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DC678F60-668D-44BF-9DC4-FCC1CE89C552}" xr6:coauthVersionLast="47" xr6:coauthVersionMax="47" xr10:uidLastSave="{00000000-0000-0000-0000-000000000000}"/>
  <bookViews>
    <workbookView xWindow="-120" yWindow="-120" windowWidth="20730" windowHeight="11040" xr2:uid="{A712531A-32F1-432B-8E17-7DCC12ED10D7}"/>
  </bookViews>
  <sheets>
    <sheet name="BD" sheetId="1" r:id="rId1"/>
  </sheets>
  <externalReferences>
    <externalReference r:id="rId2"/>
    <externalReference r:id="rId3"/>
    <externalReference r:id="rId4"/>
  </externalReferences>
  <definedNames>
    <definedName name="_xlnm._FilterDatabase" localSheetId="0" hidden="1">BD!$AQ$3:$AS$1418</definedName>
    <definedName name="_Hlk485759291" localSheetId="0">BD!#REF!</definedName>
    <definedName name="AFECTACIÓN_DEL_RECURSO">[1]LISTAS!$N$2:$N$4</definedName>
    <definedName name="_xlnm.Extract" localSheetId="0">BD!$AQ$1428:$AS$1429</definedName>
    <definedName name="C__TIPO_DE_IDENTIFICACIÓN">[1]LISTAS!$P$2:$P$4</definedName>
    <definedName name="CLASE_DE_CONTRATO">[1]LISTAS!$S$2:$S$22</definedName>
    <definedName name="CLASE_DE_GARANTÍA">[1]LISTAS!$Q$2:$Q$7</definedName>
    <definedName name="_xlnm.Criteria" localSheetId="0">BD!$AQ$1428:$AS$1429</definedName>
    <definedName name="DEPENDENCIA_SOLICITANTE">[1]LISTAS!$K$2:$K$298:'[1]LISTAS'!$K$29</definedName>
    <definedName name="MODALIDAD_DE_SELECCIÓN">[1]LISTAS!$A$2:$A$7</definedName>
    <definedName name="ok">[2]LISTAS!$P$2:$P$4</definedName>
    <definedName name="OLE_LINK1" localSheetId="0">BD!#REF!</definedName>
    <definedName name="RECURSO__MADS_FONAM">[1]LISTAS!$L$2:$L$4</definedName>
    <definedName name="RIESGOS_ASEGURADOS">[1]LISTAS!$R$2:$R$8</definedName>
    <definedName name="tblMainTable_trRowMiddle_tdCell1_tblForm_trGridRow_tdCell1_grdResultList_tdCUDOrderACtionCol_lnkViewContract_0" localSheetId="0">BD!$BF$20</definedName>
    <definedName name="TIENE_RUP">[1]LISTAS!$J$2:$J$3</definedName>
    <definedName name="TIPO_DE_RECURSOS_DE_OTRA_ENTIDAD">[1]LISTAS!$M$2:$M$5</definedName>
    <definedName name="TIPO_DE_SEGUIMIENTO">[1]LISTAS!$O$2:$O$4</definedName>
    <definedName name="_xlnm.Print_Titles" localSheetId="0">BD!$3:$3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92" i="1" l="1"/>
  <c r="BS1413" i="1" l="1"/>
  <c r="BS1363" i="1"/>
  <c r="BS1246" i="1"/>
  <c r="BS1245" i="1"/>
  <c r="BS1220" i="1"/>
  <c r="BX1418" i="1"/>
  <c r="BN1418" i="1"/>
  <c r="BK1418" i="1"/>
  <c r="BJ1418" i="1"/>
  <c r="BH1418" i="1"/>
  <c r="BO1418" i="1" s="1"/>
  <c r="BG1418" i="1"/>
  <c r="BF1418" i="1"/>
  <c r="BC1418" i="1"/>
  <c r="BD1418" i="1" s="1"/>
  <c r="BX1417" i="1"/>
  <c r="BN1417" i="1"/>
  <c r="BK1417" i="1"/>
  <c r="BJ1417" i="1"/>
  <c r="BH1417" i="1"/>
  <c r="BO1417" i="1" s="1"/>
  <c r="BG1417" i="1"/>
  <c r="BF1417" i="1"/>
  <c r="BC1417" i="1"/>
  <c r="BD1417" i="1" s="1"/>
  <c r="AB1417" i="1"/>
  <c r="BX1416" i="1"/>
  <c r="BN1416" i="1"/>
  <c r="BK1416" i="1"/>
  <c r="BJ1416" i="1"/>
  <c r="BH1416" i="1"/>
  <c r="BO1416" i="1" s="1"/>
  <c r="BG1416" i="1"/>
  <c r="BF1416" i="1"/>
  <c r="BC1416" i="1"/>
  <c r="BD1416" i="1" s="1"/>
  <c r="AB1416" i="1"/>
  <c r="BX1415" i="1"/>
  <c r="BN1415" i="1"/>
  <c r="BK1415" i="1"/>
  <c r="BJ1415" i="1"/>
  <c r="BH1415" i="1"/>
  <c r="BO1415" i="1" s="1"/>
  <c r="BG1415" i="1"/>
  <c r="BF1415" i="1"/>
  <c r="BC1415" i="1"/>
  <c r="BD1415" i="1" s="1"/>
  <c r="AB1415" i="1"/>
  <c r="BX1414" i="1"/>
  <c r="BN1414" i="1"/>
  <c r="BK1414" i="1"/>
  <c r="BJ1414" i="1"/>
  <c r="BH1414" i="1"/>
  <c r="BO1414" i="1" s="1"/>
  <c r="BG1414" i="1"/>
  <c r="BF1414" i="1"/>
  <c r="BC1414" i="1"/>
  <c r="BD1414" i="1" s="1"/>
  <c r="AB1414" i="1"/>
  <c r="BX1413" i="1"/>
  <c r="BN1413" i="1"/>
  <c r="BK1413" i="1"/>
  <c r="BJ1413" i="1"/>
  <c r="BH1413" i="1"/>
  <c r="BO1413" i="1" s="1"/>
  <c r="BG1413" i="1"/>
  <c r="BF1413" i="1"/>
  <c r="BC1413" i="1"/>
  <c r="BD1413" i="1" s="1"/>
  <c r="AB1413" i="1"/>
  <c r="BX1412" i="1"/>
  <c r="BN1412" i="1"/>
  <c r="BK1412" i="1"/>
  <c r="BJ1412" i="1"/>
  <c r="BH1412" i="1"/>
  <c r="BO1412" i="1" s="1"/>
  <c r="BG1412" i="1"/>
  <c r="BF1412" i="1"/>
  <c r="BC1412" i="1"/>
  <c r="BD1412" i="1" s="1"/>
  <c r="AB1412" i="1"/>
  <c r="BX1411" i="1"/>
  <c r="BN1411" i="1"/>
  <c r="BK1411" i="1"/>
  <c r="BJ1411" i="1"/>
  <c r="BH1411" i="1"/>
  <c r="BO1411" i="1" s="1"/>
  <c r="BG1411" i="1"/>
  <c r="BF1411" i="1"/>
  <c r="BC1411" i="1"/>
  <c r="BD1411" i="1" s="1"/>
  <c r="AB1411" i="1"/>
  <c r="BX1410" i="1"/>
  <c r="BN1410" i="1"/>
  <c r="BK1410" i="1"/>
  <c r="BJ1410" i="1"/>
  <c r="BH1410" i="1"/>
  <c r="BO1410" i="1" s="1"/>
  <c r="BG1410" i="1"/>
  <c r="BF1410" i="1"/>
  <c r="BC1410" i="1"/>
  <c r="BD1410" i="1" s="1"/>
  <c r="AB1410" i="1"/>
  <c r="BX1409" i="1"/>
  <c r="BN1409" i="1"/>
  <c r="BK1409" i="1"/>
  <c r="BJ1409" i="1"/>
  <c r="BH1409" i="1"/>
  <c r="BO1409" i="1" s="1"/>
  <c r="BG1409" i="1"/>
  <c r="BF1409" i="1"/>
  <c r="BC1409" i="1"/>
  <c r="BD1409" i="1" s="1"/>
  <c r="AB1409" i="1"/>
  <c r="BX1408" i="1"/>
  <c r="BN1408" i="1"/>
  <c r="BK1408" i="1"/>
  <c r="BJ1408" i="1"/>
  <c r="BH1408" i="1"/>
  <c r="BO1408" i="1" s="1"/>
  <c r="BG1408" i="1"/>
  <c r="BF1408" i="1"/>
  <c r="BC1408" i="1"/>
  <c r="BD1408" i="1" s="1"/>
  <c r="AB1408" i="1"/>
  <c r="BX1407" i="1"/>
  <c r="BN1407" i="1"/>
  <c r="BK1407" i="1"/>
  <c r="BJ1407" i="1"/>
  <c r="BH1407" i="1"/>
  <c r="BO1407" i="1" s="1"/>
  <c r="BG1407" i="1"/>
  <c r="BF1407" i="1"/>
  <c r="BC1407" i="1"/>
  <c r="BD1407" i="1" s="1"/>
  <c r="AB1407" i="1"/>
  <c r="BX1406" i="1"/>
  <c r="BN1406" i="1"/>
  <c r="BK1406" i="1"/>
  <c r="BJ1406" i="1"/>
  <c r="BH1406" i="1"/>
  <c r="BO1406" i="1" s="1"/>
  <c r="BG1406" i="1"/>
  <c r="BF1406" i="1"/>
  <c r="BC1406" i="1"/>
  <c r="BD1406" i="1" s="1"/>
  <c r="AB1406" i="1"/>
  <c r="BX1405" i="1"/>
  <c r="BN1405" i="1"/>
  <c r="BK1405" i="1"/>
  <c r="BJ1405" i="1"/>
  <c r="BH1405" i="1"/>
  <c r="BO1405" i="1" s="1"/>
  <c r="BG1405" i="1"/>
  <c r="BF1405" i="1"/>
  <c r="BC1405" i="1"/>
  <c r="BD1405" i="1" s="1"/>
  <c r="AB1405" i="1"/>
  <c r="BX1404" i="1"/>
  <c r="BN1404" i="1"/>
  <c r="BK1404" i="1"/>
  <c r="BJ1404" i="1"/>
  <c r="BH1404" i="1"/>
  <c r="BO1404" i="1" s="1"/>
  <c r="BG1404" i="1"/>
  <c r="BF1404" i="1"/>
  <c r="BC1404" i="1"/>
  <c r="BD1404" i="1" s="1"/>
  <c r="AB1404" i="1"/>
  <c r="BX1403" i="1"/>
  <c r="BN1403" i="1"/>
  <c r="BK1403" i="1"/>
  <c r="BJ1403" i="1"/>
  <c r="BH1403" i="1"/>
  <c r="BO1403" i="1" s="1"/>
  <c r="BG1403" i="1"/>
  <c r="BF1403" i="1"/>
  <c r="BC1403" i="1"/>
  <c r="BD1403" i="1" s="1"/>
  <c r="AB1403" i="1"/>
  <c r="BX1402" i="1"/>
  <c r="BN1402" i="1"/>
  <c r="BK1402" i="1"/>
  <c r="BJ1402" i="1"/>
  <c r="BH1402" i="1"/>
  <c r="BO1402" i="1" s="1"/>
  <c r="BG1402" i="1"/>
  <c r="BF1402" i="1"/>
  <c r="BC1402" i="1"/>
  <c r="BD1402" i="1" s="1"/>
  <c r="AB1402" i="1"/>
  <c r="BX1401" i="1"/>
  <c r="BN1401" i="1"/>
  <c r="BK1401" i="1"/>
  <c r="BJ1401" i="1"/>
  <c r="BH1401" i="1"/>
  <c r="BO1401" i="1" s="1"/>
  <c r="BG1401" i="1"/>
  <c r="BF1401" i="1"/>
  <c r="BC1401" i="1"/>
  <c r="BD1401" i="1" s="1"/>
  <c r="AB1401" i="1"/>
  <c r="BX1400" i="1"/>
  <c r="BN1400" i="1"/>
  <c r="BK1400" i="1"/>
  <c r="BJ1400" i="1"/>
  <c r="BH1400" i="1"/>
  <c r="BO1400" i="1" s="1"/>
  <c r="BG1400" i="1"/>
  <c r="BF1400" i="1"/>
  <c r="BC1400" i="1"/>
  <c r="BD1400" i="1" s="1"/>
  <c r="AB1400" i="1"/>
  <c r="BX1399" i="1"/>
  <c r="BN1399" i="1"/>
  <c r="BK1399" i="1"/>
  <c r="BJ1399" i="1"/>
  <c r="BH1399" i="1"/>
  <c r="BO1399" i="1" s="1"/>
  <c r="BG1399" i="1"/>
  <c r="BF1399" i="1"/>
  <c r="BC1399" i="1"/>
  <c r="BD1399" i="1" s="1"/>
  <c r="AB1399" i="1"/>
  <c r="BX1398" i="1"/>
  <c r="BN1398" i="1"/>
  <c r="BK1398" i="1"/>
  <c r="BJ1398" i="1"/>
  <c r="BH1398" i="1"/>
  <c r="BO1398" i="1" s="1"/>
  <c r="BG1398" i="1"/>
  <c r="BF1398" i="1"/>
  <c r="BC1398" i="1"/>
  <c r="BD1398" i="1" s="1"/>
  <c r="AB1398" i="1"/>
  <c r="BX1397" i="1"/>
  <c r="BN1397" i="1"/>
  <c r="BK1397" i="1"/>
  <c r="BJ1397" i="1"/>
  <c r="BH1397" i="1"/>
  <c r="BO1397" i="1" s="1"/>
  <c r="BG1397" i="1"/>
  <c r="BF1397" i="1"/>
  <c r="BC1397" i="1"/>
  <c r="BD1397" i="1" s="1"/>
  <c r="AB1397" i="1"/>
  <c r="BX1396" i="1"/>
  <c r="BN1396" i="1"/>
  <c r="BK1396" i="1"/>
  <c r="BJ1396" i="1"/>
  <c r="BH1396" i="1"/>
  <c r="BO1396" i="1" s="1"/>
  <c r="BG1396" i="1"/>
  <c r="BF1396" i="1"/>
  <c r="BC1396" i="1"/>
  <c r="BD1396" i="1" s="1"/>
  <c r="AB1396" i="1"/>
  <c r="BX1395" i="1"/>
  <c r="BN1395" i="1"/>
  <c r="BK1395" i="1"/>
  <c r="BJ1395" i="1"/>
  <c r="BH1395" i="1"/>
  <c r="BO1395" i="1" s="1"/>
  <c r="BG1395" i="1"/>
  <c r="BF1395" i="1"/>
  <c r="BC1395" i="1"/>
  <c r="BD1395" i="1" s="1"/>
  <c r="AB1395" i="1"/>
  <c r="BX1394" i="1"/>
  <c r="BN1394" i="1"/>
  <c r="BK1394" i="1"/>
  <c r="BJ1394" i="1"/>
  <c r="BH1394" i="1"/>
  <c r="BO1394" i="1" s="1"/>
  <c r="BG1394" i="1"/>
  <c r="BF1394" i="1"/>
  <c r="BC1394" i="1"/>
  <c r="BD1394" i="1" s="1"/>
  <c r="AB1394" i="1"/>
  <c r="BX1393" i="1"/>
  <c r="BN1393" i="1"/>
  <c r="BK1393" i="1"/>
  <c r="BJ1393" i="1"/>
  <c r="BH1393" i="1"/>
  <c r="BO1393" i="1" s="1"/>
  <c r="BG1393" i="1"/>
  <c r="BF1393" i="1"/>
  <c r="BC1393" i="1"/>
  <c r="BD1393" i="1" s="1"/>
  <c r="AB1393" i="1"/>
  <c r="BX1392" i="1"/>
  <c r="BN1392" i="1"/>
  <c r="BK1392" i="1"/>
  <c r="BJ1392" i="1"/>
  <c r="BH1392" i="1"/>
  <c r="BO1392" i="1" s="1"/>
  <c r="BG1392" i="1"/>
  <c r="BF1392" i="1"/>
  <c r="BC1392" i="1"/>
  <c r="BD1392" i="1" s="1"/>
  <c r="AB1392" i="1"/>
  <c r="BX1391" i="1"/>
  <c r="BN1391" i="1"/>
  <c r="BK1391" i="1"/>
  <c r="BJ1391" i="1"/>
  <c r="BH1391" i="1"/>
  <c r="BO1391" i="1" s="1"/>
  <c r="BG1391" i="1"/>
  <c r="BF1391" i="1"/>
  <c r="BC1391" i="1"/>
  <c r="BD1391" i="1" s="1"/>
  <c r="AB1391" i="1"/>
  <c r="BX1390" i="1"/>
  <c r="BN1390" i="1"/>
  <c r="BK1390" i="1"/>
  <c r="BJ1390" i="1"/>
  <c r="BH1390" i="1"/>
  <c r="BO1390" i="1" s="1"/>
  <c r="BG1390" i="1"/>
  <c r="BF1390" i="1"/>
  <c r="BC1390" i="1"/>
  <c r="BD1390" i="1" s="1"/>
  <c r="AB1390" i="1"/>
  <c r="BX1389" i="1"/>
  <c r="BN1389" i="1"/>
  <c r="BK1389" i="1"/>
  <c r="BJ1389" i="1"/>
  <c r="BH1389" i="1"/>
  <c r="BO1389" i="1" s="1"/>
  <c r="BG1389" i="1"/>
  <c r="BF1389" i="1"/>
  <c r="BC1389" i="1"/>
  <c r="BD1389" i="1" s="1"/>
  <c r="BX1388" i="1"/>
  <c r="BN1388" i="1"/>
  <c r="BK1388" i="1"/>
  <c r="BJ1388" i="1"/>
  <c r="BH1388" i="1"/>
  <c r="BO1388" i="1" s="1"/>
  <c r="BG1388" i="1"/>
  <c r="BF1388" i="1"/>
  <c r="BC1388" i="1"/>
  <c r="BD1388" i="1" s="1"/>
  <c r="AB1388" i="1"/>
  <c r="BX1387" i="1"/>
  <c r="BN1387" i="1"/>
  <c r="BK1387" i="1"/>
  <c r="BJ1387" i="1"/>
  <c r="BH1387" i="1"/>
  <c r="BO1387" i="1" s="1"/>
  <c r="BG1387" i="1"/>
  <c r="BF1387" i="1"/>
  <c r="BC1387" i="1"/>
  <c r="BD1387" i="1" s="1"/>
  <c r="AB1387" i="1"/>
  <c r="BX1386" i="1"/>
  <c r="BN1386" i="1"/>
  <c r="BK1386" i="1"/>
  <c r="BJ1386" i="1"/>
  <c r="BH1386" i="1"/>
  <c r="BO1386" i="1" s="1"/>
  <c r="BG1386" i="1"/>
  <c r="BF1386" i="1"/>
  <c r="BC1386" i="1"/>
  <c r="BD1386" i="1" s="1"/>
  <c r="AB1386" i="1"/>
  <c r="BX1385" i="1"/>
  <c r="BN1385" i="1"/>
  <c r="BK1385" i="1"/>
  <c r="BJ1385" i="1"/>
  <c r="BH1385" i="1"/>
  <c r="BO1385" i="1" s="1"/>
  <c r="BG1385" i="1"/>
  <c r="BF1385" i="1"/>
  <c r="BC1385" i="1"/>
  <c r="BD1385" i="1" s="1"/>
  <c r="AB1385" i="1"/>
  <c r="BX1384" i="1"/>
  <c r="BN1384" i="1"/>
  <c r="BK1384" i="1"/>
  <c r="BJ1384" i="1"/>
  <c r="BH1384" i="1"/>
  <c r="BO1384" i="1" s="1"/>
  <c r="BG1384" i="1"/>
  <c r="BF1384" i="1"/>
  <c r="BC1384" i="1"/>
  <c r="BD1384" i="1" s="1"/>
  <c r="AB1384" i="1"/>
  <c r="BX1383" i="1"/>
  <c r="BN1383" i="1"/>
  <c r="BK1383" i="1"/>
  <c r="BJ1383" i="1"/>
  <c r="BH1383" i="1"/>
  <c r="BO1383" i="1" s="1"/>
  <c r="BG1383" i="1"/>
  <c r="BF1383" i="1"/>
  <c r="BC1383" i="1"/>
  <c r="BD1383" i="1" s="1"/>
  <c r="AB1383" i="1"/>
  <c r="BX1382" i="1"/>
  <c r="BN1382" i="1"/>
  <c r="BK1382" i="1"/>
  <c r="BJ1382" i="1"/>
  <c r="BH1382" i="1"/>
  <c r="BO1382" i="1" s="1"/>
  <c r="BG1382" i="1"/>
  <c r="BF1382" i="1"/>
  <c r="BC1382" i="1"/>
  <c r="BD1382" i="1" s="1"/>
  <c r="AB1382" i="1"/>
  <c r="BX1381" i="1"/>
  <c r="BN1381" i="1"/>
  <c r="BK1381" i="1"/>
  <c r="BJ1381" i="1"/>
  <c r="BH1381" i="1"/>
  <c r="BO1381" i="1" s="1"/>
  <c r="BG1381" i="1"/>
  <c r="BF1381" i="1"/>
  <c r="BC1381" i="1"/>
  <c r="BD1381" i="1" s="1"/>
  <c r="AB1381" i="1"/>
  <c r="BX1380" i="1"/>
  <c r="BN1380" i="1"/>
  <c r="BK1380" i="1"/>
  <c r="BJ1380" i="1"/>
  <c r="BH1380" i="1"/>
  <c r="BO1380" i="1" s="1"/>
  <c r="BG1380" i="1"/>
  <c r="BF1380" i="1"/>
  <c r="BC1380" i="1"/>
  <c r="BD1380" i="1" s="1"/>
  <c r="AB1380" i="1"/>
  <c r="BX1379" i="1"/>
  <c r="BN1379" i="1"/>
  <c r="BK1379" i="1"/>
  <c r="BJ1379" i="1"/>
  <c r="BH1379" i="1"/>
  <c r="BO1379" i="1" s="1"/>
  <c r="BG1379" i="1"/>
  <c r="BF1379" i="1"/>
  <c r="BC1379" i="1"/>
  <c r="BD1379" i="1" s="1"/>
  <c r="AB1379" i="1"/>
  <c r="BX1378" i="1"/>
  <c r="BN1378" i="1"/>
  <c r="BK1378" i="1"/>
  <c r="BJ1378" i="1"/>
  <c r="BH1378" i="1"/>
  <c r="BO1378" i="1" s="1"/>
  <c r="BG1378" i="1"/>
  <c r="BF1378" i="1"/>
  <c r="BC1378" i="1"/>
  <c r="BD1378" i="1" s="1"/>
  <c r="AB1378" i="1"/>
  <c r="BX1377" i="1"/>
  <c r="BN1377" i="1"/>
  <c r="BK1377" i="1"/>
  <c r="BJ1377" i="1"/>
  <c r="BH1377" i="1"/>
  <c r="BO1377" i="1" s="1"/>
  <c r="BG1377" i="1"/>
  <c r="BF1377" i="1"/>
  <c r="BC1377" i="1"/>
  <c r="BD1377" i="1" s="1"/>
  <c r="AB1377" i="1"/>
  <c r="BX1376" i="1"/>
  <c r="BN1376" i="1"/>
  <c r="BK1376" i="1"/>
  <c r="BJ1376" i="1"/>
  <c r="BH1376" i="1"/>
  <c r="BO1376" i="1" s="1"/>
  <c r="BG1376" i="1"/>
  <c r="BF1376" i="1"/>
  <c r="BC1376" i="1"/>
  <c r="BD1376" i="1" s="1"/>
  <c r="AB1376" i="1"/>
  <c r="BX1375" i="1"/>
  <c r="BN1375" i="1"/>
  <c r="BK1375" i="1"/>
  <c r="BJ1375" i="1"/>
  <c r="BH1375" i="1"/>
  <c r="BO1375" i="1" s="1"/>
  <c r="BG1375" i="1"/>
  <c r="BF1375" i="1"/>
  <c r="BC1375" i="1"/>
  <c r="BD1375" i="1" s="1"/>
  <c r="AB1375" i="1"/>
  <c r="BX1374" i="1"/>
  <c r="BN1374" i="1"/>
  <c r="BK1374" i="1"/>
  <c r="BJ1374" i="1"/>
  <c r="BH1374" i="1"/>
  <c r="BO1374" i="1" s="1"/>
  <c r="BG1374" i="1"/>
  <c r="BF1374" i="1"/>
  <c r="BC1374" i="1"/>
  <c r="BD1374" i="1" s="1"/>
  <c r="AB1374" i="1"/>
  <c r="BX1373" i="1"/>
  <c r="BN1373" i="1"/>
  <c r="BK1373" i="1"/>
  <c r="BJ1373" i="1"/>
  <c r="BH1373" i="1"/>
  <c r="BO1373" i="1" s="1"/>
  <c r="BG1373" i="1"/>
  <c r="BF1373" i="1"/>
  <c r="BC1373" i="1"/>
  <c r="BD1373" i="1" s="1"/>
  <c r="AB1373" i="1"/>
  <c r="BX1372" i="1"/>
  <c r="BN1372" i="1"/>
  <c r="BK1372" i="1"/>
  <c r="BJ1372" i="1"/>
  <c r="BH1372" i="1"/>
  <c r="BO1372" i="1" s="1"/>
  <c r="BG1372" i="1"/>
  <c r="BF1372" i="1"/>
  <c r="BC1372" i="1"/>
  <c r="BD1372" i="1" s="1"/>
  <c r="AB1372" i="1"/>
  <c r="BX1371" i="1"/>
  <c r="BN1371" i="1"/>
  <c r="BK1371" i="1"/>
  <c r="BJ1371" i="1"/>
  <c r="BH1371" i="1"/>
  <c r="BO1371" i="1" s="1"/>
  <c r="BG1371" i="1"/>
  <c r="BF1371" i="1"/>
  <c r="BC1371" i="1"/>
  <c r="BD1371" i="1" s="1"/>
  <c r="AB1371" i="1"/>
  <c r="BX1370" i="1"/>
  <c r="BN1370" i="1"/>
  <c r="BK1370" i="1"/>
  <c r="BJ1370" i="1"/>
  <c r="BH1370" i="1"/>
  <c r="BO1370" i="1" s="1"/>
  <c r="BG1370" i="1"/>
  <c r="BF1370" i="1"/>
  <c r="BC1370" i="1"/>
  <c r="BD1370" i="1" s="1"/>
  <c r="AB1370" i="1"/>
  <c r="BX1369" i="1"/>
  <c r="BN1369" i="1"/>
  <c r="BK1369" i="1"/>
  <c r="BJ1369" i="1"/>
  <c r="BH1369" i="1"/>
  <c r="BO1369" i="1" s="1"/>
  <c r="BG1369" i="1"/>
  <c r="BF1369" i="1"/>
  <c r="BC1369" i="1"/>
  <c r="BD1369" i="1" s="1"/>
  <c r="AB1369" i="1"/>
  <c r="BX1368" i="1"/>
  <c r="BN1368" i="1"/>
  <c r="BK1368" i="1"/>
  <c r="BJ1368" i="1"/>
  <c r="BH1368" i="1"/>
  <c r="BO1368" i="1" s="1"/>
  <c r="BG1368" i="1"/>
  <c r="BF1368" i="1"/>
  <c r="BC1368" i="1"/>
  <c r="BD1368" i="1" s="1"/>
  <c r="AB1368" i="1"/>
  <c r="BX1367" i="1"/>
  <c r="BN1367" i="1"/>
  <c r="BK1367" i="1"/>
  <c r="BJ1367" i="1"/>
  <c r="BH1367" i="1"/>
  <c r="BO1367" i="1" s="1"/>
  <c r="BG1367" i="1"/>
  <c r="BF1367" i="1"/>
  <c r="BC1367" i="1"/>
  <c r="BD1367" i="1" s="1"/>
  <c r="AB1367" i="1"/>
  <c r="BX1366" i="1"/>
  <c r="BN1366" i="1"/>
  <c r="BK1366" i="1"/>
  <c r="BJ1366" i="1"/>
  <c r="BH1366" i="1"/>
  <c r="BO1366" i="1" s="1"/>
  <c r="BG1366" i="1"/>
  <c r="BF1366" i="1"/>
  <c r="BC1366" i="1"/>
  <c r="BD1366" i="1" s="1"/>
  <c r="AB1366" i="1"/>
  <c r="BX1365" i="1"/>
  <c r="BN1365" i="1"/>
  <c r="BK1365" i="1"/>
  <c r="BJ1365" i="1"/>
  <c r="BH1365" i="1"/>
  <c r="BO1365" i="1" s="1"/>
  <c r="BG1365" i="1"/>
  <c r="BF1365" i="1"/>
  <c r="BC1365" i="1"/>
  <c r="BD1365" i="1" s="1"/>
  <c r="AB1365" i="1"/>
  <c r="BX1364" i="1"/>
  <c r="BN1364" i="1"/>
  <c r="BK1364" i="1"/>
  <c r="BJ1364" i="1"/>
  <c r="BH1364" i="1"/>
  <c r="BO1364" i="1" s="1"/>
  <c r="BG1364" i="1"/>
  <c r="BF1364" i="1"/>
  <c r="BC1364" i="1"/>
  <c r="BD1364" i="1" s="1"/>
  <c r="AB1364" i="1"/>
  <c r="BX1363" i="1"/>
  <c r="BN1363" i="1"/>
  <c r="BK1363" i="1"/>
  <c r="BJ1363" i="1"/>
  <c r="BH1363" i="1"/>
  <c r="BO1363" i="1" s="1"/>
  <c r="BG1363" i="1"/>
  <c r="BF1363" i="1"/>
  <c r="BC1363" i="1"/>
  <c r="BD1363" i="1" s="1"/>
  <c r="AB1363" i="1"/>
  <c r="BX1362" i="1"/>
  <c r="BN1362" i="1"/>
  <c r="BK1362" i="1"/>
  <c r="BJ1362" i="1"/>
  <c r="BH1362" i="1"/>
  <c r="BO1362" i="1" s="1"/>
  <c r="BG1362" i="1"/>
  <c r="BF1362" i="1"/>
  <c r="BC1362" i="1"/>
  <c r="BD1362" i="1" s="1"/>
  <c r="AB1362" i="1"/>
  <c r="BX1361" i="1"/>
  <c r="BN1361" i="1"/>
  <c r="BK1361" i="1"/>
  <c r="BR1361" i="1" s="1"/>
  <c r="BJ1361" i="1"/>
  <c r="BH1361" i="1"/>
  <c r="BO1361" i="1" s="1"/>
  <c r="BG1361" i="1"/>
  <c r="BF1361" i="1"/>
  <c r="BC1361" i="1"/>
  <c r="BD1361" i="1" s="1"/>
  <c r="AB1361" i="1"/>
  <c r="BX1360" i="1"/>
  <c r="BN1360" i="1"/>
  <c r="BK1360" i="1"/>
  <c r="BJ1360" i="1"/>
  <c r="BH1360" i="1"/>
  <c r="BO1360" i="1" s="1"/>
  <c r="BG1360" i="1"/>
  <c r="BF1360" i="1"/>
  <c r="BC1360" i="1"/>
  <c r="BD1360" i="1" s="1"/>
  <c r="AB1360" i="1"/>
  <c r="BX1359" i="1"/>
  <c r="BN1359" i="1"/>
  <c r="BK1359" i="1"/>
  <c r="BJ1359" i="1"/>
  <c r="BH1359" i="1"/>
  <c r="BO1359" i="1" s="1"/>
  <c r="BG1359" i="1"/>
  <c r="BF1359" i="1"/>
  <c r="BC1359" i="1"/>
  <c r="BD1359" i="1" s="1"/>
  <c r="AB1359" i="1"/>
  <c r="BX1358" i="1"/>
  <c r="BN1358" i="1"/>
  <c r="BK1358" i="1"/>
  <c r="BJ1358" i="1"/>
  <c r="BH1358" i="1"/>
  <c r="BO1358" i="1" s="1"/>
  <c r="BG1358" i="1"/>
  <c r="BF1358" i="1"/>
  <c r="BC1358" i="1"/>
  <c r="BD1358" i="1" s="1"/>
  <c r="AB1358" i="1"/>
  <c r="BX1357" i="1"/>
  <c r="BN1357" i="1"/>
  <c r="BK1357" i="1"/>
  <c r="BJ1357" i="1"/>
  <c r="BH1357" i="1"/>
  <c r="BO1357" i="1" s="1"/>
  <c r="BG1357" i="1"/>
  <c r="BF1357" i="1"/>
  <c r="BC1357" i="1"/>
  <c r="BD1357" i="1" s="1"/>
  <c r="AB1357" i="1"/>
  <c r="BX1356" i="1"/>
  <c r="BN1356" i="1"/>
  <c r="BK1356" i="1"/>
  <c r="BJ1356" i="1"/>
  <c r="BH1356" i="1"/>
  <c r="BO1356" i="1" s="1"/>
  <c r="BG1356" i="1"/>
  <c r="BF1356" i="1"/>
  <c r="BC1356" i="1"/>
  <c r="BD1356" i="1" s="1"/>
  <c r="AB1356" i="1"/>
  <c r="BX1355" i="1"/>
  <c r="BN1355" i="1"/>
  <c r="BK1355" i="1"/>
  <c r="BJ1355" i="1"/>
  <c r="BH1355" i="1"/>
  <c r="BO1355" i="1" s="1"/>
  <c r="BG1355" i="1"/>
  <c r="BF1355" i="1"/>
  <c r="BC1355" i="1"/>
  <c r="BD1355" i="1" s="1"/>
  <c r="AB1355" i="1"/>
  <c r="BX1354" i="1"/>
  <c r="BN1354" i="1"/>
  <c r="BK1354" i="1"/>
  <c r="BJ1354" i="1"/>
  <c r="BH1354" i="1"/>
  <c r="BO1354" i="1" s="1"/>
  <c r="BG1354" i="1"/>
  <c r="BF1354" i="1"/>
  <c r="BC1354" i="1"/>
  <c r="BD1354" i="1" s="1"/>
  <c r="AB1354" i="1"/>
  <c r="BX1353" i="1"/>
  <c r="BN1353" i="1"/>
  <c r="BK1353" i="1"/>
  <c r="BJ1353" i="1"/>
  <c r="BH1353" i="1"/>
  <c r="BO1353" i="1" s="1"/>
  <c r="BG1353" i="1"/>
  <c r="BF1353" i="1"/>
  <c r="BC1353" i="1"/>
  <c r="BD1353" i="1" s="1"/>
  <c r="AB1353" i="1"/>
  <c r="BX1352" i="1"/>
  <c r="BN1352" i="1"/>
  <c r="BK1352" i="1"/>
  <c r="BJ1352" i="1"/>
  <c r="BH1352" i="1"/>
  <c r="BO1352" i="1" s="1"/>
  <c r="BG1352" i="1"/>
  <c r="BF1352" i="1"/>
  <c r="BC1352" i="1"/>
  <c r="BD1352" i="1" s="1"/>
  <c r="AB1352" i="1"/>
  <c r="BX1351" i="1"/>
  <c r="BN1351" i="1"/>
  <c r="BK1351" i="1"/>
  <c r="BJ1351" i="1"/>
  <c r="BH1351" i="1"/>
  <c r="BO1351" i="1" s="1"/>
  <c r="BG1351" i="1"/>
  <c r="BF1351" i="1"/>
  <c r="BC1351" i="1"/>
  <c r="BD1351" i="1" s="1"/>
  <c r="AB1351" i="1"/>
  <c r="BX1350" i="1"/>
  <c r="BN1350" i="1"/>
  <c r="BK1350" i="1"/>
  <c r="BJ1350" i="1"/>
  <c r="BH1350" i="1"/>
  <c r="BO1350" i="1" s="1"/>
  <c r="BG1350" i="1"/>
  <c r="BF1350" i="1"/>
  <c r="BC1350" i="1"/>
  <c r="BD1350" i="1" s="1"/>
  <c r="AB1350" i="1"/>
  <c r="BX1349" i="1"/>
  <c r="BN1349" i="1"/>
  <c r="BK1349" i="1"/>
  <c r="BJ1349" i="1"/>
  <c r="BH1349" i="1"/>
  <c r="BO1349" i="1" s="1"/>
  <c r="BG1349" i="1"/>
  <c r="BF1349" i="1"/>
  <c r="BC1349" i="1"/>
  <c r="BD1349" i="1" s="1"/>
  <c r="AB1349" i="1"/>
  <c r="BX1348" i="1"/>
  <c r="BN1348" i="1"/>
  <c r="BK1348" i="1"/>
  <c r="BJ1348" i="1"/>
  <c r="BH1348" i="1"/>
  <c r="BO1348" i="1" s="1"/>
  <c r="BG1348" i="1"/>
  <c r="BF1348" i="1"/>
  <c r="BC1348" i="1"/>
  <c r="BD1348" i="1" s="1"/>
  <c r="AB1348" i="1"/>
  <c r="BX1347" i="1"/>
  <c r="BN1347" i="1"/>
  <c r="BK1347" i="1"/>
  <c r="BJ1347" i="1"/>
  <c r="BH1347" i="1"/>
  <c r="BO1347" i="1" s="1"/>
  <c r="BG1347" i="1"/>
  <c r="BF1347" i="1"/>
  <c r="BC1347" i="1"/>
  <c r="BD1347" i="1" s="1"/>
  <c r="AB1347" i="1"/>
  <c r="BX1346" i="1"/>
  <c r="BN1346" i="1"/>
  <c r="BK1346" i="1"/>
  <c r="BJ1346" i="1"/>
  <c r="BH1346" i="1"/>
  <c r="BO1346" i="1" s="1"/>
  <c r="BG1346" i="1"/>
  <c r="BF1346" i="1"/>
  <c r="BC1346" i="1"/>
  <c r="BD1346" i="1" s="1"/>
  <c r="AB1346" i="1"/>
  <c r="BX1345" i="1"/>
  <c r="BN1345" i="1"/>
  <c r="BK1345" i="1"/>
  <c r="BJ1345" i="1"/>
  <c r="BH1345" i="1"/>
  <c r="BO1345" i="1" s="1"/>
  <c r="BG1345" i="1"/>
  <c r="BF1345" i="1"/>
  <c r="BC1345" i="1"/>
  <c r="BD1345" i="1" s="1"/>
  <c r="AB1345" i="1"/>
  <c r="BX1344" i="1"/>
  <c r="BN1344" i="1"/>
  <c r="BK1344" i="1"/>
  <c r="BJ1344" i="1"/>
  <c r="BH1344" i="1"/>
  <c r="BO1344" i="1" s="1"/>
  <c r="BG1344" i="1"/>
  <c r="BF1344" i="1"/>
  <c r="BC1344" i="1"/>
  <c r="BD1344" i="1" s="1"/>
  <c r="AB1344" i="1"/>
  <c r="BX1343" i="1"/>
  <c r="BN1343" i="1"/>
  <c r="BK1343" i="1"/>
  <c r="BJ1343" i="1"/>
  <c r="BH1343" i="1"/>
  <c r="BO1343" i="1" s="1"/>
  <c r="BG1343" i="1"/>
  <c r="BF1343" i="1"/>
  <c r="BC1343" i="1"/>
  <c r="BD1343" i="1" s="1"/>
  <c r="AB1343" i="1"/>
  <c r="BX1342" i="1"/>
  <c r="BN1342" i="1"/>
  <c r="BK1342" i="1"/>
  <c r="BJ1342" i="1"/>
  <c r="BH1342" i="1"/>
  <c r="BO1342" i="1" s="1"/>
  <c r="BG1342" i="1"/>
  <c r="BF1342" i="1"/>
  <c r="BC1342" i="1"/>
  <c r="BD1342" i="1" s="1"/>
  <c r="AB1342" i="1"/>
  <c r="BX1341" i="1"/>
  <c r="BN1341" i="1"/>
  <c r="BK1341" i="1"/>
  <c r="BJ1341" i="1"/>
  <c r="BH1341" i="1"/>
  <c r="BO1341" i="1" s="1"/>
  <c r="BG1341" i="1"/>
  <c r="BF1341" i="1"/>
  <c r="BC1341" i="1"/>
  <c r="BD1341" i="1" s="1"/>
  <c r="AB1341" i="1"/>
  <c r="BX1340" i="1"/>
  <c r="BN1340" i="1"/>
  <c r="BK1340" i="1"/>
  <c r="BJ1340" i="1"/>
  <c r="BH1340" i="1"/>
  <c r="BO1340" i="1" s="1"/>
  <c r="BG1340" i="1"/>
  <c r="BF1340" i="1"/>
  <c r="BC1340" i="1"/>
  <c r="BD1340" i="1" s="1"/>
  <c r="AB1340" i="1"/>
  <c r="BX1339" i="1"/>
  <c r="BN1339" i="1"/>
  <c r="BK1339" i="1"/>
  <c r="BJ1339" i="1"/>
  <c r="BH1339" i="1"/>
  <c r="BO1339" i="1" s="1"/>
  <c r="BG1339" i="1"/>
  <c r="BF1339" i="1"/>
  <c r="BC1339" i="1"/>
  <c r="BD1339" i="1" s="1"/>
  <c r="AB1339" i="1"/>
  <c r="BX1338" i="1"/>
  <c r="BN1338" i="1"/>
  <c r="BK1338" i="1"/>
  <c r="BJ1338" i="1"/>
  <c r="BH1338" i="1"/>
  <c r="BO1338" i="1" s="1"/>
  <c r="BG1338" i="1"/>
  <c r="BF1338" i="1"/>
  <c r="BC1338" i="1"/>
  <c r="BD1338" i="1" s="1"/>
  <c r="AB1338" i="1"/>
  <c r="BX1337" i="1"/>
  <c r="BN1337" i="1"/>
  <c r="BK1337" i="1"/>
  <c r="BJ1337" i="1"/>
  <c r="BH1337" i="1"/>
  <c r="BO1337" i="1" s="1"/>
  <c r="BG1337" i="1"/>
  <c r="BF1337" i="1"/>
  <c r="BC1337" i="1"/>
  <c r="BD1337" i="1" s="1"/>
  <c r="AB1337" i="1"/>
  <c r="BX1336" i="1"/>
  <c r="BN1336" i="1"/>
  <c r="BK1336" i="1"/>
  <c r="BJ1336" i="1"/>
  <c r="BH1336" i="1"/>
  <c r="BO1336" i="1" s="1"/>
  <c r="BG1336" i="1"/>
  <c r="BF1336" i="1"/>
  <c r="BC1336" i="1"/>
  <c r="BD1336" i="1" s="1"/>
  <c r="AB1336" i="1"/>
  <c r="BX1335" i="1"/>
  <c r="BN1335" i="1"/>
  <c r="BK1335" i="1"/>
  <c r="BJ1335" i="1"/>
  <c r="BH1335" i="1"/>
  <c r="BO1335" i="1" s="1"/>
  <c r="BG1335" i="1"/>
  <c r="BF1335" i="1"/>
  <c r="BC1335" i="1"/>
  <c r="BD1335" i="1" s="1"/>
  <c r="AB1335" i="1"/>
  <c r="BX1334" i="1"/>
  <c r="BN1334" i="1"/>
  <c r="BK1334" i="1"/>
  <c r="BJ1334" i="1"/>
  <c r="BH1334" i="1"/>
  <c r="BO1334" i="1" s="1"/>
  <c r="BG1334" i="1"/>
  <c r="BF1334" i="1"/>
  <c r="BC1334" i="1"/>
  <c r="BD1334" i="1" s="1"/>
  <c r="AB1334" i="1"/>
  <c r="BX1333" i="1"/>
  <c r="BN1333" i="1"/>
  <c r="BK1333" i="1"/>
  <c r="BJ1333" i="1"/>
  <c r="BH1333" i="1"/>
  <c r="BO1333" i="1" s="1"/>
  <c r="BG1333" i="1"/>
  <c r="BF1333" i="1"/>
  <c r="BC1333" i="1"/>
  <c r="BD1333" i="1" s="1"/>
  <c r="AB1333" i="1"/>
  <c r="BX1332" i="1"/>
  <c r="BN1332" i="1"/>
  <c r="BK1332" i="1"/>
  <c r="BJ1332" i="1"/>
  <c r="BH1332" i="1"/>
  <c r="BO1332" i="1" s="1"/>
  <c r="BG1332" i="1"/>
  <c r="BF1332" i="1"/>
  <c r="BC1332" i="1"/>
  <c r="BD1332" i="1" s="1"/>
  <c r="AB1332" i="1"/>
  <c r="BX1331" i="1"/>
  <c r="BN1331" i="1"/>
  <c r="BK1331" i="1"/>
  <c r="BJ1331" i="1"/>
  <c r="BH1331" i="1"/>
  <c r="BO1331" i="1" s="1"/>
  <c r="BG1331" i="1"/>
  <c r="BF1331" i="1"/>
  <c r="BC1331" i="1"/>
  <c r="BD1331" i="1" s="1"/>
  <c r="AB1331" i="1"/>
  <c r="BX1330" i="1"/>
  <c r="BN1330" i="1"/>
  <c r="BK1330" i="1"/>
  <c r="BJ1330" i="1"/>
  <c r="BH1330" i="1"/>
  <c r="BO1330" i="1" s="1"/>
  <c r="BG1330" i="1"/>
  <c r="BF1330" i="1"/>
  <c r="BC1330" i="1"/>
  <c r="BD1330" i="1" s="1"/>
  <c r="AB1330" i="1"/>
  <c r="BX1329" i="1"/>
  <c r="BN1329" i="1"/>
  <c r="BK1329" i="1"/>
  <c r="BJ1329" i="1"/>
  <c r="BH1329" i="1"/>
  <c r="BO1329" i="1" s="1"/>
  <c r="BG1329" i="1"/>
  <c r="BF1329" i="1"/>
  <c r="BC1329" i="1"/>
  <c r="BD1329" i="1" s="1"/>
  <c r="AB1329" i="1"/>
  <c r="BX1328" i="1"/>
  <c r="BN1328" i="1"/>
  <c r="BK1328" i="1"/>
  <c r="BJ1328" i="1"/>
  <c r="BH1328" i="1"/>
  <c r="BO1328" i="1" s="1"/>
  <c r="BG1328" i="1"/>
  <c r="BF1328" i="1"/>
  <c r="BC1328" i="1"/>
  <c r="BD1328" i="1" s="1"/>
  <c r="AB1328" i="1"/>
  <c r="BX1327" i="1"/>
  <c r="BN1327" i="1"/>
  <c r="BK1327" i="1"/>
  <c r="BJ1327" i="1"/>
  <c r="BH1327" i="1"/>
  <c r="BO1327" i="1" s="1"/>
  <c r="BG1327" i="1"/>
  <c r="BF1327" i="1"/>
  <c r="BC1327" i="1"/>
  <c r="BD1327" i="1" s="1"/>
  <c r="AB1327" i="1"/>
  <c r="BX1326" i="1"/>
  <c r="BN1326" i="1"/>
  <c r="BK1326" i="1"/>
  <c r="BJ1326" i="1"/>
  <c r="BH1326" i="1"/>
  <c r="BO1326" i="1" s="1"/>
  <c r="BG1326" i="1"/>
  <c r="BF1326" i="1"/>
  <c r="BC1326" i="1"/>
  <c r="BD1326" i="1" s="1"/>
  <c r="AB1326" i="1"/>
  <c r="BX1325" i="1"/>
  <c r="BN1325" i="1"/>
  <c r="BK1325" i="1"/>
  <c r="BJ1325" i="1"/>
  <c r="BH1325" i="1"/>
  <c r="BO1325" i="1" s="1"/>
  <c r="BG1325" i="1"/>
  <c r="BF1325" i="1"/>
  <c r="BC1325" i="1"/>
  <c r="BD1325" i="1" s="1"/>
  <c r="AB1325" i="1"/>
  <c r="BX1324" i="1"/>
  <c r="BN1324" i="1"/>
  <c r="BK1324" i="1"/>
  <c r="BJ1324" i="1"/>
  <c r="BH1324" i="1"/>
  <c r="BO1324" i="1" s="1"/>
  <c r="BG1324" i="1"/>
  <c r="BF1324" i="1"/>
  <c r="BC1324" i="1"/>
  <c r="BD1324" i="1" s="1"/>
  <c r="AB1324" i="1"/>
  <c r="BX1323" i="1"/>
  <c r="BN1323" i="1"/>
  <c r="BK1323" i="1"/>
  <c r="BJ1323" i="1"/>
  <c r="BH1323" i="1"/>
  <c r="BO1323" i="1" s="1"/>
  <c r="BG1323" i="1"/>
  <c r="BF1323" i="1"/>
  <c r="BC1323" i="1"/>
  <c r="BD1323" i="1" s="1"/>
  <c r="AB1323" i="1"/>
  <c r="BX1322" i="1"/>
  <c r="BN1322" i="1"/>
  <c r="BK1322" i="1"/>
  <c r="BJ1322" i="1"/>
  <c r="BH1322" i="1"/>
  <c r="BO1322" i="1" s="1"/>
  <c r="BG1322" i="1"/>
  <c r="BF1322" i="1"/>
  <c r="BC1322" i="1"/>
  <c r="BD1322" i="1" s="1"/>
  <c r="AB1322" i="1"/>
  <c r="BX1321" i="1"/>
  <c r="BN1321" i="1"/>
  <c r="BK1321" i="1"/>
  <c r="BJ1321" i="1"/>
  <c r="BH1321" i="1"/>
  <c r="BO1321" i="1" s="1"/>
  <c r="BG1321" i="1"/>
  <c r="BF1321" i="1"/>
  <c r="BC1321" i="1"/>
  <c r="BD1321" i="1" s="1"/>
  <c r="AB1321" i="1"/>
  <c r="BX1320" i="1"/>
  <c r="BN1320" i="1"/>
  <c r="BK1320" i="1"/>
  <c r="BJ1320" i="1"/>
  <c r="BH1320" i="1"/>
  <c r="BO1320" i="1" s="1"/>
  <c r="BG1320" i="1"/>
  <c r="BF1320" i="1"/>
  <c r="BC1320" i="1"/>
  <c r="BD1320" i="1" s="1"/>
  <c r="AB1320" i="1"/>
  <c r="BX1319" i="1"/>
  <c r="BN1319" i="1"/>
  <c r="BK1319" i="1"/>
  <c r="BJ1319" i="1"/>
  <c r="BH1319" i="1"/>
  <c r="BO1319" i="1" s="1"/>
  <c r="BG1319" i="1"/>
  <c r="BF1319" i="1"/>
  <c r="BC1319" i="1"/>
  <c r="BD1319" i="1" s="1"/>
  <c r="AB1319" i="1"/>
  <c r="BX1318" i="1"/>
  <c r="BN1318" i="1"/>
  <c r="BK1318" i="1"/>
  <c r="BJ1318" i="1"/>
  <c r="BH1318" i="1"/>
  <c r="BO1318" i="1" s="1"/>
  <c r="BG1318" i="1"/>
  <c r="BF1318" i="1"/>
  <c r="BC1318" i="1"/>
  <c r="BD1318" i="1" s="1"/>
  <c r="AB1318" i="1"/>
  <c r="BX1317" i="1"/>
  <c r="BN1317" i="1"/>
  <c r="BK1317" i="1"/>
  <c r="BJ1317" i="1"/>
  <c r="BH1317" i="1"/>
  <c r="BO1317" i="1" s="1"/>
  <c r="BG1317" i="1"/>
  <c r="BF1317" i="1"/>
  <c r="BC1317" i="1"/>
  <c r="BD1317" i="1" s="1"/>
  <c r="AB1317" i="1"/>
  <c r="BX1316" i="1"/>
  <c r="BN1316" i="1"/>
  <c r="BK1316" i="1"/>
  <c r="BJ1316" i="1"/>
  <c r="BH1316" i="1"/>
  <c r="BO1316" i="1" s="1"/>
  <c r="BG1316" i="1"/>
  <c r="BF1316" i="1"/>
  <c r="BC1316" i="1"/>
  <c r="BD1316" i="1" s="1"/>
  <c r="AB1316" i="1"/>
  <c r="BX1315" i="1"/>
  <c r="BN1315" i="1"/>
  <c r="BK1315" i="1"/>
  <c r="BJ1315" i="1"/>
  <c r="BH1315" i="1"/>
  <c r="BO1315" i="1" s="1"/>
  <c r="BG1315" i="1"/>
  <c r="BF1315" i="1"/>
  <c r="BC1315" i="1"/>
  <c r="BD1315" i="1" s="1"/>
  <c r="AB1315" i="1"/>
  <c r="BX1314" i="1"/>
  <c r="BN1314" i="1"/>
  <c r="BK1314" i="1"/>
  <c r="BJ1314" i="1"/>
  <c r="BH1314" i="1"/>
  <c r="BO1314" i="1" s="1"/>
  <c r="BG1314" i="1"/>
  <c r="BF1314" i="1"/>
  <c r="BC1314" i="1"/>
  <c r="BD1314" i="1" s="1"/>
  <c r="AB1314" i="1"/>
  <c r="BX1313" i="1"/>
  <c r="BN1313" i="1"/>
  <c r="BK1313" i="1"/>
  <c r="BJ1313" i="1"/>
  <c r="BH1313" i="1"/>
  <c r="BO1313" i="1" s="1"/>
  <c r="BG1313" i="1"/>
  <c r="BF1313" i="1"/>
  <c r="BC1313" i="1"/>
  <c r="BD1313" i="1" s="1"/>
  <c r="AB1313" i="1"/>
  <c r="BX1312" i="1"/>
  <c r="BN1312" i="1"/>
  <c r="BK1312" i="1"/>
  <c r="BJ1312" i="1"/>
  <c r="BH1312" i="1"/>
  <c r="BO1312" i="1" s="1"/>
  <c r="BG1312" i="1"/>
  <c r="BF1312" i="1"/>
  <c r="BC1312" i="1"/>
  <c r="BD1312" i="1" s="1"/>
  <c r="AB1312" i="1"/>
  <c r="BX1311" i="1"/>
  <c r="BN1311" i="1"/>
  <c r="BK1311" i="1"/>
  <c r="BJ1311" i="1"/>
  <c r="BH1311" i="1"/>
  <c r="BO1311" i="1" s="1"/>
  <c r="BG1311" i="1"/>
  <c r="BF1311" i="1"/>
  <c r="BC1311" i="1"/>
  <c r="BD1311" i="1" s="1"/>
  <c r="AB1311" i="1"/>
  <c r="BX1310" i="1"/>
  <c r="BN1310" i="1"/>
  <c r="BK1310" i="1"/>
  <c r="BJ1310" i="1"/>
  <c r="BH1310" i="1"/>
  <c r="BO1310" i="1" s="1"/>
  <c r="BG1310" i="1"/>
  <c r="BF1310" i="1"/>
  <c r="BC1310" i="1"/>
  <c r="BD1310" i="1" s="1"/>
  <c r="AB1310" i="1"/>
  <c r="BX1309" i="1"/>
  <c r="BN1309" i="1"/>
  <c r="BK1309" i="1"/>
  <c r="BJ1309" i="1"/>
  <c r="BH1309" i="1"/>
  <c r="BO1309" i="1" s="1"/>
  <c r="BG1309" i="1"/>
  <c r="BF1309" i="1"/>
  <c r="BC1309" i="1"/>
  <c r="BD1309" i="1" s="1"/>
  <c r="AB1309" i="1"/>
  <c r="BX1308" i="1"/>
  <c r="BN1308" i="1"/>
  <c r="BK1308" i="1"/>
  <c r="BJ1308" i="1"/>
  <c r="BH1308" i="1"/>
  <c r="BO1308" i="1" s="1"/>
  <c r="BG1308" i="1"/>
  <c r="BF1308" i="1"/>
  <c r="BC1308" i="1"/>
  <c r="BD1308" i="1" s="1"/>
  <c r="AB1308" i="1"/>
  <c r="BX1307" i="1"/>
  <c r="BN1307" i="1"/>
  <c r="BK1307" i="1"/>
  <c r="BJ1307" i="1"/>
  <c r="BH1307" i="1"/>
  <c r="BO1307" i="1" s="1"/>
  <c r="BG1307" i="1"/>
  <c r="BF1307" i="1"/>
  <c r="BC1307" i="1"/>
  <c r="BD1307" i="1" s="1"/>
  <c r="AB1307" i="1"/>
  <c r="BX1306" i="1"/>
  <c r="BN1306" i="1"/>
  <c r="BK1306" i="1"/>
  <c r="BJ1306" i="1"/>
  <c r="BH1306" i="1"/>
  <c r="BO1306" i="1" s="1"/>
  <c r="BG1306" i="1"/>
  <c r="BF1306" i="1"/>
  <c r="BC1306" i="1"/>
  <c r="BD1306" i="1" s="1"/>
  <c r="AB1306" i="1"/>
  <c r="BX1305" i="1"/>
  <c r="BN1305" i="1"/>
  <c r="BK1305" i="1"/>
  <c r="BJ1305" i="1"/>
  <c r="BH1305" i="1"/>
  <c r="BO1305" i="1" s="1"/>
  <c r="BG1305" i="1"/>
  <c r="BF1305" i="1"/>
  <c r="BC1305" i="1"/>
  <c r="BD1305" i="1" s="1"/>
  <c r="AB1305" i="1"/>
  <c r="BX1304" i="1"/>
  <c r="BN1304" i="1"/>
  <c r="BK1304" i="1"/>
  <c r="BJ1304" i="1"/>
  <c r="BH1304" i="1"/>
  <c r="BO1304" i="1" s="1"/>
  <c r="BG1304" i="1"/>
  <c r="BF1304" i="1"/>
  <c r="BC1304" i="1"/>
  <c r="BD1304" i="1" s="1"/>
  <c r="AB1304" i="1"/>
  <c r="BX1303" i="1"/>
  <c r="BN1303" i="1"/>
  <c r="BK1303" i="1"/>
  <c r="BJ1303" i="1"/>
  <c r="BH1303" i="1"/>
  <c r="BO1303" i="1" s="1"/>
  <c r="BG1303" i="1"/>
  <c r="BF1303" i="1"/>
  <c r="BC1303" i="1"/>
  <c r="BD1303" i="1" s="1"/>
  <c r="AB1303" i="1"/>
  <c r="BX1302" i="1"/>
  <c r="BN1302" i="1"/>
  <c r="BK1302" i="1"/>
  <c r="BJ1302" i="1"/>
  <c r="BH1302" i="1"/>
  <c r="BO1302" i="1" s="1"/>
  <c r="BG1302" i="1"/>
  <c r="BF1302" i="1"/>
  <c r="BC1302" i="1"/>
  <c r="BD1302" i="1" s="1"/>
  <c r="AB1302" i="1"/>
  <c r="BX1301" i="1"/>
  <c r="BN1301" i="1"/>
  <c r="BK1301" i="1"/>
  <c r="BJ1301" i="1"/>
  <c r="BH1301" i="1"/>
  <c r="BO1301" i="1" s="1"/>
  <c r="BG1301" i="1"/>
  <c r="BF1301" i="1"/>
  <c r="BC1301" i="1"/>
  <c r="BD1301" i="1" s="1"/>
  <c r="AB1301" i="1"/>
  <c r="BX1300" i="1"/>
  <c r="BN1300" i="1"/>
  <c r="BK1300" i="1"/>
  <c r="BJ1300" i="1"/>
  <c r="BH1300" i="1"/>
  <c r="BO1300" i="1" s="1"/>
  <c r="BG1300" i="1"/>
  <c r="BF1300" i="1"/>
  <c r="BC1300" i="1"/>
  <c r="BD1300" i="1" s="1"/>
  <c r="AB1300" i="1"/>
  <c r="BX1299" i="1"/>
  <c r="BN1299" i="1"/>
  <c r="BK1299" i="1"/>
  <c r="BJ1299" i="1"/>
  <c r="BH1299" i="1"/>
  <c r="BO1299" i="1" s="1"/>
  <c r="BG1299" i="1"/>
  <c r="BF1299" i="1"/>
  <c r="BC1299" i="1"/>
  <c r="BD1299" i="1" s="1"/>
  <c r="AB1299" i="1"/>
  <c r="BX1298" i="1"/>
  <c r="BN1298" i="1"/>
  <c r="BK1298" i="1"/>
  <c r="BJ1298" i="1"/>
  <c r="BH1298" i="1"/>
  <c r="BO1298" i="1" s="1"/>
  <c r="BG1298" i="1"/>
  <c r="BF1298" i="1"/>
  <c r="BC1298" i="1"/>
  <c r="BD1298" i="1" s="1"/>
  <c r="AB1298" i="1"/>
  <c r="BX1297" i="1"/>
  <c r="BN1297" i="1"/>
  <c r="BK1297" i="1"/>
  <c r="BJ1297" i="1"/>
  <c r="BH1297" i="1"/>
  <c r="BO1297" i="1" s="1"/>
  <c r="BG1297" i="1"/>
  <c r="BF1297" i="1"/>
  <c r="BC1297" i="1"/>
  <c r="BD1297" i="1" s="1"/>
  <c r="AB1297" i="1"/>
  <c r="BX1296" i="1"/>
  <c r="BN1296" i="1"/>
  <c r="BK1296" i="1"/>
  <c r="BJ1296" i="1"/>
  <c r="BH1296" i="1"/>
  <c r="BO1296" i="1" s="1"/>
  <c r="BG1296" i="1"/>
  <c r="BF1296" i="1"/>
  <c r="BC1296" i="1"/>
  <c r="BD1296" i="1" s="1"/>
  <c r="AB1296" i="1"/>
  <c r="BX1295" i="1"/>
  <c r="BN1295" i="1"/>
  <c r="BK1295" i="1"/>
  <c r="BJ1295" i="1"/>
  <c r="BH1295" i="1"/>
  <c r="BO1295" i="1" s="1"/>
  <c r="BG1295" i="1"/>
  <c r="BF1295" i="1"/>
  <c r="BC1295" i="1"/>
  <c r="BD1295" i="1" s="1"/>
  <c r="AB1295" i="1"/>
  <c r="BX1294" i="1"/>
  <c r="BN1294" i="1"/>
  <c r="BK1294" i="1"/>
  <c r="BJ1294" i="1"/>
  <c r="BH1294" i="1"/>
  <c r="BO1294" i="1" s="1"/>
  <c r="BG1294" i="1"/>
  <c r="BF1294" i="1"/>
  <c r="BC1294" i="1"/>
  <c r="BD1294" i="1" s="1"/>
  <c r="AB1294" i="1"/>
  <c r="BX1293" i="1"/>
  <c r="BN1293" i="1"/>
  <c r="BK1293" i="1"/>
  <c r="BJ1293" i="1"/>
  <c r="BH1293" i="1"/>
  <c r="BO1293" i="1" s="1"/>
  <c r="BG1293" i="1"/>
  <c r="BF1293" i="1"/>
  <c r="BC1293" i="1"/>
  <c r="BD1293" i="1" s="1"/>
  <c r="AB1293" i="1"/>
  <c r="BX1292" i="1"/>
  <c r="BN1292" i="1"/>
  <c r="BK1292" i="1"/>
  <c r="BJ1292" i="1"/>
  <c r="BH1292" i="1"/>
  <c r="BO1292" i="1" s="1"/>
  <c r="BG1292" i="1"/>
  <c r="BF1292" i="1"/>
  <c r="BC1292" i="1"/>
  <c r="BD1292" i="1" s="1"/>
  <c r="AB1292" i="1"/>
  <c r="BX1291" i="1"/>
  <c r="BN1291" i="1"/>
  <c r="BK1291" i="1"/>
  <c r="BJ1291" i="1"/>
  <c r="BH1291" i="1"/>
  <c r="BO1291" i="1" s="1"/>
  <c r="BG1291" i="1"/>
  <c r="BF1291" i="1"/>
  <c r="BC1291" i="1"/>
  <c r="BD1291" i="1" s="1"/>
  <c r="AB1291" i="1"/>
  <c r="BX1290" i="1"/>
  <c r="BN1290" i="1"/>
  <c r="BK1290" i="1"/>
  <c r="BJ1290" i="1"/>
  <c r="BH1290" i="1"/>
  <c r="BO1290" i="1" s="1"/>
  <c r="BG1290" i="1"/>
  <c r="BF1290" i="1"/>
  <c r="BC1290" i="1"/>
  <c r="BD1290" i="1" s="1"/>
  <c r="AB1290" i="1"/>
  <c r="BX1289" i="1"/>
  <c r="BN1289" i="1"/>
  <c r="BK1289" i="1"/>
  <c r="BJ1289" i="1"/>
  <c r="BH1289" i="1"/>
  <c r="BO1289" i="1" s="1"/>
  <c r="BG1289" i="1"/>
  <c r="BF1289" i="1"/>
  <c r="BC1289" i="1"/>
  <c r="BD1289" i="1" s="1"/>
  <c r="BX1288" i="1"/>
  <c r="BN1288" i="1"/>
  <c r="BK1288" i="1"/>
  <c r="BJ1288" i="1"/>
  <c r="BH1288" i="1"/>
  <c r="BO1288" i="1" s="1"/>
  <c r="BG1288" i="1"/>
  <c r="BF1288" i="1"/>
  <c r="BC1288" i="1"/>
  <c r="BD1288" i="1" s="1"/>
  <c r="AB1288" i="1"/>
  <c r="BX1287" i="1"/>
  <c r="BN1287" i="1"/>
  <c r="BK1287" i="1"/>
  <c r="BJ1287" i="1"/>
  <c r="BH1287" i="1"/>
  <c r="BO1287" i="1" s="1"/>
  <c r="BG1287" i="1"/>
  <c r="BF1287" i="1"/>
  <c r="BC1287" i="1"/>
  <c r="BD1287" i="1" s="1"/>
  <c r="AB1287" i="1"/>
  <c r="BX1286" i="1"/>
  <c r="BN1286" i="1"/>
  <c r="BK1286" i="1"/>
  <c r="BJ1286" i="1"/>
  <c r="BH1286" i="1"/>
  <c r="BO1286" i="1" s="1"/>
  <c r="BG1286" i="1"/>
  <c r="BF1286" i="1"/>
  <c r="BC1286" i="1"/>
  <c r="BD1286" i="1" s="1"/>
  <c r="AB1286" i="1"/>
  <c r="BX1285" i="1"/>
  <c r="BN1285" i="1"/>
  <c r="BK1285" i="1"/>
  <c r="BJ1285" i="1"/>
  <c r="BH1285" i="1"/>
  <c r="BO1285" i="1" s="1"/>
  <c r="BG1285" i="1"/>
  <c r="BF1285" i="1"/>
  <c r="BC1285" i="1"/>
  <c r="BD1285" i="1" s="1"/>
  <c r="AB1285" i="1"/>
  <c r="BX1284" i="1"/>
  <c r="BN1284" i="1"/>
  <c r="BK1284" i="1"/>
  <c r="BJ1284" i="1"/>
  <c r="BH1284" i="1"/>
  <c r="BO1284" i="1" s="1"/>
  <c r="BG1284" i="1"/>
  <c r="BF1284" i="1"/>
  <c r="BC1284" i="1"/>
  <c r="BD1284" i="1" s="1"/>
  <c r="AB1284" i="1"/>
  <c r="BX1283" i="1"/>
  <c r="BN1283" i="1"/>
  <c r="BK1283" i="1"/>
  <c r="BJ1283" i="1"/>
  <c r="BH1283" i="1"/>
  <c r="BO1283" i="1" s="1"/>
  <c r="BG1283" i="1"/>
  <c r="BF1283" i="1"/>
  <c r="BC1283" i="1"/>
  <c r="BD1283" i="1" s="1"/>
  <c r="AB1283" i="1"/>
  <c r="BX1282" i="1"/>
  <c r="BN1282" i="1"/>
  <c r="BK1282" i="1"/>
  <c r="BJ1282" i="1"/>
  <c r="BH1282" i="1"/>
  <c r="BO1282" i="1" s="1"/>
  <c r="BG1282" i="1"/>
  <c r="BF1282" i="1"/>
  <c r="BC1282" i="1"/>
  <c r="BD1282" i="1" s="1"/>
  <c r="AB1282" i="1"/>
  <c r="BX1281" i="1"/>
  <c r="BN1281" i="1"/>
  <c r="BK1281" i="1"/>
  <c r="BJ1281" i="1"/>
  <c r="BH1281" i="1"/>
  <c r="BO1281" i="1" s="1"/>
  <c r="BG1281" i="1"/>
  <c r="BF1281" i="1"/>
  <c r="BC1281" i="1"/>
  <c r="BD1281" i="1" s="1"/>
  <c r="AB1281" i="1"/>
  <c r="BX1280" i="1"/>
  <c r="BN1280" i="1"/>
  <c r="BK1280" i="1"/>
  <c r="BJ1280" i="1"/>
  <c r="BH1280" i="1"/>
  <c r="BO1280" i="1" s="1"/>
  <c r="BG1280" i="1"/>
  <c r="BF1280" i="1"/>
  <c r="BC1280" i="1"/>
  <c r="BD1280" i="1" s="1"/>
  <c r="AB1280" i="1"/>
  <c r="BX1279" i="1"/>
  <c r="BN1279" i="1"/>
  <c r="BK1279" i="1"/>
  <c r="BJ1279" i="1"/>
  <c r="BH1279" i="1"/>
  <c r="BO1279" i="1" s="1"/>
  <c r="BG1279" i="1"/>
  <c r="BF1279" i="1"/>
  <c r="BC1279" i="1"/>
  <c r="BD1279" i="1" s="1"/>
  <c r="AB1279" i="1"/>
  <c r="BX1278" i="1"/>
  <c r="BN1278" i="1"/>
  <c r="BK1278" i="1"/>
  <c r="BJ1278" i="1"/>
  <c r="BH1278" i="1"/>
  <c r="BO1278" i="1" s="1"/>
  <c r="BG1278" i="1"/>
  <c r="BF1278" i="1"/>
  <c r="BC1278" i="1"/>
  <c r="BD1278" i="1" s="1"/>
  <c r="AB1278" i="1"/>
  <c r="BX1277" i="1"/>
  <c r="BN1277" i="1"/>
  <c r="BK1277" i="1"/>
  <c r="BJ1277" i="1"/>
  <c r="BH1277" i="1"/>
  <c r="BO1277" i="1" s="1"/>
  <c r="BG1277" i="1"/>
  <c r="BF1277" i="1"/>
  <c r="BC1277" i="1"/>
  <c r="BD1277" i="1" s="1"/>
  <c r="AB1277" i="1"/>
  <c r="BX1276" i="1"/>
  <c r="BN1276" i="1"/>
  <c r="BK1276" i="1"/>
  <c r="BJ1276" i="1"/>
  <c r="BH1276" i="1"/>
  <c r="BO1276" i="1" s="1"/>
  <c r="BG1276" i="1"/>
  <c r="BF1276" i="1"/>
  <c r="BC1276" i="1"/>
  <c r="BD1276" i="1" s="1"/>
  <c r="AB1276" i="1"/>
  <c r="BX1275" i="1"/>
  <c r="BN1275" i="1"/>
  <c r="BK1275" i="1"/>
  <c r="BJ1275" i="1"/>
  <c r="BH1275" i="1"/>
  <c r="BO1275" i="1" s="1"/>
  <c r="BG1275" i="1"/>
  <c r="BF1275" i="1"/>
  <c r="BC1275" i="1"/>
  <c r="BD1275" i="1" s="1"/>
  <c r="AB1275" i="1"/>
  <c r="BX1274" i="1"/>
  <c r="BN1274" i="1"/>
  <c r="BK1274" i="1"/>
  <c r="BJ1274" i="1"/>
  <c r="BH1274" i="1"/>
  <c r="BO1274" i="1" s="1"/>
  <c r="BG1274" i="1"/>
  <c r="BF1274" i="1"/>
  <c r="BC1274" i="1"/>
  <c r="BD1274" i="1" s="1"/>
  <c r="AB1274" i="1"/>
  <c r="BX1273" i="1"/>
  <c r="BN1273" i="1"/>
  <c r="BK1273" i="1"/>
  <c r="BJ1273" i="1"/>
  <c r="BH1273" i="1"/>
  <c r="BO1273" i="1" s="1"/>
  <c r="BG1273" i="1"/>
  <c r="BF1273" i="1"/>
  <c r="BC1273" i="1"/>
  <c r="BD1273" i="1" s="1"/>
  <c r="AB1273" i="1"/>
  <c r="BX1272" i="1"/>
  <c r="BN1272" i="1"/>
  <c r="BK1272" i="1"/>
  <c r="BJ1272" i="1"/>
  <c r="BH1272" i="1"/>
  <c r="BO1272" i="1" s="1"/>
  <c r="BG1272" i="1"/>
  <c r="BF1272" i="1"/>
  <c r="BC1272" i="1"/>
  <c r="BD1272" i="1" s="1"/>
  <c r="AB1272" i="1"/>
  <c r="BX1271" i="1"/>
  <c r="BN1271" i="1"/>
  <c r="BK1271" i="1"/>
  <c r="BJ1271" i="1"/>
  <c r="BH1271" i="1"/>
  <c r="BO1271" i="1" s="1"/>
  <c r="BG1271" i="1"/>
  <c r="BF1271" i="1"/>
  <c r="BC1271" i="1"/>
  <c r="BD1271" i="1" s="1"/>
  <c r="AB1271" i="1"/>
  <c r="BX1270" i="1"/>
  <c r="BN1270" i="1"/>
  <c r="BK1270" i="1"/>
  <c r="BJ1270" i="1"/>
  <c r="BH1270" i="1"/>
  <c r="BO1270" i="1" s="1"/>
  <c r="BG1270" i="1"/>
  <c r="BF1270" i="1"/>
  <c r="BC1270" i="1"/>
  <c r="BD1270" i="1" s="1"/>
  <c r="AB1270" i="1"/>
  <c r="BX1269" i="1"/>
  <c r="BN1269" i="1"/>
  <c r="BK1269" i="1"/>
  <c r="BJ1269" i="1"/>
  <c r="BH1269" i="1"/>
  <c r="BO1269" i="1" s="1"/>
  <c r="BG1269" i="1"/>
  <c r="BF1269" i="1"/>
  <c r="BC1269" i="1"/>
  <c r="BD1269" i="1" s="1"/>
  <c r="AB1269" i="1"/>
  <c r="BX1268" i="1"/>
  <c r="BN1268" i="1"/>
  <c r="BK1268" i="1"/>
  <c r="BJ1268" i="1"/>
  <c r="BH1268" i="1"/>
  <c r="BO1268" i="1" s="1"/>
  <c r="BG1268" i="1"/>
  <c r="BF1268" i="1"/>
  <c r="BC1268" i="1"/>
  <c r="BD1268" i="1" s="1"/>
  <c r="AB1268" i="1"/>
  <c r="BX1267" i="1"/>
  <c r="BN1267" i="1"/>
  <c r="BK1267" i="1"/>
  <c r="BJ1267" i="1"/>
  <c r="BH1267" i="1"/>
  <c r="BO1267" i="1" s="1"/>
  <c r="BG1267" i="1"/>
  <c r="BF1267" i="1"/>
  <c r="BC1267" i="1"/>
  <c r="BD1267" i="1" s="1"/>
  <c r="AB1267" i="1"/>
  <c r="BX1266" i="1"/>
  <c r="BN1266" i="1"/>
  <c r="BK1266" i="1"/>
  <c r="BJ1266" i="1"/>
  <c r="BH1266" i="1"/>
  <c r="BO1266" i="1" s="1"/>
  <c r="BG1266" i="1"/>
  <c r="BF1266" i="1"/>
  <c r="BC1266" i="1"/>
  <c r="BD1266" i="1" s="1"/>
  <c r="AB1266" i="1"/>
  <c r="BX1265" i="1"/>
  <c r="BN1265" i="1"/>
  <c r="BK1265" i="1"/>
  <c r="BJ1265" i="1"/>
  <c r="BH1265" i="1"/>
  <c r="BO1265" i="1" s="1"/>
  <c r="BG1265" i="1"/>
  <c r="BF1265" i="1"/>
  <c r="BC1265" i="1"/>
  <c r="BD1265" i="1" s="1"/>
  <c r="AB1265" i="1"/>
  <c r="BX1264" i="1"/>
  <c r="BN1264" i="1"/>
  <c r="BK1264" i="1"/>
  <c r="BJ1264" i="1"/>
  <c r="BH1264" i="1"/>
  <c r="BO1264" i="1" s="1"/>
  <c r="BG1264" i="1"/>
  <c r="BF1264" i="1"/>
  <c r="BC1264" i="1"/>
  <c r="BD1264" i="1" s="1"/>
  <c r="AB1264" i="1"/>
  <c r="BX1263" i="1"/>
  <c r="BN1263" i="1"/>
  <c r="BK1263" i="1"/>
  <c r="BJ1263" i="1"/>
  <c r="BH1263" i="1"/>
  <c r="BO1263" i="1" s="1"/>
  <c r="BG1263" i="1"/>
  <c r="BF1263" i="1"/>
  <c r="BC1263" i="1"/>
  <c r="BD1263" i="1" s="1"/>
  <c r="AB1263" i="1"/>
  <c r="BX1262" i="1"/>
  <c r="BN1262" i="1"/>
  <c r="BK1262" i="1"/>
  <c r="BJ1262" i="1"/>
  <c r="BH1262" i="1"/>
  <c r="BO1262" i="1" s="1"/>
  <c r="BG1262" i="1"/>
  <c r="BF1262" i="1"/>
  <c r="BC1262" i="1"/>
  <c r="BD1262" i="1" s="1"/>
  <c r="AB1262" i="1"/>
  <c r="BX1261" i="1"/>
  <c r="BN1261" i="1"/>
  <c r="BK1261" i="1"/>
  <c r="BJ1261" i="1"/>
  <c r="BH1261" i="1"/>
  <c r="BO1261" i="1" s="1"/>
  <c r="BG1261" i="1"/>
  <c r="BF1261" i="1"/>
  <c r="BC1261" i="1"/>
  <c r="BD1261" i="1" s="1"/>
  <c r="AB1261" i="1"/>
  <c r="BX1260" i="1"/>
  <c r="BN1260" i="1"/>
  <c r="BK1260" i="1"/>
  <c r="BJ1260" i="1"/>
  <c r="BH1260" i="1"/>
  <c r="BO1260" i="1" s="1"/>
  <c r="BG1260" i="1"/>
  <c r="BF1260" i="1"/>
  <c r="BC1260" i="1"/>
  <c r="BD1260" i="1" s="1"/>
  <c r="AB1260" i="1"/>
  <c r="BX1259" i="1"/>
  <c r="BN1259" i="1"/>
  <c r="BK1259" i="1"/>
  <c r="BJ1259" i="1"/>
  <c r="BH1259" i="1"/>
  <c r="BO1259" i="1" s="1"/>
  <c r="BG1259" i="1"/>
  <c r="BF1259" i="1"/>
  <c r="BC1259" i="1"/>
  <c r="BD1259" i="1" s="1"/>
  <c r="AB1259" i="1"/>
  <c r="BX1258" i="1"/>
  <c r="BN1258" i="1"/>
  <c r="BK1258" i="1"/>
  <c r="BJ1258" i="1"/>
  <c r="BH1258" i="1"/>
  <c r="BO1258" i="1" s="1"/>
  <c r="BG1258" i="1"/>
  <c r="BF1258" i="1"/>
  <c r="BC1258" i="1"/>
  <c r="BD1258" i="1" s="1"/>
  <c r="AB1258" i="1"/>
  <c r="BX1257" i="1"/>
  <c r="BN1257" i="1"/>
  <c r="BK1257" i="1"/>
  <c r="BJ1257" i="1"/>
  <c r="BH1257" i="1"/>
  <c r="BO1257" i="1" s="1"/>
  <c r="BG1257" i="1"/>
  <c r="BF1257" i="1"/>
  <c r="BC1257" i="1"/>
  <c r="BD1257" i="1" s="1"/>
  <c r="AB1257" i="1"/>
  <c r="BX1256" i="1"/>
  <c r="BN1256" i="1"/>
  <c r="BK1256" i="1"/>
  <c r="BJ1256" i="1"/>
  <c r="BH1256" i="1"/>
  <c r="BO1256" i="1" s="1"/>
  <c r="BG1256" i="1"/>
  <c r="BF1256" i="1"/>
  <c r="BC1256" i="1"/>
  <c r="BD1256" i="1" s="1"/>
  <c r="AB1256" i="1"/>
  <c r="BX1255" i="1"/>
  <c r="BN1255" i="1"/>
  <c r="BK1255" i="1"/>
  <c r="BJ1255" i="1"/>
  <c r="BH1255" i="1"/>
  <c r="BO1255" i="1" s="1"/>
  <c r="BG1255" i="1"/>
  <c r="BF1255" i="1"/>
  <c r="BC1255" i="1"/>
  <c r="BD1255" i="1" s="1"/>
  <c r="AB1255" i="1"/>
  <c r="BX1254" i="1"/>
  <c r="BN1254" i="1"/>
  <c r="BK1254" i="1"/>
  <c r="BJ1254" i="1"/>
  <c r="BH1254" i="1"/>
  <c r="BO1254" i="1" s="1"/>
  <c r="BG1254" i="1"/>
  <c r="BF1254" i="1"/>
  <c r="BC1254" i="1"/>
  <c r="BD1254" i="1" s="1"/>
  <c r="AB1254" i="1"/>
  <c r="BX1253" i="1"/>
  <c r="BN1253" i="1"/>
  <c r="BK1253" i="1"/>
  <c r="BJ1253" i="1"/>
  <c r="BH1253" i="1"/>
  <c r="BO1253" i="1" s="1"/>
  <c r="BG1253" i="1"/>
  <c r="BF1253" i="1"/>
  <c r="BC1253" i="1"/>
  <c r="BD1253" i="1" s="1"/>
  <c r="AB1253" i="1"/>
  <c r="BX1252" i="1"/>
  <c r="BN1252" i="1"/>
  <c r="BK1252" i="1"/>
  <c r="BJ1252" i="1"/>
  <c r="BH1252" i="1"/>
  <c r="BO1252" i="1" s="1"/>
  <c r="BG1252" i="1"/>
  <c r="BF1252" i="1"/>
  <c r="BC1252" i="1"/>
  <c r="BD1252" i="1" s="1"/>
  <c r="AB1252" i="1"/>
  <c r="BX1251" i="1"/>
  <c r="BN1251" i="1"/>
  <c r="BK1251" i="1"/>
  <c r="BJ1251" i="1"/>
  <c r="BH1251" i="1"/>
  <c r="BO1251" i="1" s="1"/>
  <c r="BG1251" i="1"/>
  <c r="BF1251" i="1"/>
  <c r="BC1251" i="1"/>
  <c r="BD1251" i="1" s="1"/>
  <c r="AB1251" i="1"/>
  <c r="BX1250" i="1"/>
  <c r="BN1250" i="1"/>
  <c r="BK1250" i="1"/>
  <c r="BJ1250" i="1"/>
  <c r="BH1250" i="1"/>
  <c r="BO1250" i="1" s="1"/>
  <c r="BG1250" i="1"/>
  <c r="BF1250" i="1"/>
  <c r="BC1250" i="1"/>
  <c r="BD1250" i="1" s="1"/>
  <c r="AB1250" i="1"/>
  <c r="BX1249" i="1"/>
  <c r="BN1249" i="1"/>
  <c r="BK1249" i="1"/>
  <c r="BJ1249" i="1"/>
  <c r="BH1249" i="1"/>
  <c r="BO1249" i="1" s="1"/>
  <c r="BG1249" i="1"/>
  <c r="BF1249" i="1"/>
  <c r="BC1249" i="1"/>
  <c r="BD1249" i="1" s="1"/>
  <c r="AB1249" i="1"/>
  <c r="BX1248" i="1"/>
  <c r="BN1248" i="1"/>
  <c r="BK1248" i="1"/>
  <c r="BJ1248" i="1"/>
  <c r="BH1248" i="1"/>
  <c r="BO1248" i="1" s="1"/>
  <c r="BG1248" i="1"/>
  <c r="BF1248" i="1"/>
  <c r="BC1248" i="1"/>
  <c r="BD1248" i="1" s="1"/>
  <c r="AB1248" i="1"/>
  <c r="BX1247" i="1"/>
  <c r="BN1247" i="1"/>
  <c r="BK1247" i="1"/>
  <c r="BJ1247" i="1"/>
  <c r="BH1247" i="1"/>
  <c r="BO1247" i="1" s="1"/>
  <c r="BG1247" i="1"/>
  <c r="BF1247" i="1"/>
  <c r="BC1247" i="1"/>
  <c r="BD1247" i="1" s="1"/>
  <c r="AB1247" i="1"/>
  <c r="BX1246" i="1"/>
  <c r="BN1246" i="1"/>
  <c r="BK1246" i="1"/>
  <c r="BJ1246" i="1"/>
  <c r="BH1246" i="1"/>
  <c r="BO1246" i="1" s="1"/>
  <c r="BG1246" i="1"/>
  <c r="BF1246" i="1"/>
  <c r="BC1246" i="1"/>
  <c r="BD1246" i="1" s="1"/>
  <c r="AB1246" i="1"/>
  <c r="BX1245" i="1"/>
  <c r="BN1245" i="1"/>
  <c r="BK1245" i="1"/>
  <c r="BJ1245" i="1"/>
  <c r="BH1245" i="1"/>
  <c r="BO1245" i="1" s="1"/>
  <c r="BG1245" i="1"/>
  <c r="BF1245" i="1"/>
  <c r="BC1245" i="1"/>
  <c r="BD1245" i="1" s="1"/>
  <c r="AB1245" i="1"/>
  <c r="BX1244" i="1"/>
  <c r="BN1244" i="1"/>
  <c r="BK1244" i="1"/>
  <c r="BJ1244" i="1"/>
  <c r="BH1244" i="1"/>
  <c r="BO1244" i="1" s="1"/>
  <c r="BG1244" i="1"/>
  <c r="BF1244" i="1"/>
  <c r="BC1244" i="1"/>
  <c r="BD1244" i="1" s="1"/>
  <c r="AB1244" i="1"/>
  <c r="BX1243" i="1"/>
  <c r="BN1243" i="1"/>
  <c r="BK1243" i="1"/>
  <c r="BJ1243" i="1"/>
  <c r="BH1243" i="1"/>
  <c r="BO1243" i="1" s="1"/>
  <c r="BG1243" i="1"/>
  <c r="BF1243" i="1"/>
  <c r="BC1243" i="1"/>
  <c r="BD1243" i="1" s="1"/>
  <c r="BX1242" i="1"/>
  <c r="BN1242" i="1"/>
  <c r="BK1242" i="1"/>
  <c r="BJ1242" i="1"/>
  <c r="BH1242" i="1"/>
  <c r="BO1242" i="1" s="1"/>
  <c r="BG1242" i="1"/>
  <c r="BF1242" i="1"/>
  <c r="BC1242" i="1"/>
  <c r="BD1242" i="1" s="1"/>
  <c r="AB1242" i="1"/>
  <c r="BX1241" i="1"/>
  <c r="BN1241" i="1"/>
  <c r="BK1241" i="1"/>
  <c r="BJ1241" i="1"/>
  <c r="BH1241" i="1"/>
  <c r="BO1241" i="1" s="1"/>
  <c r="BG1241" i="1"/>
  <c r="BF1241" i="1"/>
  <c r="BC1241" i="1"/>
  <c r="BD1241" i="1" s="1"/>
  <c r="BX1240" i="1"/>
  <c r="BN1240" i="1"/>
  <c r="BK1240" i="1"/>
  <c r="BJ1240" i="1"/>
  <c r="BH1240" i="1"/>
  <c r="BO1240" i="1" s="1"/>
  <c r="BG1240" i="1"/>
  <c r="BF1240" i="1"/>
  <c r="BC1240" i="1"/>
  <c r="BD1240" i="1" s="1"/>
  <c r="AB1240" i="1"/>
  <c r="BX1239" i="1"/>
  <c r="BN1239" i="1"/>
  <c r="BK1239" i="1"/>
  <c r="BJ1239" i="1"/>
  <c r="BH1239" i="1"/>
  <c r="BO1239" i="1" s="1"/>
  <c r="BG1239" i="1"/>
  <c r="BF1239" i="1"/>
  <c r="BC1239" i="1"/>
  <c r="BD1239" i="1" s="1"/>
  <c r="AB1239" i="1"/>
  <c r="BX1238" i="1"/>
  <c r="BN1238" i="1"/>
  <c r="BK1238" i="1"/>
  <c r="BJ1238" i="1"/>
  <c r="BH1238" i="1"/>
  <c r="BO1238" i="1" s="1"/>
  <c r="BG1238" i="1"/>
  <c r="BF1238" i="1"/>
  <c r="BC1238" i="1"/>
  <c r="BD1238" i="1" s="1"/>
  <c r="AB1238" i="1"/>
  <c r="BX1237" i="1"/>
  <c r="BN1237" i="1"/>
  <c r="BK1237" i="1"/>
  <c r="BJ1237" i="1"/>
  <c r="BH1237" i="1"/>
  <c r="BO1237" i="1" s="1"/>
  <c r="BG1237" i="1"/>
  <c r="BF1237" i="1"/>
  <c r="BC1237" i="1"/>
  <c r="BD1237" i="1" s="1"/>
  <c r="AB1237" i="1"/>
  <c r="BX1236" i="1"/>
  <c r="BN1236" i="1"/>
  <c r="BK1236" i="1"/>
  <c r="BJ1236" i="1"/>
  <c r="BH1236" i="1"/>
  <c r="BO1236" i="1" s="1"/>
  <c r="BG1236" i="1"/>
  <c r="BF1236" i="1"/>
  <c r="BC1236" i="1"/>
  <c r="BD1236" i="1" s="1"/>
  <c r="AB1236" i="1"/>
  <c r="BX1235" i="1"/>
  <c r="BN1235" i="1"/>
  <c r="BK1235" i="1"/>
  <c r="BJ1235" i="1"/>
  <c r="BH1235" i="1"/>
  <c r="BO1235" i="1" s="1"/>
  <c r="BG1235" i="1"/>
  <c r="BF1235" i="1"/>
  <c r="BC1235" i="1"/>
  <c r="BD1235" i="1" s="1"/>
  <c r="AB1235" i="1"/>
  <c r="BX1234" i="1"/>
  <c r="BN1234" i="1"/>
  <c r="BK1234" i="1"/>
  <c r="BJ1234" i="1"/>
  <c r="BH1234" i="1"/>
  <c r="BO1234" i="1" s="1"/>
  <c r="BG1234" i="1"/>
  <c r="BF1234" i="1"/>
  <c r="BC1234" i="1"/>
  <c r="BD1234" i="1" s="1"/>
  <c r="AB1234" i="1"/>
  <c r="BX1233" i="1"/>
  <c r="BN1233" i="1"/>
  <c r="BK1233" i="1"/>
  <c r="BJ1233" i="1"/>
  <c r="BH1233" i="1"/>
  <c r="BO1233" i="1" s="1"/>
  <c r="BG1233" i="1"/>
  <c r="BF1233" i="1"/>
  <c r="BC1233" i="1"/>
  <c r="BD1233" i="1" s="1"/>
  <c r="AB1233" i="1"/>
  <c r="BX1232" i="1"/>
  <c r="BN1232" i="1"/>
  <c r="BK1232" i="1"/>
  <c r="BJ1232" i="1"/>
  <c r="BH1232" i="1"/>
  <c r="BO1232" i="1" s="1"/>
  <c r="BG1232" i="1"/>
  <c r="BF1232" i="1"/>
  <c r="BC1232" i="1"/>
  <c r="BD1232" i="1" s="1"/>
  <c r="AB1232" i="1"/>
  <c r="BX1231" i="1"/>
  <c r="BN1231" i="1"/>
  <c r="BK1231" i="1"/>
  <c r="BJ1231" i="1"/>
  <c r="BH1231" i="1"/>
  <c r="BO1231" i="1" s="1"/>
  <c r="BG1231" i="1"/>
  <c r="BF1231" i="1"/>
  <c r="BC1231" i="1"/>
  <c r="BD1231" i="1" s="1"/>
  <c r="AB1231" i="1"/>
  <c r="BX1230" i="1"/>
  <c r="BN1230" i="1"/>
  <c r="BK1230" i="1"/>
  <c r="BJ1230" i="1"/>
  <c r="BH1230" i="1"/>
  <c r="BO1230" i="1" s="1"/>
  <c r="BG1230" i="1"/>
  <c r="BF1230" i="1"/>
  <c r="BC1230" i="1"/>
  <c r="BD1230" i="1" s="1"/>
  <c r="AB1230" i="1"/>
  <c r="BX1229" i="1"/>
  <c r="BN1229" i="1"/>
  <c r="BK1229" i="1"/>
  <c r="BJ1229" i="1"/>
  <c r="BH1229" i="1"/>
  <c r="BO1229" i="1" s="1"/>
  <c r="BG1229" i="1"/>
  <c r="BF1229" i="1"/>
  <c r="BC1229" i="1"/>
  <c r="BD1229" i="1" s="1"/>
  <c r="AB1229" i="1"/>
  <c r="BX1228" i="1"/>
  <c r="BN1228" i="1"/>
  <c r="BK1228" i="1"/>
  <c r="BJ1228" i="1"/>
  <c r="BH1228" i="1"/>
  <c r="BO1228" i="1" s="1"/>
  <c r="BG1228" i="1"/>
  <c r="BF1228" i="1"/>
  <c r="BC1228" i="1"/>
  <c r="BD1228" i="1" s="1"/>
  <c r="AB1228" i="1"/>
  <c r="BX1227" i="1"/>
  <c r="BN1227" i="1"/>
  <c r="BK1227" i="1"/>
  <c r="BJ1227" i="1"/>
  <c r="BH1227" i="1"/>
  <c r="BO1227" i="1" s="1"/>
  <c r="BG1227" i="1"/>
  <c r="BF1227" i="1"/>
  <c r="BC1227" i="1"/>
  <c r="BD1227" i="1" s="1"/>
  <c r="AB1227" i="1"/>
  <c r="BX1226" i="1"/>
  <c r="BN1226" i="1"/>
  <c r="BK1226" i="1"/>
  <c r="BJ1226" i="1"/>
  <c r="BH1226" i="1"/>
  <c r="BO1226" i="1" s="1"/>
  <c r="BG1226" i="1"/>
  <c r="BF1226" i="1"/>
  <c r="BC1226" i="1"/>
  <c r="BD1226" i="1" s="1"/>
  <c r="AB1226" i="1"/>
  <c r="BX1225" i="1"/>
  <c r="BN1225" i="1"/>
  <c r="BK1225" i="1"/>
  <c r="BJ1225" i="1"/>
  <c r="BH1225" i="1"/>
  <c r="BO1225" i="1" s="1"/>
  <c r="BG1225" i="1"/>
  <c r="BF1225" i="1"/>
  <c r="BC1225" i="1"/>
  <c r="BD1225" i="1" s="1"/>
  <c r="AB1225" i="1"/>
  <c r="BX1224" i="1"/>
  <c r="BN1224" i="1"/>
  <c r="BK1224" i="1"/>
  <c r="BJ1224" i="1"/>
  <c r="BH1224" i="1"/>
  <c r="BO1224" i="1" s="1"/>
  <c r="BG1224" i="1"/>
  <c r="BF1224" i="1"/>
  <c r="BC1224" i="1"/>
  <c r="BD1224" i="1" s="1"/>
  <c r="AB1224" i="1"/>
  <c r="BX1223" i="1"/>
  <c r="BN1223" i="1"/>
  <c r="BK1223" i="1"/>
  <c r="BJ1223" i="1"/>
  <c r="BH1223" i="1"/>
  <c r="BO1223" i="1" s="1"/>
  <c r="BG1223" i="1"/>
  <c r="BF1223" i="1"/>
  <c r="BC1223" i="1"/>
  <c r="BD1223" i="1" s="1"/>
  <c r="BX1222" i="1"/>
  <c r="BN1222" i="1"/>
  <c r="BK1222" i="1"/>
  <c r="BJ1222" i="1"/>
  <c r="BH1222" i="1"/>
  <c r="BO1222" i="1" s="1"/>
  <c r="BG1222" i="1"/>
  <c r="BF1222" i="1"/>
  <c r="BC1222" i="1"/>
  <c r="BD1222" i="1" s="1"/>
  <c r="BX1221" i="1"/>
  <c r="BN1221" i="1"/>
  <c r="BK1221" i="1"/>
  <c r="BR1221" i="1" s="1"/>
  <c r="BJ1221" i="1"/>
  <c r="BH1221" i="1"/>
  <c r="BO1221" i="1" s="1"/>
  <c r="BG1221" i="1"/>
  <c r="BF1221" i="1"/>
  <c r="BC1221" i="1"/>
  <c r="BD1221" i="1" s="1"/>
  <c r="AB1221" i="1"/>
  <c r="BX1220" i="1"/>
  <c r="BN1220" i="1"/>
  <c r="BK1220" i="1"/>
  <c r="BJ1220" i="1"/>
  <c r="BH1220" i="1"/>
  <c r="BO1220" i="1" s="1"/>
  <c r="BG1220" i="1"/>
  <c r="BF1220" i="1"/>
  <c r="BC1220" i="1"/>
  <c r="BD1220" i="1" s="1"/>
  <c r="AB1220" i="1"/>
  <c r="BX1219" i="1"/>
  <c r="BN1219" i="1"/>
  <c r="BK1219" i="1"/>
  <c r="BJ1219" i="1"/>
  <c r="BH1219" i="1"/>
  <c r="BO1219" i="1" s="1"/>
  <c r="BG1219" i="1"/>
  <c r="BF1219" i="1"/>
  <c r="BC1219" i="1"/>
  <c r="BD1219" i="1" s="1"/>
  <c r="AB1219" i="1"/>
  <c r="BX1218" i="1"/>
  <c r="BN1218" i="1"/>
  <c r="BK1218" i="1"/>
  <c r="BJ1218" i="1"/>
  <c r="BH1218" i="1"/>
  <c r="BO1218" i="1" s="1"/>
  <c r="BG1218" i="1"/>
  <c r="BF1218" i="1"/>
  <c r="BC1218" i="1"/>
  <c r="BD1218" i="1" s="1"/>
  <c r="AB1218" i="1"/>
  <c r="BX1217" i="1"/>
  <c r="BN1217" i="1"/>
  <c r="BK1217" i="1"/>
  <c r="BJ1217" i="1"/>
  <c r="BH1217" i="1"/>
  <c r="BO1217" i="1" s="1"/>
  <c r="BG1217" i="1"/>
  <c r="BF1217" i="1"/>
  <c r="BC1217" i="1"/>
  <c r="BD1217" i="1" s="1"/>
  <c r="AB1217" i="1"/>
  <c r="BX1216" i="1"/>
  <c r="BN1216" i="1"/>
  <c r="BK1216" i="1"/>
  <c r="BJ1216" i="1"/>
  <c r="BH1216" i="1"/>
  <c r="BO1216" i="1" s="1"/>
  <c r="BG1216" i="1"/>
  <c r="BF1216" i="1"/>
  <c r="BC1216" i="1"/>
  <c r="BD1216" i="1" s="1"/>
  <c r="AB1216" i="1"/>
  <c r="BX1215" i="1"/>
  <c r="BN1215" i="1"/>
  <c r="BK1215" i="1"/>
  <c r="BJ1215" i="1"/>
  <c r="BH1215" i="1"/>
  <c r="BO1215" i="1" s="1"/>
  <c r="BG1215" i="1"/>
  <c r="BF1215" i="1"/>
  <c r="BC1215" i="1"/>
  <c r="BD1215" i="1" s="1"/>
  <c r="AB1215" i="1"/>
  <c r="BX1214" i="1"/>
  <c r="BN1214" i="1"/>
  <c r="BK1214" i="1"/>
  <c r="BJ1214" i="1"/>
  <c r="BH1214" i="1"/>
  <c r="BO1214" i="1" s="1"/>
  <c r="BG1214" i="1"/>
  <c r="BF1214" i="1"/>
  <c r="BC1214" i="1"/>
  <c r="BD1214" i="1" s="1"/>
  <c r="AB1214" i="1"/>
  <c r="BX1213" i="1"/>
  <c r="BN1213" i="1"/>
  <c r="BK1213" i="1"/>
  <c r="BJ1213" i="1"/>
  <c r="BH1213" i="1"/>
  <c r="BO1213" i="1" s="1"/>
  <c r="BG1213" i="1"/>
  <c r="BF1213" i="1"/>
  <c r="BC1213" i="1"/>
  <c r="BD1213" i="1" s="1"/>
  <c r="AB1213" i="1"/>
  <c r="BX1212" i="1"/>
  <c r="BN1212" i="1"/>
  <c r="BK1212" i="1"/>
  <c r="BJ1212" i="1"/>
  <c r="BH1212" i="1"/>
  <c r="BO1212" i="1" s="1"/>
  <c r="BG1212" i="1"/>
  <c r="BF1212" i="1"/>
  <c r="BC1212" i="1"/>
  <c r="BD1212" i="1" s="1"/>
  <c r="AB1212" i="1"/>
  <c r="BX1211" i="1"/>
  <c r="BN1211" i="1"/>
  <c r="BK1211" i="1"/>
  <c r="BJ1211" i="1"/>
  <c r="BH1211" i="1"/>
  <c r="BO1211" i="1" s="1"/>
  <c r="BG1211" i="1"/>
  <c r="BF1211" i="1"/>
  <c r="BC1211" i="1"/>
  <c r="BD1211" i="1" s="1"/>
  <c r="AB1211" i="1"/>
  <c r="BX1210" i="1"/>
  <c r="BN1210" i="1"/>
  <c r="BK1210" i="1"/>
  <c r="BJ1210" i="1"/>
  <c r="BH1210" i="1"/>
  <c r="BO1210" i="1" s="1"/>
  <c r="BG1210" i="1"/>
  <c r="BF1210" i="1"/>
  <c r="BC1210" i="1"/>
  <c r="BD1210" i="1" s="1"/>
  <c r="AB1210" i="1"/>
  <c r="BX1209" i="1"/>
  <c r="BN1209" i="1"/>
  <c r="BK1209" i="1"/>
  <c r="BJ1209" i="1"/>
  <c r="BH1209" i="1"/>
  <c r="BO1209" i="1" s="1"/>
  <c r="BG1209" i="1"/>
  <c r="BF1209" i="1"/>
  <c r="BC1209" i="1"/>
  <c r="BD1209" i="1" s="1"/>
  <c r="AB1209" i="1"/>
  <c r="BX1208" i="1"/>
  <c r="BN1208" i="1"/>
  <c r="BK1208" i="1"/>
  <c r="BJ1208" i="1"/>
  <c r="BH1208" i="1"/>
  <c r="BO1208" i="1" s="1"/>
  <c r="BG1208" i="1"/>
  <c r="BF1208" i="1"/>
  <c r="BC1208" i="1"/>
  <c r="BD1208" i="1" s="1"/>
  <c r="AB1208" i="1"/>
  <c r="BX1207" i="1"/>
  <c r="BN1207" i="1"/>
  <c r="BK1207" i="1"/>
  <c r="BJ1207" i="1"/>
  <c r="BH1207" i="1"/>
  <c r="BO1207" i="1" s="1"/>
  <c r="BG1207" i="1"/>
  <c r="BF1207" i="1"/>
  <c r="BC1207" i="1"/>
  <c r="BD1207" i="1" s="1"/>
  <c r="AB1207" i="1"/>
  <c r="BX1206" i="1"/>
  <c r="BN1206" i="1"/>
  <c r="BK1206" i="1"/>
  <c r="BJ1206" i="1"/>
  <c r="BH1206" i="1"/>
  <c r="BO1206" i="1" s="1"/>
  <c r="BG1206" i="1"/>
  <c r="BF1206" i="1"/>
  <c r="BC1206" i="1"/>
  <c r="BD1206" i="1" s="1"/>
  <c r="AB1206" i="1"/>
  <c r="BX1205" i="1"/>
  <c r="BN1205" i="1"/>
  <c r="BK1205" i="1"/>
  <c r="BJ1205" i="1"/>
  <c r="BH1205" i="1"/>
  <c r="BO1205" i="1" s="1"/>
  <c r="BG1205" i="1"/>
  <c r="BF1205" i="1"/>
  <c r="BC1205" i="1"/>
  <c r="BD1205" i="1" s="1"/>
  <c r="AB1205" i="1"/>
  <c r="BX1204" i="1"/>
  <c r="BN1204" i="1"/>
  <c r="BK1204" i="1"/>
  <c r="BJ1204" i="1"/>
  <c r="BH1204" i="1"/>
  <c r="BO1204" i="1" s="1"/>
  <c r="BG1204" i="1"/>
  <c r="BF1204" i="1"/>
  <c r="BC1204" i="1"/>
  <c r="BD1204" i="1" s="1"/>
  <c r="AB1204" i="1"/>
  <c r="BX1203" i="1"/>
  <c r="BN1203" i="1"/>
  <c r="BK1203" i="1"/>
  <c r="BJ1203" i="1"/>
  <c r="BH1203" i="1"/>
  <c r="BO1203" i="1" s="1"/>
  <c r="BG1203" i="1"/>
  <c r="BF1203" i="1"/>
  <c r="BC1203" i="1"/>
  <c r="BD1203" i="1" s="1"/>
  <c r="AB1203" i="1"/>
  <c r="BX1202" i="1"/>
  <c r="BN1202" i="1"/>
  <c r="BK1202" i="1"/>
  <c r="BJ1202" i="1"/>
  <c r="BH1202" i="1"/>
  <c r="BO1202" i="1" s="1"/>
  <c r="BG1202" i="1"/>
  <c r="BF1202" i="1"/>
  <c r="BC1202" i="1"/>
  <c r="BD1202" i="1" s="1"/>
  <c r="AB1202" i="1"/>
  <c r="BX1201" i="1"/>
  <c r="BN1201" i="1"/>
  <c r="BK1201" i="1"/>
  <c r="BJ1201" i="1"/>
  <c r="BH1201" i="1"/>
  <c r="BO1201" i="1" s="1"/>
  <c r="BG1201" i="1"/>
  <c r="BF1201" i="1"/>
  <c r="BC1201" i="1"/>
  <c r="BD1201" i="1" s="1"/>
  <c r="AB1201" i="1"/>
  <c r="BX1200" i="1"/>
  <c r="BN1200" i="1"/>
  <c r="BK1200" i="1"/>
  <c r="BJ1200" i="1"/>
  <c r="BH1200" i="1"/>
  <c r="BO1200" i="1" s="1"/>
  <c r="BG1200" i="1"/>
  <c r="BF1200" i="1"/>
  <c r="BC1200" i="1"/>
  <c r="BD1200" i="1" s="1"/>
  <c r="AB1200" i="1"/>
  <c r="BX1199" i="1"/>
  <c r="BN1199" i="1"/>
  <c r="BK1199" i="1"/>
  <c r="BJ1199" i="1"/>
  <c r="BH1199" i="1"/>
  <c r="BO1199" i="1" s="1"/>
  <c r="BG1199" i="1"/>
  <c r="BF1199" i="1"/>
  <c r="BC1199" i="1"/>
  <c r="BD1199" i="1" s="1"/>
  <c r="AB1199" i="1"/>
  <c r="BX1198" i="1"/>
  <c r="BN1198" i="1"/>
  <c r="BK1198" i="1"/>
  <c r="BJ1198" i="1"/>
  <c r="BH1198" i="1"/>
  <c r="BO1198" i="1" s="1"/>
  <c r="BG1198" i="1"/>
  <c r="BF1198" i="1"/>
  <c r="BC1198" i="1"/>
  <c r="BD1198" i="1" s="1"/>
  <c r="AB1198" i="1"/>
  <c r="BX1197" i="1"/>
  <c r="BN1197" i="1"/>
  <c r="BK1197" i="1"/>
  <c r="BJ1197" i="1"/>
  <c r="BH1197" i="1"/>
  <c r="BO1197" i="1" s="1"/>
  <c r="BG1197" i="1"/>
  <c r="BF1197" i="1"/>
  <c r="BC1197" i="1"/>
  <c r="BD1197" i="1" s="1"/>
  <c r="AB1197" i="1"/>
  <c r="BX1196" i="1"/>
  <c r="BN1196" i="1"/>
  <c r="BK1196" i="1"/>
  <c r="BJ1196" i="1"/>
  <c r="BH1196" i="1"/>
  <c r="BO1196" i="1" s="1"/>
  <c r="BG1196" i="1"/>
  <c r="BF1196" i="1"/>
  <c r="BC1196" i="1"/>
  <c r="BD1196" i="1" s="1"/>
  <c r="AB1196" i="1"/>
  <c r="BX1195" i="1"/>
  <c r="BN1195" i="1"/>
  <c r="BK1195" i="1"/>
  <c r="BJ1195" i="1"/>
  <c r="BH1195" i="1"/>
  <c r="BO1195" i="1" s="1"/>
  <c r="BG1195" i="1"/>
  <c r="BF1195" i="1"/>
  <c r="BC1195" i="1"/>
  <c r="BD1195" i="1" s="1"/>
  <c r="AB1195" i="1"/>
  <c r="BX1194" i="1"/>
  <c r="BN1194" i="1"/>
  <c r="BK1194" i="1"/>
  <c r="BJ1194" i="1"/>
  <c r="BH1194" i="1"/>
  <c r="BO1194" i="1" s="1"/>
  <c r="BG1194" i="1"/>
  <c r="BF1194" i="1"/>
  <c r="BC1194" i="1"/>
  <c r="BD1194" i="1" s="1"/>
  <c r="AB1194" i="1"/>
  <c r="BX1193" i="1"/>
  <c r="BN1193" i="1"/>
  <c r="BK1193" i="1"/>
  <c r="BJ1193" i="1"/>
  <c r="BH1193" i="1"/>
  <c r="BO1193" i="1" s="1"/>
  <c r="BG1193" i="1"/>
  <c r="BF1193" i="1"/>
  <c r="BC1193" i="1"/>
  <c r="BD1193" i="1" s="1"/>
  <c r="AB1193" i="1"/>
  <c r="BX1192" i="1"/>
  <c r="BN1192" i="1"/>
  <c r="BK1192" i="1"/>
  <c r="BJ1192" i="1"/>
  <c r="BH1192" i="1"/>
  <c r="BO1192" i="1" s="1"/>
  <c r="BG1192" i="1"/>
  <c r="BF1192" i="1"/>
  <c r="BC1192" i="1"/>
  <c r="BD1192" i="1" s="1"/>
  <c r="AB1192" i="1"/>
  <c r="BX1191" i="1"/>
  <c r="BN1191" i="1"/>
  <c r="BK1191" i="1"/>
  <c r="BJ1191" i="1"/>
  <c r="BH1191" i="1"/>
  <c r="BO1191" i="1" s="1"/>
  <c r="BG1191" i="1"/>
  <c r="BF1191" i="1"/>
  <c r="BC1191" i="1"/>
  <c r="BD1191" i="1" s="1"/>
  <c r="AB1191" i="1"/>
  <c r="BX1190" i="1"/>
  <c r="BN1190" i="1"/>
  <c r="BK1190" i="1"/>
  <c r="BJ1190" i="1"/>
  <c r="BH1190" i="1"/>
  <c r="BO1190" i="1" s="1"/>
  <c r="BG1190" i="1"/>
  <c r="BF1190" i="1"/>
  <c r="BC1190" i="1"/>
  <c r="BD1190" i="1" s="1"/>
  <c r="AB1190" i="1"/>
  <c r="BX1189" i="1"/>
  <c r="BN1189" i="1"/>
  <c r="BK1189" i="1"/>
  <c r="BJ1189" i="1"/>
  <c r="BH1189" i="1"/>
  <c r="BO1189" i="1" s="1"/>
  <c r="BG1189" i="1"/>
  <c r="BF1189" i="1"/>
  <c r="BC1189" i="1"/>
  <c r="BD1189" i="1" s="1"/>
  <c r="AB1189" i="1"/>
  <c r="BX1188" i="1"/>
  <c r="BN1188" i="1"/>
  <c r="BK1188" i="1"/>
  <c r="BJ1188" i="1"/>
  <c r="BH1188" i="1"/>
  <c r="BO1188" i="1" s="1"/>
  <c r="BG1188" i="1"/>
  <c r="BF1188" i="1"/>
  <c r="BC1188" i="1"/>
  <c r="BD1188" i="1" s="1"/>
  <c r="AB1188" i="1"/>
  <c r="BX1187" i="1"/>
  <c r="BN1187" i="1"/>
  <c r="BK1187" i="1"/>
  <c r="BJ1187" i="1"/>
  <c r="BH1187" i="1"/>
  <c r="BO1187" i="1" s="1"/>
  <c r="BG1187" i="1"/>
  <c r="BF1187" i="1"/>
  <c r="BC1187" i="1"/>
  <c r="BD1187" i="1" s="1"/>
  <c r="AB1187" i="1"/>
  <c r="BX1186" i="1"/>
  <c r="BN1186" i="1"/>
  <c r="BK1186" i="1"/>
  <c r="BJ1186" i="1"/>
  <c r="BH1186" i="1"/>
  <c r="BO1186" i="1" s="1"/>
  <c r="BG1186" i="1"/>
  <c r="BF1186" i="1"/>
  <c r="BC1186" i="1"/>
  <c r="BD1186" i="1" s="1"/>
  <c r="AB1186" i="1"/>
  <c r="BX1185" i="1"/>
  <c r="BN1185" i="1"/>
  <c r="BK1185" i="1"/>
  <c r="BJ1185" i="1"/>
  <c r="BH1185" i="1"/>
  <c r="BO1185" i="1" s="1"/>
  <c r="BG1185" i="1"/>
  <c r="BF1185" i="1"/>
  <c r="BC1185" i="1"/>
  <c r="BD1185" i="1" s="1"/>
  <c r="AB1185" i="1"/>
  <c r="BX1184" i="1"/>
  <c r="BN1184" i="1"/>
  <c r="BK1184" i="1"/>
  <c r="BJ1184" i="1"/>
  <c r="BH1184" i="1"/>
  <c r="BO1184" i="1" s="1"/>
  <c r="BG1184" i="1"/>
  <c r="BF1184" i="1"/>
  <c r="BC1184" i="1"/>
  <c r="BD1184" i="1" s="1"/>
  <c r="AB1184" i="1"/>
  <c r="BX1183" i="1"/>
  <c r="BN1183" i="1"/>
  <c r="BK1183" i="1"/>
  <c r="BJ1183" i="1"/>
  <c r="BH1183" i="1"/>
  <c r="BO1183" i="1" s="1"/>
  <c r="BG1183" i="1"/>
  <c r="BF1183" i="1"/>
  <c r="BC1183" i="1"/>
  <c r="BD1183" i="1" s="1"/>
  <c r="AB1183" i="1"/>
  <c r="BX1182" i="1"/>
  <c r="BN1182" i="1"/>
  <c r="BK1182" i="1"/>
  <c r="BJ1182" i="1"/>
  <c r="BH1182" i="1"/>
  <c r="BO1182" i="1" s="1"/>
  <c r="BG1182" i="1"/>
  <c r="BF1182" i="1"/>
  <c r="BC1182" i="1"/>
  <c r="BD1182" i="1" s="1"/>
  <c r="AB1182" i="1"/>
  <c r="BX1181" i="1"/>
  <c r="BN1181" i="1"/>
  <c r="BK1181" i="1"/>
  <c r="BJ1181" i="1"/>
  <c r="BH1181" i="1"/>
  <c r="BO1181" i="1" s="1"/>
  <c r="BG1181" i="1"/>
  <c r="BF1181" i="1"/>
  <c r="BC1181" i="1"/>
  <c r="BD1181" i="1" s="1"/>
  <c r="AB1181" i="1"/>
  <c r="BX1180" i="1"/>
  <c r="BN1180" i="1"/>
  <c r="BK1180" i="1"/>
  <c r="BJ1180" i="1"/>
  <c r="BH1180" i="1"/>
  <c r="BO1180" i="1" s="1"/>
  <c r="BG1180" i="1"/>
  <c r="BF1180" i="1"/>
  <c r="BC1180" i="1"/>
  <c r="BD1180" i="1" s="1"/>
  <c r="AB1180" i="1"/>
  <c r="BX1179" i="1"/>
  <c r="BN1179" i="1"/>
  <c r="BK1179" i="1"/>
  <c r="BJ1179" i="1"/>
  <c r="BH1179" i="1"/>
  <c r="BO1179" i="1" s="1"/>
  <c r="BG1179" i="1"/>
  <c r="BF1179" i="1"/>
  <c r="BC1179" i="1"/>
  <c r="BD1179" i="1" s="1"/>
  <c r="AB1179" i="1"/>
  <c r="BX1178" i="1"/>
  <c r="BN1178" i="1"/>
  <c r="BK1178" i="1"/>
  <c r="BJ1178" i="1"/>
  <c r="BH1178" i="1"/>
  <c r="BO1178" i="1" s="1"/>
  <c r="BG1178" i="1"/>
  <c r="BF1178" i="1"/>
  <c r="BC1178" i="1"/>
  <c r="BD1178" i="1" s="1"/>
  <c r="AB1178" i="1"/>
  <c r="BX1177" i="1"/>
  <c r="BN1177" i="1"/>
  <c r="BK1177" i="1"/>
  <c r="BJ1177" i="1"/>
  <c r="BH1177" i="1"/>
  <c r="BO1177" i="1" s="1"/>
  <c r="BG1177" i="1"/>
  <c r="BF1177" i="1"/>
  <c r="BC1177" i="1"/>
  <c r="BD1177" i="1" s="1"/>
  <c r="AB1177" i="1"/>
  <c r="BX1176" i="1"/>
  <c r="BN1176" i="1"/>
  <c r="BK1176" i="1"/>
  <c r="BJ1176" i="1"/>
  <c r="BH1176" i="1"/>
  <c r="BO1176" i="1" s="1"/>
  <c r="BG1176" i="1"/>
  <c r="BF1176" i="1"/>
  <c r="BC1176" i="1"/>
  <c r="BD1176" i="1" s="1"/>
  <c r="AB1176" i="1"/>
  <c r="BX1175" i="1"/>
  <c r="BN1175" i="1"/>
  <c r="BK1175" i="1"/>
  <c r="BJ1175" i="1"/>
  <c r="BH1175" i="1"/>
  <c r="BO1175" i="1" s="1"/>
  <c r="BG1175" i="1"/>
  <c r="BF1175" i="1"/>
  <c r="BC1175" i="1"/>
  <c r="BD1175" i="1" s="1"/>
  <c r="AB1175" i="1"/>
  <c r="BX1174" i="1"/>
  <c r="BN1174" i="1"/>
  <c r="BK1174" i="1"/>
  <c r="BJ1174" i="1"/>
  <c r="BH1174" i="1"/>
  <c r="BO1174" i="1" s="1"/>
  <c r="BG1174" i="1"/>
  <c r="BF1174" i="1"/>
  <c r="BC1174" i="1"/>
  <c r="BD1174" i="1" s="1"/>
  <c r="AB1174" i="1"/>
  <c r="BX1173" i="1"/>
  <c r="BN1173" i="1"/>
  <c r="BK1173" i="1"/>
  <c r="BJ1173" i="1"/>
  <c r="BH1173" i="1"/>
  <c r="BO1173" i="1" s="1"/>
  <c r="BG1173" i="1"/>
  <c r="BF1173" i="1"/>
  <c r="BC1173" i="1"/>
  <c r="BD1173" i="1" s="1"/>
  <c r="AB1173" i="1"/>
  <c r="BX1172" i="1"/>
  <c r="BN1172" i="1"/>
  <c r="BK1172" i="1"/>
  <c r="BJ1172" i="1"/>
  <c r="BH1172" i="1"/>
  <c r="BO1172" i="1" s="1"/>
  <c r="BG1172" i="1"/>
  <c r="BF1172" i="1"/>
  <c r="BC1172" i="1"/>
  <c r="BD1172" i="1" s="1"/>
  <c r="AB1172" i="1"/>
  <c r="BX1171" i="1"/>
  <c r="BN1171" i="1"/>
  <c r="BK1171" i="1"/>
  <c r="BJ1171" i="1"/>
  <c r="BH1171" i="1"/>
  <c r="BO1171" i="1" s="1"/>
  <c r="BG1171" i="1"/>
  <c r="BF1171" i="1"/>
  <c r="BC1171" i="1"/>
  <c r="BD1171" i="1" s="1"/>
  <c r="AB1171" i="1"/>
  <c r="BX1170" i="1"/>
  <c r="BN1170" i="1"/>
  <c r="BK1170" i="1"/>
  <c r="BJ1170" i="1"/>
  <c r="BH1170" i="1"/>
  <c r="BO1170" i="1" s="1"/>
  <c r="BG1170" i="1"/>
  <c r="BF1170" i="1"/>
  <c r="BC1170" i="1"/>
  <c r="BD1170" i="1" s="1"/>
  <c r="AB1170" i="1"/>
  <c r="BX1169" i="1"/>
  <c r="BN1169" i="1"/>
  <c r="BK1169" i="1"/>
  <c r="BJ1169" i="1"/>
  <c r="BH1169" i="1"/>
  <c r="BO1169" i="1" s="1"/>
  <c r="BG1169" i="1"/>
  <c r="BF1169" i="1"/>
  <c r="BC1169" i="1"/>
  <c r="BD1169" i="1" s="1"/>
  <c r="AB1169" i="1"/>
  <c r="BX1168" i="1"/>
  <c r="BN1168" i="1"/>
  <c r="BK1168" i="1"/>
  <c r="BJ1168" i="1"/>
  <c r="BH1168" i="1"/>
  <c r="BO1168" i="1" s="1"/>
  <c r="BG1168" i="1"/>
  <c r="BF1168" i="1"/>
  <c r="BC1168" i="1"/>
  <c r="BD1168" i="1" s="1"/>
  <c r="AB1168" i="1"/>
  <c r="BX1167" i="1"/>
  <c r="BN1167" i="1"/>
  <c r="BK1167" i="1"/>
  <c r="BJ1167" i="1"/>
  <c r="BH1167" i="1"/>
  <c r="BO1167" i="1" s="1"/>
  <c r="BG1167" i="1"/>
  <c r="BF1167" i="1"/>
  <c r="BC1167" i="1"/>
  <c r="BD1167" i="1" s="1"/>
  <c r="AB1167" i="1"/>
  <c r="BX1166" i="1"/>
  <c r="BN1166" i="1"/>
  <c r="BK1166" i="1"/>
  <c r="BJ1166" i="1"/>
  <c r="BH1166" i="1"/>
  <c r="BO1166" i="1" s="1"/>
  <c r="BG1166" i="1"/>
  <c r="BF1166" i="1"/>
  <c r="BC1166" i="1"/>
  <c r="BD1166" i="1" s="1"/>
  <c r="AB1166" i="1"/>
  <c r="BX1165" i="1"/>
  <c r="BN1165" i="1"/>
  <c r="BK1165" i="1"/>
  <c r="BJ1165" i="1"/>
  <c r="BH1165" i="1"/>
  <c r="BO1165" i="1" s="1"/>
  <c r="BG1165" i="1"/>
  <c r="BF1165" i="1"/>
  <c r="BC1165" i="1"/>
  <c r="BD1165" i="1" s="1"/>
  <c r="AB1165" i="1"/>
  <c r="BX1164" i="1"/>
  <c r="BN1164" i="1"/>
  <c r="BK1164" i="1"/>
  <c r="BJ1164" i="1"/>
  <c r="BH1164" i="1"/>
  <c r="BO1164" i="1" s="1"/>
  <c r="BG1164" i="1"/>
  <c r="BF1164" i="1"/>
  <c r="BC1164" i="1"/>
  <c r="BD1164" i="1" s="1"/>
  <c r="AB1164" i="1"/>
  <c r="BX1163" i="1"/>
  <c r="BN1163" i="1"/>
  <c r="BK1163" i="1"/>
  <c r="BJ1163" i="1"/>
  <c r="BH1163" i="1"/>
  <c r="BO1163" i="1" s="1"/>
  <c r="BG1163" i="1"/>
  <c r="BF1163" i="1"/>
  <c r="BC1163" i="1"/>
  <c r="BD1163" i="1" s="1"/>
  <c r="AB1163" i="1"/>
  <c r="BX1162" i="1"/>
  <c r="BN1162" i="1"/>
  <c r="BK1162" i="1"/>
  <c r="BJ1162" i="1"/>
  <c r="BH1162" i="1"/>
  <c r="BO1162" i="1" s="1"/>
  <c r="BG1162" i="1"/>
  <c r="BF1162" i="1"/>
  <c r="BC1162" i="1"/>
  <c r="BD1162" i="1" s="1"/>
  <c r="AB1162" i="1"/>
  <c r="BX1161" i="1"/>
  <c r="BN1161" i="1"/>
  <c r="BK1161" i="1"/>
  <c r="BJ1161" i="1"/>
  <c r="BH1161" i="1"/>
  <c r="BO1161" i="1" s="1"/>
  <c r="BG1161" i="1"/>
  <c r="BF1161" i="1"/>
  <c r="BC1161" i="1"/>
  <c r="BD1161" i="1" s="1"/>
  <c r="AB1161" i="1"/>
  <c r="BX1160" i="1"/>
  <c r="BN1160" i="1"/>
  <c r="BK1160" i="1"/>
  <c r="BJ1160" i="1"/>
  <c r="BH1160" i="1"/>
  <c r="BO1160" i="1" s="1"/>
  <c r="BG1160" i="1"/>
  <c r="BF1160" i="1"/>
  <c r="BC1160" i="1"/>
  <c r="BD1160" i="1" s="1"/>
  <c r="AB1160" i="1"/>
  <c r="BX1159" i="1"/>
  <c r="BN1159" i="1"/>
  <c r="BK1159" i="1"/>
  <c r="BJ1159" i="1"/>
  <c r="BH1159" i="1"/>
  <c r="BO1159" i="1" s="1"/>
  <c r="BG1159" i="1"/>
  <c r="BF1159" i="1"/>
  <c r="BC1159" i="1"/>
  <c r="BD1159" i="1" s="1"/>
  <c r="AB1159" i="1"/>
  <c r="BX1158" i="1"/>
  <c r="BN1158" i="1"/>
  <c r="BK1158" i="1"/>
  <c r="BJ1158" i="1"/>
  <c r="BH1158" i="1"/>
  <c r="BO1158" i="1" s="1"/>
  <c r="BG1158" i="1"/>
  <c r="BF1158" i="1"/>
  <c r="BC1158" i="1"/>
  <c r="BD1158" i="1" s="1"/>
  <c r="AB1158" i="1"/>
  <c r="BX1157" i="1"/>
  <c r="BN1157" i="1"/>
  <c r="BK1157" i="1"/>
  <c r="BJ1157" i="1"/>
  <c r="BH1157" i="1"/>
  <c r="BO1157" i="1" s="1"/>
  <c r="BG1157" i="1"/>
  <c r="BF1157" i="1"/>
  <c r="BC1157" i="1"/>
  <c r="BD1157" i="1" s="1"/>
  <c r="AB1157" i="1"/>
  <c r="BX1156" i="1"/>
  <c r="BN1156" i="1"/>
  <c r="BK1156" i="1"/>
  <c r="BJ1156" i="1"/>
  <c r="BH1156" i="1"/>
  <c r="BO1156" i="1" s="1"/>
  <c r="BG1156" i="1"/>
  <c r="BF1156" i="1"/>
  <c r="BC1156" i="1"/>
  <c r="BD1156" i="1" s="1"/>
  <c r="AB1156" i="1"/>
  <c r="BX1155" i="1"/>
  <c r="BN1155" i="1"/>
  <c r="BK1155" i="1"/>
  <c r="BJ1155" i="1"/>
  <c r="BH1155" i="1"/>
  <c r="BO1155" i="1" s="1"/>
  <c r="BG1155" i="1"/>
  <c r="BF1155" i="1"/>
  <c r="BC1155" i="1"/>
  <c r="BD1155" i="1" s="1"/>
  <c r="AB1155" i="1"/>
  <c r="BX1154" i="1"/>
  <c r="BN1154" i="1"/>
  <c r="BK1154" i="1"/>
  <c r="BJ1154" i="1"/>
  <c r="BH1154" i="1"/>
  <c r="BO1154" i="1" s="1"/>
  <c r="BG1154" i="1"/>
  <c r="BF1154" i="1"/>
  <c r="BC1154" i="1"/>
  <c r="BD1154" i="1" s="1"/>
  <c r="AB1154" i="1"/>
  <c r="BX1153" i="1"/>
  <c r="BN1153" i="1"/>
  <c r="BK1153" i="1"/>
  <c r="BJ1153" i="1"/>
  <c r="BH1153" i="1"/>
  <c r="BO1153" i="1" s="1"/>
  <c r="BG1153" i="1"/>
  <c r="BF1153" i="1"/>
  <c r="BC1153" i="1"/>
  <c r="BD1153" i="1" s="1"/>
  <c r="AB1153" i="1"/>
  <c r="BX1152" i="1"/>
  <c r="BN1152" i="1"/>
  <c r="BK1152" i="1"/>
  <c r="BJ1152" i="1"/>
  <c r="BH1152" i="1"/>
  <c r="BO1152" i="1" s="1"/>
  <c r="BG1152" i="1"/>
  <c r="BF1152" i="1"/>
  <c r="BC1152" i="1"/>
  <c r="BD1152" i="1" s="1"/>
  <c r="AB1152" i="1"/>
  <c r="BX1151" i="1"/>
  <c r="BN1151" i="1"/>
  <c r="BK1151" i="1"/>
  <c r="BJ1151" i="1"/>
  <c r="BH1151" i="1"/>
  <c r="BO1151" i="1" s="1"/>
  <c r="BG1151" i="1"/>
  <c r="BF1151" i="1"/>
  <c r="BC1151" i="1"/>
  <c r="BD1151" i="1" s="1"/>
  <c r="AB1151" i="1"/>
  <c r="BX1150" i="1"/>
  <c r="BN1150" i="1"/>
  <c r="BK1150" i="1"/>
  <c r="BJ1150" i="1"/>
  <c r="BH1150" i="1"/>
  <c r="BO1150" i="1" s="1"/>
  <c r="BG1150" i="1"/>
  <c r="BF1150" i="1"/>
  <c r="BC1150" i="1"/>
  <c r="BD1150" i="1" s="1"/>
  <c r="AB1150" i="1"/>
  <c r="BX1149" i="1"/>
  <c r="BN1149" i="1"/>
  <c r="BK1149" i="1"/>
  <c r="BJ1149" i="1"/>
  <c r="BH1149" i="1"/>
  <c r="BO1149" i="1" s="1"/>
  <c r="BG1149" i="1"/>
  <c r="BF1149" i="1"/>
  <c r="BC1149" i="1"/>
  <c r="BD1149" i="1" s="1"/>
  <c r="AB1149" i="1"/>
  <c r="BX1148" i="1"/>
  <c r="BN1148" i="1"/>
  <c r="BK1148" i="1"/>
  <c r="BJ1148" i="1"/>
  <c r="BH1148" i="1"/>
  <c r="BO1148" i="1" s="1"/>
  <c r="BG1148" i="1"/>
  <c r="BF1148" i="1"/>
  <c r="BC1148" i="1"/>
  <c r="BD1148" i="1" s="1"/>
  <c r="AB1148" i="1"/>
  <c r="BX1147" i="1"/>
  <c r="BN1147" i="1"/>
  <c r="BK1147" i="1"/>
  <c r="BJ1147" i="1"/>
  <c r="BH1147" i="1"/>
  <c r="BO1147" i="1" s="1"/>
  <c r="BG1147" i="1"/>
  <c r="BF1147" i="1"/>
  <c r="BC1147" i="1"/>
  <c r="BD1147" i="1" s="1"/>
  <c r="AB1147" i="1"/>
  <c r="BX1146" i="1"/>
  <c r="BN1146" i="1"/>
  <c r="BK1146" i="1"/>
  <c r="BJ1146" i="1"/>
  <c r="BH1146" i="1"/>
  <c r="BO1146" i="1" s="1"/>
  <c r="BG1146" i="1"/>
  <c r="BF1146" i="1"/>
  <c r="BC1146" i="1"/>
  <c r="BD1146" i="1" s="1"/>
  <c r="AB1146" i="1"/>
  <c r="BX1145" i="1"/>
  <c r="BN1145" i="1"/>
  <c r="BK1145" i="1"/>
  <c r="BJ1145" i="1"/>
  <c r="BH1145" i="1"/>
  <c r="BO1145" i="1" s="1"/>
  <c r="BG1145" i="1"/>
  <c r="BF1145" i="1"/>
  <c r="BC1145" i="1"/>
  <c r="BD1145" i="1" s="1"/>
  <c r="AB1145" i="1"/>
  <c r="BX1144" i="1"/>
  <c r="BN1144" i="1"/>
  <c r="BK1144" i="1"/>
  <c r="BJ1144" i="1"/>
  <c r="BH1144" i="1"/>
  <c r="BO1144" i="1" s="1"/>
  <c r="BG1144" i="1"/>
  <c r="BF1144" i="1"/>
  <c r="BC1144" i="1"/>
  <c r="BD1144" i="1" s="1"/>
  <c r="AB1144" i="1"/>
  <c r="BX1143" i="1"/>
  <c r="BN1143" i="1"/>
  <c r="BK1143" i="1"/>
  <c r="BJ1143" i="1"/>
  <c r="BH1143" i="1"/>
  <c r="BO1143" i="1" s="1"/>
  <c r="BG1143" i="1"/>
  <c r="BF1143" i="1"/>
  <c r="BC1143" i="1"/>
  <c r="BD1143" i="1" s="1"/>
  <c r="AB1143" i="1"/>
  <c r="BX1142" i="1"/>
  <c r="BN1142" i="1"/>
  <c r="BK1142" i="1"/>
  <c r="BJ1142" i="1"/>
  <c r="BH1142" i="1"/>
  <c r="BO1142" i="1" s="1"/>
  <c r="BG1142" i="1"/>
  <c r="BF1142" i="1"/>
  <c r="BC1142" i="1"/>
  <c r="BD1142" i="1" s="1"/>
  <c r="AB1142" i="1"/>
  <c r="BX1141" i="1"/>
  <c r="BN1141" i="1"/>
  <c r="BK1141" i="1"/>
  <c r="BJ1141" i="1"/>
  <c r="BH1141" i="1"/>
  <c r="BO1141" i="1" s="1"/>
  <c r="BG1141" i="1"/>
  <c r="BF1141" i="1"/>
  <c r="BC1141" i="1"/>
  <c r="BD1141" i="1" s="1"/>
  <c r="AB1141" i="1"/>
  <c r="BX1140" i="1"/>
  <c r="BN1140" i="1"/>
  <c r="BK1140" i="1"/>
  <c r="BJ1140" i="1"/>
  <c r="BH1140" i="1"/>
  <c r="BO1140" i="1" s="1"/>
  <c r="BG1140" i="1"/>
  <c r="BF1140" i="1"/>
  <c r="BC1140" i="1"/>
  <c r="BD1140" i="1" s="1"/>
  <c r="AB1140" i="1"/>
  <c r="BX1139" i="1"/>
  <c r="BN1139" i="1"/>
  <c r="BK1139" i="1"/>
  <c r="BJ1139" i="1"/>
  <c r="BH1139" i="1"/>
  <c r="BO1139" i="1" s="1"/>
  <c r="BG1139" i="1"/>
  <c r="BF1139" i="1"/>
  <c r="BC1139" i="1"/>
  <c r="BD1139" i="1" s="1"/>
  <c r="BX1138" i="1"/>
  <c r="BN1138" i="1"/>
  <c r="BK1138" i="1"/>
  <c r="BJ1138" i="1"/>
  <c r="BH1138" i="1"/>
  <c r="BO1138" i="1" s="1"/>
  <c r="BG1138" i="1"/>
  <c r="BF1138" i="1"/>
  <c r="BC1138" i="1"/>
  <c r="BD1138" i="1" s="1"/>
  <c r="AB1138" i="1"/>
  <c r="BX1137" i="1"/>
  <c r="BN1137" i="1"/>
  <c r="BK1137" i="1"/>
  <c r="BJ1137" i="1"/>
  <c r="BH1137" i="1"/>
  <c r="BO1137" i="1" s="1"/>
  <c r="BG1137" i="1"/>
  <c r="BF1137" i="1"/>
  <c r="BC1137" i="1"/>
  <c r="BD1137" i="1" s="1"/>
  <c r="AB1137" i="1"/>
  <c r="BX1136" i="1"/>
  <c r="BN1136" i="1"/>
  <c r="BK1136" i="1"/>
  <c r="BJ1136" i="1"/>
  <c r="BH1136" i="1"/>
  <c r="BO1136" i="1" s="1"/>
  <c r="BG1136" i="1"/>
  <c r="BF1136" i="1"/>
  <c r="BC1136" i="1"/>
  <c r="BD1136" i="1" s="1"/>
  <c r="AB1136" i="1"/>
  <c r="BX1135" i="1"/>
  <c r="BN1135" i="1"/>
  <c r="BK1135" i="1"/>
  <c r="BJ1135" i="1"/>
  <c r="BH1135" i="1"/>
  <c r="BO1135" i="1" s="1"/>
  <c r="BG1135" i="1"/>
  <c r="BF1135" i="1"/>
  <c r="BC1135" i="1"/>
  <c r="BD1135" i="1" s="1"/>
  <c r="AB1135" i="1"/>
  <c r="BX1134" i="1"/>
  <c r="BN1134" i="1"/>
  <c r="BK1134" i="1"/>
  <c r="BJ1134" i="1"/>
  <c r="BH1134" i="1"/>
  <c r="BO1134" i="1" s="1"/>
  <c r="BG1134" i="1"/>
  <c r="BF1134" i="1"/>
  <c r="BC1134" i="1"/>
  <c r="BD1134" i="1" s="1"/>
  <c r="AB1134" i="1"/>
  <c r="BX1133" i="1"/>
  <c r="BN1133" i="1"/>
  <c r="BK1133" i="1"/>
  <c r="BJ1133" i="1"/>
  <c r="BH1133" i="1"/>
  <c r="BO1133" i="1" s="1"/>
  <c r="BG1133" i="1"/>
  <c r="BF1133" i="1"/>
  <c r="BC1133" i="1"/>
  <c r="BD1133" i="1" s="1"/>
  <c r="AB1133" i="1"/>
  <c r="BX1132" i="1"/>
  <c r="BN1132" i="1"/>
  <c r="BK1132" i="1"/>
  <c r="BJ1132" i="1"/>
  <c r="BH1132" i="1"/>
  <c r="BO1132" i="1" s="1"/>
  <c r="BG1132" i="1"/>
  <c r="BF1132" i="1"/>
  <c r="BC1132" i="1"/>
  <c r="BD1132" i="1" s="1"/>
  <c r="AB1132" i="1"/>
  <c r="BX1131" i="1"/>
  <c r="BN1131" i="1"/>
  <c r="BK1131" i="1"/>
  <c r="BJ1131" i="1"/>
  <c r="BH1131" i="1"/>
  <c r="BO1131" i="1" s="1"/>
  <c r="BG1131" i="1"/>
  <c r="BF1131" i="1"/>
  <c r="BC1131" i="1"/>
  <c r="BD1131" i="1" s="1"/>
  <c r="AB1131" i="1"/>
  <c r="BX1130" i="1"/>
  <c r="BN1130" i="1"/>
  <c r="BK1130" i="1"/>
  <c r="BJ1130" i="1"/>
  <c r="BH1130" i="1"/>
  <c r="BO1130" i="1" s="1"/>
  <c r="BG1130" i="1"/>
  <c r="BF1130" i="1"/>
  <c r="BC1130" i="1"/>
  <c r="BD1130" i="1" s="1"/>
  <c r="AB1130" i="1"/>
  <c r="BX1129" i="1"/>
  <c r="BN1129" i="1"/>
  <c r="BK1129" i="1"/>
  <c r="BJ1129" i="1"/>
  <c r="BH1129" i="1"/>
  <c r="BO1129" i="1" s="1"/>
  <c r="BG1129" i="1"/>
  <c r="BF1129" i="1"/>
  <c r="BC1129" i="1"/>
  <c r="BD1129" i="1" s="1"/>
  <c r="AB1129" i="1"/>
  <c r="BX1128" i="1"/>
  <c r="BN1128" i="1"/>
  <c r="BK1128" i="1"/>
  <c r="BJ1128" i="1"/>
  <c r="BH1128" i="1"/>
  <c r="BO1128" i="1" s="1"/>
  <c r="BG1128" i="1"/>
  <c r="BF1128" i="1"/>
  <c r="BC1128" i="1"/>
  <c r="BD1128" i="1" s="1"/>
  <c r="AB1128" i="1"/>
  <c r="BX1127" i="1"/>
  <c r="BN1127" i="1"/>
  <c r="BK1127" i="1"/>
  <c r="BJ1127" i="1"/>
  <c r="BH1127" i="1"/>
  <c r="BO1127" i="1" s="1"/>
  <c r="BG1127" i="1"/>
  <c r="BF1127" i="1"/>
  <c r="BC1127" i="1"/>
  <c r="BD1127" i="1" s="1"/>
  <c r="AB1127" i="1"/>
  <c r="BX1126" i="1"/>
  <c r="BN1126" i="1"/>
  <c r="BK1126" i="1"/>
  <c r="BJ1126" i="1"/>
  <c r="BH1126" i="1"/>
  <c r="BO1126" i="1" s="1"/>
  <c r="BG1126" i="1"/>
  <c r="BF1126" i="1"/>
  <c r="BC1126" i="1"/>
  <c r="BD1126" i="1" s="1"/>
  <c r="AB1126" i="1"/>
  <c r="BX1125" i="1"/>
  <c r="BN1125" i="1"/>
  <c r="BK1125" i="1"/>
  <c r="BJ1125" i="1"/>
  <c r="BH1125" i="1"/>
  <c r="BO1125" i="1" s="1"/>
  <c r="BG1125" i="1"/>
  <c r="BF1125" i="1"/>
  <c r="BC1125" i="1"/>
  <c r="BD1125" i="1" s="1"/>
  <c r="AB1125" i="1"/>
  <c r="BX1124" i="1"/>
  <c r="BN1124" i="1"/>
  <c r="BK1124" i="1"/>
  <c r="BJ1124" i="1"/>
  <c r="BH1124" i="1"/>
  <c r="BO1124" i="1" s="1"/>
  <c r="BG1124" i="1"/>
  <c r="BF1124" i="1"/>
  <c r="BC1124" i="1"/>
  <c r="BD1124" i="1" s="1"/>
  <c r="AB1124" i="1"/>
  <c r="BX1123" i="1"/>
  <c r="BN1123" i="1"/>
  <c r="BK1123" i="1"/>
  <c r="BJ1123" i="1"/>
  <c r="BH1123" i="1"/>
  <c r="BO1123" i="1" s="1"/>
  <c r="BG1123" i="1"/>
  <c r="BF1123" i="1"/>
  <c r="BC1123" i="1"/>
  <c r="BD1123" i="1" s="1"/>
  <c r="AB1123" i="1"/>
  <c r="BX1122" i="1"/>
  <c r="BN1122" i="1"/>
  <c r="BK1122" i="1"/>
  <c r="BR1122" i="1" s="1"/>
  <c r="BJ1122" i="1"/>
  <c r="BH1122" i="1"/>
  <c r="BO1122" i="1" s="1"/>
  <c r="BG1122" i="1"/>
  <c r="BF1122" i="1"/>
  <c r="BC1122" i="1"/>
  <c r="BD1122" i="1" s="1"/>
  <c r="AB1122" i="1"/>
  <c r="BX1121" i="1"/>
  <c r="BN1121" i="1"/>
  <c r="BK1121" i="1"/>
  <c r="BJ1121" i="1"/>
  <c r="BH1121" i="1"/>
  <c r="BO1121" i="1" s="1"/>
  <c r="BG1121" i="1"/>
  <c r="BF1121" i="1"/>
  <c r="BC1121" i="1"/>
  <c r="BD1121" i="1" s="1"/>
  <c r="AB1121" i="1"/>
  <c r="BX1120" i="1"/>
  <c r="BN1120" i="1"/>
  <c r="BK1120" i="1"/>
  <c r="BJ1120" i="1"/>
  <c r="BH1120" i="1"/>
  <c r="BO1120" i="1" s="1"/>
  <c r="BG1120" i="1"/>
  <c r="BF1120" i="1"/>
  <c r="BC1120" i="1"/>
  <c r="BD1120" i="1" s="1"/>
  <c r="AB1120" i="1"/>
  <c r="BX1119" i="1"/>
  <c r="BN1119" i="1"/>
  <c r="BK1119" i="1"/>
  <c r="BJ1119" i="1"/>
  <c r="BH1119" i="1"/>
  <c r="BO1119" i="1" s="1"/>
  <c r="BG1119" i="1"/>
  <c r="BF1119" i="1"/>
  <c r="BC1119" i="1"/>
  <c r="BD1119" i="1" s="1"/>
  <c r="AB1119" i="1"/>
  <c r="BX1118" i="1"/>
  <c r="BN1118" i="1"/>
  <c r="BK1118" i="1"/>
  <c r="BJ1118" i="1"/>
  <c r="BH1118" i="1"/>
  <c r="BO1118" i="1" s="1"/>
  <c r="BG1118" i="1"/>
  <c r="BF1118" i="1"/>
  <c r="BC1118" i="1"/>
  <c r="BD1118" i="1" s="1"/>
  <c r="AB1118" i="1"/>
  <c r="BX1117" i="1"/>
  <c r="BN1117" i="1"/>
  <c r="BK1117" i="1"/>
  <c r="BJ1117" i="1"/>
  <c r="BH1117" i="1"/>
  <c r="BO1117" i="1" s="1"/>
  <c r="BG1117" i="1"/>
  <c r="BF1117" i="1"/>
  <c r="BC1117" i="1"/>
  <c r="BD1117" i="1" s="1"/>
  <c r="AB1117" i="1"/>
  <c r="BX1116" i="1"/>
  <c r="BN1116" i="1"/>
  <c r="BK1116" i="1"/>
  <c r="BJ1116" i="1"/>
  <c r="BH1116" i="1"/>
  <c r="BO1116" i="1" s="1"/>
  <c r="BG1116" i="1"/>
  <c r="BF1116" i="1"/>
  <c r="BC1116" i="1"/>
  <c r="BD1116" i="1" s="1"/>
  <c r="AB1116" i="1"/>
  <c r="BX1115" i="1"/>
  <c r="BN1115" i="1"/>
  <c r="BK1115" i="1"/>
  <c r="BJ1115" i="1"/>
  <c r="BH1115" i="1"/>
  <c r="BO1115" i="1" s="1"/>
  <c r="BG1115" i="1"/>
  <c r="BF1115" i="1"/>
  <c r="BC1115" i="1"/>
  <c r="BD1115" i="1" s="1"/>
  <c r="AB1115" i="1"/>
  <c r="BX1114" i="1"/>
  <c r="BN1114" i="1"/>
  <c r="BK1114" i="1"/>
  <c r="BJ1114" i="1"/>
  <c r="BH1114" i="1"/>
  <c r="BO1114" i="1" s="1"/>
  <c r="BG1114" i="1"/>
  <c r="BF1114" i="1"/>
  <c r="BC1114" i="1"/>
  <c r="BD1114" i="1" s="1"/>
  <c r="AB1114" i="1"/>
  <c r="BX1113" i="1"/>
  <c r="BN1113" i="1"/>
  <c r="BK1113" i="1"/>
  <c r="BJ1113" i="1"/>
  <c r="BH1113" i="1"/>
  <c r="BO1113" i="1" s="1"/>
  <c r="BG1113" i="1"/>
  <c r="BF1113" i="1"/>
  <c r="BC1113" i="1"/>
  <c r="BD1113" i="1" s="1"/>
  <c r="AB1113" i="1"/>
  <c r="BX1112" i="1"/>
  <c r="BN1112" i="1"/>
  <c r="BK1112" i="1"/>
  <c r="BJ1112" i="1"/>
  <c r="BH1112" i="1"/>
  <c r="BO1112" i="1" s="1"/>
  <c r="BG1112" i="1"/>
  <c r="BF1112" i="1"/>
  <c r="BC1112" i="1"/>
  <c r="BD1112" i="1" s="1"/>
  <c r="AB1112" i="1"/>
  <c r="BX1111" i="1"/>
  <c r="BN1111" i="1"/>
  <c r="BK1111" i="1"/>
  <c r="BJ1111" i="1"/>
  <c r="BH1111" i="1"/>
  <c r="BO1111" i="1" s="1"/>
  <c r="BG1111" i="1"/>
  <c r="BF1111" i="1"/>
  <c r="BC1111" i="1"/>
  <c r="BD1111" i="1" s="1"/>
  <c r="AB1111" i="1"/>
  <c r="BX1110" i="1"/>
  <c r="BN1110" i="1"/>
  <c r="BK1110" i="1"/>
  <c r="BJ1110" i="1"/>
  <c r="BH1110" i="1"/>
  <c r="BO1110" i="1" s="1"/>
  <c r="BG1110" i="1"/>
  <c r="BF1110" i="1"/>
  <c r="BC1110" i="1"/>
  <c r="BD1110" i="1" s="1"/>
  <c r="AB1110" i="1"/>
  <c r="BX1109" i="1"/>
  <c r="BN1109" i="1"/>
  <c r="BK1109" i="1"/>
  <c r="BJ1109" i="1"/>
  <c r="BH1109" i="1"/>
  <c r="BO1109" i="1" s="1"/>
  <c r="BG1109" i="1"/>
  <c r="BF1109" i="1"/>
  <c r="BC1109" i="1"/>
  <c r="BD1109" i="1" s="1"/>
  <c r="AB1109" i="1"/>
  <c r="BX1108" i="1"/>
  <c r="BN1108" i="1"/>
  <c r="BK1108" i="1"/>
  <c r="BJ1108" i="1"/>
  <c r="BH1108" i="1"/>
  <c r="BO1108" i="1" s="1"/>
  <c r="BG1108" i="1"/>
  <c r="BF1108" i="1"/>
  <c r="BC1108" i="1"/>
  <c r="BD1108" i="1" s="1"/>
  <c r="AB1108" i="1"/>
  <c r="BX1107" i="1"/>
  <c r="BN1107" i="1"/>
  <c r="BK1107" i="1"/>
  <c r="BJ1107" i="1"/>
  <c r="BH1107" i="1"/>
  <c r="BO1107" i="1" s="1"/>
  <c r="BG1107" i="1"/>
  <c r="BF1107" i="1"/>
  <c r="BC1107" i="1"/>
  <c r="BD1107" i="1" s="1"/>
  <c r="AB1107" i="1"/>
  <c r="BX1106" i="1"/>
  <c r="BN1106" i="1"/>
  <c r="BK1106" i="1"/>
  <c r="BJ1106" i="1"/>
  <c r="BH1106" i="1"/>
  <c r="BO1106" i="1" s="1"/>
  <c r="BG1106" i="1"/>
  <c r="BF1106" i="1"/>
  <c r="BC1106" i="1"/>
  <c r="BD1106" i="1" s="1"/>
  <c r="AB1106" i="1"/>
  <c r="BX1105" i="1"/>
  <c r="BN1105" i="1"/>
  <c r="BK1105" i="1"/>
  <c r="BJ1105" i="1"/>
  <c r="BH1105" i="1"/>
  <c r="BO1105" i="1" s="1"/>
  <c r="BG1105" i="1"/>
  <c r="BF1105" i="1"/>
  <c r="BC1105" i="1"/>
  <c r="BD1105" i="1" s="1"/>
  <c r="AB1105" i="1"/>
  <c r="BX1104" i="1"/>
  <c r="BN1104" i="1"/>
  <c r="BK1104" i="1"/>
  <c r="BJ1104" i="1"/>
  <c r="BH1104" i="1"/>
  <c r="BO1104" i="1" s="1"/>
  <c r="BG1104" i="1"/>
  <c r="BF1104" i="1"/>
  <c r="BC1104" i="1"/>
  <c r="BD1104" i="1" s="1"/>
  <c r="AB1104" i="1"/>
  <c r="BX1103" i="1"/>
  <c r="BN1103" i="1"/>
  <c r="BK1103" i="1"/>
  <c r="BJ1103" i="1"/>
  <c r="BH1103" i="1"/>
  <c r="BO1103" i="1" s="1"/>
  <c r="BG1103" i="1"/>
  <c r="BF1103" i="1"/>
  <c r="BC1103" i="1"/>
  <c r="BD1103" i="1" s="1"/>
  <c r="AB1103" i="1"/>
  <c r="BX1102" i="1"/>
  <c r="BN1102" i="1"/>
  <c r="BK1102" i="1"/>
  <c r="BJ1102" i="1"/>
  <c r="BH1102" i="1"/>
  <c r="BO1102" i="1" s="1"/>
  <c r="BG1102" i="1"/>
  <c r="BF1102" i="1"/>
  <c r="BC1102" i="1"/>
  <c r="BD1102" i="1" s="1"/>
  <c r="AB1102" i="1"/>
  <c r="BX1101" i="1"/>
  <c r="BN1101" i="1"/>
  <c r="BK1101" i="1"/>
  <c r="BJ1101" i="1"/>
  <c r="BH1101" i="1"/>
  <c r="BO1101" i="1" s="1"/>
  <c r="BG1101" i="1"/>
  <c r="BF1101" i="1"/>
  <c r="BC1101" i="1"/>
  <c r="BD1101" i="1" s="1"/>
  <c r="AB1101" i="1"/>
  <c r="BX1100" i="1"/>
  <c r="BN1100" i="1"/>
  <c r="BK1100" i="1"/>
  <c r="BJ1100" i="1"/>
  <c r="BH1100" i="1"/>
  <c r="BO1100" i="1" s="1"/>
  <c r="BG1100" i="1"/>
  <c r="BF1100" i="1"/>
  <c r="BC1100" i="1"/>
  <c r="BD1100" i="1" s="1"/>
  <c r="AB1100" i="1"/>
  <c r="BX1099" i="1"/>
  <c r="BN1099" i="1"/>
  <c r="BK1099" i="1"/>
  <c r="BJ1099" i="1"/>
  <c r="BH1099" i="1"/>
  <c r="BO1099" i="1" s="1"/>
  <c r="BG1099" i="1"/>
  <c r="BF1099" i="1"/>
  <c r="BC1099" i="1"/>
  <c r="BD1099" i="1" s="1"/>
  <c r="AB1099" i="1"/>
  <c r="BX1098" i="1"/>
  <c r="BN1098" i="1"/>
  <c r="BK1098" i="1"/>
  <c r="BJ1098" i="1"/>
  <c r="BH1098" i="1"/>
  <c r="BO1098" i="1" s="1"/>
  <c r="BG1098" i="1"/>
  <c r="BF1098" i="1"/>
  <c r="BC1098" i="1"/>
  <c r="BD1098" i="1" s="1"/>
  <c r="AB1098" i="1"/>
  <c r="BX1097" i="1"/>
  <c r="BN1097" i="1"/>
  <c r="BK1097" i="1"/>
  <c r="BJ1097" i="1"/>
  <c r="BH1097" i="1"/>
  <c r="BO1097" i="1" s="1"/>
  <c r="BG1097" i="1"/>
  <c r="BF1097" i="1"/>
  <c r="BC1097" i="1"/>
  <c r="BD1097" i="1" s="1"/>
  <c r="AB1097" i="1"/>
  <c r="BX1096" i="1"/>
  <c r="BN1096" i="1"/>
  <c r="BK1096" i="1"/>
  <c r="BJ1096" i="1"/>
  <c r="BH1096" i="1"/>
  <c r="BO1096" i="1" s="1"/>
  <c r="BG1096" i="1"/>
  <c r="BF1096" i="1"/>
  <c r="BC1096" i="1"/>
  <c r="BD1096" i="1" s="1"/>
  <c r="AB1096" i="1"/>
  <c r="BX1095" i="1"/>
  <c r="BN1095" i="1"/>
  <c r="BK1095" i="1"/>
  <c r="BJ1095" i="1"/>
  <c r="BH1095" i="1"/>
  <c r="BO1095" i="1" s="1"/>
  <c r="BG1095" i="1"/>
  <c r="BF1095" i="1"/>
  <c r="BC1095" i="1"/>
  <c r="BD1095" i="1" s="1"/>
  <c r="AB1095" i="1"/>
  <c r="BX1094" i="1"/>
  <c r="BN1094" i="1"/>
  <c r="BK1094" i="1"/>
  <c r="BJ1094" i="1"/>
  <c r="BH1094" i="1"/>
  <c r="BO1094" i="1" s="1"/>
  <c r="BG1094" i="1"/>
  <c r="BF1094" i="1"/>
  <c r="BC1094" i="1"/>
  <c r="BD1094" i="1" s="1"/>
  <c r="AB1094" i="1"/>
  <c r="BX1093" i="1"/>
  <c r="BN1093" i="1"/>
  <c r="BK1093" i="1"/>
  <c r="BJ1093" i="1"/>
  <c r="BH1093" i="1"/>
  <c r="BO1093" i="1" s="1"/>
  <c r="BG1093" i="1"/>
  <c r="BF1093" i="1"/>
  <c r="BC1093" i="1"/>
  <c r="BD1093" i="1" s="1"/>
  <c r="AB1093" i="1"/>
  <c r="BX1092" i="1"/>
  <c r="BN1092" i="1"/>
  <c r="BK1092" i="1"/>
  <c r="BJ1092" i="1"/>
  <c r="BH1092" i="1"/>
  <c r="BO1092" i="1" s="1"/>
  <c r="BG1092" i="1"/>
  <c r="BF1092" i="1"/>
  <c r="BC1092" i="1"/>
  <c r="BD1092" i="1" s="1"/>
  <c r="AB1092" i="1"/>
  <c r="BX1091" i="1"/>
  <c r="BN1091" i="1"/>
  <c r="BK1091" i="1"/>
  <c r="BJ1091" i="1"/>
  <c r="BH1091" i="1"/>
  <c r="BO1091" i="1" s="1"/>
  <c r="BG1091" i="1"/>
  <c r="BF1091" i="1"/>
  <c r="BC1091" i="1"/>
  <c r="BD1091" i="1" s="1"/>
  <c r="AB1091" i="1"/>
  <c r="BX1090" i="1"/>
  <c r="BN1090" i="1"/>
  <c r="BK1090" i="1"/>
  <c r="BJ1090" i="1"/>
  <c r="BH1090" i="1"/>
  <c r="BO1090" i="1" s="1"/>
  <c r="BG1090" i="1"/>
  <c r="BF1090" i="1"/>
  <c r="BC1090" i="1"/>
  <c r="BD1090" i="1" s="1"/>
  <c r="AB1090" i="1"/>
  <c r="BX1089" i="1"/>
  <c r="BN1089" i="1"/>
  <c r="BK1089" i="1"/>
  <c r="BJ1089" i="1"/>
  <c r="BH1089" i="1"/>
  <c r="BO1089" i="1" s="1"/>
  <c r="BG1089" i="1"/>
  <c r="BF1089" i="1"/>
  <c r="BC1089" i="1"/>
  <c r="BD1089" i="1" s="1"/>
  <c r="AB1089" i="1"/>
  <c r="BX1088" i="1"/>
  <c r="BN1088" i="1"/>
  <c r="BK1088" i="1"/>
  <c r="BJ1088" i="1"/>
  <c r="BH1088" i="1"/>
  <c r="BO1088" i="1" s="1"/>
  <c r="BG1088" i="1"/>
  <c r="BF1088" i="1"/>
  <c r="BC1088" i="1"/>
  <c r="BD1088" i="1" s="1"/>
  <c r="AB1088" i="1"/>
  <c r="BX1087" i="1"/>
  <c r="BN1087" i="1"/>
  <c r="BK1087" i="1"/>
  <c r="BJ1087" i="1"/>
  <c r="BH1087" i="1"/>
  <c r="BO1087" i="1" s="1"/>
  <c r="BG1087" i="1"/>
  <c r="BF1087" i="1"/>
  <c r="BC1087" i="1"/>
  <c r="BD1087" i="1" s="1"/>
  <c r="AB1087" i="1"/>
  <c r="BX1086" i="1"/>
  <c r="BN1086" i="1"/>
  <c r="BK1086" i="1"/>
  <c r="BJ1086" i="1"/>
  <c r="BH1086" i="1"/>
  <c r="BO1086" i="1" s="1"/>
  <c r="BG1086" i="1"/>
  <c r="BF1086" i="1"/>
  <c r="BC1086" i="1"/>
  <c r="BD1086" i="1" s="1"/>
  <c r="AB1086" i="1"/>
  <c r="BX1085" i="1"/>
  <c r="BN1085" i="1"/>
  <c r="BK1085" i="1"/>
  <c r="BJ1085" i="1"/>
  <c r="BH1085" i="1"/>
  <c r="BO1085" i="1" s="1"/>
  <c r="BG1085" i="1"/>
  <c r="BF1085" i="1"/>
  <c r="BC1085" i="1"/>
  <c r="BD1085" i="1" s="1"/>
  <c r="AB1085" i="1"/>
  <c r="BX1084" i="1"/>
  <c r="BN1084" i="1"/>
  <c r="BK1084" i="1"/>
  <c r="BJ1084" i="1"/>
  <c r="BH1084" i="1"/>
  <c r="BO1084" i="1" s="1"/>
  <c r="BG1084" i="1"/>
  <c r="BF1084" i="1"/>
  <c r="BC1084" i="1"/>
  <c r="BD1084" i="1" s="1"/>
  <c r="AB1084" i="1"/>
  <c r="BX1083" i="1"/>
  <c r="BN1083" i="1"/>
  <c r="BK1083" i="1"/>
  <c r="BJ1083" i="1"/>
  <c r="BH1083" i="1"/>
  <c r="BO1083" i="1" s="1"/>
  <c r="BG1083" i="1"/>
  <c r="BF1083" i="1"/>
  <c r="BC1083" i="1"/>
  <c r="BD1083" i="1" s="1"/>
  <c r="AB1083" i="1"/>
  <c r="BX1082" i="1"/>
  <c r="BN1082" i="1"/>
  <c r="BK1082" i="1"/>
  <c r="BJ1082" i="1"/>
  <c r="BH1082" i="1"/>
  <c r="BO1082" i="1" s="1"/>
  <c r="BG1082" i="1"/>
  <c r="BF1082" i="1"/>
  <c r="BC1082" i="1"/>
  <c r="BD1082" i="1" s="1"/>
  <c r="AB1082" i="1"/>
  <c r="BX1081" i="1"/>
  <c r="BN1081" i="1"/>
  <c r="BK1081" i="1"/>
  <c r="BJ1081" i="1"/>
  <c r="BH1081" i="1"/>
  <c r="BO1081" i="1" s="1"/>
  <c r="BG1081" i="1"/>
  <c r="BF1081" i="1"/>
  <c r="BC1081" i="1"/>
  <c r="BD1081" i="1" s="1"/>
  <c r="AB1081" i="1"/>
  <c r="BX1080" i="1"/>
  <c r="BN1080" i="1"/>
  <c r="BK1080" i="1"/>
  <c r="BJ1080" i="1"/>
  <c r="BH1080" i="1"/>
  <c r="BO1080" i="1" s="1"/>
  <c r="BG1080" i="1"/>
  <c r="BF1080" i="1"/>
  <c r="BC1080" i="1"/>
  <c r="BD1080" i="1" s="1"/>
  <c r="AB1080" i="1"/>
  <c r="BX1079" i="1"/>
  <c r="BN1079" i="1"/>
  <c r="BK1079" i="1"/>
  <c r="BJ1079" i="1"/>
  <c r="BH1079" i="1"/>
  <c r="BO1079" i="1" s="1"/>
  <c r="BG1079" i="1"/>
  <c r="BF1079" i="1"/>
  <c r="BC1079" i="1"/>
  <c r="BD1079" i="1" s="1"/>
  <c r="AB1079" i="1"/>
  <c r="BX1078" i="1"/>
  <c r="BN1078" i="1"/>
  <c r="BK1078" i="1"/>
  <c r="BJ1078" i="1"/>
  <c r="BH1078" i="1"/>
  <c r="BO1078" i="1" s="1"/>
  <c r="BG1078" i="1"/>
  <c r="BF1078" i="1"/>
  <c r="BC1078" i="1"/>
  <c r="BD1078" i="1" s="1"/>
  <c r="AB1078" i="1"/>
  <c r="BX1077" i="1"/>
  <c r="BN1077" i="1"/>
  <c r="BK1077" i="1"/>
  <c r="BJ1077" i="1"/>
  <c r="BH1077" i="1"/>
  <c r="BO1077" i="1" s="1"/>
  <c r="BG1077" i="1"/>
  <c r="BF1077" i="1"/>
  <c r="BC1077" i="1"/>
  <c r="BD1077" i="1" s="1"/>
  <c r="AB1077" i="1"/>
  <c r="BX1076" i="1"/>
  <c r="BN1076" i="1"/>
  <c r="BK1076" i="1"/>
  <c r="BJ1076" i="1"/>
  <c r="BH1076" i="1"/>
  <c r="BO1076" i="1" s="1"/>
  <c r="BG1076" i="1"/>
  <c r="BF1076" i="1"/>
  <c r="BC1076" i="1"/>
  <c r="BD1076" i="1" s="1"/>
  <c r="AB1076" i="1"/>
  <c r="BX1075" i="1"/>
  <c r="BN1075" i="1"/>
  <c r="BK1075" i="1"/>
  <c r="BJ1075" i="1"/>
  <c r="BH1075" i="1"/>
  <c r="BO1075" i="1" s="1"/>
  <c r="BG1075" i="1"/>
  <c r="BF1075" i="1"/>
  <c r="BC1075" i="1"/>
  <c r="BD1075" i="1" s="1"/>
  <c r="AB1075" i="1"/>
  <c r="BX1074" i="1"/>
  <c r="BN1074" i="1"/>
  <c r="BK1074" i="1"/>
  <c r="BJ1074" i="1"/>
  <c r="BH1074" i="1"/>
  <c r="BO1074" i="1" s="1"/>
  <c r="BG1074" i="1"/>
  <c r="BF1074" i="1"/>
  <c r="BC1074" i="1"/>
  <c r="BD1074" i="1" s="1"/>
  <c r="AB1074" i="1"/>
  <c r="BX1073" i="1"/>
  <c r="BN1073" i="1"/>
  <c r="BK1073" i="1"/>
  <c r="BJ1073" i="1"/>
  <c r="BH1073" i="1"/>
  <c r="BO1073" i="1" s="1"/>
  <c r="BG1073" i="1"/>
  <c r="BF1073" i="1"/>
  <c r="BC1073" i="1"/>
  <c r="BD1073" i="1" s="1"/>
  <c r="AB1073" i="1"/>
  <c r="BX1072" i="1"/>
  <c r="BN1072" i="1"/>
  <c r="BK1072" i="1"/>
  <c r="BJ1072" i="1"/>
  <c r="BH1072" i="1"/>
  <c r="BO1072" i="1" s="1"/>
  <c r="BG1072" i="1"/>
  <c r="BF1072" i="1"/>
  <c r="BC1072" i="1"/>
  <c r="BD1072" i="1" s="1"/>
  <c r="AB1072" i="1"/>
  <c r="BX1071" i="1"/>
  <c r="BN1071" i="1"/>
  <c r="BK1071" i="1"/>
  <c r="BJ1071" i="1"/>
  <c r="BH1071" i="1"/>
  <c r="BO1071" i="1" s="1"/>
  <c r="BG1071" i="1"/>
  <c r="BF1071" i="1"/>
  <c r="BC1071" i="1"/>
  <c r="BD1071" i="1" s="1"/>
  <c r="AB1071" i="1"/>
  <c r="BX1070" i="1"/>
  <c r="BN1070" i="1"/>
  <c r="BK1070" i="1"/>
  <c r="BJ1070" i="1"/>
  <c r="BH1070" i="1"/>
  <c r="BO1070" i="1" s="1"/>
  <c r="BG1070" i="1"/>
  <c r="BF1070" i="1"/>
  <c r="BC1070" i="1"/>
  <c r="BD1070" i="1" s="1"/>
  <c r="AB1070" i="1"/>
  <c r="BX1069" i="1"/>
  <c r="BN1069" i="1"/>
  <c r="BK1069" i="1"/>
  <c r="BJ1069" i="1"/>
  <c r="BH1069" i="1"/>
  <c r="BO1069" i="1" s="1"/>
  <c r="BG1069" i="1"/>
  <c r="BF1069" i="1"/>
  <c r="BC1069" i="1"/>
  <c r="BD1069" i="1" s="1"/>
  <c r="AB1069" i="1"/>
  <c r="BX1068" i="1"/>
  <c r="BN1068" i="1"/>
  <c r="BK1068" i="1"/>
  <c r="BJ1068" i="1"/>
  <c r="BH1068" i="1"/>
  <c r="BO1068" i="1" s="1"/>
  <c r="BG1068" i="1"/>
  <c r="BF1068" i="1"/>
  <c r="BC1068" i="1"/>
  <c r="BD1068" i="1" s="1"/>
  <c r="AB1068" i="1"/>
  <c r="BX1067" i="1"/>
  <c r="BN1067" i="1"/>
  <c r="BK1067" i="1"/>
  <c r="BJ1067" i="1"/>
  <c r="BH1067" i="1"/>
  <c r="BO1067" i="1" s="1"/>
  <c r="BG1067" i="1"/>
  <c r="BF1067" i="1"/>
  <c r="BC1067" i="1"/>
  <c r="BD1067" i="1" s="1"/>
  <c r="AB1067" i="1"/>
  <c r="BX1066" i="1"/>
  <c r="BN1066" i="1"/>
  <c r="BK1066" i="1"/>
  <c r="BJ1066" i="1"/>
  <c r="BH1066" i="1"/>
  <c r="BO1066" i="1" s="1"/>
  <c r="BG1066" i="1"/>
  <c r="BF1066" i="1"/>
  <c r="BC1066" i="1"/>
  <c r="BD1066" i="1" s="1"/>
  <c r="AB1066" i="1"/>
  <c r="BX1065" i="1"/>
  <c r="BN1065" i="1"/>
  <c r="BK1065" i="1"/>
  <c r="BJ1065" i="1"/>
  <c r="BH1065" i="1"/>
  <c r="BO1065" i="1" s="1"/>
  <c r="BG1065" i="1"/>
  <c r="BF1065" i="1"/>
  <c r="BC1065" i="1"/>
  <c r="BD1065" i="1" s="1"/>
  <c r="AB1065" i="1"/>
  <c r="BX1064" i="1"/>
  <c r="BN1064" i="1"/>
  <c r="BK1064" i="1"/>
  <c r="BJ1064" i="1"/>
  <c r="BH1064" i="1"/>
  <c r="BO1064" i="1" s="1"/>
  <c r="BG1064" i="1"/>
  <c r="BF1064" i="1"/>
  <c r="BC1064" i="1"/>
  <c r="BD1064" i="1" s="1"/>
  <c r="AB1064" i="1"/>
  <c r="BX1063" i="1"/>
  <c r="BN1063" i="1"/>
  <c r="BK1063" i="1"/>
  <c r="BJ1063" i="1"/>
  <c r="BH1063" i="1"/>
  <c r="BO1063" i="1" s="1"/>
  <c r="BG1063" i="1"/>
  <c r="BF1063" i="1"/>
  <c r="BC1063" i="1"/>
  <c r="BD1063" i="1" s="1"/>
  <c r="AB1063" i="1"/>
  <c r="BX1062" i="1"/>
  <c r="BN1062" i="1"/>
  <c r="BK1062" i="1"/>
  <c r="BJ1062" i="1"/>
  <c r="BH1062" i="1"/>
  <c r="BO1062" i="1" s="1"/>
  <c r="BG1062" i="1"/>
  <c r="BF1062" i="1"/>
  <c r="BC1062" i="1"/>
  <c r="BD1062" i="1" s="1"/>
  <c r="AB1062" i="1"/>
  <c r="BX1061" i="1"/>
  <c r="BN1061" i="1"/>
  <c r="BK1061" i="1"/>
  <c r="BJ1061" i="1"/>
  <c r="BH1061" i="1"/>
  <c r="BO1061" i="1" s="1"/>
  <c r="BG1061" i="1"/>
  <c r="BF1061" i="1"/>
  <c r="BC1061" i="1"/>
  <c r="BD1061" i="1" s="1"/>
  <c r="AB1061" i="1"/>
  <c r="BX1060" i="1"/>
  <c r="BN1060" i="1"/>
  <c r="BK1060" i="1"/>
  <c r="BJ1060" i="1"/>
  <c r="BH1060" i="1"/>
  <c r="BO1060" i="1" s="1"/>
  <c r="BG1060" i="1"/>
  <c r="BF1060" i="1"/>
  <c r="BC1060" i="1"/>
  <c r="BD1060" i="1" s="1"/>
  <c r="AB1060" i="1"/>
  <c r="BX1059" i="1"/>
  <c r="BN1059" i="1"/>
  <c r="BK1059" i="1"/>
  <c r="BJ1059" i="1"/>
  <c r="BH1059" i="1"/>
  <c r="BO1059" i="1" s="1"/>
  <c r="BG1059" i="1"/>
  <c r="BF1059" i="1"/>
  <c r="BC1059" i="1"/>
  <c r="BD1059" i="1" s="1"/>
  <c r="AB1059" i="1"/>
  <c r="BX1058" i="1"/>
  <c r="BN1058" i="1"/>
  <c r="BK1058" i="1"/>
  <c r="BJ1058" i="1"/>
  <c r="BH1058" i="1"/>
  <c r="BO1058" i="1" s="1"/>
  <c r="BG1058" i="1"/>
  <c r="BF1058" i="1"/>
  <c r="BC1058" i="1"/>
  <c r="BD1058" i="1" s="1"/>
  <c r="AB1058" i="1"/>
  <c r="BX1057" i="1"/>
  <c r="BN1057" i="1"/>
  <c r="BK1057" i="1"/>
  <c r="BJ1057" i="1"/>
  <c r="BH1057" i="1"/>
  <c r="BO1057" i="1" s="1"/>
  <c r="BG1057" i="1"/>
  <c r="BF1057" i="1"/>
  <c r="BC1057" i="1"/>
  <c r="BD1057" i="1" s="1"/>
  <c r="AB1057" i="1"/>
  <c r="BX1056" i="1"/>
  <c r="BN1056" i="1"/>
  <c r="BK1056" i="1"/>
  <c r="BJ1056" i="1"/>
  <c r="BH1056" i="1"/>
  <c r="BO1056" i="1" s="1"/>
  <c r="BG1056" i="1"/>
  <c r="BF1056" i="1"/>
  <c r="BC1056" i="1"/>
  <c r="BD1056" i="1" s="1"/>
  <c r="AB1056" i="1"/>
  <c r="BX1055" i="1"/>
  <c r="BN1055" i="1"/>
  <c r="BK1055" i="1"/>
  <c r="BJ1055" i="1"/>
  <c r="BH1055" i="1"/>
  <c r="BO1055" i="1" s="1"/>
  <c r="BG1055" i="1"/>
  <c r="BF1055" i="1"/>
  <c r="BC1055" i="1"/>
  <c r="BD1055" i="1" s="1"/>
  <c r="AB1055" i="1"/>
  <c r="BX1054" i="1"/>
  <c r="BN1054" i="1"/>
  <c r="BK1054" i="1"/>
  <c r="BJ1054" i="1"/>
  <c r="BH1054" i="1"/>
  <c r="BO1054" i="1" s="1"/>
  <c r="BG1054" i="1"/>
  <c r="BF1054" i="1"/>
  <c r="BC1054" i="1"/>
  <c r="BD1054" i="1" s="1"/>
  <c r="AB1054" i="1"/>
  <c r="BX1053" i="1"/>
  <c r="BN1053" i="1"/>
  <c r="BK1053" i="1"/>
  <c r="BJ1053" i="1"/>
  <c r="BH1053" i="1"/>
  <c r="BO1053" i="1" s="1"/>
  <c r="BG1053" i="1"/>
  <c r="BF1053" i="1"/>
  <c r="BC1053" i="1"/>
  <c r="BD1053" i="1" s="1"/>
  <c r="AB1053" i="1"/>
  <c r="BX1052" i="1"/>
  <c r="BN1052" i="1"/>
  <c r="BK1052" i="1"/>
  <c r="BJ1052" i="1"/>
  <c r="BH1052" i="1"/>
  <c r="BO1052" i="1" s="1"/>
  <c r="BG1052" i="1"/>
  <c r="BF1052" i="1"/>
  <c r="BC1052" i="1"/>
  <c r="BD1052" i="1" s="1"/>
  <c r="AB1052" i="1"/>
  <c r="BX1051" i="1"/>
  <c r="BN1051" i="1"/>
  <c r="BK1051" i="1"/>
  <c r="BJ1051" i="1"/>
  <c r="BH1051" i="1"/>
  <c r="BO1051" i="1" s="1"/>
  <c r="BG1051" i="1"/>
  <c r="BF1051" i="1"/>
  <c r="BC1051" i="1"/>
  <c r="BD1051" i="1" s="1"/>
  <c r="AB1051" i="1"/>
  <c r="BX1050" i="1"/>
  <c r="BN1050" i="1"/>
  <c r="BK1050" i="1"/>
  <c r="BJ1050" i="1"/>
  <c r="BH1050" i="1"/>
  <c r="BO1050" i="1" s="1"/>
  <c r="BG1050" i="1"/>
  <c r="BF1050" i="1"/>
  <c r="BC1050" i="1"/>
  <c r="BD1050" i="1" s="1"/>
  <c r="AB1050" i="1"/>
  <c r="BX1049" i="1"/>
  <c r="BN1049" i="1"/>
  <c r="BK1049" i="1"/>
  <c r="BJ1049" i="1"/>
  <c r="BH1049" i="1"/>
  <c r="BO1049" i="1" s="1"/>
  <c r="BG1049" i="1"/>
  <c r="BF1049" i="1"/>
  <c r="BC1049" i="1"/>
  <c r="BD1049" i="1" s="1"/>
  <c r="AB1049" i="1"/>
  <c r="BX1048" i="1"/>
  <c r="BN1048" i="1"/>
  <c r="BK1048" i="1"/>
  <c r="BJ1048" i="1"/>
  <c r="BH1048" i="1"/>
  <c r="BO1048" i="1" s="1"/>
  <c r="BG1048" i="1"/>
  <c r="BF1048" i="1"/>
  <c r="BC1048" i="1"/>
  <c r="BD1048" i="1" s="1"/>
  <c r="AB1048" i="1"/>
  <c r="BX1047" i="1"/>
  <c r="BN1047" i="1"/>
  <c r="BK1047" i="1"/>
  <c r="BJ1047" i="1"/>
  <c r="BH1047" i="1"/>
  <c r="BO1047" i="1" s="1"/>
  <c r="BG1047" i="1"/>
  <c r="BF1047" i="1"/>
  <c r="BC1047" i="1"/>
  <c r="BD1047" i="1" s="1"/>
  <c r="AB1047" i="1"/>
  <c r="BX1046" i="1"/>
  <c r="BN1046" i="1"/>
  <c r="BK1046" i="1"/>
  <c r="BJ1046" i="1"/>
  <c r="BH1046" i="1"/>
  <c r="BO1046" i="1" s="1"/>
  <c r="BG1046" i="1"/>
  <c r="BF1046" i="1"/>
  <c r="BC1046" i="1"/>
  <c r="BD1046" i="1" s="1"/>
  <c r="BX1045" i="1"/>
  <c r="BN1045" i="1"/>
  <c r="BK1045" i="1"/>
  <c r="BJ1045" i="1"/>
  <c r="BH1045" i="1"/>
  <c r="BO1045" i="1" s="1"/>
  <c r="BG1045" i="1"/>
  <c r="BF1045" i="1"/>
  <c r="BC1045" i="1"/>
  <c r="BD1045" i="1" s="1"/>
  <c r="BX1044" i="1"/>
  <c r="BN1044" i="1"/>
  <c r="BK1044" i="1"/>
  <c r="BJ1044" i="1"/>
  <c r="BH1044" i="1"/>
  <c r="BO1044" i="1" s="1"/>
  <c r="BG1044" i="1"/>
  <c r="BF1044" i="1"/>
  <c r="BC1044" i="1"/>
  <c r="BD1044" i="1" s="1"/>
  <c r="AB1044" i="1"/>
  <c r="BX1043" i="1"/>
  <c r="BN1043" i="1"/>
  <c r="BK1043" i="1"/>
  <c r="BJ1043" i="1"/>
  <c r="BH1043" i="1"/>
  <c r="BO1043" i="1" s="1"/>
  <c r="BG1043" i="1"/>
  <c r="BF1043" i="1"/>
  <c r="BC1043" i="1"/>
  <c r="BD1043" i="1" s="1"/>
  <c r="AB1043" i="1"/>
  <c r="BX1042" i="1"/>
  <c r="BN1042" i="1"/>
  <c r="BK1042" i="1"/>
  <c r="BJ1042" i="1"/>
  <c r="BH1042" i="1"/>
  <c r="BO1042" i="1" s="1"/>
  <c r="BG1042" i="1"/>
  <c r="BF1042" i="1"/>
  <c r="BC1042" i="1"/>
  <c r="BD1042" i="1" s="1"/>
  <c r="AB1042" i="1"/>
  <c r="BX1041" i="1"/>
  <c r="BN1041" i="1"/>
  <c r="BK1041" i="1"/>
  <c r="BJ1041" i="1"/>
  <c r="BH1041" i="1"/>
  <c r="BO1041" i="1" s="1"/>
  <c r="BG1041" i="1"/>
  <c r="BF1041" i="1"/>
  <c r="BC1041" i="1"/>
  <c r="BD1041" i="1" s="1"/>
  <c r="AB1041" i="1"/>
  <c r="BX1040" i="1"/>
  <c r="BN1040" i="1"/>
  <c r="BK1040" i="1"/>
  <c r="BJ1040" i="1"/>
  <c r="BH1040" i="1"/>
  <c r="BO1040" i="1" s="1"/>
  <c r="BG1040" i="1"/>
  <c r="BF1040" i="1"/>
  <c r="BC1040" i="1"/>
  <c r="BD1040" i="1" s="1"/>
  <c r="AB1040" i="1"/>
  <c r="BX1039" i="1"/>
  <c r="BN1039" i="1"/>
  <c r="BK1039" i="1"/>
  <c r="BJ1039" i="1"/>
  <c r="BH1039" i="1"/>
  <c r="BO1039" i="1" s="1"/>
  <c r="BG1039" i="1"/>
  <c r="BF1039" i="1"/>
  <c r="BC1039" i="1"/>
  <c r="BD1039" i="1" s="1"/>
  <c r="AB1039" i="1"/>
  <c r="BX1038" i="1"/>
  <c r="BN1038" i="1"/>
  <c r="BK1038" i="1"/>
  <c r="BJ1038" i="1"/>
  <c r="BH1038" i="1"/>
  <c r="BO1038" i="1" s="1"/>
  <c r="BG1038" i="1"/>
  <c r="BF1038" i="1"/>
  <c r="BC1038" i="1"/>
  <c r="BD1038" i="1" s="1"/>
  <c r="AB1038" i="1"/>
  <c r="BX1037" i="1"/>
  <c r="BN1037" i="1"/>
  <c r="BK1037" i="1"/>
  <c r="BJ1037" i="1"/>
  <c r="BH1037" i="1"/>
  <c r="BO1037" i="1" s="1"/>
  <c r="BG1037" i="1"/>
  <c r="BF1037" i="1"/>
  <c r="BC1037" i="1"/>
  <c r="BD1037" i="1" s="1"/>
  <c r="AB1037" i="1"/>
  <c r="BX1036" i="1"/>
  <c r="BN1036" i="1"/>
  <c r="BK1036" i="1"/>
  <c r="BJ1036" i="1"/>
  <c r="BH1036" i="1"/>
  <c r="BO1036" i="1" s="1"/>
  <c r="BG1036" i="1"/>
  <c r="BF1036" i="1"/>
  <c r="BC1036" i="1"/>
  <c r="BD1036" i="1" s="1"/>
  <c r="AB1036" i="1"/>
  <c r="BX1035" i="1"/>
  <c r="BN1035" i="1"/>
  <c r="BK1035" i="1"/>
  <c r="BJ1035" i="1"/>
  <c r="BH1035" i="1"/>
  <c r="BO1035" i="1" s="1"/>
  <c r="BG1035" i="1"/>
  <c r="BF1035" i="1"/>
  <c r="BC1035" i="1"/>
  <c r="BD1035" i="1" s="1"/>
  <c r="AB1035" i="1"/>
  <c r="BX1034" i="1"/>
  <c r="BN1034" i="1"/>
  <c r="BK1034" i="1"/>
  <c r="BJ1034" i="1"/>
  <c r="BH1034" i="1"/>
  <c r="BO1034" i="1" s="1"/>
  <c r="BG1034" i="1"/>
  <c r="BF1034" i="1"/>
  <c r="BC1034" i="1"/>
  <c r="BD1034" i="1" s="1"/>
  <c r="AB1034" i="1"/>
  <c r="BX1033" i="1"/>
  <c r="BN1033" i="1"/>
  <c r="BK1033" i="1"/>
  <c r="BJ1033" i="1"/>
  <c r="BH1033" i="1"/>
  <c r="BO1033" i="1" s="1"/>
  <c r="BG1033" i="1"/>
  <c r="BF1033" i="1"/>
  <c r="BC1033" i="1"/>
  <c r="BD1033" i="1" s="1"/>
  <c r="AB1033" i="1"/>
  <c r="BX1032" i="1"/>
  <c r="BN1032" i="1"/>
  <c r="BK1032" i="1"/>
  <c r="BJ1032" i="1"/>
  <c r="BH1032" i="1"/>
  <c r="BO1032" i="1" s="1"/>
  <c r="BG1032" i="1"/>
  <c r="BF1032" i="1"/>
  <c r="BC1032" i="1"/>
  <c r="BD1032" i="1" s="1"/>
  <c r="AB1032" i="1"/>
  <c r="BX1031" i="1"/>
  <c r="BN1031" i="1"/>
  <c r="BK1031" i="1"/>
  <c r="BJ1031" i="1"/>
  <c r="BH1031" i="1"/>
  <c r="BO1031" i="1" s="1"/>
  <c r="BG1031" i="1"/>
  <c r="BF1031" i="1"/>
  <c r="BC1031" i="1"/>
  <c r="BD1031" i="1" s="1"/>
  <c r="AB1031" i="1"/>
  <c r="BX1030" i="1"/>
  <c r="BN1030" i="1"/>
  <c r="BK1030" i="1"/>
  <c r="BJ1030" i="1"/>
  <c r="BH1030" i="1"/>
  <c r="BO1030" i="1" s="1"/>
  <c r="BG1030" i="1"/>
  <c r="BF1030" i="1"/>
  <c r="BC1030" i="1"/>
  <c r="BD1030" i="1" s="1"/>
  <c r="AB1030" i="1"/>
  <c r="BX1029" i="1"/>
  <c r="BN1029" i="1"/>
  <c r="BK1029" i="1"/>
  <c r="BJ1029" i="1"/>
  <c r="BH1029" i="1"/>
  <c r="BO1029" i="1" s="1"/>
  <c r="BG1029" i="1"/>
  <c r="BF1029" i="1"/>
  <c r="BC1029" i="1"/>
  <c r="BD1029" i="1" s="1"/>
  <c r="AB1029" i="1"/>
  <c r="BX1028" i="1"/>
  <c r="BN1028" i="1"/>
  <c r="BK1028" i="1"/>
  <c r="BJ1028" i="1"/>
  <c r="BH1028" i="1"/>
  <c r="BO1028" i="1" s="1"/>
  <c r="BG1028" i="1"/>
  <c r="BF1028" i="1"/>
  <c r="BC1028" i="1"/>
  <c r="BD1028" i="1" s="1"/>
  <c r="AB1028" i="1"/>
  <c r="BX1027" i="1"/>
  <c r="BN1027" i="1"/>
  <c r="BK1027" i="1"/>
  <c r="BJ1027" i="1"/>
  <c r="BH1027" i="1"/>
  <c r="BO1027" i="1" s="1"/>
  <c r="BG1027" i="1"/>
  <c r="BF1027" i="1"/>
  <c r="BC1027" i="1"/>
  <c r="BD1027" i="1" s="1"/>
  <c r="AB1027" i="1"/>
  <c r="BX1026" i="1"/>
  <c r="BN1026" i="1"/>
  <c r="BK1026" i="1"/>
  <c r="BJ1026" i="1"/>
  <c r="BH1026" i="1"/>
  <c r="BO1026" i="1" s="1"/>
  <c r="BG1026" i="1"/>
  <c r="BF1026" i="1"/>
  <c r="BC1026" i="1"/>
  <c r="BD1026" i="1" s="1"/>
  <c r="AB1026" i="1"/>
  <c r="BX1025" i="1"/>
  <c r="BN1025" i="1"/>
  <c r="BK1025" i="1"/>
  <c r="BJ1025" i="1"/>
  <c r="BH1025" i="1"/>
  <c r="BO1025" i="1" s="1"/>
  <c r="BG1025" i="1"/>
  <c r="BF1025" i="1"/>
  <c r="BC1025" i="1"/>
  <c r="BD1025" i="1" s="1"/>
  <c r="AB1025" i="1"/>
  <c r="BX1024" i="1"/>
  <c r="BN1024" i="1"/>
  <c r="BK1024" i="1"/>
  <c r="BJ1024" i="1"/>
  <c r="BH1024" i="1"/>
  <c r="BO1024" i="1" s="1"/>
  <c r="BG1024" i="1"/>
  <c r="BF1024" i="1"/>
  <c r="BC1024" i="1"/>
  <c r="BD1024" i="1" s="1"/>
  <c r="AB1024" i="1"/>
  <c r="BX1023" i="1"/>
  <c r="BN1023" i="1"/>
  <c r="BK1023" i="1"/>
  <c r="BJ1023" i="1"/>
  <c r="BH1023" i="1"/>
  <c r="BO1023" i="1" s="1"/>
  <c r="BG1023" i="1"/>
  <c r="BF1023" i="1"/>
  <c r="BC1023" i="1"/>
  <c r="BD1023" i="1" s="1"/>
  <c r="AB1023" i="1"/>
  <c r="BX1022" i="1"/>
  <c r="BN1022" i="1"/>
  <c r="BK1022" i="1"/>
  <c r="BJ1022" i="1"/>
  <c r="BH1022" i="1"/>
  <c r="BO1022" i="1" s="1"/>
  <c r="BG1022" i="1"/>
  <c r="BF1022" i="1"/>
  <c r="BC1022" i="1"/>
  <c r="BD1022" i="1" s="1"/>
  <c r="AB1022" i="1"/>
  <c r="BX1021" i="1"/>
  <c r="BN1021" i="1"/>
  <c r="BK1021" i="1"/>
  <c r="BJ1021" i="1"/>
  <c r="BH1021" i="1"/>
  <c r="BO1021" i="1" s="1"/>
  <c r="BG1021" i="1"/>
  <c r="BF1021" i="1"/>
  <c r="BC1021" i="1"/>
  <c r="BD1021" i="1" s="1"/>
  <c r="AB1021" i="1"/>
  <c r="BX1020" i="1"/>
  <c r="BN1020" i="1"/>
  <c r="BK1020" i="1"/>
  <c r="BJ1020" i="1"/>
  <c r="BH1020" i="1"/>
  <c r="BO1020" i="1" s="1"/>
  <c r="BG1020" i="1"/>
  <c r="BF1020" i="1"/>
  <c r="BC1020" i="1"/>
  <c r="BD1020" i="1" s="1"/>
  <c r="AB1020" i="1"/>
  <c r="BX1019" i="1"/>
  <c r="BN1019" i="1"/>
  <c r="BK1019" i="1"/>
  <c r="BJ1019" i="1"/>
  <c r="BH1019" i="1"/>
  <c r="BO1019" i="1" s="1"/>
  <c r="BG1019" i="1"/>
  <c r="BF1019" i="1"/>
  <c r="BC1019" i="1"/>
  <c r="BD1019" i="1" s="1"/>
  <c r="AB1019" i="1"/>
  <c r="BX1018" i="1"/>
  <c r="BN1018" i="1"/>
  <c r="BK1018" i="1"/>
  <c r="BJ1018" i="1"/>
  <c r="BH1018" i="1"/>
  <c r="BO1018" i="1" s="1"/>
  <c r="BG1018" i="1"/>
  <c r="BF1018" i="1"/>
  <c r="BC1018" i="1"/>
  <c r="BD1018" i="1" s="1"/>
  <c r="AB1018" i="1"/>
  <c r="BX1017" i="1"/>
  <c r="BN1017" i="1"/>
  <c r="BK1017" i="1"/>
  <c r="BJ1017" i="1"/>
  <c r="BH1017" i="1"/>
  <c r="BO1017" i="1" s="1"/>
  <c r="BG1017" i="1"/>
  <c r="BF1017" i="1"/>
  <c r="BC1017" i="1"/>
  <c r="BD1017" i="1" s="1"/>
  <c r="AB1017" i="1"/>
  <c r="BX1016" i="1"/>
  <c r="BN1016" i="1"/>
  <c r="BK1016" i="1"/>
  <c r="BJ1016" i="1"/>
  <c r="BH1016" i="1"/>
  <c r="BO1016" i="1" s="1"/>
  <c r="BG1016" i="1"/>
  <c r="BF1016" i="1"/>
  <c r="BC1016" i="1"/>
  <c r="BD1016" i="1" s="1"/>
  <c r="AB1016" i="1"/>
  <c r="BX1015" i="1"/>
  <c r="BN1015" i="1"/>
  <c r="BK1015" i="1"/>
  <c r="BJ1015" i="1"/>
  <c r="BH1015" i="1"/>
  <c r="BO1015" i="1" s="1"/>
  <c r="BG1015" i="1"/>
  <c r="BF1015" i="1"/>
  <c r="BC1015" i="1"/>
  <c r="BD1015" i="1" s="1"/>
  <c r="AB1015" i="1"/>
  <c r="BX1014" i="1"/>
  <c r="BN1014" i="1"/>
  <c r="BK1014" i="1"/>
  <c r="BJ1014" i="1"/>
  <c r="BH1014" i="1"/>
  <c r="BO1014" i="1" s="1"/>
  <c r="BG1014" i="1"/>
  <c r="BF1014" i="1"/>
  <c r="BC1014" i="1"/>
  <c r="BD1014" i="1" s="1"/>
  <c r="AB1014" i="1"/>
  <c r="BX1013" i="1"/>
  <c r="BN1013" i="1"/>
  <c r="BK1013" i="1"/>
  <c r="BJ1013" i="1"/>
  <c r="BH1013" i="1"/>
  <c r="BO1013" i="1" s="1"/>
  <c r="BG1013" i="1"/>
  <c r="BF1013" i="1"/>
  <c r="BC1013" i="1"/>
  <c r="BD1013" i="1" s="1"/>
  <c r="AB1013" i="1"/>
  <c r="BX1012" i="1"/>
  <c r="BN1012" i="1"/>
  <c r="BK1012" i="1"/>
  <c r="BJ1012" i="1"/>
  <c r="BH1012" i="1"/>
  <c r="BO1012" i="1" s="1"/>
  <c r="BG1012" i="1"/>
  <c r="BF1012" i="1"/>
  <c r="BC1012" i="1"/>
  <c r="BD1012" i="1" s="1"/>
  <c r="AB1012" i="1"/>
  <c r="BX1011" i="1"/>
  <c r="BN1011" i="1"/>
  <c r="BK1011" i="1"/>
  <c r="BJ1011" i="1"/>
  <c r="BH1011" i="1"/>
  <c r="BO1011" i="1" s="1"/>
  <c r="BG1011" i="1"/>
  <c r="BF1011" i="1"/>
  <c r="BC1011" i="1"/>
  <c r="BD1011" i="1" s="1"/>
  <c r="AB1011" i="1"/>
  <c r="BX1010" i="1"/>
  <c r="BN1010" i="1"/>
  <c r="BK1010" i="1"/>
  <c r="BJ1010" i="1"/>
  <c r="BH1010" i="1"/>
  <c r="BO1010" i="1" s="1"/>
  <c r="BG1010" i="1"/>
  <c r="BF1010" i="1"/>
  <c r="BC1010" i="1"/>
  <c r="BD1010" i="1" s="1"/>
  <c r="AB1010" i="1"/>
  <c r="BX1009" i="1"/>
  <c r="BN1009" i="1"/>
  <c r="BK1009" i="1"/>
  <c r="BJ1009" i="1"/>
  <c r="BH1009" i="1"/>
  <c r="BO1009" i="1" s="1"/>
  <c r="BG1009" i="1"/>
  <c r="BF1009" i="1"/>
  <c r="BC1009" i="1"/>
  <c r="BD1009" i="1" s="1"/>
  <c r="AB1009" i="1"/>
  <c r="BX1008" i="1"/>
  <c r="BN1008" i="1"/>
  <c r="BK1008" i="1"/>
  <c r="BJ1008" i="1"/>
  <c r="BH1008" i="1"/>
  <c r="BO1008" i="1" s="1"/>
  <c r="BG1008" i="1"/>
  <c r="BF1008" i="1"/>
  <c r="BC1008" i="1"/>
  <c r="BD1008" i="1" s="1"/>
  <c r="AB1008" i="1"/>
  <c r="BX1007" i="1"/>
  <c r="BN1007" i="1"/>
  <c r="BK1007" i="1"/>
  <c r="BJ1007" i="1"/>
  <c r="BH1007" i="1"/>
  <c r="BO1007" i="1" s="1"/>
  <c r="BG1007" i="1"/>
  <c r="BF1007" i="1"/>
  <c r="BC1007" i="1"/>
  <c r="BD1007" i="1" s="1"/>
  <c r="AB1007" i="1"/>
  <c r="BX1006" i="1"/>
  <c r="BN1006" i="1"/>
  <c r="BK1006" i="1"/>
  <c r="BJ1006" i="1"/>
  <c r="BH1006" i="1"/>
  <c r="BO1006" i="1" s="1"/>
  <c r="BG1006" i="1"/>
  <c r="BF1006" i="1"/>
  <c r="BC1006" i="1"/>
  <c r="BD1006" i="1" s="1"/>
  <c r="AB1006" i="1"/>
  <c r="BX1005" i="1"/>
  <c r="BN1005" i="1"/>
  <c r="BK1005" i="1"/>
  <c r="BJ1005" i="1"/>
  <c r="BH1005" i="1"/>
  <c r="BO1005" i="1" s="1"/>
  <c r="BG1005" i="1"/>
  <c r="BF1005" i="1"/>
  <c r="BC1005" i="1"/>
  <c r="BD1005" i="1" s="1"/>
  <c r="AB1005" i="1"/>
  <c r="BX1004" i="1"/>
  <c r="BN1004" i="1"/>
  <c r="BK1004" i="1"/>
  <c r="BJ1004" i="1"/>
  <c r="BH1004" i="1"/>
  <c r="BO1004" i="1" s="1"/>
  <c r="BG1004" i="1"/>
  <c r="BF1004" i="1"/>
  <c r="BC1004" i="1"/>
  <c r="BD1004" i="1" s="1"/>
  <c r="AB1004" i="1"/>
  <c r="BX1003" i="1"/>
  <c r="BN1003" i="1"/>
  <c r="BK1003" i="1"/>
  <c r="BJ1003" i="1"/>
  <c r="BH1003" i="1"/>
  <c r="BO1003" i="1" s="1"/>
  <c r="BG1003" i="1"/>
  <c r="BF1003" i="1"/>
  <c r="BC1003" i="1"/>
  <c r="BD1003" i="1" s="1"/>
  <c r="AB1003" i="1"/>
  <c r="BX1002" i="1"/>
  <c r="BN1002" i="1"/>
  <c r="BK1002" i="1"/>
  <c r="BJ1002" i="1"/>
  <c r="BH1002" i="1"/>
  <c r="BO1002" i="1" s="1"/>
  <c r="BG1002" i="1"/>
  <c r="BF1002" i="1"/>
  <c r="BC1002" i="1"/>
  <c r="BD1002" i="1" s="1"/>
  <c r="AB1002" i="1"/>
  <c r="BX1001" i="1"/>
  <c r="BN1001" i="1"/>
  <c r="BK1001" i="1"/>
  <c r="BJ1001" i="1"/>
  <c r="BH1001" i="1"/>
  <c r="BO1001" i="1" s="1"/>
  <c r="BG1001" i="1"/>
  <c r="BF1001" i="1"/>
  <c r="BC1001" i="1"/>
  <c r="BD1001" i="1" s="1"/>
  <c r="AB1001" i="1"/>
  <c r="BX1000" i="1"/>
  <c r="BN1000" i="1"/>
  <c r="BK1000" i="1"/>
  <c r="BJ1000" i="1"/>
  <c r="BH1000" i="1"/>
  <c r="BO1000" i="1" s="1"/>
  <c r="BG1000" i="1"/>
  <c r="BF1000" i="1"/>
  <c r="BC1000" i="1"/>
  <c r="BD1000" i="1" s="1"/>
  <c r="AB1000" i="1"/>
  <c r="BX999" i="1"/>
  <c r="BN999" i="1"/>
  <c r="BK999" i="1"/>
  <c r="BJ999" i="1"/>
  <c r="BH999" i="1"/>
  <c r="BO999" i="1" s="1"/>
  <c r="BG999" i="1"/>
  <c r="BF999" i="1"/>
  <c r="BC999" i="1"/>
  <c r="BD999" i="1" s="1"/>
  <c r="AB999" i="1"/>
  <c r="BX998" i="1"/>
  <c r="BN998" i="1"/>
  <c r="BK998" i="1"/>
  <c r="BJ998" i="1"/>
  <c r="BH998" i="1"/>
  <c r="BO998" i="1" s="1"/>
  <c r="BG998" i="1"/>
  <c r="BF998" i="1"/>
  <c r="BC998" i="1"/>
  <c r="BD998" i="1" s="1"/>
  <c r="AB998" i="1"/>
  <c r="BX997" i="1"/>
  <c r="BN997" i="1"/>
  <c r="BK997" i="1"/>
  <c r="BJ997" i="1"/>
  <c r="BH997" i="1"/>
  <c r="BO997" i="1" s="1"/>
  <c r="BG997" i="1"/>
  <c r="BF997" i="1"/>
  <c r="BC997" i="1"/>
  <c r="BD997" i="1" s="1"/>
  <c r="AB997" i="1"/>
  <c r="BX996" i="1"/>
  <c r="BN996" i="1"/>
  <c r="BK996" i="1"/>
  <c r="BJ996" i="1"/>
  <c r="BH996" i="1"/>
  <c r="BO996" i="1" s="1"/>
  <c r="BG996" i="1"/>
  <c r="BF996" i="1"/>
  <c r="BC996" i="1"/>
  <c r="BD996" i="1" s="1"/>
  <c r="AB996" i="1"/>
  <c r="BX995" i="1"/>
  <c r="BN995" i="1"/>
  <c r="BK995" i="1"/>
  <c r="BJ995" i="1"/>
  <c r="BH995" i="1"/>
  <c r="BO995" i="1" s="1"/>
  <c r="BG995" i="1"/>
  <c r="BF995" i="1"/>
  <c r="BC995" i="1"/>
  <c r="BD995" i="1" s="1"/>
  <c r="AB995" i="1"/>
  <c r="BX994" i="1"/>
  <c r="BN994" i="1"/>
  <c r="BK994" i="1"/>
  <c r="BJ994" i="1"/>
  <c r="BH994" i="1"/>
  <c r="BO994" i="1" s="1"/>
  <c r="BG994" i="1"/>
  <c r="BF994" i="1"/>
  <c r="BC994" i="1"/>
  <c r="BD994" i="1" s="1"/>
  <c r="AB994" i="1"/>
  <c r="BX993" i="1"/>
  <c r="BN993" i="1"/>
  <c r="BK993" i="1"/>
  <c r="BJ993" i="1"/>
  <c r="BH993" i="1"/>
  <c r="BO993" i="1" s="1"/>
  <c r="BG993" i="1"/>
  <c r="BF993" i="1"/>
  <c r="BC993" i="1"/>
  <c r="BD993" i="1" s="1"/>
  <c r="AB993" i="1"/>
  <c r="BX992" i="1"/>
  <c r="BN992" i="1"/>
  <c r="BK992" i="1"/>
  <c r="BR992" i="1" s="1"/>
  <c r="BJ992" i="1"/>
  <c r="BH992" i="1"/>
  <c r="BO992" i="1" s="1"/>
  <c r="BG992" i="1"/>
  <c r="BF992" i="1"/>
  <c r="BC992" i="1"/>
  <c r="BD992" i="1" s="1"/>
  <c r="AB992" i="1"/>
  <c r="BX991" i="1"/>
  <c r="BN991" i="1"/>
  <c r="BK991" i="1"/>
  <c r="BJ991" i="1"/>
  <c r="BH991" i="1"/>
  <c r="BO991" i="1" s="1"/>
  <c r="BG991" i="1"/>
  <c r="BF991" i="1"/>
  <c r="BC991" i="1"/>
  <c r="BD991" i="1" s="1"/>
  <c r="AB991" i="1"/>
  <c r="BX990" i="1"/>
  <c r="BN990" i="1"/>
  <c r="BK990" i="1"/>
  <c r="BJ990" i="1"/>
  <c r="BH990" i="1"/>
  <c r="BO990" i="1" s="1"/>
  <c r="BG990" i="1"/>
  <c r="BF990" i="1"/>
  <c r="BC990" i="1"/>
  <c r="BD990" i="1" s="1"/>
  <c r="AB990" i="1"/>
  <c r="BX989" i="1"/>
  <c r="BN989" i="1"/>
  <c r="BK989" i="1"/>
  <c r="BJ989" i="1"/>
  <c r="BH989" i="1"/>
  <c r="BO989" i="1" s="1"/>
  <c r="BG989" i="1"/>
  <c r="BF989" i="1"/>
  <c r="BC989" i="1"/>
  <c r="BD989" i="1" s="1"/>
  <c r="AB989" i="1"/>
  <c r="BX988" i="1"/>
  <c r="BN988" i="1"/>
  <c r="BK988" i="1"/>
  <c r="BJ988" i="1"/>
  <c r="BH988" i="1"/>
  <c r="BO988" i="1" s="1"/>
  <c r="BG988" i="1"/>
  <c r="BF988" i="1"/>
  <c r="BC988" i="1"/>
  <c r="BD988" i="1" s="1"/>
  <c r="AB988" i="1"/>
  <c r="BX987" i="1"/>
  <c r="BN987" i="1"/>
  <c r="BK987" i="1"/>
  <c r="BJ987" i="1"/>
  <c r="BH987" i="1"/>
  <c r="BO987" i="1" s="1"/>
  <c r="BG987" i="1"/>
  <c r="BF987" i="1"/>
  <c r="BC987" i="1"/>
  <c r="BD987" i="1" s="1"/>
  <c r="AB987" i="1"/>
  <c r="BX986" i="1"/>
  <c r="BN986" i="1"/>
  <c r="BK986" i="1"/>
  <c r="BJ986" i="1"/>
  <c r="BH986" i="1"/>
  <c r="BO986" i="1" s="1"/>
  <c r="BG986" i="1"/>
  <c r="BF986" i="1"/>
  <c r="BC986" i="1"/>
  <c r="BD986" i="1" s="1"/>
  <c r="AB986" i="1"/>
  <c r="BX985" i="1"/>
  <c r="BN985" i="1"/>
  <c r="BK985" i="1"/>
  <c r="BJ985" i="1"/>
  <c r="BH985" i="1"/>
  <c r="BO985" i="1" s="1"/>
  <c r="BG985" i="1"/>
  <c r="BF985" i="1"/>
  <c r="BC985" i="1"/>
  <c r="BD985" i="1" s="1"/>
  <c r="AB985" i="1"/>
  <c r="BX984" i="1"/>
  <c r="BN984" i="1"/>
  <c r="BK984" i="1"/>
  <c r="BJ984" i="1"/>
  <c r="BH984" i="1"/>
  <c r="BO984" i="1" s="1"/>
  <c r="BG984" i="1"/>
  <c r="BF984" i="1"/>
  <c r="BC984" i="1"/>
  <c r="BD984" i="1" s="1"/>
  <c r="AB984" i="1"/>
  <c r="BX983" i="1"/>
  <c r="BN983" i="1"/>
  <c r="BK983" i="1"/>
  <c r="BJ983" i="1"/>
  <c r="BH983" i="1"/>
  <c r="BO983" i="1" s="1"/>
  <c r="BG983" i="1"/>
  <c r="BF983" i="1"/>
  <c r="BC983" i="1"/>
  <c r="BD983" i="1" s="1"/>
  <c r="AB983" i="1"/>
  <c r="BX982" i="1"/>
  <c r="BN982" i="1"/>
  <c r="BK982" i="1"/>
  <c r="BJ982" i="1"/>
  <c r="BH982" i="1"/>
  <c r="BO982" i="1" s="1"/>
  <c r="BG982" i="1"/>
  <c r="BF982" i="1"/>
  <c r="BC982" i="1"/>
  <c r="BD982" i="1" s="1"/>
  <c r="AB982" i="1"/>
  <c r="BX981" i="1"/>
  <c r="BN981" i="1"/>
  <c r="BK981" i="1"/>
  <c r="BJ981" i="1"/>
  <c r="BH981" i="1"/>
  <c r="BO981" i="1" s="1"/>
  <c r="BG981" i="1"/>
  <c r="BF981" i="1"/>
  <c r="BC981" i="1"/>
  <c r="BD981" i="1" s="1"/>
  <c r="AB981" i="1"/>
  <c r="BX980" i="1"/>
  <c r="BN980" i="1"/>
  <c r="BK980" i="1"/>
  <c r="BJ980" i="1"/>
  <c r="BH980" i="1"/>
  <c r="BO980" i="1" s="1"/>
  <c r="BG980" i="1"/>
  <c r="BF980" i="1"/>
  <c r="BC980" i="1"/>
  <c r="BD980" i="1" s="1"/>
  <c r="AB980" i="1"/>
  <c r="BX979" i="1"/>
  <c r="BN979" i="1"/>
  <c r="BK979" i="1"/>
  <c r="BJ979" i="1"/>
  <c r="BH979" i="1"/>
  <c r="BO979" i="1" s="1"/>
  <c r="BG979" i="1"/>
  <c r="BF979" i="1"/>
  <c r="BC979" i="1"/>
  <c r="BD979" i="1" s="1"/>
  <c r="AB979" i="1"/>
  <c r="BX978" i="1"/>
  <c r="BN978" i="1"/>
  <c r="BK978" i="1"/>
  <c r="BJ978" i="1"/>
  <c r="BH978" i="1"/>
  <c r="BO978" i="1" s="1"/>
  <c r="BG978" i="1"/>
  <c r="BF978" i="1"/>
  <c r="BC978" i="1"/>
  <c r="BD978" i="1" s="1"/>
  <c r="AB978" i="1"/>
  <c r="BX977" i="1"/>
  <c r="BN977" i="1"/>
  <c r="BK977" i="1"/>
  <c r="BJ977" i="1"/>
  <c r="BH977" i="1"/>
  <c r="BO977" i="1" s="1"/>
  <c r="BG977" i="1"/>
  <c r="BF977" i="1"/>
  <c r="BC977" i="1"/>
  <c r="BD977" i="1" s="1"/>
  <c r="AB977" i="1"/>
  <c r="BX976" i="1"/>
  <c r="BN976" i="1"/>
  <c r="BK976" i="1"/>
  <c r="BJ976" i="1"/>
  <c r="BH976" i="1"/>
  <c r="BO976" i="1" s="1"/>
  <c r="BG976" i="1"/>
  <c r="BF976" i="1"/>
  <c r="BC976" i="1"/>
  <c r="BD976" i="1" s="1"/>
  <c r="AB976" i="1"/>
  <c r="BX975" i="1"/>
  <c r="BN975" i="1"/>
  <c r="BK975" i="1"/>
  <c r="BJ975" i="1"/>
  <c r="BH975" i="1"/>
  <c r="BO975" i="1" s="1"/>
  <c r="BG975" i="1"/>
  <c r="BF975" i="1"/>
  <c r="BC975" i="1"/>
  <c r="BD975" i="1" s="1"/>
  <c r="AB975" i="1"/>
  <c r="BX974" i="1"/>
  <c r="BN974" i="1"/>
  <c r="BK974" i="1"/>
  <c r="BJ974" i="1"/>
  <c r="BH974" i="1"/>
  <c r="BO974" i="1" s="1"/>
  <c r="BG974" i="1"/>
  <c r="BF974" i="1"/>
  <c r="BC974" i="1"/>
  <c r="BD974" i="1" s="1"/>
  <c r="AB974" i="1"/>
  <c r="BX973" i="1"/>
  <c r="BN973" i="1"/>
  <c r="BK973" i="1"/>
  <c r="BJ973" i="1"/>
  <c r="BH973" i="1"/>
  <c r="BO973" i="1" s="1"/>
  <c r="BG973" i="1"/>
  <c r="BF973" i="1"/>
  <c r="BC973" i="1"/>
  <c r="BD973" i="1" s="1"/>
  <c r="AB973" i="1"/>
  <c r="BX972" i="1"/>
  <c r="BN972" i="1"/>
  <c r="BK972" i="1"/>
  <c r="BJ972" i="1"/>
  <c r="BH972" i="1"/>
  <c r="BO972" i="1" s="1"/>
  <c r="BG972" i="1"/>
  <c r="BF972" i="1"/>
  <c r="BC972" i="1"/>
  <c r="BD972" i="1" s="1"/>
  <c r="AB972" i="1"/>
  <c r="BX971" i="1"/>
  <c r="BN971" i="1"/>
  <c r="BK971" i="1"/>
  <c r="BJ971" i="1"/>
  <c r="BH971" i="1"/>
  <c r="BO971" i="1" s="1"/>
  <c r="BG971" i="1"/>
  <c r="BF971" i="1"/>
  <c r="BC971" i="1"/>
  <c r="BD971" i="1" s="1"/>
  <c r="AB971" i="1"/>
  <c r="BX970" i="1"/>
  <c r="BN970" i="1"/>
  <c r="BK970" i="1"/>
  <c r="BJ970" i="1"/>
  <c r="BH970" i="1"/>
  <c r="BO970" i="1" s="1"/>
  <c r="BG970" i="1"/>
  <c r="BF970" i="1"/>
  <c r="BC970" i="1"/>
  <c r="BD970" i="1" s="1"/>
  <c r="AB970" i="1"/>
  <c r="BX969" i="1"/>
  <c r="BN969" i="1"/>
  <c r="BK969" i="1"/>
  <c r="BJ969" i="1"/>
  <c r="BH969" i="1"/>
  <c r="BO969" i="1" s="1"/>
  <c r="BG969" i="1"/>
  <c r="BF969" i="1"/>
  <c r="BC969" i="1"/>
  <c r="BD969" i="1" s="1"/>
  <c r="AB969" i="1"/>
  <c r="BX968" i="1"/>
  <c r="BN968" i="1"/>
  <c r="BK968" i="1"/>
  <c r="BJ968" i="1"/>
  <c r="BH968" i="1"/>
  <c r="BO968" i="1" s="1"/>
  <c r="BG968" i="1"/>
  <c r="BF968" i="1"/>
  <c r="BC968" i="1"/>
  <c r="BD968" i="1" s="1"/>
  <c r="AB968" i="1"/>
  <c r="BX967" i="1"/>
  <c r="BN967" i="1"/>
  <c r="BK967" i="1"/>
  <c r="BJ967" i="1"/>
  <c r="BH967" i="1"/>
  <c r="BO967" i="1" s="1"/>
  <c r="BG967" i="1"/>
  <c r="BF967" i="1"/>
  <c r="BC967" i="1"/>
  <c r="BD967" i="1" s="1"/>
  <c r="AB967" i="1"/>
  <c r="BX966" i="1"/>
  <c r="BN966" i="1"/>
  <c r="BK966" i="1"/>
  <c r="BJ966" i="1"/>
  <c r="BH966" i="1"/>
  <c r="BO966" i="1" s="1"/>
  <c r="BG966" i="1"/>
  <c r="BF966" i="1"/>
  <c r="BC966" i="1"/>
  <c r="BD966" i="1" s="1"/>
  <c r="AB966" i="1"/>
  <c r="BX965" i="1"/>
  <c r="BN965" i="1"/>
  <c r="BK965" i="1"/>
  <c r="BJ965" i="1"/>
  <c r="BH965" i="1"/>
  <c r="BO965" i="1" s="1"/>
  <c r="BG965" i="1"/>
  <c r="BF965" i="1"/>
  <c r="BC965" i="1"/>
  <c r="BD965" i="1" s="1"/>
  <c r="AB965" i="1"/>
  <c r="BX964" i="1"/>
  <c r="BN964" i="1"/>
  <c r="BK964" i="1"/>
  <c r="BJ964" i="1"/>
  <c r="BH964" i="1"/>
  <c r="BO964" i="1" s="1"/>
  <c r="BG964" i="1"/>
  <c r="BF964" i="1"/>
  <c r="BC964" i="1"/>
  <c r="BD964" i="1" s="1"/>
  <c r="AB964" i="1"/>
  <c r="BX963" i="1"/>
  <c r="BN963" i="1"/>
  <c r="BK963" i="1"/>
  <c r="BJ963" i="1"/>
  <c r="BH963" i="1"/>
  <c r="BO963" i="1" s="1"/>
  <c r="BG963" i="1"/>
  <c r="BF963" i="1"/>
  <c r="BC963" i="1"/>
  <c r="BD963" i="1" s="1"/>
  <c r="AB963" i="1"/>
  <c r="BX962" i="1"/>
  <c r="BN962" i="1"/>
  <c r="BK962" i="1"/>
  <c r="BJ962" i="1"/>
  <c r="BH962" i="1"/>
  <c r="BO962" i="1" s="1"/>
  <c r="BG962" i="1"/>
  <c r="BF962" i="1"/>
  <c r="BC962" i="1"/>
  <c r="BD962" i="1" s="1"/>
  <c r="AB962" i="1"/>
  <c r="BX961" i="1"/>
  <c r="BN961" i="1"/>
  <c r="BK961" i="1"/>
  <c r="BJ961" i="1"/>
  <c r="BH961" i="1"/>
  <c r="BO961" i="1" s="1"/>
  <c r="BG961" i="1"/>
  <c r="BF961" i="1"/>
  <c r="BC961" i="1"/>
  <c r="BD961" i="1" s="1"/>
  <c r="AB961" i="1"/>
  <c r="BX960" i="1"/>
  <c r="BN960" i="1"/>
  <c r="BK960" i="1"/>
  <c r="BJ960" i="1"/>
  <c r="BH960" i="1"/>
  <c r="BO960" i="1" s="1"/>
  <c r="BG960" i="1"/>
  <c r="BF960" i="1"/>
  <c r="BC960" i="1"/>
  <c r="BD960" i="1" s="1"/>
  <c r="AB960" i="1"/>
  <c r="BX959" i="1"/>
  <c r="BN959" i="1"/>
  <c r="BK959" i="1"/>
  <c r="BJ959" i="1"/>
  <c r="BH959" i="1"/>
  <c r="BO959" i="1" s="1"/>
  <c r="BG959" i="1"/>
  <c r="BF959" i="1"/>
  <c r="BC959" i="1"/>
  <c r="BD959" i="1" s="1"/>
  <c r="AB959" i="1"/>
  <c r="BX958" i="1"/>
  <c r="BN958" i="1"/>
  <c r="BK958" i="1"/>
  <c r="BJ958" i="1"/>
  <c r="BH958" i="1"/>
  <c r="BO958" i="1" s="1"/>
  <c r="BG958" i="1"/>
  <c r="BF958" i="1"/>
  <c r="BC958" i="1"/>
  <c r="BD958" i="1" s="1"/>
  <c r="AB958" i="1"/>
  <c r="BX957" i="1"/>
  <c r="BN957" i="1"/>
  <c r="BK957" i="1"/>
  <c r="BJ957" i="1"/>
  <c r="BH957" i="1"/>
  <c r="BO957" i="1" s="1"/>
  <c r="BG957" i="1"/>
  <c r="BF957" i="1"/>
  <c r="BC957" i="1"/>
  <c r="BD957" i="1" s="1"/>
  <c r="AB957" i="1"/>
  <c r="BX956" i="1"/>
  <c r="BN956" i="1"/>
  <c r="BK956" i="1"/>
  <c r="BJ956" i="1"/>
  <c r="BH956" i="1"/>
  <c r="BO956" i="1" s="1"/>
  <c r="BG956" i="1"/>
  <c r="BF956" i="1"/>
  <c r="BC956" i="1"/>
  <c r="BD956" i="1" s="1"/>
  <c r="AB956" i="1"/>
  <c r="BX955" i="1"/>
  <c r="BN955" i="1"/>
  <c r="BK955" i="1"/>
  <c r="BJ955" i="1"/>
  <c r="BH955" i="1"/>
  <c r="BO955" i="1" s="1"/>
  <c r="BG955" i="1"/>
  <c r="BF955" i="1"/>
  <c r="BC955" i="1"/>
  <c r="BD955" i="1" s="1"/>
  <c r="AB955" i="1"/>
  <c r="BX954" i="1"/>
  <c r="BN954" i="1"/>
  <c r="BK954" i="1"/>
  <c r="BJ954" i="1"/>
  <c r="BH954" i="1"/>
  <c r="BO954" i="1" s="1"/>
  <c r="BG954" i="1"/>
  <c r="BF954" i="1"/>
  <c r="BC954" i="1"/>
  <c r="BD954" i="1" s="1"/>
  <c r="AB954" i="1"/>
  <c r="BX953" i="1"/>
  <c r="BN953" i="1"/>
  <c r="BK953" i="1"/>
  <c r="BJ953" i="1"/>
  <c r="BH953" i="1"/>
  <c r="BO953" i="1" s="1"/>
  <c r="BG953" i="1"/>
  <c r="BF953" i="1"/>
  <c r="BC953" i="1"/>
  <c r="BD953" i="1" s="1"/>
  <c r="AB953" i="1"/>
  <c r="BX952" i="1"/>
  <c r="BN952" i="1"/>
  <c r="BK952" i="1"/>
  <c r="BJ952" i="1"/>
  <c r="BH952" i="1"/>
  <c r="BO952" i="1" s="1"/>
  <c r="BG952" i="1"/>
  <c r="BF952" i="1"/>
  <c r="BC952" i="1"/>
  <c r="BD952" i="1" s="1"/>
  <c r="AB952" i="1"/>
  <c r="BX951" i="1"/>
  <c r="BN951" i="1"/>
  <c r="BK951" i="1"/>
  <c r="BJ951" i="1"/>
  <c r="BH951" i="1"/>
  <c r="BO951" i="1" s="1"/>
  <c r="BG951" i="1"/>
  <c r="BF951" i="1"/>
  <c r="BC951" i="1"/>
  <c r="BD951" i="1" s="1"/>
  <c r="AB951" i="1"/>
  <c r="BX950" i="1"/>
  <c r="BN950" i="1"/>
  <c r="BK950" i="1"/>
  <c r="BJ950" i="1"/>
  <c r="BH950" i="1"/>
  <c r="BO950" i="1" s="1"/>
  <c r="BG950" i="1"/>
  <c r="BF950" i="1"/>
  <c r="BC950" i="1"/>
  <c r="BD950" i="1" s="1"/>
  <c r="AB950" i="1"/>
  <c r="BX949" i="1"/>
  <c r="BN949" i="1"/>
  <c r="BK949" i="1"/>
  <c r="BJ949" i="1"/>
  <c r="BH949" i="1"/>
  <c r="BO949" i="1" s="1"/>
  <c r="BG949" i="1"/>
  <c r="BF949" i="1"/>
  <c r="BC949" i="1"/>
  <c r="BD949" i="1" s="1"/>
  <c r="AB949" i="1"/>
  <c r="BX948" i="1"/>
  <c r="BN948" i="1"/>
  <c r="BK948" i="1"/>
  <c r="BJ948" i="1"/>
  <c r="BH948" i="1"/>
  <c r="BO948" i="1" s="1"/>
  <c r="BG948" i="1"/>
  <c r="BF948" i="1"/>
  <c r="BC948" i="1"/>
  <c r="BD948" i="1" s="1"/>
  <c r="AB948" i="1"/>
  <c r="BX947" i="1"/>
  <c r="BN947" i="1"/>
  <c r="BK947" i="1"/>
  <c r="BJ947" i="1"/>
  <c r="BH947" i="1"/>
  <c r="BO947" i="1" s="1"/>
  <c r="BG947" i="1"/>
  <c r="BF947" i="1"/>
  <c r="BC947" i="1"/>
  <c r="BD947" i="1" s="1"/>
  <c r="AB947" i="1"/>
  <c r="BX946" i="1"/>
  <c r="BN946" i="1"/>
  <c r="BK946" i="1"/>
  <c r="BJ946" i="1"/>
  <c r="BH946" i="1"/>
  <c r="BO946" i="1" s="1"/>
  <c r="BG946" i="1"/>
  <c r="BF946" i="1"/>
  <c r="BC946" i="1"/>
  <c r="BD946" i="1" s="1"/>
  <c r="AB946" i="1"/>
  <c r="BX945" i="1"/>
  <c r="BN945" i="1"/>
  <c r="BK945" i="1"/>
  <c r="BR945" i="1" s="1"/>
  <c r="BJ945" i="1"/>
  <c r="BH945" i="1"/>
  <c r="BO945" i="1" s="1"/>
  <c r="BG945" i="1"/>
  <c r="BF945" i="1"/>
  <c r="BC945" i="1"/>
  <c r="BD945" i="1" s="1"/>
  <c r="AB945" i="1"/>
  <c r="BX944" i="1"/>
  <c r="BN944" i="1"/>
  <c r="BK944" i="1"/>
  <c r="BJ944" i="1"/>
  <c r="BH944" i="1"/>
  <c r="BO944" i="1" s="1"/>
  <c r="BG944" i="1"/>
  <c r="BF944" i="1"/>
  <c r="BC944" i="1"/>
  <c r="BD944" i="1" s="1"/>
  <c r="AB944" i="1"/>
  <c r="BX943" i="1"/>
  <c r="BN943" i="1"/>
  <c r="BK943" i="1"/>
  <c r="BJ943" i="1"/>
  <c r="BH943" i="1"/>
  <c r="BO943" i="1" s="1"/>
  <c r="BG943" i="1"/>
  <c r="BF943" i="1"/>
  <c r="BC943" i="1"/>
  <c r="BD943" i="1" s="1"/>
  <c r="AB943" i="1"/>
  <c r="BX942" i="1"/>
  <c r="BN942" i="1"/>
  <c r="BK942" i="1"/>
  <c r="BJ942" i="1"/>
  <c r="BH942" i="1"/>
  <c r="BO942" i="1" s="1"/>
  <c r="BG942" i="1"/>
  <c r="BF942" i="1"/>
  <c r="BC942" i="1"/>
  <c r="BD942" i="1" s="1"/>
  <c r="AB942" i="1"/>
  <c r="BX941" i="1"/>
  <c r="BN941" i="1"/>
  <c r="BK941" i="1"/>
  <c r="BJ941" i="1"/>
  <c r="BH941" i="1"/>
  <c r="BO941" i="1" s="1"/>
  <c r="BG941" i="1"/>
  <c r="BF941" i="1"/>
  <c r="BC941" i="1"/>
  <c r="BD941" i="1" s="1"/>
  <c r="AB941" i="1"/>
  <c r="BX940" i="1"/>
  <c r="BN940" i="1"/>
  <c r="BK940" i="1"/>
  <c r="BJ940" i="1"/>
  <c r="BH940" i="1"/>
  <c r="BO940" i="1" s="1"/>
  <c r="BG940" i="1"/>
  <c r="BF940" i="1"/>
  <c r="BC940" i="1"/>
  <c r="BD940" i="1" s="1"/>
  <c r="AB940" i="1"/>
  <c r="BX939" i="1"/>
  <c r="BN939" i="1"/>
  <c r="BK939" i="1"/>
  <c r="BJ939" i="1"/>
  <c r="BH939" i="1"/>
  <c r="BO939" i="1" s="1"/>
  <c r="BG939" i="1"/>
  <c r="BF939" i="1"/>
  <c r="BC939" i="1"/>
  <c r="BD939" i="1" s="1"/>
  <c r="AB939" i="1"/>
  <c r="BX938" i="1"/>
  <c r="BN938" i="1"/>
  <c r="BK938" i="1"/>
  <c r="BJ938" i="1"/>
  <c r="BH938" i="1"/>
  <c r="BO938" i="1" s="1"/>
  <c r="BG938" i="1"/>
  <c r="BF938" i="1"/>
  <c r="BC938" i="1"/>
  <c r="BD938" i="1" s="1"/>
  <c r="AB938" i="1"/>
  <c r="BX937" i="1"/>
  <c r="BN937" i="1"/>
  <c r="BK937" i="1"/>
  <c r="BJ937" i="1"/>
  <c r="BH937" i="1"/>
  <c r="BO937" i="1" s="1"/>
  <c r="BG937" i="1"/>
  <c r="BF937" i="1"/>
  <c r="BC937" i="1"/>
  <c r="BD937" i="1" s="1"/>
  <c r="AB937" i="1"/>
  <c r="BX936" i="1"/>
  <c r="BN936" i="1"/>
  <c r="BK936" i="1"/>
  <c r="BJ936" i="1"/>
  <c r="BH936" i="1"/>
  <c r="BO936" i="1" s="1"/>
  <c r="BG936" i="1"/>
  <c r="BF936" i="1"/>
  <c r="BC936" i="1"/>
  <c r="BD936" i="1" s="1"/>
  <c r="AB936" i="1"/>
  <c r="BX935" i="1"/>
  <c r="BN935" i="1"/>
  <c r="BK935" i="1"/>
  <c r="BJ935" i="1"/>
  <c r="BH935" i="1"/>
  <c r="BO935" i="1" s="1"/>
  <c r="BG935" i="1"/>
  <c r="BF935" i="1"/>
  <c r="BC935" i="1"/>
  <c r="BD935" i="1" s="1"/>
  <c r="AB935" i="1"/>
  <c r="BX934" i="1"/>
  <c r="BN934" i="1"/>
  <c r="BK934" i="1"/>
  <c r="BJ934" i="1"/>
  <c r="BH934" i="1"/>
  <c r="BO934" i="1" s="1"/>
  <c r="BG934" i="1"/>
  <c r="BF934" i="1"/>
  <c r="BC934" i="1"/>
  <c r="BD934" i="1" s="1"/>
  <c r="AB934" i="1"/>
  <c r="BX933" i="1"/>
  <c r="BN933" i="1"/>
  <c r="BK933" i="1"/>
  <c r="BJ933" i="1"/>
  <c r="BH933" i="1"/>
  <c r="BO933" i="1" s="1"/>
  <c r="BG933" i="1"/>
  <c r="BF933" i="1"/>
  <c r="BC933" i="1"/>
  <c r="BD933" i="1" s="1"/>
  <c r="AB933" i="1"/>
  <c r="BX932" i="1"/>
  <c r="BN932" i="1"/>
  <c r="BK932" i="1"/>
  <c r="BJ932" i="1"/>
  <c r="BH932" i="1"/>
  <c r="BO932" i="1" s="1"/>
  <c r="BG932" i="1"/>
  <c r="BF932" i="1"/>
  <c r="BC932" i="1"/>
  <c r="BD932" i="1" s="1"/>
  <c r="AB932" i="1"/>
  <c r="BX931" i="1"/>
  <c r="BN931" i="1"/>
  <c r="BK931" i="1"/>
  <c r="BJ931" i="1"/>
  <c r="BH931" i="1"/>
  <c r="BO931" i="1" s="1"/>
  <c r="BG931" i="1"/>
  <c r="BF931" i="1"/>
  <c r="BC931" i="1"/>
  <c r="BD931" i="1" s="1"/>
  <c r="AB931" i="1"/>
  <c r="BX930" i="1"/>
  <c r="BN930" i="1"/>
  <c r="BK930" i="1"/>
  <c r="BJ930" i="1"/>
  <c r="BH930" i="1"/>
  <c r="BO930" i="1" s="1"/>
  <c r="BG930" i="1"/>
  <c r="BF930" i="1"/>
  <c r="BC930" i="1"/>
  <c r="BD930" i="1" s="1"/>
  <c r="AB930" i="1"/>
  <c r="BX929" i="1"/>
  <c r="BN929" i="1"/>
  <c r="BK929" i="1"/>
  <c r="BJ929" i="1"/>
  <c r="BH929" i="1"/>
  <c r="BO929" i="1" s="1"/>
  <c r="BG929" i="1"/>
  <c r="BF929" i="1"/>
  <c r="BC929" i="1"/>
  <c r="BD929" i="1" s="1"/>
  <c r="AB929" i="1"/>
  <c r="BX928" i="1"/>
  <c r="BN928" i="1"/>
  <c r="BK928" i="1"/>
  <c r="BJ928" i="1"/>
  <c r="BH928" i="1"/>
  <c r="BO928" i="1" s="1"/>
  <c r="BG928" i="1"/>
  <c r="BF928" i="1"/>
  <c r="BC928" i="1"/>
  <c r="BD928" i="1" s="1"/>
  <c r="AB928" i="1"/>
  <c r="BX927" i="1"/>
  <c r="BN927" i="1"/>
  <c r="BK927" i="1"/>
  <c r="BJ927" i="1"/>
  <c r="BH927" i="1"/>
  <c r="BO927" i="1" s="1"/>
  <c r="BG927" i="1"/>
  <c r="BF927" i="1"/>
  <c r="BC927" i="1"/>
  <c r="BD927" i="1" s="1"/>
  <c r="AB927" i="1"/>
  <c r="BX926" i="1"/>
  <c r="BN926" i="1"/>
  <c r="BK926" i="1"/>
  <c r="BJ926" i="1"/>
  <c r="BH926" i="1"/>
  <c r="BO926" i="1" s="1"/>
  <c r="BG926" i="1"/>
  <c r="BF926" i="1"/>
  <c r="BC926" i="1"/>
  <c r="BD926" i="1" s="1"/>
  <c r="AB926" i="1"/>
  <c r="BX925" i="1"/>
  <c r="BN925" i="1"/>
  <c r="BK925" i="1"/>
  <c r="BJ925" i="1"/>
  <c r="BH925" i="1"/>
  <c r="BO925" i="1" s="1"/>
  <c r="BG925" i="1"/>
  <c r="BF925" i="1"/>
  <c r="BC925" i="1"/>
  <c r="BD925" i="1" s="1"/>
  <c r="AB925" i="1"/>
  <c r="BX924" i="1"/>
  <c r="BN924" i="1"/>
  <c r="BK924" i="1"/>
  <c r="BJ924" i="1"/>
  <c r="BH924" i="1"/>
  <c r="BO924" i="1" s="1"/>
  <c r="BG924" i="1"/>
  <c r="BF924" i="1"/>
  <c r="BC924" i="1"/>
  <c r="BD924" i="1" s="1"/>
  <c r="AB924" i="1"/>
  <c r="BX923" i="1"/>
  <c r="BN923" i="1"/>
  <c r="BK923" i="1"/>
  <c r="BJ923" i="1"/>
  <c r="BH923" i="1"/>
  <c r="BO923" i="1" s="1"/>
  <c r="BG923" i="1"/>
  <c r="BF923" i="1"/>
  <c r="BC923" i="1"/>
  <c r="BD923" i="1" s="1"/>
  <c r="AB923" i="1"/>
  <c r="BX922" i="1"/>
  <c r="BN922" i="1"/>
  <c r="BK922" i="1"/>
  <c r="BJ922" i="1"/>
  <c r="BH922" i="1"/>
  <c r="BO922" i="1" s="1"/>
  <c r="BG922" i="1"/>
  <c r="BF922" i="1"/>
  <c r="BC922" i="1"/>
  <c r="BD922" i="1" s="1"/>
  <c r="AB922" i="1"/>
  <c r="BX921" i="1"/>
  <c r="BN921" i="1"/>
  <c r="BK921" i="1"/>
  <c r="BJ921" i="1"/>
  <c r="BH921" i="1"/>
  <c r="BO921" i="1" s="1"/>
  <c r="BG921" i="1"/>
  <c r="BF921" i="1"/>
  <c r="BC921" i="1"/>
  <c r="BD921" i="1" s="1"/>
  <c r="AB921" i="1"/>
  <c r="BX920" i="1"/>
  <c r="BN920" i="1"/>
  <c r="BK920" i="1"/>
  <c r="BJ920" i="1"/>
  <c r="BH920" i="1"/>
  <c r="BO920" i="1" s="1"/>
  <c r="BG920" i="1"/>
  <c r="BF920" i="1"/>
  <c r="BC920" i="1"/>
  <c r="BD920" i="1" s="1"/>
  <c r="AB920" i="1"/>
  <c r="BX919" i="1"/>
  <c r="BN919" i="1"/>
  <c r="BK919" i="1"/>
  <c r="BJ919" i="1"/>
  <c r="BH919" i="1"/>
  <c r="BO919" i="1" s="1"/>
  <c r="BG919" i="1"/>
  <c r="BF919" i="1"/>
  <c r="BC919" i="1"/>
  <c r="BD919" i="1" s="1"/>
  <c r="AB919" i="1"/>
  <c r="BX918" i="1"/>
  <c r="BN918" i="1"/>
  <c r="BK918" i="1"/>
  <c r="BJ918" i="1"/>
  <c r="BH918" i="1"/>
  <c r="BO918" i="1" s="1"/>
  <c r="BG918" i="1"/>
  <c r="BF918" i="1"/>
  <c r="BC918" i="1"/>
  <c r="BD918" i="1" s="1"/>
  <c r="AB918" i="1"/>
  <c r="BX917" i="1"/>
  <c r="BN917" i="1"/>
  <c r="BK917" i="1"/>
  <c r="BJ917" i="1"/>
  <c r="BH917" i="1"/>
  <c r="BO917" i="1" s="1"/>
  <c r="BG917" i="1"/>
  <c r="BF917" i="1"/>
  <c r="BC917" i="1"/>
  <c r="BD917" i="1" s="1"/>
  <c r="AB917" i="1"/>
  <c r="BX916" i="1"/>
  <c r="BN916" i="1"/>
  <c r="BK916" i="1"/>
  <c r="BJ916" i="1"/>
  <c r="BH916" i="1"/>
  <c r="BO916" i="1" s="1"/>
  <c r="BG916" i="1"/>
  <c r="BF916" i="1"/>
  <c r="BC916" i="1"/>
  <c r="BD916" i="1" s="1"/>
  <c r="AB916" i="1"/>
  <c r="BX915" i="1"/>
  <c r="BN915" i="1"/>
  <c r="BK915" i="1"/>
  <c r="BJ915" i="1"/>
  <c r="BH915" i="1"/>
  <c r="BO915" i="1" s="1"/>
  <c r="BG915" i="1"/>
  <c r="BF915" i="1"/>
  <c r="BC915" i="1"/>
  <c r="BD915" i="1" s="1"/>
  <c r="AB915" i="1"/>
  <c r="BX914" i="1"/>
  <c r="BN914" i="1"/>
  <c r="BK914" i="1"/>
  <c r="BJ914" i="1"/>
  <c r="BH914" i="1"/>
  <c r="BO914" i="1" s="1"/>
  <c r="BG914" i="1"/>
  <c r="BF914" i="1"/>
  <c r="BC914" i="1"/>
  <c r="BD914" i="1" s="1"/>
  <c r="AB914" i="1"/>
  <c r="BX913" i="1"/>
  <c r="BN913" i="1"/>
  <c r="BK913" i="1"/>
  <c r="BJ913" i="1"/>
  <c r="BH913" i="1"/>
  <c r="BO913" i="1" s="1"/>
  <c r="BG913" i="1"/>
  <c r="BF913" i="1"/>
  <c r="BC913" i="1"/>
  <c r="BD913" i="1" s="1"/>
  <c r="AB913" i="1"/>
  <c r="BX912" i="1"/>
  <c r="BN912" i="1"/>
  <c r="BK912" i="1"/>
  <c r="BJ912" i="1"/>
  <c r="BH912" i="1"/>
  <c r="BO912" i="1" s="1"/>
  <c r="BG912" i="1"/>
  <c r="BF912" i="1"/>
  <c r="BC912" i="1"/>
  <c r="BD912" i="1" s="1"/>
  <c r="AB912" i="1"/>
  <c r="BX911" i="1"/>
  <c r="BN911" i="1"/>
  <c r="BK911" i="1"/>
  <c r="BJ911" i="1"/>
  <c r="BH911" i="1"/>
  <c r="BO911" i="1" s="1"/>
  <c r="BG911" i="1"/>
  <c r="BF911" i="1"/>
  <c r="BC911" i="1"/>
  <c r="BD911" i="1" s="1"/>
  <c r="AB911" i="1"/>
  <c r="BX910" i="1"/>
  <c r="BN910" i="1"/>
  <c r="BK910" i="1"/>
  <c r="BJ910" i="1"/>
  <c r="BH910" i="1"/>
  <c r="BO910" i="1" s="1"/>
  <c r="BG910" i="1"/>
  <c r="BF910" i="1"/>
  <c r="BC910" i="1"/>
  <c r="BD910" i="1" s="1"/>
  <c r="AB910" i="1"/>
  <c r="BX909" i="1"/>
  <c r="BN909" i="1"/>
  <c r="BK909" i="1"/>
  <c r="BJ909" i="1"/>
  <c r="BH909" i="1"/>
  <c r="BO909" i="1" s="1"/>
  <c r="BG909" i="1"/>
  <c r="BF909" i="1"/>
  <c r="BC909" i="1"/>
  <c r="BD909" i="1" s="1"/>
  <c r="AB909" i="1"/>
  <c r="BX908" i="1"/>
  <c r="BN908" i="1"/>
  <c r="BK908" i="1"/>
  <c r="BJ908" i="1"/>
  <c r="BH908" i="1"/>
  <c r="BO908" i="1" s="1"/>
  <c r="BG908" i="1"/>
  <c r="BF908" i="1"/>
  <c r="BC908" i="1"/>
  <c r="BD908" i="1" s="1"/>
  <c r="AB908" i="1"/>
  <c r="BX907" i="1"/>
  <c r="BN907" i="1"/>
  <c r="BK907" i="1"/>
  <c r="BJ907" i="1"/>
  <c r="BH907" i="1"/>
  <c r="BO907" i="1" s="1"/>
  <c r="BG907" i="1"/>
  <c r="BF907" i="1"/>
  <c r="BC907" i="1"/>
  <c r="BD907" i="1" s="1"/>
  <c r="AB907" i="1"/>
  <c r="BX906" i="1"/>
  <c r="BN906" i="1"/>
  <c r="BK906" i="1"/>
  <c r="BJ906" i="1"/>
  <c r="BH906" i="1"/>
  <c r="BO906" i="1" s="1"/>
  <c r="BG906" i="1"/>
  <c r="BF906" i="1"/>
  <c r="BC906" i="1"/>
  <c r="BD906" i="1" s="1"/>
  <c r="AB906" i="1"/>
  <c r="BX905" i="1"/>
  <c r="BN905" i="1"/>
  <c r="BK905" i="1"/>
  <c r="BJ905" i="1"/>
  <c r="BH905" i="1"/>
  <c r="BO905" i="1" s="1"/>
  <c r="BG905" i="1"/>
  <c r="BF905" i="1"/>
  <c r="BC905" i="1"/>
  <c r="BD905" i="1" s="1"/>
  <c r="AB905" i="1"/>
  <c r="BX904" i="1"/>
  <c r="BN904" i="1"/>
  <c r="BK904" i="1"/>
  <c r="BJ904" i="1"/>
  <c r="BH904" i="1"/>
  <c r="BO904" i="1" s="1"/>
  <c r="BG904" i="1"/>
  <c r="BF904" i="1"/>
  <c r="BC904" i="1"/>
  <c r="BD904" i="1" s="1"/>
  <c r="AB904" i="1"/>
  <c r="BX903" i="1"/>
  <c r="BN903" i="1"/>
  <c r="BK903" i="1"/>
  <c r="BJ903" i="1"/>
  <c r="BH903" i="1"/>
  <c r="BO903" i="1" s="1"/>
  <c r="BG903" i="1"/>
  <c r="BF903" i="1"/>
  <c r="BC903" i="1"/>
  <c r="BD903" i="1" s="1"/>
  <c r="AB903" i="1"/>
  <c r="BX902" i="1"/>
  <c r="BN902" i="1"/>
  <c r="BK902" i="1"/>
  <c r="BJ902" i="1"/>
  <c r="BH902" i="1"/>
  <c r="BO902" i="1" s="1"/>
  <c r="BG902" i="1"/>
  <c r="BF902" i="1"/>
  <c r="BC902" i="1"/>
  <c r="BD902" i="1" s="1"/>
  <c r="AB902" i="1"/>
  <c r="BX901" i="1"/>
  <c r="BN901" i="1"/>
  <c r="BK901" i="1"/>
  <c r="BJ901" i="1"/>
  <c r="BH901" i="1"/>
  <c r="BO901" i="1" s="1"/>
  <c r="BG901" i="1"/>
  <c r="BF901" i="1"/>
  <c r="BC901" i="1"/>
  <c r="BD901" i="1" s="1"/>
  <c r="AB901" i="1"/>
  <c r="BX900" i="1"/>
  <c r="BN900" i="1"/>
  <c r="BK900" i="1"/>
  <c r="BJ900" i="1"/>
  <c r="BH900" i="1"/>
  <c r="BO900" i="1" s="1"/>
  <c r="BG900" i="1"/>
  <c r="BF900" i="1"/>
  <c r="BC900" i="1"/>
  <c r="BD900" i="1" s="1"/>
  <c r="AB900" i="1"/>
  <c r="BX899" i="1"/>
  <c r="BN899" i="1"/>
  <c r="BK899" i="1"/>
  <c r="BJ899" i="1"/>
  <c r="BH899" i="1"/>
  <c r="BO899" i="1" s="1"/>
  <c r="BG899" i="1"/>
  <c r="BF899" i="1"/>
  <c r="BC899" i="1"/>
  <c r="BD899" i="1" s="1"/>
  <c r="AB899" i="1"/>
  <c r="BX898" i="1"/>
  <c r="BN898" i="1"/>
  <c r="BK898" i="1"/>
  <c r="BJ898" i="1"/>
  <c r="BH898" i="1"/>
  <c r="BO898" i="1" s="1"/>
  <c r="BG898" i="1"/>
  <c r="BF898" i="1"/>
  <c r="BC898" i="1"/>
  <c r="BD898" i="1" s="1"/>
  <c r="AB898" i="1"/>
  <c r="BX897" i="1"/>
  <c r="BN897" i="1"/>
  <c r="BK897" i="1"/>
  <c r="BR897" i="1" s="1"/>
  <c r="BJ897" i="1"/>
  <c r="BH897" i="1"/>
  <c r="BO897" i="1" s="1"/>
  <c r="BG897" i="1"/>
  <c r="BF897" i="1"/>
  <c r="BC897" i="1"/>
  <c r="BD897" i="1" s="1"/>
  <c r="AB897" i="1"/>
  <c r="BX896" i="1"/>
  <c r="BN896" i="1"/>
  <c r="BK896" i="1"/>
  <c r="BJ896" i="1"/>
  <c r="BH896" i="1"/>
  <c r="BO896" i="1" s="1"/>
  <c r="BG896" i="1"/>
  <c r="BF896" i="1"/>
  <c r="AB896" i="1"/>
  <c r="BX895" i="1"/>
  <c r="BN895" i="1"/>
  <c r="BK895" i="1"/>
  <c r="BJ895" i="1"/>
  <c r="BH895" i="1"/>
  <c r="BO895" i="1" s="1"/>
  <c r="BG895" i="1"/>
  <c r="BF895" i="1"/>
  <c r="BC895" i="1"/>
  <c r="BD895" i="1" s="1"/>
  <c r="AB895" i="1"/>
  <c r="BX894" i="1"/>
  <c r="BN894" i="1"/>
  <c r="BK894" i="1"/>
  <c r="BJ894" i="1"/>
  <c r="BH894" i="1"/>
  <c r="BO894" i="1" s="1"/>
  <c r="BG894" i="1"/>
  <c r="BF894" i="1"/>
  <c r="BC894" i="1"/>
  <c r="BD894" i="1" s="1"/>
  <c r="AB894" i="1"/>
  <c r="BX893" i="1"/>
  <c r="BN893" i="1"/>
  <c r="BK893" i="1"/>
  <c r="BJ893" i="1"/>
  <c r="BH893" i="1"/>
  <c r="BO893" i="1" s="1"/>
  <c r="BG893" i="1"/>
  <c r="BF893" i="1"/>
  <c r="BC893" i="1"/>
  <c r="BD893" i="1" s="1"/>
  <c r="AB893" i="1"/>
  <c r="BX892" i="1"/>
  <c r="BN892" i="1"/>
  <c r="BK892" i="1"/>
  <c r="BJ892" i="1"/>
  <c r="BH892" i="1"/>
  <c r="BO892" i="1" s="1"/>
  <c r="BG892" i="1"/>
  <c r="BF892" i="1"/>
  <c r="BC892" i="1"/>
  <c r="BD892" i="1" s="1"/>
  <c r="AB892" i="1"/>
  <c r="BX891" i="1"/>
  <c r="BN891" i="1"/>
  <c r="BK891" i="1"/>
  <c r="BJ891" i="1"/>
  <c r="BH891" i="1"/>
  <c r="BO891" i="1" s="1"/>
  <c r="BG891" i="1"/>
  <c r="BF891" i="1"/>
  <c r="BC891" i="1"/>
  <c r="BD891" i="1" s="1"/>
  <c r="AB891" i="1"/>
  <c r="BX890" i="1"/>
  <c r="BN890" i="1"/>
  <c r="BK890" i="1"/>
  <c r="BJ890" i="1"/>
  <c r="BH890" i="1"/>
  <c r="BO890" i="1" s="1"/>
  <c r="BG890" i="1"/>
  <c r="BF890" i="1"/>
  <c r="BC890" i="1"/>
  <c r="BD890" i="1" s="1"/>
  <c r="AB890" i="1"/>
  <c r="BX889" i="1"/>
  <c r="BN889" i="1"/>
  <c r="BK889" i="1"/>
  <c r="BJ889" i="1"/>
  <c r="BH889" i="1"/>
  <c r="BO889" i="1" s="1"/>
  <c r="BG889" i="1"/>
  <c r="BF889" i="1"/>
  <c r="BC889" i="1"/>
  <c r="BD889" i="1" s="1"/>
  <c r="AB889" i="1"/>
  <c r="BX888" i="1"/>
  <c r="BN888" i="1"/>
  <c r="BK888" i="1"/>
  <c r="BJ888" i="1"/>
  <c r="BH888" i="1"/>
  <c r="BO888" i="1" s="1"/>
  <c r="BG888" i="1"/>
  <c r="BF888" i="1"/>
  <c r="BC888" i="1"/>
  <c r="BD888" i="1" s="1"/>
  <c r="AB888" i="1"/>
  <c r="BX887" i="1"/>
  <c r="BN887" i="1"/>
  <c r="BK887" i="1"/>
  <c r="BJ887" i="1"/>
  <c r="BH887" i="1"/>
  <c r="BO887" i="1" s="1"/>
  <c r="BG887" i="1"/>
  <c r="BF887" i="1"/>
  <c r="BC887" i="1"/>
  <c r="BD887" i="1" s="1"/>
  <c r="AB887" i="1"/>
  <c r="BX886" i="1"/>
  <c r="BN886" i="1"/>
  <c r="BK886" i="1"/>
  <c r="BJ886" i="1"/>
  <c r="BH886" i="1"/>
  <c r="BO886" i="1" s="1"/>
  <c r="BG886" i="1"/>
  <c r="BF886" i="1"/>
  <c r="BC886" i="1"/>
  <c r="BD886" i="1" s="1"/>
  <c r="AB886" i="1"/>
  <c r="BX885" i="1"/>
  <c r="BN885" i="1"/>
  <c r="BK885" i="1"/>
  <c r="BJ885" i="1"/>
  <c r="BH885" i="1"/>
  <c r="BO885" i="1" s="1"/>
  <c r="BG885" i="1"/>
  <c r="BF885" i="1"/>
  <c r="BC885" i="1"/>
  <c r="BD885" i="1" s="1"/>
  <c r="AB885" i="1"/>
  <c r="BX884" i="1"/>
  <c r="BN884" i="1"/>
  <c r="BK884" i="1"/>
  <c r="BJ884" i="1"/>
  <c r="BH884" i="1"/>
  <c r="BO884" i="1" s="1"/>
  <c r="BG884" i="1"/>
  <c r="BF884" i="1"/>
  <c r="BC884" i="1"/>
  <c r="BD884" i="1" s="1"/>
  <c r="AB884" i="1"/>
  <c r="BX883" i="1"/>
  <c r="BN883" i="1"/>
  <c r="BK883" i="1"/>
  <c r="BJ883" i="1"/>
  <c r="BH883" i="1"/>
  <c r="BO883" i="1" s="1"/>
  <c r="BG883" i="1"/>
  <c r="BF883" i="1"/>
  <c r="BC883" i="1"/>
  <c r="BD883" i="1" s="1"/>
  <c r="AB883" i="1"/>
  <c r="BX882" i="1"/>
  <c r="BN882" i="1"/>
  <c r="BK882" i="1"/>
  <c r="BJ882" i="1"/>
  <c r="BH882" i="1"/>
  <c r="BO882" i="1" s="1"/>
  <c r="BG882" i="1"/>
  <c r="BF882" i="1"/>
  <c r="BC882" i="1"/>
  <c r="BD882" i="1" s="1"/>
  <c r="AB882" i="1"/>
  <c r="BX881" i="1"/>
  <c r="BN881" i="1"/>
  <c r="BK881" i="1"/>
  <c r="BJ881" i="1"/>
  <c r="BH881" i="1"/>
  <c r="BO881" i="1" s="1"/>
  <c r="BG881" i="1"/>
  <c r="BF881" i="1"/>
  <c r="BC881" i="1"/>
  <c r="BD881" i="1" s="1"/>
  <c r="AB881" i="1"/>
  <c r="BX880" i="1"/>
  <c r="BN880" i="1"/>
  <c r="BK880" i="1"/>
  <c r="BJ880" i="1"/>
  <c r="BH880" i="1"/>
  <c r="BO880" i="1" s="1"/>
  <c r="BG880" i="1"/>
  <c r="BF880" i="1"/>
  <c r="BC880" i="1"/>
  <c r="BD880" i="1" s="1"/>
  <c r="AB880" i="1"/>
  <c r="BX879" i="1"/>
  <c r="BN879" i="1"/>
  <c r="BK879" i="1"/>
  <c r="BJ879" i="1"/>
  <c r="BH879" i="1"/>
  <c r="BO879" i="1" s="1"/>
  <c r="BG879" i="1"/>
  <c r="BF879" i="1"/>
  <c r="BC879" i="1"/>
  <c r="BD879" i="1" s="1"/>
  <c r="AB879" i="1"/>
  <c r="BX878" i="1"/>
  <c r="BN878" i="1"/>
  <c r="BK878" i="1"/>
  <c r="BJ878" i="1"/>
  <c r="BH878" i="1"/>
  <c r="BO878" i="1" s="1"/>
  <c r="BG878" i="1"/>
  <c r="BF878" i="1"/>
  <c r="BC878" i="1"/>
  <c r="BD878" i="1" s="1"/>
  <c r="AB878" i="1"/>
  <c r="BX877" i="1"/>
  <c r="BN877" i="1"/>
  <c r="BK877" i="1"/>
  <c r="BJ877" i="1"/>
  <c r="BH877" i="1"/>
  <c r="BO877" i="1" s="1"/>
  <c r="BG877" i="1"/>
  <c r="BF877" i="1"/>
  <c r="BC877" i="1"/>
  <c r="BD877" i="1" s="1"/>
  <c r="AB877" i="1"/>
  <c r="BX876" i="1"/>
  <c r="BN876" i="1"/>
  <c r="BK876" i="1"/>
  <c r="BJ876" i="1"/>
  <c r="BH876" i="1"/>
  <c r="BO876" i="1" s="1"/>
  <c r="BG876" i="1"/>
  <c r="BF876" i="1"/>
  <c r="BC876" i="1"/>
  <c r="BD876" i="1" s="1"/>
  <c r="AB876" i="1"/>
  <c r="BX875" i="1"/>
  <c r="BN875" i="1"/>
  <c r="BK875" i="1"/>
  <c r="BJ875" i="1"/>
  <c r="BH875" i="1"/>
  <c r="BO875" i="1" s="1"/>
  <c r="BG875" i="1"/>
  <c r="BF875" i="1"/>
  <c r="BC875" i="1"/>
  <c r="BD875" i="1" s="1"/>
  <c r="AB875" i="1"/>
  <c r="BX874" i="1"/>
  <c r="BN874" i="1"/>
  <c r="BK874" i="1"/>
  <c r="BJ874" i="1"/>
  <c r="BH874" i="1"/>
  <c r="BO874" i="1" s="1"/>
  <c r="BG874" i="1"/>
  <c r="BF874" i="1"/>
  <c r="BC874" i="1"/>
  <c r="BD874" i="1" s="1"/>
  <c r="AB874" i="1"/>
  <c r="BX873" i="1"/>
  <c r="BN873" i="1"/>
  <c r="BK873" i="1"/>
  <c r="BJ873" i="1"/>
  <c r="BH873" i="1"/>
  <c r="BO873" i="1" s="1"/>
  <c r="BG873" i="1"/>
  <c r="BF873" i="1"/>
  <c r="BC873" i="1"/>
  <c r="BD873" i="1" s="1"/>
  <c r="AB873" i="1"/>
  <c r="BX872" i="1"/>
  <c r="BN872" i="1"/>
  <c r="BK872" i="1"/>
  <c r="BJ872" i="1"/>
  <c r="BH872" i="1"/>
  <c r="BO872" i="1" s="1"/>
  <c r="BG872" i="1"/>
  <c r="BF872" i="1"/>
  <c r="BC872" i="1"/>
  <c r="BD872" i="1" s="1"/>
  <c r="AB872" i="1"/>
  <c r="BX871" i="1"/>
  <c r="BN871" i="1"/>
  <c r="BK871" i="1"/>
  <c r="BJ871" i="1"/>
  <c r="BH871" i="1"/>
  <c r="BO871" i="1" s="1"/>
  <c r="BG871" i="1"/>
  <c r="BF871" i="1"/>
  <c r="BC871" i="1"/>
  <c r="BD871" i="1" s="1"/>
  <c r="AB871" i="1"/>
  <c r="BX870" i="1"/>
  <c r="BN870" i="1"/>
  <c r="BK870" i="1"/>
  <c r="BJ870" i="1"/>
  <c r="BH870" i="1"/>
  <c r="BO870" i="1" s="1"/>
  <c r="BG870" i="1"/>
  <c r="BF870" i="1"/>
  <c r="BC870" i="1"/>
  <c r="BD870" i="1" s="1"/>
  <c r="AB870" i="1"/>
  <c r="BX869" i="1"/>
  <c r="BN869" i="1"/>
  <c r="BK869" i="1"/>
  <c r="BJ869" i="1"/>
  <c r="BH869" i="1"/>
  <c r="BO869" i="1" s="1"/>
  <c r="BG869" i="1"/>
  <c r="BF869" i="1"/>
  <c r="BC869" i="1"/>
  <c r="BD869" i="1" s="1"/>
  <c r="AB869" i="1"/>
  <c r="BX868" i="1"/>
  <c r="BN868" i="1"/>
  <c r="BK868" i="1"/>
  <c r="BJ868" i="1"/>
  <c r="BH868" i="1"/>
  <c r="BO868" i="1" s="1"/>
  <c r="BG868" i="1"/>
  <c r="BF868" i="1"/>
  <c r="BC868" i="1"/>
  <c r="BD868" i="1" s="1"/>
  <c r="AB868" i="1"/>
  <c r="BX867" i="1"/>
  <c r="BN867" i="1"/>
  <c r="BK867" i="1"/>
  <c r="BJ867" i="1"/>
  <c r="BH867" i="1"/>
  <c r="BO867" i="1" s="1"/>
  <c r="BG867" i="1"/>
  <c r="BF867" i="1"/>
  <c r="BC867" i="1"/>
  <c r="BD867" i="1" s="1"/>
  <c r="AB867" i="1"/>
  <c r="BX866" i="1"/>
  <c r="BN866" i="1"/>
  <c r="BK866" i="1"/>
  <c r="BJ866" i="1"/>
  <c r="BH866" i="1"/>
  <c r="BO866" i="1" s="1"/>
  <c r="BG866" i="1"/>
  <c r="BF866" i="1"/>
  <c r="BC866" i="1"/>
  <c r="BD866" i="1" s="1"/>
  <c r="AB866" i="1"/>
  <c r="BX865" i="1"/>
  <c r="BN865" i="1"/>
  <c r="BK865" i="1"/>
  <c r="BJ865" i="1"/>
  <c r="BH865" i="1"/>
  <c r="BO865" i="1" s="1"/>
  <c r="BG865" i="1"/>
  <c r="BF865" i="1"/>
  <c r="BC865" i="1"/>
  <c r="BD865" i="1" s="1"/>
  <c r="AB865" i="1"/>
  <c r="BX864" i="1"/>
  <c r="BN864" i="1"/>
  <c r="BK864" i="1"/>
  <c r="BJ864" i="1"/>
  <c r="BH864" i="1"/>
  <c r="BO864" i="1" s="1"/>
  <c r="BG864" i="1"/>
  <c r="BF864" i="1"/>
  <c r="BC864" i="1"/>
  <c r="BD864" i="1" s="1"/>
  <c r="AB864" i="1"/>
  <c r="BX863" i="1"/>
  <c r="BN863" i="1"/>
  <c r="BK863" i="1"/>
  <c r="BJ863" i="1"/>
  <c r="BH863" i="1"/>
  <c r="BO863" i="1" s="1"/>
  <c r="BG863" i="1"/>
  <c r="BF863" i="1"/>
  <c r="BC863" i="1"/>
  <c r="BD863" i="1" s="1"/>
  <c r="AB863" i="1"/>
  <c r="BX862" i="1"/>
  <c r="BN862" i="1"/>
  <c r="BK862" i="1"/>
  <c r="BJ862" i="1"/>
  <c r="BH862" i="1"/>
  <c r="BO862" i="1" s="1"/>
  <c r="BG862" i="1"/>
  <c r="BF862" i="1"/>
  <c r="BC862" i="1"/>
  <c r="BD862" i="1" s="1"/>
  <c r="AB862" i="1"/>
  <c r="BX861" i="1"/>
  <c r="BN861" i="1"/>
  <c r="BK861" i="1"/>
  <c r="BJ861" i="1"/>
  <c r="BH861" i="1"/>
  <c r="BO861" i="1" s="1"/>
  <c r="BG861" i="1"/>
  <c r="BF861" i="1"/>
  <c r="BC861" i="1"/>
  <c r="BD861" i="1" s="1"/>
  <c r="AB861" i="1"/>
  <c r="BX860" i="1"/>
  <c r="BN860" i="1"/>
  <c r="BK860" i="1"/>
  <c r="BJ860" i="1"/>
  <c r="BH860" i="1"/>
  <c r="BO860" i="1" s="1"/>
  <c r="BG860" i="1"/>
  <c r="BF860" i="1"/>
  <c r="BC860" i="1"/>
  <c r="BD860" i="1" s="1"/>
  <c r="AB860" i="1"/>
  <c r="BX859" i="1"/>
  <c r="BN859" i="1"/>
  <c r="BK859" i="1"/>
  <c r="BJ859" i="1"/>
  <c r="BH859" i="1"/>
  <c r="BO859" i="1" s="1"/>
  <c r="BG859" i="1"/>
  <c r="BF859" i="1"/>
  <c r="BC859" i="1"/>
  <c r="BD859" i="1" s="1"/>
  <c r="AB859" i="1"/>
  <c r="BX858" i="1"/>
  <c r="BN858" i="1"/>
  <c r="BK858" i="1"/>
  <c r="BJ858" i="1"/>
  <c r="BH858" i="1"/>
  <c r="BO858" i="1" s="1"/>
  <c r="BG858" i="1"/>
  <c r="BF858" i="1"/>
  <c r="BC858" i="1"/>
  <c r="BD858" i="1" s="1"/>
  <c r="AB858" i="1"/>
  <c r="BX857" i="1"/>
  <c r="BN857" i="1"/>
  <c r="BK857" i="1"/>
  <c r="BJ857" i="1"/>
  <c r="BH857" i="1"/>
  <c r="BO857" i="1" s="1"/>
  <c r="BG857" i="1"/>
  <c r="BF857" i="1"/>
  <c r="BC857" i="1"/>
  <c r="BD857" i="1" s="1"/>
  <c r="AB857" i="1"/>
  <c r="BX856" i="1"/>
  <c r="BN856" i="1"/>
  <c r="BK856" i="1"/>
  <c r="BJ856" i="1"/>
  <c r="BH856" i="1"/>
  <c r="BO856" i="1" s="1"/>
  <c r="BG856" i="1"/>
  <c r="BF856" i="1"/>
  <c r="BC856" i="1"/>
  <c r="BD856" i="1" s="1"/>
  <c r="AB856" i="1"/>
  <c r="BX855" i="1"/>
  <c r="BN855" i="1"/>
  <c r="BK855" i="1"/>
  <c r="BJ855" i="1"/>
  <c r="BH855" i="1"/>
  <c r="BO855" i="1" s="1"/>
  <c r="BG855" i="1"/>
  <c r="BF855" i="1"/>
  <c r="BC855" i="1"/>
  <c r="BD855" i="1" s="1"/>
  <c r="AB855" i="1"/>
  <c r="BX854" i="1"/>
  <c r="BN854" i="1"/>
  <c r="BK854" i="1"/>
  <c r="BJ854" i="1"/>
  <c r="BH854" i="1"/>
  <c r="BO854" i="1" s="1"/>
  <c r="BG854" i="1"/>
  <c r="BF854" i="1"/>
  <c r="BC854" i="1"/>
  <c r="BD854" i="1" s="1"/>
  <c r="AB854" i="1"/>
  <c r="BX853" i="1"/>
  <c r="BN853" i="1"/>
  <c r="BK853" i="1"/>
  <c r="BJ853" i="1"/>
  <c r="BH853" i="1"/>
  <c r="BO853" i="1" s="1"/>
  <c r="BG853" i="1"/>
  <c r="BF853" i="1"/>
  <c r="BC853" i="1"/>
  <c r="BD853" i="1" s="1"/>
  <c r="AB853" i="1"/>
  <c r="BX852" i="1"/>
  <c r="BN852" i="1"/>
  <c r="BK852" i="1"/>
  <c r="BJ852" i="1"/>
  <c r="BH852" i="1"/>
  <c r="BO852" i="1" s="1"/>
  <c r="BG852" i="1"/>
  <c r="BF852" i="1"/>
  <c r="BC852" i="1"/>
  <c r="BD852" i="1" s="1"/>
  <c r="AB852" i="1"/>
  <c r="BX851" i="1"/>
  <c r="BN851" i="1"/>
  <c r="BK851" i="1"/>
  <c r="BJ851" i="1"/>
  <c r="BH851" i="1"/>
  <c r="BO851" i="1" s="1"/>
  <c r="BG851" i="1"/>
  <c r="BF851" i="1"/>
  <c r="BC851" i="1"/>
  <c r="BD851" i="1" s="1"/>
  <c r="AB851" i="1"/>
  <c r="BX850" i="1"/>
  <c r="BN850" i="1"/>
  <c r="BK850" i="1"/>
  <c r="BJ850" i="1"/>
  <c r="BH850" i="1"/>
  <c r="BO850" i="1" s="1"/>
  <c r="BG850" i="1"/>
  <c r="BF850" i="1"/>
  <c r="BC850" i="1"/>
  <c r="BD850" i="1" s="1"/>
  <c r="AB850" i="1"/>
  <c r="BX849" i="1"/>
  <c r="BN849" i="1"/>
  <c r="BK849" i="1"/>
  <c r="BJ849" i="1"/>
  <c r="BH849" i="1"/>
  <c r="BO849" i="1" s="1"/>
  <c r="BG849" i="1"/>
  <c r="BF849" i="1"/>
  <c r="BC849" i="1"/>
  <c r="BD849" i="1" s="1"/>
  <c r="AB849" i="1"/>
  <c r="BX848" i="1"/>
  <c r="BN848" i="1"/>
  <c r="BK848" i="1"/>
  <c r="BJ848" i="1"/>
  <c r="BH848" i="1"/>
  <c r="BO848" i="1" s="1"/>
  <c r="BG848" i="1"/>
  <c r="BF848" i="1"/>
  <c r="BC848" i="1"/>
  <c r="BD848" i="1" s="1"/>
  <c r="AB848" i="1"/>
  <c r="BX847" i="1"/>
  <c r="BN847" i="1"/>
  <c r="BK847" i="1"/>
  <c r="BJ847" i="1"/>
  <c r="BH847" i="1"/>
  <c r="BO847" i="1" s="1"/>
  <c r="BG847" i="1"/>
  <c r="BF847" i="1"/>
  <c r="BC847" i="1"/>
  <c r="BD847" i="1" s="1"/>
  <c r="AB847" i="1"/>
  <c r="BX846" i="1"/>
  <c r="BN846" i="1"/>
  <c r="BK846" i="1"/>
  <c r="BJ846" i="1"/>
  <c r="BH846" i="1"/>
  <c r="BO846" i="1" s="1"/>
  <c r="BG846" i="1"/>
  <c r="BF846" i="1"/>
  <c r="BC846" i="1"/>
  <c r="BD846" i="1" s="1"/>
  <c r="AB846" i="1"/>
  <c r="BX845" i="1"/>
  <c r="BN845" i="1"/>
  <c r="BK845" i="1"/>
  <c r="BJ845" i="1"/>
  <c r="BH845" i="1"/>
  <c r="BO845" i="1" s="1"/>
  <c r="BG845" i="1"/>
  <c r="BF845" i="1"/>
  <c r="BC845" i="1"/>
  <c r="BD845" i="1" s="1"/>
  <c r="AB845" i="1"/>
  <c r="BX844" i="1"/>
  <c r="BN844" i="1"/>
  <c r="BK844" i="1"/>
  <c r="BR844" i="1" s="1"/>
  <c r="BJ844" i="1"/>
  <c r="BH844" i="1"/>
  <c r="BO844" i="1" s="1"/>
  <c r="BG844" i="1"/>
  <c r="BF844" i="1"/>
  <c r="BC844" i="1"/>
  <c r="BD844" i="1" s="1"/>
  <c r="AB844" i="1"/>
  <c r="BX843" i="1"/>
  <c r="BN843" i="1"/>
  <c r="BK843" i="1"/>
  <c r="BJ843" i="1"/>
  <c r="BH843" i="1"/>
  <c r="BO843" i="1" s="1"/>
  <c r="BG843" i="1"/>
  <c r="BF843" i="1"/>
  <c r="BC843" i="1"/>
  <c r="BD843" i="1" s="1"/>
  <c r="AB843" i="1"/>
  <c r="BX842" i="1"/>
  <c r="BN842" i="1"/>
  <c r="BK842" i="1"/>
  <c r="BJ842" i="1"/>
  <c r="BH842" i="1"/>
  <c r="BO842" i="1" s="1"/>
  <c r="BG842" i="1"/>
  <c r="BF842" i="1"/>
  <c r="BC842" i="1"/>
  <c r="BD842" i="1" s="1"/>
  <c r="AB842" i="1"/>
  <c r="BX841" i="1"/>
  <c r="BN841" i="1"/>
  <c r="BK841" i="1"/>
  <c r="BJ841" i="1"/>
  <c r="BH841" i="1"/>
  <c r="BO841" i="1" s="1"/>
  <c r="BG841" i="1"/>
  <c r="BF841" i="1"/>
  <c r="BC841" i="1"/>
  <c r="BD841" i="1" s="1"/>
  <c r="AB841" i="1"/>
  <c r="BX840" i="1"/>
  <c r="BN840" i="1"/>
  <c r="BK840" i="1"/>
  <c r="BJ840" i="1"/>
  <c r="BH840" i="1"/>
  <c r="BO840" i="1" s="1"/>
  <c r="BG840" i="1"/>
  <c r="BF840" i="1"/>
  <c r="BC840" i="1"/>
  <c r="BD840" i="1" s="1"/>
  <c r="AB840" i="1"/>
  <c r="BX839" i="1"/>
  <c r="BN839" i="1"/>
  <c r="BK839" i="1"/>
  <c r="BJ839" i="1"/>
  <c r="BH839" i="1"/>
  <c r="BO839" i="1" s="1"/>
  <c r="BG839" i="1"/>
  <c r="BF839" i="1"/>
  <c r="BD839" i="1"/>
  <c r="AB839" i="1"/>
  <c r="BX838" i="1"/>
  <c r="BN838" i="1"/>
  <c r="BK838" i="1"/>
  <c r="BJ838" i="1"/>
  <c r="BH838" i="1"/>
  <c r="BO838" i="1" s="1"/>
  <c r="BG838" i="1"/>
  <c r="BF838" i="1"/>
  <c r="BC838" i="1"/>
  <c r="BD838" i="1" s="1"/>
  <c r="AB838" i="1"/>
  <c r="BX837" i="1"/>
  <c r="BN837" i="1"/>
  <c r="BK837" i="1"/>
  <c r="BJ837" i="1"/>
  <c r="BH837" i="1"/>
  <c r="BO837" i="1" s="1"/>
  <c r="BG837" i="1"/>
  <c r="BF837" i="1"/>
  <c r="BC837" i="1"/>
  <c r="BD837" i="1" s="1"/>
  <c r="AB837" i="1"/>
  <c r="BX836" i="1"/>
  <c r="BN836" i="1"/>
  <c r="BK836" i="1"/>
  <c r="BJ836" i="1"/>
  <c r="BH836" i="1"/>
  <c r="BO836" i="1" s="1"/>
  <c r="BG836" i="1"/>
  <c r="BF836" i="1"/>
  <c r="BC836" i="1"/>
  <c r="BD836" i="1" s="1"/>
  <c r="AB836" i="1"/>
  <c r="BX835" i="1"/>
  <c r="BN835" i="1"/>
  <c r="BK835" i="1"/>
  <c r="BJ835" i="1"/>
  <c r="BH835" i="1"/>
  <c r="BO835" i="1" s="1"/>
  <c r="BG835" i="1"/>
  <c r="BF835" i="1"/>
  <c r="BC835" i="1"/>
  <c r="BD835" i="1" s="1"/>
  <c r="AB835" i="1"/>
  <c r="BX834" i="1"/>
  <c r="BN834" i="1"/>
  <c r="BK834" i="1"/>
  <c r="BJ834" i="1"/>
  <c r="BH834" i="1"/>
  <c r="BO834" i="1" s="1"/>
  <c r="BG834" i="1"/>
  <c r="BF834" i="1"/>
  <c r="BC834" i="1"/>
  <c r="BD834" i="1" s="1"/>
  <c r="AB834" i="1"/>
  <c r="BX833" i="1"/>
  <c r="BN833" i="1"/>
  <c r="BK833" i="1"/>
  <c r="BJ833" i="1"/>
  <c r="BH833" i="1"/>
  <c r="BO833" i="1" s="1"/>
  <c r="BG833" i="1"/>
  <c r="BF833" i="1"/>
  <c r="BC833" i="1"/>
  <c r="BD833" i="1" s="1"/>
  <c r="AB833" i="1"/>
  <c r="BX832" i="1"/>
  <c r="BN832" i="1"/>
  <c r="BK832" i="1"/>
  <c r="BJ832" i="1"/>
  <c r="BH832" i="1"/>
  <c r="BO832" i="1" s="1"/>
  <c r="BG832" i="1"/>
  <c r="BF832" i="1"/>
  <c r="BC832" i="1"/>
  <c r="BD832" i="1" s="1"/>
  <c r="AB832" i="1"/>
  <c r="BX831" i="1"/>
  <c r="BN831" i="1"/>
  <c r="BK831" i="1"/>
  <c r="BJ831" i="1"/>
  <c r="BH831" i="1"/>
  <c r="BO831" i="1" s="1"/>
  <c r="BG831" i="1"/>
  <c r="BF831" i="1"/>
  <c r="BC831" i="1"/>
  <c r="BD831" i="1" s="1"/>
  <c r="AB831" i="1"/>
  <c r="BX830" i="1"/>
  <c r="BN830" i="1"/>
  <c r="BK830" i="1"/>
  <c r="BJ830" i="1"/>
  <c r="BH830" i="1"/>
  <c r="BO830" i="1" s="1"/>
  <c r="BG830" i="1"/>
  <c r="BF830" i="1"/>
  <c r="BC830" i="1"/>
  <c r="BD830" i="1" s="1"/>
  <c r="AB830" i="1"/>
  <c r="BX829" i="1"/>
  <c r="BN829" i="1"/>
  <c r="BK829" i="1"/>
  <c r="BJ829" i="1"/>
  <c r="BH829" i="1"/>
  <c r="BO829" i="1" s="1"/>
  <c r="BG829" i="1"/>
  <c r="BF829" i="1"/>
  <c r="BC829" i="1"/>
  <c r="BD829" i="1" s="1"/>
  <c r="AB829" i="1"/>
  <c r="BX828" i="1"/>
  <c r="BN828" i="1"/>
  <c r="BK828" i="1"/>
  <c r="BJ828" i="1"/>
  <c r="BH828" i="1"/>
  <c r="BO828" i="1" s="1"/>
  <c r="BG828" i="1"/>
  <c r="BF828" i="1"/>
  <c r="BC828" i="1"/>
  <c r="BD828" i="1" s="1"/>
  <c r="AB828" i="1"/>
  <c r="BX827" i="1"/>
  <c r="BN827" i="1"/>
  <c r="BK827" i="1"/>
  <c r="BJ827" i="1"/>
  <c r="BH827" i="1"/>
  <c r="BO827" i="1" s="1"/>
  <c r="BG827" i="1"/>
  <c r="BF827" i="1"/>
  <c r="BC827" i="1"/>
  <c r="BD827" i="1" s="1"/>
  <c r="AB827" i="1"/>
  <c r="BX826" i="1"/>
  <c r="BN826" i="1"/>
  <c r="BK826" i="1"/>
  <c r="BJ826" i="1"/>
  <c r="BH826" i="1"/>
  <c r="BO826" i="1" s="1"/>
  <c r="BG826" i="1"/>
  <c r="BF826" i="1"/>
  <c r="BC826" i="1"/>
  <c r="BD826" i="1" s="1"/>
  <c r="AB826" i="1"/>
  <c r="BX825" i="1"/>
  <c r="BN825" i="1"/>
  <c r="BK825" i="1"/>
  <c r="BR825" i="1" s="1"/>
  <c r="BJ825" i="1"/>
  <c r="BH825" i="1"/>
  <c r="BO825" i="1" s="1"/>
  <c r="BG825" i="1"/>
  <c r="BF825" i="1"/>
  <c r="BC825" i="1"/>
  <c r="BD825" i="1" s="1"/>
  <c r="AB825" i="1"/>
  <c r="BX824" i="1"/>
  <c r="BN824" i="1"/>
  <c r="BK824" i="1"/>
  <c r="BJ824" i="1"/>
  <c r="BH824" i="1"/>
  <c r="BO824" i="1" s="1"/>
  <c r="BG824" i="1"/>
  <c r="BF824" i="1"/>
  <c r="BC824" i="1"/>
  <c r="BD824" i="1" s="1"/>
  <c r="AB824" i="1"/>
  <c r="BX823" i="1"/>
  <c r="BN823" i="1"/>
  <c r="BK823" i="1"/>
  <c r="BJ823" i="1"/>
  <c r="BH823" i="1"/>
  <c r="BO823" i="1" s="1"/>
  <c r="BG823" i="1"/>
  <c r="BF823" i="1"/>
  <c r="BC823" i="1"/>
  <c r="BD823" i="1" s="1"/>
  <c r="AB823" i="1"/>
  <c r="BX822" i="1"/>
  <c r="BN822" i="1"/>
  <c r="BK822" i="1"/>
  <c r="BJ822" i="1"/>
  <c r="BH822" i="1"/>
  <c r="BO822" i="1" s="1"/>
  <c r="BG822" i="1"/>
  <c r="BF822" i="1"/>
  <c r="BC822" i="1"/>
  <c r="BD822" i="1" s="1"/>
  <c r="AB822" i="1"/>
  <c r="BX821" i="1"/>
  <c r="BN821" i="1"/>
  <c r="BK821" i="1"/>
  <c r="BJ821" i="1"/>
  <c r="BH821" i="1"/>
  <c r="BO821" i="1" s="1"/>
  <c r="BG821" i="1"/>
  <c r="BF821" i="1"/>
  <c r="BC821" i="1"/>
  <c r="BD821" i="1" s="1"/>
  <c r="AB821" i="1"/>
  <c r="BX820" i="1"/>
  <c r="BN820" i="1"/>
  <c r="BK820" i="1"/>
  <c r="BJ820" i="1"/>
  <c r="BH820" i="1"/>
  <c r="BO820" i="1" s="1"/>
  <c r="BG820" i="1"/>
  <c r="BF820" i="1"/>
  <c r="BC820" i="1"/>
  <c r="BD820" i="1" s="1"/>
  <c r="AB820" i="1"/>
  <c r="BX819" i="1"/>
  <c r="BN819" i="1"/>
  <c r="BK819" i="1"/>
  <c r="BJ819" i="1"/>
  <c r="BH819" i="1"/>
  <c r="BO819" i="1" s="1"/>
  <c r="BG819" i="1"/>
  <c r="BF819" i="1"/>
  <c r="BC819" i="1"/>
  <c r="BD819" i="1" s="1"/>
  <c r="AB819" i="1"/>
  <c r="BX818" i="1"/>
  <c r="BN818" i="1"/>
  <c r="BK818" i="1"/>
  <c r="BJ818" i="1"/>
  <c r="BH818" i="1"/>
  <c r="BO818" i="1" s="1"/>
  <c r="BG818" i="1"/>
  <c r="BF818" i="1"/>
  <c r="BC818" i="1"/>
  <c r="BD818" i="1" s="1"/>
  <c r="AB818" i="1"/>
  <c r="BX817" i="1"/>
  <c r="BN817" i="1"/>
  <c r="BK817" i="1"/>
  <c r="BJ817" i="1"/>
  <c r="BH817" i="1"/>
  <c r="BO817" i="1" s="1"/>
  <c r="BG817" i="1"/>
  <c r="BF817" i="1"/>
  <c r="BC817" i="1"/>
  <c r="BD817" i="1" s="1"/>
  <c r="AB817" i="1"/>
  <c r="BX816" i="1"/>
  <c r="BN816" i="1"/>
  <c r="BK816" i="1"/>
  <c r="BJ816" i="1"/>
  <c r="BH816" i="1"/>
  <c r="BO816" i="1" s="1"/>
  <c r="BG816" i="1"/>
  <c r="BF816" i="1"/>
  <c r="BC816" i="1"/>
  <c r="BD816" i="1" s="1"/>
  <c r="AB816" i="1"/>
  <c r="BX815" i="1"/>
  <c r="BN815" i="1"/>
  <c r="BK815" i="1"/>
  <c r="BJ815" i="1"/>
  <c r="BH815" i="1"/>
  <c r="BO815" i="1" s="1"/>
  <c r="BG815" i="1"/>
  <c r="BF815" i="1"/>
  <c r="BC815" i="1"/>
  <c r="BD815" i="1" s="1"/>
  <c r="AB815" i="1"/>
  <c r="BX814" i="1"/>
  <c r="BN814" i="1"/>
  <c r="BK814" i="1"/>
  <c r="BJ814" i="1"/>
  <c r="BH814" i="1"/>
  <c r="BO814" i="1" s="1"/>
  <c r="BG814" i="1"/>
  <c r="BF814" i="1"/>
  <c r="BC814" i="1"/>
  <c r="BD814" i="1" s="1"/>
  <c r="AB814" i="1"/>
  <c r="BX813" i="1"/>
  <c r="BN813" i="1"/>
  <c r="BK813" i="1"/>
  <c r="BJ813" i="1"/>
  <c r="BH813" i="1"/>
  <c r="BO813" i="1" s="1"/>
  <c r="BG813" i="1"/>
  <c r="BF813" i="1"/>
  <c r="BC813" i="1"/>
  <c r="BD813" i="1" s="1"/>
  <c r="AB813" i="1"/>
  <c r="BX812" i="1"/>
  <c r="BN812" i="1"/>
  <c r="BK812" i="1"/>
  <c r="BJ812" i="1"/>
  <c r="BH812" i="1"/>
  <c r="BO812" i="1" s="1"/>
  <c r="BG812" i="1"/>
  <c r="BF812" i="1"/>
  <c r="BC812" i="1"/>
  <c r="BD812" i="1" s="1"/>
  <c r="AB812" i="1"/>
  <c r="BX811" i="1"/>
  <c r="BN811" i="1"/>
  <c r="BK811" i="1"/>
  <c r="BJ811" i="1"/>
  <c r="BH811" i="1"/>
  <c r="BO811" i="1" s="1"/>
  <c r="BG811" i="1"/>
  <c r="BF811" i="1"/>
  <c r="BC811" i="1"/>
  <c r="BD811" i="1" s="1"/>
  <c r="AB811" i="1"/>
  <c r="BX810" i="1"/>
  <c r="BN810" i="1"/>
  <c r="BK810" i="1"/>
  <c r="BJ810" i="1"/>
  <c r="BH810" i="1"/>
  <c r="BO810" i="1" s="1"/>
  <c r="BG810" i="1"/>
  <c r="BF810" i="1"/>
  <c r="BC810" i="1"/>
  <c r="BD810" i="1" s="1"/>
  <c r="AB810" i="1"/>
  <c r="BX809" i="1"/>
  <c r="BN809" i="1"/>
  <c r="BK809" i="1"/>
  <c r="BJ809" i="1"/>
  <c r="BH809" i="1"/>
  <c r="BO809" i="1" s="1"/>
  <c r="BG809" i="1"/>
  <c r="BF809" i="1"/>
  <c r="BC809" i="1"/>
  <c r="BD809" i="1" s="1"/>
  <c r="AB809" i="1"/>
  <c r="BX808" i="1"/>
  <c r="BN808" i="1"/>
  <c r="BK808" i="1"/>
  <c r="BJ808" i="1"/>
  <c r="BH808" i="1"/>
  <c r="BO808" i="1" s="1"/>
  <c r="BG808" i="1"/>
  <c r="BF808" i="1"/>
  <c r="BC808" i="1"/>
  <c r="BD808" i="1" s="1"/>
  <c r="AB808" i="1"/>
  <c r="BX807" i="1"/>
  <c r="BN807" i="1"/>
  <c r="BK807" i="1"/>
  <c r="BJ807" i="1"/>
  <c r="BH807" i="1"/>
  <c r="BO807" i="1" s="1"/>
  <c r="BG807" i="1"/>
  <c r="BF807" i="1"/>
  <c r="BC807" i="1"/>
  <c r="BD807" i="1" s="1"/>
  <c r="AB807" i="1"/>
  <c r="BX806" i="1"/>
  <c r="BN806" i="1"/>
  <c r="BK806" i="1"/>
  <c r="BJ806" i="1"/>
  <c r="BH806" i="1"/>
  <c r="BO806" i="1" s="1"/>
  <c r="BG806" i="1"/>
  <c r="BF806" i="1"/>
  <c r="BC806" i="1"/>
  <c r="BD806" i="1" s="1"/>
  <c r="AB806" i="1"/>
  <c r="BX805" i="1"/>
  <c r="BN805" i="1"/>
  <c r="BK805" i="1"/>
  <c r="BJ805" i="1"/>
  <c r="BH805" i="1"/>
  <c r="BO805" i="1" s="1"/>
  <c r="BG805" i="1"/>
  <c r="BF805" i="1"/>
  <c r="BC805" i="1"/>
  <c r="BD805" i="1" s="1"/>
  <c r="AB805" i="1"/>
  <c r="BX804" i="1"/>
  <c r="BN804" i="1"/>
  <c r="BK804" i="1"/>
  <c r="BJ804" i="1"/>
  <c r="BH804" i="1"/>
  <c r="BO804" i="1" s="1"/>
  <c r="BG804" i="1"/>
  <c r="BF804" i="1"/>
  <c r="BC804" i="1"/>
  <c r="BD804" i="1" s="1"/>
  <c r="AB804" i="1"/>
  <c r="BX803" i="1"/>
  <c r="BN803" i="1"/>
  <c r="BK803" i="1"/>
  <c r="BJ803" i="1"/>
  <c r="BH803" i="1"/>
  <c r="BO803" i="1" s="1"/>
  <c r="BG803" i="1"/>
  <c r="BF803" i="1"/>
  <c r="BC803" i="1"/>
  <c r="BD803" i="1" s="1"/>
  <c r="AB803" i="1"/>
  <c r="BX802" i="1"/>
  <c r="BN802" i="1"/>
  <c r="BK802" i="1"/>
  <c r="BJ802" i="1"/>
  <c r="BH802" i="1"/>
  <c r="BO802" i="1" s="1"/>
  <c r="BG802" i="1"/>
  <c r="BF802" i="1"/>
  <c r="BC802" i="1"/>
  <c r="BD802" i="1" s="1"/>
  <c r="AB802" i="1"/>
  <c r="BX801" i="1"/>
  <c r="BN801" i="1"/>
  <c r="BK801" i="1"/>
  <c r="BJ801" i="1"/>
  <c r="BH801" i="1"/>
  <c r="BO801" i="1" s="1"/>
  <c r="BG801" i="1"/>
  <c r="BF801" i="1"/>
  <c r="BC801" i="1"/>
  <c r="BD801" i="1" s="1"/>
  <c r="AB801" i="1"/>
  <c r="BX800" i="1"/>
  <c r="BN800" i="1"/>
  <c r="BK800" i="1"/>
  <c r="BJ800" i="1"/>
  <c r="BH800" i="1"/>
  <c r="BO800" i="1" s="1"/>
  <c r="BG800" i="1"/>
  <c r="BF800" i="1"/>
  <c r="BC800" i="1"/>
  <c r="BD800" i="1" s="1"/>
  <c r="AB800" i="1"/>
  <c r="BX799" i="1"/>
  <c r="BN799" i="1"/>
  <c r="BK799" i="1"/>
  <c r="BJ799" i="1"/>
  <c r="BH799" i="1"/>
  <c r="BO799" i="1" s="1"/>
  <c r="BG799" i="1"/>
  <c r="BF799" i="1"/>
  <c r="BC799" i="1"/>
  <c r="BD799" i="1" s="1"/>
  <c r="AB799" i="1"/>
  <c r="BX798" i="1"/>
  <c r="BN798" i="1"/>
  <c r="BK798" i="1"/>
  <c r="BJ798" i="1"/>
  <c r="BH798" i="1"/>
  <c r="BO798" i="1" s="1"/>
  <c r="BG798" i="1"/>
  <c r="BF798" i="1"/>
  <c r="BC798" i="1"/>
  <c r="BD798" i="1" s="1"/>
  <c r="AB798" i="1"/>
  <c r="BX797" i="1"/>
  <c r="BN797" i="1"/>
  <c r="BK797" i="1"/>
  <c r="BJ797" i="1"/>
  <c r="BH797" i="1"/>
  <c r="BO797" i="1" s="1"/>
  <c r="BG797" i="1"/>
  <c r="BF797" i="1"/>
  <c r="BC797" i="1"/>
  <c r="BD797" i="1" s="1"/>
  <c r="AB797" i="1"/>
  <c r="BX796" i="1"/>
  <c r="BN796" i="1"/>
  <c r="BK796" i="1"/>
  <c r="BJ796" i="1"/>
  <c r="BH796" i="1"/>
  <c r="BO796" i="1" s="1"/>
  <c r="BG796" i="1"/>
  <c r="BF796" i="1"/>
  <c r="BC796" i="1"/>
  <c r="BD796" i="1" s="1"/>
  <c r="AB796" i="1"/>
  <c r="BX795" i="1"/>
  <c r="BN795" i="1"/>
  <c r="BK795" i="1"/>
  <c r="BJ795" i="1"/>
  <c r="BH795" i="1"/>
  <c r="BO795" i="1" s="1"/>
  <c r="BG795" i="1"/>
  <c r="BF795" i="1"/>
  <c r="BC795" i="1"/>
  <c r="BD795" i="1" s="1"/>
  <c r="AB795" i="1"/>
  <c r="BX794" i="1"/>
  <c r="BN794" i="1"/>
  <c r="BK794" i="1"/>
  <c r="BJ794" i="1"/>
  <c r="BH794" i="1"/>
  <c r="BO794" i="1" s="1"/>
  <c r="BG794" i="1"/>
  <c r="BF794" i="1"/>
  <c r="BC794" i="1"/>
  <c r="BD794" i="1" s="1"/>
  <c r="AB794" i="1"/>
  <c r="BX793" i="1"/>
  <c r="BN793" i="1"/>
  <c r="BK793" i="1"/>
  <c r="BJ793" i="1"/>
  <c r="BH793" i="1"/>
  <c r="BO793" i="1" s="1"/>
  <c r="BG793" i="1"/>
  <c r="BF793" i="1"/>
  <c r="BC793" i="1"/>
  <c r="BD793" i="1" s="1"/>
  <c r="AB793" i="1"/>
  <c r="BX792" i="1"/>
  <c r="BN792" i="1"/>
  <c r="BK792" i="1"/>
  <c r="BJ792" i="1"/>
  <c r="BH792" i="1"/>
  <c r="BO792" i="1" s="1"/>
  <c r="BG792" i="1"/>
  <c r="BF792" i="1"/>
  <c r="BC792" i="1"/>
  <c r="BD792" i="1" s="1"/>
  <c r="AB792" i="1"/>
  <c r="BX791" i="1"/>
  <c r="BN791" i="1"/>
  <c r="BK791" i="1"/>
  <c r="BJ791" i="1"/>
  <c r="BH791" i="1"/>
  <c r="BO791" i="1" s="1"/>
  <c r="BG791" i="1"/>
  <c r="BF791" i="1"/>
  <c r="BC791" i="1"/>
  <c r="BD791" i="1" s="1"/>
  <c r="AB791" i="1"/>
  <c r="BX790" i="1"/>
  <c r="BN790" i="1"/>
  <c r="BK790" i="1"/>
  <c r="BJ790" i="1"/>
  <c r="BH790" i="1"/>
  <c r="BO790" i="1" s="1"/>
  <c r="BG790" i="1"/>
  <c r="BF790" i="1"/>
  <c r="BC790" i="1"/>
  <c r="BD790" i="1" s="1"/>
  <c r="AB790" i="1"/>
  <c r="BX789" i="1"/>
  <c r="BN789" i="1"/>
  <c r="BK789" i="1"/>
  <c r="BJ789" i="1"/>
  <c r="BH789" i="1"/>
  <c r="BO789" i="1" s="1"/>
  <c r="BG789" i="1"/>
  <c r="BF789" i="1"/>
  <c r="BC789" i="1"/>
  <c r="BD789" i="1" s="1"/>
  <c r="AB789" i="1"/>
  <c r="BX788" i="1"/>
  <c r="BN788" i="1"/>
  <c r="BK788" i="1"/>
  <c r="BJ788" i="1"/>
  <c r="BH788" i="1"/>
  <c r="BO788" i="1" s="1"/>
  <c r="BG788" i="1"/>
  <c r="BF788" i="1"/>
  <c r="BC788" i="1"/>
  <c r="BD788" i="1" s="1"/>
  <c r="AB788" i="1"/>
  <c r="BX787" i="1"/>
  <c r="BN787" i="1"/>
  <c r="BK787" i="1"/>
  <c r="BJ787" i="1"/>
  <c r="BH787" i="1"/>
  <c r="BO787" i="1" s="1"/>
  <c r="BG787" i="1"/>
  <c r="BF787" i="1"/>
  <c r="BC787" i="1"/>
  <c r="BD787" i="1" s="1"/>
  <c r="AB787" i="1"/>
  <c r="BX786" i="1"/>
  <c r="BN786" i="1"/>
  <c r="BK786" i="1"/>
  <c r="BJ786" i="1"/>
  <c r="BH786" i="1"/>
  <c r="BO786" i="1" s="1"/>
  <c r="BG786" i="1"/>
  <c r="BF786" i="1"/>
  <c r="BC786" i="1"/>
  <c r="BD786" i="1" s="1"/>
  <c r="AB786" i="1"/>
  <c r="BX785" i="1"/>
  <c r="BN785" i="1"/>
  <c r="BK785" i="1"/>
  <c r="BJ785" i="1"/>
  <c r="BH785" i="1"/>
  <c r="BO785" i="1" s="1"/>
  <c r="BG785" i="1"/>
  <c r="BF785" i="1"/>
  <c r="BC785" i="1"/>
  <c r="BD785" i="1" s="1"/>
  <c r="AB785" i="1"/>
  <c r="BX784" i="1"/>
  <c r="BN784" i="1"/>
  <c r="BK784" i="1"/>
  <c r="BJ784" i="1"/>
  <c r="BH784" i="1"/>
  <c r="BO784" i="1" s="1"/>
  <c r="BG784" i="1"/>
  <c r="BF784" i="1"/>
  <c r="BC784" i="1"/>
  <c r="BD784" i="1" s="1"/>
  <c r="AB784" i="1"/>
  <c r="BX783" i="1"/>
  <c r="BN783" i="1"/>
  <c r="BK783" i="1"/>
  <c r="BJ783" i="1"/>
  <c r="BH783" i="1"/>
  <c r="BO783" i="1" s="1"/>
  <c r="BG783" i="1"/>
  <c r="BF783" i="1"/>
  <c r="BC783" i="1"/>
  <c r="BD783" i="1" s="1"/>
  <c r="AB783" i="1"/>
  <c r="BX782" i="1"/>
  <c r="BN782" i="1"/>
  <c r="BK782" i="1"/>
  <c r="BJ782" i="1"/>
  <c r="BH782" i="1"/>
  <c r="BO782" i="1" s="1"/>
  <c r="BG782" i="1"/>
  <c r="BF782" i="1"/>
  <c r="BC782" i="1"/>
  <c r="BD782" i="1" s="1"/>
  <c r="AB782" i="1"/>
  <c r="BX781" i="1"/>
  <c r="BN781" i="1"/>
  <c r="BK781" i="1"/>
  <c r="BJ781" i="1"/>
  <c r="BH781" i="1"/>
  <c r="BO781" i="1" s="1"/>
  <c r="BG781" i="1"/>
  <c r="BF781" i="1"/>
  <c r="BC781" i="1"/>
  <c r="BD781" i="1" s="1"/>
  <c r="AB781" i="1"/>
  <c r="BX780" i="1"/>
  <c r="BN780" i="1"/>
  <c r="BK780" i="1"/>
  <c r="BJ780" i="1"/>
  <c r="BH780" i="1"/>
  <c r="BO780" i="1" s="1"/>
  <c r="BG780" i="1"/>
  <c r="BF780" i="1"/>
  <c r="BC780" i="1"/>
  <c r="BD780" i="1" s="1"/>
  <c r="AB780" i="1"/>
  <c r="BX779" i="1"/>
  <c r="BN779" i="1"/>
  <c r="BK779" i="1"/>
  <c r="BJ779" i="1"/>
  <c r="BH779" i="1"/>
  <c r="BO779" i="1" s="1"/>
  <c r="BG779" i="1"/>
  <c r="BF779" i="1"/>
  <c r="BC779" i="1"/>
  <c r="BD779" i="1" s="1"/>
  <c r="AB779" i="1"/>
  <c r="BX778" i="1"/>
  <c r="BN778" i="1"/>
  <c r="BK778" i="1"/>
  <c r="BJ778" i="1"/>
  <c r="BH778" i="1"/>
  <c r="BO778" i="1" s="1"/>
  <c r="BG778" i="1"/>
  <c r="BF778" i="1"/>
  <c r="BC778" i="1"/>
  <c r="BD778" i="1" s="1"/>
  <c r="AB778" i="1"/>
  <c r="BX777" i="1"/>
  <c r="BN777" i="1"/>
  <c r="BK777" i="1"/>
  <c r="BJ777" i="1"/>
  <c r="BH777" i="1"/>
  <c r="BO777" i="1" s="1"/>
  <c r="BG777" i="1"/>
  <c r="BF777" i="1"/>
  <c r="BC777" i="1"/>
  <c r="BD777" i="1" s="1"/>
  <c r="AB777" i="1"/>
  <c r="BX776" i="1"/>
  <c r="BN776" i="1"/>
  <c r="BK776" i="1"/>
  <c r="BJ776" i="1"/>
  <c r="BH776" i="1"/>
  <c r="BO776" i="1" s="1"/>
  <c r="BG776" i="1"/>
  <c r="BF776" i="1"/>
  <c r="BC776" i="1"/>
  <c r="BD776" i="1" s="1"/>
  <c r="AB776" i="1"/>
  <c r="BX775" i="1"/>
  <c r="BN775" i="1"/>
  <c r="BK775" i="1"/>
  <c r="BJ775" i="1"/>
  <c r="BH775" i="1"/>
  <c r="BO775" i="1" s="1"/>
  <c r="BG775" i="1"/>
  <c r="BF775" i="1"/>
  <c r="BC775" i="1"/>
  <c r="BD775" i="1" s="1"/>
  <c r="AB775" i="1"/>
  <c r="BX774" i="1"/>
  <c r="BN774" i="1"/>
  <c r="BK774" i="1"/>
  <c r="BJ774" i="1"/>
  <c r="BH774" i="1"/>
  <c r="BO774" i="1" s="1"/>
  <c r="BG774" i="1"/>
  <c r="BF774" i="1"/>
  <c r="BC774" i="1"/>
  <c r="BD774" i="1" s="1"/>
  <c r="AB774" i="1"/>
  <c r="BX773" i="1"/>
  <c r="BN773" i="1"/>
  <c r="BK773" i="1"/>
  <c r="BJ773" i="1"/>
  <c r="BH773" i="1"/>
  <c r="BO773" i="1" s="1"/>
  <c r="BG773" i="1"/>
  <c r="BF773" i="1"/>
  <c r="BC773" i="1"/>
  <c r="BD773" i="1" s="1"/>
  <c r="AB773" i="1"/>
  <c r="BX772" i="1"/>
  <c r="BN772" i="1"/>
  <c r="BK772" i="1"/>
  <c r="BJ772" i="1"/>
  <c r="BH772" i="1"/>
  <c r="BO772" i="1" s="1"/>
  <c r="BG772" i="1"/>
  <c r="BF772" i="1"/>
  <c r="BC772" i="1"/>
  <c r="BD772" i="1" s="1"/>
  <c r="AB772" i="1"/>
  <c r="BX771" i="1"/>
  <c r="BN771" i="1"/>
  <c r="BK771" i="1"/>
  <c r="BJ771" i="1"/>
  <c r="BH771" i="1"/>
  <c r="BO771" i="1" s="1"/>
  <c r="BG771" i="1"/>
  <c r="BF771" i="1"/>
  <c r="BC771" i="1"/>
  <c r="BD771" i="1" s="1"/>
  <c r="AB771" i="1"/>
  <c r="BX770" i="1"/>
  <c r="BN770" i="1"/>
  <c r="BK770" i="1"/>
  <c r="BJ770" i="1"/>
  <c r="BH770" i="1"/>
  <c r="BO770" i="1" s="1"/>
  <c r="BG770" i="1"/>
  <c r="BF770" i="1"/>
  <c r="BC770" i="1"/>
  <c r="BD770" i="1" s="1"/>
  <c r="AB770" i="1"/>
  <c r="BX769" i="1"/>
  <c r="BN769" i="1"/>
  <c r="BK769" i="1"/>
  <c r="BJ769" i="1"/>
  <c r="BH769" i="1"/>
  <c r="BO769" i="1" s="1"/>
  <c r="BG769" i="1"/>
  <c r="BF769" i="1"/>
  <c r="BC769" i="1"/>
  <c r="BD769" i="1" s="1"/>
  <c r="AB769" i="1"/>
  <c r="BX768" i="1"/>
  <c r="BN768" i="1"/>
  <c r="BK768" i="1"/>
  <c r="BJ768" i="1"/>
  <c r="BH768" i="1"/>
  <c r="BO768" i="1" s="1"/>
  <c r="BG768" i="1"/>
  <c r="BF768" i="1"/>
  <c r="BC768" i="1"/>
  <c r="BD768" i="1" s="1"/>
  <c r="AB768" i="1"/>
  <c r="BX767" i="1"/>
  <c r="BN767" i="1"/>
  <c r="BK767" i="1"/>
  <c r="BJ767" i="1"/>
  <c r="BH767" i="1"/>
  <c r="BO767" i="1" s="1"/>
  <c r="BG767" i="1"/>
  <c r="BF767" i="1"/>
  <c r="BC767" i="1"/>
  <c r="BD767" i="1" s="1"/>
  <c r="AB767" i="1"/>
  <c r="BX766" i="1"/>
  <c r="BN766" i="1"/>
  <c r="BK766" i="1"/>
  <c r="BJ766" i="1"/>
  <c r="BH766" i="1"/>
  <c r="BO766" i="1" s="1"/>
  <c r="BG766" i="1"/>
  <c r="BF766" i="1"/>
  <c r="BC766" i="1"/>
  <c r="BD766" i="1" s="1"/>
  <c r="AB766" i="1"/>
  <c r="BX765" i="1"/>
  <c r="BN765" i="1"/>
  <c r="BK765" i="1"/>
  <c r="BJ765" i="1"/>
  <c r="BH765" i="1"/>
  <c r="BO765" i="1" s="1"/>
  <c r="BG765" i="1"/>
  <c r="BF765" i="1"/>
  <c r="BC765" i="1"/>
  <c r="BD765" i="1" s="1"/>
  <c r="AB765" i="1"/>
  <c r="BX764" i="1"/>
  <c r="BN764" i="1"/>
  <c r="BK764" i="1"/>
  <c r="BJ764" i="1"/>
  <c r="BH764" i="1"/>
  <c r="BO764" i="1" s="1"/>
  <c r="BG764" i="1"/>
  <c r="BF764" i="1"/>
  <c r="BC764" i="1"/>
  <c r="BD764" i="1" s="1"/>
  <c r="AB764" i="1"/>
  <c r="BX763" i="1"/>
  <c r="BN763" i="1"/>
  <c r="BK763" i="1"/>
  <c r="BJ763" i="1"/>
  <c r="BH763" i="1"/>
  <c r="BO763" i="1" s="1"/>
  <c r="BG763" i="1"/>
  <c r="BF763" i="1"/>
  <c r="BC763" i="1"/>
  <c r="BD763" i="1" s="1"/>
  <c r="AB763" i="1"/>
  <c r="BX762" i="1"/>
  <c r="BN762" i="1"/>
  <c r="BK762" i="1"/>
  <c r="BJ762" i="1"/>
  <c r="BH762" i="1"/>
  <c r="BO762" i="1" s="1"/>
  <c r="BG762" i="1"/>
  <c r="BF762" i="1"/>
  <c r="BC762" i="1"/>
  <c r="BD762" i="1" s="1"/>
  <c r="AB762" i="1"/>
  <c r="BX761" i="1"/>
  <c r="BN761" i="1"/>
  <c r="BK761" i="1"/>
  <c r="BJ761" i="1"/>
  <c r="BH761" i="1"/>
  <c r="BO761" i="1" s="1"/>
  <c r="BG761" i="1"/>
  <c r="BF761" i="1"/>
  <c r="BC761" i="1"/>
  <c r="BD761" i="1" s="1"/>
  <c r="AB761" i="1"/>
  <c r="BX760" i="1"/>
  <c r="BN760" i="1"/>
  <c r="BK760" i="1"/>
  <c r="BJ760" i="1"/>
  <c r="BH760" i="1"/>
  <c r="BO760" i="1" s="1"/>
  <c r="BG760" i="1"/>
  <c r="BF760" i="1"/>
  <c r="BC760" i="1"/>
  <c r="BD760" i="1" s="1"/>
  <c r="AB760" i="1"/>
  <c r="BX759" i="1"/>
  <c r="BN759" i="1"/>
  <c r="BK759" i="1"/>
  <c r="BJ759" i="1"/>
  <c r="BH759" i="1"/>
  <c r="BO759" i="1" s="1"/>
  <c r="BG759" i="1"/>
  <c r="BF759" i="1"/>
  <c r="BC759" i="1"/>
  <c r="BD759" i="1" s="1"/>
  <c r="AB759" i="1"/>
  <c r="BX758" i="1"/>
  <c r="BN758" i="1"/>
  <c r="BK758" i="1"/>
  <c r="BJ758" i="1"/>
  <c r="BH758" i="1"/>
  <c r="BO758" i="1" s="1"/>
  <c r="BG758" i="1"/>
  <c r="BF758" i="1"/>
  <c r="BC758" i="1"/>
  <c r="BD758" i="1" s="1"/>
  <c r="AB758" i="1"/>
  <c r="BX757" i="1"/>
  <c r="BN757" i="1"/>
  <c r="BK757" i="1"/>
  <c r="BJ757" i="1"/>
  <c r="BH757" i="1"/>
  <c r="BO757" i="1" s="1"/>
  <c r="BG757" i="1"/>
  <c r="BF757" i="1"/>
  <c r="BC757" i="1"/>
  <c r="BD757" i="1" s="1"/>
  <c r="AB757" i="1"/>
  <c r="BX756" i="1"/>
  <c r="BN756" i="1"/>
  <c r="BK756" i="1"/>
  <c r="BJ756" i="1"/>
  <c r="BH756" i="1"/>
  <c r="BO756" i="1" s="1"/>
  <c r="BG756" i="1"/>
  <c r="BF756" i="1"/>
  <c r="BC756" i="1"/>
  <c r="BD756" i="1" s="1"/>
  <c r="AB756" i="1"/>
  <c r="BX755" i="1"/>
  <c r="BN755" i="1"/>
  <c r="BK755" i="1"/>
  <c r="BJ755" i="1"/>
  <c r="BH755" i="1"/>
  <c r="BO755" i="1" s="1"/>
  <c r="BG755" i="1"/>
  <c r="BF755" i="1"/>
  <c r="BC755" i="1"/>
  <c r="BD755" i="1" s="1"/>
  <c r="AB755" i="1"/>
  <c r="BX754" i="1"/>
  <c r="BN754" i="1"/>
  <c r="BK754" i="1"/>
  <c r="BJ754" i="1"/>
  <c r="BH754" i="1"/>
  <c r="BO754" i="1" s="1"/>
  <c r="BG754" i="1"/>
  <c r="BF754" i="1"/>
  <c r="BC754" i="1"/>
  <c r="BD754" i="1" s="1"/>
  <c r="AB754" i="1"/>
  <c r="BX753" i="1"/>
  <c r="BN753" i="1"/>
  <c r="BK753" i="1"/>
  <c r="BJ753" i="1"/>
  <c r="BH753" i="1"/>
  <c r="BO753" i="1" s="1"/>
  <c r="BG753" i="1"/>
  <c r="BF753" i="1"/>
  <c r="BC753" i="1"/>
  <c r="BD753" i="1" s="1"/>
  <c r="AB753" i="1"/>
  <c r="BX752" i="1"/>
  <c r="BN752" i="1"/>
  <c r="BK752" i="1"/>
  <c r="BJ752" i="1"/>
  <c r="BH752" i="1"/>
  <c r="BO752" i="1" s="1"/>
  <c r="BG752" i="1"/>
  <c r="BF752" i="1"/>
  <c r="BC752" i="1"/>
  <c r="BD752" i="1" s="1"/>
  <c r="AB752" i="1"/>
  <c r="BX751" i="1"/>
  <c r="BN751" i="1"/>
  <c r="BK751" i="1"/>
  <c r="BJ751" i="1"/>
  <c r="BH751" i="1"/>
  <c r="BO751" i="1" s="1"/>
  <c r="BG751" i="1"/>
  <c r="BF751" i="1"/>
  <c r="BC751" i="1"/>
  <c r="BD751" i="1" s="1"/>
  <c r="AB751" i="1"/>
  <c r="BX750" i="1"/>
  <c r="BN750" i="1"/>
  <c r="BK750" i="1"/>
  <c r="BJ750" i="1"/>
  <c r="BH750" i="1"/>
  <c r="BO750" i="1" s="1"/>
  <c r="BG750" i="1"/>
  <c r="BF750" i="1"/>
  <c r="BC750" i="1"/>
  <c r="BD750" i="1" s="1"/>
  <c r="AB750" i="1"/>
  <c r="BX749" i="1"/>
  <c r="BN749" i="1"/>
  <c r="BK749" i="1"/>
  <c r="BJ749" i="1"/>
  <c r="BH749" i="1"/>
  <c r="BO749" i="1" s="1"/>
  <c r="BG749" i="1"/>
  <c r="BF749" i="1"/>
  <c r="BC749" i="1"/>
  <c r="BD749" i="1" s="1"/>
  <c r="AB749" i="1"/>
  <c r="BX748" i="1"/>
  <c r="BN748" i="1"/>
  <c r="BK748" i="1"/>
  <c r="BJ748" i="1"/>
  <c r="BH748" i="1"/>
  <c r="BO748" i="1" s="1"/>
  <c r="BG748" i="1"/>
  <c r="BF748" i="1"/>
  <c r="BC748" i="1"/>
  <c r="BD748" i="1" s="1"/>
  <c r="AB748" i="1"/>
  <c r="BX747" i="1"/>
  <c r="BN747" i="1"/>
  <c r="BK747" i="1"/>
  <c r="BJ747" i="1"/>
  <c r="BH747" i="1"/>
  <c r="BO747" i="1" s="1"/>
  <c r="BG747" i="1"/>
  <c r="BF747" i="1"/>
  <c r="BC747" i="1"/>
  <c r="BD747" i="1" s="1"/>
  <c r="AB747" i="1"/>
  <c r="BX746" i="1"/>
  <c r="BN746" i="1"/>
  <c r="BK746" i="1"/>
  <c r="BJ746" i="1"/>
  <c r="BH746" i="1"/>
  <c r="BO746" i="1" s="1"/>
  <c r="BG746" i="1"/>
  <c r="BF746" i="1"/>
  <c r="BC746" i="1"/>
  <c r="BD746" i="1" s="1"/>
  <c r="AB746" i="1"/>
  <c r="BX745" i="1"/>
  <c r="BN745" i="1"/>
  <c r="BK745" i="1"/>
  <c r="BJ745" i="1"/>
  <c r="BH745" i="1"/>
  <c r="BO745" i="1" s="1"/>
  <c r="BG745" i="1"/>
  <c r="BF745" i="1"/>
  <c r="BC745" i="1"/>
  <c r="BD745" i="1" s="1"/>
  <c r="AB745" i="1"/>
  <c r="BX744" i="1"/>
  <c r="BN744" i="1"/>
  <c r="BK744" i="1"/>
  <c r="BJ744" i="1"/>
  <c r="BH744" i="1"/>
  <c r="BO744" i="1" s="1"/>
  <c r="BG744" i="1"/>
  <c r="BF744" i="1"/>
  <c r="BC744" i="1"/>
  <c r="BD744" i="1" s="1"/>
  <c r="AB744" i="1"/>
  <c r="BX743" i="1"/>
  <c r="BN743" i="1"/>
  <c r="BK743" i="1"/>
  <c r="BJ743" i="1"/>
  <c r="BH743" i="1"/>
  <c r="BO743" i="1" s="1"/>
  <c r="BG743" i="1"/>
  <c r="BF743" i="1"/>
  <c r="BC743" i="1"/>
  <c r="BD743" i="1" s="1"/>
  <c r="AB743" i="1"/>
  <c r="BX742" i="1"/>
  <c r="BN742" i="1"/>
  <c r="BK742" i="1"/>
  <c r="BJ742" i="1"/>
  <c r="BH742" i="1"/>
  <c r="BO742" i="1" s="1"/>
  <c r="BG742" i="1"/>
  <c r="BF742" i="1"/>
  <c r="BC742" i="1"/>
  <c r="BD742" i="1" s="1"/>
  <c r="AB742" i="1"/>
  <c r="BX741" i="1"/>
  <c r="BN741" i="1"/>
  <c r="BK741" i="1"/>
  <c r="BJ741" i="1"/>
  <c r="BH741" i="1"/>
  <c r="BO741" i="1" s="1"/>
  <c r="BG741" i="1"/>
  <c r="BF741" i="1"/>
  <c r="BC741" i="1"/>
  <c r="BD741" i="1" s="1"/>
  <c r="AB741" i="1"/>
  <c r="BX740" i="1"/>
  <c r="BN740" i="1"/>
  <c r="BK740" i="1"/>
  <c r="BJ740" i="1"/>
  <c r="BH740" i="1"/>
  <c r="BO740" i="1" s="1"/>
  <c r="BG740" i="1"/>
  <c r="BF740" i="1"/>
  <c r="BC740" i="1"/>
  <c r="BD740" i="1" s="1"/>
  <c r="AB740" i="1"/>
  <c r="BX739" i="1"/>
  <c r="BN739" i="1"/>
  <c r="BK739" i="1"/>
  <c r="BJ739" i="1"/>
  <c r="BH739" i="1"/>
  <c r="BO739" i="1" s="1"/>
  <c r="BG739" i="1"/>
  <c r="BF739" i="1"/>
  <c r="BC739" i="1"/>
  <c r="BD739" i="1" s="1"/>
  <c r="AB739" i="1"/>
  <c r="BX738" i="1"/>
  <c r="BN738" i="1"/>
  <c r="BK738" i="1"/>
  <c r="BJ738" i="1"/>
  <c r="BH738" i="1"/>
  <c r="BO738" i="1" s="1"/>
  <c r="BG738" i="1"/>
  <c r="BF738" i="1"/>
  <c r="BC738" i="1"/>
  <c r="BD738" i="1" s="1"/>
  <c r="AB738" i="1"/>
  <c r="BX737" i="1"/>
  <c r="BN737" i="1"/>
  <c r="BK737" i="1"/>
  <c r="BJ737" i="1"/>
  <c r="BH737" i="1"/>
  <c r="BO737" i="1" s="1"/>
  <c r="BG737" i="1"/>
  <c r="BF737" i="1"/>
  <c r="BC737" i="1"/>
  <c r="BD737" i="1" s="1"/>
  <c r="AB737" i="1"/>
  <c r="BX736" i="1"/>
  <c r="BN736" i="1"/>
  <c r="BK736" i="1"/>
  <c r="BJ736" i="1"/>
  <c r="BH736" i="1"/>
  <c r="BO736" i="1" s="1"/>
  <c r="BG736" i="1"/>
  <c r="BF736" i="1"/>
  <c r="BC736" i="1"/>
  <c r="BD736" i="1" s="1"/>
  <c r="AB736" i="1"/>
  <c r="BX735" i="1"/>
  <c r="BN735" i="1"/>
  <c r="BK735" i="1"/>
  <c r="BJ735" i="1"/>
  <c r="BH735" i="1"/>
  <c r="BO735" i="1" s="1"/>
  <c r="BG735" i="1"/>
  <c r="BF735" i="1"/>
  <c r="BC735" i="1"/>
  <c r="BD735" i="1" s="1"/>
  <c r="AB735" i="1"/>
  <c r="BX734" i="1"/>
  <c r="BN734" i="1"/>
  <c r="BK734" i="1"/>
  <c r="BJ734" i="1"/>
  <c r="BH734" i="1"/>
  <c r="BO734" i="1" s="1"/>
  <c r="BG734" i="1"/>
  <c r="BF734" i="1"/>
  <c r="BC734" i="1"/>
  <c r="BD734" i="1" s="1"/>
  <c r="AB734" i="1"/>
  <c r="BX733" i="1"/>
  <c r="BN733" i="1"/>
  <c r="BK733" i="1"/>
  <c r="BJ733" i="1"/>
  <c r="BH733" i="1"/>
  <c r="BO733" i="1" s="1"/>
  <c r="BG733" i="1"/>
  <c r="BF733" i="1"/>
  <c r="BC733" i="1"/>
  <c r="BD733" i="1" s="1"/>
  <c r="AB733" i="1"/>
  <c r="BX732" i="1"/>
  <c r="BN732" i="1"/>
  <c r="BK732" i="1"/>
  <c r="BJ732" i="1"/>
  <c r="BH732" i="1"/>
  <c r="BO732" i="1" s="1"/>
  <c r="BG732" i="1"/>
  <c r="BF732" i="1"/>
  <c r="BC732" i="1"/>
  <c r="BD732" i="1" s="1"/>
  <c r="AB732" i="1"/>
  <c r="BX731" i="1"/>
  <c r="BN731" i="1"/>
  <c r="BK731" i="1"/>
  <c r="BJ731" i="1"/>
  <c r="BH731" i="1"/>
  <c r="BO731" i="1" s="1"/>
  <c r="BG731" i="1"/>
  <c r="BF731" i="1"/>
  <c r="BC731" i="1"/>
  <c r="BD731" i="1" s="1"/>
  <c r="BX730" i="1"/>
  <c r="BN730" i="1"/>
  <c r="BK730" i="1"/>
  <c r="BJ730" i="1"/>
  <c r="BH730" i="1"/>
  <c r="BO730" i="1" s="1"/>
  <c r="BG730" i="1"/>
  <c r="BF730" i="1"/>
  <c r="BC730" i="1"/>
  <c r="BD730" i="1" s="1"/>
  <c r="AB730" i="1"/>
  <c r="BX729" i="1"/>
  <c r="BN729" i="1"/>
  <c r="BK729" i="1"/>
  <c r="BJ729" i="1"/>
  <c r="BH729" i="1"/>
  <c r="BO729" i="1" s="1"/>
  <c r="BG729" i="1"/>
  <c r="BF729" i="1"/>
  <c r="BC729" i="1"/>
  <c r="BD729" i="1" s="1"/>
  <c r="AB729" i="1"/>
  <c r="BX728" i="1"/>
  <c r="BN728" i="1"/>
  <c r="BK728" i="1"/>
  <c r="BJ728" i="1"/>
  <c r="BH728" i="1"/>
  <c r="BO728" i="1" s="1"/>
  <c r="BG728" i="1"/>
  <c r="BF728" i="1"/>
  <c r="BC728" i="1"/>
  <c r="BD728" i="1" s="1"/>
  <c r="AB728" i="1"/>
  <c r="BX727" i="1"/>
  <c r="BN727" i="1"/>
  <c r="BK727" i="1"/>
  <c r="BJ727" i="1"/>
  <c r="BH727" i="1"/>
  <c r="BO727" i="1" s="1"/>
  <c r="BG727" i="1"/>
  <c r="BF727" i="1"/>
  <c r="BC727" i="1"/>
  <c r="BD727" i="1" s="1"/>
  <c r="AB727" i="1"/>
  <c r="BX726" i="1"/>
  <c r="BN726" i="1"/>
  <c r="BK726" i="1"/>
  <c r="BJ726" i="1"/>
  <c r="BH726" i="1"/>
  <c r="BO726" i="1" s="1"/>
  <c r="BG726" i="1"/>
  <c r="BF726" i="1"/>
  <c r="BC726" i="1"/>
  <c r="BD726" i="1" s="1"/>
  <c r="AB726" i="1"/>
  <c r="BX725" i="1"/>
  <c r="BN725" i="1"/>
  <c r="BK725" i="1"/>
  <c r="BJ725" i="1"/>
  <c r="BH725" i="1"/>
  <c r="BO725" i="1" s="1"/>
  <c r="BG725" i="1"/>
  <c r="BF725" i="1"/>
  <c r="BC725" i="1"/>
  <c r="BD725" i="1" s="1"/>
  <c r="AB725" i="1"/>
  <c r="BX724" i="1"/>
  <c r="BN724" i="1"/>
  <c r="BK724" i="1"/>
  <c r="BJ724" i="1"/>
  <c r="BH724" i="1"/>
  <c r="BO724" i="1" s="1"/>
  <c r="BG724" i="1"/>
  <c r="BF724" i="1"/>
  <c r="BC724" i="1"/>
  <c r="BD724" i="1" s="1"/>
  <c r="AB724" i="1"/>
  <c r="BX723" i="1"/>
  <c r="BN723" i="1"/>
  <c r="BK723" i="1"/>
  <c r="BJ723" i="1"/>
  <c r="BH723" i="1"/>
  <c r="BO723" i="1" s="1"/>
  <c r="BG723" i="1"/>
  <c r="BF723" i="1"/>
  <c r="BC723" i="1"/>
  <c r="BD723" i="1" s="1"/>
  <c r="AB723" i="1"/>
  <c r="BX722" i="1"/>
  <c r="BN722" i="1"/>
  <c r="BK722" i="1"/>
  <c r="BJ722" i="1"/>
  <c r="BH722" i="1"/>
  <c r="BO722" i="1" s="1"/>
  <c r="BG722" i="1"/>
  <c r="BF722" i="1"/>
  <c r="BC722" i="1"/>
  <c r="BD722" i="1" s="1"/>
  <c r="AB722" i="1"/>
  <c r="BX721" i="1"/>
  <c r="BN721" i="1"/>
  <c r="BK721" i="1"/>
  <c r="BJ721" i="1"/>
  <c r="BH721" i="1"/>
  <c r="BO721" i="1" s="1"/>
  <c r="BG721" i="1"/>
  <c r="BF721" i="1"/>
  <c r="BC721" i="1"/>
  <c r="BD721" i="1" s="1"/>
  <c r="AB721" i="1"/>
  <c r="BX720" i="1"/>
  <c r="BN720" i="1"/>
  <c r="BK720" i="1"/>
  <c r="BJ720" i="1"/>
  <c r="BH720" i="1"/>
  <c r="BO720" i="1" s="1"/>
  <c r="BG720" i="1"/>
  <c r="BF720" i="1"/>
  <c r="BC720" i="1"/>
  <c r="BD720" i="1" s="1"/>
  <c r="AB720" i="1"/>
  <c r="BX719" i="1"/>
  <c r="BN719" i="1"/>
  <c r="BK719" i="1"/>
  <c r="BR719" i="1" s="1"/>
  <c r="BJ719" i="1"/>
  <c r="BH719" i="1"/>
  <c r="BO719" i="1" s="1"/>
  <c r="BG719" i="1"/>
  <c r="BF719" i="1"/>
  <c r="BC719" i="1"/>
  <c r="BD719" i="1" s="1"/>
  <c r="AB719" i="1"/>
  <c r="BX718" i="1"/>
  <c r="BN718" i="1"/>
  <c r="BK718" i="1"/>
  <c r="BJ718" i="1"/>
  <c r="BH718" i="1"/>
  <c r="BO718" i="1" s="1"/>
  <c r="BG718" i="1"/>
  <c r="BF718" i="1"/>
  <c r="BC718" i="1"/>
  <c r="BD718" i="1" s="1"/>
  <c r="AB718" i="1"/>
  <c r="BX717" i="1"/>
  <c r="BN717" i="1"/>
  <c r="BK717" i="1"/>
  <c r="BJ717" i="1"/>
  <c r="BH717" i="1"/>
  <c r="BO717" i="1" s="1"/>
  <c r="BG717" i="1"/>
  <c r="BF717" i="1"/>
  <c r="BC717" i="1"/>
  <c r="BD717" i="1" s="1"/>
  <c r="AB717" i="1"/>
  <c r="BX716" i="1"/>
  <c r="BN716" i="1"/>
  <c r="BK716" i="1"/>
  <c r="BJ716" i="1"/>
  <c r="BH716" i="1"/>
  <c r="BO716" i="1" s="1"/>
  <c r="BG716" i="1"/>
  <c r="BF716" i="1"/>
  <c r="BC716" i="1"/>
  <c r="BD716" i="1" s="1"/>
  <c r="AB716" i="1"/>
  <c r="BX715" i="1"/>
  <c r="BN715" i="1"/>
  <c r="BK715" i="1"/>
  <c r="BJ715" i="1"/>
  <c r="BH715" i="1"/>
  <c r="BO715" i="1" s="1"/>
  <c r="BG715" i="1"/>
  <c r="BF715" i="1"/>
  <c r="BC715" i="1"/>
  <c r="BD715" i="1" s="1"/>
  <c r="AB715" i="1"/>
  <c r="BX714" i="1"/>
  <c r="BN714" i="1"/>
  <c r="BK714" i="1"/>
  <c r="BJ714" i="1"/>
  <c r="BH714" i="1"/>
  <c r="BO714" i="1" s="1"/>
  <c r="BG714" i="1"/>
  <c r="BF714" i="1"/>
  <c r="BC714" i="1"/>
  <c r="BD714" i="1" s="1"/>
  <c r="AB714" i="1"/>
  <c r="BX713" i="1"/>
  <c r="BN713" i="1"/>
  <c r="BK713" i="1"/>
  <c r="BJ713" i="1"/>
  <c r="BH713" i="1"/>
  <c r="BO713" i="1" s="1"/>
  <c r="BG713" i="1"/>
  <c r="BF713" i="1"/>
  <c r="BC713" i="1"/>
  <c r="BD713" i="1" s="1"/>
  <c r="AB713" i="1"/>
  <c r="BX712" i="1"/>
  <c r="BN712" i="1"/>
  <c r="BK712" i="1"/>
  <c r="BJ712" i="1"/>
  <c r="BH712" i="1"/>
  <c r="BO712" i="1" s="1"/>
  <c r="BG712" i="1"/>
  <c r="BF712" i="1"/>
  <c r="BC712" i="1"/>
  <c r="BD712" i="1" s="1"/>
  <c r="AB712" i="1"/>
  <c r="BX711" i="1"/>
  <c r="BN711" i="1"/>
  <c r="BK711" i="1"/>
  <c r="BJ711" i="1"/>
  <c r="BH711" i="1"/>
  <c r="BO711" i="1" s="1"/>
  <c r="BG711" i="1"/>
  <c r="BF711" i="1"/>
  <c r="BC711" i="1"/>
  <c r="BD711" i="1" s="1"/>
  <c r="AB711" i="1"/>
  <c r="BX710" i="1"/>
  <c r="BN710" i="1"/>
  <c r="BK710" i="1"/>
  <c r="BJ710" i="1"/>
  <c r="BH710" i="1"/>
  <c r="BO710" i="1" s="1"/>
  <c r="BG710" i="1"/>
  <c r="BF710" i="1"/>
  <c r="BC710" i="1"/>
  <c r="AB710" i="1"/>
  <c r="BX709" i="1"/>
  <c r="BN709" i="1"/>
  <c r="BK709" i="1"/>
  <c r="BJ709" i="1"/>
  <c r="BH709" i="1"/>
  <c r="BO709" i="1" s="1"/>
  <c r="BG709" i="1"/>
  <c r="BF709" i="1"/>
  <c r="BC709" i="1"/>
  <c r="BD709" i="1" s="1"/>
  <c r="AB709" i="1"/>
  <c r="BX708" i="1"/>
  <c r="BN708" i="1"/>
  <c r="BK708" i="1"/>
  <c r="BJ708" i="1"/>
  <c r="BH708" i="1"/>
  <c r="BO708" i="1" s="1"/>
  <c r="BG708" i="1"/>
  <c r="BF708" i="1"/>
  <c r="BC708" i="1"/>
  <c r="BD708" i="1" s="1"/>
  <c r="AB708" i="1"/>
  <c r="BX707" i="1"/>
  <c r="BN707" i="1"/>
  <c r="BK707" i="1"/>
  <c r="BJ707" i="1"/>
  <c r="BH707" i="1"/>
  <c r="BO707" i="1" s="1"/>
  <c r="BG707" i="1"/>
  <c r="BF707" i="1"/>
  <c r="BC707" i="1"/>
  <c r="BD707" i="1" s="1"/>
  <c r="AB707" i="1"/>
  <c r="BX706" i="1"/>
  <c r="BN706" i="1"/>
  <c r="BK706" i="1"/>
  <c r="BJ706" i="1"/>
  <c r="BH706" i="1"/>
  <c r="BO706" i="1" s="1"/>
  <c r="BG706" i="1"/>
  <c r="BF706" i="1"/>
  <c r="BC706" i="1"/>
  <c r="BD706" i="1" s="1"/>
  <c r="AB706" i="1"/>
  <c r="BX705" i="1"/>
  <c r="BN705" i="1"/>
  <c r="BK705" i="1"/>
  <c r="BJ705" i="1"/>
  <c r="BH705" i="1"/>
  <c r="BO705" i="1" s="1"/>
  <c r="BG705" i="1"/>
  <c r="BF705" i="1"/>
  <c r="BC705" i="1"/>
  <c r="BD705" i="1" s="1"/>
  <c r="AB705" i="1"/>
  <c r="BX704" i="1"/>
  <c r="BN704" i="1"/>
  <c r="BK704" i="1"/>
  <c r="BJ704" i="1"/>
  <c r="BH704" i="1"/>
  <c r="BO704" i="1" s="1"/>
  <c r="BG704" i="1"/>
  <c r="BF704" i="1"/>
  <c r="BC704" i="1"/>
  <c r="BD704" i="1" s="1"/>
  <c r="AB704" i="1"/>
  <c r="BX703" i="1"/>
  <c r="BN703" i="1"/>
  <c r="BK703" i="1"/>
  <c r="BJ703" i="1"/>
  <c r="BH703" i="1"/>
  <c r="BO703" i="1" s="1"/>
  <c r="BG703" i="1"/>
  <c r="BF703" i="1"/>
  <c r="BC703" i="1"/>
  <c r="BD703" i="1" s="1"/>
  <c r="AB703" i="1"/>
  <c r="BX702" i="1"/>
  <c r="BN702" i="1"/>
  <c r="BK702" i="1"/>
  <c r="BJ702" i="1"/>
  <c r="BH702" i="1"/>
  <c r="BO702" i="1" s="1"/>
  <c r="BG702" i="1"/>
  <c r="BF702" i="1"/>
  <c r="BC702" i="1"/>
  <c r="BD702" i="1" s="1"/>
  <c r="AB702" i="1"/>
  <c r="BX701" i="1"/>
  <c r="BN701" i="1"/>
  <c r="BK701" i="1"/>
  <c r="BJ701" i="1"/>
  <c r="BH701" i="1"/>
  <c r="BO701" i="1" s="1"/>
  <c r="BG701" i="1"/>
  <c r="BF701" i="1"/>
  <c r="BC701" i="1"/>
  <c r="BD701" i="1" s="1"/>
  <c r="AB701" i="1"/>
  <c r="BX700" i="1"/>
  <c r="BN700" i="1"/>
  <c r="BK700" i="1"/>
  <c r="BJ700" i="1"/>
  <c r="BH700" i="1"/>
  <c r="BO700" i="1" s="1"/>
  <c r="BG700" i="1"/>
  <c r="BF700" i="1"/>
  <c r="BC700" i="1"/>
  <c r="BD700" i="1" s="1"/>
  <c r="AB700" i="1"/>
  <c r="BX699" i="1"/>
  <c r="BN699" i="1"/>
  <c r="BK699" i="1"/>
  <c r="BJ699" i="1"/>
  <c r="BH699" i="1"/>
  <c r="BO699" i="1" s="1"/>
  <c r="BG699" i="1"/>
  <c r="BF699" i="1"/>
  <c r="BC699" i="1"/>
  <c r="BD699" i="1" s="1"/>
  <c r="AB699" i="1"/>
  <c r="BX698" i="1"/>
  <c r="BN698" i="1"/>
  <c r="BK698" i="1"/>
  <c r="BJ698" i="1"/>
  <c r="BH698" i="1"/>
  <c r="BO698" i="1" s="1"/>
  <c r="BG698" i="1"/>
  <c r="BF698" i="1"/>
  <c r="BC698" i="1"/>
  <c r="BD698" i="1" s="1"/>
  <c r="AB698" i="1"/>
  <c r="BX697" i="1"/>
  <c r="BN697" i="1"/>
  <c r="BK697" i="1"/>
  <c r="BJ697" i="1"/>
  <c r="BH697" i="1"/>
  <c r="BO697" i="1" s="1"/>
  <c r="BG697" i="1"/>
  <c r="BF697" i="1"/>
  <c r="BC697" i="1"/>
  <c r="BD697" i="1" s="1"/>
  <c r="AB697" i="1"/>
  <c r="BX696" i="1"/>
  <c r="BN696" i="1"/>
  <c r="BK696" i="1"/>
  <c r="BJ696" i="1"/>
  <c r="BH696" i="1"/>
  <c r="BO696" i="1" s="1"/>
  <c r="BG696" i="1"/>
  <c r="BF696" i="1"/>
  <c r="BC696" i="1"/>
  <c r="BD696" i="1" s="1"/>
  <c r="AB696" i="1"/>
  <c r="BX695" i="1"/>
  <c r="BN695" i="1"/>
  <c r="BK695" i="1"/>
  <c r="BJ695" i="1"/>
  <c r="BH695" i="1"/>
  <c r="BO695" i="1" s="1"/>
  <c r="BG695" i="1"/>
  <c r="BF695" i="1"/>
  <c r="BC695" i="1"/>
  <c r="BD695" i="1" s="1"/>
  <c r="AB695" i="1"/>
  <c r="BX694" i="1"/>
  <c r="BN694" i="1"/>
  <c r="BK694" i="1"/>
  <c r="BJ694" i="1"/>
  <c r="BH694" i="1"/>
  <c r="BO694" i="1" s="1"/>
  <c r="BG694" i="1"/>
  <c r="BF694" i="1"/>
  <c r="BC694" i="1"/>
  <c r="BD694" i="1" s="1"/>
  <c r="AB694" i="1"/>
  <c r="BX693" i="1"/>
  <c r="BN693" i="1"/>
  <c r="BK693" i="1"/>
  <c r="BJ693" i="1"/>
  <c r="BH693" i="1"/>
  <c r="BO693" i="1" s="1"/>
  <c r="BG693" i="1"/>
  <c r="BF693" i="1"/>
  <c r="BC693" i="1"/>
  <c r="BD693" i="1" s="1"/>
  <c r="AB693" i="1"/>
  <c r="BX692" i="1"/>
  <c r="BN692" i="1"/>
  <c r="BK692" i="1"/>
  <c r="BJ692" i="1"/>
  <c r="BH692" i="1"/>
  <c r="BO692" i="1" s="1"/>
  <c r="BG692" i="1"/>
  <c r="BF692" i="1"/>
  <c r="BC692" i="1"/>
  <c r="BD692" i="1" s="1"/>
  <c r="AB692" i="1"/>
  <c r="BX691" i="1"/>
  <c r="BN691" i="1"/>
  <c r="BK691" i="1"/>
  <c r="BJ691" i="1"/>
  <c r="BH691" i="1"/>
  <c r="BO691" i="1" s="1"/>
  <c r="BG691" i="1"/>
  <c r="BF691" i="1"/>
  <c r="BC691" i="1"/>
  <c r="BD691" i="1" s="1"/>
  <c r="AB691" i="1"/>
  <c r="BX690" i="1"/>
  <c r="BN690" i="1"/>
  <c r="BK690" i="1"/>
  <c r="BJ690" i="1"/>
  <c r="BH690" i="1"/>
  <c r="BO690" i="1" s="1"/>
  <c r="BG690" i="1"/>
  <c r="BF690" i="1"/>
  <c r="BC690" i="1"/>
  <c r="BD690" i="1" s="1"/>
  <c r="AB690" i="1"/>
  <c r="BX689" i="1"/>
  <c r="BN689" i="1"/>
  <c r="BK689" i="1"/>
  <c r="BJ689" i="1"/>
  <c r="BH689" i="1"/>
  <c r="BO689" i="1" s="1"/>
  <c r="BG689" i="1"/>
  <c r="BF689" i="1"/>
  <c r="BC689" i="1"/>
  <c r="BD689" i="1" s="1"/>
  <c r="AB689" i="1"/>
  <c r="BX688" i="1"/>
  <c r="BN688" i="1"/>
  <c r="BK688" i="1"/>
  <c r="BJ688" i="1"/>
  <c r="BH688" i="1"/>
  <c r="BO688" i="1" s="1"/>
  <c r="BG688" i="1"/>
  <c r="BF688" i="1"/>
  <c r="BC688" i="1"/>
  <c r="BD688" i="1" s="1"/>
  <c r="AB688" i="1"/>
  <c r="BX687" i="1"/>
  <c r="BN687" i="1"/>
  <c r="BK687" i="1"/>
  <c r="BJ687" i="1"/>
  <c r="BH687" i="1"/>
  <c r="BO687" i="1" s="1"/>
  <c r="BG687" i="1"/>
  <c r="BF687" i="1"/>
  <c r="BC687" i="1"/>
  <c r="BD687" i="1" s="1"/>
  <c r="AB687" i="1"/>
  <c r="BX686" i="1"/>
  <c r="BN686" i="1"/>
  <c r="BK686" i="1"/>
  <c r="BJ686" i="1"/>
  <c r="BH686" i="1"/>
  <c r="BO686" i="1" s="1"/>
  <c r="BG686" i="1"/>
  <c r="BF686" i="1"/>
  <c r="BC686" i="1"/>
  <c r="BD686" i="1" s="1"/>
  <c r="AB686" i="1"/>
  <c r="BX685" i="1"/>
  <c r="BN685" i="1"/>
  <c r="BK685" i="1"/>
  <c r="BJ685" i="1"/>
  <c r="BH685" i="1"/>
  <c r="BO685" i="1" s="1"/>
  <c r="BG685" i="1"/>
  <c r="BF685" i="1"/>
  <c r="BC685" i="1"/>
  <c r="BD685" i="1" s="1"/>
  <c r="AB685" i="1"/>
  <c r="BX684" i="1"/>
  <c r="BN684" i="1"/>
  <c r="BK684" i="1"/>
  <c r="BJ684" i="1"/>
  <c r="BH684" i="1"/>
  <c r="BO684" i="1" s="1"/>
  <c r="BG684" i="1"/>
  <c r="BF684" i="1"/>
  <c r="BC684" i="1"/>
  <c r="BD684" i="1" s="1"/>
  <c r="AB684" i="1"/>
  <c r="BX683" i="1"/>
  <c r="BN683" i="1"/>
  <c r="BK683" i="1"/>
  <c r="BJ683" i="1"/>
  <c r="BH683" i="1"/>
  <c r="BO683" i="1" s="1"/>
  <c r="BG683" i="1"/>
  <c r="BF683" i="1"/>
  <c r="BC683" i="1"/>
  <c r="BD683" i="1" s="1"/>
  <c r="AB683" i="1"/>
  <c r="BX682" i="1"/>
  <c r="BN682" i="1"/>
  <c r="BK682" i="1"/>
  <c r="BJ682" i="1"/>
  <c r="BH682" i="1"/>
  <c r="BO682" i="1" s="1"/>
  <c r="BG682" i="1"/>
  <c r="BF682" i="1"/>
  <c r="BC682" i="1"/>
  <c r="BD682" i="1" s="1"/>
  <c r="AB682" i="1"/>
  <c r="BX681" i="1"/>
  <c r="BN681" i="1"/>
  <c r="BK681" i="1"/>
  <c r="BJ681" i="1"/>
  <c r="BH681" i="1"/>
  <c r="BO681" i="1" s="1"/>
  <c r="BG681" i="1"/>
  <c r="BF681" i="1"/>
  <c r="BC681" i="1"/>
  <c r="BD681" i="1" s="1"/>
  <c r="AB681" i="1"/>
  <c r="BX680" i="1"/>
  <c r="BN680" i="1"/>
  <c r="BK680" i="1"/>
  <c r="BJ680" i="1"/>
  <c r="BH680" i="1"/>
  <c r="BO680" i="1" s="1"/>
  <c r="BG680" i="1"/>
  <c r="BF680" i="1"/>
  <c r="BC680" i="1"/>
  <c r="BD680" i="1" s="1"/>
  <c r="AB680" i="1"/>
  <c r="BX679" i="1"/>
  <c r="BN679" i="1"/>
  <c r="BK679" i="1"/>
  <c r="BJ679" i="1"/>
  <c r="BH679" i="1"/>
  <c r="BO679" i="1" s="1"/>
  <c r="BG679" i="1"/>
  <c r="BF679" i="1"/>
  <c r="BC679" i="1"/>
  <c r="BD679" i="1" s="1"/>
  <c r="AB679" i="1"/>
  <c r="BX678" i="1"/>
  <c r="BN678" i="1"/>
  <c r="BK678" i="1"/>
  <c r="BJ678" i="1"/>
  <c r="BH678" i="1"/>
  <c r="BO678" i="1" s="1"/>
  <c r="BG678" i="1"/>
  <c r="BF678" i="1"/>
  <c r="BC678" i="1"/>
  <c r="BD678" i="1" s="1"/>
  <c r="AB678" i="1"/>
  <c r="BX677" i="1"/>
  <c r="BN677" i="1"/>
  <c r="BK677" i="1"/>
  <c r="BJ677" i="1"/>
  <c r="BH677" i="1"/>
  <c r="BO677" i="1" s="1"/>
  <c r="BG677" i="1"/>
  <c r="BF677" i="1"/>
  <c r="BC677" i="1"/>
  <c r="BD677" i="1" s="1"/>
  <c r="AB677" i="1"/>
  <c r="BX676" i="1"/>
  <c r="BN676" i="1"/>
  <c r="BK676" i="1"/>
  <c r="BJ676" i="1"/>
  <c r="BH676" i="1"/>
  <c r="BO676" i="1" s="1"/>
  <c r="BG676" i="1"/>
  <c r="BF676" i="1"/>
  <c r="BC676" i="1"/>
  <c r="BD676" i="1" s="1"/>
  <c r="AB676" i="1"/>
  <c r="BX675" i="1"/>
  <c r="BN675" i="1"/>
  <c r="BK675" i="1"/>
  <c r="BJ675" i="1"/>
  <c r="BH675" i="1"/>
  <c r="BO675" i="1" s="1"/>
  <c r="BG675" i="1"/>
  <c r="BF675" i="1"/>
  <c r="BC675" i="1"/>
  <c r="BD675" i="1" s="1"/>
  <c r="AB675" i="1"/>
  <c r="BX674" i="1"/>
  <c r="BN674" i="1"/>
  <c r="BK674" i="1"/>
  <c r="BJ674" i="1"/>
  <c r="BH674" i="1"/>
  <c r="BO674" i="1" s="1"/>
  <c r="BG674" i="1"/>
  <c r="BF674" i="1"/>
  <c r="BC674" i="1"/>
  <c r="BD674" i="1" s="1"/>
  <c r="AB674" i="1"/>
  <c r="BX673" i="1"/>
  <c r="BN673" i="1"/>
  <c r="BK673" i="1"/>
  <c r="BJ673" i="1"/>
  <c r="BH673" i="1"/>
  <c r="BO673" i="1" s="1"/>
  <c r="BG673" i="1"/>
  <c r="BF673" i="1"/>
  <c r="BC673" i="1"/>
  <c r="BD673" i="1" s="1"/>
  <c r="AB673" i="1"/>
  <c r="BX672" i="1"/>
  <c r="BN672" i="1"/>
  <c r="BK672" i="1"/>
  <c r="BJ672" i="1"/>
  <c r="BH672" i="1"/>
  <c r="BO672" i="1" s="1"/>
  <c r="BG672" i="1"/>
  <c r="BF672" i="1"/>
  <c r="BC672" i="1"/>
  <c r="BD672" i="1" s="1"/>
  <c r="AB672" i="1"/>
  <c r="BX671" i="1"/>
  <c r="BN671" i="1"/>
  <c r="BK671" i="1"/>
  <c r="BJ671" i="1"/>
  <c r="BH671" i="1"/>
  <c r="BO671" i="1" s="1"/>
  <c r="BG671" i="1"/>
  <c r="BF671" i="1"/>
  <c r="BC671" i="1"/>
  <c r="BD671" i="1" s="1"/>
  <c r="AB671" i="1"/>
  <c r="BX670" i="1"/>
  <c r="BN670" i="1"/>
  <c r="BK670" i="1"/>
  <c r="BJ670" i="1"/>
  <c r="BH670" i="1"/>
  <c r="BO670" i="1" s="1"/>
  <c r="BG670" i="1"/>
  <c r="BF670" i="1"/>
  <c r="BC670" i="1"/>
  <c r="BD670" i="1" s="1"/>
  <c r="AB670" i="1"/>
  <c r="BX669" i="1"/>
  <c r="BN669" i="1"/>
  <c r="BK669" i="1"/>
  <c r="BJ669" i="1"/>
  <c r="BH669" i="1"/>
  <c r="BO669" i="1" s="1"/>
  <c r="BG669" i="1"/>
  <c r="BF669" i="1"/>
  <c r="BC669" i="1"/>
  <c r="BD669" i="1" s="1"/>
  <c r="AB669" i="1"/>
  <c r="BX668" i="1"/>
  <c r="BN668" i="1"/>
  <c r="BK668" i="1"/>
  <c r="BJ668" i="1"/>
  <c r="BH668" i="1"/>
  <c r="BO668" i="1" s="1"/>
  <c r="BG668" i="1"/>
  <c r="BF668" i="1"/>
  <c r="BC668" i="1"/>
  <c r="BD668" i="1" s="1"/>
  <c r="AB668" i="1"/>
  <c r="BX667" i="1"/>
  <c r="BN667" i="1"/>
  <c r="BK667" i="1"/>
  <c r="BJ667" i="1"/>
  <c r="BH667" i="1"/>
  <c r="BO667" i="1" s="1"/>
  <c r="BG667" i="1"/>
  <c r="BF667" i="1"/>
  <c r="BC667" i="1"/>
  <c r="BD667" i="1" s="1"/>
  <c r="AB667" i="1"/>
  <c r="BX666" i="1"/>
  <c r="BN666" i="1"/>
  <c r="BK666" i="1"/>
  <c r="BJ666" i="1"/>
  <c r="BH666" i="1"/>
  <c r="BO666" i="1" s="1"/>
  <c r="BG666" i="1"/>
  <c r="BF666" i="1"/>
  <c r="BC666" i="1"/>
  <c r="BD666" i="1" s="1"/>
  <c r="AB666" i="1"/>
  <c r="BX665" i="1"/>
  <c r="BN665" i="1"/>
  <c r="BK665" i="1"/>
  <c r="BJ665" i="1"/>
  <c r="BH665" i="1"/>
  <c r="BO665" i="1" s="1"/>
  <c r="BG665" i="1"/>
  <c r="BF665" i="1"/>
  <c r="BC665" i="1"/>
  <c r="BD665" i="1" s="1"/>
  <c r="AB665" i="1"/>
  <c r="BX664" i="1"/>
  <c r="BN664" i="1"/>
  <c r="BK664" i="1"/>
  <c r="BJ664" i="1"/>
  <c r="BH664" i="1"/>
  <c r="BO664" i="1" s="1"/>
  <c r="BG664" i="1"/>
  <c r="BF664" i="1"/>
  <c r="BC664" i="1"/>
  <c r="BD664" i="1" s="1"/>
  <c r="AB664" i="1"/>
  <c r="BX663" i="1"/>
  <c r="BN663" i="1"/>
  <c r="BK663" i="1"/>
  <c r="BJ663" i="1"/>
  <c r="BH663" i="1"/>
  <c r="BO663" i="1" s="1"/>
  <c r="BG663" i="1"/>
  <c r="BF663" i="1"/>
  <c r="BC663" i="1"/>
  <c r="BD663" i="1" s="1"/>
  <c r="AB663" i="1"/>
  <c r="BX662" i="1"/>
  <c r="BN662" i="1"/>
  <c r="BK662" i="1"/>
  <c r="BJ662" i="1"/>
  <c r="BH662" i="1"/>
  <c r="BO662" i="1" s="1"/>
  <c r="BG662" i="1"/>
  <c r="BF662" i="1"/>
  <c r="BC662" i="1"/>
  <c r="BD662" i="1" s="1"/>
  <c r="AB662" i="1"/>
  <c r="BX661" i="1"/>
  <c r="BN661" i="1"/>
  <c r="BK661" i="1"/>
  <c r="BJ661" i="1"/>
  <c r="BH661" i="1"/>
  <c r="BO661" i="1" s="1"/>
  <c r="BG661" i="1"/>
  <c r="BF661" i="1"/>
  <c r="BC661" i="1"/>
  <c r="BD661" i="1" s="1"/>
  <c r="AB661" i="1"/>
  <c r="BX660" i="1"/>
  <c r="BN660" i="1"/>
  <c r="BK660" i="1"/>
  <c r="BJ660" i="1"/>
  <c r="BH660" i="1"/>
  <c r="BO660" i="1" s="1"/>
  <c r="BG660" i="1"/>
  <c r="BF660" i="1"/>
  <c r="BC660" i="1"/>
  <c r="BD660" i="1" s="1"/>
  <c r="AB660" i="1"/>
  <c r="BX659" i="1"/>
  <c r="BN659" i="1"/>
  <c r="BK659" i="1"/>
  <c r="BJ659" i="1"/>
  <c r="BH659" i="1"/>
  <c r="BO659" i="1" s="1"/>
  <c r="BG659" i="1"/>
  <c r="BF659" i="1"/>
  <c r="BC659" i="1"/>
  <c r="BD659" i="1" s="1"/>
  <c r="AB659" i="1"/>
  <c r="BX658" i="1"/>
  <c r="BN658" i="1"/>
  <c r="BK658" i="1"/>
  <c r="BJ658" i="1"/>
  <c r="BH658" i="1"/>
  <c r="BO658" i="1" s="1"/>
  <c r="BG658" i="1"/>
  <c r="BF658" i="1"/>
  <c r="BC658" i="1"/>
  <c r="BD658" i="1" s="1"/>
  <c r="AB658" i="1"/>
  <c r="BX657" i="1"/>
  <c r="BN657" i="1"/>
  <c r="BK657" i="1"/>
  <c r="BJ657" i="1"/>
  <c r="BH657" i="1"/>
  <c r="BO657" i="1" s="1"/>
  <c r="BG657" i="1"/>
  <c r="BF657" i="1"/>
  <c r="BC657" i="1"/>
  <c r="BD657" i="1" s="1"/>
  <c r="AB657" i="1"/>
  <c r="BX656" i="1"/>
  <c r="BN656" i="1"/>
  <c r="BK656" i="1"/>
  <c r="BJ656" i="1"/>
  <c r="BH656" i="1"/>
  <c r="BO656" i="1" s="1"/>
  <c r="BG656" i="1"/>
  <c r="BF656" i="1"/>
  <c r="BC656" i="1"/>
  <c r="BD656" i="1" s="1"/>
  <c r="AB656" i="1"/>
  <c r="BX655" i="1"/>
  <c r="BN655" i="1"/>
  <c r="BK655" i="1"/>
  <c r="BJ655" i="1"/>
  <c r="BH655" i="1"/>
  <c r="BO655" i="1" s="1"/>
  <c r="BG655" i="1"/>
  <c r="BF655" i="1"/>
  <c r="BC655" i="1"/>
  <c r="BD655" i="1" s="1"/>
  <c r="AB655" i="1"/>
  <c r="BX654" i="1"/>
  <c r="BN654" i="1"/>
  <c r="BK654" i="1"/>
  <c r="BJ654" i="1"/>
  <c r="BH654" i="1"/>
  <c r="BO654" i="1" s="1"/>
  <c r="BG654" i="1"/>
  <c r="BF654" i="1"/>
  <c r="BC654" i="1"/>
  <c r="BD654" i="1" s="1"/>
  <c r="AB654" i="1"/>
  <c r="BX653" i="1"/>
  <c r="BN653" i="1"/>
  <c r="BK653" i="1"/>
  <c r="BJ653" i="1"/>
  <c r="BH653" i="1"/>
  <c r="BO653" i="1" s="1"/>
  <c r="BG653" i="1"/>
  <c r="BF653" i="1"/>
  <c r="BC653" i="1"/>
  <c r="BD653" i="1" s="1"/>
  <c r="AB653" i="1"/>
  <c r="BX652" i="1"/>
  <c r="BN652" i="1"/>
  <c r="BK652" i="1"/>
  <c r="BJ652" i="1"/>
  <c r="BH652" i="1"/>
  <c r="BO652" i="1" s="1"/>
  <c r="BG652" i="1"/>
  <c r="BF652" i="1"/>
  <c r="BC652" i="1"/>
  <c r="BD652" i="1" s="1"/>
  <c r="AB652" i="1"/>
  <c r="BX651" i="1"/>
  <c r="BN651" i="1"/>
  <c r="BK651" i="1"/>
  <c r="BJ651" i="1"/>
  <c r="BH651" i="1"/>
  <c r="BO651" i="1" s="1"/>
  <c r="BG651" i="1"/>
  <c r="BF651" i="1"/>
  <c r="BC651" i="1"/>
  <c r="BD651" i="1" s="1"/>
  <c r="AB651" i="1"/>
  <c r="BX650" i="1"/>
  <c r="BN650" i="1"/>
  <c r="BK650" i="1"/>
  <c r="BJ650" i="1"/>
  <c r="BH650" i="1"/>
  <c r="BO650" i="1" s="1"/>
  <c r="BG650" i="1"/>
  <c r="BF650" i="1"/>
  <c r="BC650" i="1"/>
  <c r="BD650" i="1" s="1"/>
  <c r="AB650" i="1"/>
  <c r="BX649" i="1"/>
  <c r="BN649" i="1"/>
  <c r="BK649" i="1"/>
  <c r="BJ649" i="1"/>
  <c r="BH649" i="1"/>
  <c r="BO649" i="1" s="1"/>
  <c r="BG649" i="1"/>
  <c r="BF649" i="1"/>
  <c r="BC649" i="1"/>
  <c r="BD649" i="1" s="1"/>
  <c r="AB649" i="1"/>
  <c r="BX648" i="1"/>
  <c r="BN648" i="1"/>
  <c r="BK648" i="1"/>
  <c r="BJ648" i="1"/>
  <c r="BH648" i="1"/>
  <c r="BO648" i="1" s="1"/>
  <c r="BG648" i="1"/>
  <c r="BF648" i="1"/>
  <c r="BC648" i="1"/>
  <c r="BD648" i="1" s="1"/>
  <c r="AB648" i="1"/>
  <c r="BX647" i="1"/>
  <c r="BN647" i="1"/>
  <c r="BK647" i="1"/>
  <c r="BJ647" i="1"/>
  <c r="BH647" i="1"/>
  <c r="BO647" i="1" s="1"/>
  <c r="BG647" i="1"/>
  <c r="BF647" i="1"/>
  <c r="BC647" i="1"/>
  <c r="BD647" i="1" s="1"/>
  <c r="AB647" i="1"/>
  <c r="BX646" i="1"/>
  <c r="BN646" i="1"/>
  <c r="BK646" i="1"/>
  <c r="BJ646" i="1"/>
  <c r="BH646" i="1"/>
  <c r="BO646" i="1" s="1"/>
  <c r="BG646" i="1"/>
  <c r="BF646" i="1"/>
  <c r="BC646" i="1"/>
  <c r="BD646" i="1" s="1"/>
  <c r="AB646" i="1"/>
  <c r="BX645" i="1"/>
  <c r="BN645" i="1"/>
  <c r="BK645" i="1"/>
  <c r="BJ645" i="1"/>
  <c r="BH645" i="1"/>
  <c r="BO645" i="1" s="1"/>
  <c r="BG645" i="1"/>
  <c r="BF645" i="1"/>
  <c r="BC645" i="1"/>
  <c r="BD645" i="1" s="1"/>
  <c r="AB645" i="1"/>
  <c r="BX644" i="1"/>
  <c r="BN644" i="1"/>
  <c r="BK644" i="1"/>
  <c r="BJ644" i="1"/>
  <c r="BH644" i="1"/>
  <c r="BO644" i="1" s="1"/>
  <c r="BG644" i="1"/>
  <c r="BF644" i="1"/>
  <c r="BC644" i="1"/>
  <c r="BD644" i="1" s="1"/>
  <c r="AB644" i="1"/>
  <c r="BX643" i="1"/>
  <c r="BN643" i="1"/>
  <c r="BK643" i="1"/>
  <c r="BJ643" i="1"/>
  <c r="BH643" i="1"/>
  <c r="BO643" i="1" s="1"/>
  <c r="BG643" i="1"/>
  <c r="BF643" i="1"/>
  <c r="BC643" i="1"/>
  <c r="BD643" i="1" s="1"/>
  <c r="AB643" i="1"/>
  <c r="BX642" i="1"/>
  <c r="BN642" i="1"/>
  <c r="BK642" i="1"/>
  <c r="BJ642" i="1"/>
  <c r="BH642" i="1"/>
  <c r="BO642" i="1" s="1"/>
  <c r="BG642" i="1"/>
  <c r="BF642" i="1"/>
  <c r="BC642" i="1"/>
  <c r="BD642" i="1" s="1"/>
  <c r="AB642" i="1"/>
  <c r="BX641" i="1"/>
  <c r="BN641" i="1"/>
  <c r="BK641" i="1"/>
  <c r="BJ641" i="1"/>
  <c r="BH641" i="1"/>
  <c r="BO641" i="1" s="1"/>
  <c r="BG641" i="1"/>
  <c r="BF641" i="1"/>
  <c r="BC641" i="1"/>
  <c r="BD641" i="1" s="1"/>
  <c r="AB641" i="1"/>
  <c r="BX640" i="1"/>
  <c r="BN640" i="1"/>
  <c r="BK640" i="1"/>
  <c r="BJ640" i="1"/>
  <c r="BH640" i="1"/>
  <c r="BO640" i="1" s="1"/>
  <c r="BG640" i="1"/>
  <c r="BF640" i="1"/>
  <c r="BC640" i="1"/>
  <c r="BD640" i="1" s="1"/>
  <c r="AB640" i="1"/>
  <c r="BX639" i="1"/>
  <c r="BN639" i="1"/>
  <c r="BK639" i="1"/>
  <c r="BJ639" i="1"/>
  <c r="BH639" i="1"/>
  <c r="BO639" i="1" s="1"/>
  <c r="BG639" i="1"/>
  <c r="BF639" i="1"/>
  <c r="BC639" i="1"/>
  <c r="BD639" i="1" s="1"/>
  <c r="AB639" i="1"/>
  <c r="BX638" i="1"/>
  <c r="BN638" i="1"/>
  <c r="BK638" i="1"/>
  <c r="BJ638" i="1"/>
  <c r="BH638" i="1"/>
  <c r="BO638" i="1" s="1"/>
  <c r="BG638" i="1"/>
  <c r="BF638" i="1"/>
  <c r="BC638" i="1"/>
  <c r="BD638" i="1" s="1"/>
  <c r="AB638" i="1"/>
  <c r="BX637" i="1"/>
  <c r="BN637" i="1"/>
  <c r="BK637" i="1"/>
  <c r="BJ637" i="1"/>
  <c r="BH637" i="1"/>
  <c r="BO637" i="1" s="1"/>
  <c r="BG637" i="1"/>
  <c r="BF637" i="1"/>
  <c r="BC637" i="1"/>
  <c r="BD637" i="1" s="1"/>
  <c r="AB637" i="1"/>
  <c r="BX636" i="1"/>
  <c r="BN636" i="1"/>
  <c r="BK636" i="1"/>
  <c r="BJ636" i="1"/>
  <c r="BH636" i="1"/>
  <c r="BO636" i="1" s="1"/>
  <c r="BG636" i="1"/>
  <c r="BF636" i="1"/>
  <c r="BC636" i="1"/>
  <c r="BD636" i="1" s="1"/>
  <c r="AB636" i="1"/>
  <c r="BX635" i="1"/>
  <c r="BN635" i="1"/>
  <c r="BK635" i="1"/>
  <c r="BJ635" i="1"/>
  <c r="BH635" i="1"/>
  <c r="BO635" i="1" s="1"/>
  <c r="BG635" i="1"/>
  <c r="BF635" i="1"/>
  <c r="BC635" i="1"/>
  <c r="BD635" i="1" s="1"/>
  <c r="AB635" i="1"/>
  <c r="BX634" i="1"/>
  <c r="BN634" i="1"/>
  <c r="BK634" i="1"/>
  <c r="BJ634" i="1"/>
  <c r="BH634" i="1"/>
  <c r="BO634" i="1" s="1"/>
  <c r="BG634" i="1"/>
  <c r="BF634" i="1"/>
  <c r="BC634" i="1"/>
  <c r="BD634" i="1" s="1"/>
  <c r="AB634" i="1"/>
  <c r="BX633" i="1"/>
  <c r="BN633" i="1"/>
  <c r="BK633" i="1"/>
  <c r="BJ633" i="1"/>
  <c r="BH633" i="1"/>
  <c r="BO633" i="1" s="1"/>
  <c r="BG633" i="1"/>
  <c r="BF633" i="1"/>
  <c r="BC633" i="1"/>
  <c r="BD633" i="1" s="1"/>
  <c r="AB633" i="1"/>
  <c r="BX632" i="1"/>
  <c r="BN632" i="1"/>
  <c r="BK632" i="1"/>
  <c r="BJ632" i="1"/>
  <c r="BH632" i="1"/>
  <c r="BO632" i="1" s="1"/>
  <c r="BG632" i="1"/>
  <c r="BF632" i="1"/>
  <c r="BC632" i="1"/>
  <c r="BD632" i="1" s="1"/>
  <c r="AB632" i="1"/>
  <c r="BX631" i="1"/>
  <c r="BN631" i="1"/>
  <c r="BK631" i="1"/>
  <c r="BJ631" i="1"/>
  <c r="BH631" i="1"/>
  <c r="BO631" i="1" s="1"/>
  <c r="BG631" i="1"/>
  <c r="BF631" i="1"/>
  <c r="BC631" i="1"/>
  <c r="BD631" i="1" s="1"/>
  <c r="AB631" i="1"/>
  <c r="BX630" i="1"/>
  <c r="BN630" i="1"/>
  <c r="BK630" i="1"/>
  <c r="BJ630" i="1"/>
  <c r="BH630" i="1"/>
  <c r="BO630" i="1" s="1"/>
  <c r="BG630" i="1"/>
  <c r="BF630" i="1"/>
  <c r="BC630" i="1"/>
  <c r="BD630" i="1" s="1"/>
  <c r="AB630" i="1"/>
  <c r="BX629" i="1"/>
  <c r="BN629" i="1"/>
  <c r="BK629" i="1"/>
  <c r="BJ629" i="1"/>
  <c r="BH629" i="1"/>
  <c r="BO629" i="1" s="1"/>
  <c r="BG629" i="1"/>
  <c r="BF629" i="1"/>
  <c r="BC629" i="1"/>
  <c r="BD629" i="1" s="1"/>
  <c r="AB629" i="1"/>
  <c r="BX628" i="1"/>
  <c r="BN628" i="1"/>
  <c r="BK628" i="1"/>
  <c r="BJ628" i="1"/>
  <c r="BH628" i="1"/>
  <c r="BO628" i="1" s="1"/>
  <c r="BG628" i="1"/>
  <c r="BF628" i="1"/>
  <c r="BC628" i="1"/>
  <c r="BD628" i="1" s="1"/>
  <c r="AB628" i="1"/>
  <c r="BX627" i="1"/>
  <c r="BN627" i="1"/>
  <c r="BK627" i="1"/>
  <c r="BJ627" i="1"/>
  <c r="BH627" i="1"/>
  <c r="BO627" i="1" s="1"/>
  <c r="BG627" i="1"/>
  <c r="BF627" i="1"/>
  <c r="BC627" i="1"/>
  <c r="BD627" i="1" s="1"/>
  <c r="AB627" i="1"/>
  <c r="BX626" i="1"/>
  <c r="BN626" i="1"/>
  <c r="BK626" i="1"/>
  <c r="BJ626" i="1"/>
  <c r="BH626" i="1"/>
  <c r="BO626" i="1" s="1"/>
  <c r="BG626" i="1"/>
  <c r="BF626" i="1"/>
  <c r="BC626" i="1"/>
  <c r="BD626" i="1" s="1"/>
  <c r="AB626" i="1"/>
  <c r="BX625" i="1"/>
  <c r="BN625" i="1"/>
  <c r="BK625" i="1"/>
  <c r="BJ625" i="1"/>
  <c r="BH625" i="1"/>
  <c r="BO625" i="1" s="1"/>
  <c r="BG625" i="1"/>
  <c r="BF625" i="1"/>
  <c r="BC625" i="1"/>
  <c r="BD625" i="1" s="1"/>
  <c r="AB625" i="1"/>
  <c r="BX624" i="1"/>
  <c r="BN624" i="1"/>
  <c r="BK624" i="1"/>
  <c r="BJ624" i="1"/>
  <c r="BH624" i="1"/>
  <c r="BO624" i="1" s="1"/>
  <c r="BG624" i="1"/>
  <c r="BF624" i="1"/>
  <c r="BC624" i="1"/>
  <c r="BD624" i="1" s="1"/>
  <c r="AB624" i="1"/>
  <c r="BX623" i="1"/>
  <c r="BN623" i="1"/>
  <c r="BK623" i="1"/>
  <c r="BJ623" i="1"/>
  <c r="BH623" i="1"/>
  <c r="BO623" i="1" s="1"/>
  <c r="BG623" i="1"/>
  <c r="BF623" i="1"/>
  <c r="BC623" i="1"/>
  <c r="BD623" i="1" s="1"/>
  <c r="AB623" i="1"/>
  <c r="BX622" i="1"/>
  <c r="BN622" i="1"/>
  <c r="BK622" i="1"/>
  <c r="BJ622" i="1"/>
  <c r="BH622" i="1"/>
  <c r="BO622" i="1" s="1"/>
  <c r="BG622" i="1"/>
  <c r="BF622" i="1"/>
  <c r="BC622" i="1"/>
  <c r="BD622" i="1" s="1"/>
  <c r="AB622" i="1"/>
  <c r="BX621" i="1"/>
  <c r="BN621" i="1"/>
  <c r="BK621" i="1"/>
  <c r="BJ621" i="1"/>
  <c r="BH621" i="1"/>
  <c r="BO621" i="1" s="1"/>
  <c r="BG621" i="1"/>
  <c r="BF621" i="1"/>
  <c r="BC621" i="1"/>
  <c r="BD621" i="1" s="1"/>
  <c r="AB621" i="1"/>
  <c r="BX620" i="1"/>
  <c r="BN620" i="1"/>
  <c r="BK620" i="1"/>
  <c r="BJ620" i="1"/>
  <c r="BH620" i="1"/>
  <c r="BO620" i="1" s="1"/>
  <c r="BG620" i="1"/>
  <c r="BF620" i="1"/>
  <c r="BC620" i="1"/>
  <c r="BD620" i="1" s="1"/>
  <c r="AB620" i="1"/>
  <c r="BX619" i="1"/>
  <c r="BN619" i="1"/>
  <c r="BK619" i="1"/>
  <c r="BJ619" i="1"/>
  <c r="BH619" i="1"/>
  <c r="BO619" i="1" s="1"/>
  <c r="BG619" i="1"/>
  <c r="BF619" i="1"/>
  <c r="BC619" i="1"/>
  <c r="BD619" i="1" s="1"/>
  <c r="AB619" i="1"/>
  <c r="BX618" i="1"/>
  <c r="BN618" i="1"/>
  <c r="BK618" i="1"/>
  <c r="BJ618" i="1"/>
  <c r="BH618" i="1"/>
  <c r="BO618" i="1" s="1"/>
  <c r="BG618" i="1"/>
  <c r="BF618" i="1"/>
  <c r="BC618" i="1"/>
  <c r="BD618" i="1" s="1"/>
  <c r="BX617" i="1"/>
  <c r="BN617" i="1"/>
  <c r="BK617" i="1"/>
  <c r="BJ617" i="1"/>
  <c r="BH617" i="1"/>
  <c r="BO617" i="1" s="1"/>
  <c r="BG617" i="1"/>
  <c r="BF617" i="1"/>
  <c r="BC617" i="1"/>
  <c r="BD617" i="1" s="1"/>
  <c r="AB617" i="1"/>
  <c r="BX616" i="1"/>
  <c r="BN616" i="1"/>
  <c r="BK616" i="1"/>
  <c r="BJ616" i="1"/>
  <c r="BH616" i="1"/>
  <c r="BO616" i="1" s="1"/>
  <c r="BG616" i="1"/>
  <c r="BF616" i="1"/>
  <c r="BC616" i="1"/>
  <c r="BD616" i="1" s="1"/>
  <c r="AB616" i="1"/>
  <c r="BX615" i="1"/>
  <c r="BN615" i="1"/>
  <c r="BK615" i="1"/>
  <c r="BJ615" i="1"/>
  <c r="BH615" i="1"/>
  <c r="BO615" i="1" s="1"/>
  <c r="BG615" i="1"/>
  <c r="BF615" i="1"/>
  <c r="BC615" i="1"/>
  <c r="BD615" i="1" s="1"/>
  <c r="AB615" i="1"/>
  <c r="BX614" i="1"/>
  <c r="BN614" i="1"/>
  <c r="BK614" i="1"/>
  <c r="BJ614" i="1"/>
  <c r="BH614" i="1"/>
  <c r="BO614" i="1" s="1"/>
  <c r="BG614" i="1"/>
  <c r="BF614" i="1"/>
  <c r="BC614" i="1"/>
  <c r="BD614" i="1" s="1"/>
  <c r="AB614" i="1"/>
  <c r="BX613" i="1"/>
  <c r="BN613" i="1"/>
  <c r="BK613" i="1"/>
  <c r="BJ613" i="1"/>
  <c r="BH613" i="1"/>
  <c r="BO613" i="1" s="1"/>
  <c r="BG613" i="1"/>
  <c r="BF613" i="1"/>
  <c r="BC613" i="1"/>
  <c r="BD613" i="1" s="1"/>
  <c r="AB613" i="1"/>
  <c r="BX612" i="1"/>
  <c r="BN612" i="1"/>
  <c r="BK612" i="1"/>
  <c r="BJ612" i="1"/>
  <c r="BH612" i="1"/>
  <c r="BO612" i="1" s="1"/>
  <c r="BG612" i="1"/>
  <c r="BF612" i="1"/>
  <c r="BC612" i="1"/>
  <c r="BD612" i="1" s="1"/>
  <c r="AB612" i="1"/>
  <c r="BX611" i="1"/>
  <c r="BN611" i="1"/>
  <c r="BK611" i="1"/>
  <c r="BJ611" i="1"/>
  <c r="BH611" i="1"/>
  <c r="BO611" i="1" s="1"/>
  <c r="BG611" i="1"/>
  <c r="BF611" i="1"/>
  <c r="BC611" i="1"/>
  <c r="BD611" i="1" s="1"/>
  <c r="AB611" i="1"/>
  <c r="BX610" i="1"/>
  <c r="BN610" i="1"/>
  <c r="BK610" i="1"/>
  <c r="BJ610" i="1"/>
  <c r="BH610" i="1"/>
  <c r="BO610" i="1" s="1"/>
  <c r="BG610" i="1"/>
  <c r="BF610" i="1"/>
  <c r="BC610" i="1"/>
  <c r="BD610" i="1" s="1"/>
  <c r="AB610" i="1"/>
  <c r="BX609" i="1"/>
  <c r="BN609" i="1"/>
  <c r="BK609" i="1"/>
  <c r="BJ609" i="1"/>
  <c r="BH609" i="1"/>
  <c r="BO609" i="1" s="1"/>
  <c r="BG609" i="1"/>
  <c r="BF609" i="1"/>
  <c r="BC609" i="1"/>
  <c r="BD609" i="1" s="1"/>
  <c r="AB609" i="1"/>
  <c r="BX608" i="1"/>
  <c r="BN608" i="1"/>
  <c r="BK608" i="1"/>
  <c r="BJ608" i="1"/>
  <c r="BH608" i="1"/>
  <c r="BO608" i="1" s="1"/>
  <c r="BG608" i="1"/>
  <c r="BF608" i="1"/>
  <c r="BC608" i="1"/>
  <c r="BD608" i="1" s="1"/>
  <c r="AB608" i="1"/>
  <c r="BX607" i="1"/>
  <c r="BN607" i="1"/>
  <c r="BK607" i="1"/>
  <c r="BJ607" i="1"/>
  <c r="BH607" i="1"/>
  <c r="BO607" i="1" s="1"/>
  <c r="BG607" i="1"/>
  <c r="BF607" i="1"/>
  <c r="BC607" i="1"/>
  <c r="BD607" i="1" s="1"/>
  <c r="AB607" i="1"/>
  <c r="BX606" i="1"/>
  <c r="BN606" i="1"/>
  <c r="BK606" i="1"/>
  <c r="BJ606" i="1"/>
  <c r="BH606" i="1"/>
  <c r="BO606" i="1" s="1"/>
  <c r="BG606" i="1"/>
  <c r="BF606" i="1"/>
  <c r="BC606" i="1"/>
  <c r="BD606" i="1" s="1"/>
  <c r="AB606" i="1"/>
  <c r="BX605" i="1"/>
  <c r="BN605" i="1"/>
  <c r="BK605" i="1"/>
  <c r="BJ605" i="1"/>
  <c r="BH605" i="1"/>
  <c r="BO605" i="1" s="1"/>
  <c r="BG605" i="1"/>
  <c r="BF605" i="1"/>
  <c r="BC605" i="1"/>
  <c r="BD605" i="1" s="1"/>
  <c r="AB605" i="1"/>
  <c r="BX604" i="1"/>
  <c r="BN604" i="1"/>
  <c r="BK604" i="1"/>
  <c r="BJ604" i="1"/>
  <c r="BH604" i="1"/>
  <c r="BO604" i="1" s="1"/>
  <c r="BG604" i="1"/>
  <c r="BF604" i="1"/>
  <c r="BC604" i="1"/>
  <c r="BD604" i="1" s="1"/>
  <c r="AB604" i="1"/>
  <c r="BX603" i="1"/>
  <c r="BN603" i="1"/>
  <c r="BK603" i="1"/>
  <c r="BJ603" i="1"/>
  <c r="BH603" i="1"/>
  <c r="BO603" i="1" s="1"/>
  <c r="BG603" i="1"/>
  <c r="BF603" i="1"/>
  <c r="BC603" i="1"/>
  <c r="BD603" i="1" s="1"/>
  <c r="AB603" i="1"/>
  <c r="BX602" i="1"/>
  <c r="BN602" i="1"/>
  <c r="BK602" i="1"/>
  <c r="BJ602" i="1"/>
  <c r="BH602" i="1"/>
  <c r="BO602" i="1" s="1"/>
  <c r="BG602" i="1"/>
  <c r="BF602" i="1"/>
  <c r="BC602" i="1"/>
  <c r="BD602" i="1" s="1"/>
  <c r="AB602" i="1"/>
  <c r="BX601" i="1"/>
  <c r="BN601" i="1"/>
  <c r="BK601" i="1"/>
  <c r="BJ601" i="1"/>
  <c r="BH601" i="1"/>
  <c r="BO601" i="1" s="1"/>
  <c r="BG601" i="1"/>
  <c r="BF601" i="1"/>
  <c r="BC601" i="1"/>
  <c r="BD601" i="1" s="1"/>
  <c r="AB601" i="1"/>
  <c r="BX600" i="1"/>
  <c r="BN600" i="1"/>
  <c r="BK600" i="1"/>
  <c r="BJ600" i="1"/>
  <c r="BH600" i="1"/>
  <c r="BO600" i="1" s="1"/>
  <c r="BG600" i="1"/>
  <c r="BF600" i="1"/>
  <c r="BC600" i="1"/>
  <c r="BD600" i="1" s="1"/>
  <c r="AB600" i="1"/>
  <c r="BX599" i="1"/>
  <c r="BN599" i="1"/>
  <c r="BK599" i="1"/>
  <c r="BJ599" i="1"/>
  <c r="BH599" i="1"/>
  <c r="BO599" i="1" s="1"/>
  <c r="BG599" i="1"/>
  <c r="BF599" i="1"/>
  <c r="BC599" i="1"/>
  <c r="BD599" i="1" s="1"/>
  <c r="AB599" i="1"/>
  <c r="BX598" i="1"/>
  <c r="BN598" i="1"/>
  <c r="BK598" i="1"/>
  <c r="BJ598" i="1"/>
  <c r="BH598" i="1"/>
  <c r="BO598" i="1" s="1"/>
  <c r="BG598" i="1"/>
  <c r="BF598" i="1"/>
  <c r="BC598" i="1"/>
  <c r="BD598" i="1" s="1"/>
  <c r="AB598" i="1"/>
  <c r="BX597" i="1"/>
  <c r="BN597" i="1"/>
  <c r="BK597" i="1"/>
  <c r="BJ597" i="1"/>
  <c r="BH597" i="1"/>
  <c r="BO597" i="1" s="1"/>
  <c r="BG597" i="1"/>
  <c r="BF597" i="1"/>
  <c r="BC597" i="1"/>
  <c r="BD597" i="1" s="1"/>
  <c r="AB597" i="1"/>
  <c r="BX596" i="1"/>
  <c r="BN596" i="1"/>
  <c r="BK596" i="1"/>
  <c r="BJ596" i="1"/>
  <c r="BH596" i="1"/>
  <c r="BO596" i="1" s="1"/>
  <c r="BG596" i="1"/>
  <c r="BF596" i="1"/>
  <c r="BC596" i="1"/>
  <c r="BD596" i="1" s="1"/>
  <c r="AB596" i="1"/>
  <c r="BX595" i="1"/>
  <c r="BN595" i="1"/>
  <c r="BK595" i="1"/>
  <c r="BJ595" i="1"/>
  <c r="BH595" i="1"/>
  <c r="BO595" i="1" s="1"/>
  <c r="BG595" i="1"/>
  <c r="BF595" i="1"/>
  <c r="BC595" i="1"/>
  <c r="BD595" i="1" s="1"/>
  <c r="AB595" i="1"/>
  <c r="BX594" i="1"/>
  <c r="BN594" i="1"/>
  <c r="BK594" i="1"/>
  <c r="BJ594" i="1"/>
  <c r="BH594" i="1"/>
  <c r="BO594" i="1" s="1"/>
  <c r="BG594" i="1"/>
  <c r="BF594" i="1"/>
  <c r="BC594" i="1"/>
  <c r="BD594" i="1" s="1"/>
  <c r="AB594" i="1"/>
  <c r="BX593" i="1"/>
  <c r="BN593" i="1"/>
  <c r="BK593" i="1"/>
  <c r="BJ593" i="1"/>
  <c r="BH593" i="1"/>
  <c r="BO593" i="1" s="1"/>
  <c r="BG593" i="1"/>
  <c r="BF593" i="1"/>
  <c r="BC593" i="1"/>
  <c r="BD593" i="1" s="1"/>
  <c r="AB593" i="1"/>
  <c r="BX592" i="1"/>
  <c r="BN592" i="1"/>
  <c r="BK592" i="1"/>
  <c r="BJ592" i="1"/>
  <c r="BH592" i="1"/>
  <c r="BO592" i="1" s="1"/>
  <c r="BG592" i="1"/>
  <c r="BF592" i="1"/>
  <c r="BC592" i="1"/>
  <c r="BD592" i="1" s="1"/>
  <c r="AB592" i="1"/>
  <c r="BX591" i="1"/>
  <c r="BN591" i="1"/>
  <c r="BK591" i="1"/>
  <c r="BJ591" i="1"/>
  <c r="BH591" i="1"/>
  <c r="BO591" i="1" s="1"/>
  <c r="BG591" i="1"/>
  <c r="BF591" i="1"/>
  <c r="BC591" i="1"/>
  <c r="BD591" i="1" s="1"/>
  <c r="AB591" i="1"/>
  <c r="BX590" i="1"/>
  <c r="BN590" i="1"/>
  <c r="BK590" i="1"/>
  <c r="BJ590" i="1"/>
  <c r="BH590" i="1"/>
  <c r="BO590" i="1" s="1"/>
  <c r="BG590" i="1"/>
  <c r="BF590" i="1"/>
  <c r="BC590" i="1"/>
  <c r="BD590" i="1" s="1"/>
  <c r="AB590" i="1"/>
  <c r="BX589" i="1"/>
  <c r="BN589" i="1"/>
  <c r="BK589" i="1"/>
  <c r="BJ589" i="1"/>
  <c r="BH589" i="1"/>
  <c r="BO589" i="1" s="1"/>
  <c r="BG589" i="1"/>
  <c r="BF589" i="1"/>
  <c r="BC589" i="1"/>
  <c r="BD589" i="1" s="1"/>
  <c r="AB589" i="1"/>
  <c r="BX588" i="1"/>
  <c r="BN588" i="1"/>
  <c r="BK588" i="1"/>
  <c r="BJ588" i="1"/>
  <c r="BH588" i="1"/>
  <c r="BO588" i="1" s="1"/>
  <c r="BG588" i="1"/>
  <c r="BF588" i="1"/>
  <c r="BC588" i="1"/>
  <c r="BD588" i="1" s="1"/>
  <c r="AB588" i="1"/>
  <c r="BX587" i="1"/>
  <c r="BN587" i="1"/>
  <c r="BK587" i="1"/>
  <c r="BJ587" i="1"/>
  <c r="BH587" i="1"/>
  <c r="BO587" i="1" s="1"/>
  <c r="BG587" i="1"/>
  <c r="BF587" i="1"/>
  <c r="BC587" i="1"/>
  <c r="BD587" i="1" s="1"/>
  <c r="AB587" i="1"/>
  <c r="BX586" i="1"/>
  <c r="BN586" i="1"/>
  <c r="BK586" i="1"/>
  <c r="BJ586" i="1"/>
  <c r="BH586" i="1"/>
  <c r="BO586" i="1" s="1"/>
  <c r="BG586" i="1"/>
  <c r="BF586" i="1"/>
  <c r="BC586" i="1"/>
  <c r="BD586" i="1" s="1"/>
  <c r="AB586" i="1"/>
  <c r="BX585" i="1"/>
  <c r="BN585" i="1"/>
  <c r="BK585" i="1"/>
  <c r="BJ585" i="1"/>
  <c r="BH585" i="1"/>
  <c r="BO585" i="1" s="1"/>
  <c r="BG585" i="1"/>
  <c r="BF585" i="1"/>
  <c r="BC585" i="1"/>
  <c r="BD585" i="1" s="1"/>
  <c r="AB585" i="1"/>
  <c r="BX584" i="1"/>
  <c r="BN584" i="1"/>
  <c r="BK584" i="1"/>
  <c r="BJ584" i="1"/>
  <c r="BH584" i="1"/>
  <c r="BO584" i="1" s="1"/>
  <c r="BG584" i="1"/>
  <c r="BF584" i="1"/>
  <c r="BC584" i="1"/>
  <c r="BD584" i="1" s="1"/>
  <c r="AB584" i="1"/>
  <c r="BX583" i="1"/>
  <c r="BN583" i="1"/>
  <c r="BK583" i="1"/>
  <c r="BJ583" i="1"/>
  <c r="BH583" i="1"/>
  <c r="BO583" i="1" s="1"/>
  <c r="BG583" i="1"/>
  <c r="BF583" i="1"/>
  <c r="BC583" i="1"/>
  <c r="BD583" i="1" s="1"/>
  <c r="AB583" i="1"/>
  <c r="BX582" i="1"/>
  <c r="BN582" i="1"/>
  <c r="BK582" i="1"/>
  <c r="BJ582" i="1"/>
  <c r="BH582" i="1"/>
  <c r="BO582" i="1" s="1"/>
  <c r="BG582" i="1"/>
  <c r="BF582" i="1"/>
  <c r="BC582" i="1"/>
  <c r="BD582" i="1" s="1"/>
  <c r="AB582" i="1"/>
  <c r="BX581" i="1"/>
  <c r="BN581" i="1"/>
  <c r="BK581" i="1"/>
  <c r="BJ581" i="1"/>
  <c r="BH581" i="1"/>
  <c r="BO581" i="1" s="1"/>
  <c r="BG581" i="1"/>
  <c r="BF581" i="1"/>
  <c r="BC581" i="1"/>
  <c r="BD581" i="1" s="1"/>
  <c r="AB581" i="1"/>
  <c r="BX580" i="1"/>
  <c r="BN580" i="1"/>
  <c r="BK580" i="1"/>
  <c r="BJ580" i="1"/>
  <c r="BH580" i="1"/>
  <c r="BO580" i="1" s="1"/>
  <c r="BG580" i="1"/>
  <c r="BF580" i="1"/>
  <c r="BC580" i="1"/>
  <c r="BD580" i="1" s="1"/>
  <c r="AB580" i="1"/>
  <c r="BX579" i="1"/>
  <c r="BN579" i="1"/>
  <c r="BK579" i="1"/>
  <c r="BJ579" i="1"/>
  <c r="BH579" i="1"/>
  <c r="BO579" i="1" s="1"/>
  <c r="BG579" i="1"/>
  <c r="BF579" i="1"/>
  <c r="BC579" i="1"/>
  <c r="BD579" i="1" s="1"/>
  <c r="AB579" i="1"/>
  <c r="BX578" i="1"/>
  <c r="BN578" i="1"/>
  <c r="BK578" i="1"/>
  <c r="BJ578" i="1"/>
  <c r="BH578" i="1"/>
  <c r="BO578" i="1" s="1"/>
  <c r="BG578" i="1"/>
  <c r="BF578" i="1"/>
  <c r="BC578" i="1"/>
  <c r="BD578" i="1" s="1"/>
  <c r="AB578" i="1"/>
  <c r="BX577" i="1"/>
  <c r="BN577" i="1"/>
  <c r="BK577" i="1"/>
  <c r="BJ577" i="1"/>
  <c r="BH577" i="1"/>
  <c r="BO577" i="1" s="1"/>
  <c r="BG577" i="1"/>
  <c r="BF577" i="1"/>
  <c r="BC577" i="1"/>
  <c r="BD577" i="1" s="1"/>
  <c r="AB577" i="1"/>
  <c r="BX576" i="1"/>
  <c r="BN576" i="1"/>
  <c r="BK576" i="1"/>
  <c r="BJ576" i="1"/>
  <c r="BH576" i="1"/>
  <c r="BO576" i="1" s="1"/>
  <c r="BG576" i="1"/>
  <c r="BF576" i="1"/>
  <c r="BC576" i="1"/>
  <c r="BD576" i="1" s="1"/>
  <c r="BX575" i="1"/>
  <c r="BN575" i="1"/>
  <c r="BK575" i="1"/>
  <c r="BJ575" i="1"/>
  <c r="BH575" i="1"/>
  <c r="BO575" i="1" s="1"/>
  <c r="BG575" i="1"/>
  <c r="BF575" i="1"/>
  <c r="BC575" i="1"/>
  <c r="BD575" i="1" s="1"/>
  <c r="AB575" i="1"/>
  <c r="BX574" i="1"/>
  <c r="BN574" i="1"/>
  <c r="BK574" i="1"/>
  <c r="BJ574" i="1"/>
  <c r="BH574" i="1"/>
  <c r="BO574" i="1" s="1"/>
  <c r="BG574" i="1"/>
  <c r="BF574" i="1"/>
  <c r="BC574" i="1"/>
  <c r="BD574" i="1" s="1"/>
  <c r="AB574" i="1"/>
  <c r="BX573" i="1"/>
  <c r="BN573" i="1"/>
  <c r="BK573" i="1"/>
  <c r="BJ573" i="1"/>
  <c r="BH573" i="1"/>
  <c r="BO573" i="1" s="1"/>
  <c r="BG573" i="1"/>
  <c r="BF573" i="1"/>
  <c r="BC573" i="1"/>
  <c r="BD573" i="1" s="1"/>
  <c r="AB573" i="1"/>
  <c r="BX572" i="1"/>
  <c r="BN572" i="1"/>
  <c r="BK572" i="1"/>
  <c r="BJ572" i="1"/>
  <c r="BH572" i="1"/>
  <c r="BO572" i="1" s="1"/>
  <c r="BG572" i="1"/>
  <c r="BF572" i="1"/>
  <c r="BC572" i="1"/>
  <c r="BD572" i="1" s="1"/>
  <c r="BX571" i="1"/>
  <c r="BN571" i="1"/>
  <c r="BK571" i="1"/>
  <c r="BJ571" i="1"/>
  <c r="BH571" i="1"/>
  <c r="BO571" i="1" s="1"/>
  <c r="BG571" i="1"/>
  <c r="BF571" i="1"/>
  <c r="BC571" i="1"/>
  <c r="BD571" i="1" s="1"/>
  <c r="AB571" i="1"/>
  <c r="BX570" i="1"/>
  <c r="BN570" i="1"/>
  <c r="BK570" i="1"/>
  <c r="BJ570" i="1"/>
  <c r="BH570" i="1"/>
  <c r="BO570" i="1" s="1"/>
  <c r="BG570" i="1"/>
  <c r="BF570" i="1"/>
  <c r="BC570" i="1"/>
  <c r="BD570" i="1" s="1"/>
  <c r="AB570" i="1"/>
  <c r="BX569" i="1"/>
  <c r="BN569" i="1"/>
  <c r="BK569" i="1"/>
  <c r="BJ569" i="1"/>
  <c r="BH569" i="1"/>
  <c r="BO569" i="1" s="1"/>
  <c r="BG569" i="1"/>
  <c r="BF569" i="1"/>
  <c r="BC569" i="1"/>
  <c r="BD569" i="1" s="1"/>
  <c r="AB569" i="1"/>
  <c r="BX568" i="1"/>
  <c r="BN568" i="1"/>
  <c r="BK568" i="1"/>
  <c r="BJ568" i="1"/>
  <c r="BH568" i="1"/>
  <c r="BO568" i="1" s="1"/>
  <c r="BG568" i="1"/>
  <c r="BF568" i="1"/>
  <c r="BC568" i="1"/>
  <c r="BD568" i="1" s="1"/>
  <c r="AB568" i="1"/>
  <c r="BX567" i="1"/>
  <c r="BN567" i="1"/>
  <c r="BK567" i="1"/>
  <c r="BJ567" i="1"/>
  <c r="BH567" i="1"/>
  <c r="BO567" i="1" s="1"/>
  <c r="BG567" i="1"/>
  <c r="BF567" i="1"/>
  <c r="BC567" i="1"/>
  <c r="BD567" i="1" s="1"/>
  <c r="AB567" i="1"/>
  <c r="BX566" i="1"/>
  <c r="BN566" i="1"/>
  <c r="BK566" i="1"/>
  <c r="BJ566" i="1"/>
  <c r="BH566" i="1"/>
  <c r="BO566" i="1" s="1"/>
  <c r="BG566" i="1"/>
  <c r="BF566" i="1"/>
  <c r="BC566" i="1"/>
  <c r="BD566" i="1" s="1"/>
  <c r="BX565" i="1"/>
  <c r="BN565" i="1"/>
  <c r="BK565" i="1"/>
  <c r="BJ565" i="1"/>
  <c r="BH565" i="1"/>
  <c r="BO565" i="1" s="1"/>
  <c r="BG565" i="1"/>
  <c r="BF565" i="1"/>
  <c r="BC565" i="1"/>
  <c r="BD565" i="1" s="1"/>
  <c r="BX564" i="1"/>
  <c r="BN564" i="1"/>
  <c r="BK564" i="1"/>
  <c r="BJ564" i="1"/>
  <c r="BH564" i="1"/>
  <c r="BO564" i="1" s="1"/>
  <c r="BG564" i="1"/>
  <c r="BF564" i="1"/>
  <c r="BC564" i="1"/>
  <c r="BD564" i="1" s="1"/>
  <c r="BX563" i="1"/>
  <c r="BN563" i="1"/>
  <c r="BK563" i="1"/>
  <c r="BJ563" i="1"/>
  <c r="BH563" i="1"/>
  <c r="BO563" i="1" s="1"/>
  <c r="BG563" i="1"/>
  <c r="BF563" i="1"/>
  <c r="BC563" i="1"/>
  <c r="BD563" i="1" s="1"/>
  <c r="AB563" i="1"/>
  <c r="BX562" i="1"/>
  <c r="BN562" i="1"/>
  <c r="BK562" i="1"/>
  <c r="BJ562" i="1"/>
  <c r="BH562" i="1"/>
  <c r="BO562" i="1" s="1"/>
  <c r="BG562" i="1"/>
  <c r="BF562" i="1"/>
  <c r="BC562" i="1"/>
  <c r="BD562" i="1" s="1"/>
  <c r="AB562" i="1"/>
  <c r="BX561" i="1"/>
  <c r="BN561" i="1"/>
  <c r="BK561" i="1"/>
  <c r="BJ561" i="1"/>
  <c r="BH561" i="1"/>
  <c r="BO561" i="1" s="1"/>
  <c r="BG561" i="1"/>
  <c r="BF561" i="1"/>
  <c r="BC561" i="1"/>
  <c r="BD561" i="1" s="1"/>
  <c r="AB561" i="1"/>
  <c r="BX560" i="1"/>
  <c r="BN560" i="1"/>
  <c r="BK560" i="1"/>
  <c r="BJ560" i="1"/>
  <c r="BH560" i="1"/>
  <c r="BO560" i="1" s="1"/>
  <c r="BG560" i="1"/>
  <c r="BF560" i="1"/>
  <c r="BC560" i="1"/>
  <c r="BD560" i="1" s="1"/>
  <c r="AB560" i="1"/>
  <c r="BX559" i="1"/>
  <c r="BN559" i="1"/>
  <c r="BK559" i="1"/>
  <c r="BJ559" i="1"/>
  <c r="BH559" i="1"/>
  <c r="BO559" i="1" s="1"/>
  <c r="BG559" i="1"/>
  <c r="BF559" i="1"/>
  <c r="BC559" i="1"/>
  <c r="BD559" i="1" s="1"/>
  <c r="AB559" i="1"/>
  <c r="BX558" i="1"/>
  <c r="BN558" i="1"/>
  <c r="BK558" i="1"/>
  <c r="BJ558" i="1"/>
  <c r="BH558" i="1"/>
  <c r="BO558" i="1" s="1"/>
  <c r="BG558" i="1"/>
  <c r="BF558" i="1"/>
  <c r="BC558" i="1"/>
  <c r="BD558" i="1" s="1"/>
  <c r="AB558" i="1"/>
  <c r="BX557" i="1"/>
  <c r="BN557" i="1"/>
  <c r="BK557" i="1"/>
  <c r="BJ557" i="1"/>
  <c r="BH557" i="1"/>
  <c r="BO557" i="1" s="1"/>
  <c r="BG557" i="1"/>
  <c r="BF557" i="1"/>
  <c r="BC557" i="1"/>
  <c r="BD557" i="1" s="1"/>
  <c r="AB557" i="1"/>
  <c r="BX556" i="1"/>
  <c r="BN556" i="1"/>
  <c r="BK556" i="1"/>
  <c r="BJ556" i="1"/>
  <c r="BH556" i="1"/>
  <c r="BO556" i="1" s="1"/>
  <c r="BG556" i="1"/>
  <c r="BF556" i="1"/>
  <c r="BC556" i="1"/>
  <c r="BD556" i="1" s="1"/>
  <c r="AB556" i="1"/>
  <c r="BX555" i="1"/>
  <c r="BN555" i="1"/>
  <c r="BK555" i="1"/>
  <c r="BJ555" i="1"/>
  <c r="BH555" i="1"/>
  <c r="BO555" i="1" s="1"/>
  <c r="BG555" i="1"/>
  <c r="BF555" i="1"/>
  <c r="BC555" i="1"/>
  <c r="BD555" i="1" s="1"/>
  <c r="AB555" i="1"/>
  <c r="BX554" i="1"/>
  <c r="BN554" i="1"/>
  <c r="BK554" i="1"/>
  <c r="BJ554" i="1"/>
  <c r="BH554" i="1"/>
  <c r="BO554" i="1" s="1"/>
  <c r="BG554" i="1"/>
  <c r="BF554" i="1"/>
  <c r="BC554" i="1"/>
  <c r="BD554" i="1" s="1"/>
  <c r="AB554" i="1"/>
  <c r="BX553" i="1"/>
  <c r="BN553" i="1"/>
  <c r="BK553" i="1"/>
  <c r="BJ553" i="1"/>
  <c r="BH553" i="1"/>
  <c r="BO553" i="1" s="1"/>
  <c r="BG553" i="1"/>
  <c r="BF553" i="1"/>
  <c r="BC553" i="1"/>
  <c r="BD553" i="1" s="1"/>
  <c r="AB553" i="1"/>
  <c r="BX552" i="1"/>
  <c r="BN552" i="1"/>
  <c r="BK552" i="1"/>
  <c r="BJ552" i="1"/>
  <c r="BH552" i="1"/>
  <c r="BO552" i="1" s="1"/>
  <c r="BG552" i="1"/>
  <c r="BF552" i="1"/>
  <c r="BC552" i="1"/>
  <c r="BD552" i="1" s="1"/>
  <c r="AB552" i="1"/>
  <c r="BX551" i="1"/>
  <c r="BN551" i="1"/>
  <c r="BK551" i="1"/>
  <c r="BJ551" i="1"/>
  <c r="BH551" i="1"/>
  <c r="BO551" i="1" s="1"/>
  <c r="BG551" i="1"/>
  <c r="BF551" i="1"/>
  <c r="BC551" i="1"/>
  <c r="BD551" i="1" s="1"/>
  <c r="AB551" i="1"/>
  <c r="BX550" i="1"/>
  <c r="BN550" i="1"/>
  <c r="BK550" i="1"/>
  <c r="BJ550" i="1"/>
  <c r="BH550" i="1"/>
  <c r="BO550" i="1" s="1"/>
  <c r="BG550" i="1"/>
  <c r="BF550" i="1"/>
  <c r="BC550" i="1"/>
  <c r="BD550" i="1" s="1"/>
  <c r="AB550" i="1"/>
  <c r="BX549" i="1"/>
  <c r="BN549" i="1"/>
  <c r="BK549" i="1"/>
  <c r="BJ549" i="1"/>
  <c r="BH549" i="1"/>
  <c r="BO549" i="1" s="1"/>
  <c r="BG549" i="1"/>
  <c r="BF549" i="1"/>
  <c r="BC549" i="1"/>
  <c r="BD549" i="1" s="1"/>
  <c r="BX548" i="1"/>
  <c r="BN548" i="1"/>
  <c r="BK548" i="1"/>
  <c r="BJ548" i="1"/>
  <c r="BH548" i="1"/>
  <c r="BO548" i="1" s="1"/>
  <c r="BG548" i="1"/>
  <c r="BF548" i="1"/>
  <c r="BC548" i="1"/>
  <c r="BD548" i="1" s="1"/>
  <c r="AB548" i="1"/>
  <c r="BX547" i="1"/>
  <c r="BN547" i="1"/>
  <c r="BK547" i="1"/>
  <c r="BJ547" i="1"/>
  <c r="BH547" i="1"/>
  <c r="BO547" i="1" s="1"/>
  <c r="BG547" i="1"/>
  <c r="BF547" i="1"/>
  <c r="BC547" i="1"/>
  <c r="BD547" i="1" s="1"/>
  <c r="AB547" i="1"/>
  <c r="BX546" i="1"/>
  <c r="BN546" i="1"/>
  <c r="BK546" i="1"/>
  <c r="BJ546" i="1"/>
  <c r="BH546" i="1"/>
  <c r="BO546" i="1" s="1"/>
  <c r="BG546" i="1"/>
  <c r="BF546" i="1"/>
  <c r="BC546" i="1"/>
  <c r="BD546" i="1" s="1"/>
  <c r="BX545" i="1"/>
  <c r="BN545" i="1"/>
  <c r="BK545" i="1"/>
  <c r="BJ545" i="1"/>
  <c r="BH545" i="1"/>
  <c r="BO545" i="1" s="1"/>
  <c r="BG545" i="1"/>
  <c r="BF545" i="1"/>
  <c r="BC545" i="1"/>
  <c r="BD545" i="1" s="1"/>
  <c r="AB545" i="1"/>
  <c r="BX544" i="1"/>
  <c r="BN544" i="1"/>
  <c r="BK544" i="1"/>
  <c r="BJ544" i="1"/>
  <c r="BH544" i="1"/>
  <c r="BO544" i="1" s="1"/>
  <c r="BG544" i="1"/>
  <c r="BF544" i="1"/>
  <c r="BC544" i="1"/>
  <c r="BD544" i="1" s="1"/>
  <c r="AB544" i="1"/>
  <c r="BX543" i="1"/>
  <c r="BN543" i="1"/>
  <c r="BK543" i="1"/>
  <c r="BJ543" i="1"/>
  <c r="BH543" i="1"/>
  <c r="BO543" i="1" s="1"/>
  <c r="BG543" i="1"/>
  <c r="BF543" i="1"/>
  <c r="BC543" i="1"/>
  <c r="BD543" i="1" s="1"/>
  <c r="AB543" i="1"/>
  <c r="BX542" i="1"/>
  <c r="BN542" i="1"/>
  <c r="BK542" i="1"/>
  <c r="BJ542" i="1"/>
  <c r="BH542" i="1"/>
  <c r="BO542" i="1" s="1"/>
  <c r="BG542" i="1"/>
  <c r="BF542" i="1"/>
  <c r="BC542" i="1"/>
  <c r="BD542" i="1" s="1"/>
  <c r="AB542" i="1"/>
  <c r="BX541" i="1"/>
  <c r="BN541" i="1"/>
  <c r="BK541" i="1"/>
  <c r="BJ541" i="1"/>
  <c r="BH541" i="1"/>
  <c r="BO541" i="1" s="1"/>
  <c r="BG541" i="1"/>
  <c r="BF541" i="1"/>
  <c r="BC541" i="1"/>
  <c r="BD541" i="1" s="1"/>
  <c r="AB541" i="1"/>
  <c r="BX540" i="1"/>
  <c r="BN540" i="1"/>
  <c r="BK540" i="1"/>
  <c r="BJ540" i="1"/>
  <c r="BH540" i="1"/>
  <c r="BO540" i="1" s="1"/>
  <c r="BG540" i="1"/>
  <c r="BF540" i="1"/>
  <c r="BC540" i="1"/>
  <c r="BD540" i="1" s="1"/>
  <c r="AB540" i="1"/>
  <c r="BX539" i="1"/>
  <c r="BN539" i="1"/>
  <c r="BK539" i="1"/>
  <c r="BJ539" i="1"/>
  <c r="BH539" i="1"/>
  <c r="BO539" i="1" s="1"/>
  <c r="BG539" i="1"/>
  <c r="BF539" i="1"/>
  <c r="BC539" i="1"/>
  <c r="BD539" i="1" s="1"/>
  <c r="AB539" i="1"/>
  <c r="BX538" i="1"/>
  <c r="BN538" i="1"/>
  <c r="BK538" i="1"/>
  <c r="BR538" i="1" s="1"/>
  <c r="BJ538" i="1"/>
  <c r="BH538" i="1"/>
  <c r="BO538" i="1" s="1"/>
  <c r="BG538" i="1"/>
  <c r="BF538" i="1"/>
  <c r="BC538" i="1"/>
  <c r="BD538" i="1" s="1"/>
  <c r="AB538" i="1"/>
  <c r="BX537" i="1"/>
  <c r="BN537" i="1"/>
  <c r="BK537" i="1"/>
  <c r="BJ537" i="1"/>
  <c r="BH537" i="1"/>
  <c r="BO537" i="1" s="1"/>
  <c r="BG537" i="1"/>
  <c r="BF537" i="1"/>
  <c r="BC537" i="1"/>
  <c r="BD537" i="1" s="1"/>
  <c r="AB537" i="1"/>
  <c r="BX536" i="1"/>
  <c r="BN536" i="1"/>
  <c r="BK536" i="1"/>
  <c r="BJ536" i="1"/>
  <c r="BH536" i="1"/>
  <c r="BO536" i="1" s="1"/>
  <c r="BG536" i="1"/>
  <c r="BF536" i="1"/>
  <c r="BC536" i="1"/>
  <c r="BD536" i="1" s="1"/>
  <c r="AB536" i="1"/>
  <c r="BX535" i="1"/>
  <c r="BN535" i="1"/>
  <c r="BK535" i="1"/>
  <c r="BJ535" i="1"/>
  <c r="BH535" i="1"/>
  <c r="BO535" i="1" s="1"/>
  <c r="BG535" i="1"/>
  <c r="BF535" i="1"/>
  <c r="BC535" i="1"/>
  <c r="BD535" i="1" s="1"/>
  <c r="AB535" i="1"/>
  <c r="BX534" i="1"/>
  <c r="BN534" i="1"/>
  <c r="BK534" i="1"/>
  <c r="BJ534" i="1"/>
  <c r="BH534" i="1"/>
  <c r="BO534" i="1" s="1"/>
  <c r="BG534" i="1"/>
  <c r="BF534" i="1"/>
  <c r="BC534" i="1"/>
  <c r="BD534" i="1" s="1"/>
  <c r="AB534" i="1"/>
  <c r="BX533" i="1"/>
  <c r="BN533" i="1"/>
  <c r="BK533" i="1"/>
  <c r="BJ533" i="1"/>
  <c r="BH533" i="1"/>
  <c r="BO533" i="1" s="1"/>
  <c r="BG533" i="1"/>
  <c r="BF533" i="1"/>
  <c r="BC533" i="1"/>
  <c r="BD533" i="1" s="1"/>
  <c r="AB533" i="1"/>
  <c r="BX532" i="1"/>
  <c r="BN532" i="1"/>
  <c r="BK532" i="1"/>
  <c r="BJ532" i="1"/>
  <c r="BH532" i="1"/>
  <c r="BO532" i="1" s="1"/>
  <c r="BG532" i="1"/>
  <c r="BF532" i="1"/>
  <c r="BC532" i="1"/>
  <c r="BD532" i="1" s="1"/>
  <c r="AB532" i="1"/>
  <c r="BX531" i="1"/>
  <c r="BN531" i="1"/>
  <c r="BK531" i="1"/>
  <c r="BJ531" i="1"/>
  <c r="BH531" i="1"/>
  <c r="BO531" i="1" s="1"/>
  <c r="BG531" i="1"/>
  <c r="BF531" i="1"/>
  <c r="BC531" i="1"/>
  <c r="BD531" i="1" s="1"/>
  <c r="AB531" i="1"/>
  <c r="BX530" i="1"/>
  <c r="BN530" i="1"/>
  <c r="BK530" i="1"/>
  <c r="BJ530" i="1"/>
  <c r="BH530" i="1"/>
  <c r="BO530" i="1" s="1"/>
  <c r="BG530" i="1"/>
  <c r="BF530" i="1"/>
  <c r="BC530" i="1"/>
  <c r="BD530" i="1" s="1"/>
  <c r="AB530" i="1"/>
  <c r="BX529" i="1"/>
  <c r="BN529" i="1"/>
  <c r="BK529" i="1"/>
  <c r="BJ529" i="1"/>
  <c r="BH529" i="1"/>
  <c r="BO529" i="1" s="1"/>
  <c r="BG529" i="1"/>
  <c r="BF529" i="1"/>
  <c r="BC529" i="1"/>
  <c r="BD529" i="1" s="1"/>
  <c r="AB529" i="1"/>
  <c r="BX528" i="1"/>
  <c r="BN528" i="1"/>
  <c r="BK528" i="1"/>
  <c r="BJ528" i="1"/>
  <c r="BH528" i="1"/>
  <c r="BO528" i="1" s="1"/>
  <c r="BG528" i="1"/>
  <c r="BF528" i="1"/>
  <c r="BC528" i="1"/>
  <c r="BD528" i="1" s="1"/>
  <c r="AB528" i="1"/>
  <c r="BX527" i="1"/>
  <c r="BN527" i="1"/>
  <c r="BK527" i="1"/>
  <c r="BJ527" i="1"/>
  <c r="BH527" i="1"/>
  <c r="BO527" i="1" s="1"/>
  <c r="BG527" i="1"/>
  <c r="BF527" i="1"/>
  <c r="BC527" i="1"/>
  <c r="BD527" i="1" s="1"/>
  <c r="AB527" i="1"/>
  <c r="BX526" i="1"/>
  <c r="BN526" i="1"/>
  <c r="BK526" i="1"/>
  <c r="BJ526" i="1"/>
  <c r="BH526" i="1"/>
  <c r="BO526" i="1" s="1"/>
  <c r="BG526" i="1"/>
  <c r="BF526" i="1"/>
  <c r="BC526" i="1"/>
  <c r="BD526" i="1" s="1"/>
  <c r="AB526" i="1"/>
  <c r="BX525" i="1"/>
  <c r="BN525" i="1"/>
  <c r="BK525" i="1"/>
  <c r="BJ525" i="1"/>
  <c r="BH525" i="1"/>
  <c r="BO525" i="1" s="1"/>
  <c r="BG525" i="1"/>
  <c r="BF525" i="1"/>
  <c r="BC525" i="1"/>
  <c r="BD525" i="1" s="1"/>
  <c r="AB525" i="1"/>
  <c r="BX524" i="1"/>
  <c r="BN524" i="1"/>
  <c r="BK524" i="1"/>
  <c r="BJ524" i="1"/>
  <c r="BH524" i="1"/>
  <c r="BO524" i="1" s="1"/>
  <c r="BG524" i="1"/>
  <c r="BF524" i="1"/>
  <c r="BC524" i="1"/>
  <c r="BD524" i="1" s="1"/>
  <c r="AB524" i="1"/>
  <c r="BX523" i="1"/>
  <c r="BN523" i="1"/>
  <c r="BK523" i="1"/>
  <c r="BJ523" i="1"/>
  <c r="BH523" i="1"/>
  <c r="BO523" i="1" s="1"/>
  <c r="BG523" i="1"/>
  <c r="BF523" i="1"/>
  <c r="BC523" i="1"/>
  <c r="BD523" i="1" s="1"/>
  <c r="AB523" i="1"/>
  <c r="BX522" i="1"/>
  <c r="BN522" i="1"/>
  <c r="BK522" i="1"/>
  <c r="BJ522" i="1"/>
  <c r="BH522" i="1"/>
  <c r="BO522" i="1" s="1"/>
  <c r="BG522" i="1"/>
  <c r="BF522" i="1"/>
  <c r="BC522" i="1"/>
  <c r="BD522" i="1" s="1"/>
  <c r="AB522" i="1"/>
  <c r="BX521" i="1"/>
  <c r="BN521" i="1"/>
  <c r="BK521" i="1"/>
  <c r="BJ521" i="1"/>
  <c r="BH521" i="1"/>
  <c r="BO521" i="1" s="1"/>
  <c r="BG521" i="1"/>
  <c r="BF521" i="1"/>
  <c r="BC521" i="1"/>
  <c r="BD521" i="1" s="1"/>
  <c r="AB521" i="1"/>
  <c r="BX520" i="1"/>
  <c r="BN520" i="1"/>
  <c r="BK520" i="1"/>
  <c r="BJ520" i="1"/>
  <c r="BH520" i="1"/>
  <c r="BO520" i="1" s="1"/>
  <c r="BG520" i="1"/>
  <c r="BF520" i="1"/>
  <c r="BC520" i="1"/>
  <c r="BD520" i="1" s="1"/>
  <c r="AB520" i="1"/>
  <c r="BX519" i="1"/>
  <c r="BN519" i="1"/>
  <c r="BK519" i="1"/>
  <c r="BJ519" i="1"/>
  <c r="BH519" i="1"/>
  <c r="BO519" i="1" s="1"/>
  <c r="BG519" i="1"/>
  <c r="BF519" i="1"/>
  <c r="BC519" i="1"/>
  <c r="BD519" i="1" s="1"/>
  <c r="AB519" i="1"/>
  <c r="BX518" i="1"/>
  <c r="BN518" i="1"/>
  <c r="BK518" i="1"/>
  <c r="BJ518" i="1"/>
  <c r="BH518" i="1"/>
  <c r="BO518" i="1" s="1"/>
  <c r="BG518" i="1"/>
  <c r="BF518" i="1"/>
  <c r="BC518" i="1"/>
  <c r="BD518" i="1" s="1"/>
  <c r="AB518" i="1"/>
  <c r="BX517" i="1"/>
  <c r="BN517" i="1"/>
  <c r="BK517" i="1"/>
  <c r="BJ517" i="1"/>
  <c r="BH517" i="1"/>
  <c r="BO517" i="1" s="1"/>
  <c r="BG517" i="1"/>
  <c r="BF517" i="1"/>
  <c r="BC517" i="1"/>
  <c r="BD517" i="1" s="1"/>
  <c r="AB517" i="1"/>
  <c r="BX516" i="1"/>
  <c r="BN516" i="1"/>
  <c r="BK516" i="1"/>
  <c r="BJ516" i="1"/>
  <c r="BH516" i="1"/>
  <c r="BO516" i="1" s="1"/>
  <c r="BG516" i="1"/>
  <c r="BF516" i="1"/>
  <c r="BC516" i="1"/>
  <c r="BD516" i="1" s="1"/>
  <c r="AB516" i="1"/>
  <c r="BX515" i="1"/>
  <c r="BN515" i="1"/>
  <c r="BK515" i="1"/>
  <c r="BJ515" i="1"/>
  <c r="BH515" i="1"/>
  <c r="BO515" i="1" s="1"/>
  <c r="BG515" i="1"/>
  <c r="BF515" i="1"/>
  <c r="BC515" i="1"/>
  <c r="BD515" i="1" s="1"/>
  <c r="AB515" i="1"/>
  <c r="BX514" i="1"/>
  <c r="BN514" i="1"/>
  <c r="BK514" i="1"/>
  <c r="BJ514" i="1"/>
  <c r="BH514" i="1"/>
  <c r="BO514" i="1" s="1"/>
  <c r="BG514" i="1"/>
  <c r="BF514" i="1"/>
  <c r="BC514" i="1"/>
  <c r="BD514" i="1" s="1"/>
  <c r="AB514" i="1"/>
  <c r="BX513" i="1"/>
  <c r="BN513" i="1"/>
  <c r="BK513" i="1"/>
  <c r="BJ513" i="1"/>
  <c r="BH513" i="1"/>
  <c r="BO513" i="1" s="1"/>
  <c r="BG513" i="1"/>
  <c r="BF513" i="1"/>
  <c r="BC513" i="1"/>
  <c r="BD513" i="1" s="1"/>
  <c r="AB513" i="1"/>
  <c r="BX512" i="1"/>
  <c r="BN512" i="1"/>
  <c r="BK512" i="1"/>
  <c r="BJ512" i="1"/>
  <c r="BH512" i="1"/>
  <c r="BO512" i="1" s="1"/>
  <c r="BG512" i="1"/>
  <c r="BF512" i="1"/>
  <c r="BC512" i="1"/>
  <c r="BD512" i="1" s="1"/>
  <c r="AB512" i="1"/>
  <c r="BX511" i="1"/>
  <c r="BN511" i="1"/>
  <c r="BK511" i="1"/>
  <c r="BJ511" i="1"/>
  <c r="BH511" i="1"/>
  <c r="BO511" i="1" s="1"/>
  <c r="BG511" i="1"/>
  <c r="BF511" i="1"/>
  <c r="BC511" i="1"/>
  <c r="BD511" i="1" s="1"/>
  <c r="AB511" i="1"/>
  <c r="BX510" i="1"/>
  <c r="BN510" i="1"/>
  <c r="BK510" i="1"/>
  <c r="BJ510" i="1"/>
  <c r="BH510" i="1"/>
  <c r="BO510" i="1" s="1"/>
  <c r="BG510" i="1"/>
  <c r="BF510" i="1"/>
  <c r="BC510" i="1"/>
  <c r="BD510" i="1" s="1"/>
  <c r="AB510" i="1"/>
  <c r="BX509" i="1"/>
  <c r="BN509" i="1"/>
  <c r="BK509" i="1"/>
  <c r="BJ509" i="1"/>
  <c r="BH509" i="1"/>
  <c r="BO509" i="1" s="1"/>
  <c r="BG509" i="1"/>
  <c r="BF509" i="1"/>
  <c r="BC509" i="1"/>
  <c r="BD509" i="1" s="1"/>
  <c r="AB509" i="1"/>
  <c r="BX508" i="1"/>
  <c r="BN508" i="1"/>
  <c r="BK508" i="1"/>
  <c r="BJ508" i="1"/>
  <c r="BH508" i="1"/>
  <c r="BO508" i="1" s="1"/>
  <c r="BG508" i="1"/>
  <c r="BF508" i="1"/>
  <c r="BC508" i="1"/>
  <c r="BD508" i="1" s="1"/>
  <c r="AB508" i="1"/>
  <c r="BX507" i="1"/>
  <c r="BN507" i="1"/>
  <c r="BK507" i="1"/>
  <c r="BJ507" i="1"/>
  <c r="BH507" i="1"/>
  <c r="BO507" i="1" s="1"/>
  <c r="BG507" i="1"/>
  <c r="BF507" i="1"/>
  <c r="BC507" i="1"/>
  <c r="BD507" i="1" s="1"/>
  <c r="AB507" i="1"/>
  <c r="BX506" i="1"/>
  <c r="BN506" i="1"/>
  <c r="BK506" i="1"/>
  <c r="BJ506" i="1"/>
  <c r="BH506" i="1"/>
  <c r="BO506" i="1" s="1"/>
  <c r="BG506" i="1"/>
  <c r="BF506" i="1"/>
  <c r="BC506" i="1"/>
  <c r="BD506" i="1" s="1"/>
  <c r="AB506" i="1"/>
  <c r="BX505" i="1"/>
  <c r="BN505" i="1"/>
  <c r="BK505" i="1"/>
  <c r="BJ505" i="1"/>
  <c r="BH505" i="1"/>
  <c r="BO505" i="1" s="1"/>
  <c r="BG505" i="1"/>
  <c r="BF505" i="1"/>
  <c r="BC505" i="1"/>
  <c r="BD505" i="1" s="1"/>
  <c r="AB505" i="1"/>
  <c r="BX504" i="1"/>
  <c r="BN504" i="1"/>
  <c r="BK504" i="1"/>
  <c r="BJ504" i="1"/>
  <c r="BH504" i="1"/>
  <c r="BO504" i="1" s="1"/>
  <c r="BG504" i="1"/>
  <c r="BF504" i="1"/>
  <c r="BC504" i="1"/>
  <c r="BD504" i="1" s="1"/>
  <c r="AB504" i="1"/>
  <c r="BX503" i="1"/>
  <c r="BN503" i="1"/>
  <c r="BK503" i="1"/>
  <c r="BJ503" i="1"/>
  <c r="BH503" i="1"/>
  <c r="BO503" i="1" s="1"/>
  <c r="BG503" i="1"/>
  <c r="BF503" i="1"/>
  <c r="BC503" i="1"/>
  <c r="BD503" i="1" s="1"/>
  <c r="AB503" i="1"/>
  <c r="BX502" i="1"/>
  <c r="BN502" i="1"/>
  <c r="BK502" i="1"/>
  <c r="BJ502" i="1"/>
  <c r="BH502" i="1"/>
  <c r="BO502" i="1" s="1"/>
  <c r="BG502" i="1"/>
  <c r="BF502" i="1"/>
  <c r="BC502" i="1"/>
  <c r="BD502" i="1" s="1"/>
  <c r="AB502" i="1"/>
  <c r="BX501" i="1"/>
  <c r="BN501" i="1"/>
  <c r="BK501" i="1"/>
  <c r="BJ501" i="1"/>
  <c r="BH501" i="1"/>
  <c r="BO501" i="1" s="1"/>
  <c r="BG501" i="1"/>
  <c r="BF501" i="1"/>
  <c r="BC501" i="1"/>
  <c r="BD501" i="1" s="1"/>
  <c r="AB501" i="1"/>
  <c r="BX500" i="1"/>
  <c r="BN500" i="1"/>
  <c r="BK500" i="1"/>
  <c r="BJ500" i="1"/>
  <c r="BH500" i="1"/>
  <c r="BO500" i="1" s="1"/>
  <c r="BG500" i="1"/>
  <c r="BF500" i="1"/>
  <c r="BC500" i="1"/>
  <c r="BD500" i="1" s="1"/>
  <c r="AB500" i="1"/>
  <c r="BX499" i="1"/>
  <c r="BN499" i="1"/>
  <c r="BK499" i="1"/>
  <c r="BJ499" i="1"/>
  <c r="BH499" i="1"/>
  <c r="BO499" i="1" s="1"/>
  <c r="BG499" i="1"/>
  <c r="BC499" i="1"/>
  <c r="BD499" i="1" s="1"/>
  <c r="AB499" i="1"/>
  <c r="BX498" i="1"/>
  <c r="BN498" i="1"/>
  <c r="BK498" i="1"/>
  <c r="BJ498" i="1"/>
  <c r="BH498" i="1"/>
  <c r="BO498" i="1" s="1"/>
  <c r="BG498" i="1"/>
  <c r="BF498" i="1"/>
  <c r="BC498" i="1"/>
  <c r="BD498" i="1" s="1"/>
  <c r="AB498" i="1"/>
  <c r="BX497" i="1"/>
  <c r="BN497" i="1"/>
  <c r="BK497" i="1"/>
  <c r="BJ497" i="1"/>
  <c r="BH497" i="1"/>
  <c r="BO497" i="1" s="1"/>
  <c r="BG497" i="1"/>
  <c r="BF497" i="1"/>
  <c r="BC497" i="1"/>
  <c r="BD497" i="1" s="1"/>
  <c r="AB497" i="1"/>
  <c r="BX496" i="1"/>
  <c r="BN496" i="1"/>
  <c r="BK496" i="1"/>
  <c r="BJ496" i="1"/>
  <c r="BH496" i="1"/>
  <c r="BO496" i="1" s="1"/>
  <c r="BG496" i="1"/>
  <c r="BF496" i="1"/>
  <c r="BC496" i="1"/>
  <c r="BD496" i="1" s="1"/>
  <c r="AB496" i="1"/>
  <c r="BX495" i="1"/>
  <c r="BN495" i="1"/>
  <c r="BK495" i="1"/>
  <c r="BJ495" i="1"/>
  <c r="BH495" i="1"/>
  <c r="BO495" i="1" s="1"/>
  <c r="BG495" i="1"/>
  <c r="BF495" i="1"/>
  <c r="BC495" i="1"/>
  <c r="BD495" i="1" s="1"/>
  <c r="AB495" i="1"/>
  <c r="BX494" i="1"/>
  <c r="BN494" i="1"/>
  <c r="BK494" i="1"/>
  <c r="BJ494" i="1"/>
  <c r="BH494" i="1"/>
  <c r="BO494" i="1" s="1"/>
  <c r="BG494" i="1"/>
  <c r="BF494" i="1"/>
  <c r="BC494" i="1"/>
  <c r="BD494" i="1" s="1"/>
  <c r="AB494" i="1"/>
  <c r="BX493" i="1"/>
  <c r="BN493" i="1"/>
  <c r="BK493" i="1"/>
  <c r="BJ493" i="1"/>
  <c r="BH493" i="1"/>
  <c r="BO493" i="1" s="1"/>
  <c r="BG493" i="1"/>
  <c r="BF493" i="1"/>
  <c r="BC493" i="1"/>
  <c r="BD493" i="1" s="1"/>
  <c r="AB493" i="1"/>
  <c r="BX492" i="1"/>
  <c r="BN492" i="1"/>
  <c r="BK492" i="1"/>
  <c r="BJ492" i="1"/>
  <c r="BH492" i="1"/>
  <c r="BO492" i="1" s="1"/>
  <c r="BG492" i="1"/>
  <c r="BF492" i="1"/>
  <c r="BC492" i="1"/>
  <c r="BD492" i="1" s="1"/>
  <c r="AB492" i="1"/>
  <c r="BX491" i="1"/>
  <c r="BN491" i="1"/>
  <c r="BK491" i="1"/>
  <c r="BJ491" i="1"/>
  <c r="BH491" i="1"/>
  <c r="BO491" i="1" s="1"/>
  <c r="BG491" i="1"/>
  <c r="BF491" i="1"/>
  <c r="BC491" i="1"/>
  <c r="BD491" i="1" s="1"/>
  <c r="AB491" i="1"/>
  <c r="BX490" i="1"/>
  <c r="BN490" i="1"/>
  <c r="BK490" i="1"/>
  <c r="BJ490" i="1"/>
  <c r="BH490" i="1"/>
  <c r="BO490" i="1" s="1"/>
  <c r="BG490" i="1"/>
  <c r="BF490" i="1"/>
  <c r="BC490" i="1"/>
  <c r="BD490" i="1" s="1"/>
  <c r="AB490" i="1"/>
  <c r="BX489" i="1"/>
  <c r="BN489" i="1"/>
  <c r="BK489" i="1"/>
  <c r="BJ489" i="1"/>
  <c r="BH489" i="1"/>
  <c r="BO489" i="1" s="1"/>
  <c r="BG489" i="1"/>
  <c r="BF489" i="1"/>
  <c r="BC489" i="1"/>
  <c r="BD489" i="1" s="1"/>
  <c r="AB489" i="1"/>
  <c r="BX488" i="1"/>
  <c r="BN488" i="1"/>
  <c r="BK488" i="1"/>
  <c r="BJ488" i="1"/>
  <c r="BH488" i="1"/>
  <c r="BO488" i="1" s="1"/>
  <c r="BG488" i="1"/>
  <c r="BC488" i="1"/>
  <c r="BD488" i="1" s="1"/>
  <c r="AB488" i="1"/>
  <c r="BX487" i="1"/>
  <c r="BN487" i="1"/>
  <c r="BK487" i="1"/>
  <c r="BJ487" i="1"/>
  <c r="BH487" i="1"/>
  <c r="BO487" i="1" s="1"/>
  <c r="BG487" i="1"/>
  <c r="BC487" i="1"/>
  <c r="BD487" i="1" s="1"/>
  <c r="AB487" i="1"/>
  <c r="BX486" i="1"/>
  <c r="BN486" i="1"/>
  <c r="BK486" i="1"/>
  <c r="BJ486" i="1"/>
  <c r="BH486" i="1"/>
  <c r="BO486" i="1" s="1"/>
  <c r="BG486" i="1"/>
  <c r="BF486" i="1"/>
  <c r="BC486" i="1"/>
  <c r="BD486" i="1" s="1"/>
  <c r="AB486" i="1"/>
  <c r="BX485" i="1"/>
  <c r="BN485" i="1"/>
  <c r="BK485" i="1"/>
  <c r="BJ485" i="1"/>
  <c r="BH485" i="1"/>
  <c r="BO485" i="1" s="1"/>
  <c r="BG485" i="1"/>
  <c r="BF485" i="1"/>
  <c r="BC485" i="1"/>
  <c r="BD485" i="1" s="1"/>
  <c r="AB485" i="1"/>
  <c r="BX484" i="1"/>
  <c r="BN484" i="1"/>
  <c r="BK484" i="1"/>
  <c r="BJ484" i="1"/>
  <c r="BH484" i="1"/>
  <c r="BO484" i="1" s="1"/>
  <c r="BG484" i="1"/>
  <c r="BF484" i="1"/>
  <c r="BC484" i="1"/>
  <c r="BD484" i="1" s="1"/>
  <c r="AB484" i="1"/>
  <c r="BX483" i="1"/>
  <c r="BN483" i="1"/>
  <c r="BK483" i="1"/>
  <c r="BJ483" i="1"/>
  <c r="BH483" i="1"/>
  <c r="BO483" i="1" s="1"/>
  <c r="BG483" i="1"/>
  <c r="BF483" i="1"/>
  <c r="BC483" i="1"/>
  <c r="BD483" i="1" s="1"/>
  <c r="AB483" i="1"/>
  <c r="BX482" i="1"/>
  <c r="BN482" i="1"/>
  <c r="BK482" i="1"/>
  <c r="BJ482" i="1"/>
  <c r="BH482" i="1"/>
  <c r="BO482" i="1" s="1"/>
  <c r="BG482" i="1"/>
  <c r="BF482" i="1"/>
  <c r="BC482" i="1"/>
  <c r="BD482" i="1" s="1"/>
  <c r="AB482" i="1"/>
  <c r="BX481" i="1"/>
  <c r="BN481" i="1"/>
  <c r="BK481" i="1"/>
  <c r="BJ481" i="1"/>
  <c r="BH481" i="1"/>
  <c r="BO481" i="1" s="1"/>
  <c r="BG481" i="1"/>
  <c r="BF481" i="1"/>
  <c r="BC481" i="1"/>
  <c r="BD481" i="1" s="1"/>
  <c r="AB481" i="1"/>
  <c r="BX480" i="1"/>
  <c r="BN480" i="1"/>
  <c r="BK480" i="1"/>
  <c r="BJ480" i="1"/>
  <c r="BH480" i="1"/>
  <c r="BO480" i="1" s="1"/>
  <c r="BG480" i="1"/>
  <c r="BF480" i="1"/>
  <c r="BC480" i="1"/>
  <c r="BD480" i="1" s="1"/>
  <c r="AB480" i="1"/>
  <c r="BX479" i="1"/>
  <c r="BN479" i="1"/>
  <c r="BK479" i="1"/>
  <c r="BJ479" i="1"/>
  <c r="BH479" i="1"/>
  <c r="BO479" i="1" s="1"/>
  <c r="BG479" i="1"/>
  <c r="BF479" i="1"/>
  <c r="BC479" i="1"/>
  <c r="BD479" i="1" s="1"/>
  <c r="AB479" i="1"/>
  <c r="BX478" i="1"/>
  <c r="BN478" i="1"/>
  <c r="BK478" i="1"/>
  <c r="BJ478" i="1"/>
  <c r="BH478" i="1"/>
  <c r="BO478" i="1" s="1"/>
  <c r="BG478" i="1"/>
  <c r="BF478" i="1"/>
  <c r="BC478" i="1"/>
  <c r="BD478" i="1" s="1"/>
  <c r="AB478" i="1"/>
  <c r="BX477" i="1"/>
  <c r="BN477" i="1"/>
  <c r="BK477" i="1"/>
  <c r="BJ477" i="1"/>
  <c r="BH477" i="1"/>
  <c r="BO477" i="1" s="1"/>
  <c r="BG477" i="1"/>
  <c r="BF477" i="1"/>
  <c r="BC477" i="1"/>
  <c r="BD477" i="1" s="1"/>
  <c r="AB477" i="1"/>
  <c r="BX476" i="1"/>
  <c r="BN476" i="1"/>
  <c r="BK476" i="1"/>
  <c r="BJ476" i="1"/>
  <c r="BH476" i="1"/>
  <c r="BO476" i="1" s="1"/>
  <c r="BG476" i="1"/>
  <c r="BF476" i="1"/>
  <c r="BC476" i="1"/>
  <c r="BD476" i="1" s="1"/>
  <c r="AB476" i="1"/>
  <c r="BX475" i="1"/>
  <c r="BN475" i="1"/>
  <c r="BK475" i="1"/>
  <c r="BJ475" i="1"/>
  <c r="BH475" i="1"/>
  <c r="BO475" i="1" s="1"/>
  <c r="BG475" i="1"/>
  <c r="BF475" i="1"/>
  <c r="BC475" i="1"/>
  <c r="BD475" i="1" s="1"/>
  <c r="AB475" i="1"/>
  <c r="BX474" i="1"/>
  <c r="BN474" i="1"/>
  <c r="BK474" i="1"/>
  <c r="BJ474" i="1"/>
  <c r="BH474" i="1"/>
  <c r="BO474" i="1" s="1"/>
  <c r="BG474" i="1"/>
  <c r="BF474" i="1"/>
  <c r="BC474" i="1"/>
  <c r="BD474" i="1" s="1"/>
  <c r="AB474" i="1"/>
  <c r="BX473" i="1"/>
  <c r="BN473" i="1"/>
  <c r="BK473" i="1"/>
  <c r="BJ473" i="1"/>
  <c r="BH473" i="1"/>
  <c r="BO473" i="1" s="1"/>
  <c r="BG473" i="1"/>
  <c r="BF473" i="1"/>
  <c r="BC473" i="1"/>
  <c r="BD473" i="1" s="1"/>
  <c r="AB473" i="1"/>
  <c r="BX472" i="1"/>
  <c r="BN472" i="1"/>
  <c r="BK472" i="1"/>
  <c r="BJ472" i="1"/>
  <c r="BH472" i="1"/>
  <c r="BO472" i="1" s="1"/>
  <c r="BG472" i="1"/>
  <c r="BF472" i="1"/>
  <c r="BC472" i="1"/>
  <c r="BD472" i="1" s="1"/>
  <c r="AB472" i="1"/>
  <c r="BX471" i="1"/>
  <c r="BN471" i="1"/>
  <c r="BK471" i="1"/>
  <c r="BJ471" i="1"/>
  <c r="BH471" i="1"/>
  <c r="BO471" i="1" s="1"/>
  <c r="BG471" i="1"/>
  <c r="BF471" i="1"/>
  <c r="BC471" i="1"/>
  <c r="BD471" i="1" s="1"/>
  <c r="AB471" i="1"/>
  <c r="BX470" i="1"/>
  <c r="BN470" i="1"/>
  <c r="BK470" i="1"/>
  <c r="BJ470" i="1"/>
  <c r="BH470" i="1"/>
  <c r="BO470" i="1" s="1"/>
  <c r="BG470" i="1"/>
  <c r="BF470" i="1"/>
  <c r="BC470" i="1"/>
  <c r="BD470" i="1" s="1"/>
  <c r="AB470" i="1"/>
  <c r="BX469" i="1"/>
  <c r="BN469" i="1"/>
  <c r="BK469" i="1"/>
  <c r="BJ469" i="1"/>
  <c r="BH469" i="1"/>
  <c r="BO469" i="1" s="1"/>
  <c r="BG469" i="1"/>
  <c r="BF469" i="1"/>
  <c r="BC469" i="1"/>
  <c r="BD469" i="1" s="1"/>
  <c r="AB469" i="1"/>
  <c r="BX468" i="1"/>
  <c r="BN468" i="1"/>
  <c r="BK468" i="1"/>
  <c r="BJ468" i="1"/>
  <c r="BH468" i="1"/>
  <c r="BO468" i="1" s="1"/>
  <c r="BG468" i="1"/>
  <c r="BF468" i="1"/>
  <c r="BC468" i="1"/>
  <c r="BD468" i="1" s="1"/>
  <c r="AB468" i="1"/>
  <c r="BX467" i="1"/>
  <c r="BN467" i="1"/>
  <c r="BK467" i="1"/>
  <c r="BJ467" i="1"/>
  <c r="BH467" i="1"/>
  <c r="BO467" i="1" s="1"/>
  <c r="BG467" i="1"/>
  <c r="BF467" i="1"/>
  <c r="BC467" i="1"/>
  <c r="BD467" i="1" s="1"/>
  <c r="AB467" i="1"/>
  <c r="BX466" i="1"/>
  <c r="BN466" i="1"/>
  <c r="BK466" i="1"/>
  <c r="BJ466" i="1"/>
  <c r="BH466" i="1"/>
  <c r="BO466" i="1" s="1"/>
  <c r="BG466" i="1"/>
  <c r="BF466" i="1"/>
  <c r="BC466" i="1"/>
  <c r="BD466" i="1" s="1"/>
  <c r="AB466" i="1"/>
  <c r="BX465" i="1"/>
  <c r="BN465" i="1"/>
  <c r="BK465" i="1"/>
  <c r="BJ465" i="1"/>
  <c r="BH465" i="1"/>
  <c r="BO465" i="1" s="1"/>
  <c r="BG465" i="1"/>
  <c r="BF465" i="1"/>
  <c r="BC465" i="1"/>
  <c r="BD465" i="1" s="1"/>
  <c r="AB465" i="1"/>
  <c r="BX464" i="1"/>
  <c r="BN464" i="1"/>
  <c r="BK464" i="1"/>
  <c r="BJ464" i="1"/>
  <c r="BH464" i="1"/>
  <c r="BO464" i="1" s="1"/>
  <c r="BG464" i="1"/>
  <c r="BF464" i="1"/>
  <c r="BC464" i="1"/>
  <c r="BD464" i="1" s="1"/>
  <c r="AB464" i="1"/>
  <c r="BX463" i="1"/>
  <c r="BN463" i="1"/>
  <c r="BK463" i="1"/>
  <c r="BJ463" i="1"/>
  <c r="BH463" i="1"/>
  <c r="BO463" i="1" s="1"/>
  <c r="BG463" i="1"/>
  <c r="BF463" i="1"/>
  <c r="BC463" i="1"/>
  <c r="BD463" i="1" s="1"/>
  <c r="AB463" i="1"/>
  <c r="BX462" i="1"/>
  <c r="BN462" i="1"/>
  <c r="BK462" i="1"/>
  <c r="BJ462" i="1"/>
  <c r="BH462" i="1"/>
  <c r="BO462" i="1" s="1"/>
  <c r="BG462" i="1"/>
  <c r="BF462" i="1"/>
  <c r="BC462" i="1"/>
  <c r="BD462" i="1" s="1"/>
  <c r="AB462" i="1"/>
  <c r="BX461" i="1"/>
  <c r="BN461" i="1"/>
  <c r="BK461" i="1"/>
  <c r="BJ461" i="1"/>
  <c r="BH461" i="1"/>
  <c r="BO461" i="1" s="1"/>
  <c r="BG461" i="1"/>
  <c r="BF461" i="1"/>
  <c r="BC461" i="1"/>
  <c r="BD461" i="1" s="1"/>
  <c r="AB461" i="1"/>
  <c r="BX460" i="1"/>
  <c r="BN460" i="1"/>
  <c r="BK460" i="1"/>
  <c r="BJ460" i="1"/>
  <c r="BH460" i="1"/>
  <c r="BO460" i="1" s="1"/>
  <c r="BG460" i="1"/>
  <c r="BF460" i="1"/>
  <c r="BC460" i="1"/>
  <c r="BD460" i="1" s="1"/>
  <c r="AB460" i="1"/>
  <c r="BX459" i="1"/>
  <c r="BN459" i="1"/>
  <c r="BK459" i="1"/>
  <c r="BJ459" i="1"/>
  <c r="BH459" i="1"/>
  <c r="BO459" i="1" s="1"/>
  <c r="BG459" i="1"/>
  <c r="BF459" i="1"/>
  <c r="BC459" i="1"/>
  <c r="BD459" i="1" s="1"/>
  <c r="AB459" i="1"/>
  <c r="BX458" i="1"/>
  <c r="BN458" i="1"/>
  <c r="BK458" i="1"/>
  <c r="BJ458" i="1"/>
  <c r="BH458" i="1"/>
  <c r="BO458" i="1" s="1"/>
  <c r="BG458" i="1"/>
  <c r="BF458" i="1"/>
  <c r="BC458" i="1"/>
  <c r="BD458" i="1" s="1"/>
  <c r="AB458" i="1"/>
  <c r="BX457" i="1"/>
  <c r="BN457" i="1"/>
  <c r="BK457" i="1"/>
  <c r="BJ457" i="1"/>
  <c r="BH457" i="1"/>
  <c r="BO457" i="1" s="1"/>
  <c r="BG457" i="1"/>
  <c r="BC457" i="1"/>
  <c r="BD457" i="1" s="1"/>
  <c r="AB457" i="1"/>
  <c r="BX456" i="1"/>
  <c r="BN456" i="1"/>
  <c r="BK456" i="1"/>
  <c r="BJ456" i="1"/>
  <c r="BH456" i="1"/>
  <c r="BO456" i="1" s="1"/>
  <c r="BG456" i="1"/>
  <c r="BF456" i="1"/>
  <c r="BC456" i="1"/>
  <c r="BD456" i="1" s="1"/>
  <c r="AB456" i="1"/>
  <c r="BX455" i="1"/>
  <c r="BN455" i="1"/>
  <c r="BK455" i="1"/>
  <c r="BJ455" i="1"/>
  <c r="BH455" i="1"/>
  <c r="BO455" i="1" s="1"/>
  <c r="BG455" i="1"/>
  <c r="BF455" i="1"/>
  <c r="BC455" i="1"/>
  <c r="BD455" i="1" s="1"/>
  <c r="AB455" i="1"/>
  <c r="BX454" i="1"/>
  <c r="BN454" i="1"/>
  <c r="BK454" i="1"/>
  <c r="BJ454" i="1"/>
  <c r="BH454" i="1"/>
  <c r="BO454" i="1" s="1"/>
  <c r="BG454" i="1"/>
  <c r="BF454" i="1"/>
  <c r="BC454" i="1"/>
  <c r="BD454" i="1" s="1"/>
  <c r="AB454" i="1"/>
  <c r="BX453" i="1"/>
  <c r="BN453" i="1"/>
  <c r="BK453" i="1"/>
  <c r="BJ453" i="1"/>
  <c r="BH453" i="1"/>
  <c r="BO453" i="1" s="1"/>
  <c r="BG453" i="1"/>
  <c r="BF453" i="1"/>
  <c r="BC453" i="1"/>
  <c r="BD453" i="1" s="1"/>
  <c r="AB453" i="1"/>
  <c r="BX452" i="1"/>
  <c r="BN452" i="1"/>
  <c r="BK452" i="1"/>
  <c r="BJ452" i="1"/>
  <c r="BH452" i="1"/>
  <c r="BO452" i="1" s="1"/>
  <c r="BG452" i="1"/>
  <c r="BF452" i="1"/>
  <c r="BC452" i="1"/>
  <c r="BD452" i="1" s="1"/>
  <c r="AB452" i="1"/>
  <c r="BX451" i="1"/>
  <c r="BN451" i="1"/>
  <c r="BK451" i="1"/>
  <c r="BJ451" i="1"/>
  <c r="BH451" i="1"/>
  <c r="BO451" i="1" s="1"/>
  <c r="BG451" i="1"/>
  <c r="BF451" i="1"/>
  <c r="BC451" i="1"/>
  <c r="BD451" i="1" s="1"/>
  <c r="AB451" i="1"/>
  <c r="BX450" i="1"/>
  <c r="BN450" i="1"/>
  <c r="BK450" i="1"/>
  <c r="BJ450" i="1"/>
  <c r="BH450" i="1"/>
  <c r="BO450" i="1" s="1"/>
  <c r="BG450" i="1"/>
  <c r="BF450" i="1"/>
  <c r="BC450" i="1"/>
  <c r="BD450" i="1" s="1"/>
  <c r="AB450" i="1"/>
  <c r="BX449" i="1"/>
  <c r="BN449" i="1"/>
  <c r="BK449" i="1"/>
  <c r="BJ449" i="1"/>
  <c r="BH449" i="1"/>
  <c r="BO449" i="1" s="1"/>
  <c r="BG449" i="1"/>
  <c r="BF449" i="1"/>
  <c r="BC449" i="1"/>
  <c r="BD449" i="1" s="1"/>
  <c r="AB449" i="1"/>
  <c r="BX448" i="1"/>
  <c r="BN448" i="1"/>
  <c r="BK448" i="1"/>
  <c r="BJ448" i="1"/>
  <c r="BH448" i="1"/>
  <c r="BO448" i="1" s="1"/>
  <c r="BG448" i="1"/>
  <c r="BF448" i="1"/>
  <c r="BC448" i="1"/>
  <c r="BD448" i="1" s="1"/>
  <c r="AB448" i="1"/>
  <c r="BX447" i="1"/>
  <c r="BN447" i="1"/>
  <c r="BK447" i="1"/>
  <c r="BJ447" i="1"/>
  <c r="BH447" i="1"/>
  <c r="BO447" i="1" s="1"/>
  <c r="BG447" i="1"/>
  <c r="BF447" i="1"/>
  <c r="BC447" i="1"/>
  <c r="BD447" i="1" s="1"/>
  <c r="AB447" i="1"/>
  <c r="BX446" i="1"/>
  <c r="BN446" i="1"/>
  <c r="BK446" i="1"/>
  <c r="BJ446" i="1"/>
  <c r="BH446" i="1"/>
  <c r="BO446" i="1" s="1"/>
  <c r="BG446" i="1"/>
  <c r="BF446" i="1"/>
  <c r="BC446" i="1"/>
  <c r="BD446" i="1" s="1"/>
  <c r="BX445" i="1"/>
  <c r="BN445" i="1"/>
  <c r="BK445" i="1"/>
  <c r="BJ445" i="1"/>
  <c r="BH445" i="1"/>
  <c r="BO445" i="1" s="1"/>
  <c r="BG445" i="1"/>
  <c r="BF445" i="1"/>
  <c r="BC445" i="1"/>
  <c r="BD445" i="1" s="1"/>
  <c r="AB445" i="1"/>
  <c r="BX444" i="1"/>
  <c r="BN444" i="1"/>
  <c r="BK444" i="1"/>
  <c r="BJ444" i="1"/>
  <c r="BH444" i="1"/>
  <c r="BO444" i="1" s="1"/>
  <c r="BG444" i="1"/>
  <c r="BF444" i="1"/>
  <c r="BC444" i="1"/>
  <c r="BD444" i="1" s="1"/>
  <c r="AB444" i="1"/>
  <c r="BX443" i="1"/>
  <c r="BN443" i="1"/>
  <c r="BK443" i="1"/>
  <c r="BJ443" i="1"/>
  <c r="BH443" i="1"/>
  <c r="BO443" i="1" s="1"/>
  <c r="BG443" i="1"/>
  <c r="BF443" i="1"/>
  <c r="BC443" i="1"/>
  <c r="BD443" i="1" s="1"/>
  <c r="AB443" i="1"/>
  <c r="BX442" i="1"/>
  <c r="BN442" i="1"/>
  <c r="BK442" i="1"/>
  <c r="BJ442" i="1"/>
  <c r="BH442" i="1"/>
  <c r="BO442" i="1" s="1"/>
  <c r="BG442" i="1"/>
  <c r="BF442" i="1"/>
  <c r="BC442" i="1"/>
  <c r="BD442" i="1" s="1"/>
  <c r="AB442" i="1"/>
  <c r="BX441" i="1"/>
  <c r="BN441" i="1"/>
  <c r="BK441" i="1"/>
  <c r="BJ441" i="1"/>
  <c r="BH441" i="1"/>
  <c r="BO441" i="1" s="1"/>
  <c r="BG441" i="1"/>
  <c r="BF441" i="1"/>
  <c r="BC441" i="1"/>
  <c r="BD441" i="1" s="1"/>
  <c r="AB441" i="1"/>
  <c r="BX440" i="1"/>
  <c r="BN440" i="1"/>
  <c r="BK440" i="1"/>
  <c r="BJ440" i="1"/>
  <c r="BH440" i="1"/>
  <c r="BO440" i="1" s="1"/>
  <c r="BG440" i="1"/>
  <c r="BF440" i="1"/>
  <c r="BC440" i="1"/>
  <c r="BD440" i="1" s="1"/>
  <c r="AB440" i="1"/>
  <c r="BX439" i="1"/>
  <c r="BN439" i="1"/>
  <c r="BK439" i="1"/>
  <c r="BR439" i="1" s="1"/>
  <c r="BJ439" i="1"/>
  <c r="BH439" i="1"/>
  <c r="BO439" i="1" s="1"/>
  <c r="BG439" i="1"/>
  <c r="BF439" i="1"/>
  <c r="BC439" i="1"/>
  <c r="BD439" i="1" s="1"/>
  <c r="AB439" i="1"/>
  <c r="BX438" i="1"/>
  <c r="BN438" i="1"/>
  <c r="BK438" i="1"/>
  <c r="BJ438" i="1"/>
  <c r="BH438" i="1"/>
  <c r="BO438" i="1" s="1"/>
  <c r="BG438" i="1"/>
  <c r="BC438" i="1"/>
  <c r="BD438" i="1" s="1"/>
  <c r="AB438" i="1"/>
  <c r="BX437" i="1"/>
  <c r="BN437" i="1"/>
  <c r="BK437" i="1"/>
  <c r="BJ437" i="1"/>
  <c r="BH437" i="1"/>
  <c r="BO437" i="1" s="1"/>
  <c r="BG437" i="1"/>
  <c r="BF437" i="1"/>
  <c r="BC437" i="1"/>
  <c r="BD437" i="1" s="1"/>
  <c r="AB437" i="1"/>
  <c r="BX436" i="1"/>
  <c r="BN436" i="1"/>
  <c r="BK436" i="1"/>
  <c r="BJ436" i="1"/>
  <c r="BH436" i="1"/>
  <c r="BO436" i="1" s="1"/>
  <c r="BG436" i="1"/>
  <c r="BF436" i="1"/>
  <c r="BC436" i="1"/>
  <c r="BD436" i="1" s="1"/>
  <c r="AB436" i="1"/>
  <c r="BX435" i="1"/>
  <c r="BN435" i="1"/>
  <c r="BK435" i="1"/>
  <c r="BJ435" i="1"/>
  <c r="BH435" i="1"/>
  <c r="BO435" i="1" s="1"/>
  <c r="BG435" i="1"/>
  <c r="BF435" i="1"/>
  <c r="BC435" i="1"/>
  <c r="BD435" i="1" s="1"/>
  <c r="AB435" i="1"/>
  <c r="BX434" i="1"/>
  <c r="BN434" i="1"/>
  <c r="BK434" i="1"/>
  <c r="BJ434" i="1"/>
  <c r="BH434" i="1"/>
  <c r="BO434" i="1" s="1"/>
  <c r="BG434" i="1"/>
  <c r="BC434" i="1"/>
  <c r="BD434" i="1" s="1"/>
  <c r="AB434" i="1"/>
  <c r="BX433" i="1"/>
  <c r="BN433" i="1"/>
  <c r="BK433" i="1"/>
  <c r="BJ433" i="1"/>
  <c r="BH433" i="1"/>
  <c r="BO433" i="1" s="1"/>
  <c r="BG433" i="1"/>
  <c r="BF433" i="1"/>
  <c r="BC433" i="1"/>
  <c r="BD433" i="1" s="1"/>
  <c r="AB433" i="1"/>
  <c r="BX432" i="1"/>
  <c r="BN432" i="1"/>
  <c r="BK432" i="1"/>
  <c r="BJ432" i="1"/>
  <c r="BH432" i="1"/>
  <c r="BO432" i="1" s="1"/>
  <c r="BG432" i="1"/>
  <c r="BF432" i="1"/>
  <c r="BC432" i="1"/>
  <c r="BD432" i="1" s="1"/>
  <c r="AB432" i="1"/>
  <c r="BX431" i="1"/>
  <c r="BN431" i="1"/>
  <c r="BK431" i="1"/>
  <c r="BJ431" i="1"/>
  <c r="BH431" i="1"/>
  <c r="BO431" i="1" s="1"/>
  <c r="BG431" i="1"/>
  <c r="BF431" i="1"/>
  <c r="BC431" i="1"/>
  <c r="BD431" i="1" s="1"/>
  <c r="AB431" i="1"/>
  <c r="BX430" i="1"/>
  <c r="BN430" i="1"/>
  <c r="BK430" i="1"/>
  <c r="BJ430" i="1"/>
  <c r="BH430" i="1"/>
  <c r="BO430" i="1" s="1"/>
  <c r="BG430" i="1"/>
  <c r="BF430" i="1"/>
  <c r="BC430" i="1"/>
  <c r="BD430" i="1" s="1"/>
  <c r="AB430" i="1"/>
  <c r="BX429" i="1"/>
  <c r="BN429" i="1"/>
  <c r="BK429" i="1"/>
  <c r="BR429" i="1" s="1"/>
  <c r="BJ429" i="1"/>
  <c r="BH429" i="1"/>
  <c r="BO429" i="1" s="1"/>
  <c r="BG429" i="1"/>
  <c r="BF429" i="1"/>
  <c r="BC429" i="1"/>
  <c r="BD429" i="1" s="1"/>
  <c r="AB429" i="1"/>
  <c r="BX428" i="1"/>
  <c r="BN428" i="1"/>
  <c r="BK428" i="1"/>
  <c r="BJ428" i="1"/>
  <c r="BH428" i="1"/>
  <c r="BO428" i="1" s="1"/>
  <c r="BG428" i="1"/>
  <c r="BF428" i="1"/>
  <c r="BC428" i="1"/>
  <c r="BD428" i="1" s="1"/>
  <c r="AB428" i="1"/>
  <c r="BX427" i="1"/>
  <c r="BN427" i="1"/>
  <c r="BK427" i="1"/>
  <c r="BJ427" i="1"/>
  <c r="BH427" i="1"/>
  <c r="BO427" i="1" s="1"/>
  <c r="BG427" i="1"/>
  <c r="BF427" i="1"/>
  <c r="BC427" i="1"/>
  <c r="BD427" i="1" s="1"/>
  <c r="AB427" i="1"/>
  <c r="BX426" i="1"/>
  <c r="BN426" i="1"/>
  <c r="BK426" i="1"/>
  <c r="BJ426" i="1"/>
  <c r="BH426" i="1"/>
  <c r="BO426" i="1" s="1"/>
  <c r="BG426" i="1"/>
  <c r="BF426" i="1"/>
  <c r="BC426" i="1"/>
  <c r="BD426" i="1" s="1"/>
  <c r="AB426" i="1"/>
  <c r="BX425" i="1"/>
  <c r="BN425" i="1"/>
  <c r="BK425" i="1"/>
  <c r="BJ425" i="1"/>
  <c r="BH425" i="1"/>
  <c r="BO425" i="1" s="1"/>
  <c r="BG425" i="1"/>
  <c r="BF425" i="1"/>
  <c r="BC425" i="1"/>
  <c r="BD425" i="1" s="1"/>
  <c r="AB425" i="1"/>
  <c r="BX424" i="1"/>
  <c r="BN424" i="1"/>
  <c r="BK424" i="1"/>
  <c r="BJ424" i="1"/>
  <c r="BH424" i="1"/>
  <c r="BO424" i="1" s="1"/>
  <c r="BG424" i="1"/>
  <c r="BF424" i="1"/>
  <c r="BC424" i="1"/>
  <c r="BD424" i="1" s="1"/>
  <c r="AB424" i="1"/>
  <c r="BX423" i="1"/>
  <c r="BN423" i="1"/>
  <c r="BK423" i="1"/>
  <c r="BJ423" i="1"/>
  <c r="BH423" i="1"/>
  <c r="BO423" i="1" s="1"/>
  <c r="BG423" i="1"/>
  <c r="BF423" i="1"/>
  <c r="BC423" i="1"/>
  <c r="BD423" i="1" s="1"/>
  <c r="AB423" i="1"/>
  <c r="BX422" i="1"/>
  <c r="BN422" i="1"/>
  <c r="BK422" i="1"/>
  <c r="BJ422" i="1"/>
  <c r="BH422" i="1"/>
  <c r="BO422" i="1" s="1"/>
  <c r="BG422" i="1"/>
  <c r="BC422" i="1"/>
  <c r="BD422" i="1" s="1"/>
  <c r="AB422" i="1"/>
  <c r="BX421" i="1"/>
  <c r="BN421" i="1"/>
  <c r="BK421" i="1"/>
  <c r="BJ421" i="1"/>
  <c r="BH421" i="1"/>
  <c r="BO421" i="1" s="1"/>
  <c r="BG421" i="1"/>
  <c r="BF421" i="1"/>
  <c r="BC421" i="1"/>
  <c r="BD421" i="1" s="1"/>
  <c r="AB421" i="1"/>
  <c r="BX420" i="1"/>
  <c r="BN420" i="1"/>
  <c r="BK420" i="1"/>
  <c r="BJ420" i="1"/>
  <c r="BH420" i="1"/>
  <c r="BO420" i="1" s="1"/>
  <c r="BG420" i="1"/>
  <c r="BF420" i="1"/>
  <c r="BC420" i="1"/>
  <c r="BD420" i="1" s="1"/>
  <c r="AB420" i="1"/>
  <c r="BX419" i="1"/>
  <c r="BN419" i="1"/>
  <c r="BK419" i="1"/>
  <c r="BJ419" i="1"/>
  <c r="BH419" i="1"/>
  <c r="BO419" i="1" s="1"/>
  <c r="BG419" i="1"/>
  <c r="BF419" i="1"/>
  <c r="BC419" i="1"/>
  <c r="BD419" i="1" s="1"/>
  <c r="AB419" i="1"/>
  <c r="BX418" i="1"/>
  <c r="BN418" i="1"/>
  <c r="BK418" i="1"/>
  <c r="BJ418" i="1"/>
  <c r="BH418" i="1"/>
  <c r="BO418" i="1" s="1"/>
  <c r="BG418" i="1"/>
  <c r="BF418" i="1"/>
  <c r="BC418" i="1"/>
  <c r="BD418" i="1" s="1"/>
  <c r="AB418" i="1"/>
  <c r="BX417" i="1"/>
  <c r="BN417" i="1"/>
  <c r="BK417" i="1"/>
  <c r="BJ417" i="1"/>
  <c r="BH417" i="1"/>
  <c r="BO417" i="1" s="1"/>
  <c r="BG417" i="1"/>
  <c r="BF417" i="1"/>
  <c r="BC417" i="1"/>
  <c r="BD417" i="1" s="1"/>
  <c r="AB417" i="1"/>
  <c r="BX416" i="1"/>
  <c r="BN416" i="1"/>
  <c r="BK416" i="1"/>
  <c r="BJ416" i="1"/>
  <c r="BH416" i="1"/>
  <c r="BO416" i="1" s="1"/>
  <c r="BG416" i="1"/>
  <c r="BF416" i="1"/>
  <c r="BC416" i="1"/>
  <c r="BD416" i="1" s="1"/>
  <c r="AB416" i="1"/>
  <c r="BX415" i="1"/>
  <c r="BN415" i="1"/>
  <c r="BK415" i="1"/>
  <c r="BJ415" i="1"/>
  <c r="BH415" i="1"/>
  <c r="BO415" i="1" s="1"/>
  <c r="BG415" i="1"/>
  <c r="BF415" i="1"/>
  <c r="BC415" i="1"/>
  <c r="BD415" i="1" s="1"/>
  <c r="AB415" i="1"/>
  <c r="BX414" i="1"/>
  <c r="BN414" i="1"/>
  <c r="BK414" i="1"/>
  <c r="BJ414" i="1"/>
  <c r="BH414" i="1"/>
  <c r="BO414" i="1" s="1"/>
  <c r="BG414" i="1"/>
  <c r="BF414" i="1"/>
  <c r="BC414" i="1"/>
  <c r="BD414" i="1" s="1"/>
  <c r="AB414" i="1"/>
  <c r="BX413" i="1"/>
  <c r="BN413" i="1"/>
  <c r="BK413" i="1"/>
  <c r="BJ413" i="1"/>
  <c r="BH413" i="1"/>
  <c r="BO413" i="1" s="1"/>
  <c r="BG413" i="1"/>
  <c r="BF413" i="1"/>
  <c r="BC413" i="1"/>
  <c r="BD413" i="1" s="1"/>
  <c r="AB413" i="1"/>
  <c r="BX412" i="1"/>
  <c r="BN412" i="1"/>
  <c r="BK412" i="1"/>
  <c r="BJ412" i="1"/>
  <c r="BH412" i="1"/>
  <c r="BO412" i="1" s="1"/>
  <c r="BG412" i="1"/>
  <c r="BF412" i="1"/>
  <c r="BC412" i="1"/>
  <c r="BD412" i="1" s="1"/>
  <c r="AB412" i="1"/>
  <c r="BX411" i="1"/>
  <c r="BN411" i="1"/>
  <c r="BK411" i="1"/>
  <c r="BJ411" i="1"/>
  <c r="BH411" i="1"/>
  <c r="BO411" i="1" s="1"/>
  <c r="BG411" i="1"/>
  <c r="BF411" i="1"/>
  <c r="BC411" i="1"/>
  <c r="BD411" i="1" s="1"/>
  <c r="AB411" i="1"/>
  <c r="BX410" i="1"/>
  <c r="BN410" i="1"/>
  <c r="BK410" i="1"/>
  <c r="BJ410" i="1"/>
  <c r="BH410" i="1"/>
  <c r="BO410" i="1" s="1"/>
  <c r="BG410" i="1"/>
  <c r="BF410" i="1"/>
  <c r="BC410" i="1"/>
  <c r="BD410" i="1" s="1"/>
  <c r="AB410" i="1"/>
  <c r="BX409" i="1"/>
  <c r="BN409" i="1"/>
  <c r="BK409" i="1"/>
  <c r="BJ409" i="1"/>
  <c r="BH409" i="1"/>
  <c r="BO409" i="1" s="1"/>
  <c r="BG409" i="1"/>
  <c r="BF409" i="1"/>
  <c r="BC409" i="1"/>
  <c r="BD409" i="1" s="1"/>
  <c r="AB409" i="1"/>
  <c r="BX408" i="1"/>
  <c r="BN408" i="1"/>
  <c r="BK408" i="1"/>
  <c r="BJ408" i="1"/>
  <c r="BH408" i="1"/>
  <c r="BO408" i="1" s="1"/>
  <c r="BG408" i="1"/>
  <c r="BF408" i="1"/>
  <c r="BC408" i="1"/>
  <c r="BD408" i="1" s="1"/>
  <c r="BX407" i="1"/>
  <c r="BN407" i="1"/>
  <c r="BK407" i="1"/>
  <c r="BJ407" i="1"/>
  <c r="BH407" i="1"/>
  <c r="BO407" i="1" s="1"/>
  <c r="BG407" i="1"/>
  <c r="BF407" i="1"/>
  <c r="BC407" i="1"/>
  <c r="BD407" i="1" s="1"/>
  <c r="BX406" i="1"/>
  <c r="BN406" i="1"/>
  <c r="BK406" i="1"/>
  <c r="BJ406" i="1"/>
  <c r="BH406" i="1"/>
  <c r="BO406" i="1" s="1"/>
  <c r="BG406" i="1"/>
  <c r="BF406" i="1"/>
  <c r="BC406" i="1"/>
  <c r="BD406" i="1" s="1"/>
  <c r="BX405" i="1"/>
  <c r="BN405" i="1"/>
  <c r="BK405" i="1"/>
  <c r="BJ405" i="1"/>
  <c r="BH405" i="1"/>
  <c r="BO405" i="1" s="1"/>
  <c r="BG405" i="1"/>
  <c r="BF405" i="1"/>
  <c r="BC405" i="1"/>
  <c r="BX404" i="1"/>
  <c r="BN404" i="1"/>
  <c r="BK404" i="1"/>
  <c r="BJ404" i="1"/>
  <c r="BH404" i="1"/>
  <c r="BO404" i="1" s="1"/>
  <c r="BG404" i="1"/>
  <c r="BF404" i="1"/>
  <c r="BC404" i="1"/>
  <c r="BD404" i="1" s="1"/>
  <c r="BX403" i="1"/>
  <c r="BN403" i="1"/>
  <c r="BK403" i="1"/>
  <c r="BJ403" i="1"/>
  <c r="BH403" i="1"/>
  <c r="BO403" i="1" s="1"/>
  <c r="BG403" i="1"/>
  <c r="BF403" i="1"/>
  <c r="BC403" i="1"/>
  <c r="BD403" i="1" s="1"/>
  <c r="BX402" i="1"/>
  <c r="BN402" i="1"/>
  <c r="BK402" i="1"/>
  <c r="BJ402" i="1"/>
  <c r="BH402" i="1"/>
  <c r="BO402" i="1" s="1"/>
  <c r="BG402" i="1"/>
  <c r="BF402" i="1"/>
  <c r="BC402" i="1"/>
  <c r="BD402" i="1" s="1"/>
  <c r="BX401" i="1"/>
  <c r="BN401" i="1"/>
  <c r="BK401" i="1"/>
  <c r="BJ401" i="1"/>
  <c r="BH401" i="1"/>
  <c r="BO401" i="1" s="1"/>
  <c r="BG401" i="1"/>
  <c r="BF401" i="1"/>
  <c r="BC401" i="1"/>
  <c r="BD401" i="1" s="1"/>
  <c r="BX400" i="1"/>
  <c r="BN400" i="1"/>
  <c r="BK400" i="1"/>
  <c r="BJ400" i="1"/>
  <c r="BH400" i="1"/>
  <c r="BO400" i="1" s="1"/>
  <c r="BG400" i="1"/>
  <c r="BF400" i="1"/>
  <c r="BC400" i="1"/>
  <c r="BD400" i="1" s="1"/>
  <c r="BX399" i="1"/>
  <c r="BN399" i="1"/>
  <c r="BK399" i="1"/>
  <c r="BJ399" i="1"/>
  <c r="BH399" i="1"/>
  <c r="BO399" i="1" s="1"/>
  <c r="BG399" i="1"/>
  <c r="BF399" i="1"/>
  <c r="BC399" i="1"/>
  <c r="BD399" i="1" s="1"/>
  <c r="BX398" i="1"/>
  <c r="BN398" i="1"/>
  <c r="BK398" i="1"/>
  <c r="BJ398" i="1"/>
  <c r="BH398" i="1"/>
  <c r="BO398" i="1" s="1"/>
  <c r="BG398" i="1"/>
  <c r="BF398" i="1"/>
  <c r="BC398" i="1"/>
  <c r="BD398" i="1" s="1"/>
  <c r="BX397" i="1"/>
  <c r="BN397" i="1"/>
  <c r="BK397" i="1"/>
  <c r="BJ397" i="1"/>
  <c r="BH397" i="1"/>
  <c r="BO397" i="1" s="1"/>
  <c r="BG397" i="1"/>
  <c r="BF397" i="1"/>
  <c r="BC397" i="1"/>
  <c r="BD397" i="1" s="1"/>
  <c r="BX396" i="1"/>
  <c r="BN396" i="1"/>
  <c r="BK396" i="1"/>
  <c r="BJ396" i="1"/>
  <c r="BH396" i="1"/>
  <c r="BO396" i="1" s="1"/>
  <c r="BG396" i="1"/>
  <c r="BF396" i="1"/>
  <c r="BC396" i="1"/>
  <c r="BD396" i="1" s="1"/>
  <c r="BX395" i="1"/>
  <c r="BN395" i="1"/>
  <c r="BK395" i="1"/>
  <c r="BJ395" i="1"/>
  <c r="BH395" i="1"/>
  <c r="BO395" i="1" s="1"/>
  <c r="BG395" i="1"/>
  <c r="BC395" i="1"/>
  <c r="BD395" i="1" s="1"/>
  <c r="BX394" i="1"/>
  <c r="BN394" i="1"/>
  <c r="BK394" i="1"/>
  <c r="BJ394" i="1"/>
  <c r="BH394" i="1"/>
  <c r="BO394" i="1" s="1"/>
  <c r="BG394" i="1"/>
  <c r="BF394" i="1"/>
  <c r="BC394" i="1"/>
  <c r="BD394" i="1" s="1"/>
  <c r="BX393" i="1"/>
  <c r="BN393" i="1"/>
  <c r="BK393" i="1"/>
  <c r="BJ393" i="1"/>
  <c r="BH393" i="1"/>
  <c r="BO393" i="1" s="1"/>
  <c r="BG393" i="1"/>
  <c r="BF393" i="1"/>
  <c r="BC393" i="1"/>
  <c r="BD393" i="1" s="1"/>
  <c r="BX392" i="1"/>
  <c r="BN392" i="1"/>
  <c r="BK392" i="1"/>
  <c r="BJ392" i="1"/>
  <c r="BH392" i="1"/>
  <c r="BO392" i="1" s="1"/>
  <c r="BG392" i="1"/>
  <c r="BF392" i="1"/>
  <c r="BC392" i="1"/>
  <c r="BD392" i="1" s="1"/>
  <c r="BX391" i="1"/>
  <c r="BN391" i="1"/>
  <c r="BK391" i="1"/>
  <c r="BJ391" i="1"/>
  <c r="BH391" i="1"/>
  <c r="BO391" i="1" s="1"/>
  <c r="BG391" i="1"/>
  <c r="BC391" i="1"/>
  <c r="BD391" i="1" s="1"/>
  <c r="BX390" i="1"/>
  <c r="BN390" i="1"/>
  <c r="BK390" i="1"/>
  <c r="BJ390" i="1"/>
  <c r="BH390" i="1"/>
  <c r="BO390" i="1" s="1"/>
  <c r="BG390" i="1"/>
  <c r="BF390" i="1"/>
  <c r="BC390" i="1"/>
  <c r="BD390" i="1" s="1"/>
  <c r="BX389" i="1"/>
  <c r="BN389" i="1"/>
  <c r="BK389" i="1"/>
  <c r="BJ389" i="1"/>
  <c r="BH389" i="1"/>
  <c r="BO389" i="1" s="1"/>
  <c r="BG389" i="1"/>
  <c r="BF389" i="1"/>
  <c r="BC389" i="1"/>
  <c r="BD389" i="1" s="1"/>
  <c r="BX388" i="1"/>
  <c r="BN388" i="1"/>
  <c r="BK388" i="1"/>
  <c r="BJ388" i="1"/>
  <c r="BH388" i="1"/>
  <c r="BO388" i="1" s="1"/>
  <c r="BG388" i="1"/>
  <c r="BF388" i="1"/>
  <c r="BC388" i="1"/>
  <c r="BD388" i="1" s="1"/>
  <c r="BX387" i="1"/>
  <c r="BN387" i="1"/>
  <c r="BK387" i="1"/>
  <c r="BJ387" i="1"/>
  <c r="BH387" i="1"/>
  <c r="BO387" i="1" s="1"/>
  <c r="BG387" i="1"/>
  <c r="BF387" i="1"/>
  <c r="BC387" i="1"/>
  <c r="BD387" i="1" s="1"/>
  <c r="BX386" i="1"/>
  <c r="BN386" i="1"/>
  <c r="BK386" i="1"/>
  <c r="BJ386" i="1"/>
  <c r="BH386" i="1"/>
  <c r="BO386" i="1" s="1"/>
  <c r="BG386" i="1"/>
  <c r="BF386" i="1"/>
  <c r="BC386" i="1"/>
  <c r="BD386" i="1" s="1"/>
  <c r="AB386" i="1"/>
  <c r="BX385" i="1"/>
  <c r="BN385" i="1"/>
  <c r="BK385" i="1"/>
  <c r="BJ385" i="1"/>
  <c r="BH385" i="1"/>
  <c r="BO385" i="1" s="1"/>
  <c r="BG385" i="1"/>
  <c r="BF385" i="1"/>
  <c r="BC385" i="1"/>
  <c r="BD385" i="1" s="1"/>
  <c r="BX384" i="1"/>
  <c r="BN384" i="1"/>
  <c r="BK384" i="1"/>
  <c r="BJ384" i="1"/>
  <c r="BH384" i="1"/>
  <c r="BO384" i="1" s="1"/>
  <c r="BG384" i="1"/>
  <c r="BF384" i="1"/>
  <c r="BC384" i="1"/>
  <c r="BD384" i="1" s="1"/>
  <c r="BX383" i="1"/>
  <c r="BN383" i="1"/>
  <c r="BK383" i="1"/>
  <c r="BJ383" i="1"/>
  <c r="BH383" i="1"/>
  <c r="BO383" i="1" s="1"/>
  <c r="BG383" i="1"/>
  <c r="BF383" i="1"/>
  <c r="BC383" i="1"/>
  <c r="BD383" i="1" s="1"/>
  <c r="BX382" i="1"/>
  <c r="BN382" i="1"/>
  <c r="BK382" i="1"/>
  <c r="BJ382" i="1"/>
  <c r="BH382" i="1"/>
  <c r="BO382" i="1" s="1"/>
  <c r="BG382" i="1"/>
  <c r="BF382" i="1"/>
  <c r="BC382" i="1"/>
  <c r="BD382" i="1" s="1"/>
  <c r="BX381" i="1"/>
  <c r="BN381" i="1"/>
  <c r="BK381" i="1"/>
  <c r="BJ381" i="1"/>
  <c r="BH381" i="1"/>
  <c r="BO381" i="1" s="1"/>
  <c r="BG381" i="1"/>
  <c r="BF381" i="1"/>
  <c r="BC381" i="1"/>
  <c r="BD381" i="1" s="1"/>
  <c r="BX380" i="1"/>
  <c r="BN380" i="1"/>
  <c r="BK380" i="1"/>
  <c r="BJ380" i="1"/>
  <c r="BH380" i="1"/>
  <c r="BO380" i="1" s="1"/>
  <c r="BG380" i="1"/>
  <c r="BF380" i="1"/>
  <c r="BC380" i="1"/>
  <c r="BD380" i="1" s="1"/>
  <c r="BX379" i="1"/>
  <c r="BN379" i="1"/>
  <c r="BK379" i="1"/>
  <c r="BJ379" i="1"/>
  <c r="BH379" i="1"/>
  <c r="BO379" i="1" s="1"/>
  <c r="BG379" i="1"/>
  <c r="BF379" i="1"/>
  <c r="BC379" i="1"/>
  <c r="BD379" i="1" s="1"/>
  <c r="BX378" i="1"/>
  <c r="BN378" i="1"/>
  <c r="BK378" i="1"/>
  <c r="BJ378" i="1"/>
  <c r="BH378" i="1"/>
  <c r="BO378" i="1" s="1"/>
  <c r="BG378" i="1"/>
  <c r="BF378" i="1"/>
  <c r="BC378" i="1"/>
  <c r="BD378" i="1" s="1"/>
  <c r="BX377" i="1"/>
  <c r="BN377" i="1"/>
  <c r="BK377" i="1"/>
  <c r="BJ377" i="1"/>
  <c r="BH377" i="1"/>
  <c r="BO377" i="1" s="1"/>
  <c r="BG377" i="1"/>
  <c r="BF377" i="1"/>
  <c r="BC377" i="1"/>
  <c r="BD377" i="1" s="1"/>
  <c r="BX376" i="1"/>
  <c r="BN376" i="1"/>
  <c r="BK376" i="1"/>
  <c r="BJ376" i="1"/>
  <c r="BH376" i="1"/>
  <c r="BO376" i="1" s="1"/>
  <c r="BG376" i="1"/>
  <c r="BF376" i="1"/>
  <c r="BC376" i="1"/>
  <c r="BD376" i="1" s="1"/>
  <c r="BX375" i="1"/>
  <c r="BN375" i="1"/>
  <c r="BK375" i="1"/>
  <c r="BJ375" i="1"/>
  <c r="BH375" i="1"/>
  <c r="BO375" i="1" s="1"/>
  <c r="BG375" i="1"/>
  <c r="BF375" i="1"/>
  <c r="BC375" i="1"/>
  <c r="BD375" i="1" s="1"/>
  <c r="BX374" i="1"/>
  <c r="BN374" i="1"/>
  <c r="BK374" i="1"/>
  <c r="BJ374" i="1"/>
  <c r="BH374" i="1"/>
  <c r="BO374" i="1" s="1"/>
  <c r="BG374" i="1"/>
  <c r="BF374" i="1"/>
  <c r="BC374" i="1"/>
  <c r="BD374" i="1" s="1"/>
  <c r="BX373" i="1"/>
  <c r="BN373" i="1"/>
  <c r="BK373" i="1"/>
  <c r="BJ373" i="1"/>
  <c r="BH373" i="1"/>
  <c r="BO373" i="1" s="1"/>
  <c r="BG373" i="1"/>
  <c r="BF373" i="1"/>
  <c r="BC373" i="1"/>
  <c r="BD373" i="1" s="1"/>
  <c r="BX372" i="1"/>
  <c r="BN372" i="1"/>
  <c r="BK372" i="1"/>
  <c r="BJ372" i="1"/>
  <c r="BH372" i="1"/>
  <c r="BO372" i="1" s="1"/>
  <c r="BG372" i="1"/>
  <c r="BF372" i="1"/>
  <c r="BC372" i="1"/>
  <c r="BD372" i="1" s="1"/>
  <c r="BX371" i="1"/>
  <c r="BN371" i="1"/>
  <c r="BK371" i="1"/>
  <c r="BJ371" i="1"/>
  <c r="BH371" i="1"/>
  <c r="BO371" i="1" s="1"/>
  <c r="BG371" i="1"/>
  <c r="BF371" i="1"/>
  <c r="BC371" i="1"/>
  <c r="BD371" i="1" s="1"/>
  <c r="BX370" i="1"/>
  <c r="BN370" i="1"/>
  <c r="BK370" i="1"/>
  <c r="BJ370" i="1"/>
  <c r="BH370" i="1"/>
  <c r="BO370" i="1" s="1"/>
  <c r="BG370" i="1"/>
  <c r="BF370" i="1"/>
  <c r="BC370" i="1"/>
  <c r="BD370" i="1" s="1"/>
  <c r="BX369" i="1"/>
  <c r="BN369" i="1"/>
  <c r="BK369" i="1"/>
  <c r="BJ369" i="1"/>
  <c r="BH369" i="1"/>
  <c r="BO369" i="1" s="1"/>
  <c r="BG369" i="1"/>
  <c r="BF369" i="1"/>
  <c r="BC369" i="1"/>
  <c r="BD369" i="1" s="1"/>
  <c r="BX368" i="1"/>
  <c r="BN368" i="1"/>
  <c r="BK368" i="1"/>
  <c r="BJ368" i="1"/>
  <c r="BH368" i="1"/>
  <c r="BO368" i="1" s="1"/>
  <c r="BG368" i="1"/>
  <c r="BF368" i="1"/>
  <c r="BC368" i="1"/>
  <c r="BD368" i="1" s="1"/>
  <c r="BX367" i="1"/>
  <c r="BN367" i="1"/>
  <c r="BK367" i="1"/>
  <c r="BJ367" i="1"/>
  <c r="BH367" i="1"/>
  <c r="BO367" i="1" s="1"/>
  <c r="BG367" i="1"/>
  <c r="BF367" i="1"/>
  <c r="BC367" i="1"/>
  <c r="BD367" i="1" s="1"/>
  <c r="BX366" i="1"/>
  <c r="BN366" i="1"/>
  <c r="BK366" i="1"/>
  <c r="BJ366" i="1"/>
  <c r="BH366" i="1"/>
  <c r="BO366" i="1" s="1"/>
  <c r="BG366" i="1"/>
  <c r="BF366" i="1"/>
  <c r="BC366" i="1"/>
  <c r="BD366" i="1" s="1"/>
  <c r="BX365" i="1"/>
  <c r="BN365" i="1"/>
  <c r="BK365" i="1"/>
  <c r="BJ365" i="1"/>
  <c r="BH365" i="1"/>
  <c r="BO365" i="1" s="1"/>
  <c r="BG365" i="1"/>
  <c r="BF365" i="1"/>
  <c r="BC365" i="1"/>
  <c r="BD365" i="1" s="1"/>
  <c r="BX364" i="1"/>
  <c r="BN364" i="1"/>
  <c r="BK364" i="1"/>
  <c r="BJ364" i="1"/>
  <c r="BH364" i="1"/>
  <c r="BO364" i="1" s="1"/>
  <c r="BG364" i="1"/>
  <c r="BF364" i="1"/>
  <c r="BC364" i="1"/>
  <c r="BD364" i="1" s="1"/>
  <c r="BX363" i="1"/>
  <c r="BN363" i="1"/>
  <c r="BK363" i="1"/>
  <c r="BR363" i="1" s="1"/>
  <c r="BJ363" i="1"/>
  <c r="BH363" i="1"/>
  <c r="BO363" i="1" s="1"/>
  <c r="BG363" i="1"/>
  <c r="BF363" i="1"/>
  <c r="BC363" i="1"/>
  <c r="BD363" i="1" s="1"/>
  <c r="BX362" i="1"/>
  <c r="BN362" i="1"/>
  <c r="BK362" i="1"/>
  <c r="BR362" i="1" s="1"/>
  <c r="BJ362" i="1"/>
  <c r="BH362" i="1"/>
  <c r="BO362" i="1" s="1"/>
  <c r="BG362" i="1"/>
  <c r="BF362" i="1"/>
  <c r="BC362" i="1"/>
  <c r="BD362" i="1" s="1"/>
  <c r="BX361" i="1"/>
  <c r="BN361" i="1"/>
  <c r="BK361" i="1"/>
  <c r="BJ361" i="1"/>
  <c r="BH361" i="1"/>
  <c r="BO361" i="1" s="1"/>
  <c r="BG361" i="1"/>
  <c r="BF361" i="1"/>
  <c r="BC361" i="1"/>
  <c r="BD361" i="1" s="1"/>
  <c r="BX360" i="1"/>
  <c r="BN360" i="1"/>
  <c r="BK360" i="1"/>
  <c r="BJ360" i="1"/>
  <c r="BH360" i="1"/>
  <c r="BO360" i="1" s="1"/>
  <c r="BG360" i="1"/>
  <c r="BC360" i="1"/>
  <c r="BD360" i="1" s="1"/>
  <c r="BX359" i="1"/>
  <c r="BN359" i="1"/>
  <c r="BK359" i="1"/>
  <c r="BJ359" i="1"/>
  <c r="BH359" i="1"/>
  <c r="BO359" i="1" s="1"/>
  <c r="BG359" i="1"/>
  <c r="BF359" i="1"/>
  <c r="BC359" i="1"/>
  <c r="BD359" i="1" s="1"/>
  <c r="BX358" i="1"/>
  <c r="BN358" i="1"/>
  <c r="BK358" i="1"/>
  <c r="BJ358" i="1"/>
  <c r="BH358" i="1"/>
  <c r="BO358" i="1" s="1"/>
  <c r="BG358" i="1"/>
  <c r="BF358" i="1"/>
  <c r="BC358" i="1"/>
  <c r="BD358" i="1" s="1"/>
  <c r="BX357" i="1"/>
  <c r="BN357" i="1"/>
  <c r="BK357" i="1"/>
  <c r="BJ357" i="1"/>
  <c r="BH357" i="1"/>
  <c r="BO357" i="1" s="1"/>
  <c r="BG357" i="1"/>
  <c r="BF357" i="1"/>
  <c r="BC357" i="1"/>
  <c r="BD357" i="1" s="1"/>
  <c r="BX356" i="1"/>
  <c r="BN356" i="1"/>
  <c r="BK356" i="1"/>
  <c r="BJ356" i="1"/>
  <c r="BH356" i="1"/>
  <c r="BO356" i="1" s="1"/>
  <c r="BG356" i="1"/>
  <c r="BF356" i="1"/>
  <c r="BC356" i="1"/>
  <c r="BD356" i="1" s="1"/>
  <c r="BX355" i="1"/>
  <c r="BN355" i="1"/>
  <c r="BK355" i="1"/>
  <c r="BJ355" i="1"/>
  <c r="BH355" i="1"/>
  <c r="BO355" i="1" s="1"/>
  <c r="BG355" i="1"/>
  <c r="BF355" i="1"/>
  <c r="BC355" i="1"/>
  <c r="BD355" i="1" s="1"/>
  <c r="BX354" i="1"/>
  <c r="BN354" i="1"/>
  <c r="BK354" i="1"/>
  <c r="BJ354" i="1"/>
  <c r="BH354" i="1"/>
  <c r="BO354" i="1" s="1"/>
  <c r="BG354" i="1"/>
  <c r="BF354" i="1"/>
  <c r="BC354" i="1"/>
  <c r="BD354" i="1" s="1"/>
  <c r="BX353" i="1"/>
  <c r="BN353" i="1"/>
  <c r="BK353" i="1"/>
  <c r="BJ353" i="1"/>
  <c r="BH353" i="1"/>
  <c r="BO353" i="1" s="1"/>
  <c r="BG353" i="1"/>
  <c r="BF353" i="1"/>
  <c r="BC353" i="1"/>
  <c r="BD353" i="1" s="1"/>
  <c r="BX352" i="1"/>
  <c r="BN352" i="1"/>
  <c r="BK352" i="1"/>
  <c r="BJ352" i="1"/>
  <c r="BH352" i="1"/>
  <c r="BO352" i="1" s="1"/>
  <c r="BG352" i="1"/>
  <c r="BF352" i="1"/>
  <c r="BC352" i="1"/>
  <c r="BD352" i="1" s="1"/>
  <c r="BX351" i="1"/>
  <c r="BN351" i="1"/>
  <c r="BK351" i="1"/>
  <c r="BJ351" i="1"/>
  <c r="BH351" i="1"/>
  <c r="BO351" i="1" s="1"/>
  <c r="BG351" i="1"/>
  <c r="BF351" i="1"/>
  <c r="BC351" i="1"/>
  <c r="BD351" i="1" s="1"/>
  <c r="BX350" i="1"/>
  <c r="BN350" i="1"/>
  <c r="BK350" i="1"/>
  <c r="BJ350" i="1"/>
  <c r="BH350" i="1"/>
  <c r="BO350" i="1" s="1"/>
  <c r="BG350" i="1"/>
  <c r="BF350" i="1"/>
  <c r="BC350" i="1"/>
  <c r="BD350" i="1" s="1"/>
  <c r="BX349" i="1"/>
  <c r="BN349" i="1"/>
  <c r="BK349" i="1"/>
  <c r="BJ349" i="1"/>
  <c r="BH349" i="1"/>
  <c r="BO349" i="1" s="1"/>
  <c r="BG349" i="1"/>
  <c r="BF349" i="1"/>
  <c r="BC349" i="1"/>
  <c r="BD349" i="1" s="1"/>
  <c r="BX348" i="1"/>
  <c r="BN348" i="1"/>
  <c r="BK348" i="1"/>
  <c r="BJ348" i="1"/>
  <c r="BH348" i="1"/>
  <c r="BO348" i="1" s="1"/>
  <c r="BG348" i="1"/>
  <c r="BF348" i="1"/>
  <c r="BC348" i="1"/>
  <c r="BD348" i="1" s="1"/>
  <c r="BX347" i="1"/>
  <c r="BN347" i="1"/>
  <c r="BK347" i="1"/>
  <c r="BJ347" i="1"/>
  <c r="BH347" i="1"/>
  <c r="BO347" i="1" s="1"/>
  <c r="BG347" i="1"/>
  <c r="BF347" i="1"/>
  <c r="BC347" i="1"/>
  <c r="BD347" i="1" s="1"/>
  <c r="BX346" i="1"/>
  <c r="BN346" i="1"/>
  <c r="BK346" i="1"/>
  <c r="BJ346" i="1"/>
  <c r="BH346" i="1"/>
  <c r="BO346" i="1" s="1"/>
  <c r="BG346" i="1"/>
  <c r="BF346" i="1"/>
  <c r="BC346" i="1"/>
  <c r="BD346" i="1" s="1"/>
  <c r="BX345" i="1"/>
  <c r="BN345" i="1"/>
  <c r="BK345" i="1"/>
  <c r="BJ345" i="1"/>
  <c r="BH345" i="1"/>
  <c r="BO345" i="1" s="1"/>
  <c r="BG345" i="1"/>
  <c r="BF345" i="1"/>
  <c r="BC345" i="1"/>
  <c r="BD345" i="1" s="1"/>
  <c r="BX344" i="1"/>
  <c r="BN344" i="1"/>
  <c r="BK344" i="1"/>
  <c r="BJ344" i="1"/>
  <c r="BH344" i="1"/>
  <c r="BO344" i="1" s="1"/>
  <c r="BG344" i="1"/>
  <c r="BF344" i="1"/>
  <c r="BC344" i="1"/>
  <c r="BD344" i="1" s="1"/>
  <c r="BX343" i="1"/>
  <c r="BN343" i="1"/>
  <c r="BK343" i="1"/>
  <c r="BJ343" i="1"/>
  <c r="BH343" i="1"/>
  <c r="BO343" i="1" s="1"/>
  <c r="BG343" i="1"/>
  <c r="BF343" i="1"/>
  <c r="BC343" i="1"/>
  <c r="BD343" i="1" s="1"/>
  <c r="AB343" i="1"/>
  <c r="BX342" i="1"/>
  <c r="BN342" i="1"/>
  <c r="BK342" i="1"/>
  <c r="BJ342" i="1"/>
  <c r="BH342" i="1"/>
  <c r="BO342" i="1" s="1"/>
  <c r="BG342" i="1"/>
  <c r="BF342" i="1"/>
  <c r="BC342" i="1"/>
  <c r="BD342" i="1" s="1"/>
  <c r="BX341" i="1"/>
  <c r="BN341" i="1"/>
  <c r="BK341" i="1"/>
  <c r="BJ341" i="1"/>
  <c r="BH341" i="1"/>
  <c r="BO341" i="1" s="1"/>
  <c r="BG341" i="1"/>
  <c r="BF341" i="1"/>
  <c r="BC341" i="1"/>
  <c r="BD341" i="1" s="1"/>
  <c r="BX340" i="1"/>
  <c r="BN340" i="1"/>
  <c r="BK340" i="1"/>
  <c r="BR340" i="1" s="1"/>
  <c r="BJ340" i="1"/>
  <c r="BH340" i="1"/>
  <c r="BO340" i="1" s="1"/>
  <c r="BG340" i="1"/>
  <c r="BF340" i="1"/>
  <c r="BC340" i="1"/>
  <c r="BD340" i="1" s="1"/>
  <c r="BX339" i="1"/>
  <c r="BN339" i="1"/>
  <c r="BK339" i="1"/>
  <c r="BJ339" i="1"/>
  <c r="BH339" i="1"/>
  <c r="BO339" i="1" s="1"/>
  <c r="BG339" i="1"/>
  <c r="BF339" i="1"/>
  <c r="BC339" i="1"/>
  <c r="BD339" i="1" s="1"/>
  <c r="AB339" i="1"/>
  <c r="BX338" i="1"/>
  <c r="BN338" i="1"/>
  <c r="BK338" i="1"/>
  <c r="BJ338" i="1"/>
  <c r="BH338" i="1"/>
  <c r="BO338" i="1" s="1"/>
  <c r="BG338" i="1"/>
  <c r="BF338" i="1"/>
  <c r="BC338" i="1"/>
  <c r="BD338" i="1" s="1"/>
  <c r="BX337" i="1"/>
  <c r="BN337" i="1"/>
  <c r="BK337" i="1"/>
  <c r="BJ337" i="1"/>
  <c r="BH337" i="1"/>
  <c r="BO337" i="1" s="1"/>
  <c r="BG337" i="1"/>
  <c r="BF337" i="1"/>
  <c r="BC337" i="1"/>
  <c r="BD337" i="1" s="1"/>
  <c r="AB337" i="1"/>
  <c r="BX336" i="1"/>
  <c r="BN336" i="1"/>
  <c r="BK336" i="1"/>
  <c r="BJ336" i="1"/>
  <c r="BH336" i="1"/>
  <c r="BO336" i="1" s="1"/>
  <c r="BG336" i="1"/>
  <c r="BF336" i="1"/>
  <c r="BC336" i="1"/>
  <c r="BD336" i="1" s="1"/>
  <c r="BX335" i="1"/>
  <c r="BN335" i="1"/>
  <c r="BK335" i="1"/>
  <c r="BJ335" i="1"/>
  <c r="BH335" i="1"/>
  <c r="BO335" i="1" s="1"/>
  <c r="BG335" i="1"/>
  <c r="BF335" i="1"/>
  <c r="BC335" i="1"/>
  <c r="BD335" i="1" s="1"/>
  <c r="BX334" i="1"/>
  <c r="BN334" i="1"/>
  <c r="BK334" i="1"/>
  <c r="BJ334" i="1"/>
  <c r="BH334" i="1"/>
  <c r="BO334" i="1" s="1"/>
  <c r="BG334" i="1"/>
  <c r="BF334" i="1"/>
  <c r="BC334" i="1"/>
  <c r="BD334" i="1" s="1"/>
  <c r="BX333" i="1"/>
  <c r="BN333" i="1"/>
  <c r="BK333" i="1"/>
  <c r="BJ333" i="1"/>
  <c r="BH333" i="1"/>
  <c r="BO333" i="1" s="1"/>
  <c r="BG333" i="1"/>
  <c r="BF333" i="1"/>
  <c r="BC333" i="1"/>
  <c r="BD333" i="1" s="1"/>
  <c r="BX332" i="1"/>
  <c r="BN332" i="1"/>
  <c r="BK332" i="1"/>
  <c r="BJ332" i="1"/>
  <c r="BH332" i="1"/>
  <c r="BO332" i="1" s="1"/>
  <c r="BG332" i="1"/>
  <c r="BF332" i="1"/>
  <c r="BC332" i="1"/>
  <c r="BD332" i="1" s="1"/>
  <c r="BX331" i="1"/>
  <c r="BN331" i="1"/>
  <c r="BK331" i="1"/>
  <c r="BJ331" i="1"/>
  <c r="BH331" i="1"/>
  <c r="BO331" i="1" s="1"/>
  <c r="BG331" i="1"/>
  <c r="BF331" i="1"/>
  <c r="BC331" i="1"/>
  <c r="BD331" i="1" s="1"/>
  <c r="BX330" i="1"/>
  <c r="BN330" i="1"/>
  <c r="BK330" i="1"/>
  <c r="BJ330" i="1"/>
  <c r="BH330" i="1"/>
  <c r="BO330" i="1" s="1"/>
  <c r="BG330" i="1"/>
  <c r="BF330" i="1"/>
  <c r="BC330" i="1"/>
  <c r="BD330" i="1" s="1"/>
  <c r="BX329" i="1"/>
  <c r="BN329" i="1"/>
  <c r="BK329" i="1"/>
  <c r="BJ329" i="1"/>
  <c r="BH329" i="1"/>
  <c r="BO329" i="1" s="1"/>
  <c r="BG329" i="1"/>
  <c r="BF329" i="1"/>
  <c r="BC329" i="1"/>
  <c r="BD329" i="1" s="1"/>
  <c r="BX328" i="1"/>
  <c r="BN328" i="1"/>
  <c r="BK328" i="1"/>
  <c r="BJ328" i="1"/>
  <c r="BH328" i="1"/>
  <c r="BO328" i="1" s="1"/>
  <c r="BG328" i="1"/>
  <c r="BF328" i="1"/>
  <c r="BC328" i="1"/>
  <c r="BD328" i="1" s="1"/>
  <c r="BX327" i="1"/>
  <c r="BN327" i="1"/>
  <c r="BK327" i="1"/>
  <c r="BJ327" i="1"/>
  <c r="BH327" i="1"/>
  <c r="BO327" i="1" s="1"/>
  <c r="BG327" i="1"/>
  <c r="BF327" i="1"/>
  <c r="BC327" i="1"/>
  <c r="BD327" i="1" s="1"/>
  <c r="BX326" i="1"/>
  <c r="BN326" i="1"/>
  <c r="BK326" i="1"/>
  <c r="BJ326" i="1"/>
  <c r="BH326" i="1"/>
  <c r="BO326" i="1" s="1"/>
  <c r="BG326" i="1"/>
  <c r="BF326" i="1"/>
  <c r="BC326" i="1"/>
  <c r="BD326" i="1" s="1"/>
  <c r="BX325" i="1"/>
  <c r="BN325" i="1"/>
  <c r="BK325" i="1"/>
  <c r="BJ325" i="1"/>
  <c r="BH325" i="1"/>
  <c r="BO325" i="1" s="1"/>
  <c r="BG325" i="1"/>
  <c r="BF325" i="1"/>
  <c r="BC325" i="1"/>
  <c r="BD325" i="1" s="1"/>
  <c r="BX324" i="1"/>
  <c r="BN324" i="1"/>
  <c r="BK324" i="1"/>
  <c r="BJ324" i="1"/>
  <c r="BH324" i="1"/>
  <c r="BO324" i="1" s="1"/>
  <c r="BG324" i="1"/>
  <c r="BF324" i="1"/>
  <c r="BC324" i="1"/>
  <c r="BD324" i="1" s="1"/>
  <c r="AB324" i="1"/>
  <c r="BX323" i="1"/>
  <c r="BN323" i="1"/>
  <c r="BK323" i="1"/>
  <c r="BJ323" i="1"/>
  <c r="BH323" i="1"/>
  <c r="BO323" i="1" s="1"/>
  <c r="BG323" i="1"/>
  <c r="BF323" i="1"/>
  <c r="BC323" i="1"/>
  <c r="BD323" i="1" s="1"/>
  <c r="BX322" i="1"/>
  <c r="BN322" i="1"/>
  <c r="BK322" i="1"/>
  <c r="BJ322" i="1"/>
  <c r="BH322" i="1"/>
  <c r="BO322" i="1" s="1"/>
  <c r="BG322" i="1"/>
  <c r="BF322" i="1"/>
  <c r="BC322" i="1"/>
  <c r="BD322" i="1" s="1"/>
  <c r="BX321" i="1"/>
  <c r="BN321" i="1"/>
  <c r="BK321" i="1"/>
  <c r="BJ321" i="1"/>
  <c r="BH321" i="1"/>
  <c r="BO321" i="1" s="1"/>
  <c r="BG321" i="1"/>
  <c r="BF321" i="1"/>
  <c r="BC321" i="1"/>
  <c r="BD321" i="1" s="1"/>
  <c r="BX320" i="1"/>
  <c r="BN320" i="1"/>
  <c r="BK320" i="1"/>
  <c r="BJ320" i="1"/>
  <c r="BH320" i="1"/>
  <c r="BO320" i="1" s="1"/>
  <c r="BG320" i="1"/>
  <c r="BF320" i="1"/>
  <c r="BC320" i="1"/>
  <c r="BD320" i="1" s="1"/>
  <c r="BX319" i="1"/>
  <c r="BN319" i="1"/>
  <c r="BK319" i="1"/>
  <c r="BJ319" i="1"/>
  <c r="BH319" i="1"/>
  <c r="BO319" i="1" s="1"/>
  <c r="BG319" i="1"/>
  <c r="BF319" i="1"/>
  <c r="BC319" i="1"/>
  <c r="BD319" i="1" s="1"/>
  <c r="BX318" i="1"/>
  <c r="BN318" i="1"/>
  <c r="BK318" i="1"/>
  <c r="BJ318" i="1"/>
  <c r="BH318" i="1"/>
  <c r="BO318" i="1" s="1"/>
  <c r="BG318" i="1"/>
  <c r="BF318" i="1"/>
  <c r="BC318" i="1"/>
  <c r="BD318" i="1" s="1"/>
  <c r="BX317" i="1"/>
  <c r="BN317" i="1"/>
  <c r="BK317" i="1"/>
  <c r="BJ317" i="1"/>
  <c r="BH317" i="1"/>
  <c r="BO317" i="1" s="1"/>
  <c r="BG317" i="1"/>
  <c r="BF317" i="1"/>
  <c r="BC317" i="1"/>
  <c r="BD317" i="1" s="1"/>
  <c r="BX316" i="1"/>
  <c r="BN316" i="1"/>
  <c r="BK316" i="1"/>
  <c r="BJ316" i="1"/>
  <c r="BH316" i="1"/>
  <c r="BO316" i="1" s="1"/>
  <c r="BG316" i="1"/>
  <c r="BF316" i="1"/>
  <c r="BC316" i="1"/>
  <c r="BD316" i="1" s="1"/>
  <c r="BX315" i="1"/>
  <c r="BN315" i="1"/>
  <c r="BK315" i="1"/>
  <c r="BR315" i="1" s="1"/>
  <c r="BJ315" i="1"/>
  <c r="BH315" i="1"/>
  <c r="BO315" i="1" s="1"/>
  <c r="BG315" i="1"/>
  <c r="BF315" i="1"/>
  <c r="BC315" i="1"/>
  <c r="BD315" i="1" s="1"/>
  <c r="BX314" i="1"/>
  <c r="BN314" i="1"/>
  <c r="BK314" i="1"/>
  <c r="BJ314" i="1"/>
  <c r="BH314" i="1"/>
  <c r="BO314" i="1" s="1"/>
  <c r="BG314" i="1"/>
  <c r="BF314" i="1"/>
  <c r="BC314" i="1"/>
  <c r="BD314" i="1" s="1"/>
  <c r="BX313" i="1"/>
  <c r="BN313" i="1"/>
  <c r="BK313" i="1"/>
  <c r="BJ313" i="1"/>
  <c r="BH313" i="1"/>
  <c r="BO313" i="1" s="1"/>
  <c r="BG313" i="1"/>
  <c r="BF313" i="1"/>
  <c r="BC313" i="1"/>
  <c r="BD313" i="1" s="1"/>
  <c r="BX312" i="1"/>
  <c r="BN312" i="1"/>
  <c r="BK312" i="1"/>
  <c r="BJ312" i="1"/>
  <c r="BH312" i="1"/>
  <c r="BO312" i="1" s="1"/>
  <c r="BG312" i="1"/>
  <c r="BF312" i="1"/>
  <c r="BC312" i="1"/>
  <c r="BD312" i="1" s="1"/>
  <c r="BX311" i="1"/>
  <c r="BN311" i="1"/>
  <c r="BK311" i="1"/>
  <c r="BJ311" i="1"/>
  <c r="BH311" i="1"/>
  <c r="BO311" i="1" s="1"/>
  <c r="BG311" i="1"/>
  <c r="BC311" i="1"/>
  <c r="BD311" i="1" s="1"/>
  <c r="BX310" i="1"/>
  <c r="BN310" i="1"/>
  <c r="BK310" i="1"/>
  <c r="BJ310" i="1"/>
  <c r="BH310" i="1"/>
  <c r="BO310" i="1" s="1"/>
  <c r="BG310" i="1"/>
  <c r="BF310" i="1"/>
  <c r="BC310" i="1"/>
  <c r="BD310" i="1" s="1"/>
  <c r="BX309" i="1"/>
  <c r="BN309" i="1"/>
  <c r="BK309" i="1"/>
  <c r="BJ309" i="1"/>
  <c r="BH309" i="1"/>
  <c r="BO309" i="1" s="1"/>
  <c r="BG309" i="1"/>
  <c r="BF309" i="1"/>
  <c r="BC309" i="1"/>
  <c r="BD309" i="1" s="1"/>
  <c r="BX308" i="1"/>
  <c r="BN308" i="1"/>
  <c r="BK308" i="1"/>
  <c r="BJ308" i="1"/>
  <c r="BH308" i="1"/>
  <c r="BO308" i="1" s="1"/>
  <c r="BG308" i="1"/>
  <c r="BF308" i="1"/>
  <c r="BC308" i="1"/>
  <c r="BD308" i="1" s="1"/>
  <c r="BX307" i="1"/>
  <c r="BN307" i="1"/>
  <c r="BK307" i="1"/>
  <c r="BJ307" i="1"/>
  <c r="BH307" i="1"/>
  <c r="BO307" i="1" s="1"/>
  <c r="BG307" i="1"/>
  <c r="BF307" i="1"/>
  <c r="BC307" i="1"/>
  <c r="BD307" i="1" s="1"/>
  <c r="BX306" i="1"/>
  <c r="BN306" i="1"/>
  <c r="BK306" i="1"/>
  <c r="BJ306" i="1"/>
  <c r="BH306" i="1"/>
  <c r="BO306" i="1" s="1"/>
  <c r="BG306" i="1"/>
  <c r="BF306" i="1"/>
  <c r="BC306" i="1"/>
  <c r="BD306" i="1" s="1"/>
  <c r="BX305" i="1"/>
  <c r="BN305" i="1"/>
  <c r="BK305" i="1"/>
  <c r="BJ305" i="1"/>
  <c r="BH305" i="1"/>
  <c r="BO305" i="1" s="1"/>
  <c r="BG305" i="1"/>
  <c r="BF305" i="1"/>
  <c r="BC305" i="1"/>
  <c r="BD305" i="1" s="1"/>
  <c r="BX304" i="1"/>
  <c r="BN304" i="1"/>
  <c r="BK304" i="1"/>
  <c r="BJ304" i="1"/>
  <c r="BH304" i="1"/>
  <c r="BO304" i="1" s="1"/>
  <c r="BG304" i="1"/>
  <c r="BF304" i="1"/>
  <c r="BC304" i="1"/>
  <c r="BD304" i="1" s="1"/>
  <c r="BX303" i="1"/>
  <c r="BN303" i="1"/>
  <c r="BK303" i="1"/>
  <c r="BJ303" i="1"/>
  <c r="BH303" i="1"/>
  <c r="BO303" i="1" s="1"/>
  <c r="BG303" i="1"/>
  <c r="BF303" i="1"/>
  <c r="BC303" i="1"/>
  <c r="BD303" i="1" s="1"/>
  <c r="BX302" i="1"/>
  <c r="BN302" i="1"/>
  <c r="BK302" i="1"/>
  <c r="BJ302" i="1"/>
  <c r="BH302" i="1"/>
  <c r="BO302" i="1" s="1"/>
  <c r="BG302" i="1"/>
  <c r="BF302" i="1"/>
  <c r="BC302" i="1"/>
  <c r="BD302" i="1" s="1"/>
  <c r="BX301" i="1"/>
  <c r="BN301" i="1"/>
  <c r="BK301" i="1"/>
  <c r="BJ301" i="1"/>
  <c r="BH301" i="1"/>
  <c r="BO301" i="1" s="1"/>
  <c r="BG301" i="1"/>
  <c r="BF301" i="1"/>
  <c r="BC301" i="1"/>
  <c r="BD301" i="1" s="1"/>
  <c r="BX300" i="1"/>
  <c r="BN300" i="1"/>
  <c r="BK300" i="1"/>
  <c r="BJ300" i="1"/>
  <c r="BH300" i="1"/>
  <c r="BO300" i="1" s="1"/>
  <c r="BG300" i="1"/>
  <c r="BF300" i="1"/>
  <c r="BC300" i="1"/>
  <c r="BD300" i="1" s="1"/>
  <c r="BX299" i="1"/>
  <c r="BN299" i="1"/>
  <c r="BK299" i="1"/>
  <c r="BJ299" i="1"/>
  <c r="BH299" i="1"/>
  <c r="BO299" i="1" s="1"/>
  <c r="BG299" i="1"/>
  <c r="BF299" i="1"/>
  <c r="BC299" i="1"/>
  <c r="BD299" i="1" s="1"/>
  <c r="BX298" i="1"/>
  <c r="BN298" i="1"/>
  <c r="BK298" i="1"/>
  <c r="BJ298" i="1"/>
  <c r="BH298" i="1"/>
  <c r="BO298" i="1" s="1"/>
  <c r="BG298" i="1"/>
  <c r="BF298" i="1"/>
  <c r="BC298" i="1"/>
  <c r="BD298" i="1" s="1"/>
  <c r="BX297" i="1"/>
  <c r="BN297" i="1"/>
  <c r="BK297" i="1"/>
  <c r="BJ297" i="1"/>
  <c r="BH297" i="1"/>
  <c r="BO297" i="1" s="1"/>
  <c r="BG297" i="1"/>
  <c r="BF297" i="1"/>
  <c r="BC297" i="1"/>
  <c r="BD297" i="1" s="1"/>
  <c r="BX296" i="1"/>
  <c r="BN296" i="1"/>
  <c r="BK296" i="1"/>
  <c r="BJ296" i="1"/>
  <c r="BH296" i="1"/>
  <c r="BO296" i="1" s="1"/>
  <c r="BG296" i="1"/>
  <c r="BF296" i="1"/>
  <c r="BC296" i="1"/>
  <c r="BD296" i="1" s="1"/>
  <c r="BX295" i="1"/>
  <c r="BN295" i="1"/>
  <c r="BK295" i="1"/>
  <c r="BJ295" i="1"/>
  <c r="BH295" i="1"/>
  <c r="BO295" i="1" s="1"/>
  <c r="BG295" i="1"/>
  <c r="BF295" i="1"/>
  <c r="BC295" i="1"/>
  <c r="BD295" i="1" s="1"/>
  <c r="BX294" i="1"/>
  <c r="BN294" i="1"/>
  <c r="BK294" i="1"/>
  <c r="BJ294" i="1"/>
  <c r="BH294" i="1"/>
  <c r="BO294" i="1" s="1"/>
  <c r="BG294" i="1"/>
  <c r="BC294" i="1"/>
  <c r="BD294" i="1" s="1"/>
  <c r="BX293" i="1"/>
  <c r="BN293" i="1"/>
  <c r="BK293" i="1"/>
  <c r="BJ293" i="1"/>
  <c r="BH293" i="1"/>
  <c r="BO293" i="1" s="1"/>
  <c r="BG293" i="1"/>
  <c r="BC293" i="1"/>
  <c r="BD293" i="1" s="1"/>
  <c r="BX292" i="1"/>
  <c r="BN292" i="1"/>
  <c r="BK292" i="1"/>
  <c r="BJ292" i="1"/>
  <c r="BH292" i="1"/>
  <c r="BO292" i="1" s="1"/>
  <c r="BG292" i="1"/>
  <c r="BC292" i="1"/>
  <c r="BD292" i="1" s="1"/>
  <c r="BX291" i="1"/>
  <c r="BN291" i="1"/>
  <c r="BK291" i="1"/>
  <c r="BJ291" i="1"/>
  <c r="BH291" i="1"/>
  <c r="BO291" i="1" s="1"/>
  <c r="BG291" i="1"/>
  <c r="BF291" i="1"/>
  <c r="BC291" i="1"/>
  <c r="BD291" i="1" s="1"/>
  <c r="BX290" i="1"/>
  <c r="BN290" i="1"/>
  <c r="BK290" i="1"/>
  <c r="BJ290" i="1"/>
  <c r="BH290" i="1"/>
  <c r="BO290" i="1" s="1"/>
  <c r="BG290" i="1"/>
  <c r="BF290" i="1"/>
  <c r="BC290" i="1"/>
  <c r="BD290" i="1" s="1"/>
  <c r="BX289" i="1"/>
  <c r="BN289" i="1"/>
  <c r="BK289" i="1"/>
  <c r="BJ289" i="1"/>
  <c r="BH289" i="1"/>
  <c r="BO289" i="1" s="1"/>
  <c r="BG289" i="1"/>
  <c r="BF289" i="1"/>
  <c r="BC289" i="1"/>
  <c r="BD289" i="1" s="1"/>
  <c r="BX288" i="1"/>
  <c r="BN288" i="1"/>
  <c r="BK288" i="1"/>
  <c r="BJ288" i="1"/>
  <c r="BH288" i="1"/>
  <c r="BO288" i="1" s="1"/>
  <c r="BG288" i="1"/>
  <c r="BF288" i="1"/>
  <c r="BC288" i="1"/>
  <c r="BD288" i="1" s="1"/>
  <c r="BX287" i="1"/>
  <c r="BN287" i="1"/>
  <c r="BK287" i="1"/>
  <c r="BJ287" i="1"/>
  <c r="BH287" i="1"/>
  <c r="BO287" i="1" s="1"/>
  <c r="BG287" i="1"/>
  <c r="BF287" i="1"/>
  <c r="BC287" i="1"/>
  <c r="BD287" i="1" s="1"/>
  <c r="BX286" i="1"/>
  <c r="BN286" i="1"/>
  <c r="BK286" i="1"/>
  <c r="BJ286" i="1"/>
  <c r="BH286" i="1"/>
  <c r="BO286" i="1" s="1"/>
  <c r="BG286" i="1"/>
  <c r="BF286" i="1"/>
  <c r="BC286" i="1"/>
  <c r="BD286" i="1" s="1"/>
  <c r="BX285" i="1"/>
  <c r="BN285" i="1"/>
  <c r="BK285" i="1"/>
  <c r="BJ285" i="1"/>
  <c r="BH285" i="1"/>
  <c r="BO285" i="1" s="1"/>
  <c r="BG285" i="1"/>
  <c r="BF285" i="1"/>
  <c r="BC285" i="1"/>
  <c r="BD285" i="1" s="1"/>
  <c r="BX284" i="1"/>
  <c r="BN284" i="1"/>
  <c r="BK284" i="1"/>
  <c r="BJ284" i="1"/>
  <c r="BH284" i="1"/>
  <c r="BO284" i="1" s="1"/>
  <c r="BG284" i="1"/>
  <c r="BF284" i="1"/>
  <c r="BC284" i="1"/>
  <c r="BD284" i="1" s="1"/>
  <c r="BX283" i="1"/>
  <c r="BN283" i="1"/>
  <c r="BK283" i="1"/>
  <c r="BJ283" i="1"/>
  <c r="BH283" i="1"/>
  <c r="BO283" i="1" s="1"/>
  <c r="BG283" i="1"/>
  <c r="BF283" i="1"/>
  <c r="BC283" i="1"/>
  <c r="BD283" i="1" s="1"/>
  <c r="BX282" i="1"/>
  <c r="BN282" i="1"/>
  <c r="BK282" i="1"/>
  <c r="BJ282" i="1"/>
  <c r="BH282" i="1"/>
  <c r="BO282" i="1" s="1"/>
  <c r="BG282" i="1"/>
  <c r="BF282" i="1"/>
  <c r="BC282" i="1"/>
  <c r="BD282" i="1" s="1"/>
  <c r="AB282" i="1"/>
  <c r="BX281" i="1"/>
  <c r="BN281" i="1"/>
  <c r="BK281" i="1"/>
  <c r="BJ281" i="1"/>
  <c r="BH281" i="1"/>
  <c r="BO281" i="1" s="1"/>
  <c r="BG281" i="1"/>
  <c r="BF281" i="1"/>
  <c r="BC281" i="1"/>
  <c r="BD281" i="1" s="1"/>
  <c r="BX280" i="1"/>
  <c r="BN280" i="1"/>
  <c r="BK280" i="1"/>
  <c r="BJ280" i="1"/>
  <c r="BH280" i="1"/>
  <c r="BO280" i="1" s="1"/>
  <c r="BG280" i="1"/>
  <c r="BF280" i="1"/>
  <c r="BC280" i="1"/>
  <c r="BD280" i="1" s="1"/>
  <c r="BX279" i="1"/>
  <c r="BN279" i="1"/>
  <c r="BK279" i="1"/>
  <c r="BJ279" i="1"/>
  <c r="BH279" i="1"/>
  <c r="BO279" i="1" s="1"/>
  <c r="BG279" i="1"/>
  <c r="BF279" i="1"/>
  <c r="BC279" i="1"/>
  <c r="BD279" i="1" s="1"/>
  <c r="BX278" i="1"/>
  <c r="BN278" i="1"/>
  <c r="BK278" i="1"/>
  <c r="BJ278" i="1"/>
  <c r="BH278" i="1"/>
  <c r="BO278" i="1" s="1"/>
  <c r="BG278" i="1"/>
  <c r="BF278" i="1"/>
  <c r="BC278" i="1"/>
  <c r="BD278" i="1" s="1"/>
  <c r="BX277" i="1"/>
  <c r="BN277" i="1"/>
  <c r="BK277" i="1"/>
  <c r="BJ277" i="1"/>
  <c r="BH277" i="1"/>
  <c r="BO277" i="1" s="1"/>
  <c r="BG277" i="1"/>
  <c r="BF277" i="1"/>
  <c r="BC277" i="1"/>
  <c r="BD277" i="1" s="1"/>
  <c r="BX276" i="1"/>
  <c r="BN276" i="1"/>
  <c r="BK276" i="1"/>
  <c r="BJ276" i="1"/>
  <c r="BH276" i="1"/>
  <c r="BO276" i="1" s="1"/>
  <c r="BG276" i="1"/>
  <c r="BF276" i="1"/>
  <c r="BC276" i="1"/>
  <c r="BD276" i="1" s="1"/>
  <c r="BX275" i="1"/>
  <c r="BN275" i="1"/>
  <c r="BK275" i="1"/>
  <c r="BJ275" i="1"/>
  <c r="BH275" i="1"/>
  <c r="BO275" i="1" s="1"/>
  <c r="BG275" i="1"/>
  <c r="BF275" i="1"/>
  <c r="BC275" i="1"/>
  <c r="BD275" i="1" s="1"/>
  <c r="BX274" i="1"/>
  <c r="BN274" i="1"/>
  <c r="BK274" i="1"/>
  <c r="BJ274" i="1"/>
  <c r="BH274" i="1"/>
  <c r="BO274" i="1" s="1"/>
  <c r="BG274" i="1"/>
  <c r="BF274" i="1"/>
  <c r="BC274" i="1"/>
  <c r="BD274" i="1" s="1"/>
  <c r="BX273" i="1"/>
  <c r="BN273" i="1"/>
  <c r="BK273" i="1"/>
  <c r="BJ273" i="1"/>
  <c r="BH273" i="1"/>
  <c r="BO273" i="1" s="1"/>
  <c r="BG273" i="1"/>
  <c r="BF273" i="1"/>
  <c r="BC273" i="1"/>
  <c r="BD273" i="1" s="1"/>
  <c r="BX272" i="1"/>
  <c r="BN272" i="1"/>
  <c r="BK272" i="1"/>
  <c r="BR272" i="1" s="1"/>
  <c r="BJ272" i="1"/>
  <c r="BH272" i="1"/>
  <c r="BO272" i="1" s="1"/>
  <c r="BG272" i="1"/>
  <c r="BF272" i="1"/>
  <c r="BC272" i="1"/>
  <c r="BD272" i="1" s="1"/>
  <c r="BX271" i="1"/>
  <c r="BN271" i="1"/>
  <c r="BK271" i="1"/>
  <c r="BJ271" i="1"/>
  <c r="BH271" i="1"/>
  <c r="BO271" i="1" s="1"/>
  <c r="BG271" i="1"/>
  <c r="BF271" i="1"/>
  <c r="BC271" i="1"/>
  <c r="BD271" i="1" s="1"/>
  <c r="BX270" i="1"/>
  <c r="BN270" i="1"/>
  <c r="BK270" i="1"/>
  <c r="BJ270" i="1"/>
  <c r="BH270" i="1"/>
  <c r="BO270" i="1" s="1"/>
  <c r="BG270" i="1"/>
  <c r="BF270" i="1"/>
  <c r="BC270" i="1"/>
  <c r="BD270" i="1" s="1"/>
  <c r="BX269" i="1"/>
  <c r="BN269" i="1"/>
  <c r="BK269" i="1"/>
  <c r="BJ269" i="1"/>
  <c r="BH269" i="1"/>
  <c r="BO269" i="1" s="1"/>
  <c r="BG269" i="1"/>
  <c r="BF269" i="1"/>
  <c r="BC269" i="1"/>
  <c r="BD269" i="1" s="1"/>
  <c r="BX268" i="1"/>
  <c r="BN268" i="1"/>
  <c r="BK268" i="1"/>
  <c r="BJ268" i="1"/>
  <c r="BH268" i="1"/>
  <c r="BO268" i="1" s="1"/>
  <c r="BG268" i="1"/>
  <c r="BF268" i="1"/>
  <c r="BC268" i="1"/>
  <c r="BD268" i="1" s="1"/>
  <c r="BX267" i="1"/>
  <c r="BN267" i="1"/>
  <c r="BK267" i="1"/>
  <c r="BJ267" i="1"/>
  <c r="BH267" i="1"/>
  <c r="BO267" i="1" s="1"/>
  <c r="BG267" i="1"/>
  <c r="BF267" i="1"/>
  <c r="BC267" i="1"/>
  <c r="BD267" i="1" s="1"/>
  <c r="BX266" i="1"/>
  <c r="BN266" i="1"/>
  <c r="BK266" i="1"/>
  <c r="BJ266" i="1"/>
  <c r="BH266" i="1"/>
  <c r="BO266" i="1" s="1"/>
  <c r="BG266" i="1"/>
  <c r="BF266" i="1"/>
  <c r="BC266" i="1"/>
  <c r="BD266" i="1" s="1"/>
  <c r="BX265" i="1"/>
  <c r="BN265" i="1"/>
  <c r="BK265" i="1"/>
  <c r="BJ265" i="1"/>
  <c r="BH265" i="1"/>
  <c r="BO265" i="1" s="1"/>
  <c r="BG265" i="1"/>
  <c r="BF265" i="1"/>
  <c r="BC265" i="1"/>
  <c r="BD265" i="1" s="1"/>
  <c r="BX264" i="1"/>
  <c r="BN264" i="1"/>
  <c r="BK264" i="1"/>
  <c r="BJ264" i="1"/>
  <c r="BH264" i="1"/>
  <c r="BO264" i="1" s="1"/>
  <c r="BG264" i="1"/>
  <c r="BF264" i="1"/>
  <c r="BC264" i="1"/>
  <c r="BD264" i="1" s="1"/>
  <c r="BX263" i="1"/>
  <c r="BN263" i="1"/>
  <c r="BK263" i="1"/>
  <c r="BJ263" i="1"/>
  <c r="BH263" i="1"/>
  <c r="BO263" i="1" s="1"/>
  <c r="BG263" i="1"/>
  <c r="BF263" i="1"/>
  <c r="BC263" i="1"/>
  <c r="BD263" i="1" s="1"/>
  <c r="BX262" i="1"/>
  <c r="BN262" i="1"/>
  <c r="BK262" i="1"/>
  <c r="BJ262" i="1"/>
  <c r="BH262" i="1"/>
  <c r="BO262" i="1" s="1"/>
  <c r="BG262" i="1"/>
  <c r="BF262" i="1"/>
  <c r="BC262" i="1"/>
  <c r="BD262" i="1" s="1"/>
  <c r="BX261" i="1"/>
  <c r="BN261" i="1"/>
  <c r="BK261" i="1"/>
  <c r="BJ261" i="1"/>
  <c r="BH261" i="1"/>
  <c r="BO261" i="1" s="1"/>
  <c r="BG261" i="1"/>
  <c r="BF261" i="1"/>
  <c r="BC261" i="1"/>
  <c r="BD261" i="1" s="1"/>
  <c r="BX260" i="1"/>
  <c r="BN260" i="1"/>
  <c r="BK260" i="1"/>
  <c r="BR260" i="1" s="1"/>
  <c r="BJ260" i="1"/>
  <c r="BH260" i="1"/>
  <c r="BO260" i="1" s="1"/>
  <c r="BG260" i="1"/>
  <c r="BF260" i="1"/>
  <c r="BC260" i="1"/>
  <c r="BD260" i="1" s="1"/>
  <c r="BX259" i="1"/>
  <c r="BN259" i="1"/>
  <c r="BK259" i="1"/>
  <c r="BJ259" i="1"/>
  <c r="BH259" i="1"/>
  <c r="BO259" i="1" s="1"/>
  <c r="BG259" i="1"/>
  <c r="BF259" i="1"/>
  <c r="BC259" i="1"/>
  <c r="BD259" i="1" s="1"/>
  <c r="BX258" i="1"/>
  <c r="BN258" i="1"/>
  <c r="BK258" i="1"/>
  <c r="BJ258" i="1"/>
  <c r="BH258" i="1"/>
  <c r="BO258" i="1" s="1"/>
  <c r="BG258" i="1"/>
  <c r="BF258" i="1"/>
  <c r="BC258" i="1"/>
  <c r="BD258" i="1" s="1"/>
  <c r="AB258" i="1"/>
  <c r="BX257" i="1"/>
  <c r="BN257" i="1"/>
  <c r="BK257" i="1"/>
  <c r="BJ257" i="1"/>
  <c r="BH257" i="1"/>
  <c r="BO257" i="1" s="1"/>
  <c r="BG257" i="1"/>
  <c r="BF257" i="1"/>
  <c r="BC257" i="1"/>
  <c r="BD257" i="1" s="1"/>
  <c r="BX256" i="1"/>
  <c r="BN256" i="1"/>
  <c r="BK256" i="1"/>
  <c r="BJ256" i="1"/>
  <c r="BH256" i="1"/>
  <c r="BO256" i="1" s="1"/>
  <c r="BG256" i="1"/>
  <c r="BF256" i="1"/>
  <c r="BC256" i="1"/>
  <c r="BD256" i="1" s="1"/>
  <c r="BX255" i="1"/>
  <c r="BN255" i="1"/>
  <c r="BK255" i="1"/>
  <c r="BJ255" i="1"/>
  <c r="BH255" i="1"/>
  <c r="BO255" i="1" s="1"/>
  <c r="BF255" i="1"/>
  <c r="BC255" i="1"/>
  <c r="BD255" i="1" s="1"/>
  <c r="BX254" i="1"/>
  <c r="BN254" i="1"/>
  <c r="BK254" i="1"/>
  <c r="BJ254" i="1"/>
  <c r="BH254" i="1"/>
  <c r="BO254" i="1" s="1"/>
  <c r="BG254" i="1"/>
  <c r="BF254" i="1"/>
  <c r="BC254" i="1"/>
  <c r="BD254" i="1" s="1"/>
  <c r="BX253" i="1"/>
  <c r="BN253" i="1"/>
  <c r="BK253" i="1"/>
  <c r="BJ253" i="1"/>
  <c r="BH253" i="1"/>
  <c r="BO253" i="1" s="1"/>
  <c r="BG253" i="1"/>
  <c r="BC253" i="1"/>
  <c r="BD253" i="1" s="1"/>
  <c r="BX252" i="1"/>
  <c r="BN252" i="1"/>
  <c r="BK252" i="1"/>
  <c r="BR252" i="1" s="1"/>
  <c r="BJ252" i="1"/>
  <c r="BH252" i="1"/>
  <c r="BO252" i="1" s="1"/>
  <c r="BG252" i="1"/>
  <c r="BF252" i="1"/>
  <c r="BC252" i="1"/>
  <c r="BD252" i="1" s="1"/>
  <c r="BX251" i="1"/>
  <c r="BN251" i="1"/>
  <c r="BK251" i="1"/>
  <c r="BJ251" i="1"/>
  <c r="BH251" i="1"/>
  <c r="BO251" i="1" s="1"/>
  <c r="BG251" i="1"/>
  <c r="BF251" i="1"/>
  <c r="BC251" i="1"/>
  <c r="BD251" i="1" s="1"/>
  <c r="BX250" i="1"/>
  <c r="BN250" i="1"/>
  <c r="BK250" i="1"/>
  <c r="BJ250" i="1"/>
  <c r="BH250" i="1"/>
  <c r="BO250" i="1" s="1"/>
  <c r="BG250" i="1"/>
  <c r="BF250" i="1"/>
  <c r="BC250" i="1"/>
  <c r="BD250" i="1" s="1"/>
  <c r="BX249" i="1"/>
  <c r="BN249" i="1"/>
  <c r="BK249" i="1"/>
  <c r="BJ249" i="1"/>
  <c r="BH249" i="1"/>
  <c r="BO249" i="1" s="1"/>
  <c r="BG249" i="1"/>
  <c r="BF249" i="1"/>
  <c r="BC249" i="1"/>
  <c r="BD249" i="1" s="1"/>
  <c r="BX248" i="1"/>
  <c r="BN248" i="1"/>
  <c r="BK248" i="1"/>
  <c r="BJ248" i="1"/>
  <c r="BH248" i="1"/>
  <c r="BO248" i="1" s="1"/>
  <c r="BG248" i="1"/>
  <c r="BF248" i="1"/>
  <c r="BC248" i="1"/>
  <c r="BD248" i="1" s="1"/>
  <c r="BX247" i="1"/>
  <c r="BN247" i="1"/>
  <c r="BK247" i="1"/>
  <c r="BJ247" i="1"/>
  <c r="BH247" i="1"/>
  <c r="BO247" i="1" s="1"/>
  <c r="BG247" i="1"/>
  <c r="BF247" i="1"/>
  <c r="BC247" i="1"/>
  <c r="BD247" i="1" s="1"/>
  <c r="BX246" i="1"/>
  <c r="BN246" i="1"/>
  <c r="BK246" i="1"/>
  <c r="BJ246" i="1"/>
  <c r="BH246" i="1"/>
  <c r="BO246" i="1" s="1"/>
  <c r="BG246" i="1"/>
  <c r="BF246" i="1"/>
  <c r="BC246" i="1"/>
  <c r="BD246" i="1" s="1"/>
  <c r="BX245" i="1"/>
  <c r="BN245" i="1"/>
  <c r="BK245" i="1"/>
  <c r="BJ245" i="1"/>
  <c r="BH245" i="1"/>
  <c r="BO245" i="1" s="1"/>
  <c r="BG245" i="1"/>
  <c r="BF245" i="1"/>
  <c r="BC245" i="1"/>
  <c r="BD245" i="1" s="1"/>
  <c r="BX244" i="1"/>
  <c r="BN244" i="1"/>
  <c r="BK244" i="1"/>
  <c r="BJ244" i="1"/>
  <c r="BH244" i="1"/>
  <c r="BO244" i="1" s="1"/>
  <c r="BG244" i="1"/>
  <c r="BF244" i="1"/>
  <c r="BC244" i="1"/>
  <c r="BD244" i="1" s="1"/>
  <c r="BX243" i="1"/>
  <c r="BN243" i="1"/>
  <c r="BK243" i="1"/>
  <c r="BJ243" i="1"/>
  <c r="BH243" i="1"/>
  <c r="BO243" i="1" s="1"/>
  <c r="BG243" i="1"/>
  <c r="BF243" i="1"/>
  <c r="BC243" i="1"/>
  <c r="BD243" i="1" s="1"/>
  <c r="BX242" i="1"/>
  <c r="BN242" i="1"/>
  <c r="BK242" i="1"/>
  <c r="BJ242" i="1"/>
  <c r="BH242" i="1"/>
  <c r="BO242" i="1" s="1"/>
  <c r="BG242" i="1"/>
  <c r="BF242" i="1"/>
  <c r="BC242" i="1"/>
  <c r="BD242" i="1" s="1"/>
  <c r="BX241" i="1"/>
  <c r="BN241" i="1"/>
  <c r="BK241" i="1"/>
  <c r="BJ241" i="1"/>
  <c r="BH241" i="1"/>
  <c r="BO241" i="1" s="1"/>
  <c r="BG241" i="1"/>
  <c r="BF241" i="1"/>
  <c r="BC241" i="1"/>
  <c r="BD241" i="1" s="1"/>
  <c r="BX240" i="1"/>
  <c r="BN240" i="1"/>
  <c r="BK240" i="1"/>
  <c r="BJ240" i="1"/>
  <c r="BH240" i="1"/>
  <c r="BO240" i="1" s="1"/>
  <c r="BG240" i="1"/>
  <c r="BF240" i="1"/>
  <c r="BC240" i="1"/>
  <c r="BD240" i="1" s="1"/>
  <c r="BX239" i="1"/>
  <c r="BN239" i="1"/>
  <c r="BK239" i="1"/>
  <c r="BJ239" i="1"/>
  <c r="BH239" i="1"/>
  <c r="BO239" i="1" s="1"/>
  <c r="BG239" i="1"/>
  <c r="BF239" i="1"/>
  <c r="BC239" i="1"/>
  <c r="BD239" i="1" s="1"/>
  <c r="BX238" i="1"/>
  <c r="BN238" i="1"/>
  <c r="BK238" i="1"/>
  <c r="BJ238" i="1"/>
  <c r="BH238" i="1"/>
  <c r="BO238" i="1" s="1"/>
  <c r="BG238" i="1"/>
  <c r="BF238" i="1"/>
  <c r="BC238" i="1"/>
  <c r="BD238" i="1" s="1"/>
  <c r="BX237" i="1"/>
  <c r="BN237" i="1"/>
  <c r="BK237" i="1"/>
  <c r="BJ237" i="1"/>
  <c r="BH237" i="1"/>
  <c r="BO237" i="1" s="1"/>
  <c r="BG237" i="1"/>
  <c r="BC237" i="1"/>
  <c r="BD237" i="1" s="1"/>
  <c r="BX236" i="1"/>
  <c r="BN236" i="1"/>
  <c r="BK236" i="1"/>
  <c r="BJ236" i="1"/>
  <c r="BH236" i="1"/>
  <c r="BO236" i="1" s="1"/>
  <c r="BG236" i="1"/>
  <c r="BF236" i="1"/>
  <c r="BC236" i="1"/>
  <c r="BD236" i="1" s="1"/>
  <c r="BX235" i="1"/>
  <c r="BN235" i="1"/>
  <c r="BK235" i="1"/>
  <c r="BJ235" i="1"/>
  <c r="BH235" i="1"/>
  <c r="BO235" i="1" s="1"/>
  <c r="BG235" i="1"/>
  <c r="BF235" i="1"/>
  <c r="BC235" i="1"/>
  <c r="BD235" i="1" s="1"/>
  <c r="BX234" i="1"/>
  <c r="BN234" i="1"/>
  <c r="BK234" i="1"/>
  <c r="BJ234" i="1"/>
  <c r="BH234" i="1"/>
  <c r="BO234" i="1" s="1"/>
  <c r="BG234" i="1"/>
  <c r="BF234" i="1"/>
  <c r="BC234" i="1"/>
  <c r="BD234" i="1" s="1"/>
  <c r="BX233" i="1"/>
  <c r="BN233" i="1"/>
  <c r="BK233" i="1"/>
  <c r="BJ233" i="1"/>
  <c r="BH233" i="1"/>
  <c r="BO233" i="1" s="1"/>
  <c r="BG233" i="1"/>
  <c r="BF233" i="1"/>
  <c r="BC233" i="1"/>
  <c r="BD233" i="1" s="1"/>
  <c r="BX232" i="1"/>
  <c r="BN232" i="1"/>
  <c r="BK232" i="1"/>
  <c r="BJ232" i="1"/>
  <c r="BH232" i="1"/>
  <c r="BO232" i="1" s="1"/>
  <c r="BG232" i="1"/>
  <c r="BF232" i="1"/>
  <c r="BC232" i="1"/>
  <c r="BD232" i="1" s="1"/>
  <c r="BX231" i="1"/>
  <c r="BN231" i="1"/>
  <c r="BK231" i="1"/>
  <c r="BR231" i="1" s="1"/>
  <c r="BJ231" i="1"/>
  <c r="BH231" i="1"/>
  <c r="BO231" i="1" s="1"/>
  <c r="BG231" i="1"/>
  <c r="BF231" i="1"/>
  <c r="BC231" i="1"/>
  <c r="BD231" i="1" s="1"/>
  <c r="BX230" i="1"/>
  <c r="BN230" i="1"/>
  <c r="BK230" i="1"/>
  <c r="BJ230" i="1"/>
  <c r="BH230" i="1"/>
  <c r="BO230" i="1" s="1"/>
  <c r="BG230" i="1"/>
  <c r="BF230" i="1"/>
  <c r="BC230" i="1"/>
  <c r="BD230" i="1" s="1"/>
  <c r="BX229" i="1"/>
  <c r="BN229" i="1"/>
  <c r="BK229" i="1"/>
  <c r="BJ229" i="1"/>
  <c r="BH229" i="1"/>
  <c r="BO229" i="1" s="1"/>
  <c r="BG229" i="1"/>
  <c r="BF229" i="1"/>
  <c r="BC229" i="1"/>
  <c r="BD229" i="1" s="1"/>
  <c r="BX228" i="1"/>
  <c r="BN228" i="1"/>
  <c r="BK228" i="1"/>
  <c r="BJ228" i="1"/>
  <c r="BH228" i="1"/>
  <c r="BO228" i="1" s="1"/>
  <c r="BG228" i="1"/>
  <c r="BF228" i="1"/>
  <c r="BC228" i="1"/>
  <c r="BD228" i="1" s="1"/>
  <c r="BX227" i="1"/>
  <c r="BN227" i="1"/>
  <c r="BK227" i="1"/>
  <c r="BJ227" i="1"/>
  <c r="BH227" i="1"/>
  <c r="BO227" i="1" s="1"/>
  <c r="BG227" i="1"/>
  <c r="BF227" i="1"/>
  <c r="BC227" i="1"/>
  <c r="BD227" i="1" s="1"/>
  <c r="BX226" i="1"/>
  <c r="BN226" i="1"/>
  <c r="BK226" i="1"/>
  <c r="BJ226" i="1"/>
  <c r="BH226" i="1"/>
  <c r="BO226" i="1" s="1"/>
  <c r="BG226" i="1"/>
  <c r="BF226" i="1"/>
  <c r="BC226" i="1"/>
  <c r="BD226" i="1" s="1"/>
  <c r="BX225" i="1"/>
  <c r="BN225" i="1"/>
  <c r="BK225" i="1"/>
  <c r="BR225" i="1" s="1"/>
  <c r="BJ225" i="1"/>
  <c r="BH225" i="1"/>
  <c r="BO225" i="1" s="1"/>
  <c r="BG225" i="1"/>
  <c r="BF225" i="1"/>
  <c r="BC225" i="1"/>
  <c r="BD225" i="1" s="1"/>
  <c r="BX224" i="1"/>
  <c r="BN224" i="1"/>
  <c r="BK224" i="1"/>
  <c r="BJ224" i="1"/>
  <c r="BH224" i="1"/>
  <c r="BO224" i="1" s="1"/>
  <c r="BG224" i="1"/>
  <c r="BF224" i="1"/>
  <c r="BC224" i="1"/>
  <c r="BD224" i="1" s="1"/>
  <c r="BX223" i="1"/>
  <c r="BN223" i="1"/>
  <c r="BK223" i="1"/>
  <c r="BJ223" i="1"/>
  <c r="BH223" i="1"/>
  <c r="BO223" i="1" s="1"/>
  <c r="BG223" i="1"/>
  <c r="BF223" i="1"/>
  <c r="BC223" i="1"/>
  <c r="BD223" i="1" s="1"/>
  <c r="BX222" i="1"/>
  <c r="BN222" i="1"/>
  <c r="BK222" i="1"/>
  <c r="BJ222" i="1"/>
  <c r="BH222" i="1"/>
  <c r="BO222" i="1" s="1"/>
  <c r="BG222" i="1"/>
  <c r="BF222" i="1"/>
  <c r="BC222" i="1"/>
  <c r="BD222" i="1" s="1"/>
  <c r="BX221" i="1"/>
  <c r="BN221" i="1"/>
  <c r="BK221" i="1"/>
  <c r="BJ221" i="1"/>
  <c r="BH221" i="1"/>
  <c r="BO221" i="1" s="1"/>
  <c r="BG221" i="1"/>
  <c r="BF221" i="1"/>
  <c r="BC221" i="1"/>
  <c r="BD221" i="1" s="1"/>
  <c r="BX220" i="1"/>
  <c r="BN220" i="1"/>
  <c r="BK220" i="1"/>
  <c r="BJ220" i="1"/>
  <c r="BH220" i="1"/>
  <c r="BO220" i="1" s="1"/>
  <c r="BG220" i="1"/>
  <c r="BF220" i="1"/>
  <c r="BC220" i="1"/>
  <c r="BD220" i="1" s="1"/>
  <c r="BX219" i="1"/>
  <c r="BN219" i="1"/>
  <c r="BK219" i="1"/>
  <c r="BJ219" i="1"/>
  <c r="BH219" i="1"/>
  <c r="BO219" i="1" s="1"/>
  <c r="BG219" i="1"/>
  <c r="BF219" i="1"/>
  <c r="BC219" i="1"/>
  <c r="BD219" i="1" s="1"/>
  <c r="BX218" i="1"/>
  <c r="BN218" i="1"/>
  <c r="BK218" i="1"/>
  <c r="BJ218" i="1"/>
  <c r="BH218" i="1"/>
  <c r="BO218" i="1" s="1"/>
  <c r="BG218" i="1"/>
  <c r="BF218" i="1"/>
  <c r="BC218" i="1"/>
  <c r="BD218" i="1" s="1"/>
  <c r="BX217" i="1"/>
  <c r="BN217" i="1"/>
  <c r="BK217" i="1"/>
  <c r="BJ217" i="1"/>
  <c r="BH217" i="1"/>
  <c r="BO217" i="1" s="1"/>
  <c r="BG217" i="1"/>
  <c r="BF217" i="1"/>
  <c r="BC217" i="1"/>
  <c r="BD217" i="1" s="1"/>
  <c r="BX216" i="1"/>
  <c r="BN216" i="1"/>
  <c r="BK216" i="1"/>
  <c r="BJ216" i="1"/>
  <c r="BH216" i="1"/>
  <c r="BO216" i="1" s="1"/>
  <c r="BG216" i="1"/>
  <c r="BF216" i="1"/>
  <c r="BC216" i="1"/>
  <c r="BD216" i="1" s="1"/>
  <c r="BX215" i="1"/>
  <c r="BN215" i="1"/>
  <c r="BK215" i="1"/>
  <c r="BJ215" i="1"/>
  <c r="BH215" i="1"/>
  <c r="BO215" i="1" s="1"/>
  <c r="BG215" i="1"/>
  <c r="BF215" i="1"/>
  <c r="BC215" i="1"/>
  <c r="BD215" i="1" s="1"/>
  <c r="BX214" i="1"/>
  <c r="BN214" i="1"/>
  <c r="BK214" i="1"/>
  <c r="BJ214" i="1"/>
  <c r="BH214" i="1"/>
  <c r="BO214" i="1" s="1"/>
  <c r="BG214" i="1"/>
  <c r="BF214" i="1"/>
  <c r="BC214" i="1"/>
  <c r="BD214" i="1" s="1"/>
  <c r="BX213" i="1"/>
  <c r="BN213" i="1"/>
  <c r="BK213" i="1"/>
  <c r="BJ213" i="1"/>
  <c r="BH213" i="1"/>
  <c r="BO213" i="1" s="1"/>
  <c r="BG213" i="1"/>
  <c r="BF213" i="1"/>
  <c r="BC213" i="1"/>
  <c r="BD213" i="1" s="1"/>
  <c r="BX212" i="1"/>
  <c r="BN212" i="1"/>
  <c r="BK212" i="1"/>
  <c r="BJ212" i="1"/>
  <c r="BH212" i="1"/>
  <c r="BO212" i="1" s="1"/>
  <c r="BG212" i="1"/>
  <c r="BF212" i="1"/>
  <c r="BC212" i="1"/>
  <c r="BD212" i="1" s="1"/>
  <c r="BX211" i="1"/>
  <c r="BN211" i="1"/>
  <c r="BK211" i="1"/>
  <c r="BJ211" i="1"/>
  <c r="BH211" i="1"/>
  <c r="BO211" i="1" s="1"/>
  <c r="BG211" i="1"/>
  <c r="BF211" i="1"/>
  <c r="BC211" i="1"/>
  <c r="BD211" i="1" s="1"/>
  <c r="BX210" i="1"/>
  <c r="BN210" i="1"/>
  <c r="BK210" i="1"/>
  <c r="BJ210" i="1"/>
  <c r="BH210" i="1"/>
  <c r="BO210" i="1" s="1"/>
  <c r="BG210" i="1"/>
  <c r="BF210" i="1"/>
  <c r="BC210" i="1"/>
  <c r="BD210" i="1" s="1"/>
  <c r="BX209" i="1"/>
  <c r="BN209" i="1"/>
  <c r="BK209" i="1"/>
  <c r="BJ209" i="1"/>
  <c r="BH209" i="1"/>
  <c r="BO209" i="1" s="1"/>
  <c r="BG209" i="1"/>
  <c r="BF209" i="1"/>
  <c r="BC209" i="1"/>
  <c r="BD209" i="1" s="1"/>
  <c r="BX208" i="1"/>
  <c r="BN208" i="1"/>
  <c r="BK208" i="1"/>
  <c r="BR208" i="1" s="1"/>
  <c r="BJ208" i="1"/>
  <c r="BH208" i="1"/>
  <c r="BO208" i="1" s="1"/>
  <c r="BG208" i="1"/>
  <c r="BF208" i="1"/>
  <c r="BC208" i="1"/>
  <c r="BD208" i="1" s="1"/>
  <c r="BX207" i="1"/>
  <c r="BN207" i="1"/>
  <c r="BK207" i="1"/>
  <c r="BJ207" i="1"/>
  <c r="BH207" i="1"/>
  <c r="BO207" i="1" s="1"/>
  <c r="BG207" i="1"/>
  <c r="BF207" i="1"/>
  <c r="BC207" i="1"/>
  <c r="BD207" i="1" s="1"/>
  <c r="BX206" i="1"/>
  <c r="BN206" i="1"/>
  <c r="BK206" i="1"/>
  <c r="BJ206" i="1"/>
  <c r="BH206" i="1"/>
  <c r="BO206" i="1" s="1"/>
  <c r="BG206" i="1"/>
  <c r="BF206" i="1"/>
  <c r="BC206" i="1"/>
  <c r="BD206" i="1" s="1"/>
  <c r="BX205" i="1"/>
  <c r="BN205" i="1"/>
  <c r="BK205" i="1"/>
  <c r="BJ205" i="1"/>
  <c r="BH205" i="1"/>
  <c r="BO205" i="1" s="1"/>
  <c r="BG205" i="1"/>
  <c r="BF205" i="1"/>
  <c r="BC205" i="1"/>
  <c r="BD205" i="1" s="1"/>
  <c r="BX204" i="1"/>
  <c r="BN204" i="1"/>
  <c r="BK204" i="1"/>
  <c r="BR204" i="1" s="1"/>
  <c r="BJ204" i="1"/>
  <c r="BH204" i="1"/>
  <c r="BO204" i="1" s="1"/>
  <c r="BG204" i="1"/>
  <c r="BF204" i="1"/>
  <c r="BC204" i="1"/>
  <c r="BD204" i="1" s="1"/>
  <c r="BX203" i="1"/>
  <c r="BN203" i="1"/>
  <c r="BK203" i="1"/>
  <c r="BJ203" i="1"/>
  <c r="BH203" i="1"/>
  <c r="BO203" i="1" s="1"/>
  <c r="BG203" i="1"/>
  <c r="BF203" i="1"/>
  <c r="BC203" i="1"/>
  <c r="BD203" i="1" s="1"/>
  <c r="BX202" i="1"/>
  <c r="BN202" i="1"/>
  <c r="BK202" i="1"/>
  <c r="BJ202" i="1"/>
  <c r="BH202" i="1"/>
  <c r="BO202" i="1" s="1"/>
  <c r="BG202" i="1"/>
  <c r="BF202" i="1"/>
  <c r="BC202" i="1"/>
  <c r="BD202" i="1" s="1"/>
  <c r="BX201" i="1"/>
  <c r="BN201" i="1"/>
  <c r="BK201" i="1"/>
  <c r="BJ201" i="1"/>
  <c r="BH201" i="1"/>
  <c r="BO201" i="1" s="1"/>
  <c r="BG201" i="1"/>
  <c r="BF201" i="1"/>
  <c r="BC201" i="1"/>
  <c r="BD201" i="1" s="1"/>
  <c r="BX200" i="1"/>
  <c r="BN200" i="1"/>
  <c r="BK200" i="1"/>
  <c r="BJ200" i="1"/>
  <c r="BH200" i="1"/>
  <c r="BO200" i="1" s="1"/>
  <c r="BG200" i="1"/>
  <c r="BF200" i="1"/>
  <c r="BC200" i="1"/>
  <c r="BD200" i="1" s="1"/>
  <c r="BX199" i="1"/>
  <c r="BN199" i="1"/>
  <c r="BK199" i="1"/>
  <c r="BJ199" i="1"/>
  <c r="BH199" i="1"/>
  <c r="BO199" i="1" s="1"/>
  <c r="BG199" i="1"/>
  <c r="BF199" i="1"/>
  <c r="BC199" i="1"/>
  <c r="BD199" i="1" s="1"/>
  <c r="BX198" i="1"/>
  <c r="BN198" i="1"/>
  <c r="BK198" i="1"/>
  <c r="BJ198" i="1"/>
  <c r="BH198" i="1"/>
  <c r="BO198" i="1" s="1"/>
  <c r="BG198" i="1"/>
  <c r="BF198" i="1"/>
  <c r="BC198" i="1"/>
  <c r="BD198" i="1" s="1"/>
  <c r="BX197" i="1"/>
  <c r="BN197" i="1"/>
  <c r="BK197" i="1"/>
  <c r="BJ197" i="1"/>
  <c r="BH197" i="1"/>
  <c r="BO197" i="1" s="1"/>
  <c r="BG197" i="1"/>
  <c r="BF197" i="1"/>
  <c r="BC197" i="1"/>
  <c r="BD197" i="1" s="1"/>
  <c r="BX196" i="1"/>
  <c r="BN196" i="1"/>
  <c r="BK196" i="1"/>
  <c r="BJ196" i="1"/>
  <c r="BH196" i="1"/>
  <c r="BO196" i="1" s="1"/>
  <c r="BG196" i="1"/>
  <c r="BF196" i="1"/>
  <c r="BC196" i="1"/>
  <c r="BD196" i="1" s="1"/>
  <c r="BX195" i="1"/>
  <c r="BN195" i="1"/>
  <c r="BK195" i="1"/>
  <c r="BJ195" i="1"/>
  <c r="BH195" i="1"/>
  <c r="BO195" i="1" s="1"/>
  <c r="BG195" i="1"/>
  <c r="BF195" i="1"/>
  <c r="BC195" i="1"/>
  <c r="BD195" i="1" s="1"/>
  <c r="BX194" i="1"/>
  <c r="BN194" i="1"/>
  <c r="BK194" i="1"/>
  <c r="BJ194" i="1"/>
  <c r="BH194" i="1"/>
  <c r="BO194" i="1" s="1"/>
  <c r="BG194" i="1"/>
  <c r="BF194" i="1"/>
  <c r="BC194" i="1"/>
  <c r="BD194" i="1" s="1"/>
  <c r="BX193" i="1"/>
  <c r="BN193" i="1"/>
  <c r="BK193" i="1"/>
  <c r="BJ193" i="1"/>
  <c r="BH193" i="1"/>
  <c r="BO193" i="1" s="1"/>
  <c r="BG193" i="1"/>
  <c r="BF193" i="1"/>
  <c r="BC193" i="1"/>
  <c r="BD193" i="1" s="1"/>
  <c r="BX192" i="1"/>
  <c r="BN192" i="1"/>
  <c r="BK192" i="1"/>
  <c r="BJ192" i="1"/>
  <c r="BH192" i="1"/>
  <c r="BO192" i="1" s="1"/>
  <c r="BG192" i="1"/>
  <c r="BF192" i="1"/>
  <c r="BC192" i="1"/>
  <c r="BD192" i="1" s="1"/>
  <c r="BX191" i="1"/>
  <c r="BN191" i="1"/>
  <c r="BK191" i="1"/>
  <c r="BJ191" i="1"/>
  <c r="BH191" i="1"/>
  <c r="BO191" i="1" s="1"/>
  <c r="BG191" i="1"/>
  <c r="BF191" i="1"/>
  <c r="BC191" i="1"/>
  <c r="BD191" i="1" s="1"/>
  <c r="BX190" i="1"/>
  <c r="BN190" i="1"/>
  <c r="BK190" i="1"/>
  <c r="BJ190" i="1"/>
  <c r="BH190" i="1"/>
  <c r="BO190" i="1" s="1"/>
  <c r="BF190" i="1"/>
  <c r="BC190" i="1"/>
  <c r="BD190" i="1" s="1"/>
  <c r="BX189" i="1"/>
  <c r="BN189" i="1"/>
  <c r="BK189" i="1"/>
  <c r="BJ189" i="1"/>
  <c r="BH189" i="1"/>
  <c r="BO189" i="1" s="1"/>
  <c r="BG189" i="1"/>
  <c r="BF189" i="1"/>
  <c r="BC189" i="1"/>
  <c r="BD189" i="1" s="1"/>
  <c r="BX188" i="1"/>
  <c r="BN188" i="1"/>
  <c r="BK188" i="1"/>
  <c r="BJ188" i="1"/>
  <c r="BH188" i="1"/>
  <c r="BO188" i="1" s="1"/>
  <c r="BG188" i="1"/>
  <c r="BF188" i="1"/>
  <c r="BC188" i="1"/>
  <c r="BD188" i="1" s="1"/>
  <c r="BX187" i="1"/>
  <c r="BN187" i="1"/>
  <c r="BK187" i="1"/>
  <c r="BJ187" i="1"/>
  <c r="BH187" i="1"/>
  <c r="BO187" i="1" s="1"/>
  <c r="BG187" i="1"/>
  <c r="BF187" i="1"/>
  <c r="BC187" i="1"/>
  <c r="BD187" i="1" s="1"/>
  <c r="BX186" i="1"/>
  <c r="BN186" i="1"/>
  <c r="BK186" i="1"/>
  <c r="BJ186" i="1"/>
  <c r="BH186" i="1"/>
  <c r="BO186" i="1" s="1"/>
  <c r="BG186" i="1"/>
  <c r="BF186" i="1"/>
  <c r="BC186" i="1"/>
  <c r="BD186" i="1" s="1"/>
  <c r="BX185" i="1"/>
  <c r="BN185" i="1"/>
  <c r="BK185" i="1"/>
  <c r="BJ185" i="1"/>
  <c r="BH185" i="1"/>
  <c r="BO185" i="1" s="1"/>
  <c r="BG185" i="1"/>
  <c r="BF185" i="1"/>
  <c r="BC185" i="1"/>
  <c r="BD185" i="1" s="1"/>
  <c r="BX184" i="1"/>
  <c r="BN184" i="1"/>
  <c r="BK184" i="1"/>
  <c r="BJ184" i="1"/>
  <c r="BH184" i="1"/>
  <c r="BO184" i="1" s="1"/>
  <c r="BG184" i="1"/>
  <c r="BF184" i="1"/>
  <c r="BC184" i="1"/>
  <c r="BD184" i="1" s="1"/>
  <c r="BX183" i="1"/>
  <c r="BN183" i="1"/>
  <c r="BK183" i="1"/>
  <c r="BJ183" i="1"/>
  <c r="BH183" i="1"/>
  <c r="BO183" i="1" s="1"/>
  <c r="BG183" i="1"/>
  <c r="BF183" i="1"/>
  <c r="BC183" i="1"/>
  <c r="BD183" i="1" s="1"/>
  <c r="BX182" i="1"/>
  <c r="BN182" i="1"/>
  <c r="BK182" i="1"/>
  <c r="BJ182" i="1"/>
  <c r="BH182" i="1"/>
  <c r="BO182" i="1" s="1"/>
  <c r="BG182" i="1"/>
  <c r="BF182" i="1"/>
  <c r="BC182" i="1"/>
  <c r="BD182" i="1" s="1"/>
  <c r="BX181" i="1"/>
  <c r="BN181" i="1"/>
  <c r="BK181" i="1"/>
  <c r="BJ181" i="1"/>
  <c r="BH181" i="1"/>
  <c r="BO181" i="1" s="1"/>
  <c r="BG181" i="1"/>
  <c r="BF181" i="1"/>
  <c r="BC181" i="1"/>
  <c r="BD181" i="1" s="1"/>
  <c r="BX180" i="1"/>
  <c r="BN180" i="1"/>
  <c r="BK180" i="1"/>
  <c r="BJ180" i="1"/>
  <c r="BH180" i="1"/>
  <c r="BO180" i="1" s="1"/>
  <c r="BG180" i="1"/>
  <c r="BF180" i="1"/>
  <c r="BC180" i="1"/>
  <c r="BD180" i="1" s="1"/>
  <c r="BX179" i="1"/>
  <c r="BN179" i="1"/>
  <c r="BK179" i="1"/>
  <c r="BJ179" i="1"/>
  <c r="BH179" i="1"/>
  <c r="BO179" i="1" s="1"/>
  <c r="BG179" i="1"/>
  <c r="BF179" i="1"/>
  <c r="BC179" i="1"/>
  <c r="BD179" i="1" s="1"/>
  <c r="BX178" i="1"/>
  <c r="BN178" i="1"/>
  <c r="BK178" i="1"/>
  <c r="BJ178" i="1"/>
  <c r="BH178" i="1"/>
  <c r="BO178" i="1" s="1"/>
  <c r="BG178" i="1"/>
  <c r="BF178" i="1"/>
  <c r="BC178" i="1"/>
  <c r="BD178" i="1" s="1"/>
  <c r="BX177" i="1"/>
  <c r="BN177" i="1"/>
  <c r="BK177" i="1"/>
  <c r="BJ177" i="1"/>
  <c r="BH177" i="1"/>
  <c r="BO177" i="1" s="1"/>
  <c r="BG177" i="1"/>
  <c r="BF177" i="1"/>
  <c r="BC177" i="1"/>
  <c r="BD177" i="1" s="1"/>
  <c r="BX176" i="1"/>
  <c r="BN176" i="1"/>
  <c r="BK176" i="1"/>
  <c r="BJ176" i="1"/>
  <c r="BH176" i="1"/>
  <c r="BO176" i="1" s="1"/>
  <c r="BG176" i="1"/>
  <c r="BF176" i="1"/>
  <c r="BC176" i="1"/>
  <c r="BD176" i="1" s="1"/>
  <c r="BX175" i="1"/>
  <c r="BN175" i="1"/>
  <c r="BK175" i="1"/>
  <c r="BJ175" i="1"/>
  <c r="BH175" i="1"/>
  <c r="BO175" i="1" s="1"/>
  <c r="BG175" i="1"/>
  <c r="BF175" i="1"/>
  <c r="BC175" i="1"/>
  <c r="BD175" i="1" s="1"/>
  <c r="BX174" i="1"/>
  <c r="BN174" i="1"/>
  <c r="BK174" i="1"/>
  <c r="BJ174" i="1"/>
  <c r="BH174" i="1"/>
  <c r="BO174" i="1" s="1"/>
  <c r="BG174" i="1"/>
  <c r="BF174" i="1"/>
  <c r="BC174" i="1"/>
  <c r="BD174" i="1" s="1"/>
  <c r="BX173" i="1"/>
  <c r="BN173" i="1"/>
  <c r="BK173" i="1"/>
  <c r="BJ173" i="1"/>
  <c r="BH173" i="1"/>
  <c r="BO173" i="1" s="1"/>
  <c r="BG173" i="1"/>
  <c r="BF173" i="1"/>
  <c r="BC173" i="1"/>
  <c r="BD173" i="1" s="1"/>
  <c r="BX172" i="1"/>
  <c r="BN172" i="1"/>
  <c r="BK172" i="1"/>
  <c r="BJ172" i="1"/>
  <c r="BH172" i="1"/>
  <c r="BO172" i="1" s="1"/>
  <c r="BG172" i="1"/>
  <c r="BF172" i="1"/>
  <c r="BC172" i="1"/>
  <c r="BD172" i="1" s="1"/>
  <c r="BX171" i="1"/>
  <c r="BN171" i="1"/>
  <c r="BK171" i="1"/>
  <c r="BJ171" i="1"/>
  <c r="BH171" i="1"/>
  <c r="BO171" i="1" s="1"/>
  <c r="BG171" i="1"/>
  <c r="BF171" i="1"/>
  <c r="BC171" i="1"/>
  <c r="BD171" i="1" s="1"/>
  <c r="BX170" i="1"/>
  <c r="BN170" i="1"/>
  <c r="BK170" i="1"/>
  <c r="BJ170" i="1"/>
  <c r="BH170" i="1"/>
  <c r="BO170" i="1" s="1"/>
  <c r="BG170" i="1"/>
  <c r="BF170" i="1"/>
  <c r="BC170" i="1"/>
  <c r="BD170" i="1" s="1"/>
  <c r="BX169" i="1"/>
  <c r="BN169" i="1"/>
  <c r="BK169" i="1"/>
  <c r="BJ169" i="1"/>
  <c r="BH169" i="1"/>
  <c r="BO169" i="1" s="1"/>
  <c r="BG169" i="1"/>
  <c r="BF169" i="1"/>
  <c r="BC169" i="1"/>
  <c r="BD169" i="1" s="1"/>
  <c r="BX168" i="1"/>
  <c r="BN168" i="1"/>
  <c r="BK168" i="1"/>
  <c r="BJ168" i="1"/>
  <c r="BH168" i="1"/>
  <c r="BO168" i="1" s="1"/>
  <c r="BG168" i="1"/>
  <c r="BF168" i="1"/>
  <c r="BC168" i="1"/>
  <c r="BD168" i="1" s="1"/>
  <c r="BX167" i="1"/>
  <c r="BN167" i="1"/>
  <c r="BK167" i="1"/>
  <c r="BJ167" i="1"/>
  <c r="BH167" i="1"/>
  <c r="BO167" i="1" s="1"/>
  <c r="BG167" i="1"/>
  <c r="BF167" i="1"/>
  <c r="BC167" i="1"/>
  <c r="BD167" i="1" s="1"/>
  <c r="BX166" i="1"/>
  <c r="BN166" i="1"/>
  <c r="BK166" i="1"/>
  <c r="BJ166" i="1"/>
  <c r="BH166" i="1"/>
  <c r="BO166" i="1" s="1"/>
  <c r="BG166" i="1"/>
  <c r="BF166" i="1"/>
  <c r="BC166" i="1"/>
  <c r="BD166" i="1" s="1"/>
  <c r="BX165" i="1"/>
  <c r="BN165" i="1"/>
  <c r="BK165" i="1"/>
  <c r="BJ165" i="1"/>
  <c r="BH165" i="1"/>
  <c r="BO165" i="1" s="1"/>
  <c r="BG165" i="1"/>
  <c r="BF165" i="1"/>
  <c r="BC165" i="1"/>
  <c r="BD165" i="1" s="1"/>
  <c r="BX164" i="1"/>
  <c r="BN164" i="1"/>
  <c r="BK164" i="1"/>
  <c r="BJ164" i="1"/>
  <c r="BH164" i="1"/>
  <c r="BO164" i="1" s="1"/>
  <c r="BG164" i="1"/>
  <c r="BF164" i="1"/>
  <c r="BC164" i="1"/>
  <c r="BD164" i="1" s="1"/>
  <c r="BX163" i="1"/>
  <c r="BN163" i="1"/>
  <c r="BK163" i="1"/>
  <c r="BJ163" i="1"/>
  <c r="BH163" i="1"/>
  <c r="BO163" i="1" s="1"/>
  <c r="BG163" i="1"/>
  <c r="BF163" i="1"/>
  <c r="BC163" i="1"/>
  <c r="BD163" i="1" s="1"/>
  <c r="BX162" i="1"/>
  <c r="BN162" i="1"/>
  <c r="BK162" i="1"/>
  <c r="BJ162" i="1"/>
  <c r="BH162" i="1"/>
  <c r="BO162" i="1" s="1"/>
  <c r="BG162" i="1"/>
  <c r="BF162" i="1"/>
  <c r="BC162" i="1"/>
  <c r="BD162" i="1" s="1"/>
  <c r="BX161" i="1"/>
  <c r="BN161" i="1"/>
  <c r="BK161" i="1"/>
  <c r="BJ161" i="1"/>
  <c r="BH161" i="1"/>
  <c r="BO161" i="1" s="1"/>
  <c r="BG161" i="1"/>
  <c r="BF161" i="1"/>
  <c r="BC161" i="1"/>
  <c r="BD161" i="1" s="1"/>
  <c r="BX160" i="1"/>
  <c r="BN160" i="1"/>
  <c r="BK160" i="1"/>
  <c r="BJ160" i="1"/>
  <c r="BH160" i="1"/>
  <c r="BO160" i="1" s="1"/>
  <c r="BG160" i="1"/>
  <c r="BF160" i="1"/>
  <c r="BC160" i="1"/>
  <c r="BD160" i="1" s="1"/>
  <c r="BX159" i="1"/>
  <c r="BN159" i="1"/>
  <c r="BK159" i="1"/>
  <c r="BJ159" i="1"/>
  <c r="BH159" i="1"/>
  <c r="BO159" i="1" s="1"/>
  <c r="BG159" i="1"/>
  <c r="BF159" i="1"/>
  <c r="BC159" i="1"/>
  <c r="BD159" i="1" s="1"/>
  <c r="BX158" i="1"/>
  <c r="BN158" i="1"/>
  <c r="BK158" i="1"/>
  <c r="BJ158" i="1"/>
  <c r="BH158" i="1"/>
  <c r="BO158" i="1" s="1"/>
  <c r="BG158" i="1"/>
  <c r="BF158" i="1"/>
  <c r="BC158" i="1"/>
  <c r="BD158" i="1" s="1"/>
  <c r="BX157" i="1"/>
  <c r="BN157" i="1"/>
  <c r="BK157" i="1"/>
  <c r="BJ157" i="1"/>
  <c r="BH157" i="1"/>
  <c r="BO157" i="1" s="1"/>
  <c r="BG157" i="1"/>
  <c r="BF157" i="1"/>
  <c r="BC157" i="1"/>
  <c r="BD157" i="1" s="1"/>
  <c r="BX156" i="1"/>
  <c r="BN156" i="1"/>
  <c r="BK156" i="1"/>
  <c r="BR156" i="1" s="1"/>
  <c r="BJ156" i="1"/>
  <c r="BH156" i="1"/>
  <c r="BO156" i="1" s="1"/>
  <c r="BG156" i="1"/>
  <c r="BF156" i="1"/>
  <c r="BC156" i="1"/>
  <c r="BD156" i="1" s="1"/>
  <c r="BX155" i="1"/>
  <c r="BN155" i="1"/>
  <c r="BK155" i="1"/>
  <c r="BJ155" i="1"/>
  <c r="BH155" i="1"/>
  <c r="BO155" i="1" s="1"/>
  <c r="BG155" i="1"/>
  <c r="BF155" i="1"/>
  <c r="BC155" i="1"/>
  <c r="BD155" i="1" s="1"/>
  <c r="BX154" i="1"/>
  <c r="BN154" i="1"/>
  <c r="BK154" i="1"/>
  <c r="BJ154" i="1"/>
  <c r="BH154" i="1"/>
  <c r="BO154" i="1" s="1"/>
  <c r="BG154" i="1"/>
  <c r="BF154" i="1"/>
  <c r="BC154" i="1"/>
  <c r="BD154" i="1" s="1"/>
  <c r="BX153" i="1"/>
  <c r="BN153" i="1"/>
  <c r="BK153" i="1"/>
  <c r="BJ153" i="1"/>
  <c r="BH153" i="1"/>
  <c r="BO153" i="1" s="1"/>
  <c r="BG153" i="1"/>
  <c r="BF153" i="1"/>
  <c r="BC153" i="1"/>
  <c r="BD153" i="1" s="1"/>
  <c r="BX152" i="1"/>
  <c r="BN152" i="1"/>
  <c r="BK152" i="1"/>
  <c r="BJ152" i="1"/>
  <c r="BH152" i="1"/>
  <c r="BO152" i="1" s="1"/>
  <c r="BG152" i="1"/>
  <c r="BF152" i="1"/>
  <c r="BC152" i="1"/>
  <c r="BD152" i="1" s="1"/>
  <c r="BX151" i="1"/>
  <c r="BN151" i="1"/>
  <c r="BK151" i="1"/>
  <c r="BJ151" i="1"/>
  <c r="BH151" i="1"/>
  <c r="BO151" i="1" s="1"/>
  <c r="BG151" i="1"/>
  <c r="BF151" i="1"/>
  <c r="BC151" i="1"/>
  <c r="BD151" i="1" s="1"/>
  <c r="BX150" i="1"/>
  <c r="BN150" i="1"/>
  <c r="BK150" i="1"/>
  <c r="BJ150" i="1"/>
  <c r="BH150" i="1"/>
  <c r="BO150" i="1" s="1"/>
  <c r="BG150" i="1"/>
  <c r="BF150" i="1"/>
  <c r="BC150" i="1"/>
  <c r="BD150" i="1" s="1"/>
  <c r="BX149" i="1"/>
  <c r="BN149" i="1"/>
  <c r="BK149" i="1"/>
  <c r="BJ149" i="1"/>
  <c r="BH149" i="1"/>
  <c r="BO149" i="1" s="1"/>
  <c r="BG149" i="1"/>
  <c r="BF149" i="1"/>
  <c r="BC149" i="1"/>
  <c r="BD149" i="1" s="1"/>
  <c r="BX148" i="1"/>
  <c r="BN148" i="1"/>
  <c r="BK148" i="1"/>
  <c r="BJ148" i="1"/>
  <c r="BH148" i="1"/>
  <c r="BO148" i="1" s="1"/>
  <c r="BG148" i="1"/>
  <c r="BF148" i="1"/>
  <c r="BC148" i="1"/>
  <c r="BD148" i="1" s="1"/>
  <c r="BX147" i="1"/>
  <c r="BN147" i="1"/>
  <c r="BK147" i="1"/>
  <c r="BJ147" i="1"/>
  <c r="BH147" i="1"/>
  <c r="BO147" i="1" s="1"/>
  <c r="BG147" i="1"/>
  <c r="BF147" i="1"/>
  <c r="BC147" i="1"/>
  <c r="BD147" i="1" s="1"/>
  <c r="AB147" i="1"/>
  <c r="BX146" i="1"/>
  <c r="BN146" i="1"/>
  <c r="BK146" i="1"/>
  <c r="BJ146" i="1"/>
  <c r="BH146" i="1"/>
  <c r="BO146" i="1" s="1"/>
  <c r="BG146" i="1"/>
  <c r="BF146" i="1"/>
  <c r="BC146" i="1"/>
  <c r="BD146" i="1" s="1"/>
  <c r="BX145" i="1"/>
  <c r="BN145" i="1"/>
  <c r="BK145" i="1"/>
  <c r="BJ145" i="1"/>
  <c r="BH145" i="1"/>
  <c r="BO145" i="1" s="1"/>
  <c r="BG145" i="1"/>
  <c r="BF145" i="1"/>
  <c r="BC145" i="1"/>
  <c r="BD145" i="1" s="1"/>
  <c r="BX144" i="1"/>
  <c r="BN144" i="1"/>
  <c r="BK144" i="1"/>
  <c r="BJ144" i="1"/>
  <c r="BH144" i="1"/>
  <c r="BO144" i="1" s="1"/>
  <c r="BG144" i="1"/>
  <c r="BF144" i="1"/>
  <c r="BC144" i="1"/>
  <c r="BD144" i="1" s="1"/>
  <c r="BX143" i="1"/>
  <c r="BN143" i="1"/>
  <c r="BK143" i="1"/>
  <c r="BJ143" i="1"/>
  <c r="BH143" i="1"/>
  <c r="BO143" i="1" s="1"/>
  <c r="BG143" i="1"/>
  <c r="BF143" i="1"/>
  <c r="BC143" i="1"/>
  <c r="BD143" i="1" s="1"/>
  <c r="BX142" i="1"/>
  <c r="BN142" i="1"/>
  <c r="BK142" i="1"/>
  <c r="BJ142" i="1"/>
  <c r="BH142" i="1"/>
  <c r="BO142" i="1" s="1"/>
  <c r="BG142" i="1"/>
  <c r="BF142" i="1"/>
  <c r="BC142" i="1"/>
  <c r="BD142" i="1" s="1"/>
  <c r="BX141" i="1"/>
  <c r="BN141" i="1"/>
  <c r="BK141" i="1"/>
  <c r="BJ141" i="1"/>
  <c r="BH141" i="1"/>
  <c r="BO141" i="1" s="1"/>
  <c r="BG141" i="1"/>
  <c r="BF141" i="1"/>
  <c r="BC141" i="1"/>
  <c r="BD141" i="1" s="1"/>
  <c r="BX140" i="1"/>
  <c r="BN140" i="1"/>
  <c r="BK140" i="1"/>
  <c r="BJ140" i="1"/>
  <c r="BH140" i="1"/>
  <c r="BO140" i="1" s="1"/>
  <c r="BG140" i="1"/>
  <c r="BF140" i="1"/>
  <c r="BC140" i="1"/>
  <c r="BD140" i="1" s="1"/>
  <c r="BX139" i="1"/>
  <c r="BN139" i="1"/>
  <c r="BK139" i="1"/>
  <c r="BJ139" i="1"/>
  <c r="BH139" i="1"/>
  <c r="BO139" i="1" s="1"/>
  <c r="BG139" i="1"/>
  <c r="BF139" i="1"/>
  <c r="BC139" i="1"/>
  <c r="BD139" i="1" s="1"/>
  <c r="BX138" i="1"/>
  <c r="BN138" i="1"/>
  <c r="BK138" i="1"/>
  <c r="BJ138" i="1"/>
  <c r="BH138" i="1"/>
  <c r="BO138" i="1" s="1"/>
  <c r="BG138" i="1"/>
  <c r="BF138" i="1"/>
  <c r="BC138" i="1"/>
  <c r="BD138" i="1" s="1"/>
  <c r="BX137" i="1"/>
  <c r="BN137" i="1"/>
  <c r="BK137" i="1"/>
  <c r="BJ137" i="1"/>
  <c r="BH137" i="1"/>
  <c r="BO137" i="1" s="1"/>
  <c r="BG137" i="1"/>
  <c r="BF137" i="1"/>
  <c r="BC137" i="1"/>
  <c r="BD137" i="1" s="1"/>
  <c r="BX136" i="1"/>
  <c r="BN136" i="1"/>
  <c r="BK136" i="1"/>
  <c r="BJ136" i="1"/>
  <c r="BH136" i="1"/>
  <c r="BO136" i="1" s="1"/>
  <c r="BG136" i="1"/>
  <c r="BF136" i="1"/>
  <c r="BC136" i="1"/>
  <c r="BD136" i="1" s="1"/>
  <c r="BX135" i="1"/>
  <c r="BN135" i="1"/>
  <c r="BK135" i="1"/>
  <c r="BJ135" i="1"/>
  <c r="BH135" i="1"/>
  <c r="BO135" i="1" s="1"/>
  <c r="BG135" i="1"/>
  <c r="BF135" i="1"/>
  <c r="BC135" i="1"/>
  <c r="BD135" i="1" s="1"/>
  <c r="BX134" i="1"/>
  <c r="BN134" i="1"/>
  <c r="BK134" i="1"/>
  <c r="BJ134" i="1"/>
  <c r="BH134" i="1"/>
  <c r="BO134" i="1" s="1"/>
  <c r="BG134" i="1"/>
  <c r="BF134" i="1"/>
  <c r="BC134" i="1"/>
  <c r="BD134" i="1" s="1"/>
  <c r="BX133" i="1"/>
  <c r="BN133" i="1"/>
  <c r="BK133" i="1"/>
  <c r="BJ133" i="1"/>
  <c r="BH133" i="1"/>
  <c r="BO133" i="1" s="1"/>
  <c r="BG133" i="1"/>
  <c r="BF133" i="1"/>
  <c r="BC133" i="1"/>
  <c r="BD133" i="1" s="1"/>
  <c r="BX132" i="1"/>
  <c r="BN132" i="1"/>
  <c r="BK132" i="1"/>
  <c r="BJ132" i="1"/>
  <c r="BH132" i="1"/>
  <c r="BO132" i="1" s="1"/>
  <c r="BG132" i="1"/>
  <c r="BF132" i="1"/>
  <c r="BC132" i="1"/>
  <c r="BD132" i="1" s="1"/>
  <c r="BX131" i="1"/>
  <c r="BN131" i="1"/>
  <c r="BK131" i="1"/>
  <c r="BJ131" i="1"/>
  <c r="BH131" i="1"/>
  <c r="BO131" i="1" s="1"/>
  <c r="BG131" i="1"/>
  <c r="BF131" i="1"/>
  <c r="BC131" i="1"/>
  <c r="BD131" i="1" s="1"/>
  <c r="BX130" i="1"/>
  <c r="BN130" i="1"/>
  <c r="BK130" i="1"/>
  <c r="BJ130" i="1"/>
  <c r="BH130" i="1"/>
  <c r="BO130" i="1" s="1"/>
  <c r="BG130" i="1"/>
  <c r="BF130" i="1"/>
  <c r="BC130" i="1"/>
  <c r="BD130" i="1" s="1"/>
  <c r="BX129" i="1"/>
  <c r="BN129" i="1"/>
  <c r="BK129" i="1"/>
  <c r="BJ129" i="1"/>
  <c r="BH129" i="1"/>
  <c r="BO129" i="1" s="1"/>
  <c r="BG129" i="1"/>
  <c r="BF129" i="1"/>
  <c r="BC129" i="1"/>
  <c r="BD129" i="1" s="1"/>
  <c r="BX128" i="1"/>
  <c r="BN128" i="1"/>
  <c r="BK128" i="1"/>
  <c r="BJ128" i="1"/>
  <c r="BH128" i="1"/>
  <c r="BO128" i="1" s="1"/>
  <c r="BG128" i="1"/>
  <c r="BF128" i="1"/>
  <c r="BC128" i="1"/>
  <c r="BD128" i="1" s="1"/>
  <c r="BX127" i="1"/>
  <c r="BN127" i="1"/>
  <c r="BK127" i="1"/>
  <c r="BJ127" i="1"/>
  <c r="BH127" i="1"/>
  <c r="BO127" i="1" s="1"/>
  <c r="BG127" i="1"/>
  <c r="BF127" i="1"/>
  <c r="BC127" i="1"/>
  <c r="BD127" i="1" s="1"/>
  <c r="BX126" i="1"/>
  <c r="BN126" i="1"/>
  <c r="BK126" i="1"/>
  <c r="BJ126" i="1"/>
  <c r="BH126" i="1"/>
  <c r="BO126" i="1" s="1"/>
  <c r="BG126" i="1"/>
  <c r="BF126" i="1"/>
  <c r="BC126" i="1"/>
  <c r="BD126" i="1" s="1"/>
  <c r="BX125" i="1"/>
  <c r="BN125" i="1"/>
  <c r="BK125" i="1"/>
  <c r="BJ125" i="1"/>
  <c r="BH125" i="1"/>
  <c r="BO125" i="1" s="1"/>
  <c r="BG125" i="1"/>
  <c r="BF125" i="1"/>
  <c r="BC125" i="1"/>
  <c r="BD125" i="1" s="1"/>
  <c r="BX124" i="1"/>
  <c r="BN124" i="1"/>
  <c r="BK124" i="1"/>
  <c r="BJ124" i="1"/>
  <c r="BH124" i="1"/>
  <c r="BO124" i="1" s="1"/>
  <c r="BG124" i="1"/>
  <c r="BF124" i="1"/>
  <c r="BC124" i="1"/>
  <c r="BD124" i="1" s="1"/>
  <c r="BX123" i="1"/>
  <c r="BN123" i="1"/>
  <c r="BK123" i="1"/>
  <c r="BJ123" i="1"/>
  <c r="BH123" i="1"/>
  <c r="BO123" i="1" s="1"/>
  <c r="BG123" i="1"/>
  <c r="BF123" i="1"/>
  <c r="BC123" i="1"/>
  <c r="BD123" i="1" s="1"/>
  <c r="BX122" i="1"/>
  <c r="BN122" i="1"/>
  <c r="BK122" i="1"/>
  <c r="BJ122" i="1"/>
  <c r="BH122" i="1"/>
  <c r="BO122" i="1" s="1"/>
  <c r="BG122" i="1"/>
  <c r="BF122" i="1"/>
  <c r="BC122" i="1"/>
  <c r="BD122" i="1" s="1"/>
  <c r="BX121" i="1"/>
  <c r="BN121" i="1"/>
  <c r="BK121" i="1"/>
  <c r="BJ121" i="1"/>
  <c r="BH121" i="1"/>
  <c r="BO121" i="1" s="1"/>
  <c r="BG121" i="1"/>
  <c r="BF121" i="1"/>
  <c r="BC121" i="1"/>
  <c r="BD121" i="1" s="1"/>
  <c r="BX120" i="1"/>
  <c r="BN120" i="1"/>
  <c r="BK120" i="1"/>
  <c r="BJ120" i="1"/>
  <c r="BH120" i="1"/>
  <c r="BO120" i="1" s="1"/>
  <c r="BG120" i="1"/>
  <c r="BF120" i="1"/>
  <c r="BC120" i="1"/>
  <c r="BD120" i="1" s="1"/>
  <c r="BX119" i="1"/>
  <c r="BN119" i="1"/>
  <c r="BK119" i="1"/>
  <c r="BJ119" i="1"/>
  <c r="BH119" i="1"/>
  <c r="BO119" i="1" s="1"/>
  <c r="BG119" i="1"/>
  <c r="BF119" i="1"/>
  <c r="BC119" i="1"/>
  <c r="BD119" i="1" s="1"/>
  <c r="BX118" i="1"/>
  <c r="BN118" i="1"/>
  <c r="BK118" i="1"/>
  <c r="BJ118" i="1"/>
  <c r="BH118" i="1"/>
  <c r="BO118" i="1" s="1"/>
  <c r="BG118" i="1"/>
  <c r="BF118" i="1"/>
  <c r="BC118" i="1"/>
  <c r="BD118" i="1" s="1"/>
  <c r="BX117" i="1"/>
  <c r="BN117" i="1"/>
  <c r="BK117" i="1"/>
  <c r="BJ117" i="1"/>
  <c r="BH117" i="1"/>
  <c r="BO117" i="1" s="1"/>
  <c r="BG117" i="1"/>
  <c r="BF117" i="1"/>
  <c r="BC117" i="1"/>
  <c r="BD117" i="1" s="1"/>
  <c r="BX116" i="1"/>
  <c r="BN116" i="1"/>
  <c r="BK116" i="1"/>
  <c r="BJ116" i="1"/>
  <c r="BH116" i="1"/>
  <c r="BO116" i="1" s="1"/>
  <c r="BF116" i="1"/>
  <c r="BQ116" i="1" s="1"/>
  <c r="BC116" i="1"/>
  <c r="BD116" i="1" s="1"/>
  <c r="BX115" i="1"/>
  <c r="BN115" i="1"/>
  <c r="BK115" i="1"/>
  <c r="BJ115" i="1"/>
  <c r="BH115" i="1"/>
  <c r="BO115" i="1" s="1"/>
  <c r="BG115" i="1"/>
  <c r="BF115" i="1"/>
  <c r="BC115" i="1"/>
  <c r="BD115" i="1" s="1"/>
  <c r="BX114" i="1"/>
  <c r="BN114" i="1"/>
  <c r="BK114" i="1"/>
  <c r="BJ114" i="1"/>
  <c r="BH114" i="1"/>
  <c r="BO114" i="1" s="1"/>
  <c r="BG114" i="1"/>
  <c r="BF114" i="1"/>
  <c r="BC114" i="1"/>
  <c r="BD114" i="1" s="1"/>
  <c r="BX113" i="1"/>
  <c r="BN113" i="1"/>
  <c r="BK113" i="1"/>
  <c r="BJ113" i="1"/>
  <c r="BH113" i="1"/>
  <c r="BO113" i="1" s="1"/>
  <c r="BG113" i="1"/>
  <c r="BF113" i="1"/>
  <c r="BC113" i="1"/>
  <c r="BD113" i="1" s="1"/>
  <c r="BX112" i="1"/>
  <c r="BN112" i="1"/>
  <c r="BK112" i="1"/>
  <c r="BJ112" i="1"/>
  <c r="BH112" i="1"/>
  <c r="BO112" i="1" s="1"/>
  <c r="BG112" i="1"/>
  <c r="BF112" i="1"/>
  <c r="BC112" i="1"/>
  <c r="BD112" i="1" s="1"/>
  <c r="BX111" i="1"/>
  <c r="BN111" i="1"/>
  <c r="BK111" i="1"/>
  <c r="BJ111" i="1"/>
  <c r="BH111" i="1"/>
  <c r="BO111" i="1" s="1"/>
  <c r="BG111" i="1"/>
  <c r="BC111" i="1"/>
  <c r="BD111" i="1" s="1"/>
  <c r="BX110" i="1"/>
  <c r="BN110" i="1"/>
  <c r="BK110" i="1"/>
  <c r="BJ110" i="1"/>
  <c r="BH110" i="1"/>
  <c r="BO110" i="1" s="1"/>
  <c r="BG110" i="1"/>
  <c r="BF110" i="1"/>
  <c r="BC110" i="1"/>
  <c r="BD110" i="1" s="1"/>
  <c r="BX109" i="1"/>
  <c r="BN109" i="1"/>
  <c r="BK109" i="1"/>
  <c r="BJ109" i="1"/>
  <c r="BH109" i="1"/>
  <c r="BO109" i="1" s="1"/>
  <c r="BG109" i="1"/>
  <c r="BF109" i="1"/>
  <c r="BC109" i="1"/>
  <c r="BD109" i="1" s="1"/>
  <c r="BX108" i="1"/>
  <c r="BN108" i="1"/>
  <c r="BK108" i="1"/>
  <c r="BJ108" i="1"/>
  <c r="BH108" i="1"/>
  <c r="BO108" i="1" s="1"/>
  <c r="BG108" i="1"/>
  <c r="BF108" i="1"/>
  <c r="BC108" i="1"/>
  <c r="BD108" i="1" s="1"/>
  <c r="BX107" i="1"/>
  <c r="BN107" i="1"/>
  <c r="BK107" i="1"/>
  <c r="BJ107" i="1"/>
  <c r="BH107" i="1"/>
  <c r="BO107" i="1" s="1"/>
  <c r="BG107" i="1"/>
  <c r="BC107" i="1"/>
  <c r="BD107" i="1" s="1"/>
  <c r="BX106" i="1"/>
  <c r="BN106" i="1"/>
  <c r="BK106" i="1"/>
  <c r="BJ106" i="1"/>
  <c r="BH106" i="1"/>
  <c r="BO106" i="1" s="1"/>
  <c r="BG106" i="1"/>
  <c r="BF106" i="1"/>
  <c r="BC106" i="1"/>
  <c r="BD106" i="1" s="1"/>
  <c r="BX105" i="1"/>
  <c r="BN105" i="1"/>
  <c r="BK105" i="1"/>
  <c r="BJ105" i="1"/>
  <c r="BH105" i="1"/>
  <c r="BO105" i="1" s="1"/>
  <c r="BG105" i="1"/>
  <c r="BF105" i="1"/>
  <c r="BC105" i="1"/>
  <c r="BD105" i="1" s="1"/>
  <c r="BX104" i="1"/>
  <c r="BN104" i="1"/>
  <c r="BK104" i="1"/>
  <c r="BJ104" i="1"/>
  <c r="BH104" i="1"/>
  <c r="BO104" i="1" s="1"/>
  <c r="BG104" i="1"/>
  <c r="BF104" i="1"/>
  <c r="BC104" i="1"/>
  <c r="BD104" i="1" s="1"/>
  <c r="BX103" i="1"/>
  <c r="BN103" i="1"/>
  <c r="BK103" i="1"/>
  <c r="BJ103" i="1"/>
  <c r="BH103" i="1"/>
  <c r="BO103" i="1" s="1"/>
  <c r="BG103" i="1"/>
  <c r="BF103" i="1"/>
  <c r="BC103" i="1"/>
  <c r="BD103" i="1" s="1"/>
  <c r="BX102" i="1"/>
  <c r="BN102" i="1"/>
  <c r="BK102" i="1"/>
  <c r="BJ102" i="1"/>
  <c r="BH102" i="1"/>
  <c r="BO102" i="1" s="1"/>
  <c r="BG102" i="1"/>
  <c r="BF102" i="1"/>
  <c r="BC102" i="1"/>
  <c r="BD102" i="1" s="1"/>
  <c r="BX101" i="1"/>
  <c r="BN101" i="1"/>
  <c r="BK101" i="1"/>
  <c r="BJ101" i="1"/>
  <c r="BH101" i="1"/>
  <c r="BO101" i="1" s="1"/>
  <c r="BG101" i="1"/>
  <c r="BF101" i="1"/>
  <c r="BC101" i="1"/>
  <c r="BD101" i="1" s="1"/>
  <c r="BX100" i="1"/>
  <c r="BN100" i="1"/>
  <c r="BK100" i="1"/>
  <c r="BJ100" i="1"/>
  <c r="BH100" i="1"/>
  <c r="BO100" i="1" s="1"/>
  <c r="BG100" i="1"/>
  <c r="BF100" i="1"/>
  <c r="BC100" i="1"/>
  <c r="BD100" i="1" s="1"/>
  <c r="BX99" i="1"/>
  <c r="BN99" i="1"/>
  <c r="BK99" i="1"/>
  <c r="BJ99" i="1"/>
  <c r="BH99" i="1"/>
  <c r="BO99" i="1" s="1"/>
  <c r="BG99" i="1"/>
  <c r="BF99" i="1"/>
  <c r="BC99" i="1"/>
  <c r="BD99" i="1" s="1"/>
  <c r="BX98" i="1"/>
  <c r="BN98" i="1"/>
  <c r="BK98" i="1"/>
  <c r="BJ98" i="1"/>
  <c r="BH98" i="1"/>
  <c r="BO98" i="1" s="1"/>
  <c r="BG98" i="1"/>
  <c r="BF98" i="1"/>
  <c r="BC98" i="1"/>
  <c r="BD98" i="1" s="1"/>
  <c r="BX97" i="1"/>
  <c r="BN97" i="1"/>
  <c r="BK97" i="1"/>
  <c r="BJ97" i="1"/>
  <c r="BH97" i="1"/>
  <c r="BO97" i="1" s="1"/>
  <c r="BG97" i="1"/>
  <c r="BF97" i="1"/>
  <c r="BC97" i="1"/>
  <c r="BD97" i="1" s="1"/>
  <c r="BX96" i="1"/>
  <c r="BN96" i="1"/>
  <c r="BK96" i="1"/>
  <c r="BJ96" i="1"/>
  <c r="BH96" i="1"/>
  <c r="BO96" i="1" s="1"/>
  <c r="BG96" i="1"/>
  <c r="BF96" i="1"/>
  <c r="BC96" i="1"/>
  <c r="BD96" i="1" s="1"/>
  <c r="BX95" i="1"/>
  <c r="BN95" i="1"/>
  <c r="BK95" i="1"/>
  <c r="BR95" i="1" s="1"/>
  <c r="BJ95" i="1"/>
  <c r="BH95" i="1"/>
  <c r="BO95" i="1" s="1"/>
  <c r="BG95" i="1"/>
  <c r="BF95" i="1"/>
  <c r="BC95" i="1"/>
  <c r="BD95" i="1" s="1"/>
  <c r="BX94" i="1"/>
  <c r="BN94" i="1"/>
  <c r="BK94" i="1"/>
  <c r="BJ94" i="1"/>
  <c r="BH94" i="1"/>
  <c r="BO94" i="1" s="1"/>
  <c r="BG94" i="1"/>
  <c r="BF94" i="1"/>
  <c r="BC94" i="1"/>
  <c r="BD94" i="1" s="1"/>
  <c r="BX93" i="1"/>
  <c r="BN93" i="1"/>
  <c r="BK93" i="1"/>
  <c r="BJ93" i="1"/>
  <c r="BH93" i="1"/>
  <c r="BO93" i="1" s="1"/>
  <c r="BG93" i="1"/>
  <c r="BF93" i="1"/>
  <c r="BC93" i="1"/>
  <c r="BD93" i="1" s="1"/>
  <c r="BX92" i="1"/>
  <c r="BN92" i="1"/>
  <c r="BK92" i="1"/>
  <c r="BJ92" i="1"/>
  <c r="BH92" i="1"/>
  <c r="BO92" i="1" s="1"/>
  <c r="BG92" i="1"/>
  <c r="BF92" i="1"/>
  <c r="BC92" i="1"/>
  <c r="BD92" i="1" s="1"/>
  <c r="BX91" i="1"/>
  <c r="BN91" i="1"/>
  <c r="BK91" i="1"/>
  <c r="BJ91" i="1"/>
  <c r="BH91" i="1"/>
  <c r="BO91" i="1" s="1"/>
  <c r="BG91" i="1"/>
  <c r="BF91" i="1"/>
  <c r="BC91" i="1"/>
  <c r="BD91" i="1" s="1"/>
  <c r="BX90" i="1"/>
  <c r="BN90" i="1"/>
  <c r="BK90" i="1"/>
  <c r="BJ90" i="1"/>
  <c r="BH90" i="1"/>
  <c r="BO90" i="1" s="1"/>
  <c r="BG90" i="1"/>
  <c r="BF90" i="1"/>
  <c r="BC90" i="1"/>
  <c r="BD90" i="1" s="1"/>
  <c r="BX89" i="1"/>
  <c r="BN89" i="1"/>
  <c r="BK89" i="1"/>
  <c r="BJ89" i="1"/>
  <c r="BH89" i="1"/>
  <c r="BO89" i="1" s="1"/>
  <c r="BG89" i="1"/>
  <c r="BF89" i="1"/>
  <c r="BC89" i="1"/>
  <c r="BD89" i="1" s="1"/>
  <c r="BX88" i="1"/>
  <c r="BN88" i="1"/>
  <c r="BK88" i="1"/>
  <c r="BJ88" i="1"/>
  <c r="BH88" i="1"/>
  <c r="BO88" i="1" s="1"/>
  <c r="BG88" i="1"/>
  <c r="BF88" i="1"/>
  <c r="BC88" i="1"/>
  <c r="BD88" i="1" s="1"/>
  <c r="BX87" i="1"/>
  <c r="BN87" i="1"/>
  <c r="BK87" i="1"/>
  <c r="BJ87" i="1"/>
  <c r="BH87" i="1"/>
  <c r="BO87" i="1" s="1"/>
  <c r="BG87" i="1"/>
  <c r="BF87" i="1"/>
  <c r="BC87" i="1"/>
  <c r="BD87" i="1" s="1"/>
  <c r="BX86" i="1"/>
  <c r="BN86" i="1"/>
  <c r="BK86" i="1"/>
  <c r="BJ86" i="1"/>
  <c r="BH86" i="1"/>
  <c r="BO86" i="1" s="1"/>
  <c r="BG86" i="1"/>
  <c r="BF86" i="1"/>
  <c r="BC86" i="1"/>
  <c r="BD86" i="1" s="1"/>
  <c r="BX85" i="1"/>
  <c r="BN85" i="1"/>
  <c r="BK85" i="1"/>
  <c r="BJ85" i="1"/>
  <c r="BH85" i="1"/>
  <c r="BO85" i="1" s="1"/>
  <c r="BG85" i="1"/>
  <c r="BF85" i="1"/>
  <c r="BC85" i="1"/>
  <c r="BD85" i="1" s="1"/>
  <c r="BX84" i="1"/>
  <c r="BN84" i="1"/>
  <c r="BK84" i="1"/>
  <c r="BJ84" i="1"/>
  <c r="BH84" i="1"/>
  <c r="BO84" i="1" s="1"/>
  <c r="BG84" i="1"/>
  <c r="BF84" i="1"/>
  <c r="BC84" i="1"/>
  <c r="BD84" i="1" s="1"/>
  <c r="BX83" i="1"/>
  <c r="BN83" i="1"/>
  <c r="BK83" i="1"/>
  <c r="BJ83" i="1"/>
  <c r="BH83" i="1"/>
  <c r="BO83" i="1" s="1"/>
  <c r="BG83" i="1"/>
  <c r="BF83" i="1"/>
  <c r="BC83" i="1"/>
  <c r="BD83" i="1" s="1"/>
  <c r="BX82" i="1"/>
  <c r="BN82" i="1"/>
  <c r="BK82" i="1"/>
  <c r="BJ82" i="1"/>
  <c r="BH82" i="1"/>
  <c r="BO82" i="1" s="1"/>
  <c r="BG82" i="1"/>
  <c r="BF82" i="1"/>
  <c r="BC82" i="1"/>
  <c r="BD82" i="1" s="1"/>
  <c r="BX81" i="1"/>
  <c r="BN81" i="1"/>
  <c r="BK81" i="1"/>
  <c r="BJ81" i="1"/>
  <c r="BH81" i="1"/>
  <c r="BO81" i="1" s="1"/>
  <c r="BG81" i="1"/>
  <c r="BF81" i="1"/>
  <c r="BC81" i="1"/>
  <c r="BD81" i="1" s="1"/>
  <c r="BX80" i="1"/>
  <c r="BN80" i="1"/>
  <c r="BK80" i="1"/>
  <c r="BJ80" i="1"/>
  <c r="BH80" i="1"/>
  <c r="BO80" i="1" s="1"/>
  <c r="BG80" i="1"/>
  <c r="BF80" i="1"/>
  <c r="BC80" i="1"/>
  <c r="BD80" i="1" s="1"/>
  <c r="BX79" i="1"/>
  <c r="BN79" i="1"/>
  <c r="BK79" i="1"/>
  <c r="BJ79" i="1"/>
  <c r="BH79" i="1"/>
  <c r="BO79" i="1" s="1"/>
  <c r="BG79" i="1"/>
  <c r="BF79" i="1"/>
  <c r="BC79" i="1"/>
  <c r="BD79" i="1" s="1"/>
  <c r="BX78" i="1"/>
  <c r="BN78" i="1"/>
  <c r="BK78" i="1"/>
  <c r="BJ78" i="1"/>
  <c r="BH78" i="1"/>
  <c r="BO78" i="1" s="1"/>
  <c r="BG78" i="1"/>
  <c r="BF78" i="1"/>
  <c r="BC78" i="1"/>
  <c r="BD78" i="1" s="1"/>
  <c r="BX77" i="1"/>
  <c r="BN77" i="1"/>
  <c r="BK77" i="1"/>
  <c r="BJ77" i="1"/>
  <c r="BH77" i="1"/>
  <c r="BO77" i="1" s="1"/>
  <c r="BG77" i="1"/>
  <c r="BF77" i="1"/>
  <c r="BC77" i="1"/>
  <c r="BD77" i="1" s="1"/>
  <c r="BX76" i="1"/>
  <c r="BN76" i="1"/>
  <c r="BK76" i="1"/>
  <c r="BJ76" i="1"/>
  <c r="BH76" i="1"/>
  <c r="BO76" i="1" s="1"/>
  <c r="BG76" i="1"/>
  <c r="BF76" i="1"/>
  <c r="BC76" i="1"/>
  <c r="BD76" i="1" s="1"/>
  <c r="BX75" i="1"/>
  <c r="BN75" i="1"/>
  <c r="BK75" i="1"/>
  <c r="BJ75" i="1"/>
  <c r="BH75" i="1"/>
  <c r="BO75" i="1" s="1"/>
  <c r="BG75" i="1"/>
  <c r="BF75" i="1"/>
  <c r="BC75" i="1"/>
  <c r="BD75" i="1" s="1"/>
  <c r="BX74" i="1"/>
  <c r="BN74" i="1"/>
  <c r="BK74" i="1"/>
  <c r="BJ74" i="1"/>
  <c r="BH74" i="1"/>
  <c r="BO74" i="1" s="1"/>
  <c r="BG74" i="1"/>
  <c r="BF74" i="1"/>
  <c r="BC74" i="1"/>
  <c r="BD74" i="1" s="1"/>
  <c r="BX73" i="1"/>
  <c r="BN73" i="1"/>
  <c r="BK73" i="1"/>
  <c r="BJ73" i="1"/>
  <c r="BH73" i="1"/>
  <c r="BO73" i="1" s="1"/>
  <c r="BG73" i="1"/>
  <c r="BF73" i="1"/>
  <c r="BC73" i="1"/>
  <c r="BD73" i="1" s="1"/>
  <c r="BX72" i="1"/>
  <c r="BN72" i="1"/>
  <c r="BK72" i="1"/>
  <c r="BJ72" i="1"/>
  <c r="BH72" i="1"/>
  <c r="BO72" i="1" s="1"/>
  <c r="BG72" i="1"/>
  <c r="BF72" i="1"/>
  <c r="BC72" i="1"/>
  <c r="BD72" i="1" s="1"/>
  <c r="BX71" i="1"/>
  <c r="BN71" i="1"/>
  <c r="BK71" i="1"/>
  <c r="BJ71" i="1"/>
  <c r="BH71" i="1"/>
  <c r="BO71" i="1" s="1"/>
  <c r="BG71" i="1"/>
  <c r="BF71" i="1"/>
  <c r="BC71" i="1"/>
  <c r="BD71" i="1" s="1"/>
  <c r="BX70" i="1"/>
  <c r="BN70" i="1"/>
  <c r="BK70" i="1"/>
  <c r="BJ70" i="1"/>
  <c r="BH70" i="1"/>
  <c r="BO70" i="1" s="1"/>
  <c r="BG70" i="1"/>
  <c r="BF70" i="1"/>
  <c r="BC70" i="1"/>
  <c r="BD70" i="1" s="1"/>
  <c r="BX69" i="1"/>
  <c r="BN69" i="1"/>
  <c r="BK69" i="1"/>
  <c r="BJ69" i="1"/>
  <c r="BH69" i="1"/>
  <c r="BO69" i="1" s="1"/>
  <c r="BG69" i="1"/>
  <c r="BF69" i="1"/>
  <c r="BC69" i="1"/>
  <c r="BD69" i="1" s="1"/>
  <c r="BX68" i="1"/>
  <c r="BN68" i="1"/>
  <c r="BK68" i="1"/>
  <c r="BJ68" i="1"/>
  <c r="BH68" i="1"/>
  <c r="BO68" i="1" s="1"/>
  <c r="BG68" i="1"/>
  <c r="BF68" i="1"/>
  <c r="BC68" i="1"/>
  <c r="BD68" i="1" s="1"/>
  <c r="BX67" i="1"/>
  <c r="BN67" i="1"/>
  <c r="BK67" i="1"/>
  <c r="BJ67" i="1"/>
  <c r="BH67" i="1"/>
  <c r="BO67" i="1" s="1"/>
  <c r="BG67" i="1"/>
  <c r="BF67" i="1"/>
  <c r="BC67" i="1"/>
  <c r="BD67" i="1" s="1"/>
  <c r="BX66" i="1"/>
  <c r="BN66" i="1"/>
  <c r="BK66" i="1"/>
  <c r="BJ66" i="1"/>
  <c r="BH66" i="1"/>
  <c r="BO66" i="1" s="1"/>
  <c r="BG66" i="1"/>
  <c r="BF66" i="1"/>
  <c r="BC66" i="1"/>
  <c r="BD66" i="1" s="1"/>
  <c r="BX65" i="1"/>
  <c r="BN65" i="1"/>
  <c r="BK65" i="1"/>
  <c r="BR65" i="1" s="1"/>
  <c r="BJ65" i="1"/>
  <c r="BH65" i="1"/>
  <c r="BO65" i="1" s="1"/>
  <c r="BG65" i="1"/>
  <c r="BF65" i="1"/>
  <c r="BC65" i="1"/>
  <c r="BD65" i="1" s="1"/>
  <c r="BX64" i="1"/>
  <c r="BN64" i="1"/>
  <c r="BK64" i="1"/>
  <c r="BJ64" i="1"/>
  <c r="BH64" i="1"/>
  <c r="BO64" i="1" s="1"/>
  <c r="BG64" i="1"/>
  <c r="BF64" i="1"/>
  <c r="BC64" i="1"/>
  <c r="BD64" i="1" s="1"/>
  <c r="BX63" i="1"/>
  <c r="BN63" i="1"/>
  <c r="BK63" i="1"/>
  <c r="BJ63" i="1"/>
  <c r="BH63" i="1"/>
  <c r="BO63" i="1" s="1"/>
  <c r="BG63" i="1"/>
  <c r="BF63" i="1"/>
  <c r="BC63" i="1"/>
  <c r="BD63" i="1" s="1"/>
  <c r="BX62" i="1"/>
  <c r="BN62" i="1"/>
  <c r="BK62" i="1"/>
  <c r="BJ62" i="1"/>
  <c r="BH62" i="1"/>
  <c r="BO62" i="1" s="1"/>
  <c r="BG62" i="1"/>
  <c r="BF62" i="1"/>
  <c r="BC62" i="1"/>
  <c r="BD62" i="1" s="1"/>
  <c r="BX61" i="1"/>
  <c r="BN61" i="1"/>
  <c r="BK61" i="1"/>
  <c r="BJ61" i="1"/>
  <c r="BH61" i="1"/>
  <c r="BO61" i="1" s="1"/>
  <c r="BG61" i="1"/>
  <c r="BF61" i="1"/>
  <c r="BC61" i="1"/>
  <c r="BD61" i="1" s="1"/>
  <c r="BX60" i="1"/>
  <c r="BN60" i="1"/>
  <c r="BK60" i="1"/>
  <c r="BJ60" i="1"/>
  <c r="BH60" i="1"/>
  <c r="BO60" i="1" s="1"/>
  <c r="BG60" i="1"/>
  <c r="BF60" i="1"/>
  <c r="BC60" i="1"/>
  <c r="BD60" i="1" s="1"/>
  <c r="BX59" i="1"/>
  <c r="BN59" i="1"/>
  <c r="BK59" i="1"/>
  <c r="BJ59" i="1"/>
  <c r="BH59" i="1"/>
  <c r="BO59" i="1" s="1"/>
  <c r="BG59" i="1"/>
  <c r="BF59" i="1"/>
  <c r="BC59" i="1"/>
  <c r="BD59" i="1" s="1"/>
  <c r="BX58" i="1"/>
  <c r="BN58" i="1"/>
  <c r="BK58" i="1"/>
  <c r="BJ58" i="1"/>
  <c r="BH58" i="1"/>
  <c r="BO58" i="1" s="1"/>
  <c r="BG58" i="1"/>
  <c r="BF58" i="1"/>
  <c r="BC58" i="1"/>
  <c r="BD58" i="1" s="1"/>
  <c r="BX57" i="1"/>
  <c r="BN57" i="1"/>
  <c r="BK57" i="1"/>
  <c r="BJ57" i="1"/>
  <c r="BH57" i="1"/>
  <c r="BO57" i="1" s="1"/>
  <c r="BG57" i="1"/>
  <c r="BF57" i="1"/>
  <c r="BC57" i="1"/>
  <c r="BD57" i="1" s="1"/>
  <c r="BX56" i="1"/>
  <c r="BN56" i="1"/>
  <c r="BK56" i="1"/>
  <c r="BJ56" i="1"/>
  <c r="BH56" i="1"/>
  <c r="BO56" i="1" s="1"/>
  <c r="BG56" i="1"/>
  <c r="BF56" i="1"/>
  <c r="BC56" i="1"/>
  <c r="BD56" i="1" s="1"/>
  <c r="BX55" i="1"/>
  <c r="BN55" i="1"/>
  <c r="BK55" i="1"/>
  <c r="BJ55" i="1"/>
  <c r="BH55" i="1"/>
  <c r="BO55" i="1" s="1"/>
  <c r="BG55" i="1"/>
  <c r="BF55" i="1"/>
  <c r="BC55" i="1"/>
  <c r="BD55" i="1" s="1"/>
  <c r="BX54" i="1"/>
  <c r="BN54" i="1"/>
  <c r="BK54" i="1"/>
  <c r="BJ54" i="1"/>
  <c r="BH54" i="1"/>
  <c r="BO54" i="1" s="1"/>
  <c r="BG54" i="1"/>
  <c r="BF54" i="1"/>
  <c r="BC54" i="1"/>
  <c r="BD54" i="1" s="1"/>
  <c r="BX53" i="1"/>
  <c r="BN53" i="1"/>
  <c r="BK53" i="1"/>
  <c r="BJ53" i="1"/>
  <c r="BH53" i="1"/>
  <c r="BO53" i="1" s="1"/>
  <c r="BG53" i="1"/>
  <c r="BF53" i="1"/>
  <c r="BC53" i="1"/>
  <c r="BD53" i="1" s="1"/>
  <c r="BX52" i="1"/>
  <c r="BN52" i="1"/>
  <c r="BK52" i="1"/>
  <c r="BJ52" i="1"/>
  <c r="BH52" i="1"/>
  <c r="BO52" i="1" s="1"/>
  <c r="BG52" i="1"/>
  <c r="BF52" i="1"/>
  <c r="BC52" i="1"/>
  <c r="BD52" i="1" s="1"/>
  <c r="BX51" i="1"/>
  <c r="BN51" i="1"/>
  <c r="BK51" i="1"/>
  <c r="BJ51" i="1"/>
  <c r="BH51" i="1"/>
  <c r="BO51" i="1" s="1"/>
  <c r="BG51" i="1"/>
  <c r="BF51" i="1"/>
  <c r="BC51" i="1"/>
  <c r="BD51" i="1" s="1"/>
  <c r="BX50" i="1"/>
  <c r="BN50" i="1"/>
  <c r="BK50" i="1"/>
  <c r="BJ50" i="1"/>
  <c r="BH50" i="1"/>
  <c r="BO50" i="1" s="1"/>
  <c r="BG50" i="1"/>
  <c r="BF50" i="1"/>
  <c r="BC50" i="1"/>
  <c r="BD50" i="1" s="1"/>
  <c r="BX49" i="1"/>
  <c r="BN49" i="1"/>
  <c r="BK49" i="1"/>
  <c r="BJ49" i="1"/>
  <c r="BH49" i="1"/>
  <c r="BO49" i="1" s="1"/>
  <c r="BG49" i="1"/>
  <c r="BF49" i="1"/>
  <c r="BC49" i="1"/>
  <c r="BD49" i="1" s="1"/>
  <c r="BX48" i="1"/>
  <c r="BN48" i="1"/>
  <c r="BK48" i="1"/>
  <c r="BJ48" i="1"/>
  <c r="BH48" i="1"/>
  <c r="BO48" i="1" s="1"/>
  <c r="BG48" i="1"/>
  <c r="BF48" i="1"/>
  <c r="BC48" i="1"/>
  <c r="BD48" i="1" s="1"/>
  <c r="BX47" i="1"/>
  <c r="BN47" i="1"/>
  <c r="BK47" i="1"/>
  <c r="BJ47" i="1"/>
  <c r="BH47" i="1"/>
  <c r="BO47" i="1" s="1"/>
  <c r="BG47" i="1"/>
  <c r="BF47" i="1"/>
  <c r="BC47" i="1"/>
  <c r="BD47" i="1" s="1"/>
  <c r="BX46" i="1"/>
  <c r="BN46" i="1"/>
  <c r="BK46" i="1"/>
  <c r="BJ46" i="1"/>
  <c r="BH46" i="1"/>
  <c r="BO46" i="1" s="1"/>
  <c r="BG46" i="1"/>
  <c r="BF46" i="1"/>
  <c r="BC46" i="1"/>
  <c r="BD46" i="1" s="1"/>
  <c r="BX45" i="1"/>
  <c r="BN45" i="1"/>
  <c r="BK45" i="1"/>
  <c r="BJ45" i="1"/>
  <c r="BH45" i="1"/>
  <c r="BO45" i="1" s="1"/>
  <c r="BG45" i="1"/>
  <c r="BF45" i="1"/>
  <c r="BC45" i="1"/>
  <c r="BD45" i="1" s="1"/>
  <c r="BX44" i="1"/>
  <c r="BN44" i="1"/>
  <c r="BK44" i="1"/>
  <c r="BJ44" i="1"/>
  <c r="BH44" i="1"/>
  <c r="BO44" i="1" s="1"/>
  <c r="BG44" i="1"/>
  <c r="BF44" i="1"/>
  <c r="BC44" i="1"/>
  <c r="BD44" i="1" s="1"/>
  <c r="BX43" i="1"/>
  <c r="BN43" i="1"/>
  <c r="BK43" i="1"/>
  <c r="BJ43" i="1"/>
  <c r="BH43" i="1"/>
  <c r="BO43" i="1" s="1"/>
  <c r="BG43" i="1"/>
  <c r="BF43" i="1"/>
  <c r="BC43" i="1"/>
  <c r="BD43" i="1" s="1"/>
  <c r="BX42" i="1"/>
  <c r="BN42" i="1"/>
  <c r="BK42" i="1"/>
  <c r="BJ42" i="1"/>
  <c r="BH42" i="1"/>
  <c r="BO42" i="1" s="1"/>
  <c r="BG42" i="1"/>
  <c r="BF42" i="1"/>
  <c r="BC42" i="1"/>
  <c r="BD42" i="1" s="1"/>
  <c r="BX41" i="1"/>
  <c r="BN41" i="1"/>
  <c r="BK41" i="1"/>
  <c r="BJ41" i="1"/>
  <c r="BH41" i="1"/>
  <c r="BO41" i="1" s="1"/>
  <c r="BG41" i="1"/>
  <c r="BF41" i="1"/>
  <c r="BC41" i="1"/>
  <c r="BD41" i="1" s="1"/>
  <c r="BX40" i="1"/>
  <c r="BN40" i="1"/>
  <c r="BK40" i="1"/>
  <c r="BJ40" i="1"/>
  <c r="BH40" i="1"/>
  <c r="BO40" i="1" s="1"/>
  <c r="BG40" i="1"/>
  <c r="BF40" i="1"/>
  <c r="BC40" i="1"/>
  <c r="BD40" i="1" s="1"/>
  <c r="BX39" i="1"/>
  <c r="BN39" i="1"/>
  <c r="BK39" i="1"/>
  <c r="BJ39" i="1"/>
  <c r="BH39" i="1"/>
  <c r="BO39" i="1" s="1"/>
  <c r="BG39" i="1"/>
  <c r="BF39" i="1"/>
  <c r="BC39" i="1"/>
  <c r="BD39" i="1" s="1"/>
  <c r="BX38" i="1"/>
  <c r="BN38" i="1"/>
  <c r="BK38" i="1"/>
  <c r="BJ38" i="1"/>
  <c r="BH38" i="1"/>
  <c r="BO38" i="1" s="1"/>
  <c r="BG38" i="1"/>
  <c r="BF38" i="1"/>
  <c r="BC38" i="1"/>
  <c r="BD38" i="1" s="1"/>
  <c r="BX37" i="1"/>
  <c r="BN37" i="1"/>
  <c r="BK37" i="1"/>
  <c r="BJ37" i="1"/>
  <c r="BH37" i="1"/>
  <c r="BO37" i="1" s="1"/>
  <c r="BG37" i="1"/>
  <c r="BF37" i="1"/>
  <c r="BC37" i="1"/>
  <c r="BD37" i="1" s="1"/>
  <c r="BX36" i="1"/>
  <c r="BN36" i="1"/>
  <c r="BK36" i="1"/>
  <c r="BJ36" i="1"/>
  <c r="BH36" i="1"/>
  <c r="BO36" i="1" s="1"/>
  <c r="BG36" i="1"/>
  <c r="BF36" i="1"/>
  <c r="BC36" i="1"/>
  <c r="BD36" i="1" s="1"/>
  <c r="BX35" i="1"/>
  <c r="BN35" i="1"/>
  <c r="BK35" i="1"/>
  <c r="BJ35" i="1"/>
  <c r="BH35" i="1"/>
  <c r="BO35" i="1" s="1"/>
  <c r="BG35" i="1"/>
  <c r="BF35" i="1"/>
  <c r="BC35" i="1"/>
  <c r="BD35" i="1" s="1"/>
  <c r="BX34" i="1"/>
  <c r="BN34" i="1"/>
  <c r="BK34" i="1"/>
  <c r="BJ34" i="1"/>
  <c r="BH34" i="1"/>
  <c r="BO34" i="1" s="1"/>
  <c r="BG34" i="1"/>
  <c r="BF34" i="1"/>
  <c r="BC34" i="1"/>
  <c r="BD34" i="1" s="1"/>
  <c r="BX33" i="1"/>
  <c r="BN33" i="1"/>
  <c r="BK33" i="1"/>
  <c r="BJ33" i="1"/>
  <c r="BH33" i="1"/>
  <c r="BO33" i="1" s="1"/>
  <c r="BG33" i="1"/>
  <c r="BF33" i="1"/>
  <c r="BC33" i="1"/>
  <c r="BD33" i="1" s="1"/>
  <c r="BX32" i="1"/>
  <c r="BN32" i="1"/>
  <c r="BK32" i="1"/>
  <c r="BJ32" i="1"/>
  <c r="BH32" i="1"/>
  <c r="BO32" i="1" s="1"/>
  <c r="BG32" i="1"/>
  <c r="BF32" i="1"/>
  <c r="BC32" i="1"/>
  <c r="BD32" i="1" s="1"/>
  <c r="BX31" i="1"/>
  <c r="BN31" i="1"/>
  <c r="BK31" i="1"/>
  <c r="BJ31" i="1"/>
  <c r="BH31" i="1"/>
  <c r="BO31" i="1" s="1"/>
  <c r="BG31" i="1"/>
  <c r="BF31" i="1"/>
  <c r="BC31" i="1"/>
  <c r="BD31" i="1" s="1"/>
  <c r="BX30" i="1"/>
  <c r="BN30" i="1"/>
  <c r="BK30" i="1"/>
  <c r="BJ30" i="1"/>
  <c r="BH30" i="1"/>
  <c r="BO30" i="1" s="1"/>
  <c r="BG30" i="1"/>
  <c r="BF30" i="1"/>
  <c r="BC30" i="1"/>
  <c r="BD30" i="1" s="1"/>
  <c r="BX29" i="1"/>
  <c r="BN29" i="1"/>
  <c r="BK29" i="1"/>
  <c r="BJ29" i="1"/>
  <c r="BH29" i="1"/>
  <c r="BO29" i="1" s="1"/>
  <c r="BG29" i="1"/>
  <c r="BF29" i="1"/>
  <c r="BC29" i="1"/>
  <c r="BD29" i="1" s="1"/>
  <c r="BX28" i="1"/>
  <c r="BN28" i="1"/>
  <c r="BK28" i="1"/>
  <c r="BJ28" i="1"/>
  <c r="BH28" i="1"/>
  <c r="BO28" i="1" s="1"/>
  <c r="BG28" i="1"/>
  <c r="BF28" i="1"/>
  <c r="BC28" i="1"/>
  <c r="BD28" i="1" s="1"/>
  <c r="AB28" i="1"/>
  <c r="BX27" i="1"/>
  <c r="BN27" i="1"/>
  <c r="BK27" i="1"/>
  <c r="BJ27" i="1"/>
  <c r="BH27" i="1"/>
  <c r="BO27" i="1" s="1"/>
  <c r="BG27" i="1"/>
  <c r="BF27" i="1"/>
  <c r="BC27" i="1"/>
  <c r="BD27" i="1" s="1"/>
  <c r="BX26" i="1"/>
  <c r="BN26" i="1"/>
  <c r="BK26" i="1"/>
  <c r="BJ26" i="1"/>
  <c r="BH26" i="1"/>
  <c r="BO26" i="1" s="1"/>
  <c r="BG26" i="1"/>
  <c r="BF26" i="1"/>
  <c r="BC26" i="1"/>
  <c r="BD26" i="1" s="1"/>
  <c r="BX25" i="1"/>
  <c r="BN25" i="1"/>
  <c r="BK25" i="1"/>
  <c r="BJ25" i="1"/>
  <c r="BH25" i="1"/>
  <c r="BO25" i="1" s="1"/>
  <c r="BG25" i="1"/>
  <c r="BF25" i="1"/>
  <c r="BC25" i="1"/>
  <c r="BD25" i="1" s="1"/>
  <c r="BX24" i="1"/>
  <c r="BN24" i="1"/>
  <c r="BK24" i="1"/>
  <c r="BJ24" i="1"/>
  <c r="BH24" i="1"/>
  <c r="BO24" i="1" s="1"/>
  <c r="BG24" i="1"/>
  <c r="BF24" i="1"/>
  <c r="BC24" i="1"/>
  <c r="BD24" i="1" s="1"/>
  <c r="BX23" i="1"/>
  <c r="BN23" i="1"/>
  <c r="BK23" i="1"/>
  <c r="BJ23" i="1"/>
  <c r="BH23" i="1"/>
  <c r="BO23" i="1" s="1"/>
  <c r="BG23" i="1"/>
  <c r="BF23" i="1"/>
  <c r="BC23" i="1"/>
  <c r="BD23" i="1" s="1"/>
  <c r="AB23" i="1"/>
  <c r="BX22" i="1"/>
  <c r="BN22" i="1"/>
  <c r="BK22" i="1"/>
  <c r="BJ22" i="1"/>
  <c r="BH22" i="1"/>
  <c r="BO22" i="1" s="1"/>
  <c r="BG22" i="1"/>
  <c r="BF22" i="1"/>
  <c r="BC22" i="1"/>
  <c r="BD22" i="1" s="1"/>
  <c r="BX21" i="1"/>
  <c r="BN21" i="1"/>
  <c r="BK21" i="1"/>
  <c r="BJ21" i="1"/>
  <c r="BH21" i="1"/>
  <c r="BO21" i="1" s="1"/>
  <c r="BG21" i="1"/>
  <c r="BF21" i="1"/>
  <c r="BC21" i="1"/>
  <c r="BD21" i="1" s="1"/>
  <c r="BX20" i="1"/>
  <c r="BN20" i="1"/>
  <c r="BK20" i="1"/>
  <c r="BJ20" i="1"/>
  <c r="BH20" i="1"/>
  <c r="BO20" i="1" s="1"/>
  <c r="BG20" i="1"/>
  <c r="BF20" i="1"/>
  <c r="BC20" i="1"/>
  <c r="BD20" i="1" s="1"/>
  <c r="BX19" i="1"/>
  <c r="BN19" i="1"/>
  <c r="BK19" i="1"/>
  <c r="BJ19" i="1"/>
  <c r="BH19" i="1"/>
  <c r="BO19" i="1" s="1"/>
  <c r="BG19" i="1"/>
  <c r="BF19" i="1"/>
  <c r="BC19" i="1"/>
  <c r="BD19" i="1" s="1"/>
  <c r="BX18" i="1"/>
  <c r="BN18" i="1"/>
  <c r="BK18" i="1"/>
  <c r="BJ18" i="1"/>
  <c r="BH18" i="1"/>
  <c r="BO18" i="1" s="1"/>
  <c r="BG18" i="1"/>
  <c r="BF18" i="1"/>
  <c r="BC18" i="1"/>
  <c r="BD18" i="1" s="1"/>
  <c r="BX17" i="1"/>
  <c r="BN17" i="1"/>
  <c r="BK17" i="1"/>
  <c r="BJ17" i="1"/>
  <c r="BH17" i="1"/>
  <c r="BO17" i="1" s="1"/>
  <c r="BG17" i="1"/>
  <c r="BF17" i="1"/>
  <c r="BC17" i="1"/>
  <c r="BD17" i="1" s="1"/>
  <c r="BX16" i="1"/>
  <c r="BN16" i="1"/>
  <c r="BK16" i="1"/>
  <c r="BJ16" i="1"/>
  <c r="BH16" i="1"/>
  <c r="BO16" i="1" s="1"/>
  <c r="BG16" i="1"/>
  <c r="BF16" i="1"/>
  <c r="BC16" i="1"/>
  <c r="BD16" i="1" s="1"/>
  <c r="BX15" i="1"/>
  <c r="BN15" i="1"/>
  <c r="BK15" i="1"/>
  <c r="BJ15" i="1"/>
  <c r="BH15" i="1"/>
  <c r="BO15" i="1" s="1"/>
  <c r="BG15" i="1"/>
  <c r="BF15" i="1"/>
  <c r="BC15" i="1"/>
  <c r="BD15" i="1" s="1"/>
  <c r="BX14" i="1"/>
  <c r="BN14" i="1"/>
  <c r="BK14" i="1"/>
  <c r="BJ14" i="1"/>
  <c r="BH14" i="1"/>
  <c r="BO14" i="1" s="1"/>
  <c r="BG14" i="1"/>
  <c r="BF14" i="1"/>
  <c r="BC14" i="1"/>
  <c r="BD14" i="1" s="1"/>
  <c r="BX13" i="1"/>
  <c r="BN13" i="1"/>
  <c r="BK13" i="1"/>
  <c r="BJ13" i="1"/>
  <c r="BH13" i="1"/>
  <c r="BO13" i="1" s="1"/>
  <c r="BG13" i="1"/>
  <c r="BF13" i="1"/>
  <c r="BC13" i="1"/>
  <c r="BD13" i="1" s="1"/>
  <c r="BX12" i="1"/>
  <c r="BN12" i="1"/>
  <c r="BK12" i="1"/>
  <c r="BJ12" i="1"/>
  <c r="BH12" i="1"/>
  <c r="BO12" i="1" s="1"/>
  <c r="BG12" i="1"/>
  <c r="BF12" i="1"/>
  <c r="BC12" i="1"/>
  <c r="BD12" i="1" s="1"/>
  <c r="BX11" i="1"/>
  <c r="BN11" i="1"/>
  <c r="BK11" i="1"/>
  <c r="BJ11" i="1"/>
  <c r="BH11" i="1"/>
  <c r="BO11" i="1" s="1"/>
  <c r="BG11" i="1"/>
  <c r="BF11" i="1"/>
  <c r="BC11" i="1"/>
  <c r="BD11" i="1" s="1"/>
  <c r="BX10" i="1"/>
  <c r="BN10" i="1"/>
  <c r="BK10" i="1"/>
  <c r="BJ10" i="1"/>
  <c r="BH10" i="1"/>
  <c r="BO10" i="1" s="1"/>
  <c r="BG10" i="1"/>
  <c r="BF10" i="1"/>
  <c r="BC10" i="1"/>
  <c r="BD10" i="1" s="1"/>
  <c r="BX9" i="1"/>
  <c r="BN9" i="1"/>
  <c r="BK9" i="1"/>
  <c r="BJ9" i="1"/>
  <c r="BH9" i="1"/>
  <c r="BO9" i="1" s="1"/>
  <c r="BG9" i="1"/>
  <c r="BF9" i="1"/>
  <c r="BC9" i="1"/>
  <c r="BD9" i="1" s="1"/>
  <c r="BX8" i="1"/>
  <c r="BN8" i="1"/>
  <c r="BK8" i="1"/>
  <c r="BJ8" i="1"/>
  <c r="BH8" i="1"/>
  <c r="BO8" i="1" s="1"/>
  <c r="BG8" i="1"/>
  <c r="BF8" i="1"/>
  <c r="BC8" i="1"/>
  <c r="BD8" i="1" s="1"/>
  <c r="BX7" i="1"/>
  <c r="BN7" i="1"/>
  <c r="BK7" i="1"/>
  <c r="BJ7" i="1"/>
  <c r="BH7" i="1"/>
  <c r="BO7" i="1" s="1"/>
  <c r="BG7" i="1"/>
  <c r="BF7" i="1"/>
  <c r="BC7" i="1"/>
  <c r="BD7" i="1" s="1"/>
  <c r="AB7" i="1"/>
  <c r="BX6" i="1"/>
  <c r="BN6" i="1"/>
  <c r="BK6" i="1"/>
  <c r="BJ6" i="1"/>
  <c r="BH6" i="1"/>
  <c r="BO6" i="1" s="1"/>
  <c r="BG6" i="1"/>
  <c r="BF6" i="1"/>
  <c r="BC6" i="1"/>
  <c r="BD6" i="1" s="1"/>
  <c r="BX5" i="1"/>
  <c r="BN5" i="1"/>
  <c r="BK5" i="1"/>
  <c r="BJ5" i="1"/>
  <c r="BH5" i="1"/>
  <c r="BO5" i="1" s="1"/>
  <c r="BG5" i="1"/>
  <c r="BF5" i="1"/>
  <c r="BC5" i="1"/>
  <c r="BD5" i="1" s="1"/>
  <c r="BX4" i="1"/>
  <c r="BN4" i="1"/>
  <c r="BK4" i="1"/>
  <c r="BJ4" i="1"/>
  <c r="BH4" i="1"/>
  <c r="BO4" i="1" s="1"/>
  <c r="BG4" i="1"/>
  <c r="BF4" i="1"/>
  <c r="BC4" i="1"/>
  <c r="BD4" i="1" s="1"/>
  <c r="AB4" i="1"/>
  <c r="BI183" i="1" l="1"/>
  <c r="BI277" i="1"/>
  <c r="BI288" i="1"/>
  <c r="BI436" i="1"/>
  <c r="BI1304" i="1"/>
  <c r="BI1312" i="1"/>
  <c r="BI8" i="1"/>
  <c r="BI41" i="1"/>
  <c r="BI586" i="1"/>
  <c r="BI602" i="1"/>
  <c r="BI198" i="1"/>
  <c r="BI1356" i="1"/>
  <c r="BI1364" i="1"/>
  <c r="BI1380" i="1"/>
  <c r="BI1393" i="1"/>
  <c r="BI1400" i="1"/>
  <c r="BI1415" i="1"/>
  <c r="BI645" i="1"/>
  <c r="BI650" i="1"/>
  <c r="BI658" i="1"/>
  <c r="BI679" i="1"/>
  <c r="BI460" i="1"/>
  <c r="BI476" i="1"/>
  <c r="BI484" i="1"/>
  <c r="BI740" i="1"/>
  <c r="BI444" i="1"/>
  <c r="BI420" i="1"/>
  <c r="BI854" i="1"/>
  <c r="BI870" i="1"/>
  <c r="BI886" i="1"/>
  <c r="BI118" i="1"/>
  <c r="BI134" i="1"/>
  <c r="BI87" i="1"/>
  <c r="BI71" i="1"/>
  <c r="BI103" i="1"/>
  <c r="BI128" i="1"/>
  <c r="BI239" i="1"/>
  <c r="BI894" i="1"/>
  <c r="BI493" i="1"/>
  <c r="BI501" i="1"/>
  <c r="BI509" i="1"/>
  <c r="BI517" i="1"/>
  <c r="BI533" i="1"/>
  <c r="BI541" i="1"/>
  <c r="BI556" i="1"/>
  <c r="BI49" i="1"/>
  <c r="BI81" i="1"/>
  <c r="BI97" i="1"/>
  <c r="BI57" i="1"/>
  <c r="BI1231" i="1"/>
  <c r="BI1254" i="1"/>
  <c r="BI691" i="1"/>
  <c r="BI699" i="1"/>
  <c r="BI392" i="1"/>
  <c r="BI775" i="1"/>
  <c r="BI433" i="1"/>
  <c r="BI441" i="1"/>
  <c r="BI355" i="1"/>
  <c r="BI1418" i="1"/>
  <c r="BI760" i="1"/>
  <c r="BI1383" i="1"/>
  <c r="BI1396" i="1"/>
  <c r="BI1403" i="1"/>
  <c r="BI1411" i="1"/>
  <c r="BQ674" i="1"/>
  <c r="BI1389" i="1"/>
  <c r="BI1394" i="1"/>
  <c r="BI1402" i="1"/>
  <c r="BI1409" i="1"/>
  <c r="BI1150" i="1"/>
  <c r="BI1030" i="1"/>
  <c r="BI165" i="1"/>
  <c r="BI367" i="1"/>
  <c r="BI383" i="1"/>
  <c r="BI1013" i="1"/>
  <c r="BQ1008" i="1"/>
  <c r="BT1008" i="1" s="1"/>
  <c r="BQ1335" i="1"/>
  <c r="BI31" i="1"/>
  <c r="BI47" i="1"/>
  <c r="BI63" i="1"/>
  <c r="BI79" i="1"/>
  <c r="BI95" i="1"/>
  <c r="BI111" i="1"/>
  <c r="BI1293" i="1"/>
  <c r="BI1372" i="1"/>
  <c r="BI1390" i="1"/>
  <c r="BI1407" i="1"/>
  <c r="BI1021" i="1"/>
  <c r="BI1038" i="1"/>
  <c r="BI1158" i="1"/>
  <c r="BI1216" i="1"/>
  <c r="BI1262" i="1"/>
  <c r="BI1319" i="1"/>
  <c r="BI1017" i="1"/>
  <c r="BI1034" i="1"/>
  <c r="BI1276" i="1"/>
  <c r="BI1334" i="1"/>
  <c r="BQ1341" i="1"/>
  <c r="BI1361" i="1"/>
  <c r="BQ841" i="1"/>
  <c r="BI19" i="1"/>
  <c r="BI65" i="1"/>
  <c r="BI144" i="1"/>
  <c r="BI255" i="1"/>
  <c r="BQ608" i="1"/>
  <c r="BI687" i="1"/>
  <c r="BI707" i="1"/>
  <c r="BI921" i="1"/>
  <c r="BI941" i="1"/>
  <c r="BI1009" i="1"/>
  <c r="BI1052" i="1"/>
  <c r="BI1268" i="1"/>
  <c r="BI1327" i="1"/>
  <c r="BI212" i="1"/>
  <c r="BI394" i="1"/>
  <c r="BI452" i="1"/>
  <c r="BI862" i="1"/>
  <c r="BI1336" i="1"/>
  <c r="BI1417" i="1"/>
  <c r="BQ776" i="1"/>
  <c r="BQ689" i="1"/>
  <c r="BI167" i="1"/>
  <c r="BI312" i="1"/>
  <c r="BI525" i="1"/>
  <c r="BI594" i="1"/>
  <c r="BI673" i="1"/>
  <c r="BI752" i="1"/>
  <c r="BQ905" i="1"/>
  <c r="BQ914" i="1"/>
  <c r="BI113" i="1"/>
  <c r="BI155" i="1"/>
  <c r="BI223" i="1"/>
  <c r="BI266" i="1"/>
  <c r="BI917" i="1"/>
  <c r="BI1042" i="1"/>
  <c r="BI1045" i="1"/>
  <c r="BI1048" i="1"/>
  <c r="BI1223" i="1"/>
  <c r="BI1246" i="1"/>
  <c r="BI1284" i="1"/>
  <c r="BI1323" i="1"/>
  <c r="BI1349" i="1"/>
  <c r="BI1369" i="1"/>
  <c r="BI33" i="1"/>
  <c r="BI181" i="1"/>
  <c r="BI356" i="1"/>
  <c r="BI428" i="1"/>
  <c r="BI468" i="1"/>
  <c r="BI637" i="1"/>
  <c r="BI878" i="1"/>
  <c r="BI1388" i="1"/>
  <c r="BR1222" i="1"/>
  <c r="BM494" i="1"/>
  <c r="BM1049" i="1"/>
  <c r="BM17" i="1"/>
  <c r="BM385" i="1"/>
  <c r="BM495" i="1"/>
  <c r="BM879" i="1"/>
  <c r="BI14" i="1"/>
  <c r="BI25" i="1"/>
  <c r="BI36" i="1"/>
  <c r="BI52" i="1"/>
  <c r="BI60" i="1"/>
  <c r="BI76" i="1"/>
  <c r="BI162" i="1"/>
  <c r="BI178" i="1"/>
  <c r="BI194" i="1"/>
  <c r="BI209" i="1"/>
  <c r="BI220" i="1"/>
  <c r="BI236" i="1"/>
  <c r="BI263" i="1"/>
  <c r="BI285" i="1"/>
  <c r="BI614" i="1"/>
  <c r="BI622" i="1"/>
  <c r="BQ670" i="1"/>
  <c r="BI749" i="1"/>
  <c r="BI757" i="1"/>
  <c r="BI764" i="1"/>
  <c r="BQ805" i="1"/>
  <c r="BI859" i="1"/>
  <c r="BI867" i="1"/>
  <c r="BI875" i="1"/>
  <c r="BI883" i="1"/>
  <c r="BI891" i="1"/>
  <c r="BI918" i="1"/>
  <c r="BI926" i="1"/>
  <c r="BI934" i="1"/>
  <c r="BI977" i="1"/>
  <c r="BI985" i="1"/>
  <c r="BI989" i="1"/>
  <c r="BQ1077" i="1"/>
  <c r="BI1147" i="1"/>
  <c r="BI1155" i="1"/>
  <c r="BI1240" i="1"/>
  <c r="BI1259" i="1"/>
  <c r="BI1265" i="1"/>
  <c r="BI1273" i="1"/>
  <c r="BI1281" i="1"/>
  <c r="BI694" i="1"/>
  <c r="BI702" i="1"/>
  <c r="BQ711" i="1"/>
  <c r="BI780" i="1"/>
  <c r="BI788" i="1"/>
  <c r="BI796" i="1"/>
  <c r="BM903" i="1"/>
  <c r="BI909" i="1"/>
  <c r="BQ950" i="1"/>
  <c r="BI1076" i="1"/>
  <c r="BI1084" i="1"/>
  <c r="BI1092" i="1"/>
  <c r="BI1099" i="1"/>
  <c r="BI1105" i="1"/>
  <c r="BI1113" i="1"/>
  <c r="BI1127" i="1"/>
  <c r="BI1135" i="1"/>
  <c r="BQ1178" i="1"/>
  <c r="BI1307" i="1"/>
  <c r="BI1315" i="1"/>
  <c r="BI1339" i="1"/>
  <c r="BI16" i="1"/>
  <c r="BI27" i="1"/>
  <c r="BI38" i="1"/>
  <c r="BI54" i="1"/>
  <c r="BI70" i="1"/>
  <c r="BI86" i="1"/>
  <c r="BI102" i="1"/>
  <c r="BI133" i="1"/>
  <c r="BI164" i="1"/>
  <c r="BI180" i="1"/>
  <c r="BI196" i="1"/>
  <c r="BI211" i="1"/>
  <c r="BI222" i="1"/>
  <c r="BI238" i="1"/>
  <c r="BI254" i="1"/>
  <c r="BI265" i="1"/>
  <c r="BQ500" i="1"/>
  <c r="BQ532" i="1"/>
  <c r="BI573" i="1"/>
  <c r="BI1347" i="1"/>
  <c r="BI4" i="1"/>
  <c r="BI10" i="1"/>
  <c r="BI21" i="1"/>
  <c r="BI67" i="1"/>
  <c r="BI99" i="1"/>
  <c r="BI115" i="1"/>
  <c r="BI130" i="1"/>
  <c r="BI146" i="1"/>
  <c r="BI169" i="1"/>
  <c r="BI185" i="1"/>
  <c r="BI200" i="1"/>
  <c r="BI300" i="1"/>
  <c r="BI316" i="1"/>
  <c r="BI327" i="1"/>
  <c r="BI385" i="1"/>
  <c r="BI396" i="1"/>
  <c r="BI407" i="1"/>
  <c r="BI423" i="1"/>
  <c r="BI431" i="1"/>
  <c r="BI439" i="1"/>
  <c r="BI455" i="1"/>
  <c r="BI463" i="1"/>
  <c r="BI471" i="1"/>
  <c r="BI487" i="1"/>
  <c r="BI495" i="1"/>
  <c r="BI503" i="1"/>
  <c r="BI511" i="1"/>
  <c r="BI519" i="1"/>
  <c r="BI535" i="1"/>
  <c r="BI543" i="1"/>
  <c r="BI550" i="1"/>
  <c r="BI558" i="1"/>
  <c r="BI565" i="1"/>
  <c r="BI580" i="1"/>
  <c r="BI588" i="1"/>
  <c r="BI596" i="1"/>
  <c r="BI604" i="1"/>
  <c r="BI653" i="1"/>
  <c r="BI661" i="1"/>
  <c r="BI668" i="1"/>
  <c r="BI693" i="1"/>
  <c r="BI697" i="1"/>
  <c r="BI705" i="1"/>
  <c r="BI791" i="1"/>
  <c r="BI799" i="1"/>
  <c r="BI807" i="1"/>
  <c r="BI813" i="1"/>
  <c r="BI821" i="1"/>
  <c r="BI829" i="1"/>
  <c r="BI837" i="1"/>
  <c r="BI849" i="1"/>
  <c r="BI897" i="1"/>
  <c r="BI905" i="1"/>
  <c r="BI908" i="1"/>
  <c r="BI912" i="1"/>
  <c r="BQ984" i="1"/>
  <c r="BI1003" i="1"/>
  <c r="BI1036" i="1"/>
  <c r="BI1044" i="1"/>
  <c r="BI1050" i="1"/>
  <c r="BI1079" i="1"/>
  <c r="BI1087" i="1"/>
  <c r="BI1095" i="1"/>
  <c r="BM1099" i="1"/>
  <c r="BI1295" i="1"/>
  <c r="BI1298" i="1"/>
  <c r="BI1302" i="1"/>
  <c r="BI43" i="1"/>
  <c r="BI83" i="1"/>
  <c r="BI32" i="1"/>
  <c r="BI48" i="1"/>
  <c r="BI72" i="1"/>
  <c r="BI88" i="1"/>
  <c r="BI104" i="1"/>
  <c r="BI119" i="1"/>
  <c r="BI135" i="1"/>
  <c r="BI213" i="1"/>
  <c r="BI224" i="1"/>
  <c r="BI240" i="1"/>
  <c r="BI256" i="1"/>
  <c r="BI267" i="1"/>
  <c r="BI278" i="1"/>
  <c r="BI289" i="1"/>
  <c r="BI305" i="1"/>
  <c r="BI321" i="1"/>
  <c r="BI332" i="1"/>
  <c r="BI374" i="1"/>
  <c r="BI401" i="1"/>
  <c r="BI414" i="1"/>
  <c r="BI446" i="1"/>
  <c r="BI616" i="1"/>
  <c r="BI624" i="1"/>
  <c r="BI632" i="1"/>
  <c r="BI640" i="1"/>
  <c r="BI648" i="1"/>
  <c r="BI774" i="1"/>
  <c r="BI853" i="1"/>
  <c r="BI857" i="1"/>
  <c r="BI861" i="1"/>
  <c r="BI865" i="1"/>
  <c r="BI869" i="1"/>
  <c r="BI873" i="1"/>
  <c r="BI877" i="1"/>
  <c r="BI881" i="1"/>
  <c r="BI885" i="1"/>
  <c r="BI893" i="1"/>
  <c r="BI1070" i="1"/>
  <c r="BI1082" i="1"/>
  <c r="BI1141" i="1"/>
  <c r="BM1192" i="1"/>
  <c r="BI1199" i="1"/>
  <c r="BI160" i="1"/>
  <c r="BI187" i="1"/>
  <c r="BI202" i="1"/>
  <c r="BI229" i="1"/>
  <c r="BI245" i="1"/>
  <c r="BI272" i="1"/>
  <c r="BI318" i="1"/>
  <c r="BI329" i="1"/>
  <c r="BI346" i="1"/>
  <c r="BI363" i="1"/>
  <c r="BI371" i="1"/>
  <c r="BI379" i="1"/>
  <c r="BI422" i="1"/>
  <c r="BI458" i="1"/>
  <c r="BI466" i="1"/>
  <c r="BI474" i="1"/>
  <c r="BI482" i="1"/>
  <c r="BI490" i="1"/>
  <c r="BI494" i="1"/>
  <c r="BI502" i="1"/>
  <c r="BI510" i="1"/>
  <c r="BI518" i="1"/>
  <c r="BI526" i="1"/>
  <c r="BI534" i="1"/>
  <c r="BI542" i="1"/>
  <c r="BI549" i="1"/>
  <c r="BI557" i="1"/>
  <c r="BI579" i="1"/>
  <c r="BI591" i="1"/>
  <c r="BI599" i="1"/>
  <c r="BI607" i="1"/>
  <c r="BI660" i="1"/>
  <c r="BI667" i="1"/>
  <c r="BI676" i="1"/>
  <c r="BI736" i="1"/>
  <c r="BI782" i="1"/>
  <c r="BI786" i="1"/>
  <c r="BI790" i="1"/>
  <c r="BI794" i="1"/>
  <c r="BI798" i="1"/>
  <c r="BI802" i="1"/>
  <c r="BI812" i="1"/>
  <c r="BI816" i="1"/>
  <c r="BI820" i="1"/>
  <c r="BI824" i="1"/>
  <c r="BI828" i="1"/>
  <c r="BI832" i="1"/>
  <c r="BI836" i="1"/>
  <c r="BI840" i="1"/>
  <c r="BQ924" i="1"/>
  <c r="BQ987" i="1"/>
  <c r="BI999" i="1"/>
  <c r="BI1006" i="1"/>
  <c r="BI1031" i="1"/>
  <c r="BI1039" i="1"/>
  <c r="BI1053" i="1"/>
  <c r="BI1078" i="1"/>
  <c r="BI1081" i="1"/>
  <c r="BI1086" i="1"/>
  <c r="BI1090" i="1"/>
  <c r="BI1094" i="1"/>
  <c r="BI1103" i="1"/>
  <c r="BI1107" i="1"/>
  <c r="BI1111" i="1"/>
  <c r="BI1125" i="1"/>
  <c r="BI1241" i="1"/>
  <c r="BI29" i="1"/>
  <c r="BI45" i="1"/>
  <c r="BI69" i="1"/>
  <c r="BI85" i="1"/>
  <c r="BI101" i="1"/>
  <c r="BI117" i="1"/>
  <c r="BI132" i="1"/>
  <c r="BI171" i="1"/>
  <c r="BI6" i="1"/>
  <c r="BI12" i="1"/>
  <c r="BI34" i="1"/>
  <c r="BI50" i="1"/>
  <c r="BI58" i="1"/>
  <c r="BI74" i="1"/>
  <c r="BI90" i="1"/>
  <c r="BI106" i="1"/>
  <c r="BI157" i="1"/>
  <c r="BI168" i="1"/>
  <c r="BI176" i="1"/>
  <c r="BI184" i="1"/>
  <c r="BI192" i="1"/>
  <c r="BI199" i="1"/>
  <c r="BI207" i="1"/>
  <c r="BI215" i="1"/>
  <c r="BI218" i="1"/>
  <c r="BI226" i="1"/>
  <c r="BI234" i="1"/>
  <c r="BI242" i="1"/>
  <c r="BI250" i="1"/>
  <c r="BI280" i="1"/>
  <c r="BI291" i="1"/>
  <c r="BI315" i="1"/>
  <c r="BI357" i="1"/>
  <c r="BI368" i="1"/>
  <c r="BI384" i="1"/>
  <c r="BI413" i="1"/>
  <c r="BI564" i="1"/>
  <c r="BI571" i="1"/>
  <c r="BI627" i="1"/>
  <c r="BI631" i="1"/>
  <c r="BI712" i="1"/>
  <c r="BI720" i="1"/>
  <c r="BI746" i="1"/>
  <c r="BI754" i="1"/>
  <c r="BI762" i="1"/>
  <c r="BI765" i="1"/>
  <c r="BI915" i="1"/>
  <c r="BI923" i="1"/>
  <c r="BI931" i="1"/>
  <c r="BI939" i="1"/>
  <c r="BI947" i="1"/>
  <c r="BI959" i="1"/>
  <c r="BI967" i="1"/>
  <c r="BI974" i="1"/>
  <c r="BI990" i="1"/>
  <c r="BI1065" i="1"/>
  <c r="BI1069" i="1"/>
  <c r="BI1073" i="1"/>
  <c r="BI1160" i="1"/>
  <c r="BI1171" i="1"/>
  <c r="BI1179" i="1"/>
  <c r="BI1187" i="1"/>
  <c r="BI1194" i="1"/>
  <c r="BI1202" i="1"/>
  <c r="BI1214" i="1"/>
  <c r="BI1229" i="1"/>
  <c r="BI1233" i="1"/>
  <c r="BI1248" i="1"/>
  <c r="BI1256" i="1"/>
  <c r="BI1264" i="1"/>
  <c r="BI1270" i="1"/>
  <c r="BI1325" i="1"/>
  <c r="BI1332" i="1"/>
  <c r="BI1377" i="1"/>
  <c r="BM1064" i="1"/>
  <c r="BM1091" i="1"/>
  <c r="BM759" i="1"/>
  <c r="BM1287" i="1"/>
  <c r="BI261" i="1"/>
  <c r="BI283" i="1"/>
  <c r="BI299" i="1"/>
  <c r="BI310" i="1"/>
  <c r="BI390" i="1"/>
  <c r="BI430" i="1"/>
  <c r="BI438" i="1"/>
  <c r="BI454" i="1"/>
  <c r="BI462" i="1"/>
  <c r="BI470" i="1"/>
  <c r="BI478" i="1"/>
  <c r="BI486" i="1"/>
  <c r="BI572" i="1"/>
  <c r="BI13" i="1"/>
  <c r="BI30" i="1"/>
  <c r="BI46" i="1"/>
  <c r="BI68" i="1"/>
  <c r="BI84" i="1"/>
  <c r="BI131" i="1"/>
  <c r="BI136" i="1"/>
  <c r="BI147" i="1"/>
  <c r="BI159" i="1"/>
  <c r="BI170" i="1"/>
  <c r="BI186" i="1"/>
  <c r="BI201" i="1"/>
  <c r="BI228" i="1"/>
  <c r="BI244" i="1"/>
  <c r="BI271" i="1"/>
  <c r="BI293" i="1"/>
  <c r="BI331" i="1"/>
  <c r="BI348" i="1"/>
  <c r="BI373" i="1"/>
  <c r="BI400" i="1"/>
  <c r="BI421" i="1"/>
  <c r="BI429" i="1"/>
  <c r="BI437" i="1"/>
  <c r="BI445" i="1"/>
  <c r="BI453" i="1"/>
  <c r="BI461" i="1"/>
  <c r="BI469" i="1"/>
  <c r="BI477" i="1"/>
  <c r="BI485" i="1"/>
  <c r="BI110" i="1"/>
  <c r="BI125" i="1"/>
  <c r="BI141" i="1"/>
  <c r="BI152" i="1"/>
  <c r="BI175" i="1"/>
  <c r="BI191" i="1"/>
  <c r="BI206" i="1"/>
  <c r="BI217" i="1"/>
  <c r="BI233" i="1"/>
  <c r="BI249" i="1"/>
  <c r="BI260" i="1"/>
  <c r="BI276" i="1"/>
  <c r="BI282" i="1"/>
  <c r="BI298" i="1"/>
  <c r="BQ348" i="1"/>
  <c r="BI353" i="1"/>
  <c r="BI362" i="1"/>
  <c r="BI378" i="1"/>
  <c r="BI389" i="1"/>
  <c r="BQ627" i="1"/>
  <c r="BI770" i="1"/>
  <c r="BI991" i="1"/>
  <c r="BI1238" i="1"/>
  <c r="BI39" i="1"/>
  <c r="BI55" i="1"/>
  <c r="BI61" i="1"/>
  <c r="BI77" i="1"/>
  <c r="BI93" i="1"/>
  <c r="BI109" i="1"/>
  <c r="BI124" i="1"/>
  <c r="BI140" i="1"/>
  <c r="BI151" i="1"/>
  <c r="BI174" i="1"/>
  <c r="BI190" i="1"/>
  <c r="BI205" i="1"/>
  <c r="BI216" i="1"/>
  <c r="BI232" i="1"/>
  <c r="BI248" i="1"/>
  <c r="BI259" i="1"/>
  <c r="BI11" i="1"/>
  <c r="BI17" i="1"/>
  <c r="BI5" i="1"/>
  <c r="BI22" i="1"/>
  <c r="BI28" i="1"/>
  <c r="BI44" i="1"/>
  <c r="BI66" i="1"/>
  <c r="BI82" i="1"/>
  <c r="BI98" i="1"/>
  <c r="BI114" i="1"/>
  <c r="BI129" i="1"/>
  <c r="BI145" i="1"/>
  <c r="BI179" i="1"/>
  <c r="BI195" i="1"/>
  <c r="BI221" i="1"/>
  <c r="BI253" i="1"/>
  <c r="BI313" i="1"/>
  <c r="BI324" i="1"/>
  <c r="BI366" i="1"/>
  <c r="BI382" i="1"/>
  <c r="BI393" i="1"/>
  <c r="BI499" i="1"/>
  <c r="BI507" i="1"/>
  <c r="BI515" i="1"/>
  <c r="BI714" i="1"/>
  <c r="BI722" i="1"/>
  <c r="BI768" i="1"/>
  <c r="BI846" i="1"/>
  <c r="BI902" i="1"/>
  <c r="BI1166" i="1"/>
  <c r="BI1174" i="1"/>
  <c r="BI1197" i="1"/>
  <c r="BI1205" i="1"/>
  <c r="BI92" i="1"/>
  <c r="BI108" i="1"/>
  <c r="BI123" i="1"/>
  <c r="BI139" i="1"/>
  <c r="BI150" i="1"/>
  <c r="BI156" i="1"/>
  <c r="BI173" i="1"/>
  <c r="BI189" i="1"/>
  <c r="BI204" i="1"/>
  <c r="BI231" i="1"/>
  <c r="BI247" i="1"/>
  <c r="BI296" i="1"/>
  <c r="BI307" i="1"/>
  <c r="BI323" i="1"/>
  <c r="BI334" i="1"/>
  <c r="BI340" i="1"/>
  <c r="BI351" i="1"/>
  <c r="BI360" i="1"/>
  <c r="BI403" i="1"/>
  <c r="BI409" i="1"/>
  <c r="BI417" i="1"/>
  <c r="BQ648" i="1"/>
  <c r="BI766" i="1"/>
  <c r="BM150" i="1"/>
  <c r="BI9" i="1"/>
  <c r="BI26" i="1"/>
  <c r="BI37" i="1"/>
  <c r="BI53" i="1"/>
  <c r="BI59" i="1"/>
  <c r="BI75" i="1"/>
  <c r="BI91" i="1"/>
  <c r="BI566" i="1"/>
  <c r="BI574" i="1"/>
  <c r="BI638" i="1"/>
  <c r="BI646" i="1"/>
  <c r="BM60" i="1"/>
  <c r="BQ97" i="1"/>
  <c r="BI20" i="1"/>
  <c r="BI42" i="1"/>
  <c r="BI64" i="1"/>
  <c r="BI80" i="1"/>
  <c r="BI96" i="1"/>
  <c r="BI112" i="1"/>
  <c r="BI127" i="1"/>
  <c r="BI143" i="1"/>
  <c r="BI154" i="1"/>
  <c r="BI219" i="1"/>
  <c r="BI235" i="1"/>
  <c r="BI251" i="1"/>
  <c r="BI262" i="1"/>
  <c r="BI284" i="1"/>
  <c r="BI311" i="1"/>
  <c r="BI354" i="1"/>
  <c r="BI415" i="1"/>
  <c r="BI447" i="1"/>
  <c r="BI496" i="1"/>
  <c r="BI504" i="1"/>
  <c r="BI512" i="1"/>
  <c r="BI520" i="1"/>
  <c r="BI528" i="1"/>
  <c r="BI536" i="1"/>
  <c r="BI544" i="1"/>
  <c r="BI551" i="1"/>
  <c r="BI559" i="1"/>
  <c r="BI581" i="1"/>
  <c r="BI589" i="1"/>
  <c r="BI597" i="1"/>
  <c r="BI605" i="1"/>
  <c r="BI678" i="1"/>
  <c r="BI686" i="1"/>
  <c r="BI711" i="1"/>
  <c r="BI719" i="1"/>
  <c r="BI994" i="1"/>
  <c r="BI1026" i="1"/>
  <c r="BI1057" i="1"/>
  <c r="BI613" i="1"/>
  <c r="BI621" i="1"/>
  <c r="BI630" i="1"/>
  <c r="BI680" i="1"/>
  <c r="BI688" i="1"/>
  <c r="BI713" i="1"/>
  <c r="BI721" i="1"/>
  <c r="BI737" i="1"/>
  <c r="BI848" i="1"/>
  <c r="BI896" i="1"/>
  <c r="BI904" i="1"/>
  <c r="BI953" i="1"/>
  <c r="BI961" i="1"/>
  <c r="BI976" i="1"/>
  <c r="BI984" i="1"/>
  <c r="BI1025" i="1"/>
  <c r="BI1056" i="1"/>
  <c r="BI1064" i="1"/>
  <c r="BI1140" i="1"/>
  <c r="BI1181" i="1"/>
  <c r="BI1196" i="1"/>
  <c r="BI1204" i="1"/>
  <c r="BI1221" i="1"/>
  <c r="BI1306" i="1"/>
  <c r="BI1314" i="1"/>
  <c r="BQ1323" i="1"/>
  <c r="BI1338" i="1"/>
  <c r="BI1355" i="1"/>
  <c r="BI1363" i="1"/>
  <c r="BI1371" i="1"/>
  <c r="BI1387" i="1"/>
  <c r="BI655" i="1"/>
  <c r="BI663" i="1"/>
  <c r="BI696" i="1"/>
  <c r="BI704" i="1"/>
  <c r="BI729" i="1"/>
  <c r="BI743" i="1"/>
  <c r="BI776" i="1"/>
  <c r="BI777" i="1"/>
  <c r="BI785" i="1"/>
  <c r="BI793" i="1"/>
  <c r="BI801" i="1"/>
  <c r="BI815" i="1"/>
  <c r="BI823" i="1"/>
  <c r="BI831" i="1"/>
  <c r="BI839" i="1"/>
  <c r="BI928" i="1"/>
  <c r="BI936" i="1"/>
  <c r="BI944" i="1"/>
  <c r="BI1001" i="1"/>
  <c r="BI1008" i="1"/>
  <c r="BI1016" i="1"/>
  <c r="BI1033" i="1"/>
  <c r="BI1041" i="1"/>
  <c r="BI1047" i="1"/>
  <c r="BI1055" i="1"/>
  <c r="BM1065" i="1"/>
  <c r="BI1072" i="1"/>
  <c r="BI1089" i="1"/>
  <c r="BI1097" i="1"/>
  <c r="BI1102" i="1"/>
  <c r="BI1212" i="1"/>
  <c r="BI1290" i="1"/>
  <c r="BI1322" i="1"/>
  <c r="BI1330" i="1"/>
  <c r="BI1346" i="1"/>
  <c r="BI1379" i="1"/>
  <c r="BI1386" i="1"/>
  <c r="BI1392" i="1"/>
  <c r="BI1399" i="1"/>
  <c r="BI1406" i="1"/>
  <c r="BI1414" i="1"/>
  <c r="BI952" i="1"/>
  <c r="BI960" i="1"/>
  <c r="BI968" i="1"/>
  <c r="BI975" i="1"/>
  <c r="BI983" i="1"/>
  <c r="BI992" i="1"/>
  <c r="BI1024" i="1"/>
  <c r="BI1063" i="1"/>
  <c r="BI1148" i="1"/>
  <c r="BI1156" i="1"/>
  <c r="BI1164" i="1"/>
  <c r="BI1172" i="1"/>
  <c r="BI1180" i="1"/>
  <c r="BI1188" i="1"/>
  <c r="BI1195" i="1"/>
  <c r="BI1203" i="1"/>
  <c r="BI1211" i="1"/>
  <c r="BI1243" i="1"/>
  <c r="BI1252" i="1"/>
  <c r="BI1260" i="1"/>
  <c r="BI1266" i="1"/>
  <c r="BI1274" i="1"/>
  <c r="BI1282" i="1"/>
  <c r="BI1305" i="1"/>
  <c r="BI1354" i="1"/>
  <c r="BI1362" i="1"/>
  <c r="BI1370" i="1"/>
  <c r="BI1378" i="1"/>
  <c r="BI611" i="1"/>
  <c r="BI619" i="1"/>
  <c r="BI628" i="1"/>
  <c r="BI669" i="1"/>
  <c r="BI695" i="1"/>
  <c r="BI703" i="1"/>
  <c r="BI728" i="1"/>
  <c r="BI742" i="1"/>
  <c r="BI750" i="1"/>
  <c r="BI758" i="1"/>
  <c r="BI767" i="1"/>
  <c r="BI784" i="1"/>
  <c r="BI855" i="1"/>
  <c r="BI863" i="1"/>
  <c r="BI871" i="1"/>
  <c r="BI879" i="1"/>
  <c r="BI887" i="1"/>
  <c r="BI895" i="1"/>
  <c r="BI910" i="1"/>
  <c r="BI919" i="1"/>
  <c r="BI927" i="1"/>
  <c r="BI935" i="1"/>
  <c r="BI943" i="1"/>
  <c r="BI1000" i="1"/>
  <c r="BI1007" i="1"/>
  <c r="BI1015" i="1"/>
  <c r="BI1109" i="1"/>
  <c r="BI1117" i="1"/>
  <c r="BI1123" i="1"/>
  <c r="BI1131" i="1"/>
  <c r="BI1289" i="1"/>
  <c r="BI1321" i="1"/>
  <c r="BI1329" i="1"/>
  <c r="BI1345" i="1"/>
  <c r="BI1385" i="1"/>
  <c r="BI1398" i="1"/>
  <c r="BI1413" i="1"/>
  <c r="BI1108" i="1"/>
  <c r="BI1116" i="1"/>
  <c r="BI1130" i="1"/>
  <c r="BI1138" i="1"/>
  <c r="BI1234" i="1"/>
  <c r="BI1242" i="1"/>
  <c r="BI1296" i="1"/>
  <c r="BI1303" i="1"/>
  <c r="BI1320" i="1"/>
  <c r="BI1328" i="1"/>
  <c r="BI1335" i="1"/>
  <c r="BI1344" i="1"/>
  <c r="BI1352" i="1"/>
  <c r="BI227" i="1"/>
  <c r="BI243" i="1"/>
  <c r="BI330" i="1"/>
  <c r="BI347" i="1"/>
  <c r="BI372" i="1"/>
  <c r="BI399" i="1"/>
  <c r="BI411" i="1"/>
  <c r="BI492" i="1"/>
  <c r="BQ533" i="1"/>
  <c r="BI677" i="1"/>
  <c r="BI685" i="1"/>
  <c r="BI734" i="1"/>
  <c r="BI845" i="1"/>
  <c r="BI901" i="1"/>
  <c r="BI981" i="1"/>
  <c r="BI998" i="1"/>
  <c r="BI1022" i="1"/>
  <c r="BI1061" i="1"/>
  <c r="BQ1108" i="1"/>
  <c r="BI1178" i="1"/>
  <c r="BI1186" i="1"/>
  <c r="BI1193" i="1"/>
  <c r="BI1218" i="1"/>
  <c r="BI1225" i="1"/>
  <c r="BI1250" i="1"/>
  <c r="BI1258" i="1"/>
  <c r="BM1259" i="1"/>
  <c r="BI1272" i="1"/>
  <c r="BI1280" i="1"/>
  <c r="BI1288" i="1"/>
  <c r="BI1311" i="1"/>
  <c r="BI1343" i="1"/>
  <c r="BI1360" i="1"/>
  <c r="BI1368" i="1"/>
  <c r="BI308" i="1"/>
  <c r="BI335" i="1"/>
  <c r="BI341" i="1"/>
  <c r="BI352" i="1"/>
  <c r="BI361" i="1"/>
  <c r="BM367" i="1"/>
  <c r="BI377" i="1"/>
  <c r="BI388" i="1"/>
  <c r="BI419" i="1"/>
  <c r="BI427" i="1"/>
  <c r="BI435" i="1"/>
  <c r="BI443" i="1"/>
  <c r="BI577" i="1"/>
  <c r="BI609" i="1"/>
  <c r="BI652" i="1"/>
  <c r="BM886" i="1"/>
  <c r="BI547" i="1"/>
  <c r="BI569" i="1"/>
  <c r="BI617" i="1"/>
  <c r="BI625" i="1"/>
  <c r="BI635" i="1"/>
  <c r="BI643" i="1"/>
  <c r="BI709" i="1"/>
  <c r="BI717" i="1"/>
  <c r="BI725" i="1"/>
  <c r="BI733" i="1"/>
  <c r="BI772" i="1"/>
  <c r="BI844" i="1"/>
  <c r="BI852" i="1"/>
  <c r="BI900" i="1"/>
  <c r="BI949" i="1"/>
  <c r="BI957" i="1"/>
  <c r="BI965" i="1"/>
  <c r="BI972" i="1"/>
  <c r="BI980" i="1"/>
  <c r="BI1029" i="1"/>
  <c r="BI1060" i="1"/>
  <c r="BI1145" i="1"/>
  <c r="BI1153" i="1"/>
  <c r="BI1169" i="1"/>
  <c r="BI1177" i="1"/>
  <c r="BI1200" i="1"/>
  <c r="BI1208" i="1"/>
  <c r="BI1249" i="1"/>
  <c r="BI1257" i="1"/>
  <c r="BI1271" i="1"/>
  <c r="BI1279" i="1"/>
  <c r="BI1287" i="1"/>
  <c r="BI1310" i="1"/>
  <c r="BI1318" i="1"/>
  <c r="BI1375" i="1"/>
  <c r="BM1405" i="1"/>
  <c r="BI523" i="1"/>
  <c r="BI531" i="1"/>
  <c r="BI539" i="1"/>
  <c r="BI554" i="1"/>
  <c r="BI562" i="1"/>
  <c r="BI584" i="1"/>
  <c r="BI592" i="1"/>
  <c r="BI600" i="1"/>
  <c r="BI608" i="1"/>
  <c r="BI651" i="1"/>
  <c r="BI659" i="1"/>
  <c r="BI666" i="1"/>
  <c r="BI700" i="1"/>
  <c r="BI739" i="1"/>
  <c r="BI747" i="1"/>
  <c r="BI755" i="1"/>
  <c r="BI763" i="1"/>
  <c r="BI781" i="1"/>
  <c r="BI789" i="1"/>
  <c r="BI797" i="1"/>
  <c r="BI805" i="1"/>
  <c r="BI819" i="1"/>
  <c r="BI827" i="1"/>
  <c r="BI835" i="1"/>
  <c r="BI932" i="1"/>
  <c r="BI940" i="1"/>
  <c r="BI948" i="1"/>
  <c r="BI988" i="1"/>
  <c r="BI1004" i="1"/>
  <c r="BI1012" i="1"/>
  <c r="BI1114" i="1"/>
  <c r="BI1122" i="1"/>
  <c r="BI1136" i="1"/>
  <c r="BI1232" i="1"/>
  <c r="BI1294" i="1"/>
  <c r="BI1301" i="1"/>
  <c r="BI1350" i="1"/>
  <c r="BI1382" i="1"/>
  <c r="BI1395" i="1"/>
  <c r="BI1410" i="1"/>
  <c r="BI634" i="1"/>
  <c r="BI642" i="1"/>
  <c r="BI683" i="1"/>
  <c r="BI708" i="1"/>
  <c r="BI716" i="1"/>
  <c r="BI724" i="1"/>
  <c r="BI956" i="1"/>
  <c r="BI964" i="1"/>
  <c r="BI971" i="1"/>
  <c r="BI979" i="1"/>
  <c r="BI987" i="1"/>
  <c r="BI996" i="1"/>
  <c r="BI1144" i="1"/>
  <c r="BI1152" i="1"/>
  <c r="BI1161" i="1"/>
  <c r="BI1168" i="1"/>
  <c r="BI1176" i="1"/>
  <c r="BI1278" i="1"/>
  <c r="BI1286" i="1"/>
  <c r="BI1341" i="1"/>
  <c r="BI1358" i="1"/>
  <c r="BI1366" i="1"/>
  <c r="BI1374" i="1"/>
  <c r="BM916" i="1"/>
  <c r="BI257" i="1"/>
  <c r="BI268" i="1"/>
  <c r="BI279" i="1"/>
  <c r="BI290" i="1"/>
  <c r="BI301" i="1"/>
  <c r="BI317" i="1"/>
  <c r="BI328" i="1"/>
  <c r="BI345" i="1"/>
  <c r="BI397" i="1"/>
  <c r="BI567" i="1"/>
  <c r="BI575" i="1"/>
  <c r="BI615" i="1"/>
  <c r="BI623" i="1"/>
  <c r="BI633" i="1"/>
  <c r="BI641" i="1"/>
  <c r="BI682" i="1"/>
  <c r="BI731" i="1"/>
  <c r="BI771" i="1"/>
  <c r="BI842" i="1"/>
  <c r="BM843" i="1"/>
  <c r="BI850" i="1"/>
  <c r="BI898" i="1"/>
  <c r="BI914" i="1"/>
  <c r="BI955" i="1"/>
  <c r="BI963" i="1"/>
  <c r="BI970" i="1"/>
  <c r="BI995" i="1"/>
  <c r="BI1027" i="1"/>
  <c r="BI1058" i="1"/>
  <c r="BI1143" i="1"/>
  <c r="BI1151" i="1"/>
  <c r="BI1159" i="1"/>
  <c r="BI1167" i="1"/>
  <c r="BI1175" i="1"/>
  <c r="BI1183" i="1"/>
  <c r="BI1190" i="1"/>
  <c r="BI1206" i="1"/>
  <c r="BI1215" i="1"/>
  <c r="BI1230" i="1"/>
  <c r="BI1239" i="1"/>
  <c r="BI1247" i="1"/>
  <c r="BI1255" i="1"/>
  <c r="BI1308" i="1"/>
  <c r="BI1316" i="1"/>
  <c r="BI1340" i="1"/>
  <c r="BI1357" i="1"/>
  <c r="BI1365" i="1"/>
  <c r="BI1373" i="1"/>
  <c r="BI107" i="1"/>
  <c r="BI122" i="1"/>
  <c r="BI138" i="1"/>
  <c r="BI149" i="1"/>
  <c r="BI172" i="1"/>
  <c r="BI188" i="1"/>
  <c r="BI203" i="1"/>
  <c r="BI246" i="1"/>
  <c r="BI273" i="1"/>
  <c r="BI295" i="1"/>
  <c r="BI306" i="1"/>
  <c r="BI322" i="1"/>
  <c r="BI339" i="1"/>
  <c r="BI456" i="1"/>
  <c r="BI464" i="1"/>
  <c r="BI472" i="1"/>
  <c r="BI480" i="1"/>
  <c r="BI488" i="1"/>
  <c r="BI497" i="1"/>
  <c r="BI505" i="1"/>
  <c r="BI513" i="1"/>
  <c r="BI521" i="1"/>
  <c r="BI529" i="1"/>
  <c r="BI537" i="1"/>
  <c r="BI545" i="1"/>
  <c r="BI552" i="1"/>
  <c r="BI560" i="1"/>
  <c r="BI582" i="1"/>
  <c r="BI590" i="1"/>
  <c r="BI598" i="1"/>
  <c r="BI606" i="1"/>
  <c r="BI657" i="1"/>
  <c r="BI665" i="1"/>
  <c r="BI672" i="1"/>
  <c r="BI690" i="1"/>
  <c r="BI745" i="1"/>
  <c r="BI753" i="1"/>
  <c r="BI761" i="1"/>
  <c r="BI779" i="1"/>
  <c r="BI803" i="1"/>
  <c r="BI810" i="1"/>
  <c r="BI825" i="1"/>
  <c r="BI833" i="1"/>
  <c r="BI841" i="1"/>
  <c r="BI858" i="1"/>
  <c r="BI866" i="1"/>
  <c r="BI874" i="1"/>
  <c r="BI882" i="1"/>
  <c r="BI890" i="1"/>
  <c r="BI906" i="1"/>
  <c r="BI913" i="1"/>
  <c r="BI922" i="1"/>
  <c r="BI930" i="1"/>
  <c r="BI938" i="1"/>
  <c r="BI946" i="1"/>
  <c r="BI1002" i="1"/>
  <c r="BI1018" i="1"/>
  <c r="BI1035" i="1"/>
  <c r="BI1043" i="1"/>
  <c r="BI1049" i="1"/>
  <c r="BI1066" i="1"/>
  <c r="BI1075" i="1"/>
  <c r="BI1083" i="1"/>
  <c r="BI1091" i="1"/>
  <c r="BI1098" i="1"/>
  <c r="BI1104" i="1"/>
  <c r="BI1112" i="1"/>
  <c r="BI1120" i="1"/>
  <c r="BI1126" i="1"/>
  <c r="BI1134" i="1"/>
  <c r="BI1142" i="1"/>
  <c r="BI1222" i="1"/>
  <c r="BI1292" i="1"/>
  <c r="BI1299" i="1"/>
  <c r="BI1324" i="1"/>
  <c r="BI1331" i="1"/>
  <c r="BI1348" i="1"/>
  <c r="BI1381" i="1"/>
  <c r="BI1401" i="1"/>
  <c r="BI1408" i="1"/>
  <c r="BI1416" i="1"/>
  <c r="BQ951" i="1"/>
  <c r="BI951" i="1"/>
  <c r="BQ334" i="1"/>
  <c r="BQ342" i="1"/>
  <c r="BI342" i="1"/>
  <c r="BQ456" i="1"/>
  <c r="BQ996" i="1"/>
  <c r="BQ302" i="1"/>
  <c r="BI302" i="1"/>
  <c r="BQ395" i="1"/>
  <c r="BI395" i="1"/>
  <c r="BQ730" i="1"/>
  <c r="BI730" i="1"/>
  <c r="BQ806" i="1"/>
  <c r="BI806" i="1"/>
  <c r="BQ1011" i="1"/>
  <c r="BI1011" i="1"/>
  <c r="BQ607" i="1"/>
  <c r="BQ1002" i="1"/>
  <c r="BQ753" i="1"/>
  <c r="BQ1297" i="1"/>
  <c r="BI1297" i="1"/>
  <c r="BQ1389" i="1"/>
  <c r="BQ4" i="1"/>
  <c r="BQ158" i="1"/>
  <c r="BI158" i="1"/>
  <c r="BQ412" i="1"/>
  <c r="BI412" i="1"/>
  <c r="BQ485" i="1"/>
  <c r="BQ494" i="1"/>
  <c r="BQ1166" i="1"/>
  <c r="BI1185" i="1"/>
  <c r="BI1210" i="1"/>
  <c r="BI1220" i="1"/>
  <c r="BI1228" i="1"/>
  <c r="BI1263" i="1"/>
  <c r="BQ1269" i="1"/>
  <c r="BI1269" i="1"/>
  <c r="BI1277" i="1"/>
  <c r="BI1285" i="1"/>
  <c r="BQ447" i="1"/>
  <c r="BQ680" i="1"/>
  <c r="BQ479" i="1"/>
  <c r="BI479" i="1"/>
  <c r="BQ1012" i="1"/>
  <c r="BQ44" i="1"/>
  <c r="BQ406" i="1"/>
  <c r="BI406" i="1"/>
  <c r="BQ527" i="1"/>
  <c r="BI527" i="1"/>
  <c r="BQ174" i="1"/>
  <c r="BQ534" i="1"/>
  <c r="BQ1337" i="1"/>
  <c r="BI1337" i="1"/>
  <c r="BQ210" i="1"/>
  <c r="BI210" i="1"/>
  <c r="BQ817" i="1"/>
  <c r="BI817" i="1"/>
  <c r="BQ1074" i="1"/>
  <c r="BI1074" i="1"/>
  <c r="BQ1075" i="1"/>
  <c r="BQ1213" i="1"/>
  <c r="BI1213" i="1"/>
  <c r="BQ1346" i="1"/>
  <c r="BQ1091" i="1"/>
  <c r="BQ1160" i="1"/>
  <c r="BQ734" i="1"/>
  <c r="BQ242" i="1"/>
  <c r="BQ889" i="1"/>
  <c r="BI889" i="1"/>
  <c r="BQ947" i="1"/>
  <c r="BQ1119" i="1"/>
  <c r="BI1119" i="1"/>
  <c r="BQ1133" i="1"/>
  <c r="BI1133" i="1"/>
  <c r="BQ270" i="1"/>
  <c r="BI270" i="1"/>
  <c r="BQ449" i="1"/>
  <c r="BI449" i="1"/>
  <c r="BI7" i="1"/>
  <c r="BI35" i="1"/>
  <c r="BQ46" i="1"/>
  <c r="BI51" i="1"/>
  <c r="BI73" i="1"/>
  <c r="BI89" i="1"/>
  <c r="BI116" i="1"/>
  <c r="BI121" i="1"/>
  <c r="BI161" i="1"/>
  <c r="BI177" i="1"/>
  <c r="BI193" i="1"/>
  <c r="BI214" i="1"/>
  <c r="BI225" i="1"/>
  <c r="BI241" i="1"/>
  <c r="BI264" i="1"/>
  <c r="BI337" i="1"/>
  <c r="BI448" i="1"/>
  <c r="BI457" i="1"/>
  <c r="BI465" i="1"/>
  <c r="BI473" i="1"/>
  <c r="BI481" i="1"/>
  <c r="BI489" i="1"/>
  <c r="BI498" i="1"/>
  <c r="BI506" i="1"/>
  <c r="BI514" i="1"/>
  <c r="BI522" i="1"/>
  <c r="BI530" i="1"/>
  <c r="BQ546" i="1"/>
  <c r="BI546" i="1"/>
  <c r="BI568" i="1"/>
  <c r="BI576" i="1"/>
  <c r="BI585" i="1"/>
  <c r="BI593" i="1"/>
  <c r="BI610" i="1"/>
  <c r="BI618" i="1"/>
  <c r="BI654" i="1"/>
  <c r="BQ662" i="1"/>
  <c r="BI662" i="1"/>
  <c r="BI671" i="1"/>
  <c r="BI681" i="1"/>
  <c r="BI689" i="1"/>
  <c r="BQ698" i="1"/>
  <c r="BI698" i="1"/>
  <c r="BI732" i="1"/>
  <c r="BI748" i="1"/>
  <c r="BI756" i="1"/>
  <c r="BI773" i="1"/>
  <c r="BI792" i="1"/>
  <c r="BI800" i="1"/>
  <c r="BI856" i="1"/>
  <c r="BI864" i="1"/>
  <c r="BI872" i="1"/>
  <c r="BI880" i="1"/>
  <c r="BI888" i="1"/>
  <c r="BQ911" i="1"/>
  <c r="BI911" i="1"/>
  <c r="BI954" i="1"/>
  <c r="BI962" i="1"/>
  <c r="BI969" i="1"/>
  <c r="BI978" i="1"/>
  <c r="BI997" i="1"/>
  <c r="BI1005" i="1"/>
  <c r="BI1014" i="1"/>
  <c r="BI1023" i="1"/>
  <c r="BI1032" i="1"/>
  <c r="BI1040" i="1"/>
  <c r="BI1046" i="1"/>
  <c r="BI1054" i="1"/>
  <c r="BI1071" i="1"/>
  <c r="BI1110" i="1"/>
  <c r="BI1118" i="1"/>
  <c r="BI1124" i="1"/>
  <c r="BI1132" i="1"/>
  <c r="BI1149" i="1"/>
  <c r="BI1157" i="1"/>
  <c r="BI1165" i="1"/>
  <c r="BI1173" i="1"/>
  <c r="BI1192" i="1"/>
  <c r="BQ1201" i="1"/>
  <c r="BI1201" i="1"/>
  <c r="BI1227" i="1"/>
  <c r="BI1237" i="1"/>
  <c r="BI1245" i="1"/>
  <c r="BQ1253" i="1"/>
  <c r="BI1253" i="1"/>
  <c r="BQ23" i="1"/>
  <c r="BI23" i="1"/>
  <c r="BQ274" i="1"/>
  <c r="BI274" i="1"/>
  <c r="BQ472" i="1"/>
  <c r="BQ583" i="1"/>
  <c r="BI583" i="1"/>
  <c r="BQ1117" i="1"/>
  <c r="BQ705" i="1"/>
  <c r="BQ229" i="1"/>
  <c r="BQ1020" i="1"/>
  <c r="BI1020" i="1"/>
  <c r="BQ744" i="1"/>
  <c r="BI744" i="1"/>
  <c r="BQ935" i="1"/>
  <c r="BQ478" i="1"/>
  <c r="BQ60" i="1"/>
  <c r="BQ103" i="1"/>
  <c r="BQ118" i="1"/>
  <c r="BQ558" i="1"/>
  <c r="BQ1067" i="1"/>
  <c r="BI1067" i="1"/>
  <c r="BQ1128" i="1"/>
  <c r="BI1128" i="1"/>
  <c r="BQ1162" i="1"/>
  <c r="BI1162" i="1"/>
  <c r="BQ1313" i="1"/>
  <c r="BI1313" i="1"/>
  <c r="BQ1356" i="1"/>
  <c r="BQ294" i="1"/>
  <c r="BI294" i="1"/>
  <c r="BQ333" i="1"/>
  <c r="BI333" i="1"/>
  <c r="BQ405" i="1"/>
  <c r="BI405" i="1"/>
  <c r="BQ589" i="1"/>
  <c r="BQ649" i="1"/>
  <c r="BI649" i="1"/>
  <c r="BQ658" i="1"/>
  <c r="BQ1258" i="1"/>
  <c r="BQ1322" i="1"/>
  <c r="BQ15" i="1"/>
  <c r="BI15" i="1"/>
  <c r="BQ163" i="1"/>
  <c r="BI163" i="1"/>
  <c r="BQ190" i="1"/>
  <c r="BQ1018" i="1"/>
  <c r="BQ1121" i="1"/>
  <c r="BI1121" i="1"/>
  <c r="BQ501" i="1"/>
  <c r="BQ1161" i="1"/>
  <c r="BQ237" i="1"/>
  <c r="BI237" i="1"/>
  <c r="BQ1353" i="1"/>
  <c r="BI1353" i="1"/>
  <c r="BQ750" i="1"/>
  <c r="BQ1203" i="1"/>
  <c r="BQ1221" i="1"/>
  <c r="BQ1302" i="1"/>
  <c r="BQ41" i="1"/>
  <c r="BQ425" i="1"/>
  <c r="BI425" i="1"/>
  <c r="BQ672" i="1"/>
  <c r="BQ809" i="1"/>
  <c r="BI809" i="1"/>
  <c r="BQ873" i="1"/>
  <c r="BI24" i="1"/>
  <c r="BI100" i="1"/>
  <c r="BI137" i="1"/>
  <c r="BI148" i="1"/>
  <c r="BI275" i="1"/>
  <c r="BI297" i="1"/>
  <c r="BI314" i="1"/>
  <c r="BI325" i="1"/>
  <c r="BI343" i="1"/>
  <c r="BI349" i="1"/>
  <c r="BI358" i="1"/>
  <c r="BI364" i="1"/>
  <c r="BI375" i="1"/>
  <c r="BI386" i="1"/>
  <c r="BI408" i="1"/>
  <c r="BI416" i="1"/>
  <c r="BI18" i="1"/>
  <c r="BI40" i="1"/>
  <c r="BI56" i="1"/>
  <c r="BI62" i="1"/>
  <c r="BI78" i="1"/>
  <c r="BI94" i="1"/>
  <c r="BI105" i="1"/>
  <c r="BI120" i="1"/>
  <c r="BI126" i="1"/>
  <c r="BI142" i="1"/>
  <c r="BQ153" i="1"/>
  <c r="BI153" i="1"/>
  <c r="BI166" i="1"/>
  <c r="BI182" i="1"/>
  <c r="BI197" i="1"/>
  <c r="BQ208" i="1"/>
  <c r="BI208" i="1"/>
  <c r="BI230" i="1"/>
  <c r="BI252" i="1"/>
  <c r="BI258" i="1"/>
  <c r="BI269" i="1"/>
  <c r="BI286" i="1"/>
  <c r="BI303" i="1"/>
  <c r="BI319" i="1"/>
  <c r="BI336" i="1"/>
  <c r="BI369" i="1"/>
  <c r="BI380" i="1"/>
  <c r="BI391" i="1"/>
  <c r="BI402" i="1"/>
  <c r="BI424" i="1"/>
  <c r="BI432" i="1"/>
  <c r="BI440" i="1"/>
  <c r="BI538" i="1"/>
  <c r="BI553" i="1"/>
  <c r="BI561" i="1"/>
  <c r="BI601" i="1"/>
  <c r="BQ618" i="1"/>
  <c r="BI626" i="1"/>
  <c r="BI636" i="1"/>
  <c r="BI644" i="1"/>
  <c r="BI670" i="1"/>
  <c r="BI706" i="1"/>
  <c r="BI715" i="1"/>
  <c r="BI723" i="1"/>
  <c r="BI738" i="1"/>
  <c r="BM775" i="1"/>
  <c r="BI783" i="1"/>
  <c r="BI808" i="1"/>
  <c r="BI814" i="1"/>
  <c r="BI822" i="1"/>
  <c r="BI830" i="1"/>
  <c r="BI838" i="1"/>
  <c r="BI847" i="1"/>
  <c r="BQ864" i="1"/>
  <c r="BI903" i="1"/>
  <c r="BI920" i="1"/>
  <c r="BI929" i="1"/>
  <c r="BI937" i="1"/>
  <c r="BI945" i="1"/>
  <c r="BI986" i="1"/>
  <c r="BI1062" i="1"/>
  <c r="BI1080" i="1"/>
  <c r="BI1088" i="1"/>
  <c r="BI1096" i="1"/>
  <c r="BI1101" i="1"/>
  <c r="BI1139" i="1"/>
  <c r="BI1184" i="1"/>
  <c r="BI1191" i="1"/>
  <c r="BQ1192" i="1"/>
  <c r="BI1209" i="1"/>
  <c r="BI1219" i="1"/>
  <c r="BI1226" i="1"/>
  <c r="BI1236" i="1"/>
  <c r="BI1244" i="1"/>
  <c r="BQ1405" i="1"/>
  <c r="BI1405" i="1"/>
  <c r="BQ276" i="1"/>
  <c r="BI287" i="1"/>
  <c r="BI304" i="1"/>
  <c r="BI320" i="1"/>
  <c r="BI326" i="1"/>
  <c r="BI338" i="1"/>
  <c r="BI344" i="1"/>
  <c r="BI359" i="1"/>
  <c r="BI365" i="1"/>
  <c r="BI376" i="1"/>
  <c r="BI387" i="1"/>
  <c r="BI398" i="1"/>
  <c r="BI404" i="1"/>
  <c r="BI410" i="1"/>
  <c r="BI451" i="1"/>
  <c r="BI459" i="1"/>
  <c r="BI467" i="1"/>
  <c r="BI475" i="1"/>
  <c r="BI483" i="1"/>
  <c r="BI491" i="1"/>
  <c r="BI500" i="1"/>
  <c r="BI508" i="1"/>
  <c r="BI516" i="1"/>
  <c r="BI524" i="1"/>
  <c r="BI532" i="1"/>
  <c r="BI548" i="1"/>
  <c r="BI570" i="1"/>
  <c r="BI578" i="1"/>
  <c r="BI587" i="1"/>
  <c r="BI595" i="1"/>
  <c r="BQ613" i="1"/>
  <c r="BQ630" i="1"/>
  <c r="BI639" i="1"/>
  <c r="BI647" i="1"/>
  <c r="BI674" i="1"/>
  <c r="BI675" i="1"/>
  <c r="BI684" i="1"/>
  <c r="BI701" i="1"/>
  <c r="BI710" i="1"/>
  <c r="BI727" i="1"/>
  <c r="BI735" i="1"/>
  <c r="BI751" i="1"/>
  <c r="BI759" i="1"/>
  <c r="BI769" i="1"/>
  <c r="BI778" i="1"/>
  <c r="BI787" i="1"/>
  <c r="BI804" i="1"/>
  <c r="BI860" i="1"/>
  <c r="BI868" i="1"/>
  <c r="BI876" i="1"/>
  <c r="BI884" i="1"/>
  <c r="BI892" i="1"/>
  <c r="BI907" i="1"/>
  <c r="BI925" i="1"/>
  <c r="BI942" i="1"/>
  <c r="BQ974" i="1"/>
  <c r="BI993" i="1"/>
  <c r="BI1028" i="1"/>
  <c r="BI1037" i="1"/>
  <c r="BI1051" i="1"/>
  <c r="BI1068" i="1"/>
  <c r="BI1115" i="1"/>
  <c r="BI1129" i="1"/>
  <c r="BI1137" i="1"/>
  <c r="BI1182" i="1"/>
  <c r="BI1189" i="1"/>
  <c r="BI1207" i="1"/>
  <c r="BI1217" i="1"/>
  <c r="BQ1224" i="1"/>
  <c r="BI1224" i="1"/>
  <c r="BI1235" i="1"/>
  <c r="BI1291" i="1"/>
  <c r="BI1309" i="1"/>
  <c r="BI1317" i="1"/>
  <c r="BI1351" i="1"/>
  <c r="BI1384" i="1"/>
  <c r="BI1391" i="1"/>
  <c r="BI1397" i="1"/>
  <c r="BI1404" i="1"/>
  <c r="BI281" i="1"/>
  <c r="BI292" i="1"/>
  <c r="BI309" i="1"/>
  <c r="BI350" i="1"/>
  <c r="BI370" i="1"/>
  <c r="BI381" i="1"/>
  <c r="BI418" i="1"/>
  <c r="BI426" i="1"/>
  <c r="BI434" i="1"/>
  <c r="BI442" i="1"/>
  <c r="BI450" i="1"/>
  <c r="BI540" i="1"/>
  <c r="BI555" i="1"/>
  <c r="BI563" i="1"/>
  <c r="BI603" i="1"/>
  <c r="BI612" i="1"/>
  <c r="BI620" i="1"/>
  <c r="BI629" i="1"/>
  <c r="BQ656" i="1"/>
  <c r="BI656" i="1"/>
  <c r="BI664" i="1"/>
  <c r="BI692" i="1"/>
  <c r="BI718" i="1"/>
  <c r="BI726" i="1"/>
  <c r="BI741" i="1"/>
  <c r="BI795" i="1"/>
  <c r="BI811" i="1"/>
  <c r="BI818" i="1"/>
  <c r="BI826" i="1"/>
  <c r="BI834" i="1"/>
  <c r="BI843" i="1"/>
  <c r="BI851" i="1"/>
  <c r="BI899" i="1"/>
  <c r="BI916" i="1"/>
  <c r="BI924" i="1"/>
  <c r="BI933" i="1"/>
  <c r="BI950" i="1"/>
  <c r="BI958" i="1"/>
  <c r="BI966" i="1"/>
  <c r="BI973" i="1"/>
  <c r="BI982" i="1"/>
  <c r="BQ1010" i="1"/>
  <c r="BI1010" i="1"/>
  <c r="BI1019" i="1"/>
  <c r="BI1059" i="1"/>
  <c r="BI1077" i="1"/>
  <c r="BI1085" i="1"/>
  <c r="BI1093" i="1"/>
  <c r="BQ1100" i="1"/>
  <c r="BI1100" i="1"/>
  <c r="BI1106" i="1"/>
  <c r="BI1146" i="1"/>
  <c r="BI1154" i="1"/>
  <c r="BI1163" i="1"/>
  <c r="BQ1170" i="1"/>
  <c r="BI1170" i="1"/>
  <c r="BI1198" i="1"/>
  <c r="BI1251" i="1"/>
  <c r="BI1261" i="1"/>
  <c r="BI1267" i="1"/>
  <c r="BI1275" i="1"/>
  <c r="BI1283" i="1"/>
  <c r="BI1300" i="1"/>
  <c r="BI1326" i="1"/>
  <c r="BI1333" i="1"/>
  <c r="BI1342" i="1"/>
  <c r="BI1359" i="1"/>
  <c r="BI1367" i="1"/>
  <c r="BI1376" i="1"/>
  <c r="BQ1412" i="1"/>
  <c r="BI1412" i="1"/>
  <c r="BM801" i="1"/>
  <c r="BM734" i="1"/>
  <c r="BM717" i="1"/>
  <c r="BM270" i="1"/>
  <c r="BM31" i="1"/>
  <c r="BM1225" i="1"/>
  <c r="BM1227" i="1"/>
  <c r="BM36" i="1"/>
  <c r="BM605" i="1"/>
  <c r="BM889" i="1"/>
  <c r="BM950" i="1"/>
  <c r="BM1335" i="1"/>
  <c r="BM685" i="1"/>
  <c r="BM991" i="1"/>
  <c r="BM491" i="1"/>
  <c r="BM786" i="1"/>
  <c r="BM300" i="1"/>
  <c r="BM570" i="1"/>
  <c r="BM230" i="1"/>
  <c r="BM403" i="1"/>
  <c r="BM6" i="1"/>
  <c r="BM282" i="1"/>
  <c r="BM488" i="1"/>
  <c r="BM849" i="1"/>
  <c r="BM1180" i="1"/>
  <c r="BM742" i="1"/>
  <c r="BM206" i="1"/>
  <c r="BM726" i="1"/>
  <c r="BM1229" i="1"/>
  <c r="BM932" i="1"/>
  <c r="BM1071" i="1"/>
  <c r="BM581" i="1"/>
  <c r="BM338" i="1"/>
  <c r="BR1190" i="1"/>
  <c r="BQ304" i="1"/>
  <c r="BQ993" i="1"/>
  <c r="BQ256" i="1"/>
  <c r="BQ539" i="1"/>
  <c r="BQ1394" i="1"/>
  <c r="BQ205" i="1"/>
  <c r="BQ279" i="1"/>
  <c r="BQ655" i="1"/>
  <c r="BM657" i="1"/>
  <c r="BQ884" i="1"/>
  <c r="BM274" i="1"/>
  <c r="BQ1291" i="1"/>
  <c r="BQ78" i="1"/>
  <c r="BQ89" i="1"/>
  <c r="BM179" i="1"/>
  <c r="BQ55" i="1"/>
  <c r="BQ857" i="1"/>
  <c r="BQ942" i="1"/>
  <c r="BQ835" i="1"/>
  <c r="BQ1264" i="1"/>
  <c r="BQ1339" i="1"/>
  <c r="BM280" i="1"/>
  <c r="BQ344" i="1"/>
  <c r="BQ128" i="1"/>
  <c r="BQ528" i="1"/>
  <c r="BQ101" i="1"/>
  <c r="BQ73" i="1"/>
  <c r="BQ1173" i="1"/>
  <c r="BQ434" i="1"/>
  <c r="BQ442" i="1"/>
  <c r="BQ559" i="1"/>
  <c r="BQ586" i="1"/>
  <c r="BM596" i="1"/>
  <c r="BQ781" i="1"/>
  <c r="BM1017" i="1"/>
  <c r="BQ1137" i="1"/>
  <c r="BQ1289" i="1"/>
  <c r="BQ556" i="1"/>
  <c r="BR904" i="1"/>
  <c r="BQ1330" i="1"/>
  <c r="BQ228" i="1"/>
  <c r="BQ308" i="1"/>
  <c r="BQ355" i="1"/>
  <c r="BQ261" i="1"/>
  <c r="BQ463" i="1"/>
  <c r="BM273" i="1"/>
  <c r="BQ784" i="1"/>
  <c r="BQ1158" i="1"/>
  <c r="BQ883" i="1"/>
  <c r="BQ1061" i="1"/>
  <c r="BR454" i="1"/>
  <c r="BQ595" i="1"/>
  <c r="BM935" i="1"/>
  <c r="BQ1290" i="1"/>
  <c r="BM1292" i="1"/>
  <c r="BQ100" i="1"/>
  <c r="BQ432" i="1"/>
  <c r="BM698" i="1"/>
  <c r="BQ339" i="1"/>
  <c r="BQ555" i="1"/>
  <c r="BQ902" i="1"/>
  <c r="BQ722" i="1"/>
  <c r="BQ338" i="1"/>
  <c r="BQ133" i="1"/>
  <c r="BQ444" i="1"/>
  <c r="BM955" i="1"/>
  <c r="BQ624" i="1"/>
  <c r="BQ858" i="1"/>
  <c r="BQ187" i="1"/>
  <c r="BQ585" i="1"/>
  <c r="BQ1189" i="1"/>
  <c r="BM1202" i="1"/>
  <c r="BQ1288" i="1"/>
  <c r="BQ748" i="1"/>
  <c r="BR1050" i="1"/>
  <c r="BM187" i="1"/>
  <c r="BQ721" i="1"/>
  <c r="BQ855" i="1"/>
  <c r="BQ854" i="1"/>
  <c r="BQ1097" i="1"/>
  <c r="BQ710" i="1"/>
  <c r="BQ745" i="1"/>
  <c r="BQ862" i="1"/>
  <c r="BM865" i="1"/>
  <c r="BQ880" i="1"/>
  <c r="BM907" i="1"/>
  <c r="BM1068" i="1"/>
  <c r="BQ1325" i="1"/>
  <c r="BQ1344" i="1"/>
  <c r="BQ1414" i="1"/>
  <c r="BM1175" i="1"/>
  <c r="BR453" i="1"/>
  <c r="BQ498" i="1"/>
  <c r="BQ1120" i="1"/>
  <c r="BQ1184" i="1"/>
  <c r="BQ1284" i="1"/>
  <c r="BQ144" i="1"/>
  <c r="BQ1220" i="1"/>
  <c r="BQ929" i="1"/>
  <c r="BQ1163" i="1"/>
  <c r="BQ137" i="1"/>
  <c r="BQ620" i="1"/>
  <c r="BQ669" i="1"/>
  <c r="BQ1032" i="1"/>
  <c r="BM364" i="1"/>
  <c r="BQ404" i="1"/>
  <c r="BQ599" i="1"/>
  <c r="BM672" i="1"/>
  <c r="BQ1101" i="1"/>
  <c r="BQ1140" i="1"/>
  <c r="BQ1259" i="1"/>
  <c r="BQ1265" i="1"/>
  <c r="BM1372" i="1"/>
  <c r="BQ1185" i="1"/>
  <c r="BM1200" i="1"/>
  <c r="BQ509" i="1"/>
  <c r="BR857" i="1"/>
  <c r="BQ1042" i="1"/>
  <c r="BQ1199" i="1"/>
  <c r="BQ518" i="1"/>
  <c r="BQ882" i="1"/>
  <c r="BQ797" i="1"/>
  <c r="BQ1134" i="1"/>
  <c r="BM747" i="1"/>
  <c r="BQ881" i="1"/>
  <c r="BQ918" i="1"/>
  <c r="BQ1183" i="1"/>
  <c r="BQ1345" i="1"/>
  <c r="BQ746" i="1"/>
  <c r="BQ787" i="1"/>
  <c r="BM1069" i="1"/>
  <c r="BQ1102" i="1"/>
  <c r="BQ1125" i="1"/>
  <c r="BQ219" i="1"/>
  <c r="BM480" i="1"/>
  <c r="BM668" i="1"/>
  <c r="BQ785" i="1"/>
  <c r="BR832" i="1"/>
  <c r="BQ968" i="1"/>
  <c r="BQ1094" i="1"/>
  <c r="BQ940" i="1"/>
  <c r="BQ1089" i="1"/>
  <c r="BQ1392" i="1"/>
  <c r="BQ430" i="1"/>
  <c r="BQ747" i="1"/>
  <c r="BQ807" i="1"/>
  <c r="BQ1267" i="1"/>
  <c r="BQ1375" i="1"/>
  <c r="BM254" i="1"/>
  <c r="BQ459" i="1"/>
  <c r="BQ552" i="1"/>
  <c r="BQ813" i="1"/>
  <c r="BQ843" i="1"/>
  <c r="BQ853" i="1"/>
  <c r="BQ161" i="1"/>
  <c r="BM191" i="1"/>
  <c r="BQ379" i="1"/>
  <c r="BM669" i="1"/>
  <c r="BM1086" i="1"/>
  <c r="BQ366" i="1"/>
  <c r="BQ410" i="1"/>
  <c r="BM455" i="1"/>
  <c r="BQ686" i="1"/>
  <c r="BQ516" i="1"/>
  <c r="BQ644" i="1"/>
  <c r="BQ728" i="1"/>
  <c r="BQ791" i="1"/>
  <c r="BQ1016" i="1"/>
  <c r="BM1136" i="1"/>
  <c r="BQ614" i="1"/>
  <c r="BQ643" i="1"/>
  <c r="BQ896" i="1"/>
  <c r="BQ906" i="1"/>
  <c r="BM963" i="1"/>
  <c r="BM1051" i="1"/>
  <c r="BQ1059" i="1"/>
  <c r="BQ1073" i="1"/>
  <c r="BM1160" i="1"/>
  <c r="BQ1281" i="1"/>
  <c r="BQ1358" i="1"/>
  <c r="BQ1039" i="1"/>
  <c r="BM210" i="1"/>
  <c r="BQ245" i="1"/>
  <c r="BM313" i="1"/>
  <c r="BM104" i="1"/>
  <c r="BQ257" i="1"/>
  <c r="BQ283" i="1"/>
  <c r="BM662" i="1"/>
  <c r="BQ673" i="1"/>
  <c r="BM716" i="1"/>
  <c r="BM755" i="1"/>
  <c r="BQ764" i="1"/>
  <c r="BQ790" i="1"/>
  <c r="BQ927" i="1"/>
  <c r="BQ1081" i="1"/>
  <c r="BQ1092" i="1"/>
  <c r="BQ1167" i="1"/>
  <c r="BQ1194" i="1"/>
  <c r="BM1337" i="1"/>
  <c r="BQ350" i="1"/>
  <c r="BQ506" i="1"/>
  <c r="BQ756" i="1"/>
  <c r="BM862" i="1"/>
  <c r="BQ1083" i="1"/>
  <c r="BQ1157" i="1"/>
  <c r="BM216" i="1"/>
  <c r="BM410" i="1"/>
  <c r="BM80" i="1"/>
  <c r="BM428" i="1"/>
  <c r="BQ549" i="1"/>
  <c r="BQ683" i="1"/>
  <c r="BM741" i="1"/>
  <c r="BQ838" i="1"/>
  <c r="BQ886" i="1"/>
  <c r="BQ904" i="1"/>
  <c r="BQ913" i="1"/>
  <c r="BQ1146" i="1"/>
  <c r="BR1246" i="1"/>
  <c r="BQ1280" i="1"/>
  <c r="BQ1292" i="1"/>
  <c r="BQ1396" i="1"/>
  <c r="BQ165" i="1"/>
  <c r="BQ465" i="1"/>
  <c r="BM498" i="1"/>
  <c r="BR578" i="1"/>
  <c r="BM627" i="1"/>
  <c r="BQ1240" i="1"/>
  <c r="BQ1278" i="1"/>
  <c r="BM163" i="1"/>
  <c r="BQ358" i="1"/>
  <c r="BR472" i="1"/>
  <c r="BQ1198" i="1"/>
  <c r="BQ95" i="1"/>
  <c r="BQ469" i="1"/>
  <c r="BQ825" i="1"/>
  <c r="BM825" i="1"/>
  <c r="BQ944" i="1"/>
  <c r="BQ10" i="1"/>
  <c r="BM167" i="1"/>
  <c r="BQ193" i="1"/>
  <c r="BQ259" i="1"/>
  <c r="BM265" i="1"/>
  <c r="BM272" i="1"/>
  <c r="BM634" i="1"/>
  <c r="BQ1037" i="1"/>
  <c r="BM347" i="1"/>
  <c r="BM469" i="1"/>
  <c r="BQ1036" i="1"/>
  <c r="BM285" i="1"/>
  <c r="BM202" i="1"/>
  <c r="BQ226" i="1"/>
  <c r="BQ870" i="1"/>
  <c r="BR518" i="1"/>
  <c r="BM46" i="1"/>
  <c r="BM201" i="1"/>
  <c r="BQ277" i="1"/>
  <c r="BQ454" i="1"/>
  <c r="BM586" i="1"/>
  <c r="BQ691" i="1"/>
  <c r="BQ1249" i="1"/>
  <c r="BQ1262" i="1"/>
  <c r="BM827" i="1"/>
  <c r="BQ6" i="1"/>
  <c r="BQ923" i="1"/>
  <c r="BQ211" i="1"/>
  <c r="BM426" i="1"/>
  <c r="BM44" i="1"/>
  <c r="BM336" i="1"/>
  <c r="BQ364" i="1"/>
  <c r="BQ770" i="1"/>
  <c r="BM118" i="1"/>
  <c r="BQ203" i="1"/>
  <c r="BQ468" i="1"/>
  <c r="BQ769" i="1"/>
  <c r="BQ166" i="1"/>
  <c r="BQ160" i="1"/>
  <c r="BQ1411" i="1"/>
  <c r="BQ587" i="1"/>
  <c r="BM442" i="1"/>
  <c r="BM692" i="1"/>
  <c r="BQ325" i="1"/>
  <c r="BQ486" i="1"/>
  <c r="BM517" i="1"/>
  <c r="BM667" i="1"/>
  <c r="BM119" i="1"/>
  <c r="BR354" i="1"/>
  <c r="BQ94" i="1"/>
  <c r="BQ1038" i="1"/>
  <c r="BQ548" i="1"/>
  <c r="BQ921" i="1"/>
  <c r="BQ1045" i="1"/>
  <c r="BT1045" i="1" s="1"/>
  <c r="BQ823" i="1"/>
  <c r="BR41" i="1"/>
  <c r="BQ466" i="1"/>
  <c r="BQ20" i="1"/>
  <c r="BQ1238" i="1"/>
  <c r="BQ136" i="1"/>
  <c r="BQ654" i="1"/>
  <c r="BR118" i="1"/>
  <c r="BQ1072" i="1"/>
  <c r="BM12" i="1"/>
  <c r="BQ240" i="1"/>
  <c r="BM633" i="1"/>
  <c r="BM166" i="1"/>
  <c r="BM332" i="1"/>
  <c r="BQ7" i="1"/>
  <c r="BQ131" i="1"/>
  <c r="BQ267" i="1"/>
  <c r="BM301" i="1"/>
  <c r="BQ427" i="1"/>
  <c r="BQ827" i="1"/>
  <c r="BQ952" i="1"/>
  <c r="BQ876" i="1"/>
  <c r="BM1011" i="1"/>
  <c r="BQ1283" i="1"/>
  <c r="BQ1408" i="1"/>
  <c r="BM7" i="1"/>
  <c r="BQ659" i="1"/>
  <c r="BQ714" i="1"/>
  <c r="BM715" i="1"/>
  <c r="BR809" i="1"/>
  <c r="BQ874" i="1"/>
  <c r="BQ939" i="1"/>
  <c r="BQ1062" i="1"/>
  <c r="BQ1104" i="1"/>
  <c r="BQ1129" i="1"/>
  <c r="BM1285" i="1"/>
  <c r="BQ1331" i="1"/>
  <c r="BQ1364" i="1"/>
  <c r="BM1386" i="1"/>
  <c r="BQ740" i="1"/>
  <c r="BQ768" i="1"/>
  <c r="BQ1035" i="1"/>
  <c r="BM1238" i="1"/>
  <c r="BQ352" i="1"/>
  <c r="BR406" i="1"/>
  <c r="BQ437" i="1"/>
  <c r="BQ514" i="1"/>
  <c r="BQ536" i="1"/>
  <c r="BQ980" i="1"/>
  <c r="BQ1381" i="1"/>
  <c r="BQ47" i="1"/>
  <c r="BQ68" i="1"/>
  <c r="BQ1355" i="1"/>
  <c r="BQ1400" i="1"/>
  <c r="BQ17" i="1"/>
  <c r="BQ209" i="1"/>
  <c r="BQ238" i="1"/>
  <c r="BR624" i="1"/>
  <c r="BQ1105" i="1"/>
  <c r="BQ134" i="1"/>
  <c r="BM352" i="1"/>
  <c r="BQ522" i="1"/>
  <c r="BR753" i="1"/>
  <c r="BM875" i="1"/>
  <c r="BQ1078" i="1"/>
  <c r="BQ1168" i="1"/>
  <c r="BM16" i="1"/>
  <c r="BR36" i="1"/>
  <c r="BM47" i="1"/>
  <c r="BQ542" i="1"/>
  <c r="BQ72" i="1"/>
  <c r="BQ113" i="1"/>
  <c r="BQ140" i="1"/>
  <c r="BQ147" i="1"/>
  <c r="BQ172" i="1"/>
  <c r="BQ179" i="1"/>
  <c r="BR182" i="1"/>
  <c r="BQ251" i="1"/>
  <c r="BQ398" i="1"/>
  <c r="BM421" i="1"/>
  <c r="BQ520" i="1"/>
  <c r="BQ590" i="1"/>
  <c r="BM1331" i="1"/>
  <c r="BQ899" i="1"/>
  <c r="BQ25" i="1"/>
  <c r="BQ306" i="1"/>
  <c r="BQ53" i="1"/>
  <c r="BQ255" i="1"/>
  <c r="BQ340" i="1"/>
  <c r="BQ484" i="1"/>
  <c r="BQ661" i="1"/>
  <c r="BM345" i="1"/>
  <c r="BM731" i="1"/>
  <c r="BM1081" i="1"/>
  <c r="BQ282" i="1"/>
  <c r="BQ422" i="1"/>
  <c r="BM969" i="1"/>
  <c r="BM1333" i="1"/>
  <c r="BQ523" i="1"/>
  <c r="BQ591" i="1"/>
  <c r="BQ622" i="1"/>
  <c r="BQ650" i="1"/>
  <c r="BQ1312" i="1"/>
  <c r="BQ1365" i="1"/>
  <c r="BQ1366" i="1"/>
  <c r="BQ1386" i="1"/>
  <c r="BQ215" i="1"/>
  <c r="BQ243" i="1"/>
  <c r="BM304" i="1"/>
  <c r="BQ336" i="1"/>
  <c r="BQ171" i="1"/>
  <c r="BQ419" i="1"/>
  <c r="BQ431" i="1"/>
  <c r="BQ579" i="1"/>
  <c r="BQ713" i="1"/>
  <c r="BQ760" i="1"/>
  <c r="BM928" i="1"/>
  <c r="BQ965" i="1"/>
  <c r="BQ1096" i="1"/>
  <c r="BM1130" i="1"/>
  <c r="BM1281" i="1"/>
  <c r="BQ1320" i="1"/>
  <c r="BQ290" i="1"/>
  <c r="BQ356" i="1"/>
  <c r="BQ18" i="1"/>
  <c r="BQ62" i="1"/>
  <c r="BQ92" i="1"/>
  <c r="BQ731" i="1"/>
  <c r="BQ907" i="1"/>
  <c r="BR654" i="1"/>
  <c r="BM663" i="1"/>
  <c r="BQ1115" i="1"/>
  <c r="BQ1131" i="1"/>
  <c r="BQ1399" i="1"/>
  <c r="BQ610" i="1"/>
  <c r="BM1096" i="1"/>
  <c r="BQ679" i="1"/>
  <c r="BM822" i="1"/>
  <c r="BQ1195" i="1"/>
  <c r="BQ31" i="1"/>
  <c r="BQ115" i="1"/>
  <c r="BQ182" i="1"/>
  <c r="BQ247" i="1"/>
  <c r="BM585" i="1"/>
  <c r="BQ754" i="1"/>
  <c r="BQ37" i="1"/>
  <c r="BM878" i="1"/>
  <c r="BM1391" i="1"/>
  <c r="BQ36" i="1"/>
  <c r="BM330" i="1"/>
  <c r="BQ979" i="1"/>
  <c r="BM1201" i="1"/>
  <c r="BQ85" i="1"/>
  <c r="BQ254" i="1"/>
  <c r="BQ875" i="1"/>
  <c r="BQ978" i="1"/>
  <c r="BM1108" i="1"/>
  <c r="BM155" i="1"/>
  <c r="BM171" i="1"/>
  <c r="BM433" i="1"/>
  <c r="BM608" i="1"/>
  <c r="BQ56" i="1"/>
  <c r="BQ65" i="1"/>
  <c r="BQ71" i="1"/>
  <c r="BQ204" i="1"/>
  <c r="BQ221" i="1"/>
  <c r="BM359" i="1"/>
  <c r="BQ407" i="1"/>
  <c r="BQ428" i="1"/>
  <c r="BM500" i="1"/>
  <c r="BQ507" i="1"/>
  <c r="BM532" i="1"/>
  <c r="BM533" i="1"/>
  <c r="BM566" i="1"/>
  <c r="BQ671" i="1"/>
  <c r="BM684" i="1"/>
  <c r="BQ712" i="1"/>
  <c r="BQ926" i="1"/>
  <c r="BQ953" i="1"/>
  <c r="BM957" i="1"/>
  <c r="BQ963" i="1"/>
  <c r="BM964" i="1"/>
  <c r="BQ1271" i="1"/>
  <c r="BQ1279" i="1"/>
  <c r="BQ293" i="1"/>
  <c r="BQ310" i="1"/>
  <c r="BQ329" i="1"/>
  <c r="BM356" i="1"/>
  <c r="BQ450" i="1"/>
  <c r="BQ482" i="1"/>
  <c r="BM541" i="1"/>
  <c r="BQ603" i="1"/>
  <c r="BQ749" i="1"/>
  <c r="BQ765" i="1"/>
  <c r="BQ932" i="1"/>
  <c r="BM965" i="1"/>
  <c r="BQ977" i="1"/>
  <c r="BM1045" i="1"/>
  <c r="BQ1126" i="1"/>
  <c r="BQ1165" i="1"/>
  <c r="BQ1223" i="1"/>
  <c r="BQ1236" i="1"/>
  <c r="BQ1237" i="1"/>
  <c r="BM1338" i="1"/>
  <c r="BQ1352" i="1"/>
  <c r="BM350" i="1"/>
  <c r="BM362" i="1"/>
  <c r="BM369" i="1"/>
  <c r="BQ476" i="1"/>
  <c r="BM949" i="1"/>
  <c r="BQ976" i="1"/>
  <c r="BQ1034" i="1"/>
  <c r="BQ1208" i="1"/>
  <c r="BQ1222" i="1"/>
  <c r="BM1237" i="1"/>
  <c r="BM1354" i="1"/>
  <c r="BM1406" i="1"/>
  <c r="BQ272" i="1"/>
  <c r="BQ388" i="1"/>
  <c r="BQ401" i="1"/>
  <c r="BM402" i="1"/>
  <c r="BQ475" i="1"/>
  <c r="BQ480" i="1"/>
  <c r="BQ492" i="1"/>
  <c r="BQ495" i="1"/>
  <c r="BQ511" i="1"/>
  <c r="BR541" i="1"/>
  <c r="BQ634" i="1"/>
  <c r="BQ635" i="1"/>
  <c r="BQ646" i="1"/>
  <c r="BM710" i="1"/>
  <c r="BQ804" i="1"/>
  <c r="BQ811" i="1"/>
  <c r="BQ829" i="1"/>
  <c r="BM830" i="1"/>
  <c r="BQ931" i="1"/>
  <c r="BQ1006" i="1"/>
  <c r="BQ1033" i="1"/>
  <c r="BQ1153" i="1"/>
  <c r="BQ1235" i="1"/>
  <c r="BQ1246" i="1"/>
  <c r="BM1297" i="1"/>
  <c r="BQ1351" i="1"/>
  <c r="BQ1362" i="1"/>
  <c r="BQ1395" i="1"/>
  <c r="BM1396" i="1"/>
  <c r="BQ298" i="1"/>
  <c r="BQ320" i="1"/>
  <c r="BM361" i="1"/>
  <c r="BQ510" i="1"/>
  <c r="BQ667" i="1"/>
  <c r="BQ796" i="1"/>
  <c r="BQ810" i="1"/>
  <c r="BM1124" i="1"/>
  <c r="BQ1152" i="1"/>
  <c r="BQ1205" i="1"/>
  <c r="BQ1206" i="1"/>
  <c r="BQ1234" i="1"/>
  <c r="BQ920" i="1"/>
  <c r="BQ938" i="1"/>
  <c r="BQ1029" i="1"/>
  <c r="BQ1069" i="1"/>
  <c r="BM1123" i="1"/>
  <c r="BM1129" i="1"/>
  <c r="BQ1150" i="1"/>
  <c r="BQ1231" i="1"/>
  <c r="BQ1232" i="1"/>
  <c r="BQ1261" i="1"/>
  <c r="BQ1348" i="1"/>
  <c r="BQ1374" i="1"/>
  <c r="BQ601" i="1"/>
  <c r="BQ639" i="1"/>
  <c r="BM769" i="1"/>
  <c r="BQ788" i="1"/>
  <c r="BQ840" i="1"/>
  <c r="BQ919" i="1"/>
  <c r="BQ1228" i="1"/>
  <c r="BQ1230" i="1"/>
  <c r="BQ1268" i="1"/>
  <c r="BQ1371" i="1"/>
  <c r="BM1383" i="1"/>
  <c r="BQ1404" i="1"/>
  <c r="BQ596" i="1"/>
  <c r="BQ676" i="1"/>
  <c r="BQ839" i="1"/>
  <c r="BQ898" i="1"/>
  <c r="BM904" i="1"/>
  <c r="BQ973" i="1"/>
  <c r="BQ990" i="1"/>
  <c r="BQ1009" i="1"/>
  <c r="BM1012" i="1"/>
  <c r="BM1031" i="1"/>
  <c r="BQ1041" i="1"/>
  <c r="BQ1084" i="1"/>
  <c r="BM1088" i="1"/>
  <c r="BR1153" i="1"/>
  <c r="BQ1214" i="1"/>
  <c r="BQ1382" i="1"/>
  <c r="BQ1390" i="1"/>
  <c r="BQ1391" i="1"/>
  <c r="BR1100" i="1"/>
  <c r="BM1313" i="1"/>
  <c r="BQ597" i="1"/>
  <c r="BM619" i="1"/>
  <c r="BQ697" i="1"/>
  <c r="BQ720" i="1"/>
  <c r="BQ782" i="1"/>
  <c r="BM883" i="1"/>
  <c r="BQ917" i="1"/>
  <c r="BQ954" i="1"/>
  <c r="BM1008" i="1"/>
  <c r="BQ1082" i="1"/>
  <c r="BQ1141" i="1"/>
  <c r="BQ1147" i="1"/>
  <c r="BQ1211" i="1"/>
  <c r="BQ1225" i="1"/>
  <c r="BQ1307" i="1"/>
  <c r="BQ1324" i="1"/>
  <c r="BM851" i="1"/>
  <c r="BQ895" i="1"/>
  <c r="BQ916" i="1"/>
  <c r="BM923" i="1"/>
  <c r="BM956" i="1"/>
  <c r="BQ972" i="1"/>
  <c r="BM1028" i="1"/>
  <c r="BM1032" i="1"/>
  <c r="BM1035" i="1"/>
  <c r="BQ1048" i="1"/>
  <c r="BQ1049" i="1"/>
  <c r="BQ1053" i="1"/>
  <c r="BQ1114" i="1"/>
  <c r="BQ1136" i="1"/>
  <c r="BQ1143" i="1"/>
  <c r="BQ1187" i="1"/>
  <c r="BQ1190" i="1"/>
  <c r="BQ1193" i="1"/>
  <c r="BQ1197" i="1"/>
  <c r="BM1198" i="1"/>
  <c r="BQ1200" i="1"/>
  <c r="BQ1303" i="1"/>
  <c r="BQ1377" i="1"/>
  <c r="BQ1379" i="1"/>
  <c r="BQ1417" i="1"/>
  <c r="BQ859" i="1"/>
  <c r="BQ860" i="1"/>
  <c r="BQ863" i="1"/>
  <c r="BM1048" i="1"/>
  <c r="BQ1065" i="1"/>
  <c r="BM1074" i="1"/>
  <c r="BM1103" i="1"/>
  <c r="BM1158" i="1"/>
  <c r="BM1347" i="1"/>
  <c r="BM1323" i="1"/>
  <c r="BQ844" i="1"/>
  <c r="BM853" i="1"/>
  <c r="BQ890" i="1"/>
  <c r="BQ967" i="1"/>
  <c r="BQ970" i="1"/>
  <c r="BM1019" i="1"/>
  <c r="BQ1046" i="1"/>
  <c r="BT1046" i="1" s="1"/>
  <c r="BM1137" i="1"/>
  <c r="BM1212" i="1"/>
  <c r="BQ1250" i="1"/>
  <c r="BM1258" i="1"/>
  <c r="BQ1300" i="1"/>
  <c r="BQ1336" i="1"/>
  <c r="BQ1342" i="1"/>
  <c r="BQ49" i="1"/>
  <c r="BQ684" i="1"/>
  <c r="BM792" i="1"/>
  <c r="BQ224" i="1"/>
  <c r="BR242" i="1"/>
  <c r="BR52" i="1"/>
  <c r="BQ69" i="1"/>
  <c r="BR169" i="1"/>
  <c r="BQ176" i="1"/>
  <c r="BQ216" i="1"/>
  <c r="BM224" i="1"/>
  <c r="BM317" i="1"/>
  <c r="BM681" i="1"/>
  <c r="BM985" i="1"/>
  <c r="BM158" i="1"/>
  <c r="BR176" i="1"/>
  <c r="BM240" i="1"/>
  <c r="BQ301" i="1"/>
  <c r="BQ526" i="1"/>
  <c r="BP54" i="1"/>
  <c r="BP256" i="1"/>
  <c r="BP334" i="1"/>
  <c r="BP520" i="1"/>
  <c r="BQ288" i="1"/>
  <c r="BQ318" i="1"/>
  <c r="BQ381" i="1"/>
  <c r="BR533" i="1"/>
  <c r="BR53" i="1"/>
  <c r="BQ63" i="1"/>
  <c r="BQ84" i="1"/>
  <c r="BM95" i="1"/>
  <c r="BQ312" i="1"/>
  <c r="BM318" i="1"/>
  <c r="BM142" i="1"/>
  <c r="BQ287" i="1"/>
  <c r="BR332" i="1"/>
  <c r="BM366" i="1"/>
  <c r="BR930" i="1"/>
  <c r="BM988" i="1"/>
  <c r="BM92" i="1"/>
  <c r="BM113" i="1"/>
  <c r="BQ317" i="1"/>
  <c r="BM358" i="1"/>
  <c r="BQ682" i="1"/>
  <c r="BM714" i="1"/>
  <c r="BM756" i="1"/>
  <c r="BM952" i="1"/>
  <c r="BQ29" i="1"/>
  <c r="BQ82" i="1"/>
  <c r="BQ217" i="1"/>
  <c r="BP661" i="1"/>
  <c r="BM682" i="1"/>
  <c r="BP750" i="1"/>
  <c r="BM912" i="1"/>
  <c r="BQ371" i="1"/>
  <c r="BQ28" i="1"/>
  <c r="BQ50" i="1"/>
  <c r="BM28" i="1"/>
  <c r="BQ48" i="1"/>
  <c r="BM138" i="1"/>
  <c r="BQ202" i="1"/>
  <c r="BQ322" i="1"/>
  <c r="BM439" i="1"/>
  <c r="BM599" i="1"/>
  <c r="BM779" i="1"/>
  <c r="BQ962" i="1"/>
  <c r="BR103" i="1"/>
  <c r="BQ108" i="1"/>
  <c r="BM131" i="1"/>
  <c r="BM182" i="1"/>
  <c r="BQ200" i="1"/>
  <c r="BQ213" i="1"/>
  <c r="BQ236" i="1"/>
  <c r="BM256" i="1"/>
  <c r="BQ296" i="1"/>
  <c r="BQ383" i="1"/>
  <c r="BQ391" i="1"/>
  <c r="BM589" i="1"/>
  <c r="BR674" i="1"/>
  <c r="BM962" i="1"/>
  <c r="BM573" i="1"/>
  <c r="BM646" i="1"/>
  <c r="BR31" i="1"/>
  <c r="BQ30" i="1"/>
  <c r="BQ52" i="1"/>
  <c r="BR256" i="1"/>
  <c r="BM288" i="1"/>
  <c r="BP336" i="1"/>
  <c r="BP338" i="1"/>
  <c r="BM381" i="1"/>
  <c r="BR915" i="1"/>
  <c r="BM933" i="1"/>
  <c r="BM63" i="1"/>
  <c r="BQ76" i="1"/>
  <c r="BM84" i="1"/>
  <c r="BQ177" i="1"/>
  <c r="BR312" i="1"/>
  <c r="BQ372" i="1"/>
  <c r="BQ567" i="1"/>
  <c r="BQ681" i="1"/>
  <c r="BM787" i="1"/>
  <c r="BQ127" i="1"/>
  <c r="BQ139" i="1"/>
  <c r="BQ316" i="1"/>
  <c r="BQ418" i="1"/>
  <c r="BM749" i="1"/>
  <c r="BM860" i="1"/>
  <c r="BQ110" i="1"/>
  <c r="BM139" i="1"/>
  <c r="BM157" i="1"/>
  <c r="BM215" i="1"/>
  <c r="BM316" i="1"/>
  <c r="BQ326" i="1"/>
  <c r="BQ370" i="1"/>
  <c r="BQ393" i="1"/>
  <c r="BQ417" i="1"/>
  <c r="BM484" i="1"/>
  <c r="BQ34" i="1"/>
  <c r="BQ126" i="1"/>
  <c r="BM205" i="1"/>
  <c r="BM370" i="1"/>
  <c r="BM393" i="1"/>
  <c r="BQ414" i="1"/>
  <c r="BQ415" i="1"/>
  <c r="BM837" i="1"/>
  <c r="BM979" i="1"/>
  <c r="BM126" i="1"/>
  <c r="BM238" i="1"/>
  <c r="BM283" i="1"/>
  <c r="BQ392" i="1"/>
  <c r="BM548" i="1"/>
  <c r="BQ87" i="1"/>
  <c r="BQ269" i="1"/>
  <c r="BQ369" i="1"/>
  <c r="BQ892" i="1"/>
  <c r="BQ66" i="1"/>
  <c r="BP102" i="1"/>
  <c r="BP4" i="1"/>
  <c r="BM55" i="1"/>
  <c r="BM79" i="1"/>
  <c r="BQ86" i="1"/>
  <c r="BR101" i="1"/>
  <c r="BQ199" i="1"/>
  <c r="BQ268" i="1"/>
  <c r="BR270" i="1"/>
  <c r="BM308" i="1"/>
  <c r="BQ314" i="1"/>
  <c r="BM344" i="1"/>
  <c r="BM501" i="1"/>
  <c r="BQ535" i="1"/>
  <c r="BM649" i="1"/>
  <c r="BQ717" i="1"/>
  <c r="BQ851" i="1"/>
  <c r="BQ1138" i="1"/>
  <c r="BQ300" i="1"/>
  <c r="BM372" i="1"/>
  <c r="BQ394" i="1"/>
  <c r="BM62" i="1"/>
  <c r="BM186" i="1"/>
  <c r="BM239" i="1"/>
  <c r="BM378" i="1"/>
  <c r="BQ971" i="1"/>
  <c r="BM1278" i="1"/>
  <c r="BM184" i="1"/>
  <c r="BR482" i="1"/>
  <c r="BQ504" i="1"/>
  <c r="BQ524" i="1"/>
  <c r="BR68" i="1"/>
  <c r="BM68" i="1"/>
  <c r="BR467" i="1"/>
  <c r="BQ502" i="1"/>
  <c r="BP552" i="1"/>
  <c r="BM636" i="1"/>
  <c r="BP12" i="1"/>
  <c r="BM48" i="1"/>
  <c r="BM4" i="1"/>
  <c r="BP55" i="1"/>
  <c r="BR87" i="1"/>
  <c r="BM100" i="1"/>
  <c r="BM116" i="1"/>
  <c r="BR314" i="1"/>
  <c r="BQ382" i="1"/>
  <c r="BM465" i="1"/>
  <c r="BP468" i="1"/>
  <c r="BR523" i="1"/>
  <c r="BM625" i="1"/>
  <c r="BR625" i="1"/>
  <c r="BM1133" i="1"/>
  <c r="BP1356" i="1"/>
  <c r="BP940" i="1"/>
  <c r="BP674" i="1"/>
  <c r="BP984" i="1"/>
  <c r="BP103" i="1"/>
  <c r="BP454" i="1"/>
  <c r="BP36" i="1"/>
  <c r="BP447" i="1"/>
  <c r="BP625" i="1"/>
  <c r="BP523" i="1"/>
  <c r="BP270" i="1"/>
  <c r="BP391" i="1"/>
  <c r="BP145" i="1"/>
  <c r="BP62" i="1"/>
  <c r="BR968" i="1"/>
  <c r="BM520" i="1"/>
  <c r="BR532" i="1"/>
  <c r="BR917" i="1"/>
  <c r="BQ142" i="1"/>
  <c r="BR334" i="1"/>
  <c r="BM111" i="1"/>
  <c r="BQ738" i="1"/>
  <c r="BM1164" i="1"/>
  <c r="BM25" i="1"/>
  <c r="BM32" i="1"/>
  <c r="BM78" i="1"/>
  <c r="BM99" i="1"/>
  <c r="BM229" i="1"/>
  <c r="BM320" i="1"/>
  <c r="BM354" i="1"/>
  <c r="BM459" i="1"/>
  <c r="BM463" i="1"/>
  <c r="BP465" i="1"/>
  <c r="BM530" i="1"/>
  <c r="BM579" i="1"/>
  <c r="BR765" i="1"/>
  <c r="BP316" i="1"/>
  <c r="BP317" i="1"/>
  <c r="BQ403" i="1"/>
  <c r="BQ563" i="1"/>
  <c r="BQ602" i="1"/>
  <c r="BQ616" i="1"/>
  <c r="BR689" i="1"/>
  <c r="BQ762" i="1"/>
  <c r="BQ831" i="1"/>
  <c r="BQ997" i="1"/>
  <c r="BQ1276" i="1"/>
  <c r="BQ573" i="1"/>
  <c r="BQ848" i="1"/>
  <c r="BM1315" i="1"/>
  <c r="BQ124" i="1"/>
  <c r="BP213" i="1"/>
  <c r="BQ222" i="1"/>
  <c r="BQ368" i="1"/>
  <c r="BR643" i="1"/>
  <c r="BQ847" i="1"/>
  <c r="BQ959" i="1"/>
  <c r="BQ260" i="1"/>
  <c r="BQ453" i="1"/>
  <c r="BM745" i="1"/>
  <c r="BQ773" i="1"/>
  <c r="BM846" i="1"/>
  <c r="BR902" i="1"/>
  <c r="BM918" i="1"/>
  <c r="BQ936" i="1"/>
  <c r="BQ995" i="1"/>
  <c r="BQ1068" i="1"/>
  <c r="BQ1275" i="1"/>
  <c r="BR501" i="1"/>
  <c r="BQ568" i="1"/>
  <c r="BQ642" i="1"/>
  <c r="BQ715" i="1"/>
  <c r="BQ724" i="1"/>
  <c r="BQ849" i="1"/>
  <c r="BM1387" i="1"/>
  <c r="BR25" i="1"/>
  <c r="BQ138" i="1"/>
  <c r="BQ197" i="1"/>
  <c r="BQ309" i="1"/>
  <c r="BQ319" i="1"/>
  <c r="BQ576" i="1"/>
  <c r="BQ736" i="1"/>
  <c r="BM1407" i="1"/>
  <c r="BQ570" i="1"/>
  <c r="BM576" i="1"/>
  <c r="BQ640" i="1"/>
  <c r="BM1111" i="1"/>
  <c r="BQ22" i="1"/>
  <c r="BT22" i="1" s="1"/>
  <c r="BP108" i="1"/>
  <c r="BQ123" i="1"/>
  <c r="BP201" i="1"/>
  <c r="BM409" i="1"/>
  <c r="BM567" i="1"/>
  <c r="BM632" i="1"/>
  <c r="BQ1000" i="1"/>
  <c r="BR1239" i="1"/>
  <c r="BR199" i="1"/>
  <c r="BR200" i="1"/>
  <c r="BR274" i="1"/>
  <c r="BQ402" i="1"/>
  <c r="BM427" i="1"/>
  <c r="BM595" i="1"/>
  <c r="BQ598" i="1"/>
  <c r="BQ617" i="1"/>
  <c r="BQ638" i="1"/>
  <c r="BQ173" i="1"/>
  <c r="BQ16" i="1"/>
  <c r="BQ19" i="1"/>
  <c r="BM165" i="1"/>
  <c r="BQ362" i="1"/>
  <c r="BR597" i="1"/>
  <c r="BM690" i="1"/>
  <c r="BQ39" i="1"/>
  <c r="BP163" i="1"/>
  <c r="BM379" i="1"/>
  <c r="BQ451" i="1"/>
  <c r="BQ488" i="1"/>
  <c r="BQ560" i="1"/>
  <c r="BQ561" i="1"/>
  <c r="BR830" i="1"/>
  <c r="BR6" i="1"/>
  <c r="BQ9" i="1"/>
  <c r="BQ12" i="1"/>
  <c r="BQ45" i="1"/>
  <c r="BP94" i="1"/>
  <c r="BR123" i="1"/>
  <c r="BQ150" i="1"/>
  <c r="BQ181" i="1"/>
  <c r="BQ184" i="1"/>
  <c r="BQ194" i="1"/>
  <c r="BR233" i="1"/>
  <c r="BQ291" i="1"/>
  <c r="BQ361" i="1"/>
  <c r="BQ374" i="1"/>
  <c r="BM401" i="1"/>
  <c r="BQ460" i="1"/>
  <c r="BQ543" i="1"/>
  <c r="BM598" i="1"/>
  <c r="BQ652" i="1"/>
  <c r="BR656" i="1"/>
  <c r="BQ708" i="1"/>
  <c r="BQ759" i="1"/>
  <c r="BM763" i="1"/>
  <c r="BM772" i="1"/>
  <c r="BQ1014" i="1"/>
  <c r="BQ1095" i="1"/>
  <c r="BR1107" i="1"/>
  <c r="BM1275" i="1"/>
  <c r="BM1142" i="1"/>
  <c r="BQ77" i="1"/>
  <c r="BP532" i="1"/>
  <c r="BQ716" i="1"/>
  <c r="BQ719" i="1"/>
  <c r="BQ960" i="1"/>
  <c r="BM1294" i="1"/>
  <c r="BQ1343" i="1"/>
  <c r="BQ81" i="1"/>
  <c r="BQ234" i="1"/>
  <c r="BP632" i="1"/>
  <c r="BM1377" i="1"/>
  <c r="BQ79" i="1"/>
  <c r="BR124" i="1"/>
  <c r="BR317" i="1"/>
  <c r="BQ564" i="1"/>
  <c r="BR592" i="1"/>
  <c r="BR634" i="1"/>
  <c r="BQ636" i="1"/>
  <c r="BQ666" i="1"/>
  <c r="BQ846" i="1"/>
  <c r="BQ868" i="1"/>
  <c r="BQ999" i="1"/>
  <c r="BQ1055" i="1"/>
  <c r="BM64" i="1"/>
  <c r="BR174" i="1"/>
  <c r="BQ367" i="1"/>
  <c r="BQ446" i="1"/>
  <c r="BQ637" i="1"/>
  <c r="BQ830" i="1"/>
  <c r="BQ832" i="1"/>
  <c r="BR63" i="1"/>
  <c r="BQ152" i="1"/>
  <c r="BP165" i="1"/>
  <c r="BP161" i="1"/>
  <c r="BQ168" i="1"/>
  <c r="BQ231" i="1"/>
  <c r="BQ248" i="1"/>
  <c r="BP274" i="1"/>
  <c r="BQ386" i="1"/>
  <c r="BM735" i="1"/>
  <c r="BM1033" i="1"/>
  <c r="BQ5" i="1"/>
  <c r="BQ11" i="1"/>
  <c r="BP441" i="1"/>
  <c r="BP444" i="1"/>
  <c r="BM546" i="1"/>
  <c r="BM602" i="1"/>
  <c r="BM612" i="1"/>
  <c r="BM616" i="1"/>
  <c r="BM708" i="1"/>
  <c r="BM762" i="1"/>
  <c r="BR918" i="1"/>
  <c r="BM922" i="1"/>
  <c r="BM1016" i="1"/>
  <c r="BM511" i="1"/>
  <c r="BP676" i="1"/>
  <c r="BQ723" i="1"/>
  <c r="BQ737" i="1"/>
  <c r="BM1401" i="1"/>
  <c r="BP49" i="1"/>
  <c r="BQ155" i="1"/>
  <c r="BM302" i="1"/>
  <c r="BR1001" i="1"/>
  <c r="BQ106" i="1"/>
  <c r="BR222" i="1"/>
  <c r="BQ233" i="1"/>
  <c r="BP272" i="1"/>
  <c r="BR80" i="1"/>
  <c r="BM134" i="1"/>
  <c r="BQ169" i="1"/>
  <c r="BQ195" i="1"/>
  <c r="BM222" i="1"/>
  <c r="BP276" i="1"/>
  <c r="BQ400" i="1"/>
  <c r="BM1039" i="1"/>
  <c r="BR94" i="1"/>
  <c r="BQ105" i="1"/>
  <c r="BP174" i="1"/>
  <c r="BR210" i="1"/>
  <c r="BQ399" i="1"/>
  <c r="BQ491" i="1"/>
  <c r="BR4" i="1"/>
  <c r="BM8" i="1"/>
  <c r="BP20" i="1"/>
  <c r="BM41" i="1"/>
  <c r="BP171" i="1"/>
  <c r="BQ90" i="1"/>
  <c r="BQ99" i="1"/>
  <c r="BM103" i="1"/>
  <c r="BM168" i="1"/>
  <c r="BR219" i="1"/>
  <c r="BM231" i="1"/>
  <c r="BQ328" i="1"/>
  <c r="BM348" i="1"/>
  <c r="BQ360" i="1"/>
  <c r="BQ384" i="1"/>
  <c r="BM386" i="1"/>
  <c r="BQ396" i="1"/>
  <c r="BQ529" i="1"/>
  <c r="BQ530" i="1"/>
  <c r="BM544" i="1"/>
  <c r="BQ696" i="1"/>
  <c r="BQ757" i="1"/>
  <c r="BQ793" i="1"/>
  <c r="BQ897" i="1"/>
  <c r="BM1095" i="1"/>
  <c r="BQ1241" i="1"/>
  <c r="BQ1274" i="1"/>
  <c r="BM1332" i="1"/>
  <c r="BQ1369" i="1"/>
  <c r="BQ540" i="1"/>
  <c r="BQ593" i="1"/>
  <c r="BQ623" i="1"/>
  <c r="BP770" i="1"/>
  <c r="BQ994" i="1"/>
  <c r="BQ1099" i="1"/>
  <c r="BQ1110" i="1"/>
  <c r="BR45" i="1"/>
  <c r="BP63" i="1"/>
  <c r="BR69" i="1"/>
  <c r="BP71" i="1"/>
  <c r="BM147" i="1"/>
  <c r="BM160" i="1"/>
  <c r="BR164" i="1"/>
  <c r="BQ175" i="1"/>
  <c r="BP179" i="1"/>
  <c r="BQ192" i="1"/>
  <c r="BQ206" i="1"/>
  <c r="BQ207" i="1"/>
  <c r="BQ330" i="1"/>
  <c r="BM391" i="1"/>
  <c r="BQ461" i="1"/>
  <c r="BQ470" i="1"/>
  <c r="BR579" i="1"/>
  <c r="BQ594" i="1"/>
  <c r="BQ663" i="1"/>
  <c r="BQ665" i="1"/>
  <c r="BR666" i="1"/>
  <c r="BQ703" i="1"/>
  <c r="BQ704" i="1"/>
  <c r="BQ778" i="1"/>
  <c r="BQ820" i="1"/>
  <c r="BQ822" i="1"/>
  <c r="BQ866" i="1"/>
  <c r="BQ867" i="1"/>
  <c r="BM960" i="1"/>
  <c r="BM1001" i="1"/>
  <c r="BP1084" i="1"/>
  <c r="BQ1109" i="1"/>
  <c r="BM1211" i="1"/>
  <c r="BQ1326" i="1"/>
  <c r="BM1369" i="1"/>
  <c r="BM696" i="1"/>
  <c r="BQ13" i="1"/>
  <c r="BQ121" i="1"/>
  <c r="BR18" i="1"/>
  <c r="BQ57" i="1"/>
  <c r="BQ117" i="1"/>
  <c r="BQ120" i="1"/>
  <c r="BQ145" i="1"/>
  <c r="BQ278" i="1"/>
  <c r="BQ285" i="1"/>
  <c r="BQ377" i="1"/>
  <c r="BQ389" i="1"/>
  <c r="BQ390" i="1"/>
  <c r="BM412" i="1"/>
  <c r="BQ512" i="1"/>
  <c r="BQ515" i="1"/>
  <c r="BM538" i="1"/>
  <c r="BQ553" i="1"/>
  <c r="BQ592" i="1"/>
  <c r="BQ619" i="1"/>
  <c r="BQ621" i="1"/>
  <c r="BQ629" i="1"/>
  <c r="BQ631" i="1"/>
  <c r="BQ633" i="1"/>
  <c r="BQ664" i="1"/>
  <c r="BQ692" i="1"/>
  <c r="BQ693" i="1"/>
  <c r="BQ700" i="1"/>
  <c r="BQ701" i="1"/>
  <c r="BQ777" i="1"/>
  <c r="BQ816" i="1"/>
  <c r="BQ818" i="1"/>
  <c r="BQ819" i="1"/>
  <c r="BQ821" i="1"/>
  <c r="BQ1017" i="1"/>
  <c r="BQ1022" i="1"/>
  <c r="BQ1027" i="1"/>
  <c r="BQ1098" i="1"/>
  <c r="BM1236" i="1"/>
  <c r="BQ1239" i="1"/>
  <c r="BM1248" i="1"/>
  <c r="BP105" i="1"/>
  <c r="BP176" i="1"/>
  <c r="BP215" i="1"/>
  <c r="BR347" i="1"/>
  <c r="BM580" i="1"/>
  <c r="BM630" i="1"/>
  <c r="BM664" i="1"/>
  <c r="BM1075" i="1"/>
  <c r="BM1247" i="1"/>
  <c r="BM1351" i="1"/>
  <c r="BQ1066" i="1"/>
  <c r="BM1080" i="1"/>
  <c r="BQ1085" i="1"/>
  <c r="BQ1086" i="1"/>
  <c r="BQ1122" i="1"/>
  <c r="BM1186" i="1"/>
  <c r="BQ1368" i="1"/>
  <c r="BM683" i="1"/>
  <c r="BQ726" i="1"/>
  <c r="BQ727" i="1"/>
  <c r="BM738" i="1"/>
  <c r="BQ815" i="1"/>
  <c r="BQ981" i="1"/>
  <c r="BQ1063" i="1"/>
  <c r="BM1106" i="1"/>
  <c r="BQ1118" i="1"/>
  <c r="BR1121" i="1"/>
  <c r="BQ1174" i="1"/>
  <c r="BQ1227" i="1"/>
  <c r="BQ1367" i="1"/>
  <c r="BR119" i="1"/>
  <c r="BP173" i="1"/>
  <c r="BQ188" i="1"/>
  <c r="BQ191" i="1"/>
  <c r="BQ250" i="1"/>
  <c r="BQ263" i="1"/>
  <c r="BQ264" i="1"/>
  <c r="BQ347" i="1"/>
  <c r="BQ424" i="1"/>
  <c r="BQ474" i="1"/>
  <c r="BM525" i="1"/>
  <c r="BQ577" i="1"/>
  <c r="BQ657" i="1"/>
  <c r="BQ668" i="1"/>
  <c r="BM777" i="1"/>
  <c r="BM806" i="1"/>
  <c r="BQ933" i="1"/>
  <c r="BM976" i="1"/>
  <c r="BM1041" i="1"/>
  <c r="BM1194" i="1"/>
  <c r="BM1226" i="1"/>
  <c r="BM321" i="1"/>
  <c r="BP405" i="1"/>
  <c r="BP412" i="1"/>
  <c r="BR512" i="1"/>
  <c r="BQ517" i="1"/>
  <c r="BR655" i="1"/>
  <c r="BP667" i="1"/>
  <c r="BM816" i="1"/>
  <c r="BR1082" i="1"/>
  <c r="BM1223" i="1"/>
  <c r="BM1362" i="1"/>
  <c r="BQ33" i="1"/>
  <c r="BQ38" i="1"/>
  <c r="BQ98" i="1"/>
  <c r="BP138" i="1"/>
  <c r="BP139" i="1"/>
  <c r="BQ227" i="1"/>
  <c r="BQ246" i="1"/>
  <c r="BQ249" i="1"/>
  <c r="BQ253" i="1"/>
  <c r="BP298" i="1"/>
  <c r="BR300" i="1"/>
  <c r="BQ346" i="1"/>
  <c r="BQ349" i="1"/>
  <c r="BQ354" i="1"/>
  <c r="BM575" i="1"/>
  <c r="BQ580" i="1"/>
  <c r="BQ605" i="1"/>
  <c r="BQ695" i="1"/>
  <c r="BR730" i="1"/>
  <c r="BQ834" i="1"/>
  <c r="BQ930" i="1"/>
  <c r="BM1036" i="1"/>
  <c r="BM1084" i="1"/>
  <c r="BQ1116" i="1"/>
  <c r="BM1127" i="1"/>
  <c r="BQ1164" i="1"/>
  <c r="BQ1287" i="1"/>
  <c r="BQ1294" i="1"/>
  <c r="BQ1295" i="1"/>
  <c r="BQ1296" i="1"/>
  <c r="BQ1347" i="1"/>
  <c r="BQ982" i="1"/>
  <c r="BQ1004" i="1"/>
  <c r="BQ1056" i="1"/>
  <c r="BQ1058" i="1"/>
  <c r="BQ1272" i="1"/>
  <c r="BQ1273" i="1"/>
  <c r="BM1349" i="1"/>
  <c r="BM397" i="1"/>
  <c r="BQ429" i="1"/>
  <c r="BM563" i="1"/>
  <c r="BQ571" i="1"/>
  <c r="BP593" i="1"/>
  <c r="BQ611" i="1"/>
  <c r="BQ685" i="1"/>
  <c r="BM707" i="1"/>
  <c r="BR731" i="1"/>
  <c r="BQ733" i="1"/>
  <c r="BQ743" i="1"/>
  <c r="BQ775" i="1"/>
  <c r="BQ786" i="1"/>
  <c r="BQ871" i="1"/>
  <c r="BQ893" i="1"/>
  <c r="BQ894" i="1"/>
  <c r="BQ955" i="1"/>
  <c r="BM1022" i="1"/>
  <c r="BQ1051" i="1"/>
  <c r="BQ1054" i="1"/>
  <c r="BQ1113" i="1"/>
  <c r="BQ1144" i="1"/>
  <c r="BQ1145" i="1"/>
  <c r="BQ1149" i="1"/>
  <c r="BM1268" i="1"/>
  <c r="BM1309" i="1"/>
  <c r="BQ1359" i="1"/>
  <c r="BM1393" i="1"/>
  <c r="BM798" i="1"/>
  <c r="BR1030" i="1"/>
  <c r="BM1269" i="1"/>
  <c r="BM1388" i="1"/>
  <c r="BM1392" i="1"/>
  <c r="BQ435" i="1"/>
  <c r="BQ550" i="1"/>
  <c r="BQ678" i="1"/>
  <c r="BQ755" i="1"/>
  <c r="BQ767" i="1"/>
  <c r="BQ801" i="1"/>
  <c r="BQ802" i="1"/>
  <c r="BQ803" i="1"/>
  <c r="BQ856" i="1"/>
  <c r="BQ909" i="1"/>
  <c r="BQ910" i="1"/>
  <c r="BM1053" i="1"/>
  <c r="BQ1079" i="1"/>
  <c r="BQ1080" i="1"/>
  <c r="BM1128" i="1"/>
  <c r="BQ1148" i="1"/>
  <c r="BM1190" i="1"/>
  <c r="BQ1191" i="1"/>
  <c r="BQ1196" i="1"/>
  <c r="BQ1242" i="1"/>
  <c r="BQ1248" i="1"/>
  <c r="BQ1327" i="1"/>
  <c r="BQ1328" i="1"/>
  <c r="BQ1357" i="1"/>
  <c r="BQ957" i="1"/>
  <c r="BQ1023" i="1"/>
  <c r="BQ1026" i="1"/>
  <c r="BM1114" i="1"/>
  <c r="BQ1209" i="1"/>
  <c r="BQ1218" i="1"/>
  <c r="BQ1256" i="1"/>
  <c r="BQ1416" i="1"/>
  <c r="BQ808" i="1"/>
  <c r="BQ836" i="1"/>
  <c r="BQ837" i="1"/>
  <c r="BQ922" i="1"/>
  <c r="BQ945" i="1"/>
  <c r="BQ949" i="1"/>
  <c r="BQ986" i="1"/>
  <c r="BM1020" i="1"/>
  <c r="BQ1135" i="1"/>
  <c r="BM1173" i="1"/>
  <c r="BQ1207" i="1"/>
  <c r="BQ1252" i="1"/>
  <c r="BQ1402" i="1"/>
  <c r="BQ800" i="1"/>
  <c r="BQ852" i="1"/>
  <c r="BQ865" i="1"/>
  <c r="BQ915" i="1"/>
  <c r="BQ934" i="1"/>
  <c r="BQ946" i="1"/>
  <c r="BQ948" i="1"/>
  <c r="BQ958" i="1"/>
  <c r="BQ989" i="1"/>
  <c r="BQ1005" i="1"/>
  <c r="BQ1007" i="1"/>
  <c r="BQ1071" i="1"/>
  <c r="BQ1132" i="1"/>
  <c r="BQ1159" i="1"/>
  <c r="BQ1204" i="1"/>
  <c r="BQ1212" i="1"/>
  <c r="BQ1233" i="1"/>
  <c r="BQ1243" i="1"/>
  <c r="BQ1244" i="1"/>
  <c r="BQ1251" i="1"/>
  <c r="BQ1285" i="1"/>
  <c r="BM1286" i="1"/>
  <c r="BM1370" i="1"/>
  <c r="BM1371" i="1"/>
  <c r="BQ1378" i="1"/>
  <c r="BQ1380" i="1"/>
  <c r="BM1381" i="1"/>
  <c r="BQ1217" i="1"/>
  <c r="BQ1219" i="1"/>
  <c r="BQ1263" i="1"/>
  <c r="BM1374" i="1"/>
  <c r="BM1403" i="1"/>
  <c r="BM1038" i="1"/>
  <c r="BQ1043" i="1"/>
  <c r="BQ1044" i="1"/>
  <c r="BQ1103" i="1"/>
  <c r="BQ1156" i="1"/>
  <c r="BM1170" i="1"/>
  <c r="BQ1216" i="1"/>
  <c r="BM1413" i="1"/>
  <c r="BQ1001" i="1"/>
  <c r="BQ1028" i="1"/>
  <c r="BQ1050" i="1"/>
  <c r="BQ1070" i="1"/>
  <c r="BQ1093" i="1"/>
  <c r="BM1122" i="1"/>
  <c r="BQ1155" i="1"/>
  <c r="BQ1215" i="1"/>
  <c r="BQ1314" i="1"/>
  <c r="BQ1315" i="1"/>
  <c r="BQ1316" i="1"/>
  <c r="BQ1317" i="1"/>
  <c r="BQ1349" i="1"/>
  <c r="BQ1387" i="1"/>
  <c r="BQ1388" i="1"/>
  <c r="BQ1410" i="1"/>
  <c r="BM1411" i="1"/>
  <c r="BQ1360" i="1"/>
  <c r="BQ1373" i="1"/>
  <c r="BQ1393" i="1"/>
  <c r="BQ975" i="1"/>
  <c r="BQ983" i="1"/>
  <c r="BQ991" i="1"/>
  <c r="BQ1064" i="1"/>
  <c r="BQ1088" i="1"/>
  <c r="BQ1123" i="1"/>
  <c r="BQ1176" i="1"/>
  <c r="BQ1177" i="1"/>
  <c r="BM1215" i="1"/>
  <c r="BQ1334" i="1"/>
  <c r="BM1006" i="1"/>
  <c r="BM1104" i="1"/>
  <c r="BM1155" i="1"/>
  <c r="BQ1247" i="1"/>
  <c r="BM1262" i="1"/>
  <c r="BQ1305" i="1"/>
  <c r="BQ1306" i="1"/>
  <c r="BQ1309" i="1"/>
  <c r="BQ1310" i="1"/>
  <c r="BQ1333" i="1"/>
  <c r="BQ1350" i="1"/>
  <c r="BQ1370" i="1"/>
  <c r="BQ1403" i="1"/>
  <c r="BQ1124" i="1"/>
  <c r="BQ1169" i="1"/>
  <c r="BQ1180" i="1"/>
  <c r="BQ1210" i="1"/>
  <c r="BM1235" i="1"/>
  <c r="BM1243" i="1"/>
  <c r="BQ1254" i="1"/>
  <c r="BQ1255" i="1"/>
  <c r="BQ1257" i="1"/>
  <c r="BQ1311" i="1"/>
  <c r="BQ1318" i="1"/>
  <c r="BQ1372" i="1"/>
  <c r="BQ1383" i="1"/>
  <c r="BQ1384" i="1"/>
  <c r="BM1390" i="1"/>
  <c r="BQ1245" i="1"/>
  <c r="BQ1266" i="1"/>
  <c r="BQ1319" i="1"/>
  <c r="BQ1329" i="1"/>
  <c r="BQ1340" i="1"/>
  <c r="BM1159" i="1"/>
  <c r="BM1241" i="1"/>
  <c r="BQ1363" i="1"/>
  <c r="BR1089" i="1"/>
  <c r="BP823" i="1"/>
  <c r="BR739" i="1"/>
  <c r="BP665" i="1"/>
  <c r="BP643" i="1"/>
  <c r="BP622" i="1"/>
  <c r="BR565" i="1"/>
  <c r="BP534" i="1"/>
  <c r="BR528" i="1"/>
  <c r="BP518" i="1"/>
  <c r="BR398" i="1"/>
  <c r="BR388" i="1"/>
  <c r="BR288" i="1"/>
  <c r="BR224" i="1"/>
  <c r="BP208" i="1"/>
  <c r="BP169" i="1"/>
  <c r="BP1366" i="1"/>
  <c r="BR1220" i="1"/>
  <c r="BR1202" i="1"/>
  <c r="BP1134" i="1"/>
  <c r="BP1116" i="1"/>
  <c r="BR1115" i="1"/>
  <c r="BP960" i="1"/>
  <c r="BP942" i="1"/>
  <c r="BP866" i="1"/>
  <c r="BR746" i="1"/>
  <c r="BR708" i="1"/>
  <c r="BR691" i="1"/>
  <c r="BR649" i="1"/>
  <c r="BR587" i="1"/>
  <c r="BR552" i="1"/>
  <c r="BR1373" i="1"/>
  <c r="BR1029" i="1"/>
  <c r="BR940" i="1"/>
  <c r="BR924" i="1"/>
  <c r="BR829" i="1"/>
  <c r="BR723" i="1"/>
  <c r="BP620" i="1"/>
  <c r="BP543" i="1"/>
  <c r="BR508" i="1"/>
  <c r="BR404" i="1"/>
  <c r="BR356" i="1"/>
  <c r="BP288" i="1"/>
  <c r="BR278" i="1"/>
  <c r="BR950" i="1"/>
  <c r="BP930" i="1"/>
  <c r="BP895" i="1"/>
  <c r="BR750" i="1"/>
  <c r="BR414" i="1"/>
  <c r="BP219" i="1"/>
  <c r="BR211" i="1"/>
  <c r="BP1239" i="1"/>
  <c r="BR980" i="1"/>
  <c r="BR893" i="1"/>
  <c r="BP886" i="1"/>
  <c r="BR726" i="1"/>
  <c r="BR559" i="1"/>
  <c r="BR457" i="1"/>
  <c r="BR318" i="1"/>
  <c r="BR281" i="1"/>
  <c r="BP142" i="1"/>
  <c r="BR85" i="1"/>
  <c r="BR1016" i="1"/>
  <c r="BP980" i="1"/>
  <c r="BP1178" i="1"/>
  <c r="BR1116" i="1"/>
  <c r="BR745" i="1"/>
  <c r="BP730" i="1"/>
  <c r="BR701" i="1"/>
  <c r="BR692" i="1"/>
  <c r="BP587" i="1"/>
  <c r="BR544" i="1"/>
  <c r="BR348" i="1"/>
  <c r="BR190" i="1"/>
  <c r="BP1135" i="1"/>
  <c r="BP1045" i="1"/>
  <c r="BP997" i="1"/>
  <c r="BR880" i="1"/>
  <c r="BP855" i="1"/>
  <c r="BR796" i="1"/>
  <c r="BR728" i="1"/>
  <c r="BP686" i="1"/>
  <c r="BR423" i="1"/>
  <c r="BP279" i="1"/>
  <c r="BR188" i="1"/>
  <c r="BR140" i="1"/>
  <c r="BP133" i="1"/>
  <c r="BP25" i="1"/>
  <c r="BR1203" i="1"/>
  <c r="BR871" i="1"/>
  <c r="BP701" i="1"/>
  <c r="BR514" i="1"/>
  <c r="BR486" i="1"/>
  <c r="BR470" i="1"/>
  <c r="BR401" i="1"/>
  <c r="BR344" i="1"/>
  <c r="BP1412" i="1"/>
  <c r="BR1381" i="1"/>
  <c r="BR1039" i="1"/>
  <c r="BP1018" i="1"/>
  <c r="BP890" i="1"/>
  <c r="BP871" i="1"/>
  <c r="BR635" i="1"/>
  <c r="BR593" i="1"/>
  <c r="BR576" i="1"/>
  <c r="BP514" i="1"/>
  <c r="BP470" i="1"/>
  <c r="BR399" i="1"/>
  <c r="BR383" i="1"/>
  <c r="BP380" i="1"/>
  <c r="BR247" i="1"/>
  <c r="BP98" i="1"/>
  <c r="BR55" i="1"/>
  <c r="BR1072" i="1"/>
  <c r="BR598" i="1"/>
  <c r="BP880" i="1"/>
  <c r="BP734" i="1"/>
  <c r="BR567" i="1"/>
  <c r="BR555" i="1"/>
  <c r="BP486" i="1"/>
  <c r="BR478" i="1"/>
  <c r="BP414" i="1"/>
  <c r="BR413" i="1"/>
  <c r="BR98" i="1"/>
  <c r="BR82" i="1"/>
  <c r="BR73" i="1"/>
  <c r="BP1139" i="1"/>
  <c r="BR1014" i="1"/>
  <c r="BP689" i="1"/>
  <c r="BP551" i="1"/>
  <c r="BR291" i="1"/>
  <c r="BR264" i="1"/>
  <c r="BR262" i="1"/>
  <c r="BR66" i="1"/>
  <c r="BP242" i="1"/>
  <c r="BP113" i="1"/>
  <c r="BR1052" i="1"/>
  <c r="BR665" i="1"/>
  <c r="BR549" i="1"/>
  <c r="BR1287" i="1"/>
  <c r="BP845" i="1"/>
  <c r="BR772" i="1"/>
  <c r="BR596" i="1"/>
  <c r="BP383" i="1"/>
  <c r="BP291" i="1"/>
  <c r="BP66" i="1"/>
  <c r="BR7" i="1"/>
  <c r="BR1210" i="1"/>
  <c r="BR1012" i="1"/>
  <c r="BR799" i="1"/>
  <c r="BP688" i="1"/>
  <c r="BR434" i="1"/>
  <c r="BP377" i="1"/>
  <c r="BP356" i="1"/>
  <c r="BR137" i="1"/>
  <c r="BP82" i="1"/>
  <c r="BP1036" i="1"/>
  <c r="BR934" i="1"/>
  <c r="BP909" i="1"/>
  <c r="BP696" i="1"/>
  <c r="BR534" i="1"/>
  <c r="BR502" i="1"/>
  <c r="BR236" i="1"/>
  <c r="BP149" i="1"/>
  <c r="BR147" i="1"/>
  <c r="BP137" i="1"/>
  <c r="BR1333" i="1"/>
  <c r="BR1235" i="1"/>
  <c r="BP1171" i="1"/>
  <c r="BR819" i="1"/>
  <c r="BR713" i="1"/>
  <c r="BR686" i="1"/>
  <c r="BP635" i="1"/>
  <c r="BP605" i="1"/>
  <c r="BR603" i="1"/>
  <c r="BR547" i="1"/>
  <c r="BR430" i="1"/>
  <c r="BP970" i="1"/>
  <c r="BR908" i="1"/>
  <c r="BR884" i="1"/>
  <c r="BP733" i="1"/>
  <c r="BP723" i="1"/>
  <c r="BP502" i="1"/>
  <c r="BP236" i="1"/>
  <c r="BR20" i="1"/>
  <c r="BP1410" i="1"/>
  <c r="BR914" i="1"/>
  <c r="BP819" i="1"/>
  <c r="BR806" i="1"/>
  <c r="BR704" i="1"/>
  <c r="BP449" i="1"/>
  <c r="BP430" i="1"/>
  <c r="BR427" i="1"/>
  <c r="BR395" i="1"/>
  <c r="BR391" i="1"/>
  <c r="BR370" i="1"/>
  <c r="BR22" i="1"/>
  <c r="BR986" i="1"/>
  <c r="BR906" i="1"/>
  <c r="BR817" i="1"/>
  <c r="BR581" i="1"/>
  <c r="BR511" i="1"/>
  <c r="BR172" i="1"/>
  <c r="BP110" i="1"/>
  <c r="BP1094" i="1"/>
  <c r="BR1042" i="1"/>
  <c r="BP914" i="1"/>
  <c r="BR835" i="1"/>
  <c r="BP826" i="1"/>
  <c r="BR711" i="1"/>
  <c r="BR447" i="1"/>
  <c r="BR142" i="1"/>
  <c r="BR165" i="1"/>
  <c r="BP364" i="1"/>
  <c r="BP366" i="1"/>
  <c r="BR676" i="1"/>
  <c r="BR855" i="1"/>
  <c r="BP961" i="1"/>
  <c r="BR991" i="1"/>
  <c r="BP1131" i="1"/>
  <c r="BP285" i="1"/>
  <c r="BP478" i="1"/>
  <c r="BP488" i="1"/>
  <c r="BR661" i="1"/>
  <c r="BR787" i="1"/>
  <c r="BR961" i="1"/>
  <c r="BP978" i="1"/>
  <c r="BR984" i="1"/>
  <c r="BR250" i="1"/>
  <c r="BR425" i="1"/>
  <c r="BR426" i="1"/>
  <c r="BP656" i="1"/>
  <c r="BP662" i="1"/>
  <c r="BR720" i="1"/>
  <c r="BR870" i="1"/>
  <c r="BP968" i="1"/>
  <c r="BP393" i="1"/>
  <c r="BP395" i="1"/>
  <c r="BR586" i="1"/>
  <c r="BR1274" i="1"/>
  <c r="BR28" i="1"/>
  <c r="BR44" i="1"/>
  <c r="BP95" i="1"/>
  <c r="BP202" i="1"/>
  <c r="BR298" i="1"/>
  <c r="BP344" i="1"/>
  <c r="BR417" i="1"/>
  <c r="BP585" i="1"/>
  <c r="BR616" i="1"/>
  <c r="BP627" i="1"/>
  <c r="BP724" i="1"/>
  <c r="BR827" i="1"/>
  <c r="BP42" i="1"/>
  <c r="BP43" i="1"/>
  <c r="BR46" i="1"/>
  <c r="BP147" i="1"/>
  <c r="BP300" i="1"/>
  <c r="BP417" i="1"/>
  <c r="BR714" i="1"/>
  <c r="BP23" i="1"/>
  <c r="BP134" i="1"/>
  <c r="BP166" i="1"/>
  <c r="BP184" i="1"/>
  <c r="BP230" i="1"/>
  <c r="BP231" i="1"/>
  <c r="BR238" i="1"/>
  <c r="BP251" i="1"/>
  <c r="BR303" i="1"/>
  <c r="BP320" i="1"/>
  <c r="BP384" i="1"/>
  <c r="BR484" i="1"/>
  <c r="BR548" i="1"/>
  <c r="BP561" i="1"/>
  <c r="BP616" i="1"/>
  <c r="BR822" i="1"/>
  <c r="BP902" i="1"/>
  <c r="BP916" i="1"/>
  <c r="BR1035" i="1"/>
  <c r="BP7" i="1"/>
  <c r="BP46" i="1"/>
  <c r="BR84" i="1"/>
  <c r="BR186" i="1"/>
  <c r="BP233" i="1"/>
  <c r="BP247" i="1"/>
  <c r="BP303" i="1"/>
  <c r="BR433" i="1"/>
  <c r="BP472" i="1"/>
  <c r="BP562" i="1"/>
  <c r="BR619" i="1"/>
  <c r="BP791" i="1"/>
  <c r="BR899" i="1"/>
  <c r="BP1022" i="1"/>
  <c r="BR1074" i="1"/>
  <c r="BR8" i="1"/>
  <c r="BP150" i="1"/>
  <c r="BR151" i="1"/>
  <c r="BP238" i="1"/>
  <c r="BP245" i="1"/>
  <c r="BP304" i="1"/>
  <c r="BP306" i="1"/>
  <c r="BR308" i="1"/>
  <c r="BP352" i="1"/>
  <c r="BR381" i="1"/>
  <c r="BR385" i="1"/>
  <c r="BP607" i="1"/>
  <c r="BR853" i="1"/>
  <c r="BP287" i="1"/>
  <c r="BP358" i="1"/>
  <c r="BP619" i="1"/>
  <c r="BR1028" i="1"/>
  <c r="BP31" i="1"/>
  <c r="BP115" i="1"/>
  <c r="BP116" i="1"/>
  <c r="BP153" i="1"/>
  <c r="BP155" i="1"/>
  <c r="BP283" i="1"/>
  <c r="BR289" i="1"/>
  <c r="BP381" i="1"/>
  <c r="BR621" i="1"/>
  <c r="BR875" i="1"/>
  <c r="BP1118" i="1"/>
  <c r="BP463" i="1"/>
  <c r="BP608" i="1"/>
  <c r="BP672" i="1"/>
  <c r="BP682" i="1"/>
  <c r="BP782" i="1"/>
  <c r="BR17" i="1"/>
  <c r="BR32" i="1"/>
  <c r="BR62" i="1"/>
  <c r="BR215" i="1"/>
  <c r="BP268" i="1"/>
  <c r="BR285" i="1"/>
  <c r="BP292" i="1"/>
  <c r="BP33" i="1"/>
  <c r="BP118" i="1"/>
  <c r="BR193" i="1"/>
  <c r="BP210" i="1"/>
  <c r="BR366" i="1"/>
  <c r="BP378" i="1"/>
  <c r="BP379" i="1"/>
  <c r="BR477" i="1"/>
  <c r="BP530" i="1"/>
  <c r="BP540" i="1"/>
  <c r="BP698" i="1"/>
  <c r="BR759" i="1"/>
  <c r="BR775" i="1"/>
  <c r="BR782" i="1"/>
  <c r="BR1006" i="1"/>
  <c r="BP1039" i="1"/>
  <c r="BP1187" i="1"/>
  <c r="BP28" i="1"/>
  <c r="BP84" i="1"/>
  <c r="BR99" i="1"/>
  <c r="BP157" i="1"/>
  <c r="BP504" i="1"/>
  <c r="BR569" i="1"/>
  <c r="BP577" i="1"/>
  <c r="BR847" i="1"/>
  <c r="BR1046" i="1"/>
  <c r="BR1055" i="1"/>
  <c r="BP621" i="1"/>
  <c r="BP646" i="1"/>
  <c r="BR669" i="1"/>
  <c r="BP680" i="1"/>
  <c r="BP1300" i="1"/>
  <c r="BP17" i="1"/>
  <c r="BP47" i="1"/>
  <c r="BR158" i="1"/>
  <c r="BR168" i="1"/>
  <c r="BP220" i="1"/>
  <c r="BP222" i="1"/>
  <c r="BP224" i="1"/>
  <c r="BP253" i="1"/>
  <c r="BR254" i="1"/>
  <c r="BP322" i="1"/>
  <c r="BR369" i="1"/>
  <c r="BP556" i="1"/>
  <c r="BP599" i="1"/>
  <c r="BR813" i="1"/>
  <c r="BR1247" i="1"/>
  <c r="BP41" i="1"/>
  <c r="BP111" i="1"/>
  <c r="BR113" i="1"/>
  <c r="BP129" i="1"/>
  <c r="BP131" i="1"/>
  <c r="BR144" i="1"/>
  <c r="BP158" i="1"/>
  <c r="BP160" i="1"/>
  <c r="BP168" i="1"/>
  <c r="BP254" i="1"/>
  <c r="BP331" i="1"/>
  <c r="BP498" i="1"/>
  <c r="BR911" i="1"/>
  <c r="BP1055" i="1"/>
  <c r="BP6" i="1"/>
  <c r="BR48" i="1"/>
  <c r="BR58" i="1"/>
  <c r="BR61" i="1"/>
  <c r="BP78" i="1"/>
  <c r="BR92" i="1"/>
  <c r="BP144" i="1"/>
  <c r="BP205" i="1"/>
  <c r="BP350" i="1"/>
  <c r="BR480" i="1"/>
  <c r="BR499" i="1"/>
  <c r="BP659" i="1"/>
  <c r="BP797" i="1"/>
  <c r="BP65" i="1"/>
  <c r="BP100" i="1"/>
  <c r="BR115" i="1"/>
  <c r="BR191" i="1"/>
  <c r="BR261" i="1"/>
  <c r="BR350" i="1"/>
  <c r="BP425" i="1"/>
  <c r="BR570" i="1"/>
  <c r="BP579" i="1"/>
  <c r="BR632" i="1"/>
  <c r="BP664" i="1"/>
  <c r="BR849" i="1"/>
  <c r="BP892" i="1"/>
  <c r="BP954" i="1"/>
  <c r="BP86" i="1"/>
  <c r="BR100" i="1"/>
  <c r="BP123" i="1"/>
  <c r="BP186" i="1"/>
  <c r="BP204" i="1"/>
  <c r="BR241" i="1"/>
  <c r="BP308" i="1"/>
  <c r="BP437" i="1"/>
  <c r="BR491" i="1"/>
  <c r="BP548" i="1"/>
  <c r="BP571" i="1"/>
  <c r="BP638" i="1"/>
  <c r="BP669" i="1"/>
  <c r="BR734" i="1"/>
  <c r="BR752" i="1"/>
  <c r="BR762" i="1"/>
  <c r="BR801" i="1"/>
  <c r="BP860" i="1"/>
  <c r="BP44" i="1"/>
  <c r="BP52" i="1"/>
  <c r="BP68" i="1"/>
  <c r="BP79" i="1"/>
  <c r="BP87" i="1"/>
  <c r="BP92" i="1"/>
  <c r="BP99" i="1"/>
  <c r="BP187" i="1"/>
  <c r="BP190" i="1"/>
  <c r="BR216" i="1"/>
  <c r="BR376" i="1"/>
  <c r="BP415" i="1"/>
  <c r="BP573" i="1"/>
  <c r="BP717" i="1"/>
  <c r="BP776" i="1"/>
  <c r="BR786" i="1"/>
  <c r="BR921" i="1"/>
  <c r="BP182" i="1"/>
  <c r="BP240" i="1"/>
  <c r="BR280" i="1"/>
  <c r="BR301" i="1"/>
  <c r="BP314" i="1"/>
  <c r="BP328" i="1"/>
  <c r="BP330" i="1"/>
  <c r="BR331" i="1"/>
  <c r="BP398" i="1"/>
  <c r="BR407" i="1"/>
  <c r="BP408" i="1"/>
  <c r="BP419" i="1"/>
  <c r="BP440" i="1"/>
  <c r="BP973" i="1"/>
  <c r="BP974" i="1"/>
  <c r="BR988" i="1"/>
  <c r="BP1049" i="1"/>
  <c r="BR1098" i="1"/>
  <c r="BR537" i="1"/>
  <c r="BP566" i="1"/>
  <c r="BR612" i="1"/>
  <c r="BR672" i="1"/>
  <c r="BP778" i="1"/>
  <c r="BP844" i="1"/>
  <c r="BP996" i="1"/>
  <c r="BR1018" i="1"/>
  <c r="BR163" i="1"/>
  <c r="BR171" i="1"/>
  <c r="BP229" i="1"/>
  <c r="BP280" i="1"/>
  <c r="BP301" i="1"/>
  <c r="BP326" i="1"/>
  <c r="BP360" i="1"/>
  <c r="BP372" i="1"/>
  <c r="BP374" i="1"/>
  <c r="BP409" i="1"/>
  <c r="BP492" i="1"/>
  <c r="BP595" i="1"/>
  <c r="BR613" i="1"/>
  <c r="BR630" i="1"/>
  <c r="BP652" i="1"/>
  <c r="BR673" i="1"/>
  <c r="BR716" i="1"/>
  <c r="BP813" i="1"/>
  <c r="BR926" i="1"/>
  <c r="BR1198" i="1"/>
  <c r="BM30" i="1"/>
  <c r="BM107" i="1"/>
  <c r="BR240" i="1"/>
  <c r="BR349" i="1"/>
  <c r="BM485" i="1"/>
  <c r="BM919" i="1"/>
  <c r="BP919" i="1"/>
  <c r="BP485" i="1"/>
  <c r="BR507" i="1"/>
  <c r="BQ771" i="1"/>
  <c r="BQ783" i="1"/>
  <c r="BQ814" i="1"/>
  <c r="BQ937" i="1"/>
  <c r="BM944" i="1"/>
  <c r="BM57" i="1"/>
  <c r="BM329" i="1"/>
  <c r="BR361" i="1"/>
  <c r="BM382" i="1"/>
  <c r="BM431" i="1"/>
  <c r="BM437" i="1"/>
  <c r="BR437" i="1"/>
  <c r="BM506" i="1"/>
  <c r="BM21" i="1"/>
  <c r="BP57" i="1"/>
  <c r="BM128" i="1"/>
  <c r="BM360" i="1"/>
  <c r="BR120" i="1"/>
  <c r="BP126" i="1"/>
  <c r="BM170" i="1"/>
  <c r="BM177" i="1"/>
  <c r="BR177" i="1"/>
  <c r="BP177" i="1"/>
  <c r="BQ297" i="1"/>
  <c r="BQ497" i="1"/>
  <c r="BM564" i="1"/>
  <c r="BM703" i="1"/>
  <c r="BM89" i="1"/>
  <c r="BR202" i="1"/>
  <c r="BR263" i="1"/>
  <c r="BQ483" i="1"/>
  <c r="BQ794" i="1"/>
  <c r="BR1401" i="1"/>
  <c r="BM34" i="1"/>
  <c r="BM91" i="1"/>
  <c r="BR126" i="1"/>
  <c r="BR170" i="1"/>
  <c r="BQ196" i="1"/>
  <c r="BR265" i="1"/>
  <c r="BM267" i="1"/>
  <c r="BM294" i="1"/>
  <c r="BR294" i="1"/>
  <c r="BM319" i="1"/>
  <c r="BR422" i="1"/>
  <c r="BM422" i="1"/>
  <c r="BM456" i="1"/>
  <c r="BM474" i="1"/>
  <c r="BR591" i="1"/>
  <c r="BQ653" i="1"/>
  <c r="BP34" i="1"/>
  <c r="BQ122" i="1"/>
  <c r="BM130" i="1"/>
  <c r="BM195" i="1"/>
  <c r="BQ83" i="1"/>
  <c r="BQ132" i="1"/>
  <c r="BP195" i="1"/>
  <c r="BR355" i="1"/>
  <c r="BM623" i="1"/>
  <c r="BP121" i="1"/>
  <c r="BM132" i="1"/>
  <c r="BR132" i="1"/>
  <c r="BP181" i="1"/>
  <c r="BM458" i="1"/>
  <c r="BM614" i="1"/>
  <c r="BR614" i="1"/>
  <c r="BP614" i="1"/>
  <c r="BM951" i="1"/>
  <c r="BM71" i="1"/>
  <c r="BM721" i="1"/>
  <c r="BR721" i="1"/>
  <c r="BR764" i="1"/>
  <c r="BM992" i="1"/>
  <c r="BP992" i="1"/>
  <c r="BR83" i="1"/>
  <c r="BQ125" i="1"/>
  <c r="BM152" i="1"/>
  <c r="BQ280" i="1"/>
  <c r="BM322" i="1"/>
  <c r="BR322" i="1"/>
  <c r="BM451" i="1"/>
  <c r="BP542" i="1"/>
  <c r="BR951" i="1"/>
  <c r="BM1054" i="1"/>
  <c r="BM1092" i="1"/>
  <c r="BR1092" i="1"/>
  <c r="BQ26" i="1"/>
  <c r="BM56" i="1"/>
  <c r="BM83" i="1"/>
  <c r="BM125" i="1"/>
  <c r="BR143" i="1"/>
  <c r="BP152" i="1"/>
  <c r="BR197" i="1"/>
  <c r="BM197" i="1"/>
  <c r="BQ218" i="1"/>
  <c r="BR237" i="1"/>
  <c r="BQ289" i="1"/>
  <c r="BP315" i="1"/>
  <c r="BM315" i="1"/>
  <c r="BR357" i="1"/>
  <c r="BR358" i="1"/>
  <c r="BP400" i="1"/>
  <c r="BM405" i="1"/>
  <c r="BM435" i="1"/>
  <c r="BR435" i="1"/>
  <c r="BP435" i="1"/>
  <c r="BM440" i="1"/>
  <c r="BR440" i="1"/>
  <c r="BM446" i="1"/>
  <c r="BR446" i="1"/>
  <c r="BP451" i="1"/>
  <c r="BM536" i="1"/>
  <c r="BM640" i="1"/>
  <c r="BR640" i="1"/>
  <c r="BQ887" i="1"/>
  <c r="BM11" i="1"/>
  <c r="BM27" i="1"/>
  <c r="BR39" i="1"/>
  <c r="BM39" i="1"/>
  <c r="BR67" i="1"/>
  <c r="BM175" i="1"/>
  <c r="BM293" i="1"/>
  <c r="BR935" i="1"/>
  <c r="BQ51" i="1"/>
  <c r="BM174" i="1"/>
  <c r="BP199" i="1"/>
  <c r="BR206" i="1"/>
  <c r="BR217" i="1"/>
  <c r="BQ244" i="1"/>
  <c r="BM815" i="1"/>
  <c r="BR863" i="1"/>
  <c r="BM1183" i="1"/>
  <c r="BP10" i="1"/>
  <c r="BM106" i="1"/>
  <c r="BR106" i="1"/>
  <c r="BM120" i="1"/>
  <c r="BM194" i="1"/>
  <c r="BQ235" i="1"/>
  <c r="BQ14" i="1"/>
  <c r="BP19" i="1"/>
  <c r="BM50" i="1"/>
  <c r="BQ799" i="1"/>
  <c r="BP293" i="1"/>
  <c r="BM420" i="1"/>
  <c r="BQ718" i="1"/>
  <c r="BM81" i="1"/>
  <c r="BQ88" i="1"/>
  <c r="BQ102" i="1"/>
  <c r="BQ223" i="1"/>
  <c r="BP261" i="1"/>
  <c r="BQ266" i="1"/>
  <c r="BM297" i="1"/>
  <c r="BR421" i="1"/>
  <c r="BM497" i="1"/>
  <c r="BM539" i="1"/>
  <c r="BR539" i="1"/>
  <c r="BM601" i="1"/>
  <c r="BQ779" i="1"/>
  <c r="BM1300" i="1"/>
  <c r="BR1300" i="1"/>
  <c r="BR30" i="1"/>
  <c r="BR50" i="1"/>
  <c r="BP81" i="1"/>
  <c r="BQ129" i="1"/>
  <c r="BQ365" i="1"/>
  <c r="BM371" i="1"/>
  <c r="BP719" i="1"/>
  <c r="BM719" i="1"/>
  <c r="BM196" i="1"/>
  <c r="BR196" i="1"/>
  <c r="BM375" i="1"/>
  <c r="BR375" i="1"/>
  <c r="BM481" i="1"/>
  <c r="BM644" i="1"/>
  <c r="BP644" i="1"/>
  <c r="BM652" i="1"/>
  <c r="BR705" i="1"/>
  <c r="BP705" i="1"/>
  <c r="BM705" i="1"/>
  <c r="BM1143" i="1"/>
  <c r="BM1400" i="1"/>
  <c r="BR1400" i="1"/>
  <c r="BP1400" i="1"/>
  <c r="BP30" i="1"/>
  <c r="BQ189" i="1"/>
  <c r="BR209" i="1"/>
  <c r="BR456" i="1"/>
  <c r="BR566" i="1"/>
  <c r="BR573" i="1"/>
  <c r="BR727" i="1"/>
  <c r="BM764" i="1"/>
  <c r="BM778" i="1"/>
  <c r="BR778" i="1"/>
  <c r="BM72" i="1"/>
  <c r="BQ212" i="1"/>
  <c r="BM226" i="1"/>
  <c r="BR697" i="1"/>
  <c r="BM15" i="1"/>
  <c r="BP15" i="1"/>
  <c r="BP37" i="1"/>
  <c r="BM37" i="1"/>
  <c r="BR37" i="1"/>
  <c r="BR195" i="1"/>
  <c r="BQ214" i="1"/>
  <c r="BM237" i="1"/>
  <c r="BM277" i="1"/>
  <c r="BP277" i="1"/>
  <c r="BR277" i="1"/>
  <c r="BP307" i="1"/>
  <c r="BR307" i="1"/>
  <c r="BM307" i="1"/>
  <c r="BQ323" i="1"/>
  <c r="BQ452" i="1"/>
  <c r="BQ641" i="1"/>
  <c r="BR652" i="1"/>
  <c r="BM9" i="1"/>
  <c r="BM90" i="1"/>
  <c r="BR90" i="1"/>
  <c r="BP90" i="1"/>
  <c r="BM204" i="1"/>
  <c r="BM214" i="1"/>
  <c r="BR226" i="1"/>
  <c r="BM249" i="1"/>
  <c r="BM641" i="1"/>
  <c r="BR641" i="1"/>
  <c r="BR15" i="1"/>
  <c r="BR9" i="1"/>
  <c r="BM26" i="1"/>
  <c r="BR26" i="1"/>
  <c r="BP26" i="1"/>
  <c r="BM49" i="1"/>
  <c r="BQ67" i="1"/>
  <c r="BR71" i="1"/>
  <c r="BQ74" i="1"/>
  <c r="BQ104" i="1"/>
  <c r="BM105" i="1"/>
  <c r="BM143" i="1"/>
  <c r="BM146" i="1"/>
  <c r="BR155" i="1"/>
  <c r="BP212" i="1"/>
  <c r="BP228" i="1"/>
  <c r="BM228" i="1"/>
  <c r="BM251" i="1"/>
  <c r="BR251" i="1"/>
  <c r="BQ271" i="1"/>
  <c r="BP346" i="1"/>
  <c r="BQ445" i="1"/>
  <c r="BM504" i="1"/>
  <c r="BM515" i="1"/>
  <c r="BM516" i="1"/>
  <c r="BR520" i="1"/>
  <c r="BR535" i="1"/>
  <c r="BM629" i="1"/>
  <c r="BP640" i="1"/>
  <c r="BM841" i="1"/>
  <c r="BM887" i="1"/>
  <c r="BR887" i="1"/>
  <c r="BM972" i="1"/>
  <c r="BM1066" i="1"/>
  <c r="BM19" i="1"/>
  <c r="BM309" i="1"/>
  <c r="BM10" i="1"/>
  <c r="BM94" i="1"/>
  <c r="BQ180" i="1"/>
  <c r="BR428" i="1"/>
  <c r="BQ438" i="1"/>
  <c r="BM797" i="1"/>
  <c r="BR797" i="1"/>
  <c r="BM51" i="1"/>
  <c r="BR438" i="1"/>
  <c r="BM438" i="1"/>
  <c r="BM784" i="1"/>
  <c r="BR784" i="1"/>
  <c r="BR814" i="1"/>
  <c r="BM814" i="1"/>
  <c r="BM856" i="1"/>
  <c r="BP856" i="1"/>
  <c r="BM996" i="1"/>
  <c r="BM235" i="1"/>
  <c r="BM263" i="1"/>
  <c r="BM328" i="1"/>
  <c r="BR747" i="1"/>
  <c r="BR10" i="1"/>
  <c r="BM14" i="1"/>
  <c r="BM35" i="1"/>
  <c r="BP50" i="1"/>
  <c r="BM253" i="1"/>
  <c r="BM295" i="1"/>
  <c r="BM468" i="1"/>
  <c r="BM475" i="1"/>
  <c r="BR585" i="1"/>
  <c r="BM702" i="1"/>
  <c r="BR702" i="1"/>
  <c r="BM770" i="1"/>
  <c r="BR770" i="1"/>
  <c r="BM898" i="1"/>
  <c r="BP120" i="1"/>
  <c r="BR371" i="1"/>
  <c r="BM496" i="1"/>
  <c r="BP13" i="1"/>
  <c r="BM13" i="1"/>
  <c r="BM223" i="1"/>
  <c r="BM266" i="1"/>
  <c r="BR266" i="1"/>
  <c r="BP266" i="1"/>
  <c r="BQ375" i="1"/>
  <c r="BR475" i="1"/>
  <c r="BP526" i="1"/>
  <c r="BM526" i="1"/>
  <c r="BP539" i="1"/>
  <c r="BP601" i="1"/>
  <c r="BM859" i="1"/>
  <c r="BP128" i="1"/>
  <c r="BM296" i="1"/>
  <c r="BR296" i="1"/>
  <c r="BP296" i="1"/>
  <c r="BP319" i="1"/>
  <c r="BQ557" i="1"/>
  <c r="BP564" i="1"/>
  <c r="BM653" i="1"/>
  <c r="BM670" i="1"/>
  <c r="BM793" i="1"/>
  <c r="BR793" i="1"/>
  <c r="BP793" i="1"/>
  <c r="BM1163" i="1"/>
  <c r="BP1163" i="1"/>
  <c r="BR97" i="1"/>
  <c r="BM122" i="1"/>
  <c r="BM181" i="1"/>
  <c r="BR245" i="1"/>
  <c r="BM245" i="1"/>
  <c r="BM306" i="1"/>
  <c r="BQ458" i="1"/>
  <c r="BP670" i="1"/>
  <c r="BR34" i="1"/>
  <c r="BR128" i="1"/>
  <c r="BR131" i="1"/>
  <c r="BM189" i="1"/>
  <c r="BM287" i="1"/>
  <c r="BR287" i="1"/>
  <c r="BQ307" i="1"/>
  <c r="BR396" i="1"/>
  <c r="BM396" i="1"/>
  <c r="BP456" i="1"/>
  <c r="BR679" i="1"/>
  <c r="BM38" i="1"/>
  <c r="BM73" i="1"/>
  <c r="BR89" i="1"/>
  <c r="BM258" i="1"/>
  <c r="BR542" i="1"/>
  <c r="BM678" i="1"/>
  <c r="BR189" i="1"/>
  <c r="BM257" i="1"/>
  <c r="BR257" i="1"/>
  <c r="BR299" i="1"/>
  <c r="BP299" i="1"/>
  <c r="BM299" i="1"/>
  <c r="BR306" i="1"/>
  <c r="BR323" i="1"/>
  <c r="BP323" i="1"/>
  <c r="BM323" i="1"/>
  <c r="BR458" i="1"/>
  <c r="BR526" i="1"/>
  <c r="BP9" i="1"/>
  <c r="BM67" i="1"/>
  <c r="BP73" i="1"/>
  <c r="BQ114" i="1"/>
  <c r="BR152" i="1"/>
  <c r="BM176" i="1"/>
  <c r="BM199" i="1"/>
  <c r="BM213" i="1"/>
  <c r="BR213" i="1"/>
  <c r="BR248" i="1"/>
  <c r="BP249" i="1"/>
  <c r="BM271" i="1"/>
  <c r="BM279" i="1"/>
  <c r="BR279" i="1"/>
  <c r="BM349" i="1"/>
  <c r="BM389" i="1"/>
  <c r="BP389" i="1"/>
  <c r="BQ411" i="1"/>
  <c r="BM445" i="1"/>
  <c r="BR451" i="1"/>
  <c r="BQ508" i="1"/>
  <c r="BM535" i="1"/>
  <c r="BR536" i="1"/>
  <c r="BR599" i="1"/>
  <c r="BM648" i="1"/>
  <c r="BR648" i="1"/>
  <c r="BP648" i="1"/>
  <c r="BR657" i="1"/>
  <c r="BR886" i="1"/>
  <c r="BR1048" i="1"/>
  <c r="BR104" i="1"/>
  <c r="BR271" i="1"/>
  <c r="BM324" i="1"/>
  <c r="BR324" i="1"/>
  <c r="BM594" i="1"/>
  <c r="BR879" i="1"/>
  <c r="BR1192" i="1"/>
  <c r="BR1204" i="1"/>
  <c r="BP39" i="1"/>
  <c r="BQ141" i="1"/>
  <c r="BM162" i="1"/>
  <c r="BM261" i="1"/>
  <c r="BM444" i="1"/>
  <c r="BR444" i="1"/>
  <c r="BM610" i="1"/>
  <c r="BR761" i="1"/>
  <c r="BQ21" i="1"/>
  <c r="BQ58" i="1"/>
  <c r="BM141" i="1"/>
  <c r="BR179" i="1"/>
  <c r="BP259" i="1"/>
  <c r="BR393" i="1"/>
  <c r="BM782" i="1"/>
  <c r="BM813" i="1"/>
  <c r="BQ35" i="1"/>
  <c r="BP76" i="1"/>
  <c r="BM76" i="1"/>
  <c r="BP106" i="1"/>
  <c r="BQ170" i="1"/>
  <c r="BM193" i="1"/>
  <c r="BR325" i="1"/>
  <c r="BR336" i="1"/>
  <c r="BR81" i="1"/>
  <c r="BP193" i="1"/>
  <c r="BR259" i="1"/>
  <c r="BR329" i="1"/>
  <c r="BR431" i="1"/>
  <c r="BQ54" i="1"/>
  <c r="BR57" i="1"/>
  <c r="BM115" i="1"/>
  <c r="BR136" i="1"/>
  <c r="BM312" i="1"/>
  <c r="BP312" i="1"/>
  <c r="BR319" i="1"/>
  <c r="BR353" i="1"/>
  <c r="BM353" i="1"/>
  <c r="BQ376" i="1"/>
  <c r="BM590" i="1"/>
  <c r="BR590" i="1"/>
  <c r="BR602" i="1"/>
  <c r="BR717" i="1"/>
  <c r="BQ42" i="1"/>
  <c r="BM88" i="1"/>
  <c r="BM97" i="1"/>
  <c r="BM136" i="1"/>
  <c r="BP263" i="1"/>
  <c r="BR313" i="1"/>
  <c r="BR328" i="1"/>
  <c r="BR352" i="1"/>
  <c r="BR564" i="1"/>
  <c r="BM577" i="1"/>
  <c r="BR577" i="1"/>
  <c r="BM87" i="1"/>
  <c r="BP136" i="1"/>
  <c r="BP294" i="1"/>
  <c r="BM365" i="1"/>
  <c r="BM556" i="1"/>
  <c r="BR556" i="1"/>
  <c r="BM591" i="1"/>
  <c r="BP89" i="1"/>
  <c r="BM121" i="1"/>
  <c r="BM542" i="1"/>
  <c r="BQ258" i="1"/>
  <c r="BQ286" i="1"/>
  <c r="BM342" i="1"/>
  <c r="BP342" i="1"/>
  <c r="BM374" i="1"/>
  <c r="BR374" i="1"/>
  <c r="BM400" i="1"/>
  <c r="BM1023" i="1"/>
  <c r="BR1023" i="1"/>
  <c r="BR13" i="1"/>
  <c r="BQ93" i="1"/>
  <c r="BR160" i="1"/>
  <c r="BM212" i="1"/>
  <c r="BM276" i="1"/>
  <c r="BM346" i="1"/>
  <c r="BM355" i="1"/>
  <c r="BR364" i="1"/>
  <c r="BQ615" i="1"/>
  <c r="BM621" i="1"/>
  <c r="BM679" i="1"/>
  <c r="BR698" i="1"/>
  <c r="BR712" i="1"/>
  <c r="BR121" i="1"/>
  <c r="BR267" i="1"/>
  <c r="BR316" i="1"/>
  <c r="BM452" i="1"/>
  <c r="BP452" i="1"/>
  <c r="BQ521" i="1"/>
  <c r="BR741" i="1"/>
  <c r="BR952" i="1"/>
  <c r="BP27" i="1"/>
  <c r="BR49" i="1"/>
  <c r="BM75" i="1"/>
  <c r="BR105" i="1"/>
  <c r="BM133" i="1"/>
  <c r="BR138" i="1"/>
  <c r="BM145" i="1"/>
  <c r="BR145" i="1"/>
  <c r="BM178" i="1"/>
  <c r="BR184" i="1"/>
  <c r="BM207" i="1"/>
  <c r="BM248" i="1"/>
  <c r="BM259" i="1"/>
  <c r="BP309" i="1"/>
  <c r="BM311" i="1"/>
  <c r="BM325" i="1"/>
  <c r="BM335" i="1"/>
  <c r="BR405" i="1"/>
  <c r="BM507" i="1"/>
  <c r="BR515" i="1"/>
  <c r="BR516" i="1"/>
  <c r="BM863" i="1"/>
  <c r="BM1002" i="1"/>
  <c r="BR1002" i="1"/>
  <c r="BM1037" i="1"/>
  <c r="BR1081" i="1"/>
  <c r="BP1081" i="1"/>
  <c r="BQ148" i="1"/>
  <c r="BP226" i="1"/>
  <c r="BM339" i="1"/>
  <c r="BQ473" i="1"/>
  <c r="BQ489" i="1"/>
  <c r="BM820" i="1"/>
  <c r="BR820" i="1"/>
  <c r="BM890" i="1"/>
  <c r="BR890" i="1"/>
  <c r="BM915" i="1"/>
  <c r="BP14" i="1"/>
  <c r="BM20" i="1"/>
  <c r="BM22" i="1"/>
  <c r="BM54" i="1"/>
  <c r="BQ70" i="1"/>
  <c r="BR76" i="1"/>
  <c r="BP93" i="1"/>
  <c r="BM93" i="1"/>
  <c r="BR93" i="1"/>
  <c r="BM102" i="1"/>
  <c r="BQ109" i="1"/>
  <c r="BP141" i="1"/>
  <c r="BM148" i="1"/>
  <c r="BP148" i="1"/>
  <c r="BR148" i="1"/>
  <c r="BQ185" i="1"/>
  <c r="BP189" i="1"/>
  <c r="BP207" i="1"/>
  <c r="BR228" i="1"/>
  <c r="BM243" i="1"/>
  <c r="BR243" i="1"/>
  <c r="BR297" i="1"/>
  <c r="BM303" i="1"/>
  <c r="BM310" i="1"/>
  <c r="BR310" i="1"/>
  <c r="BR410" i="1"/>
  <c r="BM417" i="1"/>
  <c r="BM472" i="1"/>
  <c r="BM473" i="1"/>
  <c r="BR473" i="1"/>
  <c r="BP473" i="1"/>
  <c r="BM478" i="1"/>
  <c r="BR488" i="1"/>
  <c r="BM489" i="1"/>
  <c r="BR489" i="1"/>
  <c r="BM510" i="1"/>
  <c r="BM545" i="1"/>
  <c r="BR545" i="1"/>
  <c r="BP545" i="1"/>
  <c r="BQ588" i="1"/>
  <c r="BR736" i="1"/>
  <c r="BM750" i="1"/>
  <c r="BQ751" i="1"/>
  <c r="BM819" i="1"/>
  <c r="BM821" i="1"/>
  <c r="BM914" i="1"/>
  <c r="BM989" i="1"/>
  <c r="BP989" i="1"/>
  <c r="BM1061" i="1"/>
  <c r="BM1135" i="1"/>
  <c r="BR1135" i="1"/>
  <c r="BR141" i="1"/>
  <c r="BQ156" i="1"/>
  <c r="BM180" i="1"/>
  <c r="BR180" i="1"/>
  <c r="BR207" i="1"/>
  <c r="BM244" i="1"/>
  <c r="BQ252" i="1"/>
  <c r="BM333" i="1"/>
  <c r="BR338" i="1"/>
  <c r="BM368" i="1"/>
  <c r="BM411" i="1"/>
  <c r="BM418" i="1"/>
  <c r="BR445" i="1"/>
  <c r="BQ574" i="1"/>
  <c r="BM700" i="1"/>
  <c r="BP700" i="1"/>
  <c r="BM808" i="1"/>
  <c r="BM70" i="1"/>
  <c r="BP97" i="1"/>
  <c r="BM108" i="1"/>
  <c r="BP109" i="1"/>
  <c r="BM109" i="1"/>
  <c r="BR109" i="1"/>
  <c r="BP125" i="1"/>
  <c r="BM192" i="1"/>
  <c r="BM217" i="1"/>
  <c r="BM233" i="1"/>
  <c r="BP235" i="1"/>
  <c r="BP258" i="1"/>
  <c r="BP267" i="1"/>
  <c r="BR333" i="1"/>
  <c r="BR342" i="1"/>
  <c r="BQ343" i="1"/>
  <c r="BR418" i="1"/>
  <c r="BR424" i="1"/>
  <c r="BM490" i="1"/>
  <c r="BR560" i="1"/>
  <c r="BM588" i="1"/>
  <c r="BP610" i="1"/>
  <c r="BM751" i="1"/>
  <c r="BR751" i="1"/>
  <c r="BM789" i="1"/>
  <c r="BR931" i="1"/>
  <c r="BR932" i="1"/>
  <c r="BR1060" i="1"/>
  <c r="BM219" i="1"/>
  <c r="BM234" i="1"/>
  <c r="BR386" i="1"/>
  <c r="BR403" i="1"/>
  <c r="BR496" i="1"/>
  <c r="BQ545" i="1"/>
  <c r="BM560" i="1"/>
  <c r="BR610" i="1"/>
  <c r="BM931" i="1"/>
  <c r="BM936" i="1"/>
  <c r="BR936" i="1"/>
  <c r="BP936" i="1"/>
  <c r="BR1136" i="1"/>
  <c r="BM33" i="1"/>
  <c r="BP38" i="1"/>
  <c r="BM43" i="1"/>
  <c r="BM59" i="1"/>
  <c r="BR60" i="1"/>
  <c r="BQ61" i="1"/>
  <c r="BR102" i="1"/>
  <c r="BM110" i="1"/>
  <c r="BP197" i="1"/>
  <c r="BQ220" i="1"/>
  <c r="BM242" i="1"/>
  <c r="BP244" i="1"/>
  <c r="BM269" i="1"/>
  <c r="BR282" i="1"/>
  <c r="BM291" i="1"/>
  <c r="BQ313" i="1"/>
  <c r="BP368" i="1"/>
  <c r="BM424" i="1"/>
  <c r="BM461" i="1"/>
  <c r="BQ462" i="1"/>
  <c r="BM568" i="1"/>
  <c r="BR568" i="1"/>
  <c r="BP568" i="1"/>
  <c r="BM635" i="1"/>
  <c r="BQ645" i="1"/>
  <c r="BQ687" i="1"/>
  <c r="BQ688" i="1"/>
  <c r="BM836" i="1"/>
  <c r="BR836" i="1"/>
  <c r="BQ869" i="1"/>
  <c r="BR360" i="1"/>
  <c r="BM398" i="1"/>
  <c r="BM460" i="1"/>
  <c r="BM462" i="1"/>
  <c r="BR504" i="1"/>
  <c r="BM512" i="1"/>
  <c r="BM524" i="1"/>
  <c r="BR524" i="1"/>
  <c r="BR636" i="1"/>
  <c r="BM645" i="1"/>
  <c r="BM677" i="1"/>
  <c r="BR677" i="1"/>
  <c r="BP677" i="1"/>
  <c r="BM687" i="1"/>
  <c r="BM761" i="1"/>
  <c r="BM828" i="1"/>
  <c r="BR828" i="1"/>
  <c r="BM835" i="1"/>
  <c r="BR868" i="1"/>
  <c r="BR16" i="1"/>
  <c r="BP22" i="1"/>
  <c r="BP60" i="1"/>
  <c r="BM65" i="1"/>
  <c r="BP70" i="1"/>
  <c r="BM86" i="1"/>
  <c r="BR108" i="1"/>
  <c r="BR116" i="1"/>
  <c r="BM127" i="1"/>
  <c r="BQ143" i="1"/>
  <c r="BM144" i="1"/>
  <c r="BM149" i="1"/>
  <c r="BR150" i="1"/>
  <c r="BP162" i="1"/>
  <c r="BQ164" i="1"/>
  <c r="BM173" i="1"/>
  <c r="BP192" i="1"/>
  <c r="BM209" i="1"/>
  <c r="BP217" i="1"/>
  <c r="BM221" i="1"/>
  <c r="BR234" i="1"/>
  <c r="BM260" i="1"/>
  <c r="BM268" i="1"/>
  <c r="BP282" i="1"/>
  <c r="BM326" i="1"/>
  <c r="BR326" i="1"/>
  <c r="BQ353" i="1"/>
  <c r="BR377" i="1"/>
  <c r="BM377" i="1"/>
  <c r="BP396" i="1"/>
  <c r="BM449" i="1"/>
  <c r="BR449" i="1"/>
  <c r="BM454" i="1"/>
  <c r="BR461" i="1"/>
  <c r="BR469" i="1"/>
  <c r="BP524" i="1"/>
  <c r="BR664" i="1"/>
  <c r="BR682" i="1"/>
  <c r="BQ702" i="1"/>
  <c r="BQ732" i="1"/>
  <c r="BP835" i="1"/>
  <c r="BR837" i="1"/>
  <c r="BM867" i="1"/>
  <c r="BM874" i="1"/>
  <c r="BR874" i="1"/>
  <c r="BQ1024" i="1"/>
  <c r="BQ387" i="1"/>
  <c r="BQ600" i="1"/>
  <c r="BQ850" i="1"/>
  <c r="BM897" i="1"/>
  <c r="BM1117" i="1"/>
  <c r="BP16" i="1"/>
  <c r="BM23" i="1"/>
  <c r="BP77" i="1"/>
  <c r="BM77" i="1"/>
  <c r="BQ146" i="1"/>
  <c r="BQ151" i="1"/>
  <c r="BR223" i="1"/>
  <c r="BQ232" i="1"/>
  <c r="BM286" i="1"/>
  <c r="BQ311" i="1"/>
  <c r="BR382" i="1"/>
  <c r="BM553" i="1"/>
  <c r="BM757" i="1"/>
  <c r="BM795" i="1"/>
  <c r="BM831" i="1"/>
  <c r="BR831" i="1"/>
  <c r="BM844" i="1"/>
  <c r="BM900" i="1"/>
  <c r="BM1060" i="1"/>
  <c r="BM1063" i="1"/>
  <c r="BR1063" i="1"/>
  <c r="BM1191" i="1"/>
  <c r="BM1255" i="1"/>
  <c r="BR86" i="1"/>
  <c r="BR173" i="1"/>
  <c r="BQ198" i="1"/>
  <c r="BP209" i="1"/>
  <c r="BM218" i="1"/>
  <c r="BP237" i="1"/>
  <c r="BQ241" i="1"/>
  <c r="BM394" i="1"/>
  <c r="BR394" i="1"/>
  <c r="BM558" i="1"/>
  <c r="BM561" i="1"/>
  <c r="BQ677" i="1"/>
  <c r="BR928" i="1"/>
  <c r="BQ1188" i="1"/>
  <c r="BP51" i="1"/>
  <c r="BP58" i="1"/>
  <c r="BP122" i="1"/>
  <c r="BM227" i="1"/>
  <c r="BR258" i="1"/>
  <c r="BR286" i="1"/>
  <c r="BQ359" i="1"/>
  <c r="BR465" i="1"/>
  <c r="BR529" i="1"/>
  <c r="BQ565" i="1"/>
  <c r="BM624" i="1"/>
  <c r="BQ628" i="1"/>
  <c r="BM680" i="1"/>
  <c r="BR680" i="1"/>
  <c r="BR1276" i="1"/>
  <c r="BM1382" i="1"/>
  <c r="BP29" i="1"/>
  <c r="BM29" i="1"/>
  <c r="BR107" i="1"/>
  <c r="BP117" i="1"/>
  <c r="BM117" i="1"/>
  <c r="BM255" i="1"/>
  <c r="BM292" i="1"/>
  <c r="BQ331" i="1"/>
  <c r="BQ351" i="1"/>
  <c r="BM373" i="1"/>
  <c r="BM387" i="1"/>
  <c r="BQ408" i="1"/>
  <c r="BM419" i="1"/>
  <c r="BM466" i="1"/>
  <c r="BR513" i="1"/>
  <c r="BM659" i="1"/>
  <c r="BR693" i="1"/>
  <c r="BM694" i="1"/>
  <c r="BR694" i="1"/>
  <c r="BR810" i="1"/>
  <c r="BR876" i="1"/>
  <c r="BP911" i="1"/>
  <c r="BR916" i="1"/>
  <c r="BM948" i="1"/>
  <c r="BM1013" i="1"/>
  <c r="BR1020" i="1"/>
  <c r="BR38" i="1"/>
  <c r="BP194" i="1"/>
  <c r="BM232" i="1"/>
  <c r="BP246" i="1"/>
  <c r="BP390" i="1"/>
  <c r="BM416" i="1"/>
  <c r="BM450" i="1"/>
  <c r="BM453" i="1"/>
  <c r="BQ503" i="1"/>
  <c r="BM513" i="1"/>
  <c r="BM540" i="1"/>
  <c r="BR553" i="1"/>
  <c r="BM650" i="1"/>
  <c r="BR892" i="1"/>
  <c r="BM1055" i="1"/>
  <c r="BR24" i="1"/>
  <c r="BR91" i="1"/>
  <c r="BP114" i="1"/>
  <c r="BP146" i="1"/>
  <c r="BM185" i="1"/>
  <c r="BP295" i="1"/>
  <c r="BP311" i="1"/>
  <c r="BQ315" i="1"/>
  <c r="BR337" i="1"/>
  <c r="BR373" i="1"/>
  <c r="BM432" i="1"/>
  <c r="BQ538" i="1"/>
  <c r="BM582" i="1"/>
  <c r="BQ609" i="1"/>
  <c r="BR941" i="1"/>
  <c r="BR1013" i="1"/>
  <c r="BM1040" i="1"/>
  <c r="BR1040" i="1"/>
  <c r="BR1049" i="1"/>
  <c r="BM1169" i="1"/>
  <c r="BM1219" i="1"/>
  <c r="BR14" i="1"/>
  <c r="BM24" i="1"/>
  <c r="BR42" i="1"/>
  <c r="BQ43" i="1"/>
  <c r="BM52" i="1"/>
  <c r="BQ64" i="1"/>
  <c r="BR75" i="1"/>
  <c r="BR79" i="1"/>
  <c r="BM98" i="1"/>
  <c r="BP101" i="1"/>
  <c r="BM101" i="1"/>
  <c r="BR110" i="1"/>
  <c r="BM112" i="1"/>
  <c r="BM123" i="1"/>
  <c r="BR130" i="1"/>
  <c r="BM137" i="1"/>
  <c r="BM140" i="1"/>
  <c r="BR154" i="1"/>
  <c r="BQ157" i="1"/>
  <c r="BQ167" i="1"/>
  <c r="BR183" i="1"/>
  <c r="BP185" i="1"/>
  <c r="BR187" i="1"/>
  <c r="BM190" i="1"/>
  <c r="BQ201" i="1"/>
  <c r="BR218" i="1"/>
  <c r="BR221" i="1"/>
  <c r="BQ230" i="1"/>
  <c r="BQ239" i="1"/>
  <c r="BM247" i="1"/>
  <c r="BR249" i="1"/>
  <c r="BP269" i="1"/>
  <c r="BQ273" i="1"/>
  <c r="BM278" i="1"/>
  <c r="BM284" i="1"/>
  <c r="BR293" i="1"/>
  <c r="BR305" i="1"/>
  <c r="BR330" i="1"/>
  <c r="BM340" i="1"/>
  <c r="BR351" i="1"/>
  <c r="BR372" i="1"/>
  <c r="BR379" i="1"/>
  <c r="BM380" i="1"/>
  <c r="BQ385" i="1"/>
  <c r="BQ413" i="1"/>
  <c r="BR419" i="1"/>
  <c r="BQ426" i="1"/>
  <c r="BP432" i="1"/>
  <c r="BR442" i="1"/>
  <c r="BQ457" i="1"/>
  <c r="BQ464" i="1"/>
  <c r="BR466" i="1"/>
  <c r="BQ499" i="1"/>
  <c r="BR510" i="1"/>
  <c r="BM554" i="1"/>
  <c r="BM559" i="1"/>
  <c r="BM571" i="1"/>
  <c r="BR571" i="1"/>
  <c r="BR583" i="1"/>
  <c r="BQ647" i="1"/>
  <c r="BR650" i="1"/>
  <c r="BM656" i="1"/>
  <c r="BR659" i="1"/>
  <c r="BM660" i="1"/>
  <c r="BR663" i="1"/>
  <c r="BM740" i="1"/>
  <c r="BR740" i="1"/>
  <c r="BR755" i="1"/>
  <c r="BQ772" i="1"/>
  <c r="BM776" i="1"/>
  <c r="BR776" i="1"/>
  <c r="BM791" i="1"/>
  <c r="BR791" i="1"/>
  <c r="BR802" i="1"/>
  <c r="BM802" i="1"/>
  <c r="BM823" i="1"/>
  <c r="BR823" i="1"/>
  <c r="BR894" i="1"/>
  <c r="BM902" i="1"/>
  <c r="BQ903" i="1"/>
  <c r="BQ943" i="1"/>
  <c r="BR955" i="1"/>
  <c r="BQ961" i="1"/>
  <c r="BM994" i="1"/>
  <c r="BR994" i="1"/>
  <c r="BM1015" i="1"/>
  <c r="BM1089" i="1"/>
  <c r="BP1219" i="1"/>
  <c r="BR368" i="1"/>
  <c r="BM483" i="1"/>
  <c r="BM522" i="1"/>
  <c r="BM618" i="1"/>
  <c r="BR653" i="1"/>
  <c r="BQ758" i="1"/>
  <c r="BQ795" i="1"/>
  <c r="BR815" i="1"/>
  <c r="BM971" i="1"/>
  <c r="BR971" i="1"/>
  <c r="BM1024" i="1"/>
  <c r="BR1024" i="1"/>
  <c r="BP83" i="1"/>
  <c r="BR122" i="1"/>
  <c r="BM156" i="1"/>
  <c r="BP170" i="1"/>
  <c r="BM441" i="1"/>
  <c r="BQ513" i="1"/>
  <c r="BP618" i="1"/>
  <c r="BR816" i="1"/>
  <c r="BP971" i="1"/>
  <c r="BM1026" i="1"/>
  <c r="BM1253" i="1"/>
  <c r="BR1253" i="1"/>
  <c r="BM1277" i="1"/>
  <c r="BR11" i="1"/>
  <c r="BP67" i="1"/>
  <c r="BR70" i="1"/>
  <c r="BR127" i="1"/>
  <c r="BR483" i="1"/>
  <c r="BQ493" i="1"/>
  <c r="BR557" i="1"/>
  <c r="BQ582" i="1"/>
  <c r="BM709" i="1"/>
  <c r="BR709" i="1"/>
  <c r="BQ763" i="1"/>
  <c r="BP831" i="1"/>
  <c r="BM959" i="1"/>
  <c r="BR975" i="1"/>
  <c r="BR1117" i="1"/>
  <c r="BM1157" i="1"/>
  <c r="BR54" i="1"/>
  <c r="BR194" i="1"/>
  <c r="BP214" i="1"/>
  <c r="BR387" i="1"/>
  <c r="BQ443" i="1"/>
  <c r="BM493" i="1"/>
  <c r="BQ562" i="1"/>
  <c r="BM939" i="1"/>
  <c r="BM954" i="1"/>
  <c r="BM1056" i="1"/>
  <c r="BR1056" i="1"/>
  <c r="BM1188" i="1"/>
  <c r="BP11" i="1"/>
  <c r="BR111" i="1"/>
  <c r="BQ130" i="1"/>
  <c r="BM161" i="1"/>
  <c r="BQ183" i="1"/>
  <c r="BM203" i="1"/>
  <c r="BR220" i="1"/>
  <c r="BR232" i="1"/>
  <c r="BR244" i="1"/>
  <c r="BM275" i="1"/>
  <c r="BR275" i="1"/>
  <c r="BM290" i="1"/>
  <c r="BQ305" i="1"/>
  <c r="BR311" i="1"/>
  <c r="BR327" i="1"/>
  <c r="BR450" i="1"/>
  <c r="BR530" i="1"/>
  <c r="BQ572" i="1"/>
  <c r="BR627" i="1"/>
  <c r="BM743" i="1"/>
  <c r="BR865" i="1"/>
  <c r="BR1377" i="1"/>
  <c r="BQ59" i="1"/>
  <c r="BQ135" i="1"/>
  <c r="BP156" i="1"/>
  <c r="BQ335" i="1"/>
  <c r="BQ363" i="1"/>
  <c r="BM693" i="1"/>
  <c r="BM810" i="1"/>
  <c r="BM876" i="1"/>
  <c r="BR1158" i="1"/>
  <c r="BP107" i="1"/>
  <c r="BR134" i="1"/>
  <c r="BQ162" i="1"/>
  <c r="BR235" i="1"/>
  <c r="BR490" i="1"/>
  <c r="BM604" i="1"/>
  <c r="BQ660" i="1"/>
  <c r="BQ966" i="1"/>
  <c r="BP24" i="1"/>
  <c r="BR33" i="1"/>
  <c r="BR59" i="1"/>
  <c r="BP91" i="1"/>
  <c r="BR96" i="1"/>
  <c r="BR114" i="1"/>
  <c r="BR135" i="1"/>
  <c r="BR139" i="1"/>
  <c r="BR149" i="1"/>
  <c r="BM154" i="1"/>
  <c r="BR159" i="1"/>
  <c r="BR166" i="1"/>
  <c r="BP178" i="1"/>
  <c r="BR181" i="1"/>
  <c r="BM183" i="1"/>
  <c r="BR227" i="1"/>
  <c r="BR229" i="1"/>
  <c r="BR283" i="1"/>
  <c r="BM305" i="1"/>
  <c r="BR320" i="1"/>
  <c r="BR335" i="1"/>
  <c r="BR341" i="1"/>
  <c r="BM388" i="1"/>
  <c r="BM395" i="1"/>
  <c r="BM413" i="1"/>
  <c r="BQ433" i="1"/>
  <c r="BQ440" i="1"/>
  <c r="BR448" i="1"/>
  <c r="BM457" i="1"/>
  <c r="BM464" i="1"/>
  <c r="BR471" i="1"/>
  <c r="BM487" i="1"/>
  <c r="BM499" i="1"/>
  <c r="BR506" i="1"/>
  <c r="BR519" i="1"/>
  <c r="BR540" i="1"/>
  <c r="BM550" i="1"/>
  <c r="BQ551" i="1"/>
  <c r="BR558" i="1"/>
  <c r="BM562" i="1"/>
  <c r="BR562" i="1"/>
  <c r="BQ566" i="1"/>
  <c r="BM583" i="1"/>
  <c r="BR589" i="1"/>
  <c r="BM593" i="1"/>
  <c r="BR601" i="1"/>
  <c r="BQ606" i="1"/>
  <c r="BQ626" i="1"/>
  <c r="BM628" i="1"/>
  <c r="BR628" i="1"/>
  <c r="BR639" i="1"/>
  <c r="BM647" i="1"/>
  <c r="BR647" i="1"/>
  <c r="BR670" i="1"/>
  <c r="BM768" i="1"/>
  <c r="BR768" i="1"/>
  <c r="BR807" i="1"/>
  <c r="BM873" i="1"/>
  <c r="BM896" i="1"/>
  <c r="BR896" i="1"/>
  <c r="BM943" i="1"/>
  <c r="BR943" i="1"/>
  <c r="BM982" i="1"/>
  <c r="BM1007" i="1"/>
  <c r="BM1139" i="1"/>
  <c r="BM1140" i="1"/>
  <c r="BR1140" i="1"/>
  <c r="BM343" i="1"/>
  <c r="BM521" i="1"/>
  <c r="BR521" i="1"/>
  <c r="BR588" i="1"/>
  <c r="BM607" i="1"/>
  <c r="BQ699" i="1"/>
  <c r="BQ901" i="1"/>
  <c r="BR997" i="1"/>
  <c r="BM1132" i="1"/>
  <c r="BR21" i="1"/>
  <c r="BR72" i="1"/>
  <c r="BM74" i="1"/>
  <c r="BM129" i="1"/>
  <c r="BR214" i="1"/>
  <c r="BQ327" i="1"/>
  <c r="BR365" i="1"/>
  <c r="BM492" i="1"/>
  <c r="BM505" i="1"/>
  <c r="BR505" i="1"/>
  <c r="BR623" i="1"/>
  <c r="BM676" i="1"/>
  <c r="BM758" i="1"/>
  <c r="BM901" i="1"/>
  <c r="BR901" i="1"/>
  <c r="BM938" i="1"/>
  <c r="BM946" i="1"/>
  <c r="BR946" i="1"/>
  <c r="BR19" i="1"/>
  <c r="BR35" i="1"/>
  <c r="BR56" i="1"/>
  <c r="BM58" i="1"/>
  <c r="BP61" i="1"/>
  <c r="BM61" i="1"/>
  <c r="BP151" i="1"/>
  <c r="BM151" i="1"/>
  <c r="BM153" i="1"/>
  <c r="BM164" i="1"/>
  <c r="BR212" i="1"/>
  <c r="BM415" i="1"/>
  <c r="BM642" i="1"/>
  <c r="BM766" i="1"/>
  <c r="BM892" i="1"/>
  <c r="BM899" i="1"/>
  <c r="BM927" i="1"/>
  <c r="BR927" i="1"/>
  <c r="BQ992" i="1"/>
  <c r="BP1253" i="1"/>
  <c r="BQ24" i="1"/>
  <c r="BQ91" i="1"/>
  <c r="BQ159" i="1"/>
  <c r="BQ178" i="1"/>
  <c r="BM241" i="1"/>
  <c r="BM252" i="1"/>
  <c r="BR255" i="1"/>
  <c r="BQ275" i="1"/>
  <c r="BQ436" i="1"/>
  <c r="BM537" i="1"/>
  <c r="BR608" i="1"/>
  <c r="BM638" i="1"/>
  <c r="BM655" i="1"/>
  <c r="BQ694" i="1"/>
  <c r="BM729" i="1"/>
  <c r="BM911" i="1"/>
  <c r="BQ941" i="1"/>
  <c r="BR948" i="1"/>
  <c r="BR23" i="1"/>
  <c r="BP35" i="1"/>
  <c r="BR74" i="1"/>
  <c r="BP159" i="1"/>
  <c r="BM159" i="1"/>
  <c r="BM200" i="1"/>
  <c r="BP252" i="1"/>
  <c r="BM289" i="1"/>
  <c r="BR295" i="1"/>
  <c r="BM376" i="1"/>
  <c r="BQ416" i="1"/>
  <c r="BM436" i="1"/>
  <c r="BM443" i="1"/>
  <c r="BQ651" i="1"/>
  <c r="BQ739" i="1"/>
  <c r="BR757" i="1"/>
  <c r="BM941" i="1"/>
  <c r="BM974" i="1"/>
  <c r="BM1120" i="1"/>
  <c r="BR1265" i="1"/>
  <c r="BM1376" i="1"/>
  <c r="BQ96" i="1"/>
  <c r="BQ149" i="1"/>
  <c r="BP200" i="1"/>
  <c r="BM327" i="1"/>
  <c r="BQ341" i="1"/>
  <c r="BM351" i="1"/>
  <c r="BR415" i="1"/>
  <c r="BP422" i="1"/>
  <c r="BM425" i="1"/>
  <c r="BQ448" i="1"/>
  <c r="BQ471" i="1"/>
  <c r="BR561" i="1"/>
  <c r="BM572" i="1"/>
  <c r="BM597" i="1"/>
  <c r="BM894" i="1"/>
  <c r="BM1025" i="1"/>
  <c r="BR1095" i="1"/>
  <c r="BP5" i="1"/>
  <c r="BM5" i="1"/>
  <c r="BR77" i="1"/>
  <c r="BR178" i="1"/>
  <c r="BM188" i="1"/>
  <c r="BM198" i="1"/>
  <c r="BQ284" i="1"/>
  <c r="BM407" i="1"/>
  <c r="BP448" i="1"/>
  <c r="BP453" i="1"/>
  <c r="BR554" i="1"/>
  <c r="BP558" i="1"/>
  <c r="BR638" i="1"/>
  <c r="BQ8" i="1"/>
  <c r="BP18" i="1"/>
  <c r="BM18" i="1"/>
  <c r="BR27" i="1"/>
  <c r="BR29" i="1"/>
  <c r="BQ32" i="1"/>
  <c r="BR47" i="1"/>
  <c r="BP69" i="1"/>
  <c r="BM69" i="1"/>
  <c r="BP75" i="1"/>
  <c r="BM82" i="1"/>
  <c r="BP85" i="1"/>
  <c r="BM85" i="1"/>
  <c r="BM96" i="1"/>
  <c r="BR117" i="1"/>
  <c r="BQ119" i="1"/>
  <c r="BP130" i="1"/>
  <c r="BR133" i="1"/>
  <c r="BM135" i="1"/>
  <c r="BR162" i="1"/>
  <c r="BM169" i="1"/>
  <c r="BM172" i="1"/>
  <c r="BR185" i="1"/>
  <c r="BQ186" i="1"/>
  <c r="BR192" i="1"/>
  <c r="BR203" i="1"/>
  <c r="BR205" i="1"/>
  <c r="BP221" i="1"/>
  <c r="BQ225" i="1"/>
  <c r="BR253" i="1"/>
  <c r="BQ262" i="1"/>
  <c r="BQ265" i="1"/>
  <c r="BP278" i="1"/>
  <c r="BM281" i="1"/>
  <c r="BR284" i="1"/>
  <c r="BR290" i="1"/>
  <c r="BR302" i="1"/>
  <c r="BQ303" i="1"/>
  <c r="BR309" i="1"/>
  <c r="BR321" i="1"/>
  <c r="BM331" i="1"/>
  <c r="BP340" i="1"/>
  <c r="BM341" i="1"/>
  <c r="BQ345" i="1"/>
  <c r="BQ357" i="1"/>
  <c r="BM363" i="1"/>
  <c r="BR367" i="1"/>
  <c r="BP388" i="1"/>
  <c r="BR392" i="1"/>
  <c r="BM392" i="1"/>
  <c r="BM399" i="1"/>
  <c r="BM408" i="1"/>
  <c r="BR408" i="1"/>
  <c r="BM414" i="1"/>
  <c r="BP416" i="1"/>
  <c r="BR432" i="1"/>
  <c r="BM448" i="1"/>
  <c r="BR459" i="1"/>
  <c r="BR463" i="1"/>
  <c r="BM471" i="1"/>
  <c r="BR481" i="1"/>
  <c r="BP487" i="1"/>
  <c r="BR498" i="1"/>
  <c r="BR500" i="1"/>
  <c r="BP510" i="1"/>
  <c r="BM551" i="1"/>
  <c r="BR551" i="1"/>
  <c r="BP583" i="1"/>
  <c r="BM606" i="1"/>
  <c r="BR606" i="1"/>
  <c r="BM613" i="1"/>
  <c r="BM626" i="1"/>
  <c r="BR646" i="1"/>
  <c r="BM651" i="1"/>
  <c r="BQ675" i="1"/>
  <c r="BM691" i="1"/>
  <c r="BP755" i="1"/>
  <c r="BP768" i="1"/>
  <c r="BM807" i="1"/>
  <c r="BM857" i="1"/>
  <c r="BM909" i="1"/>
  <c r="BM934" i="1"/>
  <c r="BM942" i="1"/>
  <c r="BR942" i="1"/>
  <c r="BR954" i="1"/>
  <c r="BR965" i="1"/>
  <c r="BR966" i="1"/>
  <c r="BR1015" i="1"/>
  <c r="BR1036" i="1"/>
  <c r="BR1102" i="1"/>
  <c r="BM1242" i="1"/>
  <c r="BR1243" i="1"/>
  <c r="BM1301" i="1"/>
  <c r="BR1301" i="1"/>
  <c r="BM1319" i="1"/>
  <c r="BR400" i="1"/>
  <c r="BP424" i="1"/>
  <c r="BP431" i="1"/>
  <c r="BQ505" i="1"/>
  <c r="BM557" i="1"/>
  <c r="BR859" i="1"/>
  <c r="BQ900" i="1"/>
  <c r="BQ998" i="1"/>
  <c r="BQ1277" i="1"/>
  <c r="BQ40" i="1"/>
  <c r="BR51" i="1"/>
  <c r="BR88" i="1"/>
  <c r="BR175" i="1"/>
  <c r="BM220" i="1"/>
  <c r="BQ295" i="1"/>
  <c r="BR346" i="1"/>
  <c r="BQ845" i="1"/>
  <c r="BM926" i="1"/>
  <c r="BR1061" i="1"/>
  <c r="BP74" i="1"/>
  <c r="BR343" i="1"/>
  <c r="BM722" i="1"/>
  <c r="BQ729" i="1"/>
  <c r="BP757" i="1"/>
  <c r="BR767" i="1"/>
  <c r="BQ780" i="1"/>
  <c r="BM805" i="1"/>
  <c r="BR860" i="1"/>
  <c r="BP926" i="1"/>
  <c r="BM973" i="1"/>
  <c r="BQ1019" i="1"/>
  <c r="BR1383" i="1"/>
  <c r="BP45" i="1"/>
  <c r="BM45" i="1"/>
  <c r="BQ112" i="1"/>
  <c r="BR125" i="1"/>
  <c r="BR246" i="1"/>
  <c r="BM298" i="1"/>
  <c r="BM314" i="1"/>
  <c r="BQ337" i="1"/>
  <c r="BQ373" i="1"/>
  <c r="BQ467" i="1"/>
  <c r="BQ487" i="1"/>
  <c r="BM509" i="1"/>
  <c r="BQ554" i="1"/>
  <c r="BR743" i="1"/>
  <c r="BM767" i="1"/>
  <c r="BP805" i="1"/>
  <c r="BM882" i="1"/>
  <c r="BP899" i="1"/>
  <c r="BQ1376" i="1"/>
  <c r="BR40" i="1"/>
  <c r="BM42" i="1"/>
  <c r="BQ75" i="1"/>
  <c r="BR129" i="1"/>
  <c r="BR146" i="1"/>
  <c r="BQ154" i="1"/>
  <c r="BM246" i="1"/>
  <c r="BM250" i="1"/>
  <c r="BM337" i="1"/>
  <c r="BR339" i="1"/>
  <c r="BR359" i="1"/>
  <c r="BM384" i="1"/>
  <c r="BM390" i="1"/>
  <c r="BM467" i="1"/>
  <c r="BR492" i="1"/>
  <c r="BR662" i="1"/>
  <c r="BM753" i="1"/>
  <c r="BQ861" i="1"/>
  <c r="BR864" i="1"/>
  <c r="BM864" i="1"/>
  <c r="BR881" i="1"/>
  <c r="BM40" i="1"/>
  <c r="BM114" i="1"/>
  <c r="BR153" i="1"/>
  <c r="BR198" i="1"/>
  <c r="BR269" i="1"/>
  <c r="BQ299" i="1"/>
  <c r="BP376" i="1"/>
  <c r="BQ519" i="1"/>
  <c r="BR582" i="1"/>
  <c r="BR595" i="1"/>
  <c r="BR604" i="1"/>
  <c r="BR724" i="1"/>
  <c r="BM724" i="1"/>
  <c r="BQ1040" i="1"/>
  <c r="BQ1111" i="1"/>
  <c r="BM1187" i="1"/>
  <c r="BR1187" i="1"/>
  <c r="BQ27" i="1"/>
  <c r="BQ80" i="1"/>
  <c r="BR112" i="1"/>
  <c r="BR304" i="1"/>
  <c r="BQ321" i="1"/>
  <c r="BQ380" i="1"/>
  <c r="BM429" i="1"/>
  <c r="BR443" i="1"/>
  <c r="BQ481" i="1"/>
  <c r="BM519" i="1"/>
  <c r="BQ531" i="1"/>
  <c r="BM639" i="1"/>
  <c r="BR781" i="1"/>
  <c r="BR841" i="1"/>
  <c r="BR43" i="1"/>
  <c r="BP53" i="1"/>
  <c r="BM53" i="1"/>
  <c r="BP59" i="1"/>
  <c r="BR64" i="1"/>
  <c r="BM66" i="1"/>
  <c r="BR78" i="1"/>
  <c r="BM124" i="1"/>
  <c r="BR157" i="1"/>
  <c r="BR167" i="1"/>
  <c r="BR201" i="1"/>
  <c r="BM208" i="1"/>
  <c r="BM211" i="1"/>
  <c r="BM225" i="1"/>
  <c r="BR230" i="1"/>
  <c r="BM236" i="1"/>
  <c r="BR239" i="1"/>
  <c r="BM262" i="1"/>
  <c r="BR273" i="1"/>
  <c r="BR276" i="1"/>
  <c r="BP335" i="1"/>
  <c r="BR345" i="1"/>
  <c r="BM357" i="1"/>
  <c r="BR384" i="1"/>
  <c r="BR402" i="1"/>
  <c r="BR412" i="1"/>
  <c r="BP420" i="1"/>
  <c r="BM423" i="1"/>
  <c r="BM434" i="1"/>
  <c r="BR460" i="1"/>
  <c r="BR464" i="1"/>
  <c r="BR494" i="1"/>
  <c r="BM503" i="1"/>
  <c r="BM514" i="1"/>
  <c r="BR550" i="1"/>
  <c r="BM569" i="1"/>
  <c r="BR605" i="1"/>
  <c r="BM617" i="1"/>
  <c r="BR617" i="1"/>
  <c r="BP617" i="1"/>
  <c r="BR667" i="1"/>
  <c r="BR685" i="1"/>
  <c r="BM773" i="1"/>
  <c r="BR773" i="1"/>
  <c r="BM866" i="1"/>
  <c r="BM978" i="1"/>
  <c r="BR978" i="1"/>
  <c r="BR1007" i="1"/>
  <c r="BR1084" i="1"/>
  <c r="BR1318" i="1"/>
  <c r="BQ1112" i="1"/>
  <c r="BM1217" i="1"/>
  <c r="BR1217" i="1"/>
  <c r="BM1221" i="1"/>
  <c r="BQ1293" i="1"/>
  <c r="BM1368" i="1"/>
  <c r="BR1374" i="1"/>
  <c r="BM1415" i="1"/>
  <c r="BR1415" i="1"/>
  <c r="BQ292" i="1"/>
  <c r="BR411" i="1"/>
  <c r="BR642" i="1"/>
  <c r="BM771" i="1"/>
  <c r="BR771" i="1"/>
  <c r="BQ812" i="1"/>
  <c r="BR873" i="1"/>
  <c r="BR900" i="1"/>
  <c r="BR1099" i="1"/>
  <c r="BM1112" i="1"/>
  <c r="BQ1171" i="1"/>
  <c r="BR1376" i="1"/>
  <c r="BP154" i="1"/>
  <c r="BP223" i="1"/>
  <c r="BP239" i="1"/>
  <c r="BP255" i="1"/>
  <c r="BM264" i="1"/>
  <c r="BP271" i="1"/>
  <c r="BP333" i="1"/>
  <c r="BQ378" i="1"/>
  <c r="BP403" i="1"/>
  <c r="BQ409" i="1"/>
  <c r="BP429" i="1"/>
  <c r="BR462" i="1"/>
  <c r="BP476" i="1"/>
  <c r="BM479" i="1"/>
  <c r="BM482" i="1"/>
  <c r="BP484" i="1"/>
  <c r="BR497" i="1"/>
  <c r="BR527" i="1"/>
  <c r="BM534" i="1"/>
  <c r="BQ544" i="1"/>
  <c r="BP546" i="1"/>
  <c r="BQ547" i="1"/>
  <c r="BP554" i="1"/>
  <c r="BR574" i="1"/>
  <c r="BQ575" i="1"/>
  <c r="BM578" i="1"/>
  <c r="BQ584" i="1"/>
  <c r="BP611" i="1"/>
  <c r="BP633" i="1"/>
  <c r="BM658" i="1"/>
  <c r="BR687" i="1"/>
  <c r="BM695" i="1"/>
  <c r="BP710" i="1"/>
  <c r="BR725" i="1"/>
  <c r="BP740" i="1"/>
  <c r="BQ741" i="1"/>
  <c r="BP743" i="1"/>
  <c r="BM752" i="1"/>
  <c r="BR763" i="1"/>
  <c r="BR777" i="1"/>
  <c r="BQ792" i="1"/>
  <c r="BR794" i="1"/>
  <c r="BM812" i="1"/>
  <c r="BM829" i="1"/>
  <c r="BM833" i="1"/>
  <c r="BR843" i="1"/>
  <c r="BM850" i="1"/>
  <c r="BP853" i="1"/>
  <c r="BM861" i="1"/>
  <c r="BR861" i="1"/>
  <c r="BR877" i="1"/>
  <c r="BQ878" i="1"/>
  <c r="BR882" i="1"/>
  <c r="BR888" i="1"/>
  <c r="BR895" i="1"/>
  <c r="BR909" i="1"/>
  <c r="BP923" i="1"/>
  <c r="BP1002" i="1"/>
  <c r="BQ1003" i="1"/>
  <c r="BM1046" i="1"/>
  <c r="BQ1047" i="1"/>
  <c r="BR1051" i="1"/>
  <c r="BM1052" i="1"/>
  <c r="BR1065" i="1"/>
  <c r="BM1100" i="1"/>
  <c r="BP1110" i="1"/>
  <c r="BR1111" i="1"/>
  <c r="BM1171" i="1"/>
  <c r="BR1171" i="1"/>
  <c r="BM1195" i="1"/>
  <c r="BR1244" i="1"/>
  <c r="BR1281" i="1"/>
  <c r="BQ1282" i="1"/>
  <c r="BR1132" i="1"/>
  <c r="BM1207" i="1"/>
  <c r="BR1292" i="1"/>
  <c r="BQ281" i="1"/>
  <c r="BQ441" i="1"/>
  <c r="BQ455" i="1"/>
  <c r="BM476" i="1"/>
  <c r="BR522" i="1"/>
  <c r="BR572" i="1"/>
  <c r="BQ578" i="1"/>
  <c r="BM600" i="1"/>
  <c r="BR626" i="1"/>
  <c r="BM637" i="1"/>
  <c r="BM718" i="1"/>
  <c r="BR718" i="1"/>
  <c r="BQ833" i="1"/>
  <c r="BR1026" i="1"/>
  <c r="BQ1052" i="1"/>
  <c r="BM1079" i="1"/>
  <c r="BR1079" i="1"/>
  <c r="BM1110" i="1"/>
  <c r="BM1154" i="1"/>
  <c r="BR1183" i="1"/>
  <c r="BR1188" i="1"/>
  <c r="BM1418" i="1"/>
  <c r="BP1409" i="1"/>
  <c r="BP1394" i="1"/>
  <c r="BP1376" i="1"/>
  <c r="BP1406" i="1"/>
  <c r="BP1392" i="1"/>
  <c r="BP1373" i="1"/>
  <c r="BP1357" i="1"/>
  <c r="BP1341" i="1"/>
  <c r="BP1326" i="1"/>
  <c r="BP1403" i="1"/>
  <c r="BP1390" i="1"/>
  <c r="BP1388" i="1"/>
  <c r="BP1385" i="1"/>
  <c r="BP1370" i="1"/>
  <c r="BP1354" i="1"/>
  <c r="BP1418" i="1"/>
  <c r="BP1416" i="1"/>
  <c r="BP1401" i="1"/>
  <c r="BP1382" i="1"/>
  <c r="BP1367" i="1"/>
  <c r="BP1351" i="1"/>
  <c r="BP1335" i="1"/>
  <c r="BR1372" i="1"/>
  <c r="BP1352" i="1"/>
  <c r="BP1387" i="1"/>
  <c r="BP1383" i="1"/>
  <c r="BP1347" i="1"/>
  <c r="BP1311" i="1"/>
  <c r="BP1296" i="1"/>
  <c r="BP1374" i="1"/>
  <c r="BP1372" i="1"/>
  <c r="BP1345" i="1"/>
  <c r="BP1340" i="1"/>
  <c r="BP1333" i="1"/>
  <c r="BP1329" i="1"/>
  <c r="BP1324" i="1"/>
  <c r="BP1308" i="1"/>
  <c r="BP1407" i="1"/>
  <c r="BP1405" i="1"/>
  <c r="BP1402" i="1"/>
  <c r="BP1380" i="1"/>
  <c r="BP1378" i="1"/>
  <c r="BP1363" i="1"/>
  <c r="BP1361" i="1"/>
  <c r="BP1350" i="1"/>
  <c r="BP1321" i="1"/>
  <c r="BP1305" i="1"/>
  <c r="BP1290" i="1"/>
  <c r="BP1287" i="1"/>
  <c r="BP1319" i="1"/>
  <c r="BR1397" i="1"/>
  <c r="BP1393" i="1"/>
  <c r="BP1369" i="1"/>
  <c r="BP1362" i="1"/>
  <c r="BP1306" i="1"/>
  <c r="BP1332" i="1"/>
  <c r="BP1282" i="1"/>
  <c r="BP1260" i="1"/>
  <c r="BP1411" i="1"/>
  <c r="BP1397" i="1"/>
  <c r="BP1377" i="1"/>
  <c r="BP1371" i="1"/>
  <c r="BP1364" i="1"/>
  <c r="BP1338" i="1"/>
  <c r="BP1328" i="1"/>
  <c r="BP1304" i="1"/>
  <c r="BP1293" i="1"/>
  <c r="BP1285" i="1"/>
  <c r="BP1271" i="1"/>
  <c r="BP1257" i="1"/>
  <c r="BP1235" i="1"/>
  <c r="BP1213" i="1"/>
  <c r="BP1415" i="1"/>
  <c r="BP1349" i="1"/>
  <c r="BR1346" i="1"/>
  <c r="BP1322" i="1"/>
  <c r="BP1313" i="1"/>
  <c r="BP1270" i="1"/>
  <c r="BP1265" i="1"/>
  <c r="BP1262" i="1"/>
  <c r="BP1244" i="1"/>
  <c r="BP1234" i="1"/>
  <c r="BP1417" i="1"/>
  <c r="BP1399" i="1"/>
  <c r="BP1396" i="1"/>
  <c r="BP1381" i="1"/>
  <c r="BP1315" i="1"/>
  <c r="BP1286" i="1"/>
  <c r="BP1237" i="1"/>
  <c r="BP1223" i="1"/>
  <c r="BP1212" i="1"/>
  <c r="BP1206" i="1"/>
  <c r="BP1190" i="1"/>
  <c r="BP1188" i="1"/>
  <c r="BP1172" i="1"/>
  <c r="BP1157" i="1"/>
  <c r="BR1412" i="1"/>
  <c r="BP1346" i="1"/>
  <c r="BP1299" i="1"/>
  <c r="BP1277" i="1"/>
  <c r="BP1255" i="1"/>
  <c r="BP1247" i="1"/>
  <c r="BP1242" i="1"/>
  <c r="BP1229" i="1"/>
  <c r="BP1226" i="1"/>
  <c r="BP1215" i="1"/>
  <c r="BP1203" i="1"/>
  <c r="BP1185" i="1"/>
  <c r="BR1369" i="1"/>
  <c r="BP1355" i="1"/>
  <c r="BP1337" i="1"/>
  <c r="BP1317" i="1"/>
  <c r="BP1284" i="1"/>
  <c r="BP1275" i="1"/>
  <c r="BP1273" i="1"/>
  <c r="BP1268" i="1"/>
  <c r="BP1250" i="1"/>
  <c r="BP1200" i="1"/>
  <c r="BP1272" i="1"/>
  <c r="BP1252" i="1"/>
  <c r="BP1204" i="1"/>
  <c r="BP1166" i="1"/>
  <c r="BP1153" i="1"/>
  <c r="BP1413" i="1"/>
  <c r="BP1386" i="1"/>
  <c r="BP1368" i="1"/>
  <c r="BP1358" i="1"/>
  <c r="BR1349" i="1"/>
  <c r="BP1342" i="1"/>
  <c r="BP1323" i="1"/>
  <c r="BR1314" i="1"/>
  <c r="BP1298" i="1"/>
  <c r="BP1274" i="1"/>
  <c r="BP1263" i="1"/>
  <c r="BP1236" i="1"/>
  <c r="BP1202" i="1"/>
  <c r="BP1195" i="1"/>
  <c r="BP1156" i="1"/>
  <c r="BP1258" i="1"/>
  <c r="BP1256" i="1"/>
  <c r="BP1243" i="1"/>
  <c r="BP1180" i="1"/>
  <c r="BP1177" i="1"/>
  <c r="BP1169" i="1"/>
  <c r="BP1159" i="1"/>
  <c r="BP1145" i="1"/>
  <c r="BP1126" i="1"/>
  <c r="BP1112" i="1"/>
  <c r="BR1404" i="1"/>
  <c r="BR1365" i="1"/>
  <c r="BP1314" i="1"/>
  <c r="BP1301" i="1"/>
  <c r="BP1245" i="1"/>
  <c r="BP1240" i="1"/>
  <c r="BP1238" i="1"/>
  <c r="BP1193" i="1"/>
  <c r="BP1191" i="1"/>
  <c r="BP1151" i="1"/>
  <c r="BP1148" i="1"/>
  <c r="BP1142" i="1"/>
  <c r="BP1123" i="1"/>
  <c r="BP1109" i="1"/>
  <c r="BP1096" i="1"/>
  <c r="BP1389" i="1"/>
  <c r="BP1384" i="1"/>
  <c r="BP1339" i="1"/>
  <c r="BP1283" i="1"/>
  <c r="BP1280" i="1"/>
  <c r="BR1270" i="1"/>
  <c r="BP1246" i="1"/>
  <c r="BP1184" i="1"/>
  <c r="BP1331" i="1"/>
  <c r="BP1327" i="1"/>
  <c r="BP1309" i="1"/>
  <c r="BP1294" i="1"/>
  <c r="BP1291" i="1"/>
  <c r="BR1257" i="1"/>
  <c r="BP1165" i="1"/>
  <c r="BR1362" i="1"/>
  <c r="BP1348" i="1"/>
  <c r="BP1343" i="1"/>
  <c r="BP1334" i="1"/>
  <c r="BR1323" i="1"/>
  <c r="BP1288" i="1"/>
  <c r="BP1224" i="1"/>
  <c r="BP1217" i="1"/>
  <c r="BR1212" i="1"/>
  <c r="BP1207" i="1"/>
  <c r="BP1197" i="1"/>
  <c r="BP1186" i="1"/>
  <c r="BP1173" i="1"/>
  <c r="BP1155" i="1"/>
  <c r="BP1136" i="1"/>
  <c r="BP1129" i="1"/>
  <c r="BP1119" i="1"/>
  <c r="BP1114" i="1"/>
  <c r="BP1104" i="1"/>
  <c r="BP1391" i="1"/>
  <c r="BP1316" i="1"/>
  <c r="BP1267" i="1"/>
  <c r="BP1248" i="1"/>
  <c r="BP1231" i="1"/>
  <c r="BR1226" i="1"/>
  <c r="BP1192" i="1"/>
  <c r="BP1167" i="1"/>
  <c r="BP1127" i="1"/>
  <c r="BP1088" i="1"/>
  <c r="BP1085" i="1"/>
  <c r="BP1082" i="1"/>
  <c r="BP1067" i="1"/>
  <c r="BP1404" i="1"/>
  <c r="BR1297" i="1"/>
  <c r="BR1289" i="1"/>
  <c r="BP1266" i="1"/>
  <c r="BP1227" i="1"/>
  <c r="BR1205" i="1"/>
  <c r="BP1182" i="1"/>
  <c r="BP1154" i="1"/>
  <c r="BP1117" i="1"/>
  <c r="BP1113" i="1"/>
  <c r="BP1090" i="1"/>
  <c r="BP1062" i="1"/>
  <c r="BP1037" i="1"/>
  <c r="BP1360" i="1"/>
  <c r="BR1310" i="1"/>
  <c r="BP1278" i="1"/>
  <c r="BP1230" i="1"/>
  <c r="BP1211" i="1"/>
  <c r="BP1199" i="1"/>
  <c r="BP1115" i="1"/>
  <c r="BP1111" i="1"/>
  <c r="BP1107" i="1"/>
  <c r="BP1098" i="1"/>
  <c r="BP1076" i="1"/>
  <c r="BP1073" i="1"/>
  <c r="BP1065" i="1"/>
  <c r="BP1034" i="1"/>
  <c r="BP1015" i="1"/>
  <c r="BP1012" i="1"/>
  <c r="BP994" i="1"/>
  <c r="BP1398" i="1"/>
  <c r="BP1297" i="1"/>
  <c r="BP1289" i="1"/>
  <c r="BP1269" i="1"/>
  <c r="BR1252" i="1"/>
  <c r="BP1205" i="1"/>
  <c r="BR1174" i="1"/>
  <c r="BP1147" i="1"/>
  <c r="BP1103" i="1"/>
  <c r="BP1100" i="1"/>
  <c r="BP1097" i="1"/>
  <c r="BP1083" i="1"/>
  <c r="BP1068" i="1"/>
  <c r="BP1054" i="1"/>
  <c r="BP1051" i="1"/>
  <c r="BP1031" i="1"/>
  <c r="BP1009" i="1"/>
  <c r="BP991" i="1"/>
  <c r="BP1310" i="1"/>
  <c r="BP1292" i="1"/>
  <c r="BP1281" i="1"/>
  <c r="BP1264" i="1"/>
  <c r="BP1233" i="1"/>
  <c r="BP1214" i="1"/>
  <c r="BP1196" i="1"/>
  <c r="BP1124" i="1"/>
  <c r="BP1122" i="1"/>
  <c r="BP1105" i="1"/>
  <c r="BP1095" i="1"/>
  <c r="BP1048" i="1"/>
  <c r="BP1044" i="1"/>
  <c r="BP1028" i="1"/>
  <c r="BP1025" i="1"/>
  <c r="BP1006" i="1"/>
  <c r="BP1003" i="1"/>
  <c r="BP988" i="1"/>
  <c r="BP985" i="1"/>
  <c r="BP982" i="1"/>
  <c r="BP964" i="1"/>
  <c r="BR1392" i="1"/>
  <c r="BR1379" i="1"/>
  <c r="BP1303" i="1"/>
  <c r="BP1261" i="1"/>
  <c r="BR1237" i="1"/>
  <c r="BR1209" i="1"/>
  <c r="BP1194" i="1"/>
  <c r="BP1152" i="1"/>
  <c r="BP1149" i="1"/>
  <c r="BP1141" i="1"/>
  <c r="BP1121" i="1"/>
  <c r="BP1042" i="1"/>
  <c r="BP962" i="1"/>
  <c r="BP1395" i="1"/>
  <c r="BR1354" i="1"/>
  <c r="BR1278" i="1"/>
  <c r="BP1198" i="1"/>
  <c r="BP1164" i="1"/>
  <c r="BP1162" i="1"/>
  <c r="BP1133" i="1"/>
  <c r="BR1414" i="1"/>
  <c r="BP1408" i="1"/>
  <c r="BP1379" i="1"/>
  <c r="BP1359" i="1"/>
  <c r="BR1347" i="1"/>
  <c r="BR1339" i="1"/>
  <c r="BR1272" i="1"/>
  <c r="BP1225" i="1"/>
  <c r="BP1209" i="1"/>
  <c r="BP1201" i="1"/>
  <c r="BP1181" i="1"/>
  <c r="BP1128" i="1"/>
  <c r="BP1075" i="1"/>
  <c r="BP1069" i="1"/>
  <c r="BP1318" i="1"/>
  <c r="BR1298" i="1"/>
  <c r="BR1216" i="1"/>
  <c r="BR1184" i="1"/>
  <c r="BP1146" i="1"/>
  <c r="BP1143" i="1"/>
  <c r="BP1092" i="1"/>
  <c r="BP1077" i="1"/>
  <c r="BP1060" i="1"/>
  <c r="BR1344" i="1"/>
  <c r="BP1279" i="1"/>
  <c r="BP1251" i="1"/>
  <c r="BP1222" i="1"/>
  <c r="BP1208" i="1"/>
  <c r="BP1189" i="1"/>
  <c r="BR1176" i="1"/>
  <c r="BP1144" i="1"/>
  <c r="BP1099" i="1"/>
  <c r="BR1078" i="1"/>
  <c r="BP1059" i="1"/>
  <c r="BP1040" i="1"/>
  <c r="BP1023" i="1"/>
  <c r="BP1007" i="1"/>
  <c r="BP966" i="1"/>
  <c r="BP953" i="1"/>
  <c r="BP937" i="1"/>
  <c r="BP921" i="1"/>
  <c r="BP906" i="1"/>
  <c r="BP884" i="1"/>
  <c r="BP868" i="1"/>
  <c r="BP852" i="1"/>
  <c r="BP833" i="1"/>
  <c r="BP817" i="1"/>
  <c r="BP1353" i="1"/>
  <c r="BR1320" i="1"/>
  <c r="BP1302" i="1"/>
  <c r="BR1294" i="1"/>
  <c r="BR1266" i="1"/>
  <c r="BP1160" i="1"/>
  <c r="BP1140" i="1"/>
  <c r="BP1137" i="1"/>
  <c r="BR1113" i="1"/>
  <c r="BP1093" i="1"/>
  <c r="BP1080" i="1"/>
  <c r="BR1067" i="1"/>
  <c r="BP1061" i="1"/>
  <c r="BP1033" i="1"/>
  <c r="BP1019" i="1"/>
  <c r="BP1017" i="1"/>
  <c r="BP1005" i="1"/>
  <c r="BP981" i="1"/>
  <c r="BP979" i="1"/>
  <c r="BP950" i="1"/>
  <c r="BP934" i="1"/>
  <c r="BP918" i="1"/>
  <c r="BP903" i="1"/>
  <c r="BP881" i="1"/>
  <c r="BP865" i="1"/>
  <c r="BP849" i="1"/>
  <c r="BP830" i="1"/>
  <c r="BP814" i="1"/>
  <c r="BP745" i="1"/>
  <c r="BP1344" i="1"/>
  <c r="BP1336" i="1"/>
  <c r="BP1232" i="1"/>
  <c r="BP1176" i="1"/>
  <c r="BP1120" i="1"/>
  <c r="BP1078" i="1"/>
  <c r="BP1064" i="1"/>
  <c r="BP1035" i="1"/>
  <c r="BP1021" i="1"/>
  <c r="BP1013" i="1"/>
  <c r="BP1011" i="1"/>
  <c r="BP977" i="1"/>
  <c r="BP975" i="1"/>
  <c r="BP956" i="1"/>
  <c r="BP947" i="1"/>
  <c r="BP931" i="1"/>
  <c r="BP915" i="1"/>
  <c r="BP900" i="1"/>
  <c r="BP894" i="1"/>
  <c r="BP878" i="1"/>
  <c r="BP862" i="1"/>
  <c r="BP846" i="1"/>
  <c r="BP827" i="1"/>
  <c r="BP807" i="1"/>
  <c r="BP804" i="1"/>
  <c r="BP801" i="1"/>
  <c r="BP798" i="1"/>
  <c r="BP792" i="1"/>
  <c r="BP780" i="1"/>
  <c r="BP742" i="1"/>
  <c r="BP739" i="1"/>
  <c r="BP731" i="1"/>
  <c r="BP728" i="1"/>
  <c r="BP712" i="1"/>
  <c r="BP709" i="1"/>
  <c r="BP693" i="1"/>
  <c r="BP1414" i="1"/>
  <c r="BP1365" i="1"/>
  <c r="BP1330" i="1"/>
  <c r="BP1325" i="1"/>
  <c r="BP1320" i="1"/>
  <c r="BP1221" i="1"/>
  <c r="BP1218" i="1"/>
  <c r="BP1130" i="1"/>
  <c r="BP1108" i="1"/>
  <c r="BP1070" i="1"/>
  <c r="BP1000" i="1"/>
  <c r="BP998" i="1"/>
  <c r="BP959" i="1"/>
  <c r="BP944" i="1"/>
  <c r="BP928" i="1"/>
  <c r="BP912" i="1"/>
  <c r="BP897" i="1"/>
  <c r="BP891" i="1"/>
  <c r="BP875" i="1"/>
  <c r="BP859" i="1"/>
  <c r="BP843" i="1"/>
  <c r="BP824" i="1"/>
  <c r="BP795" i="1"/>
  <c r="BP789" i="1"/>
  <c r="BP786" i="1"/>
  <c r="BP783" i="1"/>
  <c r="BP777" i="1"/>
  <c r="BP769" i="1"/>
  <c r="BP766" i="1"/>
  <c r="BP761" i="1"/>
  <c r="BP725" i="1"/>
  <c r="BP706" i="1"/>
  <c r="BP690" i="1"/>
  <c r="BR1331" i="1"/>
  <c r="BP1249" i="1"/>
  <c r="BR1165" i="1"/>
  <c r="BP1161" i="1"/>
  <c r="BP1150" i="1"/>
  <c r="BR1137" i="1"/>
  <c r="BP1089" i="1"/>
  <c r="BP1086" i="1"/>
  <c r="BP1053" i="1"/>
  <c r="BP1004" i="1"/>
  <c r="BP993" i="1"/>
  <c r="BP951" i="1"/>
  <c r="BP949" i="1"/>
  <c r="BP945" i="1"/>
  <c r="BR933" i="1"/>
  <c r="BP842" i="1"/>
  <c r="BP840" i="1"/>
  <c r="BP838" i="1"/>
  <c r="BP818" i="1"/>
  <c r="BP816" i="1"/>
  <c r="BP812" i="1"/>
  <c r="BP811" i="1"/>
  <c r="BP794" i="1"/>
  <c r="BP781" i="1"/>
  <c r="BP764" i="1"/>
  <c r="BP738" i="1"/>
  <c r="BP704" i="1"/>
  <c r="BP699" i="1"/>
  <c r="BP692" i="1"/>
  <c r="BP687" i="1"/>
  <c r="BP671" i="1"/>
  <c r="BP1276" i="1"/>
  <c r="BP1254" i="1"/>
  <c r="BP1175" i="1"/>
  <c r="BR1114" i="1"/>
  <c r="BP1074" i="1"/>
  <c r="BR1059" i="1"/>
  <c r="BP1056" i="1"/>
  <c r="BP1026" i="1"/>
  <c r="BP1016" i="1"/>
  <c r="BP1010" i="1"/>
  <c r="BP986" i="1"/>
  <c r="BP955" i="1"/>
  <c r="BP908" i="1"/>
  <c r="BP885" i="1"/>
  <c r="BP883" i="1"/>
  <c r="BP879" i="1"/>
  <c r="BP877" i="1"/>
  <c r="BP836" i="1"/>
  <c r="BP806" i="1"/>
  <c r="BP802" i="1"/>
  <c r="BP779" i="1"/>
  <c r="BP772" i="1"/>
  <c r="BP763" i="1"/>
  <c r="BP737" i="1"/>
  <c r="BP726" i="1"/>
  <c r="BP684" i="1"/>
  <c r="BP668" i="1"/>
  <c r="BP650" i="1"/>
  <c r="BP628" i="1"/>
  <c r="BP609" i="1"/>
  <c r="BR1261" i="1"/>
  <c r="BR1206" i="1"/>
  <c r="BR1160" i="1"/>
  <c r="BR1141" i="1"/>
  <c r="BP1101" i="1"/>
  <c r="BP1063" i="1"/>
  <c r="BP1047" i="1"/>
  <c r="BP1043" i="1"/>
  <c r="BP972" i="1"/>
  <c r="BP935" i="1"/>
  <c r="BP933" i="1"/>
  <c r="BP929" i="1"/>
  <c r="BP889" i="1"/>
  <c r="BP822" i="1"/>
  <c r="BP788" i="1"/>
  <c r="BP756" i="1"/>
  <c r="BP751" i="1"/>
  <c r="BP749" i="1"/>
  <c r="BP735" i="1"/>
  <c r="BP721" i="1"/>
  <c r="BP716" i="1"/>
  <c r="BP707" i="1"/>
  <c r="BP681" i="1"/>
  <c r="BP663" i="1"/>
  <c r="BR1356" i="1"/>
  <c r="BR1283" i="1"/>
  <c r="BP1228" i="1"/>
  <c r="BP1132" i="1"/>
  <c r="BR1129" i="1"/>
  <c r="BP1125" i="1"/>
  <c r="BP1066" i="1"/>
  <c r="BP995" i="1"/>
  <c r="BP943" i="1"/>
  <c r="BP941" i="1"/>
  <c r="BP939" i="1"/>
  <c r="BP869" i="1"/>
  <c r="BP867" i="1"/>
  <c r="BP863" i="1"/>
  <c r="BP861" i="1"/>
  <c r="BP820" i="1"/>
  <c r="BP808" i="1"/>
  <c r="BP747" i="1"/>
  <c r="BP702" i="1"/>
  <c r="BP697" i="1"/>
  <c r="BP678" i="1"/>
  <c r="BR1290" i="1"/>
  <c r="BP1220" i="1"/>
  <c r="BP1087" i="1"/>
  <c r="BP1072" i="1"/>
  <c r="BP1058" i="1"/>
  <c r="BP1050" i="1"/>
  <c r="BP1038" i="1"/>
  <c r="BP1024" i="1"/>
  <c r="BP1014" i="1"/>
  <c r="BR1008" i="1"/>
  <c r="BP987" i="1"/>
  <c r="BP967" i="1"/>
  <c r="BR958" i="1"/>
  <c r="BR949" i="1"/>
  <c r="BP888" i="1"/>
  <c r="BP872" i="1"/>
  <c r="BP847" i="1"/>
  <c r="BP815" i="1"/>
  <c r="BP809" i="1"/>
  <c r="BR803" i="1"/>
  <c r="BR800" i="1"/>
  <c r="BP785" i="1"/>
  <c r="BP746" i="1"/>
  <c r="BP720" i="1"/>
  <c r="BP718" i="1"/>
  <c r="BP713" i="1"/>
  <c r="BP703" i="1"/>
  <c r="BP655" i="1"/>
  <c r="BP647" i="1"/>
  <c r="BP636" i="1"/>
  <c r="BP631" i="1"/>
  <c r="BP600" i="1"/>
  <c r="BP584" i="1"/>
  <c r="BP553" i="1"/>
  <c r="BP531" i="1"/>
  <c r="BP515" i="1"/>
  <c r="BP499" i="1"/>
  <c r="BP483" i="1"/>
  <c r="BP467" i="1"/>
  <c r="BR1295" i="1"/>
  <c r="BR1213" i="1"/>
  <c r="BP1174" i="1"/>
  <c r="BP1168" i="1"/>
  <c r="BR1096" i="1"/>
  <c r="BR1076" i="1"/>
  <c r="BR1062" i="1"/>
  <c r="BP976" i="1"/>
  <c r="BP958" i="1"/>
  <c r="BP927" i="1"/>
  <c r="BP922" i="1"/>
  <c r="BP896" i="1"/>
  <c r="BP893" i="1"/>
  <c r="BP857" i="1"/>
  <c r="BR852" i="1"/>
  <c r="BP810" i="1"/>
  <c r="BP787" i="1"/>
  <c r="BP773" i="1"/>
  <c r="BP767" i="1"/>
  <c r="BP732" i="1"/>
  <c r="BP708" i="1"/>
  <c r="BP623" i="1"/>
  <c r="BP597" i="1"/>
  <c r="BP581" i="1"/>
  <c r="BP550" i="1"/>
  <c r="BP547" i="1"/>
  <c r="BP544" i="1"/>
  <c r="BP528" i="1"/>
  <c r="BP512" i="1"/>
  <c r="BP496" i="1"/>
  <c r="BP480" i="1"/>
  <c r="BP1312" i="1"/>
  <c r="BR1086" i="1"/>
  <c r="BR1033" i="1"/>
  <c r="BP1030" i="1"/>
  <c r="BP1008" i="1"/>
  <c r="BP963" i="1"/>
  <c r="BP952" i="1"/>
  <c r="BP907" i="1"/>
  <c r="BR903" i="1"/>
  <c r="BP898" i="1"/>
  <c r="BP882" i="1"/>
  <c r="BP803" i="1"/>
  <c r="BP800" i="1"/>
  <c r="BP790" i="1"/>
  <c r="BP758" i="1"/>
  <c r="BR696" i="1"/>
  <c r="BP694" i="1"/>
  <c r="BP658" i="1"/>
  <c r="BP626" i="1"/>
  <c r="BP594" i="1"/>
  <c r="BP578" i="1"/>
  <c r="BP575" i="1"/>
  <c r="BP563" i="1"/>
  <c r="BP541" i="1"/>
  <c r="BP525" i="1"/>
  <c r="BP509" i="1"/>
  <c r="BP493" i="1"/>
  <c r="BP477" i="1"/>
  <c r="BP461" i="1"/>
  <c r="BP442" i="1"/>
  <c r="BP426" i="1"/>
  <c r="BP410" i="1"/>
  <c r="BP407" i="1"/>
  <c r="BP1375" i="1"/>
  <c r="BP1295" i="1"/>
  <c r="BP1259" i="1"/>
  <c r="BP1179" i="1"/>
  <c r="BP1106" i="1"/>
  <c r="BP1102" i="1"/>
  <c r="BP1091" i="1"/>
  <c r="BR1053" i="1"/>
  <c r="BP1027" i="1"/>
  <c r="BP1020" i="1"/>
  <c r="BP1001" i="1"/>
  <c r="BP946" i="1"/>
  <c r="BP938" i="1"/>
  <c r="BP932" i="1"/>
  <c r="BP910" i="1"/>
  <c r="BP874" i="1"/>
  <c r="BP864" i="1"/>
  <c r="BP828" i="1"/>
  <c r="BP775" i="1"/>
  <c r="BP760" i="1"/>
  <c r="BP753" i="1"/>
  <c r="BP748" i="1"/>
  <c r="BP741" i="1"/>
  <c r="BP727" i="1"/>
  <c r="BP722" i="1"/>
  <c r="BP715" i="1"/>
  <c r="BP685" i="1"/>
  <c r="BP683" i="1"/>
  <c r="BP679" i="1"/>
  <c r="BP642" i="1"/>
  <c r="BP639" i="1"/>
  <c r="BP634" i="1"/>
  <c r="BP629" i="1"/>
  <c r="BP612" i="1"/>
  <c r="BP591" i="1"/>
  <c r="BP572" i="1"/>
  <c r="BP569" i="1"/>
  <c r="BP560" i="1"/>
  <c r="BP538" i="1"/>
  <c r="BP522" i="1"/>
  <c r="BP506" i="1"/>
  <c r="BP490" i="1"/>
  <c r="BP474" i="1"/>
  <c r="BP458" i="1"/>
  <c r="BP439" i="1"/>
  <c r="BP423" i="1"/>
  <c r="BP402" i="1"/>
  <c r="BP394" i="1"/>
  <c r="BP386" i="1"/>
  <c r="BR1241" i="1"/>
  <c r="BR1230" i="1"/>
  <c r="BP1210" i="1"/>
  <c r="BP1052" i="1"/>
  <c r="BP1029" i="1"/>
  <c r="BP969" i="1"/>
  <c r="BR848" i="1"/>
  <c r="BP837" i="1"/>
  <c r="BP834" i="1"/>
  <c r="BP821" i="1"/>
  <c r="BR742" i="1"/>
  <c r="BP736" i="1"/>
  <c r="BP673" i="1"/>
  <c r="BP666" i="1"/>
  <c r="BP613" i="1"/>
  <c r="BP592" i="1"/>
  <c r="BR580" i="1"/>
  <c r="BP574" i="1"/>
  <c r="BP559" i="1"/>
  <c r="BP557" i="1"/>
  <c r="BP555" i="1"/>
  <c r="BP529" i="1"/>
  <c r="BP527" i="1"/>
  <c r="BP507" i="1"/>
  <c r="BR495" i="1"/>
  <c r="BP418" i="1"/>
  <c r="BP404" i="1"/>
  <c r="BP382" i="1"/>
  <c r="BP375" i="1"/>
  <c r="BP370" i="1"/>
  <c r="BP362" i="1"/>
  <c r="BP355" i="1"/>
  <c r="BP348" i="1"/>
  <c r="BP337" i="1"/>
  <c r="BP318" i="1"/>
  <c r="BP310" i="1"/>
  <c r="BP302" i="1"/>
  <c r="BP1307" i="1"/>
  <c r="BR1150" i="1"/>
  <c r="BR1144" i="1"/>
  <c r="BP1057" i="1"/>
  <c r="BP1041" i="1"/>
  <c r="BP1032" i="1"/>
  <c r="BR1005" i="1"/>
  <c r="BR962" i="1"/>
  <c r="BP913" i="1"/>
  <c r="BP904" i="1"/>
  <c r="BP876" i="1"/>
  <c r="BP873" i="1"/>
  <c r="BP870" i="1"/>
  <c r="BP858" i="1"/>
  <c r="BP796" i="1"/>
  <c r="BP771" i="1"/>
  <c r="BP765" i="1"/>
  <c r="BP754" i="1"/>
  <c r="BP691" i="1"/>
  <c r="BP649" i="1"/>
  <c r="BP641" i="1"/>
  <c r="BP637" i="1"/>
  <c r="BP598" i="1"/>
  <c r="BP596" i="1"/>
  <c r="BP576" i="1"/>
  <c r="BP570" i="1"/>
  <c r="BP537" i="1"/>
  <c r="BP535" i="1"/>
  <c r="BP533" i="1"/>
  <c r="BP513" i="1"/>
  <c r="BP511" i="1"/>
  <c r="BP491" i="1"/>
  <c r="BP466" i="1"/>
  <c r="BP445" i="1"/>
  <c r="BP438" i="1"/>
  <c r="BP433" i="1"/>
  <c r="BP428" i="1"/>
  <c r="BP413" i="1"/>
  <c r="BP392" i="1"/>
  <c r="BR1360" i="1"/>
  <c r="BP1241" i="1"/>
  <c r="BP1216" i="1"/>
  <c r="BR1131" i="1"/>
  <c r="BP1079" i="1"/>
  <c r="BP948" i="1"/>
  <c r="BP925" i="1"/>
  <c r="BP854" i="1"/>
  <c r="BP851" i="1"/>
  <c r="BP848" i="1"/>
  <c r="BR826" i="1"/>
  <c r="BR785" i="1"/>
  <c r="BR779" i="1"/>
  <c r="BP762" i="1"/>
  <c r="BR738" i="1"/>
  <c r="BP675" i="1"/>
  <c r="BR668" i="1"/>
  <c r="BP615" i="1"/>
  <c r="BP604" i="1"/>
  <c r="BP602" i="1"/>
  <c r="BP582" i="1"/>
  <c r="BP580" i="1"/>
  <c r="BP521" i="1"/>
  <c r="BP519" i="1"/>
  <c r="BP517" i="1"/>
  <c r="BP497" i="1"/>
  <c r="BP495" i="1"/>
  <c r="BP475" i="1"/>
  <c r="BP455" i="1"/>
  <c r="BP443" i="1"/>
  <c r="BP411" i="1"/>
  <c r="BP397" i="1"/>
  <c r="BP387" i="1"/>
  <c r="BP373" i="1"/>
  <c r="BP365" i="1"/>
  <c r="BP357" i="1"/>
  <c r="BP351" i="1"/>
  <c r="BP343" i="1"/>
  <c r="BP321" i="1"/>
  <c r="BP313" i="1"/>
  <c r="BP305" i="1"/>
  <c r="BP297" i="1"/>
  <c r="BP289" i="1"/>
  <c r="BR1215" i="1"/>
  <c r="BP1158" i="1"/>
  <c r="BR993" i="1"/>
  <c r="BP990" i="1"/>
  <c r="BP983" i="1"/>
  <c r="BP965" i="1"/>
  <c r="BR883" i="1"/>
  <c r="BP841" i="1"/>
  <c r="BP759" i="1"/>
  <c r="BP744" i="1"/>
  <c r="BP660" i="1"/>
  <c r="BP653" i="1"/>
  <c r="BP651" i="1"/>
  <c r="BP630" i="1"/>
  <c r="BP624" i="1"/>
  <c r="BP590" i="1"/>
  <c r="BP588" i="1"/>
  <c r="BP586" i="1"/>
  <c r="BP505" i="1"/>
  <c r="BP503" i="1"/>
  <c r="BP501" i="1"/>
  <c r="BP481" i="1"/>
  <c r="BP479" i="1"/>
  <c r="BP464" i="1"/>
  <c r="BP462" i="1"/>
  <c r="BP460" i="1"/>
  <c r="BP450" i="1"/>
  <c r="BP421" i="1"/>
  <c r="BP332" i="1"/>
  <c r="BP324" i="1"/>
  <c r="BP281" i="1"/>
  <c r="BP273" i="1"/>
  <c r="BP265" i="1"/>
  <c r="BP8" i="1"/>
  <c r="BP21" i="1"/>
  <c r="BP32" i="1"/>
  <c r="BP40" i="1"/>
  <c r="BP48" i="1"/>
  <c r="BP56" i="1"/>
  <c r="BP64" i="1"/>
  <c r="BP72" i="1"/>
  <c r="BP80" i="1"/>
  <c r="BP88" i="1"/>
  <c r="BP96" i="1"/>
  <c r="BP104" i="1"/>
  <c r="BP112" i="1"/>
  <c r="BP119" i="1"/>
  <c r="BP127" i="1"/>
  <c r="BP135" i="1"/>
  <c r="BP143" i="1"/>
  <c r="BP167" i="1"/>
  <c r="BP175" i="1"/>
  <c r="BP183" i="1"/>
  <c r="BP191" i="1"/>
  <c r="BP198" i="1"/>
  <c r="BP206" i="1"/>
  <c r="BP216" i="1"/>
  <c r="BP232" i="1"/>
  <c r="BP248" i="1"/>
  <c r="BP260" i="1"/>
  <c r="BP275" i="1"/>
  <c r="BP286" i="1"/>
  <c r="BP327" i="1"/>
  <c r="BP329" i="1"/>
  <c r="BQ332" i="1"/>
  <c r="BP341" i="1"/>
  <c r="BP345" i="1"/>
  <c r="BP347" i="1"/>
  <c r="BP349" i="1"/>
  <c r="BP353" i="1"/>
  <c r="BP354" i="1"/>
  <c r="BP359" i="1"/>
  <c r="BP361" i="1"/>
  <c r="BP363" i="1"/>
  <c r="BP367" i="1"/>
  <c r="BP369" i="1"/>
  <c r="BP371" i="1"/>
  <c r="BR380" i="1"/>
  <c r="BP385" i="1"/>
  <c r="BR390" i="1"/>
  <c r="BM404" i="1"/>
  <c r="BR416" i="1"/>
  <c r="BQ421" i="1"/>
  <c r="BQ423" i="1"/>
  <c r="BQ439" i="1"/>
  <c r="BP469" i="1"/>
  <c r="BP471" i="1"/>
  <c r="BR474" i="1"/>
  <c r="BQ477" i="1"/>
  <c r="BR487" i="1"/>
  <c r="BR503" i="1"/>
  <c r="BM508" i="1"/>
  <c r="BR543" i="1"/>
  <c r="BM547" i="1"/>
  <c r="BM552" i="1"/>
  <c r="BM565" i="1"/>
  <c r="BM584" i="1"/>
  <c r="BM592" i="1"/>
  <c r="BR600" i="1"/>
  <c r="BQ612" i="1"/>
  <c r="BR615" i="1"/>
  <c r="BR620" i="1"/>
  <c r="BR651" i="1"/>
  <c r="BM661" i="1"/>
  <c r="BR671" i="1"/>
  <c r="BR675" i="1"/>
  <c r="BP695" i="1"/>
  <c r="BP714" i="1"/>
  <c r="BR732" i="1"/>
  <c r="BP774" i="1"/>
  <c r="BR805" i="1"/>
  <c r="BR808" i="1"/>
  <c r="BP825" i="1"/>
  <c r="BQ826" i="1"/>
  <c r="BM832" i="1"/>
  <c r="BR838" i="1"/>
  <c r="BR846" i="1"/>
  <c r="BP850" i="1"/>
  <c r="BR851" i="1"/>
  <c r="BR869" i="1"/>
  <c r="BP920" i="1"/>
  <c r="BQ925" i="1"/>
  <c r="BR957" i="1"/>
  <c r="BR969" i="1"/>
  <c r="BR989" i="1"/>
  <c r="BP999" i="1"/>
  <c r="BM1000" i="1"/>
  <c r="BR1000" i="1"/>
  <c r="BM1027" i="1"/>
  <c r="BR1027" i="1"/>
  <c r="BR1045" i="1"/>
  <c r="BM1047" i="1"/>
  <c r="BR1047" i="1"/>
  <c r="BP1071" i="1"/>
  <c r="BR1152" i="1"/>
  <c r="BR1154" i="1"/>
  <c r="BR1155" i="1"/>
  <c r="BQ1179" i="1"/>
  <c r="BR1238" i="1"/>
  <c r="BM1271" i="1"/>
  <c r="BM1282" i="1"/>
  <c r="BR1282" i="1"/>
  <c r="BM1321" i="1"/>
  <c r="BM1118" i="1"/>
  <c r="BQ1418" i="1"/>
  <c r="BQ397" i="1"/>
  <c r="BR436" i="1"/>
  <c r="BQ525" i="1"/>
  <c r="BM531" i="1"/>
  <c r="BR531" i="1"/>
  <c r="BR729" i="1"/>
  <c r="BM1416" i="1"/>
  <c r="BP262" i="1"/>
  <c r="BR268" i="1"/>
  <c r="BP284" i="1"/>
  <c r="BR292" i="1"/>
  <c r="BP325" i="1"/>
  <c r="BM334" i="1"/>
  <c r="BP339" i="1"/>
  <c r="BM383" i="1"/>
  <c r="BR397" i="1"/>
  <c r="BP399" i="1"/>
  <c r="BP401" i="1"/>
  <c r="BM406" i="1"/>
  <c r="BM430" i="1"/>
  <c r="BR441" i="1"/>
  <c r="BR455" i="1"/>
  <c r="BP457" i="1"/>
  <c r="BP459" i="1"/>
  <c r="BR476" i="1"/>
  <c r="BM477" i="1"/>
  <c r="BR479" i="1"/>
  <c r="BP494" i="1"/>
  <c r="BP500" i="1"/>
  <c r="BP508" i="1"/>
  <c r="BP516" i="1"/>
  <c r="BM523" i="1"/>
  <c r="BM528" i="1"/>
  <c r="BP536" i="1"/>
  <c r="BR546" i="1"/>
  <c r="BR563" i="1"/>
  <c r="BP565" i="1"/>
  <c r="BP567" i="1"/>
  <c r="BP589" i="1"/>
  <c r="BP603" i="1"/>
  <c r="BP606" i="1"/>
  <c r="BR611" i="1"/>
  <c r="BM615" i="1"/>
  <c r="BR629" i="1"/>
  <c r="BR631" i="1"/>
  <c r="BR633" i="1"/>
  <c r="BP645" i="1"/>
  <c r="BM654" i="1"/>
  <c r="BP657" i="1"/>
  <c r="BR658" i="1"/>
  <c r="BM675" i="1"/>
  <c r="BR681" i="1"/>
  <c r="BR707" i="1"/>
  <c r="BR722" i="1"/>
  <c r="BR749" i="1"/>
  <c r="BM799" i="1"/>
  <c r="BP832" i="1"/>
  <c r="BR833" i="1"/>
  <c r="BM847" i="1"/>
  <c r="BR866" i="1"/>
  <c r="BM869" i="1"/>
  <c r="BP887" i="1"/>
  <c r="BP901" i="1"/>
  <c r="BM905" i="1"/>
  <c r="BR905" i="1"/>
  <c r="BM910" i="1"/>
  <c r="BR910" i="1"/>
  <c r="BM917" i="1"/>
  <c r="BP924" i="1"/>
  <c r="BM929" i="1"/>
  <c r="BP957" i="1"/>
  <c r="BM986" i="1"/>
  <c r="BR990" i="1"/>
  <c r="BM990" i="1"/>
  <c r="BR1010" i="1"/>
  <c r="BR1066" i="1"/>
  <c r="BR1110" i="1"/>
  <c r="BR1170" i="1"/>
  <c r="BM1185" i="1"/>
  <c r="BR1200" i="1"/>
  <c r="BR1322" i="1"/>
  <c r="BP124" i="1"/>
  <c r="BP132" i="1"/>
  <c r="BP140" i="1"/>
  <c r="BP164" i="1"/>
  <c r="BP172" i="1"/>
  <c r="BP180" i="1"/>
  <c r="BP188" i="1"/>
  <c r="BP196" i="1"/>
  <c r="BP203" i="1"/>
  <c r="BP211" i="1"/>
  <c r="BP218" i="1"/>
  <c r="BP225" i="1"/>
  <c r="BP227" i="1"/>
  <c r="BP234" i="1"/>
  <c r="BP241" i="1"/>
  <c r="BP243" i="1"/>
  <c r="BP250" i="1"/>
  <c r="BP257" i="1"/>
  <c r="BP264" i="1"/>
  <c r="BP290" i="1"/>
  <c r="BQ324" i="1"/>
  <c r="BR378" i="1"/>
  <c r="BP406" i="1"/>
  <c r="BR409" i="1"/>
  <c r="BP427" i="1"/>
  <c r="BP434" i="1"/>
  <c r="BP436" i="1"/>
  <c r="BP446" i="1"/>
  <c r="BP482" i="1"/>
  <c r="BR485" i="1"/>
  <c r="BP489" i="1"/>
  <c r="BR517" i="1"/>
  <c r="BM529" i="1"/>
  <c r="BQ537" i="1"/>
  <c r="BP549" i="1"/>
  <c r="BR575" i="1"/>
  <c r="BR584" i="1"/>
  <c r="BQ604" i="1"/>
  <c r="BR609" i="1"/>
  <c r="BQ632" i="1"/>
  <c r="BR637" i="1"/>
  <c r="BM643" i="1"/>
  <c r="BP654" i="1"/>
  <c r="BR684" i="1"/>
  <c r="BM688" i="1"/>
  <c r="BR688" i="1"/>
  <c r="BR699" i="1"/>
  <c r="BP711" i="1"/>
  <c r="BM712" i="1"/>
  <c r="BP729" i="1"/>
  <c r="BM744" i="1"/>
  <c r="BR744" i="1"/>
  <c r="BP752" i="1"/>
  <c r="BM760" i="1"/>
  <c r="BR760" i="1"/>
  <c r="BP784" i="1"/>
  <c r="BQ789" i="1"/>
  <c r="BP799" i="1"/>
  <c r="BR811" i="1"/>
  <c r="BR818" i="1"/>
  <c r="BP829" i="1"/>
  <c r="BP839" i="1"/>
  <c r="BR850" i="1"/>
  <c r="BR858" i="1"/>
  <c r="BR878" i="1"/>
  <c r="BQ879" i="1"/>
  <c r="BM884" i="1"/>
  <c r="BP905" i="1"/>
  <c r="BP917" i="1"/>
  <c r="BR920" i="1"/>
  <c r="BM921" i="1"/>
  <c r="BM945" i="1"/>
  <c r="BR967" i="1"/>
  <c r="BM968" i="1"/>
  <c r="BM970" i="1"/>
  <c r="BR982" i="1"/>
  <c r="BM983" i="1"/>
  <c r="BR983" i="1"/>
  <c r="BR999" i="1"/>
  <c r="BR1003" i="1"/>
  <c r="BM1004" i="1"/>
  <c r="BR1022" i="1"/>
  <c r="BR1032" i="1"/>
  <c r="BP1046" i="1"/>
  <c r="BR1094" i="1"/>
  <c r="BM1094" i="1"/>
  <c r="BR1104" i="1"/>
  <c r="BQ1107" i="1"/>
  <c r="BP1138" i="1"/>
  <c r="BP1170" i="1"/>
  <c r="BM1178" i="1"/>
  <c r="BR1178" i="1"/>
  <c r="BP1183" i="1"/>
  <c r="BR1189" i="1"/>
  <c r="BQ420" i="1"/>
  <c r="BR452" i="1"/>
  <c r="BM470" i="1"/>
  <c r="BR493" i="1"/>
  <c r="BM527" i="1"/>
  <c r="BQ541" i="1"/>
  <c r="BM555" i="1"/>
  <c r="BM609" i="1"/>
  <c r="BM620" i="1"/>
  <c r="BR622" i="1"/>
  <c r="BR645" i="1"/>
  <c r="BM673" i="1"/>
  <c r="BM697" i="1"/>
  <c r="BR715" i="1"/>
  <c r="BM727" i="1"/>
  <c r="BR733" i="1"/>
  <c r="BM736" i="1"/>
  <c r="BM739" i="1"/>
  <c r="BQ766" i="1"/>
  <c r="BM774" i="1"/>
  <c r="BR780" i="1"/>
  <c r="BM780" i="1"/>
  <c r="BM838" i="1"/>
  <c r="BQ842" i="1"/>
  <c r="BM848" i="1"/>
  <c r="BM854" i="1"/>
  <c r="BR854" i="1"/>
  <c r="BQ877" i="1"/>
  <c r="BQ885" i="1"/>
  <c r="BR898" i="1"/>
  <c r="BM925" i="1"/>
  <c r="BM937" i="1"/>
  <c r="BR959" i="1"/>
  <c r="BM1058" i="1"/>
  <c r="BM1107" i="1"/>
  <c r="BR1124" i="1"/>
  <c r="BR1159" i="1"/>
  <c r="BM1179" i="1"/>
  <c r="BR1179" i="1"/>
  <c r="BQ1260" i="1"/>
  <c r="BM1330" i="1"/>
  <c r="BR1352" i="1"/>
  <c r="BM1375" i="1"/>
  <c r="BR1375" i="1"/>
  <c r="BR389" i="1"/>
  <c r="BM447" i="1"/>
  <c r="BR468" i="1"/>
  <c r="BM486" i="1"/>
  <c r="BR509" i="1"/>
  <c r="BM543" i="1"/>
  <c r="BM549" i="1"/>
  <c r="BR594" i="1"/>
  <c r="BM611" i="1"/>
  <c r="BM622" i="1"/>
  <c r="BR678" i="1"/>
  <c r="BM686" i="1"/>
  <c r="BR700" i="1"/>
  <c r="BR703" i="1"/>
  <c r="BM733" i="1"/>
  <c r="BR748" i="1"/>
  <c r="BM754" i="1"/>
  <c r="BR754" i="1"/>
  <c r="BM765" i="1"/>
  <c r="BR789" i="1"/>
  <c r="BR812" i="1"/>
  <c r="BM817" i="1"/>
  <c r="BM824" i="1"/>
  <c r="BM842" i="1"/>
  <c r="BR842" i="1"/>
  <c r="BM858" i="1"/>
  <c r="BM870" i="1"/>
  <c r="BM885" i="1"/>
  <c r="BM895" i="1"/>
  <c r="BR907" i="1"/>
  <c r="BM913" i="1"/>
  <c r="BR919" i="1"/>
  <c r="BR929" i="1"/>
  <c r="BR1011" i="1"/>
  <c r="BM1057" i="1"/>
  <c r="BR1075" i="1"/>
  <c r="BM1101" i="1"/>
  <c r="BR1242" i="1"/>
  <c r="BM1260" i="1"/>
  <c r="BR1307" i="1"/>
  <c r="BM1307" i="1"/>
  <c r="BM502" i="1"/>
  <c r="BR525" i="1"/>
  <c r="BM574" i="1"/>
  <c r="BM587" i="1"/>
  <c r="BR607" i="1"/>
  <c r="BM631" i="1"/>
  <c r="BM666" i="1"/>
  <c r="BM671" i="1"/>
  <c r="BR695" i="1"/>
  <c r="BM706" i="1"/>
  <c r="BR769" i="1"/>
  <c r="BM818" i="1"/>
  <c r="BM834" i="1"/>
  <c r="BR937" i="1"/>
  <c r="BR974" i="1"/>
  <c r="BM980" i="1"/>
  <c r="BM1029" i="1"/>
  <c r="BM1043" i="1"/>
  <c r="BR1043" i="1"/>
  <c r="BR1058" i="1"/>
  <c r="BM1070" i="1"/>
  <c r="BR1070" i="1"/>
  <c r="BR1127" i="1"/>
  <c r="BR1128" i="1"/>
  <c r="BR1259" i="1"/>
  <c r="BR420" i="1"/>
  <c r="BQ490" i="1"/>
  <c r="BQ496" i="1"/>
  <c r="BM518" i="1"/>
  <c r="BQ569" i="1"/>
  <c r="BQ581" i="1"/>
  <c r="BM603" i="1"/>
  <c r="BR618" i="1"/>
  <c r="BR683" i="1"/>
  <c r="BM689" i="1"/>
  <c r="BR706" i="1"/>
  <c r="BQ707" i="1"/>
  <c r="BR710" i="1"/>
  <c r="BM730" i="1"/>
  <c r="BM737" i="1"/>
  <c r="BR737" i="1"/>
  <c r="BM783" i="1"/>
  <c r="BM790" i="1"/>
  <c r="BR790" i="1"/>
  <c r="BQ828" i="1"/>
  <c r="BM839" i="1"/>
  <c r="BR839" i="1"/>
  <c r="BM845" i="1"/>
  <c r="BR845" i="1"/>
  <c r="BM871" i="1"/>
  <c r="BM880" i="1"/>
  <c r="BM881" i="1"/>
  <c r="BR885" i="1"/>
  <c r="BR889" i="1"/>
  <c r="BR923" i="1"/>
  <c r="BR938" i="1"/>
  <c r="BR960" i="1"/>
  <c r="BM975" i="1"/>
  <c r="BM998" i="1"/>
  <c r="BQ1013" i="1"/>
  <c r="BR1017" i="1"/>
  <c r="BQ1030" i="1"/>
  <c r="BM1034" i="1"/>
  <c r="BR1080" i="1"/>
  <c r="BM1098" i="1"/>
  <c r="BR1101" i="1"/>
  <c r="BQ1154" i="1"/>
  <c r="BM1203" i="1"/>
  <c r="BR1211" i="1"/>
  <c r="BQ1301" i="1"/>
  <c r="BR1309" i="1"/>
  <c r="BM1341" i="1"/>
  <c r="BR1341" i="1"/>
  <c r="BQ625" i="1"/>
  <c r="BQ690" i="1"/>
  <c r="BM699" i="1"/>
  <c r="BM720" i="1"/>
  <c r="BM723" i="1"/>
  <c r="BQ735" i="1"/>
  <c r="BM746" i="1"/>
  <c r="BR795" i="1"/>
  <c r="BQ798" i="1"/>
  <c r="BM803" i="1"/>
  <c r="BR821" i="1"/>
  <c r="BQ824" i="1"/>
  <c r="BM840" i="1"/>
  <c r="BM855" i="1"/>
  <c r="BM872" i="1"/>
  <c r="BM888" i="1"/>
  <c r="BQ891" i="1"/>
  <c r="BQ908" i="1"/>
  <c r="BM961" i="1"/>
  <c r="BR963" i="1"/>
  <c r="BR972" i="1"/>
  <c r="BM977" i="1"/>
  <c r="BM984" i="1"/>
  <c r="BM995" i="1"/>
  <c r="BR995" i="1"/>
  <c r="BR1004" i="1"/>
  <c r="BQ1021" i="1"/>
  <c r="BR1041" i="1"/>
  <c r="BM1072" i="1"/>
  <c r="BM1077" i="1"/>
  <c r="BR1112" i="1"/>
  <c r="BR1123" i="1"/>
  <c r="BM1213" i="1"/>
  <c r="BM1312" i="1"/>
  <c r="BR1312" i="1"/>
  <c r="BM1318" i="1"/>
  <c r="BR644" i="1"/>
  <c r="BR660" i="1"/>
  <c r="BM665" i="1"/>
  <c r="BM674" i="1"/>
  <c r="BM701" i="1"/>
  <c r="BM725" i="1"/>
  <c r="BM732" i="1"/>
  <c r="BR867" i="1"/>
  <c r="BM891" i="1"/>
  <c r="BM906" i="1"/>
  <c r="BM908" i="1"/>
  <c r="BM920" i="1"/>
  <c r="BM958" i="1"/>
  <c r="BM999" i="1"/>
  <c r="BM1021" i="1"/>
  <c r="BR1021" i="1"/>
  <c r="BR1034" i="1"/>
  <c r="BR1068" i="1"/>
  <c r="BM1148" i="1"/>
  <c r="BM1167" i="1"/>
  <c r="BM1168" i="1"/>
  <c r="BR1168" i="1"/>
  <c r="BM1233" i="1"/>
  <c r="BM704" i="1"/>
  <c r="BM713" i="1"/>
  <c r="BM728" i="1"/>
  <c r="BM781" i="1"/>
  <c r="BM785" i="1"/>
  <c r="BM809" i="1"/>
  <c r="BR840" i="1"/>
  <c r="BR862" i="1"/>
  <c r="BR913" i="1"/>
  <c r="BR925" i="1"/>
  <c r="BR939" i="1"/>
  <c r="BR944" i="1"/>
  <c r="BM947" i="1"/>
  <c r="BM953" i="1"/>
  <c r="BR953" i="1"/>
  <c r="BR977" i="1"/>
  <c r="BM981" i="1"/>
  <c r="BR981" i="1"/>
  <c r="BM987" i="1"/>
  <c r="BR987" i="1"/>
  <c r="BR996" i="1"/>
  <c r="BR1009" i="1"/>
  <c r="BM1009" i="1"/>
  <c r="BM1014" i="1"/>
  <c r="BM1018" i="1"/>
  <c r="BM1042" i="1"/>
  <c r="BM1073" i="1"/>
  <c r="BR1077" i="1"/>
  <c r="BM1087" i="1"/>
  <c r="BR1087" i="1"/>
  <c r="BR1093" i="1"/>
  <c r="BR1097" i="1"/>
  <c r="BM1149" i="1"/>
  <c r="BR1227" i="1"/>
  <c r="BM1263" i="1"/>
  <c r="BR1263" i="1"/>
  <c r="BM1291" i="1"/>
  <c r="BR690" i="1"/>
  <c r="BQ709" i="1"/>
  <c r="BR735" i="1"/>
  <c r="BQ752" i="1"/>
  <c r="BR756" i="1"/>
  <c r="BQ761" i="1"/>
  <c r="BQ774" i="1"/>
  <c r="BM788" i="1"/>
  <c r="BR788" i="1"/>
  <c r="BM796" i="1"/>
  <c r="BM804" i="1"/>
  <c r="BM826" i="1"/>
  <c r="BM930" i="1"/>
  <c r="BR956" i="1"/>
  <c r="BQ988" i="1"/>
  <c r="BM1010" i="1"/>
  <c r="BQ1015" i="1"/>
  <c r="BR1069" i="1"/>
  <c r="BR1103" i="1"/>
  <c r="BR1163" i="1"/>
  <c r="BM1214" i="1"/>
  <c r="BR1214" i="1"/>
  <c r="BM1239" i="1"/>
  <c r="BR1256" i="1"/>
  <c r="BM1256" i="1"/>
  <c r="BR1262" i="1"/>
  <c r="BQ1308" i="1"/>
  <c r="BM1357" i="1"/>
  <c r="BQ742" i="1"/>
  <c r="BR758" i="1"/>
  <c r="BR774" i="1"/>
  <c r="BR804" i="1"/>
  <c r="BQ872" i="1"/>
  <c r="BR891" i="1"/>
  <c r="BQ912" i="1"/>
  <c r="BM924" i="1"/>
  <c r="BQ964" i="1"/>
  <c r="BR1037" i="1"/>
  <c r="BQ1057" i="1"/>
  <c r="BM1082" i="1"/>
  <c r="BR1108" i="1"/>
  <c r="BM1115" i="1"/>
  <c r="BQ1130" i="1"/>
  <c r="BR1146" i="1"/>
  <c r="BM1156" i="1"/>
  <c r="BR1156" i="1"/>
  <c r="BR1201" i="1"/>
  <c r="BQ1202" i="1"/>
  <c r="BR1255" i="1"/>
  <c r="BR1357" i="1"/>
  <c r="BR1371" i="1"/>
  <c r="BQ706" i="1"/>
  <c r="BM711" i="1"/>
  <c r="BR766" i="1"/>
  <c r="BM800" i="1"/>
  <c r="BR824" i="1"/>
  <c r="BR834" i="1"/>
  <c r="BM852" i="1"/>
  <c r="BR856" i="1"/>
  <c r="BM877" i="1"/>
  <c r="BR947" i="1"/>
  <c r="BR970" i="1"/>
  <c r="BR1071" i="1"/>
  <c r="BM1083" i="1"/>
  <c r="BM1116" i="1"/>
  <c r="BR1120" i="1"/>
  <c r="BM1146" i="1"/>
  <c r="BM1166" i="1"/>
  <c r="BM1196" i="1"/>
  <c r="BR1196" i="1"/>
  <c r="BR1207" i="1"/>
  <c r="BR1223" i="1"/>
  <c r="BM1224" i="1"/>
  <c r="BR1224" i="1"/>
  <c r="BM1276" i="1"/>
  <c r="BR1316" i="1"/>
  <c r="BM1316" i="1"/>
  <c r="BM1363" i="1"/>
  <c r="BR1363" i="1"/>
  <c r="BQ725" i="1"/>
  <c r="BR783" i="1"/>
  <c r="BR792" i="1"/>
  <c r="BM794" i="1"/>
  <c r="BR798" i="1"/>
  <c r="BM811" i="1"/>
  <c r="BQ888" i="1"/>
  <c r="BQ928" i="1"/>
  <c r="BM940" i="1"/>
  <c r="BQ956" i="1"/>
  <c r="BR979" i="1"/>
  <c r="BM993" i="1"/>
  <c r="BR998" i="1"/>
  <c r="BR1019" i="1"/>
  <c r="BQ1060" i="1"/>
  <c r="BQ1087" i="1"/>
  <c r="BQ1090" i="1"/>
  <c r="BM1134" i="1"/>
  <c r="BM1150" i="1"/>
  <c r="BQ1151" i="1"/>
  <c r="BR1249" i="1"/>
  <c r="BM1249" i="1"/>
  <c r="BR1271" i="1"/>
  <c r="BM1352" i="1"/>
  <c r="BM748" i="1"/>
  <c r="BM868" i="1"/>
  <c r="BR872" i="1"/>
  <c r="BM893" i="1"/>
  <c r="BR912" i="1"/>
  <c r="BR922" i="1"/>
  <c r="BR964" i="1"/>
  <c r="BM967" i="1"/>
  <c r="BR976" i="1"/>
  <c r="BM1005" i="1"/>
  <c r="BM1050" i="1"/>
  <c r="BR1064" i="1"/>
  <c r="BR1083" i="1"/>
  <c r="BM1090" i="1"/>
  <c r="BR1130" i="1"/>
  <c r="BR1142" i="1"/>
  <c r="BM1151" i="1"/>
  <c r="BR1166" i="1"/>
  <c r="BR1236" i="1"/>
  <c r="BM1325" i="1"/>
  <c r="BR1325" i="1"/>
  <c r="BR1351" i="1"/>
  <c r="BM966" i="1"/>
  <c r="BQ969" i="1"/>
  <c r="BQ985" i="1"/>
  <c r="BM1003" i="1"/>
  <c r="BQ1031" i="1"/>
  <c r="BR1044" i="1"/>
  <c r="BR1054" i="1"/>
  <c r="BM1078" i="1"/>
  <c r="BM1085" i="1"/>
  <c r="BR1085" i="1"/>
  <c r="BM1105" i="1"/>
  <c r="BR1125" i="1"/>
  <c r="BR1134" i="1"/>
  <c r="BM1176" i="1"/>
  <c r="BQ1181" i="1"/>
  <c r="BM1189" i="1"/>
  <c r="BM1232" i="1"/>
  <c r="BM1264" i="1"/>
  <c r="BR1264" i="1"/>
  <c r="BM1336" i="1"/>
  <c r="BR1345" i="1"/>
  <c r="BQ1354" i="1"/>
  <c r="BM1062" i="1"/>
  <c r="BM1067" i="1"/>
  <c r="BR1073" i="1"/>
  <c r="BM1093" i="1"/>
  <c r="BM1125" i="1"/>
  <c r="BM1141" i="1"/>
  <c r="BM1181" i="1"/>
  <c r="BR1181" i="1"/>
  <c r="BR1194" i="1"/>
  <c r="BR1233" i="1"/>
  <c r="BR1258" i="1"/>
  <c r="BM1302" i="1"/>
  <c r="BR1303" i="1"/>
  <c r="BM1326" i="1"/>
  <c r="BR1326" i="1"/>
  <c r="BM1353" i="1"/>
  <c r="BR1353" i="1"/>
  <c r="BR973" i="1"/>
  <c r="BR1025" i="1"/>
  <c r="BM1044" i="1"/>
  <c r="BR1057" i="1"/>
  <c r="BM1059" i="1"/>
  <c r="BM1076" i="1"/>
  <c r="BM1097" i="1"/>
  <c r="BR1105" i="1"/>
  <c r="BM1109" i="1"/>
  <c r="BR1109" i="1"/>
  <c r="BR1118" i="1"/>
  <c r="BM1144" i="1"/>
  <c r="BM1145" i="1"/>
  <c r="BR1164" i="1"/>
  <c r="BM1177" i="1"/>
  <c r="BM1204" i="1"/>
  <c r="BM1208" i="1"/>
  <c r="BR1208" i="1"/>
  <c r="BM1222" i="1"/>
  <c r="BR1268" i="1"/>
  <c r="BR1393" i="1"/>
  <c r="BM1402" i="1"/>
  <c r="BR985" i="1"/>
  <c r="BR1031" i="1"/>
  <c r="BR1038" i="1"/>
  <c r="BR1088" i="1"/>
  <c r="BR1091" i="1"/>
  <c r="BR1106" i="1"/>
  <c r="BM1131" i="1"/>
  <c r="BR1148" i="1"/>
  <c r="BM1161" i="1"/>
  <c r="BR1161" i="1"/>
  <c r="BM1228" i="1"/>
  <c r="BR1228" i="1"/>
  <c r="BM1234" i="1"/>
  <c r="BR1234" i="1"/>
  <c r="BM1267" i="1"/>
  <c r="BR1267" i="1"/>
  <c r="BM1290" i="1"/>
  <c r="BM1296" i="1"/>
  <c r="BR1296" i="1"/>
  <c r="BM1322" i="1"/>
  <c r="BM1138" i="1"/>
  <c r="BR1138" i="1"/>
  <c r="BR1149" i="1"/>
  <c r="BR1169" i="1"/>
  <c r="BQ1182" i="1"/>
  <c r="BM1230" i="1"/>
  <c r="BM1245" i="1"/>
  <c r="BR1250" i="1"/>
  <c r="BM1251" i="1"/>
  <c r="BR1269" i="1"/>
  <c r="BM1303" i="1"/>
  <c r="BM1334" i="1"/>
  <c r="BM1348" i="1"/>
  <c r="BR1348" i="1"/>
  <c r="BM1359" i="1"/>
  <c r="BM1408" i="1"/>
  <c r="BQ1409" i="1"/>
  <c r="BM1102" i="1"/>
  <c r="BM1113" i="1"/>
  <c r="BM1119" i="1"/>
  <c r="BM1162" i="1"/>
  <c r="BM1172" i="1"/>
  <c r="BR1195" i="1"/>
  <c r="BR1389" i="1"/>
  <c r="BM1395" i="1"/>
  <c r="BR1396" i="1"/>
  <c r="BM1409" i="1"/>
  <c r="BM1121" i="1"/>
  <c r="BR1126" i="1"/>
  <c r="BM1147" i="1"/>
  <c r="BR1147" i="1"/>
  <c r="BM1152" i="1"/>
  <c r="BR1191" i="1"/>
  <c r="BM1250" i="1"/>
  <c r="BM1261" i="1"/>
  <c r="BR1334" i="1"/>
  <c r="BR1380" i="1"/>
  <c r="BR1388" i="1"/>
  <c r="BM997" i="1"/>
  <c r="BQ1025" i="1"/>
  <c r="BM1030" i="1"/>
  <c r="BQ1076" i="1"/>
  <c r="BM1126" i="1"/>
  <c r="BM1153" i="1"/>
  <c r="BR1173" i="1"/>
  <c r="BM1218" i="1"/>
  <c r="BR1225" i="1"/>
  <c r="BR1285" i="1"/>
  <c r="BQ1286" i="1"/>
  <c r="BM1342" i="1"/>
  <c r="BR1342" i="1"/>
  <c r="BR1408" i="1"/>
  <c r="BQ1139" i="1"/>
  <c r="BR1145" i="1"/>
  <c r="BQ1175" i="1"/>
  <c r="BR1185" i="1"/>
  <c r="BQ1186" i="1"/>
  <c r="BR1193" i="1"/>
  <c r="BM1209" i="1"/>
  <c r="BR1248" i="1"/>
  <c r="BQ1270" i="1"/>
  <c r="BM1289" i="1"/>
  <c r="BM1293" i="1"/>
  <c r="BM1311" i="1"/>
  <c r="BR1311" i="1"/>
  <c r="BQ1361" i="1"/>
  <c r="BR1391" i="1"/>
  <c r="BM1398" i="1"/>
  <c r="BR1119" i="1"/>
  <c r="BR1143" i="1"/>
  <c r="BR1157" i="1"/>
  <c r="BR1177" i="1"/>
  <c r="BM1199" i="1"/>
  <c r="BR1199" i="1"/>
  <c r="BR1315" i="1"/>
  <c r="BR1319" i="1"/>
  <c r="BR1337" i="1"/>
  <c r="BM1361" i="1"/>
  <c r="BR1386" i="1"/>
  <c r="BQ1106" i="1"/>
  <c r="BQ1127" i="1"/>
  <c r="BR1167" i="1"/>
  <c r="BR1172" i="1"/>
  <c r="BM1182" i="1"/>
  <c r="BM1197" i="1"/>
  <c r="BM1206" i="1"/>
  <c r="BR1219" i="1"/>
  <c r="BM1231" i="1"/>
  <c r="BR1231" i="1"/>
  <c r="BM1240" i="1"/>
  <c r="BR1245" i="1"/>
  <c r="BM1266" i="1"/>
  <c r="BM1273" i="1"/>
  <c r="BM1274" i="1"/>
  <c r="BM1328" i="1"/>
  <c r="BR1338" i="1"/>
  <c r="BR1411" i="1"/>
  <c r="BR1133" i="1"/>
  <c r="BR1139" i="1"/>
  <c r="BR1175" i="1"/>
  <c r="BR1180" i="1"/>
  <c r="BR1186" i="1"/>
  <c r="BM1216" i="1"/>
  <c r="BM1279" i="1"/>
  <c r="BR1279" i="1"/>
  <c r="BM1356" i="1"/>
  <c r="BM1366" i="1"/>
  <c r="BR1366" i="1"/>
  <c r="BM1389" i="1"/>
  <c r="BQ1142" i="1"/>
  <c r="BM1184" i="1"/>
  <c r="BQ1229" i="1"/>
  <c r="BM1246" i="1"/>
  <c r="BR1251" i="1"/>
  <c r="BR1277" i="1"/>
  <c r="BR1280" i="1"/>
  <c r="BM1283" i="1"/>
  <c r="BM1288" i="1"/>
  <c r="BQ1298" i="1"/>
  <c r="BR1305" i="1"/>
  <c r="BM1306" i="1"/>
  <c r="BR1313" i="1"/>
  <c r="BM1317" i="1"/>
  <c r="BR1317" i="1"/>
  <c r="BR1090" i="1"/>
  <c r="BR1151" i="1"/>
  <c r="BR1162" i="1"/>
  <c r="BM1165" i="1"/>
  <c r="BM1205" i="1"/>
  <c r="BM1257" i="1"/>
  <c r="BR1260" i="1"/>
  <c r="BR1273" i="1"/>
  <c r="BM1298" i="1"/>
  <c r="BM1305" i="1"/>
  <c r="BR1324" i="1"/>
  <c r="BM1327" i="1"/>
  <c r="BM1367" i="1"/>
  <c r="BR1368" i="1"/>
  <c r="BM1193" i="1"/>
  <c r="BR1240" i="1"/>
  <c r="BM1265" i="1"/>
  <c r="BM1280" i="1"/>
  <c r="BR1286" i="1"/>
  <c r="BM1295" i="1"/>
  <c r="BR1306" i="1"/>
  <c r="BR1328" i="1"/>
  <c r="BM1339" i="1"/>
  <c r="BM1345" i="1"/>
  <c r="BM1364" i="1"/>
  <c r="BQ1172" i="1"/>
  <c r="BM1210" i="1"/>
  <c r="BR1229" i="1"/>
  <c r="BM1252" i="1"/>
  <c r="BR1340" i="1"/>
  <c r="BM1340" i="1"/>
  <c r="BM1380" i="1"/>
  <c r="BR1403" i="1"/>
  <c r="BR1413" i="1"/>
  <c r="BM1220" i="1"/>
  <c r="BQ1226" i="1"/>
  <c r="BR1254" i="1"/>
  <c r="BM1270" i="1"/>
  <c r="BM1272" i="1"/>
  <c r="BR1284" i="1"/>
  <c r="BR1293" i="1"/>
  <c r="BQ1299" i="1"/>
  <c r="BM1304" i="1"/>
  <c r="BR1304" i="1"/>
  <c r="BM1308" i="1"/>
  <c r="BR1308" i="1"/>
  <c r="BR1329" i="1"/>
  <c r="BM1174" i="1"/>
  <c r="BR1197" i="1"/>
  <c r="BR1218" i="1"/>
  <c r="BR1232" i="1"/>
  <c r="BM1254" i="1"/>
  <c r="BM1284" i="1"/>
  <c r="BR1291" i="1"/>
  <c r="BM1299" i="1"/>
  <c r="BM1350" i="1"/>
  <c r="BM1358" i="1"/>
  <c r="BR1358" i="1"/>
  <c r="BR1394" i="1"/>
  <c r="BR1398" i="1"/>
  <c r="BR1402" i="1"/>
  <c r="BR1182" i="1"/>
  <c r="BR1336" i="1"/>
  <c r="BM1373" i="1"/>
  <c r="BM1378" i="1"/>
  <c r="BM1244" i="1"/>
  <c r="BR1275" i="1"/>
  <c r="BR1299" i="1"/>
  <c r="BR1302" i="1"/>
  <c r="BM1320" i="1"/>
  <c r="BM1324" i="1"/>
  <c r="BM1355" i="1"/>
  <c r="BR1355" i="1"/>
  <c r="BM1410" i="1"/>
  <c r="BQ1415" i="1"/>
  <c r="BQ1304" i="1"/>
  <c r="BR1332" i="1"/>
  <c r="BM1346" i="1"/>
  <c r="BR1364" i="1"/>
  <c r="BQ1397" i="1"/>
  <c r="BM1399" i="1"/>
  <c r="BR1399" i="1"/>
  <c r="BM1417" i="1"/>
  <c r="BR1417" i="1"/>
  <c r="BR1288" i="1"/>
  <c r="BR1327" i="1"/>
  <c r="BQ1338" i="1"/>
  <c r="BR1405" i="1"/>
  <c r="BR1410" i="1"/>
  <c r="BQ1413" i="1"/>
  <c r="BR1330" i="1"/>
  <c r="BM1343" i="1"/>
  <c r="BR1359" i="1"/>
  <c r="BR1370" i="1"/>
  <c r="BM1384" i="1"/>
  <c r="BR1384" i="1"/>
  <c r="BR1390" i="1"/>
  <c r="BM1394" i="1"/>
  <c r="BR1406" i="1"/>
  <c r="BQ1321" i="1"/>
  <c r="BM1365" i="1"/>
  <c r="BQ1385" i="1"/>
  <c r="BQ1407" i="1"/>
  <c r="BM1310" i="1"/>
  <c r="BM1314" i="1"/>
  <c r="BR1343" i="1"/>
  <c r="BR1350" i="1"/>
  <c r="BR1367" i="1"/>
  <c r="BM1385" i="1"/>
  <c r="BM1404" i="1"/>
  <c r="BR1409" i="1"/>
  <c r="BM1414" i="1"/>
  <c r="BR1416" i="1"/>
  <c r="BR1418" i="1"/>
  <c r="BM1329" i="1"/>
  <c r="BR1378" i="1"/>
  <c r="BR1382" i="1"/>
  <c r="BR1321" i="1"/>
  <c r="BQ1398" i="1"/>
  <c r="BR1407" i="1"/>
  <c r="BQ1332" i="1"/>
  <c r="BR1385" i="1"/>
  <c r="BM1397" i="1"/>
  <c r="BR1335" i="1"/>
  <c r="BM1412" i="1"/>
  <c r="BM1360" i="1"/>
  <c r="BM1379" i="1"/>
  <c r="BQ1401" i="1"/>
  <c r="BQ1406" i="1"/>
  <c r="BM1344" i="1"/>
  <c r="BR1395" i="1"/>
  <c r="BT674" i="1" l="1"/>
  <c r="BT1335" i="1"/>
  <c r="BT608" i="1"/>
  <c r="BT689" i="1"/>
  <c r="BT914" i="1"/>
  <c r="BT841" i="1"/>
  <c r="BT1341" i="1"/>
  <c r="BT776" i="1"/>
  <c r="BT905" i="1"/>
  <c r="BT1332" i="1"/>
  <c r="BT1299" i="1"/>
  <c r="BT725" i="1"/>
  <c r="BT988" i="1"/>
  <c r="BT496" i="1"/>
  <c r="BT1304" i="1"/>
  <c r="BT1025" i="1"/>
  <c r="BT969" i="1"/>
  <c r="BT1090" i="1"/>
  <c r="BT928" i="1"/>
  <c r="BT912" i="1"/>
  <c r="BT707" i="1"/>
  <c r="BT490" i="1"/>
  <c r="BT541" i="1"/>
  <c r="BT789" i="1"/>
  <c r="BT632" i="1"/>
  <c r="BT441" i="1"/>
  <c r="BT1111" i="1"/>
  <c r="BT519" i="1"/>
  <c r="BT373" i="1"/>
  <c r="BT780" i="1"/>
  <c r="BT845" i="1"/>
  <c r="BT262" i="1"/>
  <c r="BT119" i="1"/>
  <c r="BT32" i="1"/>
  <c r="BT739" i="1"/>
  <c r="BT275" i="1"/>
  <c r="BT159" i="1"/>
  <c r="BT660" i="1"/>
  <c r="BT763" i="1"/>
  <c r="BT385" i="1"/>
  <c r="BT273" i="1"/>
  <c r="BT167" i="1"/>
  <c r="BT43" i="1"/>
  <c r="BT503" i="1"/>
  <c r="BT850" i="1"/>
  <c r="BT702" i="1"/>
  <c r="BT688" i="1"/>
  <c r="BT185" i="1"/>
  <c r="BT70" i="1"/>
  <c r="BT521" i="1"/>
  <c r="BT615" i="1"/>
  <c r="BT58" i="1"/>
  <c r="BT141" i="1"/>
  <c r="BT307" i="1"/>
  <c r="BT445" i="1"/>
  <c r="BT102" i="1"/>
  <c r="BT14" i="1"/>
  <c r="BT26" i="1"/>
  <c r="BT794" i="1"/>
  <c r="BT814" i="1"/>
  <c r="BT1254" i="1"/>
  <c r="BT1370" i="1"/>
  <c r="BT1176" i="1"/>
  <c r="BT1373" i="1"/>
  <c r="BT1349" i="1"/>
  <c r="BT1093" i="1"/>
  <c r="BT1285" i="1"/>
  <c r="BT1132" i="1"/>
  <c r="BT946" i="1"/>
  <c r="BT1207" i="1"/>
  <c r="BT922" i="1"/>
  <c r="BT1209" i="1"/>
  <c r="BT1248" i="1"/>
  <c r="BT856" i="1"/>
  <c r="BT550" i="1"/>
  <c r="BT733" i="1"/>
  <c r="BT429" i="1"/>
  <c r="BT982" i="1"/>
  <c r="BT98" i="1"/>
  <c r="BT577" i="1"/>
  <c r="BT191" i="1"/>
  <c r="BT726" i="1"/>
  <c r="BT1085" i="1"/>
  <c r="BT1239" i="1"/>
  <c r="BT821" i="1"/>
  <c r="BT692" i="1"/>
  <c r="BT553" i="1"/>
  <c r="BT377" i="1"/>
  <c r="BT57" i="1"/>
  <c r="BT1326" i="1"/>
  <c r="BT461" i="1"/>
  <c r="BT623" i="1"/>
  <c r="BT530" i="1"/>
  <c r="BT328" i="1"/>
  <c r="BT195" i="1"/>
  <c r="BT106" i="1"/>
  <c r="BT737" i="1"/>
  <c r="BT367" i="1"/>
  <c r="BT636" i="1"/>
  <c r="BT79" i="1"/>
  <c r="BT361" i="1"/>
  <c r="BT184" i="1"/>
  <c r="BT617" i="1"/>
  <c r="BT319" i="1"/>
  <c r="BT724" i="1"/>
  <c r="BT936" i="1"/>
  <c r="BT773" i="1"/>
  <c r="BT959" i="1"/>
  <c r="BT762" i="1"/>
  <c r="BT717" i="1"/>
  <c r="BT393" i="1"/>
  <c r="BT52" i="1"/>
  <c r="BT391" i="1"/>
  <c r="BT200" i="1"/>
  <c r="BT962" i="1"/>
  <c r="BT287" i="1"/>
  <c r="BT1300" i="1"/>
  <c r="BT967" i="1"/>
  <c r="BT1379" i="1"/>
  <c r="BT1187" i="1"/>
  <c r="BT1324" i="1"/>
  <c r="BT1082" i="1"/>
  <c r="BT1214" i="1"/>
  <c r="BT1009" i="1"/>
  <c r="BT1404" i="1"/>
  <c r="BT919" i="1"/>
  <c r="BT1261" i="1"/>
  <c r="BT938" i="1"/>
  <c r="BT1235" i="1"/>
  <c r="BT811" i="1"/>
  <c r="BT401" i="1"/>
  <c r="BT1222" i="1"/>
  <c r="BT1126" i="1"/>
  <c r="BT1279" i="1"/>
  <c r="BT926" i="1"/>
  <c r="BT507" i="1"/>
  <c r="BT71" i="1"/>
  <c r="BT978" i="1"/>
  <c r="BT36" i="1"/>
  <c r="BT247" i="1"/>
  <c r="BT907" i="1"/>
  <c r="BT579" i="1"/>
  <c r="BT243" i="1"/>
  <c r="BT622" i="1"/>
  <c r="BT255" i="1"/>
  <c r="BT520" i="1"/>
  <c r="BT147" i="1"/>
  <c r="BT1168" i="1"/>
  <c r="BT134" i="1"/>
  <c r="BT1355" i="1"/>
  <c r="BT874" i="1"/>
  <c r="BT1283" i="1"/>
  <c r="BT267" i="1"/>
  <c r="BT1238" i="1"/>
  <c r="BT1038" i="1"/>
  <c r="BT486" i="1"/>
  <c r="BT1411" i="1"/>
  <c r="BT364" i="1"/>
  <c r="BT6" i="1"/>
  <c r="BT454" i="1"/>
  <c r="BT870" i="1"/>
  <c r="BT193" i="1"/>
  <c r="BT469" i="1"/>
  <c r="BT1146" i="1"/>
  <c r="BT549" i="1"/>
  <c r="BT756" i="1"/>
  <c r="BT927" i="1"/>
  <c r="BT257" i="1"/>
  <c r="BT896" i="1"/>
  <c r="BT516" i="1"/>
  <c r="BT379" i="1"/>
  <c r="BT1089" i="1"/>
  <c r="BT1183" i="1"/>
  <c r="BT518" i="1"/>
  <c r="BT1185" i="1"/>
  <c r="BT404" i="1"/>
  <c r="BT1220" i="1"/>
  <c r="BT880" i="1"/>
  <c r="BT721" i="1"/>
  <c r="BT1189" i="1"/>
  <c r="BT133" i="1"/>
  <c r="BT261" i="1"/>
  <c r="BT556" i="1"/>
  <c r="BT559" i="1"/>
  <c r="BT344" i="1"/>
  <c r="BT55" i="1"/>
  <c r="BT304" i="1"/>
  <c r="BT153" i="1"/>
  <c r="BT425" i="1"/>
  <c r="BT1353" i="1"/>
  <c r="BT190" i="1"/>
  <c r="BT294" i="1"/>
  <c r="BT583" i="1"/>
  <c r="BT46" i="1"/>
  <c r="BT1133" i="1"/>
  <c r="BT1160" i="1"/>
  <c r="BT680" i="1"/>
  <c r="BT806" i="1"/>
  <c r="BT456" i="1"/>
  <c r="BT627" i="1"/>
  <c r="BT877" i="1"/>
  <c r="BT1321" i="1"/>
  <c r="BT1406" i="1"/>
  <c r="BT1398" i="1"/>
  <c r="BT1415" i="1"/>
  <c r="BT1226" i="1"/>
  <c r="BT1361" i="1"/>
  <c r="BT1186" i="1"/>
  <c r="BT1087" i="1"/>
  <c r="BT1057" i="1"/>
  <c r="BT709" i="1"/>
  <c r="BT1021" i="1"/>
  <c r="BT690" i="1"/>
  <c r="BT1301" i="1"/>
  <c r="BT1030" i="1"/>
  <c r="BT828" i="1"/>
  <c r="BT1260" i="1"/>
  <c r="BT525" i="1"/>
  <c r="BT612" i="1"/>
  <c r="BT578" i="1"/>
  <c r="BT281" i="1"/>
  <c r="BT792" i="1"/>
  <c r="BT584" i="1"/>
  <c r="BT547" i="1"/>
  <c r="BT378" i="1"/>
  <c r="BT531" i="1"/>
  <c r="BT1040" i="1"/>
  <c r="BT1376" i="1"/>
  <c r="BT107" i="1"/>
  <c r="BT675" i="1"/>
  <c r="BT651" i="1"/>
  <c r="BT416" i="1"/>
  <c r="BT91" i="1"/>
  <c r="BT551" i="1"/>
  <c r="BT183" i="1"/>
  <c r="BT493" i="1"/>
  <c r="BT628" i="1"/>
  <c r="BT359" i="1"/>
  <c r="BT869" i="1"/>
  <c r="BT687" i="1"/>
  <c r="BT313" i="1"/>
  <c r="BT751" i="1"/>
  <c r="BT35" i="1"/>
  <c r="BT557" i="1"/>
  <c r="BT375" i="1"/>
  <c r="BT180" i="1"/>
  <c r="BT67" i="1"/>
  <c r="BT189" i="1"/>
  <c r="BT88" i="1"/>
  <c r="BT235" i="1"/>
  <c r="BT887" i="1"/>
  <c r="BT483" i="1"/>
  <c r="BT497" i="1"/>
  <c r="BT783" i="1"/>
  <c r="BT1340" i="1"/>
  <c r="BT1384" i="1"/>
  <c r="BT1350" i="1"/>
  <c r="BT1247" i="1"/>
  <c r="BT1123" i="1"/>
  <c r="BT1360" i="1"/>
  <c r="BT1317" i="1"/>
  <c r="BT1070" i="1"/>
  <c r="BT1216" i="1"/>
  <c r="BT1380" i="1"/>
  <c r="BT1251" i="1"/>
  <c r="BT934" i="1"/>
  <c r="BT837" i="1"/>
  <c r="BT1242" i="1"/>
  <c r="BT803" i="1"/>
  <c r="BT1149" i="1"/>
  <c r="BT955" i="1"/>
  <c r="BT1347" i="1"/>
  <c r="BT695" i="1"/>
  <c r="BT38" i="1"/>
  <c r="BT188" i="1"/>
  <c r="BT1118" i="1"/>
  <c r="BT819" i="1"/>
  <c r="BT664" i="1"/>
  <c r="BT285" i="1"/>
  <c r="BT867" i="1"/>
  <c r="BT175" i="1"/>
  <c r="BT593" i="1"/>
  <c r="BT529" i="1"/>
  <c r="BT90" i="1"/>
  <c r="BT491" i="1"/>
  <c r="BT169" i="1"/>
  <c r="BT723" i="1"/>
  <c r="BT152" i="1"/>
  <c r="BT960" i="1"/>
  <c r="BT543" i="1"/>
  <c r="BT181" i="1"/>
  <c r="BT598" i="1"/>
  <c r="BT309" i="1"/>
  <c r="BT715" i="1"/>
  <c r="BT847" i="1"/>
  <c r="BT524" i="1"/>
  <c r="BT314" i="1"/>
  <c r="BT86" i="1"/>
  <c r="BT66" i="1"/>
  <c r="BT392" i="1"/>
  <c r="BT370" i="1"/>
  <c r="BT30" i="1"/>
  <c r="BT383" i="1"/>
  <c r="BT29" i="1"/>
  <c r="BT312" i="1"/>
  <c r="BT381" i="1"/>
  <c r="BT111" i="1"/>
  <c r="BT890" i="1"/>
  <c r="BT1377" i="1"/>
  <c r="BT1143" i="1"/>
  <c r="BT597" i="1"/>
  <c r="BT990" i="1"/>
  <c r="BT840" i="1"/>
  <c r="BT1232" i="1"/>
  <c r="BT920" i="1"/>
  <c r="BT810" i="1"/>
  <c r="BT1153" i="1"/>
  <c r="BT804" i="1"/>
  <c r="BT388" i="1"/>
  <c r="BT1208" i="1"/>
  <c r="BT1271" i="1"/>
  <c r="BT712" i="1"/>
  <c r="BT65" i="1"/>
  <c r="BT875" i="1"/>
  <c r="BT182" i="1"/>
  <c r="BT731" i="1"/>
  <c r="BT431" i="1"/>
  <c r="BT215" i="1"/>
  <c r="BT591" i="1"/>
  <c r="BT53" i="1"/>
  <c r="BT140" i="1"/>
  <c r="BT1078" i="1"/>
  <c r="BT1105" i="1"/>
  <c r="BT68" i="1"/>
  <c r="BT352" i="1"/>
  <c r="BT1364" i="1"/>
  <c r="BT131" i="1"/>
  <c r="BT240" i="1"/>
  <c r="BT20" i="1"/>
  <c r="BT94" i="1"/>
  <c r="BT325" i="1"/>
  <c r="BT160" i="1"/>
  <c r="BT277" i="1"/>
  <c r="BT226" i="1"/>
  <c r="BT1037" i="1"/>
  <c r="BT1278" i="1"/>
  <c r="BT465" i="1"/>
  <c r="BT506" i="1"/>
  <c r="BT790" i="1"/>
  <c r="BT643" i="1"/>
  <c r="BT686" i="1"/>
  <c r="BT940" i="1"/>
  <c r="BT219" i="1"/>
  <c r="BT918" i="1"/>
  <c r="BT1199" i="1"/>
  <c r="BT144" i="1"/>
  <c r="BT1414" i="1"/>
  <c r="BT585" i="1"/>
  <c r="BT432" i="1"/>
  <c r="BT1061" i="1"/>
  <c r="BT355" i="1"/>
  <c r="BT1289" i="1"/>
  <c r="BT442" i="1"/>
  <c r="BT655" i="1"/>
  <c r="BT41" i="1"/>
  <c r="BT649" i="1"/>
  <c r="BT1356" i="1"/>
  <c r="BT1067" i="1"/>
  <c r="BT744" i="1"/>
  <c r="BT472" i="1"/>
  <c r="BT698" i="1"/>
  <c r="BT1091" i="1"/>
  <c r="BT817" i="1"/>
  <c r="BT527" i="1"/>
  <c r="BT447" i="1"/>
  <c r="BT412" i="1"/>
  <c r="BT711" i="1"/>
  <c r="BT1127" i="1"/>
  <c r="BT1338" i="1"/>
  <c r="BT798" i="1"/>
  <c r="BT1130" i="1"/>
  <c r="BT625" i="1"/>
  <c r="BT925" i="1"/>
  <c r="BT878" i="1"/>
  <c r="BT80" i="1"/>
  <c r="BT154" i="1"/>
  <c r="BT337" i="1"/>
  <c r="BT225" i="1"/>
  <c r="BT186" i="1"/>
  <c r="BT284" i="1"/>
  <c r="BT471" i="1"/>
  <c r="BT901" i="1"/>
  <c r="BT795" i="1"/>
  <c r="BT961" i="1"/>
  <c r="BT772" i="1"/>
  <c r="BT201" i="1"/>
  <c r="BT157" i="1"/>
  <c r="BT351" i="1"/>
  <c r="BT232" i="1"/>
  <c r="BT600" i="1"/>
  <c r="BT220" i="1"/>
  <c r="BT61" i="1"/>
  <c r="BT343" i="1"/>
  <c r="BT54" i="1"/>
  <c r="BT21" i="1"/>
  <c r="BT799" i="1"/>
  <c r="BT289" i="1"/>
  <c r="BT280" i="1"/>
  <c r="BT297" i="1"/>
  <c r="BT771" i="1"/>
  <c r="BT1329" i="1"/>
  <c r="BT1383" i="1"/>
  <c r="BT1333" i="1"/>
  <c r="BT1088" i="1"/>
  <c r="BT1316" i="1"/>
  <c r="BT1050" i="1"/>
  <c r="BT1378" i="1"/>
  <c r="BT1244" i="1"/>
  <c r="BT1071" i="1"/>
  <c r="BT915" i="1"/>
  <c r="BT1135" i="1"/>
  <c r="BT836" i="1"/>
  <c r="BT1026" i="1"/>
  <c r="BT1196" i="1"/>
  <c r="BT1080" i="1"/>
  <c r="BT802" i="1"/>
  <c r="BT435" i="1"/>
  <c r="BT1145" i="1"/>
  <c r="BT894" i="1"/>
  <c r="BT1296" i="1"/>
  <c r="BT1116" i="1"/>
  <c r="BT605" i="1"/>
  <c r="BT253" i="1"/>
  <c r="BT33" i="1"/>
  <c r="BT933" i="1"/>
  <c r="BT474" i="1"/>
  <c r="BT1368" i="1"/>
  <c r="BT818" i="1"/>
  <c r="BT633" i="1"/>
  <c r="BT515" i="1"/>
  <c r="BT278" i="1"/>
  <c r="BT121" i="1"/>
  <c r="BT866" i="1"/>
  <c r="BT665" i="1"/>
  <c r="BT540" i="1"/>
  <c r="BT897" i="1"/>
  <c r="BT399" i="1"/>
  <c r="BT386" i="1"/>
  <c r="BT719" i="1"/>
  <c r="BT460" i="1"/>
  <c r="BT291" i="1"/>
  <c r="BT150" i="1"/>
  <c r="BT19" i="1"/>
  <c r="BT123" i="1"/>
  <c r="BT570" i="1"/>
  <c r="BT197" i="1"/>
  <c r="BT642" i="1"/>
  <c r="BT848" i="1"/>
  <c r="BT616" i="1"/>
  <c r="BT382" i="1"/>
  <c r="BT504" i="1"/>
  <c r="BT394" i="1"/>
  <c r="BT892" i="1"/>
  <c r="BT326" i="1"/>
  <c r="BT681" i="1"/>
  <c r="BT76" i="1"/>
  <c r="BT322" i="1"/>
  <c r="BT318" i="1"/>
  <c r="BT526" i="1"/>
  <c r="BT216" i="1"/>
  <c r="BT224" i="1"/>
  <c r="BT1250" i="1"/>
  <c r="BT1065" i="1"/>
  <c r="BT1303" i="1"/>
  <c r="BT1136" i="1"/>
  <c r="BT972" i="1"/>
  <c r="BT954" i="1"/>
  <c r="BT973" i="1"/>
  <c r="BT788" i="1"/>
  <c r="BT1231" i="1"/>
  <c r="BT1234" i="1"/>
  <c r="BT796" i="1"/>
  <c r="BT1395" i="1"/>
  <c r="BT511" i="1"/>
  <c r="BT272" i="1"/>
  <c r="BT1034" i="1"/>
  <c r="BT1352" i="1"/>
  <c r="BT977" i="1"/>
  <c r="BT482" i="1"/>
  <c r="BT56" i="1"/>
  <c r="BT254" i="1"/>
  <c r="BT115" i="1"/>
  <c r="BT610" i="1"/>
  <c r="BT92" i="1"/>
  <c r="BT1096" i="1"/>
  <c r="BT419" i="1"/>
  <c r="BT1386" i="1"/>
  <c r="BT523" i="1"/>
  <c r="BT306" i="1"/>
  <c r="BT113" i="1"/>
  <c r="BT47" i="1"/>
  <c r="BT1331" i="1"/>
  <c r="BT7" i="1"/>
  <c r="BT466" i="1"/>
  <c r="BT166" i="1"/>
  <c r="BT95" i="1"/>
  <c r="BT1240" i="1"/>
  <c r="BT165" i="1"/>
  <c r="BT913" i="1"/>
  <c r="BT350" i="1"/>
  <c r="BT764" i="1"/>
  <c r="BT614" i="1"/>
  <c r="BT161" i="1"/>
  <c r="BT1375" i="1"/>
  <c r="BT1094" i="1"/>
  <c r="BT1125" i="1"/>
  <c r="BT881" i="1"/>
  <c r="BT1042" i="1"/>
  <c r="BT1265" i="1"/>
  <c r="BT1032" i="1"/>
  <c r="BT1284" i="1"/>
  <c r="BT862" i="1"/>
  <c r="BT187" i="1"/>
  <c r="BT338" i="1"/>
  <c r="BT100" i="1"/>
  <c r="BT883" i="1"/>
  <c r="BT308" i="1"/>
  <c r="BT1137" i="1"/>
  <c r="BT434" i="1"/>
  <c r="BT89" i="1"/>
  <c r="BT279" i="1"/>
  <c r="BT656" i="1"/>
  <c r="BT1302" i="1"/>
  <c r="BT237" i="1"/>
  <c r="BT163" i="1"/>
  <c r="BT589" i="1"/>
  <c r="BT558" i="1"/>
  <c r="BT1119" i="1"/>
  <c r="BT1346" i="1"/>
  <c r="BT753" i="1"/>
  <c r="BT730" i="1"/>
  <c r="BT342" i="1"/>
  <c r="BT1108" i="1"/>
  <c r="BT984" i="1"/>
  <c r="BT1178" i="1"/>
  <c r="BT1229" i="1"/>
  <c r="BT761" i="1"/>
  <c r="BT1401" i="1"/>
  <c r="BT1298" i="1"/>
  <c r="BT1182" i="1"/>
  <c r="BT1308" i="1"/>
  <c r="BT1407" i="1"/>
  <c r="BT1397" i="1"/>
  <c r="BT1270" i="1"/>
  <c r="BT1175" i="1"/>
  <c r="BT1181" i="1"/>
  <c r="BT1031" i="1"/>
  <c r="BT1151" i="1"/>
  <c r="BT888" i="1"/>
  <c r="BT706" i="1"/>
  <c r="BT1202" i="1"/>
  <c r="BT1015" i="1"/>
  <c r="BT774" i="1"/>
  <c r="BT908" i="1"/>
  <c r="BT824" i="1"/>
  <c r="BT735" i="1"/>
  <c r="BT581" i="1"/>
  <c r="BT1107" i="1"/>
  <c r="BT604" i="1"/>
  <c r="BT537" i="1"/>
  <c r="BT439" i="1"/>
  <c r="BT544" i="1"/>
  <c r="BT1171" i="1"/>
  <c r="BT380" i="1"/>
  <c r="BT27" i="1"/>
  <c r="BT299" i="1"/>
  <c r="BT554" i="1"/>
  <c r="BT505" i="1"/>
  <c r="BT357" i="1"/>
  <c r="BT24" i="1"/>
  <c r="BT699" i="1"/>
  <c r="BT626" i="1"/>
  <c r="BT566" i="1"/>
  <c r="BT440" i="1"/>
  <c r="BT562" i="1"/>
  <c r="BT758" i="1"/>
  <c r="BT499" i="1"/>
  <c r="BT609" i="1"/>
  <c r="BT331" i="1"/>
  <c r="BT241" i="1"/>
  <c r="BT645" i="1"/>
  <c r="BT148" i="1"/>
  <c r="BT93" i="1"/>
  <c r="BT42" i="1"/>
  <c r="BT376" i="1"/>
  <c r="BT212" i="1"/>
  <c r="BT718" i="1"/>
  <c r="BT1319" i="1"/>
  <c r="BT1372" i="1"/>
  <c r="BT1210" i="1"/>
  <c r="BT1310" i="1"/>
  <c r="BT1064" i="1"/>
  <c r="BT1315" i="1"/>
  <c r="BT1028" i="1"/>
  <c r="BT1156" i="1"/>
  <c r="BT1243" i="1"/>
  <c r="BT1007" i="1"/>
  <c r="BT865" i="1"/>
  <c r="BT808" i="1"/>
  <c r="BT1023" i="1"/>
  <c r="BT1191" i="1"/>
  <c r="BT1079" i="1"/>
  <c r="BT801" i="1"/>
  <c r="BT1144" i="1"/>
  <c r="BT893" i="1"/>
  <c r="BT685" i="1"/>
  <c r="BT1273" i="1"/>
  <c r="BT1295" i="1"/>
  <c r="BT580" i="1"/>
  <c r="BT249" i="1"/>
  <c r="BT424" i="1"/>
  <c r="BT1063" i="1"/>
  <c r="BT1066" i="1"/>
  <c r="BT816" i="1"/>
  <c r="BT631" i="1"/>
  <c r="BT512" i="1"/>
  <c r="BT145" i="1"/>
  <c r="BT13" i="1"/>
  <c r="BT1109" i="1"/>
  <c r="BT822" i="1"/>
  <c r="BT663" i="1"/>
  <c r="BT330" i="1"/>
  <c r="BT1369" i="1"/>
  <c r="BT793" i="1"/>
  <c r="BT396" i="1"/>
  <c r="BT400" i="1"/>
  <c r="BT832" i="1"/>
  <c r="BT1055" i="1"/>
  <c r="BT716" i="1"/>
  <c r="BT759" i="1"/>
  <c r="BT561" i="1"/>
  <c r="BT39" i="1"/>
  <c r="BT16" i="1"/>
  <c r="BT1000" i="1"/>
  <c r="BT138" i="1"/>
  <c r="BT568" i="1"/>
  <c r="BT573" i="1"/>
  <c r="BT602" i="1"/>
  <c r="BT502" i="1"/>
  <c r="BT535" i="1"/>
  <c r="BT369" i="1"/>
  <c r="BT418" i="1"/>
  <c r="BT567" i="1"/>
  <c r="BT296" i="1"/>
  <c r="BT202" i="1"/>
  <c r="BT317" i="1"/>
  <c r="BT288" i="1"/>
  <c r="BT176" i="1"/>
  <c r="BT844" i="1"/>
  <c r="BT1200" i="1"/>
  <c r="BT1114" i="1"/>
  <c r="BT1307" i="1"/>
  <c r="BT917" i="1"/>
  <c r="BT1371" i="1"/>
  <c r="BT1150" i="1"/>
  <c r="BT1206" i="1"/>
  <c r="BT667" i="1"/>
  <c r="BT1362" i="1"/>
  <c r="BT1033" i="1"/>
  <c r="BT495" i="1"/>
  <c r="BT976" i="1"/>
  <c r="BT450" i="1"/>
  <c r="BT428" i="1"/>
  <c r="BT85" i="1"/>
  <c r="BT31" i="1"/>
  <c r="BT1399" i="1"/>
  <c r="BT62" i="1"/>
  <c r="BT965" i="1"/>
  <c r="BT171" i="1"/>
  <c r="BT1366" i="1"/>
  <c r="BT25" i="1"/>
  <c r="BT398" i="1"/>
  <c r="BT72" i="1"/>
  <c r="BT1381" i="1"/>
  <c r="BT876" i="1"/>
  <c r="BT1072" i="1"/>
  <c r="BT769" i="1"/>
  <c r="BT1262" i="1"/>
  <c r="BT10" i="1"/>
  <c r="BT1198" i="1"/>
  <c r="BT904" i="1"/>
  <c r="BT245" i="1"/>
  <c r="BT1073" i="1"/>
  <c r="BT410" i="1"/>
  <c r="BT853" i="1"/>
  <c r="BT1267" i="1"/>
  <c r="BT968" i="1"/>
  <c r="BT1102" i="1"/>
  <c r="BT1259" i="1"/>
  <c r="BT669" i="1"/>
  <c r="BT1184" i="1"/>
  <c r="BT1344" i="1"/>
  <c r="BT745" i="1"/>
  <c r="BT858" i="1"/>
  <c r="BT722" i="1"/>
  <c r="BT1158" i="1"/>
  <c r="BT228" i="1"/>
  <c r="BT1173" i="1"/>
  <c r="BT1339" i="1"/>
  <c r="BT78" i="1"/>
  <c r="BT205" i="1"/>
  <c r="BT1010" i="1"/>
  <c r="BT208" i="1"/>
  <c r="BT873" i="1"/>
  <c r="BT1221" i="1"/>
  <c r="BT1161" i="1"/>
  <c r="BT1313" i="1"/>
  <c r="BT118" i="1"/>
  <c r="BT1020" i="1"/>
  <c r="BT274" i="1"/>
  <c r="BT947" i="1"/>
  <c r="BT210" i="1"/>
  <c r="BT406" i="1"/>
  <c r="BT158" i="1"/>
  <c r="BT1002" i="1"/>
  <c r="BT334" i="1"/>
  <c r="BT950" i="1"/>
  <c r="BT1077" i="1"/>
  <c r="BT670" i="1"/>
  <c r="BT1385" i="1"/>
  <c r="BT891" i="1"/>
  <c r="BT1013" i="1"/>
  <c r="BT569" i="1"/>
  <c r="BT324" i="1"/>
  <c r="BT397" i="1"/>
  <c r="BT1179" i="1"/>
  <c r="BT477" i="1"/>
  <c r="BT423" i="1"/>
  <c r="BT292" i="1"/>
  <c r="BT321" i="1"/>
  <c r="BT729" i="1"/>
  <c r="BT40" i="1"/>
  <c r="BT345" i="1"/>
  <c r="BT448" i="1"/>
  <c r="BT694" i="1"/>
  <c r="BT606" i="1"/>
  <c r="BT433" i="1"/>
  <c r="BT162" i="1"/>
  <c r="BT135" i="1"/>
  <c r="BT130" i="1"/>
  <c r="BT647" i="1"/>
  <c r="BT426" i="1"/>
  <c r="BT1188" i="1"/>
  <c r="BT151" i="1"/>
  <c r="BT387" i="1"/>
  <c r="BT462" i="1"/>
  <c r="BT545" i="1"/>
  <c r="BT574" i="1"/>
  <c r="BT170" i="1"/>
  <c r="BT271" i="1"/>
  <c r="BT641" i="1"/>
  <c r="BT214" i="1"/>
  <c r="BT244" i="1"/>
  <c r="BT51" i="1"/>
  <c r="BT132" i="1"/>
  <c r="BT1318" i="1"/>
  <c r="BT1180" i="1"/>
  <c r="BT1309" i="1"/>
  <c r="BT991" i="1"/>
  <c r="BT1410" i="1"/>
  <c r="BT1314" i="1"/>
  <c r="BT1001" i="1"/>
  <c r="BT1103" i="1"/>
  <c r="BT1263" i="1"/>
  <c r="BT1233" i="1"/>
  <c r="BT1005" i="1"/>
  <c r="BT852" i="1"/>
  <c r="BT1416" i="1"/>
  <c r="BT957" i="1"/>
  <c r="BT767" i="1"/>
  <c r="BT1113" i="1"/>
  <c r="BT871" i="1"/>
  <c r="BT611" i="1"/>
  <c r="BT1272" i="1"/>
  <c r="BT1294" i="1"/>
  <c r="BT246" i="1"/>
  <c r="BT347" i="1"/>
  <c r="BT1367" i="1"/>
  <c r="BT981" i="1"/>
  <c r="BT1098" i="1"/>
  <c r="BT777" i="1"/>
  <c r="BT629" i="1"/>
  <c r="BT120" i="1"/>
  <c r="BT820" i="1"/>
  <c r="BT594" i="1"/>
  <c r="BT207" i="1"/>
  <c r="BT1110" i="1"/>
  <c r="BT757" i="1"/>
  <c r="BT155" i="1"/>
  <c r="BT11" i="1"/>
  <c r="BT248" i="1"/>
  <c r="BT830" i="1"/>
  <c r="BT999" i="1"/>
  <c r="BT564" i="1"/>
  <c r="BT234" i="1"/>
  <c r="BT708" i="1"/>
  <c r="BT560" i="1"/>
  <c r="BT173" i="1"/>
  <c r="BT368" i="1"/>
  <c r="BT1276" i="1"/>
  <c r="BT563" i="1"/>
  <c r="BT142" i="1"/>
  <c r="BT971" i="1"/>
  <c r="BT300" i="1"/>
  <c r="BT415" i="1"/>
  <c r="BT126" i="1"/>
  <c r="BT372" i="1"/>
  <c r="BT50" i="1"/>
  <c r="BT84" i="1"/>
  <c r="BT301" i="1"/>
  <c r="BT684" i="1"/>
  <c r="BT863" i="1"/>
  <c r="BT1053" i="1"/>
  <c r="BT1225" i="1"/>
  <c r="BT1084" i="1"/>
  <c r="BT898" i="1"/>
  <c r="BT1268" i="1"/>
  <c r="BT639" i="1"/>
  <c r="BT1205" i="1"/>
  <c r="BT510" i="1"/>
  <c r="BT1006" i="1"/>
  <c r="BT492" i="1"/>
  <c r="BT1237" i="1"/>
  <c r="BT932" i="1"/>
  <c r="BT963" i="1"/>
  <c r="BT671" i="1"/>
  <c r="BT407" i="1"/>
  <c r="BT37" i="1"/>
  <c r="BT1195" i="1"/>
  <c r="BT1131" i="1"/>
  <c r="BT18" i="1"/>
  <c r="BT1365" i="1"/>
  <c r="BT899" i="1"/>
  <c r="BT251" i="1"/>
  <c r="BT542" i="1"/>
  <c r="BT238" i="1"/>
  <c r="BT980" i="1"/>
  <c r="BT1035" i="1"/>
  <c r="BT1129" i="1"/>
  <c r="BT714" i="1"/>
  <c r="BT952" i="1"/>
  <c r="BT823" i="1"/>
  <c r="BT468" i="1"/>
  <c r="BT1249" i="1"/>
  <c r="BT944" i="1"/>
  <c r="BT1396" i="1"/>
  <c r="BT886" i="1"/>
  <c r="BT1194" i="1"/>
  <c r="BT1059" i="1"/>
  <c r="BT1016" i="1"/>
  <c r="BT366" i="1"/>
  <c r="BT843" i="1"/>
  <c r="BT807" i="1"/>
  <c r="BT1140" i="1"/>
  <c r="BT620" i="1"/>
  <c r="BT1120" i="1"/>
  <c r="BT1325" i="1"/>
  <c r="BT710" i="1"/>
  <c r="BT624" i="1"/>
  <c r="BT902" i="1"/>
  <c r="BT1290" i="1"/>
  <c r="BT784" i="1"/>
  <c r="BT73" i="1"/>
  <c r="BT1264" i="1"/>
  <c r="BT1291" i="1"/>
  <c r="BT1394" i="1"/>
  <c r="BT1100" i="1"/>
  <c r="BT864" i="1"/>
  <c r="BT501" i="1"/>
  <c r="BT15" i="1"/>
  <c r="BT405" i="1"/>
  <c r="BT103" i="1"/>
  <c r="BT229" i="1"/>
  <c r="BT1201" i="1"/>
  <c r="BT911" i="1"/>
  <c r="BT449" i="1"/>
  <c r="BT1213" i="1"/>
  <c r="BT44" i="1"/>
  <c r="BT4" i="1"/>
  <c r="BT607" i="1"/>
  <c r="BT395" i="1"/>
  <c r="BT533" i="1"/>
  <c r="BT532" i="1"/>
  <c r="BT1106" i="1"/>
  <c r="BT1139" i="1"/>
  <c r="BT1286" i="1"/>
  <c r="BT1076" i="1"/>
  <c r="BT1409" i="1"/>
  <c r="BT956" i="1"/>
  <c r="BT872" i="1"/>
  <c r="BT742" i="1"/>
  <c r="BT1154" i="1"/>
  <c r="BT842" i="1"/>
  <c r="BT879" i="1"/>
  <c r="BT1418" i="1"/>
  <c r="BT826" i="1"/>
  <c r="BT421" i="1"/>
  <c r="BT1052" i="1"/>
  <c r="BT1047" i="1"/>
  <c r="BT575" i="1"/>
  <c r="BT409" i="1"/>
  <c r="BT75" i="1"/>
  <c r="BT295" i="1"/>
  <c r="BT1277" i="1"/>
  <c r="BT149" i="1"/>
  <c r="BT992" i="1"/>
  <c r="BT327" i="1"/>
  <c r="BT363" i="1"/>
  <c r="BT59" i="1"/>
  <c r="BT305" i="1"/>
  <c r="BT943" i="1"/>
  <c r="BT464" i="1"/>
  <c r="BT408" i="1"/>
  <c r="BT565" i="1"/>
  <c r="BT198" i="1"/>
  <c r="BT146" i="1"/>
  <c r="BT1024" i="1"/>
  <c r="BT164" i="1"/>
  <c r="BT143" i="1"/>
  <c r="BT252" i="1"/>
  <c r="BT489" i="1"/>
  <c r="BT286" i="1"/>
  <c r="BT411" i="1"/>
  <c r="BT114" i="1"/>
  <c r="BT438" i="1"/>
  <c r="BT365" i="1"/>
  <c r="BT266" i="1"/>
  <c r="BT83" i="1"/>
  <c r="BT122" i="1"/>
  <c r="BT196" i="1"/>
  <c r="BT1266" i="1"/>
  <c r="BT1311" i="1"/>
  <c r="BT1169" i="1"/>
  <c r="BT1306" i="1"/>
  <c r="BT1334" i="1"/>
  <c r="BT983" i="1"/>
  <c r="BT1388" i="1"/>
  <c r="BT1215" i="1"/>
  <c r="BT1044" i="1"/>
  <c r="BT1219" i="1"/>
  <c r="BT1212" i="1"/>
  <c r="BT989" i="1"/>
  <c r="BT800" i="1"/>
  <c r="BT986" i="1"/>
  <c r="BT1357" i="1"/>
  <c r="BT755" i="1"/>
  <c r="BT1054" i="1"/>
  <c r="BT786" i="1"/>
  <c r="BT1058" i="1"/>
  <c r="BT1287" i="1"/>
  <c r="BT930" i="1"/>
  <c r="BT354" i="1"/>
  <c r="BT227" i="1"/>
  <c r="BT517" i="1"/>
  <c r="BT264" i="1"/>
  <c r="BT1227" i="1"/>
  <c r="BT815" i="1"/>
  <c r="BT1027" i="1"/>
  <c r="BT701" i="1"/>
  <c r="BT621" i="1"/>
  <c r="BT778" i="1"/>
  <c r="BT206" i="1"/>
  <c r="BT1099" i="1"/>
  <c r="BT696" i="1"/>
  <c r="BT384" i="1"/>
  <c r="BT5" i="1"/>
  <c r="BT231" i="1"/>
  <c r="BT637" i="1"/>
  <c r="BT868" i="1"/>
  <c r="BT81" i="1"/>
  <c r="BT77" i="1"/>
  <c r="BT1095" i="1"/>
  <c r="BT45" i="1"/>
  <c r="BT488" i="1"/>
  <c r="BT402" i="1"/>
  <c r="BT1275" i="1"/>
  <c r="BT222" i="1"/>
  <c r="BT403" i="1"/>
  <c r="BT1138" i="1"/>
  <c r="BT268" i="1"/>
  <c r="BT269" i="1"/>
  <c r="BT414" i="1"/>
  <c r="BT34" i="1"/>
  <c r="BT110" i="1"/>
  <c r="BT316" i="1"/>
  <c r="BT108" i="1"/>
  <c r="BT28" i="1"/>
  <c r="BT217" i="1"/>
  <c r="BT63" i="1"/>
  <c r="BT69" i="1"/>
  <c r="BT49" i="1"/>
  <c r="BT860" i="1"/>
  <c r="BT1197" i="1"/>
  <c r="BT1049" i="1"/>
  <c r="BT916" i="1"/>
  <c r="BT1211" i="1"/>
  <c r="BT782" i="1"/>
  <c r="BT1391" i="1"/>
  <c r="BT1041" i="1"/>
  <c r="BT839" i="1"/>
  <c r="BT1230" i="1"/>
  <c r="BT601" i="1"/>
  <c r="BT1152" i="1"/>
  <c r="BT931" i="1"/>
  <c r="BT646" i="1"/>
  <c r="BT480" i="1"/>
  <c r="BT1236" i="1"/>
  <c r="BT765" i="1"/>
  <c r="BT329" i="1"/>
  <c r="BT979" i="1"/>
  <c r="BT754" i="1"/>
  <c r="BT1115" i="1"/>
  <c r="BT356" i="1"/>
  <c r="BT336" i="1"/>
  <c r="BT1312" i="1"/>
  <c r="BT661" i="1"/>
  <c r="BT209" i="1"/>
  <c r="BT536" i="1"/>
  <c r="BT768" i="1"/>
  <c r="BT1104" i="1"/>
  <c r="BT659" i="1"/>
  <c r="BT827" i="1"/>
  <c r="BT203" i="1"/>
  <c r="BT691" i="1"/>
  <c r="BT1292" i="1"/>
  <c r="BT838" i="1"/>
  <c r="BT1157" i="1"/>
  <c r="BT1167" i="1"/>
  <c r="BT673" i="1"/>
  <c r="BT1039" i="1"/>
  <c r="BT791" i="1"/>
  <c r="BT813" i="1"/>
  <c r="BT747" i="1"/>
  <c r="BT787" i="1"/>
  <c r="BT1134" i="1"/>
  <c r="BT509" i="1"/>
  <c r="BT1101" i="1"/>
  <c r="BT137" i="1"/>
  <c r="BT498" i="1"/>
  <c r="BT1097" i="1"/>
  <c r="BT748" i="1"/>
  <c r="BT555" i="1"/>
  <c r="BT1330" i="1"/>
  <c r="BT781" i="1"/>
  <c r="BT101" i="1"/>
  <c r="BT835" i="1"/>
  <c r="BT539" i="1"/>
  <c r="BT276" i="1"/>
  <c r="BT1192" i="1"/>
  <c r="BT809" i="1"/>
  <c r="BT1203" i="1"/>
  <c r="BT1322" i="1"/>
  <c r="BT1162" i="1"/>
  <c r="BT60" i="1"/>
  <c r="BT705" i="1"/>
  <c r="BT889" i="1"/>
  <c r="BT1075" i="1"/>
  <c r="BT1337" i="1"/>
  <c r="BT1012" i="1"/>
  <c r="BT1166" i="1"/>
  <c r="BT1389" i="1"/>
  <c r="BT951" i="1"/>
  <c r="BT648" i="1"/>
  <c r="BT348" i="1"/>
  <c r="BT500" i="1"/>
  <c r="BT1060" i="1"/>
  <c r="BT1413" i="1"/>
  <c r="BT1142" i="1"/>
  <c r="BT985" i="1"/>
  <c r="BT752" i="1"/>
  <c r="BT885" i="1"/>
  <c r="BT766" i="1"/>
  <c r="BT332" i="1"/>
  <c r="BT812" i="1"/>
  <c r="BT1293" i="1"/>
  <c r="BT1112" i="1"/>
  <c r="BT481" i="1"/>
  <c r="BT487" i="1"/>
  <c r="BT998" i="1"/>
  <c r="BT303" i="1"/>
  <c r="BT8" i="1"/>
  <c r="BT341" i="1"/>
  <c r="BT436" i="1"/>
  <c r="BT966" i="1"/>
  <c r="BT335" i="1"/>
  <c r="BT572" i="1"/>
  <c r="BT582" i="1"/>
  <c r="BT903" i="1"/>
  <c r="BT457" i="1"/>
  <c r="BT413" i="1"/>
  <c r="BT239" i="1"/>
  <c r="BT64" i="1"/>
  <c r="BT538" i="1"/>
  <c r="BT588" i="1"/>
  <c r="BT473" i="1"/>
  <c r="BT258" i="1"/>
  <c r="BT508" i="1"/>
  <c r="BT458" i="1"/>
  <c r="BT104" i="1"/>
  <c r="BT452" i="1"/>
  <c r="BT129" i="1"/>
  <c r="BT779" i="1"/>
  <c r="BT125" i="1"/>
  <c r="BT1363" i="1"/>
  <c r="BT1245" i="1"/>
  <c r="BT1257" i="1"/>
  <c r="BT1124" i="1"/>
  <c r="BT1305" i="1"/>
  <c r="BT975" i="1"/>
  <c r="BT1387" i="1"/>
  <c r="BT1155" i="1"/>
  <c r="BT1043" i="1"/>
  <c r="BT1217" i="1"/>
  <c r="BT1204" i="1"/>
  <c r="BT958" i="1"/>
  <c r="BT1402" i="1"/>
  <c r="BT949" i="1"/>
  <c r="BT1256" i="1"/>
  <c r="BT1328" i="1"/>
  <c r="BT1148" i="1"/>
  <c r="BT910" i="1"/>
  <c r="BT1359" i="1"/>
  <c r="BT1051" i="1"/>
  <c r="BT775" i="1"/>
  <c r="BT571" i="1"/>
  <c r="BT1056" i="1"/>
  <c r="BT1164" i="1"/>
  <c r="BT834" i="1"/>
  <c r="BT349" i="1"/>
  <c r="BT668" i="1"/>
  <c r="BT263" i="1"/>
  <c r="BT1174" i="1"/>
  <c r="BT1122" i="1"/>
  <c r="BT1022" i="1"/>
  <c r="BT700" i="1"/>
  <c r="BT619" i="1"/>
  <c r="BT390" i="1"/>
  <c r="BT704" i="1"/>
  <c r="BT192" i="1"/>
  <c r="BT994" i="1"/>
  <c r="BT1274" i="1"/>
  <c r="BT360" i="1"/>
  <c r="BT105" i="1"/>
  <c r="BT233" i="1"/>
  <c r="BT168" i="1"/>
  <c r="BT846" i="1"/>
  <c r="BT1343" i="1"/>
  <c r="BT1014" i="1"/>
  <c r="BT374" i="1"/>
  <c r="BT12" i="1"/>
  <c r="BT451" i="1"/>
  <c r="BT362" i="1"/>
  <c r="BT638" i="1"/>
  <c r="BT736" i="1"/>
  <c r="BT1068" i="1"/>
  <c r="BT453" i="1"/>
  <c r="BT997" i="1"/>
  <c r="BT738" i="1"/>
  <c r="BT199" i="1"/>
  <c r="BT87" i="1"/>
  <c r="BT139" i="1"/>
  <c r="BT177" i="1"/>
  <c r="BT236" i="1"/>
  <c r="BT371" i="1"/>
  <c r="BT82" i="1"/>
  <c r="BT1342" i="1"/>
  <c r="BT859" i="1"/>
  <c r="BT1193" i="1"/>
  <c r="BT1048" i="1"/>
  <c r="BT895" i="1"/>
  <c r="BT1147" i="1"/>
  <c r="BT720" i="1"/>
  <c r="BT1390" i="1"/>
  <c r="BT676" i="1"/>
  <c r="BT1228" i="1"/>
  <c r="BT1374" i="1"/>
  <c r="BT1069" i="1"/>
  <c r="BT320" i="1"/>
  <c r="BT635" i="1"/>
  <c r="BT475" i="1"/>
  <c r="BT476" i="1"/>
  <c r="BT1223" i="1"/>
  <c r="BT749" i="1"/>
  <c r="BT310" i="1"/>
  <c r="BT221" i="1"/>
  <c r="BT290" i="1"/>
  <c r="BT760" i="1"/>
  <c r="BT422" i="1"/>
  <c r="BT484" i="1"/>
  <c r="BT179" i="1"/>
  <c r="BT522" i="1"/>
  <c r="BT17" i="1"/>
  <c r="BT514" i="1"/>
  <c r="BT740" i="1"/>
  <c r="BT1062" i="1"/>
  <c r="BT427" i="1"/>
  <c r="BT654" i="1"/>
  <c r="BT921" i="1"/>
  <c r="BT587" i="1"/>
  <c r="BT211" i="1"/>
  <c r="BT1036" i="1"/>
  <c r="BT358" i="1"/>
  <c r="BT1280" i="1"/>
  <c r="BT1083" i="1"/>
  <c r="BT1092" i="1"/>
  <c r="BT1358" i="1"/>
  <c r="BT728" i="1"/>
  <c r="BT552" i="1"/>
  <c r="BT430" i="1"/>
  <c r="BT785" i="1"/>
  <c r="BT746" i="1"/>
  <c r="BT797" i="1"/>
  <c r="BT1163" i="1"/>
  <c r="BT854" i="1"/>
  <c r="BT1288" i="1"/>
  <c r="BT339" i="1"/>
  <c r="BT595" i="1"/>
  <c r="BT528" i="1"/>
  <c r="BT942" i="1"/>
  <c r="BT256" i="1"/>
  <c r="BT1170" i="1"/>
  <c r="BT974" i="1"/>
  <c r="BT630" i="1"/>
  <c r="BT618" i="1"/>
  <c r="BT672" i="1"/>
  <c r="BT750" i="1"/>
  <c r="BT1121" i="1"/>
  <c r="BT1258" i="1"/>
  <c r="BT333" i="1"/>
  <c r="BT478" i="1"/>
  <c r="BT1117" i="1"/>
  <c r="BT662" i="1"/>
  <c r="BT270" i="1"/>
  <c r="BT242" i="1"/>
  <c r="BT534" i="1"/>
  <c r="BT494" i="1"/>
  <c r="BT1011" i="1"/>
  <c r="BT302" i="1"/>
  <c r="BT1323" i="1"/>
  <c r="BT97" i="1"/>
  <c r="BT987" i="1"/>
  <c r="BT1172" i="1"/>
  <c r="BT1354" i="1"/>
  <c r="BT420" i="1"/>
  <c r="BT833" i="1"/>
  <c r="BT455" i="1"/>
  <c r="BT1282" i="1"/>
  <c r="BT1003" i="1"/>
  <c r="BT741" i="1"/>
  <c r="BT861" i="1"/>
  <c r="BT467" i="1"/>
  <c r="BT112" i="1"/>
  <c r="BT1019" i="1"/>
  <c r="BT900" i="1"/>
  <c r="BT265" i="1"/>
  <c r="BT96" i="1"/>
  <c r="BT941" i="1"/>
  <c r="BT178" i="1"/>
  <c r="BT443" i="1"/>
  <c r="BT513" i="1"/>
  <c r="BT230" i="1"/>
  <c r="BT315" i="1"/>
  <c r="BT677" i="1"/>
  <c r="BT311" i="1"/>
  <c r="BT732" i="1"/>
  <c r="BT353" i="1"/>
  <c r="BT156" i="1"/>
  <c r="BT109" i="1"/>
  <c r="BT74" i="1"/>
  <c r="BT323" i="1"/>
  <c r="BT223" i="1"/>
  <c r="BT218" i="1"/>
  <c r="BT653" i="1"/>
  <c r="BT937" i="1"/>
  <c r="BT1255" i="1"/>
  <c r="BT1403" i="1"/>
  <c r="BT1177" i="1"/>
  <c r="BT1393" i="1"/>
  <c r="BT1159" i="1"/>
  <c r="BT948" i="1"/>
  <c r="BT1252" i="1"/>
  <c r="BT945" i="1"/>
  <c r="BT1218" i="1"/>
  <c r="BT1327" i="1"/>
  <c r="BT909" i="1"/>
  <c r="BT678" i="1"/>
  <c r="BT743" i="1"/>
  <c r="BT1004" i="1"/>
  <c r="BT346" i="1"/>
  <c r="BT657" i="1"/>
  <c r="BT250" i="1"/>
  <c r="BT727" i="1"/>
  <c r="BT1086" i="1"/>
  <c r="BT1017" i="1"/>
  <c r="BT693" i="1"/>
  <c r="BT592" i="1"/>
  <c r="BT389" i="1"/>
  <c r="BT117" i="1"/>
  <c r="BT703" i="1"/>
  <c r="BT470" i="1"/>
  <c r="BT1241" i="1"/>
  <c r="BT99" i="1"/>
  <c r="BT446" i="1"/>
  <c r="BT666" i="1"/>
  <c r="BT652" i="1"/>
  <c r="BT194" i="1"/>
  <c r="BT9" i="1"/>
  <c r="BT640" i="1"/>
  <c r="BT576" i="1"/>
  <c r="BT849" i="1"/>
  <c r="BT995" i="1"/>
  <c r="BT260" i="1"/>
  <c r="BT124" i="1"/>
  <c r="BT831" i="1"/>
  <c r="BT851" i="1"/>
  <c r="BT417" i="1"/>
  <c r="BT213" i="1"/>
  <c r="BT48" i="1"/>
  <c r="BT682" i="1"/>
  <c r="BT1336" i="1"/>
  <c r="BT970" i="1"/>
  <c r="BT1417" i="1"/>
  <c r="BT1190" i="1"/>
  <c r="BT1141" i="1"/>
  <c r="BT697" i="1"/>
  <c r="BT1382" i="1"/>
  <c r="BT596" i="1"/>
  <c r="BT1348" i="1"/>
  <c r="BT1029" i="1"/>
  <c r="BT298" i="1"/>
  <c r="BT1246" i="1"/>
  <c r="BT829" i="1"/>
  <c r="BT634" i="1"/>
  <c r="BT1165" i="1"/>
  <c r="BT603" i="1"/>
  <c r="BT293" i="1"/>
  <c r="BT953" i="1"/>
  <c r="BT204" i="1"/>
  <c r="BT679" i="1"/>
  <c r="BT1320" i="1"/>
  <c r="BT713" i="1"/>
  <c r="BT650" i="1"/>
  <c r="BT282" i="1"/>
  <c r="BT340" i="1"/>
  <c r="BT590" i="1"/>
  <c r="BT172" i="1"/>
  <c r="BT1400" i="1"/>
  <c r="BT437" i="1"/>
  <c r="BT939" i="1"/>
  <c r="BT1408" i="1"/>
  <c r="BT136" i="1"/>
  <c r="BT548" i="1"/>
  <c r="BT116" i="1"/>
  <c r="BT770" i="1"/>
  <c r="BT923" i="1"/>
  <c r="BT259" i="1"/>
  <c r="BT825" i="1"/>
  <c r="BT683" i="1"/>
  <c r="BT1081" i="1"/>
  <c r="BT283" i="1"/>
  <c r="BT1281" i="1"/>
  <c r="BT906" i="1"/>
  <c r="BT644" i="1"/>
  <c r="BT459" i="1"/>
  <c r="BT1392" i="1"/>
  <c r="BT1345" i="1"/>
  <c r="BT882" i="1"/>
  <c r="BT599" i="1"/>
  <c r="BT929" i="1"/>
  <c r="BT855" i="1"/>
  <c r="BT444" i="1"/>
  <c r="BT463" i="1"/>
  <c r="BT586" i="1"/>
  <c r="BT128" i="1"/>
  <c r="BT857" i="1"/>
  <c r="BT884" i="1"/>
  <c r="BT993" i="1"/>
  <c r="BT1412" i="1"/>
  <c r="BT1224" i="1"/>
  <c r="BT613" i="1"/>
  <c r="BT1405" i="1"/>
  <c r="BT1018" i="1"/>
  <c r="BT658" i="1"/>
  <c r="BT1128" i="1"/>
  <c r="BT935" i="1"/>
  <c r="BT1253" i="1"/>
  <c r="BT546" i="1"/>
  <c r="BT734" i="1"/>
  <c r="BT1074" i="1"/>
  <c r="BT174" i="1"/>
  <c r="BT479" i="1"/>
  <c r="BT1269" i="1"/>
  <c r="BT485" i="1"/>
  <c r="BT1297" i="1"/>
  <c r="BT996" i="1"/>
  <c r="BT924" i="1"/>
  <c r="BT8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tc={06E8439C-FFB5-47BB-9787-35BDD15844FF}</author>
    <author>tc={07951AF7-080A-4BDF-A2D2-CC990F2853F0}</author>
    <author>tc={0632DBF3-F402-47A6-B503-969ED3FE1611}</author>
    <author>tc={01A37592-14C5-4761-A299-7E15B7DFF3F1}</author>
  </authors>
  <commentList>
    <comment ref="U833" authorId="0" shapeId="0" xr:uid="{06E8439C-FFB5-47BB-9787-35BDD15844F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85.000.000</t>
        </r>
      </text>
    </comment>
    <comment ref="V833" authorId="1" shapeId="0" xr:uid="{07951AF7-080A-4BDF-A2D2-CC990F2853F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QUEDO EN 85.000.000</t>
        </r>
      </text>
    </comment>
    <comment ref="W833" authorId="2" shapeId="0" xr:uid="{0632DBF3-F402-47A6-B503-969ED3FE161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VALOR SE MODIFICO A 8.500.000</t>
        </r>
      </text>
    </comment>
    <comment ref="B1378" authorId="3" shapeId="0" xr:uid="{01A37592-14C5-4761-A299-7E15B7DFF3F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PUBLICAR SIRECI DICIEMBRE</t>
        </r>
      </text>
    </comment>
  </commentList>
</comments>
</file>

<file path=xl/sharedStrings.xml><?xml version="1.0" encoding="utf-8"?>
<sst xmlns="http://schemas.openxmlformats.org/spreadsheetml/2006/main" count="58247" uniqueCount="9648">
  <si>
    <t>AÑO</t>
  </si>
  <si>
    <t>TIPO DE CONTRATO Y/O CONVENIO</t>
  </si>
  <si>
    <t>INFORMACION CONTRATISTA</t>
  </si>
  <si>
    <t>INFORMACIÓN CONTRATO</t>
  </si>
  <si>
    <t>INFORMACION FINANCIERA</t>
  </si>
  <si>
    <t>SEGUIMIENTO AL CONTRATO</t>
  </si>
  <si>
    <t>SECOP</t>
  </si>
  <si>
    <t>GARANTÍAS</t>
  </si>
  <si>
    <t>FECHAS DE EJECUCIÓN INICIAL</t>
  </si>
  <si>
    <t>OTORSI DEL CONTRATO</t>
  </si>
  <si>
    <t>INFORMACIÓN DE LA CESIÓN</t>
  </si>
  <si>
    <t>FECHAS DE EJECUCIÓN FINAL</t>
  </si>
  <si>
    <t>LIQUIDACIÓN</t>
  </si>
  <si>
    <t>CARPETA</t>
  </si>
  <si>
    <t xml:space="preserve">No. </t>
  </si>
  <si>
    <t>SIRECI</t>
  </si>
  <si>
    <t>MODALIDAD DE SELECCIÓN</t>
  </si>
  <si>
    <t>TIPO DE CONTRATO</t>
  </si>
  <si>
    <t>CAUSALES DENTRO DE LA MODALIDAD DE SELECCIÓN</t>
  </si>
  <si>
    <t>CLASE DE CONTRATO</t>
  </si>
  <si>
    <t>NÚMERO DE PROCESO</t>
  </si>
  <si>
    <t>PROFESIONAL / APOYO A LA GESTION</t>
  </si>
  <si>
    <t>NOMBRE DEL CONTRATISTA</t>
  </si>
  <si>
    <t>C: NATURALEZA JURÍDICA</t>
  </si>
  <si>
    <t>PERFIL PROFESIONAL</t>
  </si>
  <si>
    <t>LINK SIGEP</t>
  </si>
  <si>
    <t>NOMBRE DEL REPRESENTANTE LEGAL</t>
  </si>
  <si>
    <t>TIENE RUP</t>
  </si>
  <si>
    <t>GRUPO SOLICITANTE</t>
  </si>
  <si>
    <t>DEPENDENCIA SOLICITANTE</t>
  </si>
  <si>
    <t xml:space="preserve">OBJETO   </t>
  </si>
  <si>
    <t>OBLIGACIONES</t>
  </si>
  <si>
    <t>VALOR DEL CONTRATO
(EN LETRAS)</t>
  </si>
  <si>
    <t>VALOR DEL CONTRATO
(EN NUMEROS)</t>
  </si>
  <si>
    <t>VALOR RECURSOS (MADS/FONAM)</t>
  </si>
  <si>
    <t>VALOR PAGO MENSUAL</t>
  </si>
  <si>
    <t>VALOR VIGENCIA FUTURA</t>
  </si>
  <si>
    <t>RECURSO (MADS/FONAM)</t>
  </si>
  <si>
    <t>RECURSOS DE OTRA ENTIDAD</t>
  </si>
  <si>
    <t>TIPO DE RECURSOS DE OTRA ENTIDAD</t>
  </si>
  <si>
    <t>VALOR RECURSOS</t>
  </si>
  <si>
    <t>NOMBRE ENTIDAD RECURSOS</t>
  </si>
  <si>
    <t xml:space="preserve">NÚMERO DE IDENTIFICACIÓN </t>
  </si>
  <si>
    <t xml:space="preserve">CDP
(INICIAL) </t>
  </si>
  <si>
    <t xml:space="preserve">FECHA CDP
(INICIAL) </t>
  </si>
  <si>
    <t>RP
(INICIAL)</t>
  </si>
  <si>
    <t>FECHA RP
(INICIAL)</t>
  </si>
  <si>
    <t>AFECTACIÓN DEL RECURSO</t>
  </si>
  <si>
    <t>FUENTE DE FINANCIACIÓN</t>
  </si>
  <si>
    <t>CODIGO DEL PROYECTO PBIN</t>
  </si>
  <si>
    <t>ANTICIPO</t>
  </si>
  <si>
    <t>FECHA DE SUSCRIPCION DEL CONTRATO</t>
  </si>
  <si>
    <t>DEPARTAMENTO  EJECUCIÓN</t>
  </si>
  <si>
    <t>MUNICIPIO DE EJECUCIÓN</t>
  </si>
  <si>
    <t>TIPO DE SEGUIMIENTO</t>
  </si>
  <si>
    <t>DEPENDENCIA</t>
  </si>
  <si>
    <t>CÓDIGO SECOP</t>
  </si>
  <si>
    <t>LINK DE PUBLICACIÓN SECOP</t>
  </si>
  <si>
    <t>CLASE DE GARANTÍA</t>
  </si>
  <si>
    <t>FECHA DE EXPEDICIÓN DE GARANTÍA</t>
  </si>
  <si>
    <t>RIESGOS ASEGURADOS</t>
  </si>
  <si>
    <t>FECHA DE PERFECCIONAMIENTO Y CUMPLIMIENTO DE REQUISITOS</t>
  </si>
  <si>
    <t>FECHA INICIO</t>
  </si>
  <si>
    <t>FECHA TERMINACION
(INICIAL)</t>
  </si>
  <si>
    <t>PLAZO DE EJECUCIÓN EN DÍAS (INICIAL)</t>
  </si>
  <si>
    <t>PLAZO DE EJECUCIÓN EN MESES (INICIAL)</t>
  </si>
  <si>
    <t>PLAZO DE EJECUCION</t>
  </si>
  <si>
    <t>VALOR REDUCIDO</t>
  </si>
  <si>
    <t>VALOR ADICIONES</t>
  </si>
  <si>
    <t xml:space="preserve">TOTAL TIEMPO PRORROGADO EN DÍAS
</t>
  </si>
  <si>
    <t>SUSPENSIÓN</t>
  </si>
  <si>
    <t xml:space="preserve">TERMINACIÓN ANTICIPADA
</t>
  </si>
  <si>
    <t>CESIÓN</t>
  </si>
  <si>
    <t>PLAZO DE EJECUCIÓN FINAL DEL CONTRATO
(DÍAS)</t>
  </si>
  <si>
    <t>PLAZO DE EJECUCIÓN FINAL DEL CONTRATO
(DESDE)</t>
  </si>
  <si>
    <t>PLAZO DE EJECUCIÓN FINAL DEL CONTRATO
(HASTA)</t>
  </si>
  <si>
    <t>VALOR TOTAL DE CONTRATO (ANTES DE LIQUIDACIÓN - LIBERACIÓN DE SALDOS)</t>
  </si>
  <si>
    <t xml:space="preserve">ESTADO </t>
  </si>
  <si>
    <t>TIPO DE LIQUIDACIÓN</t>
  </si>
  <si>
    <t>FECHA DE LIQUIDACIÓN</t>
  </si>
  <si>
    <t>ANULADO</t>
  </si>
  <si>
    <t>MES</t>
  </si>
  <si>
    <t>REVISION SECOP II</t>
  </si>
  <si>
    <t>VINCULADO SIGEP</t>
  </si>
  <si>
    <t xml:space="preserve">PAA   </t>
  </si>
  <si>
    <t>ENTIDAD</t>
  </si>
  <si>
    <t>NIT</t>
  </si>
  <si>
    <t>LIBRO 1</t>
  </si>
  <si>
    <t>CONTRATACIÓN DIRECTA</t>
  </si>
  <si>
    <t>PRESTACIÓN DE SERVICIOS</t>
  </si>
  <si>
    <t>12 PRESTACIÓN DE SERVICIOS PROFESIONALES Y DE APOYO A LA GESTIÓN</t>
  </si>
  <si>
    <t>14 PRESTACIÓN DE SERVICIOS</t>
  </si>
  <si>
    <t>NA</t>
  </si>
  <si>
    <t>APOYO A LA GESTIÓN</t>
  </si>
  <si>
    <t>DANIELA PARDO DUARTE</t>
  </si>
  <si>
    <t>PERSONA NATURAL</t>
  </si>
  <si>
    <t>BACHILLER</t>
  </si>
  <si>
    <t>https://www.funcionpublica.gov.co/web/sigep/hdv/-/directorio/S1839848-8003-5/view</t>
  </si>
  <si>
    <t>2 NO</t>
  </si>
  <si>
    <t>GRUPO DE CONTRATOS</t>
  </si>
  <si>
    <t>SECRETARÍA GENERAL</t>
  </si>
  <si>
    <t>Prestar los servicios de apoyo a la gestión en el Grupo de Contratos del Ministerio de Ambiente y Desarrollo Sostenible para realizar actividades administrativas relacionadas con los diferentes trámites que se gestionen en la plataforma ARCA, correo electrónico, así como el registro de información, logística de reuniones y otras actividades operativas propias del funcionamiento del Grupo</t>
  </si>
  <si>
    <t>1. Apoyar en la administración, seguimiento a los trámites, asignación y gestión de solicitudes allegadas al Grupo de Contratos mediante ARCA, correo electrónico y las demás plataformas que soportes la gestión contractual de la entidad. 2. Llevar los registros pertinentes en las bases de datos y plataformas con las que cuente el Grupo de Contratos y que sean pertinentes con el objeto contractual. 3. Acompañar los procesos operativos, administrativos y logísticos relacionados con metas, reuniones, eventos y demás actividades a cargo del grupo de contratos. 4. Recibir y gestionar la documentación que sea allegada en medio físico y por las diversas plataformas de la entidad conforme a los lineamientos dados por la supervisión. 5. Alimentar y tener actualizada las bases de datos de memorandos internos de radicación de solicitud de tramite precontractuales, contractuales y post contractuales, base de documentos firmados por la coordinadora del Grupo de Contratos. 6. Apoyar la revisión y gestión de paz y salvos requeridos por los contratistas del Ministerio de Ambiente y Desarrollo Sostenible. 7. Custodiar y mantener actualizado el archivo correspondiente a actas de Comités a cargo del Grupo de Contratos. 8. Apoyar en la gestión y asignación oportuna de los derechos de petición o diferentes trámites allegados por ARCA que sean allegados al Grupo de Contratos. 9. Cumplir con las demás obligaciones que requiera el supervisor y que estén relacionadas con el objeto del contrato.</t>
  </si>
  <si>
    <t>El valor del contrato a celebrar es hasta por la suma de $49.028.000, incluido los impuestos a que haya lugar.</t>
  </si>
  <si>
    <t>MADS</t>
  </si>
  <si>
    <t>NO APLICA</t>
  </si>
  <si>
    <t>02 INVERSIÓN</t>
  </si>
  <si>
    <t>C-3299-0900-21-10101C-3299060-02</t>
  </si>
  <si>
    <t>BOGOTÁ</t>
  </si>
  <si>
    <t>1 SUPERVISIÓN</t>
  </si>
  <si>
    <t>DIANA CAROLINA BELTRAN HERRERA</t>
  </si>
  <si>
    <t>Coordinador Grupo de Contratos</t>
  </si>
  <si>
    <t>https://community.secop.gov.co/Public/Tendering/OpportunityDetail/Index?noticeUID=CO1.NTC.5392667&amp;isFromPublicArea=True&amp;isModal=true&amp;asPopupView=true</t>
  </si>
  <si>
    <t>1 SI</t>
  </si>
  <si>
    <t>1 PÓLIZA</t>
  </si>
  <si>
    <t>2 CUMPLIMIENTO</t>
  </si>
  <si>
    <t>El término estrictamente indispensable para que el contratista cumpla con el objeto y obligaciones contractuales será de ONCE (11) MESES Y DIEZ (10) DÍAS, o hasta 31 de diciembre, lo primero que ocurra</t>
  </si>
  <si>
    <t>MINISTERIO DE AMBIENTE Y DESARROLLO SOSTENIBLE</t>
  </si>
  <si>
    <t>830.115.395-1</t>
  </si>
  <si>
    <t>PROFESIONALES</t>
  </si>
  <si>
    <t>JULY MARCELA ACOSTA SUAREZ</t>
  </si>
  <si>
    <t>DERECHO</t>
  </si>
  <si>
    <t>https://www.funcionpublica.gov.co/web/sigep/hdv/-/directorio/S1581210-8003-5/view</t>
  </si>
  <si>
    <t>Prestación de servicios profesionales al Grupo de Contratos del Ministerio de Ambiente y Desarrollo Sostenible para realizar acompañamiento en la revisión, estructuración y gestión de los convenios y procesos contractuales en las etapas precontractual y contractual que requiera la entidad y que se encuentren a cargo del grupo</t>
  </si>
  <si>
    <t>1. Revisar y apoyar jurídicamente a las dependencias del Ministerio de Ambiente y Desarrollo Sostenible y del FONAM en la elaboración de los documentos pertinentes en la estructuración de los diferentes procesos de selección, de conformidad con lo asignado por la supervisión del contrato. 2. Apoyar en la proyección, revisión, publicación y gestión oportuna en la Plataforma SECOP II de los procesos contractuales o convenios del Ministerio de Ambiente y Desarrollo Sostenible y del FONAM cualquiera que sea su modalidad de selección y que desarrolle el Grupo de Contratos, así como las modificaciones de los mismos que le sean asignados por la supervisión, conforme a la normatividad vigente sobre la materia, así como de las modificaciones contractuales que se requieran 3. Revisar y gestionar las garantías previstas para los diferentes tipos de contratos, así como sus anexos modificatorios, de acuerdo con las reglas establecidas en el manual de contratación, supervisión e interventoría del Ministerio y los procedimientos internos. 4. Proyectar informes y respuestas a derechos de petición y demás documentos relacionados con el objeto del contrato, que le sean solicitados por la supervisión del contrato. 5. Proyectar, revisar y gestionar según corresponda, los actos administrativos procedentes dentro de los procesos contractuales en todas sus etapas que le sean asignados por la supervisión del contrato. 6. Hacer parte de los comités de evaluación de ofertas y consolidar los informes jurídicos, financieros y técnicos, en los procesos de selección que le sean asignados. 7. Tramitar de manera oportuna todas las solicitudes que le sean asignadas en la plataforma ARCA o cualquier otro aplicativo que disponga el Ministerio de Ambiente y Desarrollo Sostenible, y que tenga relación con el objeto del contrato. 8. Las demás que sean requeridas por la supervisión en el marco del objeto contractual.</t>
  </si>
  <si>
    <t>El valor del contrato a celebrar es hasta por la suma de $32.000.000, incluido los impuestos a que haya lugar</t>
  </si>
  <si>
    <t>https://community.secop.gov.co/Public/Tendering/OpportunityDetail/Index?noticeUID=CO1.NTC.5392830&amp;isFromPublicArea=True&amp;isModal=true&amp;asPopupView=true</t>
  </si>
  <si>
    <t>El término estrictamente indispensable para que el contratista cumpla con el objeto y obligaciones contractuales será de CUATRO (04) MESES o hasta 31 de diciembre, lo primero que ocurra; previo cumplimiento de los requisitos de perfeccionamiento y ejecución del contrato.</t>
  </si>
  <si>
    <t>CERRADO</t>
  </si>
  <si>
    <t>NELSON PASTRANA CASTAÑEDA</t>
  </si>
  <si>
    <t>ADMINISTRACIÓN DE EMPRESAS</t>
  </si>
  <si>
    <t>https://www.funcionpublica.gov.co/web/sigep/hdv/-/directorio/S517067-8003-5/view</t>
  </si>
  <si>
    <t>Prestación de servicios profesionales al Grupo de Contratos del Ministerio de Ambiente y Desarrollo Sostenible para la gestión de las plataformas destinadas por la entidad respecto de la contratación, así como la administración de bases de datos de la gestión contractual de la entidad y la generación de informes que se requieran</t>
  </si>
  <si>
    <t>1. Brindar apoyo en el registro, actualización, consolidación y administración de las bases de datos y plataformas relacionadas con la gestión contractual del Ministerio y/o FONAM de responsabilidad del Grupo de Contratos. 2. Proyectar y consolidar las respuestas a los informes y reportes que deba presentar el Ministerio a los entes de control y las diferentes dependencias de la entidad, relacionadas con la gestión contractual del Ministerio y/o FONAM teniendo en cuenta la periodicidad determinada para cada caso o según sea requerido por la supervisión. 3. Consolidar, proyectar y gestionar de manera oportuna el informe para la rendición del Sistema de Rendición Electrónica de la Cuenta e Informes – SIRECI a la Contraloría General de la República en la periodicidad prevista en la Ley. 4. Proyectar el Reporte de Entidades del Estado para el Registro Único de Proponentes que deba presentar el Ministerio y el FONAM, de acuerdo con lo establecido por la Cámara de Comercio. 5. Gestionar los usuarios que interactúan con el portal Olimpia/SIIF o aplicativo dispuesto por el Ministerio de Hacienda para efectos de la aprobación de facturas electrónicas o la plataforma vigente. 6. Actuar como enlace y estructurador entre el Grupo de Contratos y la Subdirección Administrativa y Financiera para efectos de programación del Programa Anual de Caja – PAC, y dar apoyo en la actualización del Plan Anual de Adquisiciones PAA, así como revisar y consolidar cada una de las entregas del plan de acción y las demás gestiones de tipo administrativo y financiero que involucren al Grupo de Contratos, así como la formulación del plan de acción 2024. 7. Proyectar y gestionar respuestas a derechos de petición, actas de reunión y demás documentos relacionados con el objeto del contrato, que le sean solicitados por la supervisión del contrato en la plataforma ARCA o cualquier otra herramienta con la que cuente la entidad y le sea requerido por la supervisión. 8. Participar en las reuniones, grupos de trabajo y comités que sean requeridos por el supervisor del contrato, relacionados con el objeto y obligaciones contractuales. 9. Cumplir con las demás obligaciones que le sean asignadas por el supervisor del contrato, inherentes a la naturaleza del objeto contractual.</t>
  </si>
  <si>
    <t>El valor del contrato a celebrar es hasta por la suma de $50.440.000, incluido los impuestos a que haya lugar.</t>
  </si>
  <si>
    <t>https://community.secop.gov.co/Public/Tendering/OpportunityDetail/Index?noticeUID=CO1.NTC.5393090&amp;isFromPublicArea=True&amp;isModal=true&amp;asPopupView=true</t>
  </si>
  <si>
    <t>El término estrictamente indispensable para que el contratista cumpla con el objeto y obligaciones contractuales será DE NUEVE (09) MESES Y VEINTIÚN (21) días, o hasta 31 de diciembre, lo primero que ocurra</t>
  </si>
  <si>
    <t>JADER GREGORIO DORIA LUGO</t>
  </si>
  <si>
    <t>INGENIERIA INDUSTRIAL</t>
  </si>
  <si>
    <t>https://www.funcionpublica.gov.co/web/sigep/hdv/-/directorio/S4196924-8003-5/view</t>
  </si>
  <si>
    <t>Prestar los servicios profesionales para adelantar los trámites propios del grupo de contratos en las plataformas SIGEP I y II, la proyección de certificaciones contractuales, así como la proyección de respuestas a derechos de petición</t>
  </si>
  <si>
    <t>1. Realizar la activación, registro, aprobación y vinculación de los contratistas en la plataforma Sigep I y II. 2. Apoyar en la validación de hojas de vida de contratistas en la plataforma Sigep I y II. 3. Actualizar y llevar a cabo el seguimiento de las bases de datos de las diferentes vigencias, con el fin de actualizar las vinculaciones realizadas en dichas plataformas. 4. Actuar como enlace con el grupo de comunicaciones y gobierno abierto para la remisión de información para la página web y los informes de transparencia 5. Apoyar técnicamente en la elaboración de informes y consolidación de información a cargo del Grupo de Contratos. 6. Apoyar las actividades relacionadas con el sistema integrado de gestión de calidad de la entidad. 7. Proyectar la respuesta a derechos de petición y solicitudes de certificación que se presenten ante el Grupo de Contratos. 8. Mantener actualizada la información de cada expediente contractual digital del Grupo de Contratos, así como la plataforma ARCA, respecto de los tramites que le sean asignados. 9. Suministrar la información contractual requerida para alimentar las bases de datos del Grupo de Contratos. 10. Cumplir con las demás obligaciones que le sean asignadas por el supervisor del contrato, inherentes a la naturaleza del objeto contractual.</t>
  </si>
  <si>
    <t>El valor del contrato a celebrar es hasta por la suma de $49.955.000 incluido los impuestos a que haya lugar.</t>
  </si>
  <si>
    <t>https://community.secop.gov.co/Public/Tendering/OpportunityDetail/Index?noticeUID=CO1.NTC.5392375&amp;isFromPublicArea=True&amp;isModal=true&amp;asPopupView=true</t>
  </si>
  <si>
    <t>45 CUMPLIM+ CALIDAD DL SERVICIO</t>
  </si>
  <si>
    <t>El término estrictamente indispensable para que el contratista cumpla con el objeto y obligaciones contractuales será de NUEVE (09) MESES Y VEINTIUN (21) DÍAS, o hasta 31 de diciembre, lo primero que ocurra.</t>
  </si>
  <si>
    <t>INGRITH NATALIA MARTÍNEZ USUGA</t>
  </si>
  <si>
    <t>https://www.funcionpublica.gov.co/web/sigep/hdv/-/directorio/S1762678-8003-5/view</t>
  </si>
  <si>
    <t>Prestación de servicios profesionales al Grupo de Contratos del Ministerio de Ambiente y Desarrollo Sostenible en las actividades jurídico-contractuales que se requieran en el marco de la gestión contractual para la adquisición de bienes y servicios de la entidad.</t>
  </si>
  <si>
    <t>1. Apoyar la revisión, gestión y publicación de los procesos contractuales que adelante el Grupo de Contratos en cualquiera de sus modalidades, así como las modificaciones de contratos o convenios que le sean asignados por el supervisor del contrato y su respectiva publicación en las plataformas de SECOP II y tienda virtual. 2. Participar como profesional de apoyo en los comités evaluadores de los procesos de selección que asigne la supervisión del contrato. 3. Proyectar los documentos, actos administrativos, invitaciones públicas, pliegos de condiciones y demás documentos que se requieran para adelantar los procesos de contratación que le sean asignados por el supervisor, en la etapa precontractual y contractual. 4. Revisar las garantías previstas para los diferentes tipos de contratos, así como sus anexos modificatorios, de acuerdo con las reglas establecidas en el manual de contratación, supervisión e interventoría del Ministerio y los procedimientos internos. 5. Proyectar las actas de los comités de contratación cuya secretaría técnica esté a cargo de la Coordinación del Grupo de Contratos.  6. Brindar el soporte requerido para apoyar la labor de supervisión de los contratos a su cargo. 7. Mantener actualizada la información digital de los expedientes contractuales asignados (SECOP I y II, SharePoint, ARCA o cualquier otra plataforma que se requiera), así como las bases de datos que se dispongan para lo pertinente conforme a las normas de gestión documental aplicables en la entidad. 8. Proyectar informes y respuestas a derechos de petición y demás documentos relacionados con el objeto del contrato, que le sean solicitados por la supervisión del contrato en la plataforma ARCA, o por cualquier otro medio o herramienta de la entidad. 9. Participar en las reuniones, grupos de trabajo y comités que sean requeridos por el supervisor del contrato, relacionados con el objeto y obligaciones contractuales. 10.Cumplir con las demás obligaciones que le sean asignadas por el supervisor del contrato, inherentes a la naturaleza del objeto contractual.</t>
  </si>
  <si>
    <t>El valor del contrato a celebrar es hasta por la suma de $ 77.600.000 incluido los impuestos a que haya lugar.</t>
  </si>
  <si>
    <t>https://community.secop.gov.co/Public/Tendering/OpportunityDetail/Index?noticeUID=CO1.NTC.5393335&amp;isFromPublicArea=True&amp;isModal=true&amp;asPopupView=true</t>
  </si>
  <si>
    <t>El término estrictamente indispensable para que el contratista cumpla con el objeto y obligaciones contractuales será de NUEVE (9) MESES Y VEINTIUN (21) DÍAS, o hasta el 31 de diciembre de 2024, lo primero que ocurra.</t>
  </si>
  <si>
    <t>LEONARDO RINCON GAVIRIA</t>
  </si>
  <si>
    <t>https://www.funcionpublica.gov.co/web/sigep/hdv/-/directorio/S1145429-8003-5/view</t>
  </si>
  <si>
    <t>Prestación de servicios profesionales para realizar acompañamiento jurídico al Grupo de Contratos del Ministerio de Ambiente y Desarrollo Sostenible en los procesos contractuales que requieran impulso, estructuración y revisión en las diferentes etapas de cada uno de ellos.</t>
  </si>
  <si>
    <t>1. Revisar documentos precontractuales y publicar dentro de la plataforma SECOP II los procesos de selección pública que desarrolle el Grupo de Contratos en cualquiera de sus modalidades y etapas que sean asignados por la supervisión del contrato. 2. Revisar la estructuración y contenido de procesos de selección publicados en SECOP II que se encuentren para aprobación de la Coordinadora del grupo 3. Apoyar en las audiencias de los procesos de selección y los Comités internos de la entidad en donde sea participé el Grupo de Contratos. 4. Participar como Comité Evaluador de los procesos de selección que asigne el supervisor del contrato. 5. Llevar a cabo las modificaciones contractuales que le sean asignadas por la supervisión del contrato. 6. Proyectar conceptos contractuales que le sean asignados por la supervisión del contrato. 7. Participar y asistir en las reuniones y/o eventos requeridos por la supervisión. 8. Proyectar informes y respuestas a derechos de petición y demás documentos relacionados con el objeto del contrato, que le sean solicitados por la supervisión del contrato. 9. Tramitar de manera oportuna todas las solicitudes que le sean asignadas en la plataforma ARCA del Ministerio de Ambiente y Desarrollo Sostenible o cualquier otra plataforma que disponga la entidad. 10. Cumplir con las demás obligaciones que requiera el supervisor y que estén relacionadas con el objeto del contrato.</t>
  </si>
  <si>
    <t>El valor del contrato a celebrar es hasta por la suma de $94.914.500 incluido los impuestos a que haya lugar.</t>
  </si>
  <si>
    <t>https://community.secop.gov.co/Public/Tendering/OpportunityDetail/Index?noticeUID=CO1.NTC.5393289&amp;isFromPublicArea=True&amp;isModal=true&amp;asPopupView=true</t>
  </si>
  <si>
    <t>El término estrictamente indispensable para que el contratista cumpla con el objeto y obligaciones contractuales será de NUEVE (9) MESES Y VEINTIÚN (21) DÍAS, o hasta el 31 de diciembre de 2024, lo primero que ocurra</t>
  </si>
  <si>
    <t>LUZ ANGELICA SIERRA BELTRAN</t>
  </si>
  <si>
    <t>https://www.funcionpublica.gov.co/web/sigep/hdv/-/directorio/S812836-8003-5/view</t>
  </si>
  <si>
    <t>Prestación de servicios profesionales al Grupo de Contratos del Ministerio de Ambiente y Desarrollo Sostenible en la gestión contractual que deba desarrollar durante los trámites pertinentes en las etapas precontractual y contractual de los procesos de selección que le sean encomendados.</t>
  </si>
  <si>
    <t>1. Realizar el acompañamiento jurídico y proponer ajustes pertinentes a los documentos allegados por los usuarios de la entidad frente a los trámites de contratación que adelante el Grupo de Contratos en las etapas pre - contractual y contractual de alta complejidad 2. Proyectar, revisar y gestionar según corresponda, los actos administrativos procedentes dentro de los procesos contractuales en todas sus etapas que le sean asignados por la supervisión del contrato. 3. Adelantar y gestionar los procesos de selección que le sean asignados o las modificaciones de contratos que se requieran en la plataforma SECOP II, cumpliendo con los requisitos y etapas que legalmente correspondan a cada modalidad de contratación, verificando que cuenten con los documentos, aprobaciones y/o requisitos exigidos para su ejecución y efectuando las respectivas publicaciones, conforme a la normatividad vigente. 4. Participar y apoyar jurídicamente en las sesiones de los Comités Internos y en las audiencias públicas relacionadas con los procesos de contratación que le hayan sido asignados, o aquellos en los que le sea requerido por la supervisión. 5. Hacer parte de los comités de evaluación de ofertas y consolidar los informes jurídicos, financieros y técnicos, en los procesos de selección que le sean asignados. 6. Proyectar informes y respuestas a derechos de petición y demás documentos relacionados con el objeto del contrato, que le sean solicitados por la supervisión del contrato. 7. Tramitar de manera oportuna todas las solicitudes que le sean asignadas en la plataforma ARCA o cualquier otro aplicativo que disponga el Ministerio de Ambiente y Desarrollo Sostenible, y que tenga relación con el objeto del contrato. 8. Las demás que sean requeridas por la supervisión en el marco del objeto contractual.</t>
  </si>
  <si>
    <t>El valor del contrato a celebrar es hasta por la suma de CIENTO QUINCE MILLONES TREINTA Y TRES MIL TRESCIENTOS TREINTA Y TRES PESOS ($115.033.333,00) M/CTE, incluidos los impuestos a que haya lugar.</t>
  </si>
  <si>
    <t>https://community.secop.gov.co/Public/Tendering/OpportunityDetail/Index?noticeUID=CO1.NTC.5394193&amp;isFromPublicArea=True&amp;isModal=true&amp;asPopupView=true</t>
  </si>
  <si>
    <t>El término estrictamente indispensable para que el contratista cumpla con el objeto y obligaciones contractuales será NUEVE (9) MESES Y VEINTE (20) DÍAS o hasta 31 de diciembre de 2024, lo primero que ocurra</t>
  </si>
  <si>
    <t>PAOLA ANDREA CONTRERAS VELASQUEZ</t>
  </si>
  <si>
    <t>https://www.funcionpublica.gov.co/web/sigep/hdv/-/directorio/S1599469-8003-5/view</t>
  </si>
  <si>
    <t>UNIDAD COORDINADORA PARA EL GOBIERNO ABIERTO Y SERVICIO AL CIUDADANO</t>
  </si>
  <si>
    <t>Prestar servicios profesionales a la Unidad Coordinadora de Gobierno Abierto y Servicio a la Ciudadanía y a la Secretaria General, en la gestión de los procesos contractuales y en los temas administrativos de la dependencia de conformidad con las obligaciones específicas.</t>
  </si>
  <si>
    <t>1. Adelantar los trámites precontractuales y contractuales de la Unidad Coordinadora para el Gobierno Abierto y Servicio a la Ciudadanía y el Despacho de la Secretaria General que le sean asignados atendiendo la normatividad vigente y realizar el respectivo seguimiento, según corresponda. 2. Apoyar la revisión de las cuentas y soportes presentados para el pago, correspondiente a los contratos cuya supervisión está a cargo de la Coordinadora de la Unidad Coordinadora de Gobierno Abierto y Servicio a la ciudadanía 3. Atender y gestionar las solicitudes de adición, prórroga, terminación anticipada, modificación y suspensión de contratos competencia de la Unidad Coordinadora de Gobierno Abierto y Servicio a la ciudadanía y al Despacho de la Secretaria General 4. Proyectar respuestas de PQRSD que sean competencia de la UCGA 5. Las demás actividades que estén relacionadas con el objeto contractual y que sean asignadas por el supervisor.</t>
  </si>
  <si>
    <t>El valor del contrato a celebrar es hasta por la suma de NOVENTA MILLONES SEISCIENTOS SESENTA Y SEIS MIL SEISCIENTOS SESENTA Y SIETE PESOS M/CTE ($90.666.667), incluido los impuestos a que haya lugar.</t>
  </si>
  <si>
    <t>C-3299-0900-21-10101C-3299057-02</t>
  </si>
  <si>
    <t>RAMON EDUARDO VILLAMIZAR MALDONADO</t>
  </si>
  <si>
    <t>Secretario General</t>
  </si>
  <si>
    <t>https://community.secop.gov.co/Public/Tendering/OpportunityDetail/Index?noticeUID=CO1.NTC.5395618&amp;isFromPublicArea=True&amp;isModal=true&amp;asPopupView=true</t>
  </si>
  <si>
    <t>El término estrictamente indispensable para que el contratista cumpla con el objeto y obligaciones contractuales será ONCE (11) MESES Y DIEZ (10) DÍAS, o hasta 31 de diciembre, lo primero que ocurra.</t>
  </si>
  <si>
    <t xml:space="preserve">SHIRLEY NIÑO PACHECO	</t>
  </si>
  <si>
    <t>JURISPRUDENCIA</t>
  </si>
  <si>
    <t>https://www.funcionpublica.gov.co/web/sigep/hdv/-/directorio/S588284-8003-5/view</t>
  </si>
  <si>
    <t>Prestación de servicios profesionales al Grupo de Contratos del Ministerio de Ambiente y Desarrollo Sostenible para realizar acompañamiento en la revisión, estructuración y gestión de los convenios y procesos contractuales en las etapas precontractual y contractual que requiera la entidad y que se encuentren a cargo del grupo.</t>
  </si>
  <si>
    <t>El valor del contrato a celebrar es hasta por la suma de $32.000.000, incluido los impuestos a que haya lugar.</t>
  </si>
  <si>
    <t>https://community.secop.gov.co/Public/Tendering/OpportunityDetail/Index?noticeUID=CO1.NTC.5394891&amp;isFromPublicArea=True&amp;isModal=true&amp;asPopupView=true</t>
  </si>
  <si>
    <t>MARIA CAROLINA GONZALEZ FONSECA</t>
  </si>
  <si>
    <t>https://www.funcionpublica.gov.co/web/sigep/hdv/-/directorio/S4234686-8003-5/view</t>
  </si>
  <si>
    <t>OFICINA ASESORA JURÍDICA</t>
  </si>
  <si>
    <t>Prestar servicios profesionales como abogada para apoyar las diferentes instancias de coordinación y seguimiento en las actividades jurídicas propias de la gestión contractual, seguimiento presupuestal, planeación y demás asuntos de competencia del Despacho de la Oficina Asesora Jurídica</t>
  </si>
  <si>
    <t>1. Revisar los asuntos puestos a consideración de la Oficina Asesora Jurídica en los diferentes precomités y comités de contratación respecto de los cuales la jefatura participe como miembro, emitiendo observaciones y lineamientos para consideración en la toma de decisiones frente a los procesos de selección y actividad contractual, así como los demás asuntos de la Gestión Contractual de competencia de la Oficina Asesora Jurídica. 2. Consolidar y revisar la consistencia de la información a reportar en el marco del Seguimiento y la ejecución del Proyecto de Inversión "Fortalecimiento de la ejecución de acciones, políticas, medidas y directrices jurídicas del Ministerio de Ambiente y Desarrollo Sostenible" así como los demás informes del Plan de acción de la oficina asesora jurídica requeridos y demás asuntos del proceso de planeación de la Oficina Asesora Jurídica. 3. Asistir, revisar y preparar insumos para la jefe (a) de la Oficina Asesora Jurídica, en el marco de su participación en los diferentes comités, internos como externos, mesas interinstitucionales, y demás instancias en que sea miembro de conformidad con su competencia.4. Proyectar, revisar y consolidar los conceptos jurídicos e instrumentos normativos que sean solicitados por el (la) jefe (a) de la Oficina Asesora Jurídica. 5. Proyectar, revisar y consolidar los informes de Seguimiento a la ejecución presupuestal y apoyar los diferentes requerimientos administrativos sobre la gestión financiera de la Oficina Asesora Jurídica. 6. Realizar el seguimiento y consolidación de respuestas a las solicitudes provenientes de los entes de control que sean responsabilidad de la OAJ, y fungir como enlace con la Oficina de Control Interno para los temas de competencia de este despacho. 7. Las demás actividades asignadas por el Supervisor del Contrato y que estén relacionadas con el objeto contractual</t>
  </si>
  <si>
    <t>El valor del contrato a celebrar es hasta por la suma de NOVENTA Y SEIS MILLONES CUATROCIENTOS OCHO MIL PESOS MCTE ($96´408.000) incluidos todos los impuestos a que haya lugar.</t>
  </si>
  <si>
    <t>C-3299-0900-22-10101C-3299056-02</t>
  </si>
  <si>
    <t>ALICIA ANDREA BAQUERO ORTEGÓN</t>
  </si>
  <si>
    <t>Jefe de la Oficina Asesora Jurídica</t>
  </si>
  <si>
    <t>https://community.secop.gov.co/Public/Tendering/OpportunityDetail/Index?noticeUID=CO1.NTC.5394005&amp;isFromPublicArea=True&amp;isModal=true&amp;asPopupView=true</t>
  </si>
  <si>
    <t>El término estrictamente indispensable para que el contratista cumpla con el objeto y obligaciones contractuales será de Once (11) meses y veintiún días (21) días calendario, o hasta 31 de diciembre, lo primero que ocurra, previo cumplimiento de los requisitos de perfeccionamiento y ejecución.</t>
  </si>
  <si>
    <t>JULIAN JAVIER TORRENTE BARRAGAN</t>
  </si>
  <si>
    <t>COMUNICACIÓN SOCIAL - PERIODISMO</t>
  </si>
  <si>
    <t>https://www.funcionpublica.gov.co/web/sigep/hdv/-/directorio/S2723567-8003-5/view</t>
  </si>
  <si>
    <t>Prestación de servicios profesionales al Grupo de Contratos y a la subdirección Administrativa y Financiera del Ministerio de Ambiente y Desarrollo Sostenible en la administración de SECOP I y II, reportes a entes de control y consolidación y seguimiento al Plan Anual de Adquisiciones.</t>
  </si>
  <si>
    <t>1. Brindar apoyo en la administración, soporte y gestión de las plataformas SECOP I, SECOP II, Tienda Virtual del Estado Colombiano TVEC, Grandes Superficies o cualquier otra plataforma de gestión contractual que se requiera por la entidad y FONAM. 2. Consolidar y proyectar el informe para la rendición del Sistema de Rendición Electrónica de la Cuenta e Informes – SIRECI a la Contraloría General de la República en la periodicidad prevista en la Ley de MINAMBIENTE Y FONAM. 3. Apoyar en la planeación, consolidación, seguimiento y publicación del Plan Anual de Adquisiciones PAA de MINAMBIENTE Y FONAM previsto para el Grupo de Contratos con el fin de identificar, programar y generar estrategias que permitan incrementar la eficiencia en la gestión contractual. 4. Participar en los comités de contratación del Ministerio en los cuales se someta a consideración el Plan Anual de Adquisiciones PAA. 5. Apoyar el seguimiento y consolidación de respuesta a las solicitudes de información que presenten los Congresistas, en el marco de las competencias del Grupo de Contratos y actuar como enlace con la Oficina Jurídica para gestionar las respuestas que se requieran. 6. Proyectar, consolidar y gestionar respuestas a derechos de petición, solicitudes de información y requerimientos de organismos de control y demás solicitudes, que le sean solicitados por la supervisión en la plataforma ARCA, o por cualquier otro medio o herramienta de la entidad, para lo cual deberá dar cumplimiento a los términos previstos en la Ley. 7. Actuar como profesional de apoyo a la supervisión de los contratos a cargo de la Coordinadora del Grupo de Contratos a través de la revisión de los expedientes digitales del OneDrive, ARCA o cualquier otra plataforma que contenga la gestión contractual de la entidad. 8. Brindar apoyo en la gestión y administración de las bases de datos que se dispongan para lo pertinente. 9. Apoyar en la actualización de los inventarios documentales y en la organización de los archivos que surjan de la gestión contractual a cargo del Grupo de Contratos soportados en expedientes digitales haciendo uso de las herramientas tecnológicas Share Point y OneDrive conforme a las normas de gestión documental aplicables en la entidad. 10. Participar en las reuniones, grupos de trabajo y comités que sean requeridos por el supervisor del contrato, relacionados con el objeto y obligaciones contractuales. 11. Cumplir con las demás obligaciones que le sean asignadas por el supervisor del contrato, inherentes a la naturaleza del objeto contractual.</t>
  </si>
  <si>
    <t>El valor del contrato a celebrar es hasta por la suma de 79.100.000 incluido los impuestos a que haya lugar.</t>
  </si>
  <si>
    <t>1524  - 4124</t>
  </si>
  <si>
    <t>3224 - 3324</t>
  </si>
  <si>
    <t>C-3299-0900-21-10101C-3299060-02 - C-3299-0900-21-10101C-3299060-02</t>
  </si>
  <si>
    <t>https://community.secop.gov.co/Public/Tendering/OpportunityDetail/Index?noticeUID=CO1.NTC.5394777&amp;isFromPublicArea=True&amp;isModal=true&amp;asPopupView=true</t>
  </si>
  <si>
    <t>El término estrictamente indispensable para que el contratista cumpla con el objeto y obligaciones contractuales será de ONCE (11) MESES Y NUEVE (09) DÍAS, o hasta 31 de diciembre, lo primero que ocurra.</t>
  </si>
  <si>
    <t>VIVIAN ANDREA RODRIGUEZ PEREIRA</t>
  </si>
  <si>
    <t>https://www.funcionpublica.gov.co/web/sigep/hdv/-/directorio/S2444574-8003-5/view</t>
  </si>
  <si>
    <t>El valor del contrato a celebrar es hasta por la suma de $68.266.667, incluido los impuestos a que haya lugar.</t>
  </si>
  <si>
    <t>https://community.secop.gov.co/Public/Tendering/OpportunityDetail/Index?noticeUID=CO1.NTC.5394760&amp;isFromPublicArea=True&amp;isModal=true&amp;asPopupView=true</t>
  </si>
  <si>
    <t>El término estrictamente indispensable para que el contratista cumpla con el objeto y obligaciones contractuales será de OCHO (08) MESES Y DIECISÉIS (16) DÍAS o hasta 31 de diciembre, lo primero que ocurra; previo cumplimiento de los requisitos de perfeccionamiento y ejecución del contrato.</t>
  </si>
  <si>
    <t>12 - CESION</t>
  </si>
  <si>
    <t>https://www1.funcionpublica.gov.co/web/sigep2/hdv/-/directorio/S588284-8003-5/view</t>
  </si>
  <si>
    <t xml:space="preserve">El valor sin ejecutar y que se cede del Contrato de Prestación de Servicios Profesionales No. 012 de 2024 es de VEINTIDÓS MILLONES CIENTO TREINTA Y TRES MIL TRESCIENTOS TREINTA Y CUATRO PESOS MCTE ($22.133.334) incluido impuestos a que haya lugar. </t>
  </si>
  <si>
    <t>El término estrictamente indispensable para que el contratista cumpla con el objeto y obligaciones contractuales será de DOS (02) MESES Y VEINTIDOS (22) DÍAS o hasta 31 de diciembre, lo primero que ocurra; previo cumplimiento de los requisitos de perfeccionamiento y ejecución del contrato.</t>
  </si>
  <si>
    <t>YANIRIS PATRICIA LLANOS JIMENEZ</t>
  </si>
  <si>
    <t>https://www.funcionpublica.gov.co/web/sigep/hdv/-/directorio/S2278978-8003-5/view</t>
  </si>
  <si>
    <t>El valor del contrato a celebrar es hasta por la suma de $68.000.000, incluido los impuestos a que haya lugar.</t>
  </si>
  <si>
    <t>coordinador grupo de contratos</t>
  </si>
  <si>
    <t>https://community.secop.gov.co/Public/Tendering/OpportunityDetail/Index?noticeUID=CO1.NTC.5395788&amp;isFromPublicArea=True&amp;isModal=true&amp;asPopupView=true</t>
  </si>
  <si>
    <t>El término estrictamente indispensable para que el contratista cumpla con el objeto y obligaciones contractuales será de OCHO (08) MESES Y QUINCE (15) DÍAS, o hasta 31 de diciembre, lo primero que ocurra; previo cumplimiento de los requisitos de perfeccionamiento y ejecución del contrato.</t>
  </si>
  <si>
    <t>DIANA CATALINA RAMIREZ PERALTA</t>
  </si>
  <si>
    <t>https://www.funcionpublica.gov.co/web/sigep/hdv/-/directorio/S3800786-8003-5/view</t>
  </si>
  <si>
    <t>Prestar servicios profesionales para apoyar actividades de análisis y proyección de documentos del proceso de contratación necesarios para la adquisición de bienes y servicios de la Oficina Asesora Jurídica y demás asuntos contractuales, administrativos y financieros que sean de su competencia</t>
  </si>
  <si>
    <t>1. Desarrollar las tareas propias de los trámites precontractuales, contractuales y postcontractuales de los procesos de contratación a cargo de la Oficina Asesora Jurídica, de conformidad con las normas legales vigentes. 2. Revisar los asuntos puestos a consideración de la Oficina Asesora Jurídica en los diferentes precomités y comités de contratación, y en los demás que requiera la jefatura, respecto de los cuales participe como miembro, emitiendo observaciones y concepto sobre los mismos, cuando aplique. 3. Apoyar jurídicamente los asuntos propios de la gestión contractual, administrativa y financiera de competencia de la Oficina Asesora Jurídica y prestar apoyo a la supervisión que deba realizar la Jefatura de la OAJ 4. Participar en el desarrollo de las diferentes reuniones, visitas requeridas y demás actividades en el cumplimiento del objeto del contrato en las que participe la Oficina Asesora Jurídica. 5. Apoyar los trámites de cierre de expedientes que deben tramitarse desde la Oficina Asesora Jurídica 6. Las demás actividades asignadas por el Supervisor del Contrato y que estén relacionadas con el objeto contractua</t>
  </si>
  <si>
    <t>El valor del contrato a celebrar es hasta por la suma de TREINTA Y CUATRO MILLONES OCHOCIENTOS MIL PESOS M/CTE ($34.800.000), incluidos todos los impuestos a que haya lugar</t>
  </si>
  <si>
    <t>https://community.secop.gov.co/Public/Tendering/OpportunityDetail/Index?noticeUID=CO1.NTC.5395437&amp;isFromPublicArea=True&amp;isModal=true&amp;asPopupView=true</t>
  </si>
  <si>
    <t>El término estrictamente indispensable para que el contratista cumpla con el objeto y obligaciones contractuales será de seis (6) meses, o hasta 31 de diciembre, lo primero que ocurra.</t>
  </si>
  <si>
    <t>ADRIANA MARCELA DURAN PERDOMO</t>
  </si>
  <si>
    <t>https://www.funcionpublica.gov.co/web/sigep/hdv/-/directorio/S893081-8003-5/view</t>
  </si>
  <si>
    <t>Prestación de servicios profesionales para apoyar la estructuración de los actos administrativos, conceptos y documentos que se requieran en los asuntos estratégicos y de alto impacto para el Ministerio de Ambiente y Desarrollo Sostenible que sean encomendados a la Oficina Asesora Jurídica</t>
  </si>
  <si>
    <t>1. Revisar y acompañar jurídicamente las actuaciones relacionadas con los proyectos de alto impacto e interés nacional y temas estratégicos para el Ministerio de Ambiente y Desarrollo Sostenible que sean encomendados a la Oficina Asesora Jurídica. 2. Revisar en oportunidad y con calidad, de conformidad con los criterios y lineamientos que establezca para tal efecto el Ministerio de Ambiente y Desarrollo Sostenible, los actos administrativos, conceptos y documentos relacionados con las actuaciones a cargo de la Oficina Asesora Jurídica, que le sean encomendados. 3. Asistir, participar y orientar la preparación y ejecución de las reuniones que le sean asignadas por el Supervisor. 4. Atender y proyectar las respuestas a las PQRS y requerimientos relacionados con el objeto del contrato, dentro de los términos legales establecidos, adjuntando el reporte del sistema de Gestión documental que evidencia el estado de las asignaciones. 5. Las demás actividades asignadas por el Supervisor del Contrato y que estén relacionadas con el objeto contractual. contrato</t>
  </si>
  <si>
    <t>El valor del contrato a celebrar es hasta por la suma de CIENTO VEINTE MILLONES CIENTO SESENTA Y SEIS MIL SEISCIENTOS SESENTA Y SIETE PESOS MCTE ($120´166.667) incluidos todos los impuestos a que haya lugar.</t>
  </si>
  <si>
    <t>https://community.secop.gov.co/Public/Tendering/OpportunityDetail/Index?noticeUID=CO1.NTC.5395681&amp;isFromPublicArea=True&amp;isModal=true&amp;asPopupView=true</t>
  </si>
  <si>
    <t>El término estrictamente indispensable para que el contratista cumpla con el objeto y obligaciones contractuales será de Once (11) meses y veinte (20) días calendario, o hasta 31 de diciembre, lo primero que ocurra, previo cumplimiento de los requisitos de perfeccionamiento y ejecución.</t>
  </si>
  <si>
    <t>ANAMARIA FALLA PIMIENTO</t>
  </si>
  <si>
    <t>TECNOLOGIA EN ANALISIS Y DESARROLLO DE SISTEMAS DE INFORMACION</t>
  </si>
  <si>
    <t>https://www.funcionpublica.gov.co/web/sigep/hdv/-/directorio/S2059309-8003-5/view</t>
  </si>
  <si>
    <t>Prestación de servicios de apoyo a la gestión en el seguimiento de los instrumentos normativos y/o reglamentaciones, y la sustanciación, proyección, seguimiento y control de documentos de carácter jurídico que sean sometidos a consideración de la Oficina Asesora Jurídica.</t>
  </si>
  <si>
    <t>1.Brindar apoyo en el seguimiento y reporte de las iniciativas normativas de competencia de la Oficina Asesora Jurídica lideradas por las diferentes áreas técnicas del Ministerio de Ambiente y Desarrollo Sostenible, a fin de impulsar el cumplimiento efectivo de lo plasmado en la agenda regulatoria 2024. 2.Gestionar desde la Oficina Asesora Jurídica el seguimiento y proceso de implementación del plan de acción para la mejora regulatoria del Ministerio de Ambiente y Desarrollo Sostenible. 3.Brindar apoyo en la elaboración, sustanciación y proyección de las contestaciones a las PORS dirigidas a la Oficina Asesora Jurídica, dentro de los términos establecidos y realizando el correspondiente seguimiento y reporte de las asignaciones generales con el fin de brindar respuesta efectiva y eficiente dentro del término oportuno. 4. Asistir, participar y orientar la preparación y ejecución de las reuniones que le sean asignadas por el Supervisor. 5. Atender y proyectar las respuestas a las PQRS y requerimientos relacionados con el objeto del contrato, dentro de los términos legales establecidos, adjuntando el reporte del sistema de Gestión Documental que evidencia el estado de las asignaciones. 6. Las demás actividades asignadas por el Supervisor del Contrato y que estén relacionadas con el objeto contractual.</t>
  </si>
  <si>
    <t>El valor del contrato a celebrar es hasta por la suma de CUARENTA Y NUEVE MILLONES SETECIENTOS CUARENTA Y NUEVE MIL PESOS M/CTE ($49.749.000) incluidos todos los impuestos a que haya lugar.</t>
  </si>
  <si>
    <t>C-3299-0900-22-10101C-3299069-02</t>
  </si>
  <si>
    <t>https://community.secop.gov.co/Public/Tendering/OpportunityDetail/Index?noticeUID=CO1.NTC.5396159&amp;isFromPublicArea=True&amp;isModal=true&amp;asPopupView=true</t>
  </si>
  <si>
    <t>El término estrictamente indispensable para que el contratista cumpla con el objeto y obligaciones contractuales será de Once punto cinco (11.5) meses, o hasta 31 de diciembre, lo primero que ocurra.</t>
  </si>
  <si>
    <t>DIEGO JAVIER RODRÍGUEZ  RODRÍGUEZ</t>
  </si>
  <si>
    <t>https://www.funcionpublica.gov.co/web/sigep/hdv/-/directorio/S983323-8003-5/view</t>
  </si>
  <si>
    <t>Prestar servicios profesionales en la defensa jurídica frente a los procesos judiciales, extrajudiciales y administrativos del Ministerio de Ambiente y Desarrollo Sostenible y en general las demás acciones administrativas y jurídicas requeridas de competencia de la Oficina Asesora Jurídica</t>
  </si>
  <si>
    <t>1. Ejercer la representación judicial y extrajudicial de la entidad en los asuntos que le sean asignados e intervenir en todas las actuaciones procesales, administrativas, acciones constitucionales y demás que le corresponda realizar conforme a la ley. 2. Revisar, tramitar y dar seguimiento a los procesos judiciales, conciliaciones extrajudiciales en los asuntos que le sean asignados por el supervisor del contrato. 3.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4. Generar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5. Asistir y participar en el desarrollo de las diferentes reuniones, visitas requeridas y demás actividades en el cumplimiento del objeto del contrato.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</si>
  <si>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OCHENTA MILLONES QUINIENTOS MIL PESOS MCTE ($80.500.000) incluidos todos los impuestos a que haya lugar.</t>
  </si>
  <si>
    <t>JUAN SEBASTIÀN RUIZ CORTES</t>
  </si>
  <si>
    <t>Coordinador grupo de procesos Judiciales</t>
  </si>
  <si>
    <t>https://community.secop.gov.co/Public/Tendering/OpportunityDetail/Index?noticeUID=CO1.NTC.5400090&amp;isFromPublicArea=True&amp;isModal=true&amp;asPopupView=true</t>
  </si>
  <si>
    <t>El término estrictamente indispensable para que el contratista cumpla con el objeto y obligaciones contractuales será Once punto cinco (11,5) meses, o hasta 31 de diciembre, lo primero que ocurra, previo cumplimiento de los requisitos de perfeccionamiento y ejecución.</t>
  </si>
  <si>
    <t>CÉSAR ERNESTO BARRERA MONTAÑEZ</t>
  </si>
  <si>
    <t>https://www.funcionpublica.gov.co/web/sigep/hdv/-/directorio/S323252-8003-5/view</t>
  </si>
  <si>
    <t>Prestar servicios profesionales en la defensa jurídica frente a los procesos judiciales, extrajudiciales y administrativos del Ministerio de Ambiente y Desarrollo Sostenible y en general las demás acciones administrativas y jurídicas requeridas de competencia de la Oficina Asesora Jurídica.</t>
  </si>
  <si>
    <t>1. Ejercer la representación judicial y extrajudicial de la entidad en los asuntos que le sean asignados e intervenir en todas las actuaciones procesales, administrativas, acciones constitucionales y demás que le corresponda realizar conforme a la ley. 2. Revisar, tramitar y dar seguimiento a los procesos judiciales, conciliaciones extrajudiciales en los asuntos que le sean asignados por el supervisor del contrato. 3.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4. Generar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5. Asistir y participar en el desarrollo de las diferentes reuniones, visitas requeridas y demás actividades en el cumplimiento del objeto del contrato.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</si>
  <si>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SETENTA Y SIETE MILLONES DE PESOS MCTE ($77.000.000) incluidos todos los impuestos a que haya lugar.</t>
  </si>
  <si>
    <t>https://community.secop.gov.co/Public/Tendering/OpportunityDetail/Index?noticeUID=CO1.NTC.5400198&amp;isFromPublicArea=True&amp;isModal=true&amp;asPopupView=true</t>
  </si>
  <si>
    <t>El término estrictamente indispensable para que el contratista cumpla con el objeto y obligaciones contractuales será Once (11) meses, o hasta 31 de diciembre, lo primero que ocurra, previo cumplimiento de los requisitos de perfeccionamiento y ejecución.</t>
  </si>
  <si>
    <t>18 - CESION</t>
  </si>
  <si>
    <t>ANDREY CAMILO ABRIL MIRANDA</t>
  </si>
  <si>
    <t>https://www1.funcionpublica.gov.co/web/sigep2/hdv/-/directorio/S4677910-8003-5/view</t>
  </si>
  <si>
    <t>LAURA SOFIA GONZALEZ MACEA</t>
  </si>
  <si>
    <t>https://www.funcionpublica.gov.co/web/sigep/hdv/-/directorio/S4740324-8003-5/view</t>
  </si>
  <si>
    <t>El valor del contrato a celebrar es hasta por la suma de SESENTA Y SEIS MILLONES DE PESOS MCTE ($66.000.000) incluidos todos los impuestos a que haya lugar.</t>
  </si>
  <si>
    <t>https://community.secop.gov.co/Public/Tendering/OpportunityDetail/Index?noticeUID=CO1.NTC.5400188&amp;isFromPublicArea=True&amp;isModal=true&amp;asPopupView=true</t>
  </si>
  <si>
    <t>BEATRIZ RINCON NIETO</t>
  </si>
  <si>
    <t>https://www.funcionpublica.gov.co/web/sigep/hdv/-/directorio/S481718-8003-5/view</t>
  </si>
  <si>
    <t>OFICINA ASESORA DE PLANEACIÓN</t>
  </si>
  <si>
    <t>Prestar servicios profesionales para apoyar en todas las etapas los procesos de adquisición de bienes y servicios y demás en materia de gestión contractual requeridos por la Oficina Asesora de Planeación del Ministerio de Ambiente y Desarrollo Sostenible en cumplimiento del plan de acción y sus diferentes obligaciones.</t>
  </si>
  <si>
    <t>1. Efectuar los trámites jurídicos correspondientes sobre los procesos de adquisición de bienes y servicios requeridos por la Oficina Asesora de Planeación del Ministerio de Ambiente y Desarrollo Sostenible, atendiendo los lineamientos y directrices impartidas por la Coordinación del Grupo de Contratos del Ministerio, 2. Revisar los documentos que durante las etapas precontractual, contractual y pos contractual se proyecten para firma del supervisor y de la Oficina Asesora de Planeación del Ministerio de Ambiente. 3. Conformar y actualizar el expediente contractual digital en la plataforma definida por el Ministerio de los procesos a cargo de la Oficina Asesora de Planeación, de acuerdo con las directrices impartidas por la Coordinación del Grupo de Contratos del Ministerio. 4. Apoyar a los supervisores en la creación del porcentaje de ejecución prevista en el SECOP II de informes de supervisión de los contratos de competencia de la OAP, así como acompañar a los supervisores de los contratos en el seguimiento y revisión de informes de actividades de los contratos de prestación de servicios de la OAP. 5. Suministrar la información jurídica necesaria para la toma de decisiones que requiera el Jefe de la Oficina Asesora de Planeación, respecto de los temas a tratar en los comités de contratación y conciliación en los cuales asista como miembro con voz y voto; y apoyar con orientaciones jurídicas la participación en los pre comités de contratación que se convoquen por parte del Grupo de Contratos. 6. Diligenciar la matriz establecida para tal fin con la información contractual de los contratos suscritos en la vigencia. 7. Proyectar o revisar actos administrativos a que haya lugar relacionados con el objeto del contrato que en derecho correspondan y que deba emitir la Oficina Asesora de Planeación en cumplimiento de las diferentes obligaciones que tiene esta señalada en la normativa vigente o en los diferentes fondos o en el Sistema General de Regalías SGR. 8. Proyectar las respuestas a solicitudes que presenten las Entidades del Orden Nacional Público o Privado o las dependencias del Ministerio o entidades del Sector de Ambiente y Desarrollo Sostenible y cuya competencia sea de la Oficina Asesora de Planeación.</t>
  </si>
  <si>
    <t>El valor del contrato a celebrar es hasta por la suma de CIENTO DIECISIETE MILLONES DE PESOS M/CTE ($117.000.000,00), incluido los impuestos a que haya lugar.</t>
  </si>
  <si>
    <t>C-3299-0900-26-10101C-3299054-02</t>
  </si>
  <si>
    <t>SANDRA PATRICIA BOJACÁ SANTIAGO</t>
  </si>
  <si>
    <t>Jefe Oficina Asesora de planeación</t>
  </si>
  <si>
    <t>https://community.secop.gov.co/Public/Tendering/OpportunityDetail/Index?noticeUID=CO1.NTC.5400928&amp;isFromPublicArea=True&amp;isModal=true&amp;asPopupView=true</t>
  </si>
  <si>
    <t>El término estrictamente indispensable para que el contratista cumpla con el objeto y obligaciones contractuales será 11 meses y 21 días calendario, o hasta 31 de diciembre 2024, lo primero que ocurra.</t>
  </si>
  <si>
    <t>JAVIER IVÁN FAJARDO RODRIGUEZ</t>
  </si>
  <si>
    <t>https://www.funcionpublica.gov.co/web/sigep/hdv/-/directorio/S776986-8003-5/view</t>
  </si>
  <si>
    <t>Prestar servicios profesionales para apoyar en todas las etapas los procesos de adquisición de bienes y servicios y demás en materia de gestión contractual requeridos por la Oficina Asesora de Planeación del Ministerio de Ambiente y Desarrollo Sostenible en cumplimiento del plan de acción y sus diferentes obligaciones</t>
  </si>
  <si>
    <t>1. Efectuar los trámites jurídicos correspondientes sobre los procesos de adquisición de bienes y servicios requeridos por la Oficina Asesora de Planeación del Ministerio de Ambiente y Desarrollo Sostenible, atendiendo los lineamientos y directrices impartidas por la Coordinación del Grupo de Contratos del Ministerio, 2. Revisar los documentos que durante las etapas precontractual, contractual y pos contractual se proyecten para firma del supervisor y de la Oficina Asesora de Planeación del Ministerio de Ambiente. 3. Conformar y actualizar el expediente contractual digital en la plataforma definida por el Ministerio de los procesos a cargo de la Oficina Asesora de Planeación, de acuerdo con las directrices impartidas por la Coordinación del Grupo de Contratos del Ministerio. 4. Apoyar a los supervisores en la creación del porcentaje de ejecución prevista en el SECOP II de informes de supervisión de los contratos de competencia de la OAP, así como acompañar a los supervisores de los contratos en el seguimiento y revisión de informes de actividades de los contratos de prestación de servicios de la OAP. 5. Suministrar la información jurídica necesaria para la toma de decisiones que requiera el Jefe de la Oficina Asesora de Planeación, respecto de los temas a tratar en los comités de contratación y conciliación en los cuales asista como miembro con voz y voto; y apoyar con orientaciones jurídicas la participación en los pre comités de contratación que se convoquen por parte del Grupo de Contratos. 6. Diligenciar la matriz establecida para tal fin con la información contractual de los contratos suscritos en la vigencia. 7. Proyectar o revisar actos administrativos a que haya lugar relacionados con el objeto del contrato que en derecho correspondan y que deba emitir la Oficina Asesora de Planeación en cumplimiento de las diferentes obligaciones que tiene esta señalada en la normativa vigente o en los diferentes fondos o en el Sistema General de Regalías SGR. 8. Proyectar las respuestas a solicitudes que presenten las Entidades del Orden Nacional Público o Privado o las dependencias del Ministerio o entidades del Sector de Ambiente y Desarrollo Sostenible y cuya competencia sea de la Oficina Asesora de Planeación</t>
  </si>
  <si>
    <t>El valor del contrato a celebrar es hasta por la suma de CIENTO TREINTA Y NUEVE MILLONES DOSCIENTOS TREINTA MIL PESOS M/CTE ($139.230.000,00), incluido los impuestos a que haya lugar.</t>
  </si>
  <si>
    <t>https://community.secop.gov.co/Public/Tendering/OpportunityDetail/Index?noticeUID=CO1.NTC.5402106&amp;isFromPublicArea=True&amp;isModal=true&amp;asPopupView=true</t>
  </si>
  <si>
    <t>FRANCISCO JOSE AYALA SANMIGUEL</t>
  </si>
  <si>
    <t>https://www.funcionpublica.gov.co/web/sigep/hdv/-/directorio/S1873347-8003-5/view</t>
  </si>
  <si>
    <t>Prestación de servicios profesionales de asesoría jurídica a la secretaría general para fortalecer y optimizar la gestión administrativa y contractual a cargo del despacho.</t>
  </si>
  <si>
    <t>1. Acompañar la gestión jurídica del Despacho de la Secretaría General en materia contractual administrativa, revisando los documentos precontractuales y contractuales, que indique el supervisor 2. Asistir a los Pre-comités o Comités de Contratación a los que deba asistir el Secretario General y realizar las observaciones a que hubiere lugar, según instrucción del supervisor. 3. Revisar los actos administrativos y demás documentos del área de talento humano en cuyo trámite tenga participación la Secretaría General, por indicación del supervisor. 4. Realizar la revisión jurídica de los diferentes documentos, actos y actuaciones administrativas que se gestionen desde la Secretaría General o con los que tenga relación dicho despacho. 5. Proyectar los conceptos jurídicos de los temas atinentes a la Secretaría General, por indicación del supervisor. 6. Brindar acompañamiento al Secretario General y asistencia jurídica en los comités de conciliación y de prevención del daño antijurídico. 7. Acompañar al Secretario General, o representarlo, prestarle su apoyo jurídico y mantenerlo informado de la asistencia y desarrollo de otras instancias administrativas, mesas de trabajo y reuniones en las que deba participar, según indique el supervisor. 8. Apoyar el análisis jurídico de las iniciativas estratégicas de la Secretaría General 9. Elaborar informes, reportes, documentos, respuesta a solicitudes de información y demás requerimientos o peticiones asociados a los temas propios de las obligaciones del objeto del contrato. 10. Todas las demás que le sean asignadas por el supervisor acorde con el objeto del contrato.</t>
  </si>
  <si>
    <t>El valor del contrato a celebrar es hasta por la suma de CIENTO DIEZ MILLONES DE PESOS M/CTE ($110.000.000.), incluidos los impuestos a que haya lugar.</t>
  </si>
  <si>
    <t>https://community.secop.gov.co/Public/Tendering/OpportunityDetail/Index?noticeUID=CO1.NTC.5402225&amp;isFromPublicArea=True&amp;isModal=true&amp;asPopupView=true</t>
  </si>
  <si>
    <t>El término estrictamente indispensable para que el contratista cumpla con el objeto y obligaciones contractuales será de ONCE (11) MESES, previo cumplimiento de los requisitos de perfeccionamiento y ejecución, sin exceder la vigencia fiscal de 2024.</t>
  </si>
  <si>
    <t>JAIRO ALONSO SAENZ GOMEZ</t>
  </si>
  <si>
    <t>INGENIERO QUIMICO</t>
  </si>
  <si>
    <t>https://www.funcionpublica.gov.co/web/sigep/hdv/-/directorio/S669371-8003-5/view</t>
  </si>
  <si>
    <t>OFICINA DE CONTROL INTERNO</t>
  </si>
  <si>
    <t>Prestación de servicios profesionales a la Oficina de Control Interno del Ministerio de Ambiente y Desarrollo Sostenible, para verificar la operatividad del Sistema de Control Interno y promover la aplicación y sostenimientos de las actividades asociadas de los roles asignados a las Unidades de Control Interno, así como la administración de los requerimientos provenientes de procesos auditores de la Contraloría General de la República, y demás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</si>
  <si>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auditorías de evaluación o informes de ley, conformes el plan anual de auditorías vigencia 2024 de la Oficina de Control Interno, verificando el adecuado cumplimiento del Sistema de Control Interno en los procesos y actividades desarrollados por las diferentes dependencias del Ministerio, que sean afines con el objeto contractual en el marco de su especialidad y experticia. 3. Administrar el flujo de atención y comunicaciones como enlace del Ministerio ante la Contraloría General de la República – CGR en la atención de procesos de auditorías y actuaciones especiales de fiscalización que se surtan en la ejecución de la vigencia 2024. 4. Realizar el seguimiento y acompañamiento a las dependencias del Ministerio que deben migrar reportes electrónicos en los sistemas de información y aplicativos electrónicos de los entes externos de control, de conformidad con la normativa vigente. 5. Efectuar las actividades destinadas al aseguramiento de la información destinada a los reportes de Ley que tienen componentes de la analítica de datos proporcionados por el Ministerio y FONAM respecto a la gestión de datos contractuales y/o jurídicos ante los aplicativos y/o sistemas de información de entes externos de control y entidades gubernamentales. 6. Administrar el flujo de información y fungir como enlace ante las dependencias del Ministerio en la articulación y ejecución del plan anual de auditorías, el plan anual de acción, la ejecución presupuestal, programación PAC, gestión contractual y control de comisiones de la Oficina de Control Interno, así mismo de generar los correspondientes reportes periódicos de avance a las dependencias que recopilan la información de la gestión general del Ministerio. 7. Gestionar las actividades del componente logístico que requiera la Oficina de Control Interno en la realización de sus actividades frente a los comités sectoriales de auditoría, evento de capacitación para las unidades de control interno del nivel nación y demás actividades que sean referidas en el plan anual de auditorías de la vigencia 2024. 8. Apoyar a la Oficina de Control Interno en la atención de solicitudes, consultas y actualización de procedimientos provenientes de las dependencias y comités institucionales del Ministerio y del Comité Sectorial de Auditoría bajo el marco de los roles vigentes designados por el Departamento Administrativo de la Función Pública y los marcos internacionales de auditoría interna. 9. Proyectar los acápites de información que aporta la Oficina de Control Interno en las solicitudes de información y reportes de gestión con destino al Congreso de la República, mecanismos de control social y/o Comité Sectorial de Auditoría. 10.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11. Realizar actividades dirigidas a fortalecer los roles asignados a las Unidades de Control Interno promovidas por el Departamento Administrativo de la Función Pública, bajo el alcance de las herramientas y sistemas de información del Ministerio. 12. Participar en reuniones y visitas en el marco de los roles asignados a las Oficinas de Control Interno autorizados y/o designadas por el supervisor del contrato relacionados con el objeto y obligaciones contractuales. 13. Desplazarse fuera de la ciudad de Bogotá D.C., con el fin de dar cumplimiento al objeto contractual, previa autorización del supervisor del contrato. 14. Las demás que le sean asignadas por el supervisor del contrato y que sean afines con el objeto contractual en el marco de su especialidad y experticia.</t>
  </si>
  <si>
    <t>El valor del contrato a celebrar es hasta por la suma de CIENTO VEINTICINCO MILLONES TRESCIENTOS CINCUENTA MIL PESOS M/CTE. ($125.350.000) incluido los impuestos a que haya lugar.</t>
  </si>
  <si>
    <t>LIDA PILAR PINZÓN SARMIENTO</t>
  </si>
  <si>
    <t>Jefe Oficina de Control Interno</t>
  </si>
  <si>
    <t>https://community.secop.gov.co/Public/Tendering/OpportunityDetail/Index?noticeUID=CO1.NTC.5402631&amp;isFromPublicArea=True&amp;isModal=true&amp;asPopupView=true</t>
  </si>
  <si>
    <t>El término estrictamente indispensable para que el contratista cumpla con el objeto y obligaciones contractuales será de trescientos cuarenta y cinco (345) días, o hasta 31 de diciembre de 2024, lo primero que ocurra.</t>
  </si>
  <si>
    <t>DAILYN YESSENIA HERRERA TORRES</t>
  </si>
  <si>
    <t>https://www.funcionpublica.gov.co/web/sigep/hdv/-/directorio/S1984919-8003-5/view</t>
  </si>
  <si>
    <t>GRUPO DE COMUNICACIONES</t>
  </si>
  <si>
    <t>prestar servicios profesionales para realizar y gestionar los asuntos administrativos y jurídicos competencia del Grupo de Comunicaciones, así como apoyar los procesos contractuales de la dependencia.</t>
  </si>
  <si>
    <t>1. Apoyar el análisis jurídico de documentos, informes, solicitudes presentadas por entes de control y demás entidades que requieran información, según asignación de la supervisión. 2. Brindar apoyo en la gestión contractual adelantada por el grupo de comunicaciones, en cuanto a la proyección y revisión de documentos precontractuales requeridos para la contratación, según modalidad aplicable. 3. Asistir al grupo de comunicaciones en los informes que por normatividad o líneamientos de la Entidad deba cumplir la dependencia. 4. Apoyar al Grupo de Comunicaciones en la proyección y/o revisión de informes desde el componente jurídico requeridos por el Coordinador del Grupo de Comunicaciones. 5. Apoyar al comité evaluador dentro de los procesos que se lleven a cabo dentro del grupo de comunicaciones, según requerimientos y modalidad de selección. 6. Proyectar y revisar los documentos que le sean requeridos por el supervisor del contrato, en desarrollo del objeto contractual. 7. Apoyar la proyección de respuesta de derechos de petición interpuestos por terceros, así como las solicitudes de insumos requeridas por áreas del Ministerio de Ambiente y Desarrollo Sostenible que sean asignadas por el supervisor del contrato. 8. Las demás que sean solicitadas por el Supervisor/a del contrato y que estén relacionadas con el objeto contractual.</t>
  </si>
  <si>
    <t>El valor del contrato a celebrar es hasta por la suma de CIENTO VEINTIOCHO MILLONES TRESCIENTOS TREINTA Y TRES MIL TRESCIENTOS TREINTA Y TRES PESOS M/CTE ($128.333.333) incluidos los impuestos a que haya lugar.</t>
  </si>
  <si>
    <t>C-3299-0900-25-10101C-3299054-02</t>
  </si>
  <si>
    <t>JUAN SEBASTIAN CESPEDES CARDONA</t>
  </si>
  <si>
    <t>Coordinador Grupo de Comunicaciones</t>
  </si>
  <si>
    <t>https://community.secop.gov.co/Public/Tendering/OpportunityDetail/Index?noticeUID=CO1.NTC.5402637&amp;isFromPublicArea=True&amp;isModal=true&amp;asPopupView=true</t>
  </si>
  <si>
    <t>El término estrictamente indispensable para que el contratista cumpla con el objeto y obligaciones contractuales será de 11 MESES Y 20 DÍAS CALENDARIO o hasta 31 de diciembre, lo primero que ocurra.</t>
  </si>
  <si>
    <t>LUIS FELIPE GUZMAN JIMENEZ</t>
  </si>
  <si>
    <t>https://www.funcionpublica.gov.co/web/sigep/hdv/-/directorio/S1339019-8003-5/view</t>
  </si>
  <si>
    <t>Prestar servicios profesionales en la revisión de las acciones constitucionales, y los demás trámites judiciales de competencia de la de la Oficina Asesora Jurídica del Ministerio de Ambiente y Desarrollo Sostenible</t>
  </si>
  <si>
    <t>1. Revisar todas las actuaciones de las acciones constitucionales que sean proyectadas por los abogados de defensa judicial y extrajudicial de la Oficina Asesora Jurídica.
2. Apoyar la Coordinación y generación de lineamientos para el Grupo de Procesos judiciales en el desarrollo de estrategias de defensa judicial, especialmente en lo relacionado con acciones constitucionales, de conformidad con la normativa vigente y orientaciones del supervisor del contrato.
3 Asistir y participar en el desarrollo de las diferentes reuniones, visitas requeridas y demás actividades en el cumplimiento del objeto del contrato.
4. Elaborar y entregar los conceptos jurídicos y las respuestas a las consultas efectuadas, relacionadas con los asuntos objeto del contrato.
5. Atender y proyectar las respuestas a las PQRS y requerimientos relacionados con el objeto del contrato, dentro de los términos legales establecidos, adjuntando el reporte del sistema de Gestión Documental que evidencia el estado de las asignaciones.
6. Apoyar la formulación de líneas jurisprudenciales y la fundamentación y revisión de constitucionalidad en procesos estratégicos y de interés nacional.
7. Las demás actividades asignadas por el Supervisor del Contrato y que estén relacionadas con el objeto contractual.</t>
  </si>
  <si>
    <t>El valor del contrato a celebrar es hasta por la suma de CIENTO TREINTA Y DOS MILLONES DE PESOS MCTE ($132´000.000) INCLUIDO IVA.</t>
  </si>
  <si>
    <t>https://community.secop.gov.co/Public/Tendering/OpportunityDetail/Index?noticeUID=CO1.NTC.5403676&amp;isFromPublicArea=True&amp;isModal=true&amp;asPopupView=true</t>
  </si>
  <si>
    <t>LAURA ANGELICA RUBIO MONCADA</t>
  </si>
  <si>
    <t>https://www.funcionpublica.gov.co/web/sigep/hdv/-/directorio/S828142-8003-5/view</t>
  </si>
  <si>
    <t>Prestar servicios profesionales en la defensa jurídica frente a los procesos judiciales, extrajudiciales y administrativos del Ministerio de Ambiente y Desarrollo Sostenible y en general las demás acciones administrativas y juridicas requeridas de competencia de la Oficina Asesora Jurídica.</t>
  </si>
  <si>
    <t>https://community.secop.gov.co/Public/Tendering/OpportunityDetail/Index?noticeUID=CO1.NTC.5404526&amp;isFromPublicArea=True&amp;isModal=true&amp;asPopupView=true</t>
  </si>
  <si>
    <t>ANA LUCIA BADEL RAMOS</t>
  </si>
  <si>
    <t>https://www.funcionpublica.gov.co/web/sigep/hdv/-/directorio/S4150949-8003-5/view</t>
  </si>
  <si>
    <t>Prestar servicios profesionales en la defensa jurídica frente a los procesos judiciales, extrajudiciales y administrativos del Ministerio de Ambiente y Desarrollo Sostenible y en general las demás acciones administrativas y jurídicas requeridas de competencia de la Oficina Asesora Jurídica..</t>
  </si>
  <si>
    <t>https://community.secop.gov.co/Public/Tendering/OpportunityDetail/Index?noticeUID=CO1.NTC.5404824&amp;isFromPublicArea=True&amp;isModal=true&amp;asPopupView=true</t>
  </si>
  <si>
    <t>El término estrictamente indispensable para que el contratista cumpla con el objeto y obligaciones contractuales será Once (11) meses, o hasta 31 de diciembre, lo primero que ocurra, previo cumplimiento de los requisitos de perfeccionamiento y ejecución</t>
  </si>
  <si>
    <t>27 - CESION</t>
  </si>
  <si>
    <t>CARMEN MARIA MARTINEZ LOBO</t>
  </si>
  <si>
    <t>https://www1.funcionpublica.gov.co/web/sigep2/hdv/-/directorio/S4372645-8003-5/view</t>
  </si>
  <si>
    <t>El valor sin ejecutar y que se cede del Contrato de Prestación de Servicios Profesionales No. CD-027 de 2024 es de TREINTA Y OCHO MILLONES QUINIENTOS MIL PESOS MCTE ($38.500.000) incluidos impuestos a que haya lugar</t>
  </si>
  <si>
    <t>El término estrictamente indispensable para que el contratista cumpla con el objeto y obligaciones contractuales será CINCO (5) meses y Diecisiete(17) dias, o hasta 31 de diciembre, lo primero que ocurra, previo cumplimiento de los requisitos de perfeccionamiento y ejecución</t>
  </si>
  <si>
    <t>LUZ KARIME JAIMES BONILLA</t>
  </si>
  <si>
    <t>https://www.funcionpublica.gov.co/web/sigep/hdv/-/directorio/S43027-8003-5/view</t>
  </si>
  <si>
    <t>OFICINA DE TECNOLOGÍAS DE LA INFORMACIÓN Y LA COMUNICACIÓN</t>
  </si>
  <si>
    <t>Prestar sus servicios profesionales a la Oficina de Tecnologías de la Información y las Comunicaciones del Ministerio de Ambiente y Desarrollo Sostenible en la revisión y acompañamiento de la gestión jurídica, contractual y presupuestal de los asuntos propios de la dependencia</t>
  </si>
  <si>
    <t>1. Proyectar y revisar los documentos precontractuales que se requieran para dar cumplimiento al Plan Anual de Adquisiciones de la Oficina de Tecnología de la Información y la Comunicación del Ministerio de Ambiente y Desarrollo Sostenible. 2. Brindar apoyo en el seguimiento presupuestal y contractual al cumplimiento del Plan Anual de Adquisiciones de la Oficina de Tecnología de la Información y la Comunicación Minambiente, presentando los correspondientes informes 3. Realizar seguimiento, gestión y acompañamiento profesional en materia jurídica y contractual respecto de los procesos de contratación de responsabilidad de la OTIC que se encuentren en ejecución y de aquellos que se pretendan iniciar durante la vigencia, que se encuentren publicados en plataforma Secop y Tienda Virtual de CCE conforme la asignación de la supervisión. 4. Hacer parte del Comité Evaluador en los procesos de selección que sean indicados por el Supervisor del contrato 5. Revisar y proyectar los documentos de tipo jurídico que deban ser suscritos por la Jefe de la Oficina de Tecnología de la Información y la Comunicación Minambiente. 6. Preparar y/o presentar los informes especiales que le solicite el supervisor del contrato en relación con el objeto del mismo.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8. Las demás actividades que le asigne el supervisor del contrato y que tengan relación con el objeto contractual.</t>
  </si>
  <si>
    <t>El valor del contrato a celebrar es hasta por la suma de $133.595.000 incluido los impuestos a que haya lugar</t>
  </si>
  <si>
    <t>C-3299-0900-19-10101B-3299064-02</t>
  </si>
  <si>
    <t>LILIANA MORALES</t>
  </si>
  <si>
    <t>Jefe Oficina de Tecnología de la Información y la Comunicación</t>
  </si>
  <si>
    <t>OFICINA DE TECNOLOGÍA DE LA INFORMACIÓN Y LA COMUNICACIÓN</t>
  </si>
  <si>
    <t>https://community.secop.gov.co/Public/Tendering/OpportunityDetail/Index?noticeUID=CO1.NTC.5404402&amp;isFromPublicArea=True&amp;isModal=true&amp;asPopupView=true</t>
  </si>
  <si>
    <t>El término estrictamente indispensable para que el contratista cumpla con el objeto y obligaciones contractuales será de once (11) meses y diecisiete (17) días.</t>
  </si>
  <si>
    <t>LILIANA PAOLA GUERRERO ALBARRACIN</t>
  </si>
  <si>
    <t>https://www.funcionpublica.gov.co/web/sigep/hdv/-/directorio/S1334766-8003-5/view</t>
  </si>
  <si>
    <t>Prestación de servicios profesionales de asesoría jurídica con el fin de apoyar la gestión estratégica de la Secretaría General del Ministerio de Ambiente y Desarrollo Sostenible</t>
  </si>
  <si>
    <t>1. Apoyar en la articulación e integración de la gestión estratégica de la Secretaría General con las demás dependencias ministeriales, promoviendo la cohesión y eficiencia en el desarrollo de las actividades. 2. Colaborar en la articulación con actores externos para establecer las condiciones jurídico-legales necesarias para la ejecución exitosa de los programas estratégicos liderados por la Secretaría General. 3. Brindar asesoría jurídica en los asuntos vinculados a los planes, proyectos y programas estratégicos dirigidos por la Secretaría General, asegurando el cumplimiento normativo y la mitigación de riesgos legales. 4. Realizar el seguimiento y revisión de las solicitudes de comisiones internacionales que requieran los funcionarios y contratistas del Ministerio de Ambiente y Desarrollo Sostenible, garantizando la conformidad con los requisitos legales y normativos. 5. Brindar respaldo jurídico en la ejecución y revisión de las fases contractuales de los procesos bajo la responsabilidad del ordenador del gasto, conforme solicitud del supervisor del contrato. 6. Preparar informes, documentos, y responder a solicitudes de información, entre otros, relacionados con las obligaciones contractuales y las actividades específicas de la Secretaría General. 7. Participar activamente en las reuniones convocadas por la Secretaría General, ofreciendo recomendaciones jurídicas cuando solicitado por el supervisor del contrato, y documentando adecuadamente dichas intervenciones. 8. Realizar la revisión legal de las respuestas a las peticiones formuladas por Órganos de Control u otras dependencias, cuando estas estén dentro de la competencia de la Secretaría General.</t>
  </si>
  <si>
    <t>El valor del contrato a celebrar es hasta por la suma de CIENTO CUARENTA Y DOS MILLONES CIENTO CUARENTA MIL PESOS M/CTE ($142.140.000), incluidos los impuestos a que haya lugar.</t>
  </si>
  <si>
    <t>https://community.secop.gov.co/Public/Tendering/OpportunityDetail/Index?noticeUID=CO1.NTC.5404576&amp;isFromPublicArea=True&amp;isModal=true&amp;asPopupView=true</t>
  </si>
  <si>
    <t>El término estrictamente indispensable para que el contratista cumpla con el objeto y obligaciones contractuales será ONCE (11) MESES Y QUINCE (15) DÍAS, o hasta 31 de diciembre, lo primero que ocurra.</t>
  </si>
  <si>
    <t>29 - CESION</t>
  </si>
  <si>
    <t>MARÍA EUGENIA VERA CASTRO</t>
  </si>
  <si>
    <t>https://www1.funcionpublica.gov.co/web/sigep2/hdv/-/directorio/S1270098-8003-5/view</t>
  </si>
  <si>
    <t>El valor sin ejecutar y que se cede del Contrato de Prestación de Servicios Profesionales No. 029 de 2024 es de $ 34.608.000 incluidos los impuestos a que haya lugar.</t>
  </si>
  <si>
    <t>El término estrictamente indispensable para que el contratista cumpla con el objeto y obligaciones contractuales será DOS (2) MESES Y VEINTICUATRO (24) DÍAS, o hasta 31 de diciembre, lo primero que ocurra.</t>
  </si>
  <si>
    <t>RICHAR MILLEY RODRIGUEZ SAAVEDRA</t>
  </si>
  <si>
    <t>INGENIERIA AMBIENTAL</t>
  </si>
  <si>
    <t>https://www.funcionpublica.gov.co/web/sigep/hdv/-/directorio/S2557556-8003-5/view</t>
  </si>
  <si>
    <t>Prestar los servicios profesionales a la Unidad Coordinadora, para realizar acciones de apoyo y seguimiento a la transparencia y el acceso a la información en cumplimiento de la Ley 1712 de 2014 y normatividad vigente en el Ministerio y en las entidades del Sector Ambiente, así como fortalecer la implementación de la Red Interinstitucional de Transparencia y Anticorrupción - RITA y la publicación y actualización de Datos Abiertos de la Entidad.</t>
  </si>
  <si>
    <t>1. Producir contenido y apoyar metodológicamente a las dependencias del Ministerio para la publicación de información en el menú participa, de acuerdo al reporte de información relacionada a cronograma de actividades de participación ciudadana y rendición de cuentas en formato F-M-GDS_x0002_15. 2. Realizar seguimiento de los requisitos establecidos en la Ley 1712 de 2014 y la Resolución 1519 de 2020 de las páginas web de las entidades del sector ambiente y desarrollo sostenible y entidades priorizadas del Sistema Nacional Ambiental - SINA, garantizando la entrega de resultados para mejorar la gestión. 3. Apoyar la publicación de datos abiertos en articulación con las dependencias misionales de la Entidad siguiendo los lineamientos establecidos por el Ministerio de Tecnologías de la Información y las Comunicaciones – MINTIC. 4. Generar alertas a las dependencias del Ministerio para gestionar la publicación y actualización de información de la página web de la Entidad conforme a los requisitos establecidos en la Ley 1712 de 2014 y la Resolución 1519 de 2020. 5. Verificar la accesibilidad web de las entidades del sector ambiente y entidades priorizadas del SINA, con el fin de generar acciones que permitan garantizar la inclusión social. 6. Realizar el correspondiente reporte de Índice de Transparencia y Acceso a la Información ITA 7. Todas las demás que le sean asignadas por el supervisor en relación con el objeto contractual.</t>
  </si>
  <si>
    <t>El valor del contrato a celebrar es hasta por la suma de CINCUENTA Y OCHO MILLONES NOVECIENTOS TREINTA Y TRES MIL TRESCIENTOS TREINTA Y TRES PESOS M/CTE ($58.933.333), incluido los impuestos a que haya lugar.</t>
  </si>
  <si>
    <t>ANDREA LILIANA CARRILLO CORONADO</t>
  </si>
  <si>
    <t>Coordinadora de la Unidad Coordinadora para el Gobierno Abierto Y Servicio al Ciudadano</t>
  </si>
  <si>
    <t>https://community.secop.gov.co/Public/Tendering/OpportunityDetail/Index?noticeUID=CO1.NTC.5409414&amp;isFromPublicArea=True&amp;isModal=true&amp;asPopupView=true</t>
  </si>
  <si>
    <t>El término estrictamente indispensable para que el contratista cumpla con el objeto y obligaciones contractuales será ONCE (11) MESES y DIEZ (DIEZ) DÍAS, o hasta 31 de diciembre, lo primero que ocurra</t>
  </si>
  <si>
    <t>LISSY FABEIRI MURILLO SANTAMARIA</t>
  </si>
  <si>
    <t>NGENIERIA AMBIENTAL</t>
  </si>
  <si>
    <t>https://www.funcionpublica.gov.co/web/sigep/hdv/-/directorio/S1658277-8003-5/view</t>
  </si>
  <si>
    <t>Prestar servicios de apoyo a la gestión a la Unidad Coordinadora para el Gobierno Abierto y Servicio a la Ciudadanía con relación a las comunicaciones recibidas por la ventanilla única del Ministerio de Ambiente y Desarrollo Sostenible, de conformidad con las obligaciones específicas.</t>
  </si>
  <si>
    <t>1. Recibir, radicar y distribuir las comunicaciones oficiales que ingresen mediante los canales habilitados por el Ministerio. 2. Llevar un control de correspondencia recibida en el Ministerio y la asignación de la misma. 3. Apoyar la atención de los canales de primer contracto cuando el supervisor asi lo requiera 4. Todas las demás que le sean asignadas por el Supervisor del Contrato y que tenga relación con el objeto contractual.</t>
  </si>
  <si>
    <t>El valor del contrato a celebrar es hasta por la suma de TREINTA Y DOS MILLONES DOSCIENTOS MIL PESOS M/CTE ($32.200.000), incluido los impuestos a que haya lugar.</t>
  </si>
  <si>
    <t>https://community.secop.gov.co/Public/Tendering/OpportunityDetail/Index?noticeUID=CO1.NTC.5409928&amp;isFromPublicArea=True&amp;isModal=true&amp;asPopupView=true</t>
  </si>
  <si>
    <t>El término estrictamente indispensable para que el contratista cumpla con el objeto y obligaciones contractuales será NUEVE (09) MESES y SEIS (06) DÍAS o hasta 31 de diciembre, lo primero que ocurra.</t>
  </si>
  <si>
    <t>NATALIA LIZETH ORTIZ DUARTE</t>
  </si>
  <si>
    <t>https://www.funcionpublica.gov.co/web/sigep/hdv/-/directorio/S2989529-8003-5/view</t>
  </si>
  <si>
    <t>Prestación de servicios de apoyo a la gestión a la Unidad Coordinadora para el Gobierno Abierto y Servicio a la Ciudadanía, para gestionar los traslados de las PQRSD y las solicitudes de acceso a la información, radicas en la Entidad.</t>
  </si>
  <si>
    <t>1. Apoyar en el trámite de los traslados de las solicitudes radicadas en el Ministerio que no son de su competencia. 2. Apoyar a la Unidad Coordinadora para el Gobierno Abierto y servicio a la Ciudadanía en la identificación de preguntas frecuentes, para gestionar la publicación de las respuestas tipo en la página web institucional. 3. Mantener actualizada la base de datos de los respectivos traslados. 4. Todas las demás que le sean asignadas por el supervisor del contrato en relación con el objeto contractual</t>
  </si>
  <si>
    <t>https://community.secop.gov.co/Public/Tendering/OpportunityDetail/Index?noticeUID=CO1.NTC.5410145&amp;isFromPublicArea=True&amp;isModal=true&amp;asPopupView=true</t>
  </si>
  <si>
    <t>WILLLIAM RIGOBERTO FAJARDO TARAZONA</t>
  </si>
  <si>
    <t xml:space="preserve">TECNOLOGIA EN CONTROL AMBIENTAL </t>
  </si>
  <si>
    <t>https://www.funcionpublica.gov.co/web/sigep/hdv/-/directorio/S4577712-8003-5/view</t>
  </si>
  <si>
    <t>Prestación de servicios profesionales a la Unidad Coordinadora para el Gobierno Abierto y Servicio a la ciudadanía, en el direccionamiento de las PQRSD y solicitudes de acceso a la información sobre temas ambientales que ingresan a la entidad a través de los canales habilitados</t>
  </si>
  <si>
    <t>1. Realizar la tificación, direccionamiento y redireccionamiento de las PQRSD y solicitudes de acceso a información, recibidas por los canales dispuestos por el Ministerio. 2. Apoyar la realización de requerimientos funcionales al gestor de correspondencia orientados a fortalecer las acciones de evaluación, control y seguimiento de las PQRSD. 3. Elaborar reportes mensuales sobre el estado y el volumen de las PQRSD, trámites y solicitudes de información que se radiquen y direccionen en el ministerio 4. Todas las demás que le sean asignadas por el Supervisor del Contrato y que tenga relación con el objeto contractual.</t>
  </si>
  <si>
    <t>El valor del contrato a celebrar es hasta por la suma de CUARENTA MILLONES DE PESOS M/CTE ($40.000.000), incluido los impuestos a que haya lugar.</t>
  </si>
  <si>
    <t>https://community.secop.gov.co/Public/Tendering/OpportunityDetail/Index?noticeUID=CO1.NTC.5409794&amp;isFromPublicArea=True&amp;isModal=true&amp;asPopupView=true</t>
  </si>
  <si>
    <t>El término estrictamente indispensable para que el contratista cumpla con el objeto y obligaciones contractuales será OCHO (8) MESES, o hasta 31 de diciembre, lo primero que ocurra.</t>
  </si>
  <si>
    <t>JUAN FELIPE QUEVEDO GUTIERREZ</t>
  </si>
  <si>
    <t>https://www.funcionpublica.gov.co/web/sigep/hdv/-/directorio/S1846374-8003-5/view</t>
  </si>
  <si>
    <t>Prestación de servicios de apoyo a la gestión a la Unidad Coordinadora para el Gobierno Abierto y Servicio a la Ciudadanía, para apoyar la radicación y distribución de las comunicaciones judiciales recibidas a través de la ventanilla única de correspondencia y demás canales habilitados por el Ministerio de Ambiente y Desarrollo Sostenible</t>
  </si>
  <si>
    <t>1. Recibir, radicar y registrar las comunicaciones de procesos judiciales que ingresen mediante la ventanilla única de correspondencia del Ministerio, haciendo uso de las herramientas informáticas o manuales dispuestas por la Entidad y de acuerdo con las normas aplicables y los procedimientos internos en relación con la gestión documental. 2. Brindar apoyo en la atención de los canales de primer contacto que brinda el Ministerio de Ambiente y Desarrollo Sostenible a la ciudadanía, cuando el supervisor así lo requiera. 3. Llevar un control de correspondencia recibida en el Ministerio y la asignación de la misma. 4. Todas las demás que le sean asignadas por el supervisor del contrato en relación con el objeto contractual</t>
  </si>
  <si>
    <t>El valor del contrato a celebrar es hasta por la suma de TREINTA Y CINCO MILLONES TRESCIENTOS TREINTA Y CUATRO MIL PESOS M/CTE ($35.334.000), incluido los impuestos a que haya lugar.</t>
  </si>
  <si>
    <t>https://community.secop.gov.co/Public/Tendering/OpportunityDetail/Index?noticeUID=CO1.NTC.5409909&amp;isFromPublicArea=True&amp;isModal=true&amp;asPopupView=true</t>
  </si>
  <si>
    <t>El término estrictamente indispensable para que el contratista cumpla con el objeto y obligaciones contractuales será NUEVE (09) MESES o hasta 31 de diciembre, lo primero que ocurra</t>
  </si>
  <si>
    <t>ALEJANDRA GUADALUPE GALVIS QUIJANO</t>
  </si>
  <si>
    <t>https://www.funcionpublica.gov.co/web/sigep/hdv/-/directorio/S4661616-8003-5/view</t>
  </si>
  <si>
    <t>Prestación de servicios de apoyo a la gestión a la Unidad Coordinadora para el Gobierno Abierto y Servicio a la Ciudadanía brindando atención en los canales de primer contacto, especialmente el WhatsApp institucional habilitado por la Entidad.</t>
  </si>
  <si>
    <t>1. Brindar apoyo en la atención de los canales de primer contacto habilitados por el Ministerio de Ambiente y Desarrollo Sostenible a la ciudadanía, especialmente WhatsApp institucional. 2. Apoyar a la Unidad en la identificación de preguntas frecuentes realizadas por el WhatsApp, para gestionar la publicación de las respuestas tipo en la página web institucional. 3. Construir y alimentar de forma permanente, la Base de datos de conocimiento, con las temáticas consultadas en los canales de primer contacto, y articulando su contenido con las dependencias del Ministerio. 4. Todas las demás que le sean asignadas por el supervisor del contrato en relación al objeto contractual.</t>
  </si>
  <si>
    <t>El valor del contrato a celebrar es hasta por la suma de VEINTIOCHO MILLONES DE PESOS M/CTE ($28.000.000), incluido los impuestos a que haya lugar.</t>
  </si>
  <si>
    <t>https://community.secop.gov.co/Public/Tendering/OpportunityDetail/Index?noticeUID=CO1.NTC.5410311&amp;isFromPublicArea=True&amp;isModal=true&amp;asPopupView=true</t>
  </si>
  <si>
    <t>El término estrictamente indispensable para que el contratista cumpla con el objeto y obligaciones contractuales será OCHO (08) MESES o hasta 31 de diciembre, lo primero que ocurra.</t>
  </si>
  <si>
    <t>JONATHAN STEVEN CORTES RODRIGUEZ</t>
  </si>
  <si>
    <t>ADMINISTRACIÓN AMBIENTAL</t>
  </si>
  <si>
    <t>https://www.funcionpublica.gov.co/web/sigep/hdv/-/directorio/S4763333-8003-5/view</t>
  </si>
  <si>
    <t>Prestación de servicios de apoyo a la gestión a la Unidad Coordinadora para el Gobierno Abierto y Servicio a la ciudadanía, en los trámites relacionados con las comunicaciones de traslados, junto con las notificaciones a los peticionarios de las PQRSD, que se radican en la Entidad y no son de competencia del Ministerio.</t>
  </si>
  <si>
    <t>1. Proyectar las comunicaciones de traslado de las peticiones radicadas en el Ministerio que no son de su competencia y adelantar las notificaciones correspondientes a los peticionarios. 2. Brindar apoyo en la atención de los canales de primer contacto que brinda el Ministerio de Ambiente y Desarrollo Sostenible a la ciudadanía, cuando el supervisor así lo requiera. 3. Apoyar en la identificación de preguntas frecuentes. 4. Todas las demás que le sean asignadas por el supervisor del contrato en relación con el objeto contractual.</t>
  </si>
  <si>
    <t>https://community.secop.gov.co/Public/Tendering/OpportunityDetail/Index?noticeUID=CO1.NTC.5410324&amp;isFromPublicArea=True&amp;isModal=true&amp;asPopupView=true</t>
  </si>
  <si>
    <t>YEFERT SAUL AVILA CUADROS</t>
  </si>
  <si>
    <t>TECNOLOGIA EN CONTROL AMBIENTAL</t>
  </si>
  <si>
    <t>https://www.funcionpublica.gov.co/web/sigep/hdv/-/directorio/S2887953-8003-5/view</t>
  </si>
  <si>
    <t>Prestación de servicios de apoyo a la gestión a la Unidad Coordinadora para el Gobierno Abierto y Servicio a la Ciudadanía brindando atención en los canales de primer contacto especialmente la ventanilla de atención presencial de la Entidad</t>
  </si>
  <si>
    <t>1. Brindar apoyo en la atención de los canales de primer contacto habilitados por el Ministerio de Ambiente y Desarrollo Sostenible a la ciudadanía especialmente la ventanilla de atención presencial. 2. Recibir, radicar y registrar las comunicaciones que ingresen mediante la ventanilla única de correspondencia del Ministerio, haciendo uso de las herramientas informáticas o manuales dispuestas por la Entidad y de acuerdo con las normas aplicables y los procedimientos internos en relación con la gestión documental. 3. Apoyar a la Unidad en la coordinación y agendamiento de citas virtuales y presenciales entre la Entidad y la ciudadanía. 4. Todas las demás que le sean asignadas por el supervisor del contrato en relación con el objeto contractual</t>
  </si>
  <si>
    <t>https://community.secop.gov.co/Public/Tendering/OpportunityDetail/Index?noticeUID=CO1.NTC.5410723&amp;isFromPublicArea=True&amp;isModal=true&amp;asPopupView=true</t>
  </si>
  <si>
    <t>SERGIO LEONARDO MORA CARRASQUILLA</t>
  </si>
  <si>
    <t>https://www.funcionpublica.gov.co/web/sigep/hdv/-/directorio/S4769172-8003-5/view</t>
  </si>
  <si>
    <t>Prestar servicios de apoyo a la gestión a la Unidad Coordinadora para el Gobierno Abierto y Servicio a la Ciudadanía para la recepción, radicación, tipificación y gestión de las solicitudes que ingresan al Ministerio y apoyo a canales de primer contacto chat del Ministerio.</t>
  </si>
  <si>
    <t>1. Recibir, radicar y distribuir las comunicaciones oficiales que ingresen mediante los canales habilitados por el Ministerio. 2. Llevar un control de correspondencia recibida en el Ministerio y la asignación de la misma. 3. Apoyar la atención de los canales de primer contracto especialmente canal celular habilitada por el Ministerio 4. Todas las demás que le sean asignadas por el Supervisor del Contrato y que tenga relación con el objeto contractual.</t>
  </si>
  <si>
    <t>https://community.secop.gov.co/Public/Tendering/OpportunityDetail/Index?noticeUID=CO1.NTC.5411104&amp;isFromPublicArea=True&amp;isModal=true&amp;asPopupView=true</t>
  </si>
  <si>
    <t>JOLI KHATERIN GONZALEZ LEYVA</t>
  </si>
  <si>
    <t>INGENIERIA AMBIENTAL Y SANITARIA</t>
  </si>
  <si>
    <t>https://www.funcionpublica.gov.co/web/sigep/hdv/-/directorio/S4757046-8003-5/view</t>
  </si>
  <si>
    <t>Prestación de los servicios profesionales a la Unidad Coordinadora para el Gobierno Abierto y Servicio a la Ciudadanía, en la gestión de las PQRSD del Viceministerio de Ordenamiento Ambiental del Territorio y la Secretaria General, conforme a las obligaciones específicas del contrato.</t>
  </si>
  <si>
    <t>1. Apoyar el seguimiento al cumplimiento de los términos de respuesta a peticiones establecidos en la Ley 1755 de 2015, con el fin de mejorar el índice de cumplimiento de los términos legales de respuesta a solicitudes que ingresan al Ministerio. 2. Brindar apoyo con la elaboración, aplicación y análisis de encuestas de percepción del acompañamiento en el ejercicio misional, en actividades donde la entidad lidere o haga parte del equipo líder. 3. Identificar, consolidar, verificar y elaborar la base de datos del conocimiento de las temáticas del Ministerio de Ambiente y Desarrollo Sostenible 4. Prestar apoyo como enlace entre la UCGA y la Dirección de cambio climático en lo relacionado al posicionamiento del MECANISMO DE ATENCIÓN CIUDADANA MAC REDD+ 5. Todas las demás que le sean asignadas por el supervisor del contrato en relación con el objeto contractual.</t>
  </si>
  <si>
    <t>El valor del contrato a celebrar es hasta por la suma de CINCUENTA MILLONES DE PESOS M/CTE ($50.000.000), incluido los impuestos a que haya lugar.</t>
  </si>
  <si>
    <t>https://community.secop.gov.co/Public/Tendering/OpportunityDetail/Index?noticeUID=CO1.NTC.5410946&amp;isFromPublicArea=True&amp;isModal=true&amp;asPopupView=true</t>
  </si>
  <si>
    <t>El término estrictamente indispensable para que el contratista cumpla con el objeto y obligaciones contractuales será DIEZ (10) MESES, o hasta 31 de diciembre</t>
  </si>
  <si>
    <t>RUBEN DARIO MURILLO VILLAFUERTE</t>
  </si>
  <si>
    <t>TECNOLOGIA EN GESTION DOCUMENTAL</t>
  </si>
  <si>
    <t>https://www.funcionpublica.gov.co/web/sigep/hdv/-/directorio/S36215-8003-5/view</t>
  </si>
  <si>
    <t>Prestación de servicios de apoyo a la gestión a la Unidad Coordinadora para el Gobierno Abierto y Servicio a la Ciudadanía, en temas administrativos, de acuerdo con las obligaciones específicas.</t>
  </si>
  <si>
    <t>1. Realizar la conformación de los expedientes relativos a la gestión documental de la Unidad Coordinadora para el Gobierno abierto y Servicio a la ciudadanía, conforme a los lineamientos aplicables. 2. Apoyo en la revisión de las comunicaciones de salida que proyecta la UCGA, remisión a los destinatarios y finalización del expediente en el gestor de correspondencia ARCA, asegurado la correcta clasificación documental. 3. Realizar seguimiento a las comunicaciones de salida, asegurando el cargue de los certificados de envío en el gestor de correspondencia ARCA, de acuerdo con lo indicado por el supervisor del contrato. 4. Apoyar la distribución de las comunicaciones oficiales que desde la Unidad Coordinadora para el Gobierno Abierto y Servicio a la ciudadanía se requieran tramitar interna o externamente, dejando la constancia en las planillas o registros definidos para tal fin, de acuerdo con los procedimientos de la Entidad. 5. Todas las demás que le sean asignadas por el Supervisor del Contrato y que tenga relación con el objeto contractual.</t>
  </si>
  <si>
    <t>El valor del contrato a celebrar es hasta por la suma de TREINTA Y TRES MILLONES SEISCIENTOS MIL PESOS M/CTE ($33.600.000), incluido los impuestos a que haya lugar.</t>
  </si>
  <si>
    <t>https://community.secop.gov.co/Public/Tendering/OpportunityDetail/Index?noticeUID=CO1.NTC.5412315&amp;isFromPublicArea=True&amp;isModal=true&amp;asPopupView=true</t>
  </si>
  <si>
    <t>GUILLERMO ANDRÉS TABOADA BIANCHI</t>
  </si>
  <si>
    <t>https://www.funcionpublica.gov.co/web/sigep/hdv/-/directorio/S1343610-8003-5/view</t>
  </si>
  <si>
    <t>GRUPO DE PRESUPUESTO</t>
  </si>
  <si>
    <t>Prestación de servicios profesionales al Grupo de Presupuesto del Ministerio de Ambiente y Desarrollo Sostenible, en el registro de operaciones presupuestales, en las plataformas empleadas por el Ministerio, así como la elaboración de informes, de acuerdo con las actividades específicas del contrato.</t>
  </si>
  <si>
    <t>1. Registrar en el Módulo SIIF Viáticos, todas las operaciones presupuestales relacionadas con los actos administrativos, de aprobación de comisiones. 2. Realizar el cargue y actualización de la carpeta que contiene los soportes de las modificaciones presupuestales, incluyendo la creación, modificaciones de CDPS (Certificados de Disponibilidad Presupuestal) y traslados (discriminándolos por dependencia), de acuerdo con las indicaciones del supervisor del contrato. 3. Proyectar oficios, memorandos, resoluciones, entre otros documentos, para responder a solicitudes, tanto internas como externas, de acuerdo con las indicaciones del supervisor del contrato. 4. Brindar apoyo en el cargue y actualización de la carpeta que contiene los soportes contractuales y presupuestales de los convenios, contratos y otros trámites, radicados por el Grupo de Contratos del Ministerio. 5. Efectuar operaciones presupuestales y contractuales, utilizando la plataformas SIIF NACION II y SECOP. 6. Generar informes estadísticos y realizar la migración de datos en la matriz presupuestal, de acuerdo con las indicaciones del supervisor del contrato.7. Gestionar de manera diligente la consolidación, envío y control puntual de las comunicaciones oficiales, así como atender de manera oportuna las solicitudes de los usuarios a través del correo electrónico y el sistema ARCA. 8. Planificar reuniones convocadas por la Coordinación del Grupo de Presupuesto y notificar a los funcionarios y contratistas pertinentes. 9. Realizar el seguimiento de los compromisos adquiridos con otras dependencias de la entidad, derivados de las reuniones efectuadas por la Coordinación del Grupo de Presupuesto. 10. Las demás actividades que estén relacionadas con el objeto contractual y que sean asignadas por el supervisor del contrato.</t>
  </si>
  <si>
    <t>El valor del contrato a celebrar es hasta por la suma de SESENTA Y SIETE MILLONES OCHOCIENTOS SESENTA MIL PESOS M/CTE ($67.860.000), incluido los impuestos a que haya lugar.</t>
  </si>
  <si>
    <t>CESAR AUGUSTO BENITEZ RIVAS</t>
  </si>
  <si>
    <t>Coordinador del Grupo de Presupuesto</t>
  </si>
  <si>
    <t>https://community.secop.gov.co/Public/Tendering/OpportunityDetail/Index?noticeUID=CO1.NTC.5407523&amp;isFromPublicArea=True&amp;isModal=true&amp;asPopupView=true</t>
  </si>
  <si>
    <t>El término estrictamente indispensable para que el contratista cumpla con el objeto y obligaciones contractuales será de Once (11) meses y veintiún (21) días, o hasta 31 de diciembre, lo primero que ocurra.</t>
  </si>
  <si>
    <t>JUAN FELIPE GALINDO NIÑO</t>
  </si>
  <si>
    <t>https://www.funcionpublica.gov.co/web/sigep/hdv/-/directorio/S2441357-8003-5/view</t>
  </si>
  <si>
    <t>1. Revisar y apoyar jurídicamente a las dependencias del Ministerio de Ambiente y Desarrollo Sostenible y del FONAM en la elaboración de los documentos pertinentes en la estructuración de los diferentes procesos de selección, de conformidad con lo asignado por la supervisión del contrato. 2. Apoyar en la proyección, revisión, publicación y gestión oportuna en la Plataforma SECOP II de los procesos contractuales o convenios del Ministerio de Ambiente y Desarrollo Sostenible y del FONAM cualquiera que sea su modalidad de selección y que desarrolle el Grupo de Contratos, así como las modificaciones de los mismos que le sean asignados por la supervisión, conforme a la normatividad vigente sobre la materia, así como de las modificaciones contractuales que se requieran 3. Revisar y gestionar las garantías previstas para los diferentes tipos de contratos, así como sus anexos modificatorios, de acuerdo con las reglas establecidas en el manual de contratación, supervisión e interventoría del Ministerio y los procedimientos internos. 4. Proyectar informes y respuestas a derechos de petición y demás documentos relacionados con el objeto del contrato, que le sean solicitados por la supervisión del contrato. 5. Proyectar, revisar y gestionar según corresponda, los actos administrativos procedentes dentro de los procesos contractuales en todas sus etapas que le sean signados por la supervisión del contrato. 6. Hacer parte de los comités de evaluación de ofertas y consolidar los informes jurídicos, financieros y técnicos, en los Procesos de selección que le sean asignados. 7. Tramitar de manera oportuna todas las solicitudes que le sean asignadas en la plataforma ARCA o cualquier otro aplicativo que disponga el Ministerio de Ambiente y Desarrollo Sostenible, y que tenga relación con el objeto del contrato. 8. Las demás que sean requeridas por la supervisión en el marco del objeto contractual.</t>
  </si>
  <si>
    <t>El valor del contrato a celebrar es hasta por la suma de $72.000.000, incluido los impuestos a que haya lugar.</t>
  </si>
  <si>
    <t>https://community.secop.gov.co/Public/Tendering/OpportunityDetail/Index?noticeUID=CO1.NTC.5410563&amp;isFromPublicArea=True&amp;isModal=true&amp;asPopupView=true</t>
  </si>
  <si>
    <t>El término estrictamente indispensable para que el contratista cumpla con el objeto y obligaciones contractuales será de NUEVE (09) MESES o hasta 31 de diciembre, lo primero que ocurra; previo cumplimiento de los requisitos de perfeccionamiento y ejecución del contrato</t>
  </si>
  <si>
    <t>MARIA ALEXANDRA PERALTA RODRIGUEZ</t>
  </si>
  <si>
    <t>CONTADURIA PUBLICA</t>
  </si>
  <si>
    <t>https://www.funcionpublica.gov.co/web/sigep/hdv/-/directorio/S1538051-8003-5/view</t>
  </si>
  <si>
    <t>Prestación de servicios profesionales al Grupo de Presupuesto, en las operaciones presupuestales del Ministerio de Ambiente y Desarrollo Sostenible y sus fondos, de acuerdo con las actividades específicas del contrato.</t>
  </si>
  <si>
    <t>1. Tramitar mediante el Módulo SIIF Viáticos, los registros presupuestales de los actos administrativos aprobados por el ordenador del gasto del Ministerio. 2. Realizar los trámites presupuestales a través de la plataforma dispuesta por la Dirección General del Presupuesto Público Nacional – Sistema de Trámites Presupuestales en Línea – SITPREST, garantizando el cumplimiento de los tiempos de respuesta, de acuerdo con las indicaciones del supervisor del contrato. 3. Registrar en el Sistema Integrado de Información Financiera - SIIF, los Certificados de Disponibilidad Presupuestal y los Registros Presupuestales del Ministerio, FONAM y Sistema General de Regalías, solicitados por las dependencias del Ministerio, de acuerdo con las indicaciones del supervisor del contrato. 4. Diligenciar de manera periódica, la matriz de información presupuestal del Ministerio, de acuerdo con las indicaciones del supervisor del contrato. 5. Efectuar el seguimiento, análisis y depuración a los diferentes recaudos por clasificar del Ministerio de Ambiente y Desarrollo Sostenible y el FONAM, mediante aplicativo SIIF NACION II. 6. Tramitar la respuesta a las solicitudes radicadas en el Grupo de Presupuesto, de acuerdo con las indicaciones del supervisor del contrato. 7. Generar certificados de pagos y saldos del Ministerio de Ambiente y Desarrollo Sostenible, FONAM y Regalías, de acuerdo con las indicaciones del supervisor del contrato.  8. Las demás actividades que estén relacionadas con el objeto contractual y que sean asignadas por el supervisor del contrato.</t>
  </si>
  <si>
    <t>El valor del contrato a celebrar es hasta por la suma de SESENTA Y UN MILLONES OCHOCIENTOS TREINTA Y TRES MIL TRESCIENTOS TRENTA Y TRES PESOS M/CTE ($61.833.333) incluido los impuestos a que haya lugar.</t>
  </si>
  <si>
    <t>https://community.secop.gov.co/Public/Tendering/OpportunityDetail/Index?noticeUID=CO1.NTC.5410808&amp;isFromPublicArea=True&amp;isModal=true&amp;asPopupView=true</t>
  </si>
  <si>
    <t>El término estrictamente indispensable para que el contratista cumpla con el objeto y obligaciones contractuales será de once (11) meses y veinte (20) días contados a partir del Cumplimiento de los requisitos de perfeccionamiento y ejecución del contrato</t>
  </si>
  <si>
    <t>YENNIFER JOHANNA TANGARIFE FORERO</t>
  </si>
  <si>
    <t>https://www.funcionpublica.gov.co/web/sigep/hdv/-/directorio/S767362-8003-5/view</t>
  </si>
  <si>
    <t xml:space="preserve">OFICINA DE NEGOCIOS VERDES Y SOSTENIBLES </t>
  </si>
  <si>
    <t>Prestación de servicios profesionales a la Oficina de Negocios Verdes y Sostenibles para realizar los procesos contractuales en sus etapas precontractual contractual y poscontractual, que se requieran adelantar.</t>
  </si>
  <si>
    <t>1. Realizar la revisión al Plan Anual de Adquisiciones de la Oficina de Negocios Verdes, desde el componente contractual. 2. Elaborar y/o revisar desde el componente jurídico los estudios previos y demás documentos que se deriven de las etapas precontractual, contractual y postcontractual, de conformidad con las instrucciones y directrices impartidas por la Coordinación del Grupo de Contratos. 3. Realizar el trámite de las modificaciones, adiciones, prórrogas, suspensiones, terminaciones de los procesos contractuales adelantados por la oficina. 4. Tramitar los procesos y su respectiva publicación a través del SECOP II 5. Realizar el proceso de liquidación desde el componente jurídico de los contratos y/o convenios adelantados por la oficina de Negocios Verdes y Sostenibles, dentro de los términos legales correspondientes y en articulación con el Grupo de Contratos. 6. Realizar la conformación del expediente digital de los documentos contractuales de acuerdo con los lineamientos impartidos por la Coordinación del Grupo de Contratos. 7.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8. Suministrar la información contractual requerida por componente administrativo y financiero de la oficina de Negocios Verdes y al Grupo de Contratos. 9. Asistir a las reuniones relacionadas con el objeto contractual (allegar los soportes de la asistencia a la misma junto con ayudas de memoria y el soporte del seguimiento a los compromisos establecidos, en caso de aplicar.) 10. Las demás que determine el supervisor del contrato, relacionadas con el ejercicio de sus obligaciones y del objeto contractual</t>
  </si>
  <si>
    <t>El valor del contrato a celebrar es hasta por la suma de CIENTO VEINTISEIS MILLONES QUINIENTOS MIL PESOS M/CTE ($126.500.000), incluido los impuestos a que haya lugar.</t>
  </si>
  <si>
    <t>C-3201-0900-8-40101B-3201031-02</t>
  </si>
  <si>
    <t>JOSE MANUEL PEREA GARCES</t>
  </si>
  <si>
    <t>Jefe de la Oficina de Negocios Verdes y Sostenibles</t>
  </si>
  <si>
    <t>OFICINA DE NEGOCIOS VERDES Y SOSTENIBLES</t>
  </si>
  <si>
    <t>https://community.secop.gov.co/Public/Tendering/OpportunityDetail/Index?noticeUID=CO1.NTC.5408770&amp;isFromPublicArea=True&amp;isModal=true&amp;asPopupView=true</t>
  </si>
  <si>
    <t>El término estrictamente indispensable para que el contratista cumpla con el objeto y obligaciones contractuales será de ONCE MESES (11) Y QUINCE (15) DÍAS CALENDARIO, o hasta 31 de diciembre de 2024, lo primero que ocurra.</t>
  </si>
  <si>
    <t>MARÍA ALEXANDRA CARVAJAL URIBE</t>
  </si>
  <si>
    <t>https://www.funcionpublica.gov.co/web/sigep/hdv/-/directorio/S330692-8003-5/view</t>
  </si>
  <si>
    <t>Prestar sus servicios profesionales a la Oficina de Tecnologías de la Información y las Comunicaciones del Ministerio de Ambiente y Desarrollo Sostenible apoyando el seguimiento administrativo, operacional y contractual de la dependencia.</t>
  </si>
  <si>
    <t>1. Apoyar el seguimiento al cronograma de los compromisos reportados al supervisor por parte de los contratistas y funcionarios de la OTIC generando las alertas respectivas a los responsables. 2. Apoyar el seguimiento mensual al cumplimiento del Plan de Acción de la OTIC verificando el progreso de cumplimiento en relación con los hitos y plazos establecidos según lo programado. 3. Acompañar y llevar control a los compromisos adquiridos por la jefatura de la OTIC frente a las demás dependencias del ministerio generando las alertas de tareas pendientes o fechas límite respectivas a los responsables del mismo. 4. Brindar apoyo en la revisión de documentos soporte de la contratación de servicios profesionales y/o apoyo a la gestión, así como, en los trámites contractuales que le sean solicitados por la supervisión del contrato. 5. Apoyar la revisión documental, financiera y técnica requerida para llevar a cabo las liquidaciones de los contratos a cargo de la OTIC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Apoyar el trámite de pago de las cuentas de cobro de los contratistas bajo la supervisión de la OTIC previa validación técnica del profesional correspondiente 8. Las demás actividades que le asigne el supervisor del contrato y que tengan relación con el objeto contractual.</t>
  </si>
  <si>
    <t>El valor del contrato a celebrar es hasta por la suma de $ 79.003.333 incluido los impuestos a que haya lugar.</t>
  </si>
  <si>
    <t>https://community.secop.gov.co/Public/Tendering/OpportunityDetail/Index?noticeUID=CO1.NTC.5411174&amp;isFromPublicArea=True&amp;isModal=true&amp;asPopupView=true</t>
  </si>
  <si>
    <t>6 NO CONSTITUYÓ GARANTÍAS</t>
  </si>
  <si>
    <t>99999998 NO SE DILIGENCIA INFORMACIÓN PARA ESTE FORMULARIO EN ESTE PERÍODO DE REPORTE</t>
  </si>
  <si>
    <t>El término estrictamente indispensable para que el contratista cumpla con el objeto y obligaciones contractuales será de once (11) meses y dieciséis (16) días.</t>
  </si>
  <si>
    <t>WILMAR JOSE VALENCIA SUAREZ</t>
  </si>
  <si>
    <t>ADMINISTRACIÓN FINANCIERA</t>
  </si>
  <si>
    <t>https://www.funcionpublica.gov.co/web/sigep/hdv/-/directorio/S88213-8003-5/view</t>
  </si>
  <si>
    <t>Prestar sus servicios profesionales a la Oficina de Tecnologías de la Información y la Comunicación del Ministerio de Ambiente y Desarrollo Sostenible, apoyando el seguimiento de los programas, planes y proyectos, que contribuyan al cumplimiento de los objetivos y metas de la Oficina.</t>
  </si>
  <si>
    <t>1.Llevar a cabo el seguimiento de la información relacionada con los procesos y/o proyectos que adelanta la Oficina TIC, generando alertas de cumplimiento a los responsables y validando su cumplimiento 2. Identificar dentro de los procesos y procedimientos a cargo de la Oficina las situaciones que requieran ser fortalecidas o mejoradas, formulando las recomendaciones correspondientes 3. Elaborar y apoyar la revisión de los reportes de información interna o externa que sea de competencia de la OTIC. 4. Hacer el seguimiento y control a los planes de mejoramiento internos y externos a cargo de la Oficina, con el fin de validar su cumplimiento y eficacia 5. Apoyar la proyección de respuestas que se generen en las consultas técnicas, operativas, funcionales y solicitudes de información a cargo de la Oficina TIC. 6. Brindar acompañamiento en las reuniones y/o sesiones de auditoria interna y externa que se deriven de la gestión de los procesos a cargo de la OTIC. 7. Llevar el control y seguimiento al cumplimiento de los Acuerdos de Niveles de Servicios de los proyectos y/o servicios que le sean asignados por la Supervisión, con el fin de elaborar los indicadores que permitan a la jefatura la toma de decisiones dentro de los proyectos a cargo de la Oficina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9. Las demás actividades que le asigne el supervisor del contrato y que tengan relación con el objeto contractual.</t>
  </si>
  <si>
    <t>El valor del contrato a celebrar es hasta por la suma de $133.210.000 incluido los impuestos a que haya lugar.</t>
  </si>
  <si>
    <t>https://community.secop.gov.co/Public/Tendering/OpportunityDetail/Index?noticeUID=CO1.NTC.5412005&amp;isFromPublicArea=True&amp;isModal=true&amp;asPopupView=true</t>
  </si>
  <si>
    <t>El término estrictamente indispensable para que el contratista cumpla con el objeto y obligaciones contractuales será de once (11) meses y dieciséis (16) días</t>
  </si>
  <si>
    <t>INGRID PAOLA SOLANO CANO</t>
  </si>
  <si>
    <t>https://www.funcionpublica.gov.co/web/sigep/hdv/-/directorio/S4259600-8003-5/view</t>
  </si>
  <si>
    <t>Prestar sus servicios profesionales a la Oficina de Tecnologías de la Información y la Comunicación del Ministerio de Ambiente y Desarrollo Sostenible para adelantar las gestiones administrativas que se desarrollen en la oficina para el cumplimiento de las metas de la entidad.</t>
  </si>
  <si>
    <t>1. Llevar a cabo el control de la documentación y atención de respuesta de los requerimientos mediante el seguimiento al ARCA de la OTIC, 2. Atender oportunamente los requerimientos que le sean solicitados y que surjan en desarrollo de las necesidades del equipo de la oficina TIC. 3. Apoyar la elaboración de los informes administrativos y financieros que se requieran por parte de entes externos y/o dependencias del Ministerio de Ambiente y Desarrollo Sostenible, 4. Apoyar a la jefatura en el seguimiento a la agenda de reuniones y en las actividades logísticas y administrativas que se requieran para el desarrollo de las mismas 5. Solicitar requerimientos mediante el aplicativo GEMA, para la creación de usuarios, solicitud de elementos, mantenimientos locativos, transporte, inventarios según necesidad de la oficina. 6. Apoyar el trámite de pago de las cuentas de cobro de los contratistas bajo la supervisión de la OTIC previa validación técnica del profesional correspondiente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8. Las demás actividades que le asigne el supervisor del contrato y que tengan relación con el objeto contractual."</t>
  </si>
  <si>
    <t>El valor del contrato a celebrar es hasta por la suma de $ 61.968.600 incluido los impuestos a que haya lugar.</t>
  </si>
  <si>
    <t>https://community.secop.gov.co/Public/Tendering/OpportunityDetail/Index?noticeUID=CO1.NTC.5412642&amp;isFromPublicArea=True&amp;isModal=true&amp;asPopupView=true</t>
  </si>
  <si>
    <t>MANUEL CASTRO BALLESTEROS</t>
  </si>
  <si>
    <t>INGENIERIA DE SISTEMAS</t>
  </si>
  <si>
    <t>https://www.funcionpublica.gov.co/web/sigep/hdv/-/directorio/S2323971-8003-5/view</t>
  </si>
  <si>
    <t>Prestar sus servicios profesionales a la Oficina de Tecnologías de la Información y la Comunicación del Ministerio de Ambiente y Desarrollo Sostenible para apoyar la organización y seguimiento a la mesa de servicios del Ministerio</t>
  </si>
  <si>
    <t>1. Presentar propuesta para aprobación de la Jefe de la OTIC de los estándares para la prestación del servicio de soporte técnico de los sistemas de información y plataformas de la OTIC. 2. Identificar los requerimientos, incidentes y escalonamiento del soporte técnico de los sistemas de información y plataformas de la OTIC. 3. Adelantar las gestiones que permitan la actualización en los equipos de usuario final para optimizar la operación de los mismos y contribuir a la satisfacción en los usuarios. 4. Generar propuesta de indicadores de gestión, reportes e informes que reflejen la atención a incidencias y requerimientos para aprobación de la jefatura 5. Apoyar a la jefatura en el seguimiento a las actividades de soporte técnico de los sistemas de información y plataformas del Ministerio, con el fin de validar la atención de los requerimientos de los usuarios internos y externos del Ministerio 6. Orientar al usuario y al personal contratista de apoyo sobre el uso de las herramientas tecnológicas con que cuenta la Entidad. 7. Solucionar las incidencias y requerimientos y realizar las labores de mantenimiento que le sean asignadas. 8. Definir y hacer seguimiento al plan de trabajo para el mantenimiento preventivo y correctivo de equipos de cómputo y periféricos. 9. Apoyar técnicamente a la jefe de la OTIC en la definición, revisión y seguimiento de los contratos de TI y servicios relacionados con los servicios de mesa de ayuda. 10. Administrar la herramienta definida por la OTIC para el control del inventario de equipos de cómputo y periféricos.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Gestionar incidentes o requerimientos reportados en el centro de servicios de TI, de conformidad con los ANS pactados con el cliente, los procedimientos y protocolos establecidos por la entidad documentando las acciones realizadas</t>
  </si>
  <si>
    <t>El valor del contrato a celebrar es hasta por la suma de $ 84.035.000 incluido los impuestos a que haya lugar.</t>
  </si>
  <si>
    <t>C-3299-0900-19-10101B-3299065-02</t>
  </si>
  <si>
    <t>https://community.secop.gov.co/Public/Tendering/OpportunityDetail/Index?noticeUID=CO1.NTC.5414623&amp;isFromPublicArea=True&amp;isModal=true&amp;asPopupView=true</t>
  </si>
  <si>
    <t>El término estrictamente indispensable para que el contratista cumpla con el objeto y obligaciones contractuales será de once (11) meses y trece (13) días.</t>
  </si>
  <si>
    <t>CRISTIAN CAMILO SASTOQUE BETANCOURT</t>
  </si>
  <si>
    <t>https://www.funcionpublica.gov.co/web/sigep/hdv/-/directorio/S4578414-8003-5/view</t>
  </si>
  <si>
    <t>Prestación de servicios de apoyo en la Gestión en la Oficina de Tecnologías de la Información y la Comunicación del Ministerio de Ambiente y Desarrollo Sostenible, en la articulación, manejo e integración de los diferentes componentes de telecomunicaciones y la disponibilidad de los servicios de TI, que se prestan por parte de la entidad.</t>
  </si>
  <si>
    <t>1. Apoyar a los administradores de tercer nivel de la plataforma tecnológica de la entidad, en el cumplimiento de los acuerdos de nivel de servicio (ANS), definidos para los servicios de TI. 2. Apoyar lo relacionado con la gestión de usuarios, configuración de perfiles y la modificación de datos, según los requerimientos de actualización, distribución, escalamiento de las solicitudes de soporte de la infraestructura tecnológica de la entidad. 3. Apoyar el seguimiento, control y mantenimiento de los dispositivos de telecomunicaciones a través de la herramienta de gestión. 4. Apoyar en el levantamiento y consolidación de la documentación de los casos e incidentes atendidos a diario, semanal y mensual. De acuerdo con la solución que se presentan con la infraestructura de TI y relacionados con los ANS definidos por la Entidad. 5. Apoyar el trámite y solución a las solicitudes de segundo nivel realizadas a través de la herramienta de gestión de TI. 6. Apoyar el seguimiento, mantenimiento, configuración, administración y control de los servidores de aplicaciones y herramientas requeridas para buen funcionamiento de la infraestructura tecnológica de la entidad. 7. Apoyar la ejecución de las pruebas técnicas para la mejora de la infraestructura tecnológica y reportar hallazgos e incidencias, así mismo generar aportes en el proceso de consolidación del Banco de conocimiento de las solicitudes de soporte de TI. 8. Apoyar la gestión de mantenimientos, soportes técnicos, garantías y reporte de fallas a los proveedores de los equipos que hacen parte de la infraestructura y de telecomunicaciones de la entidad. 9.Participar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actividades que le asigne el supervisor del contrato y que tengan relación con el objeto contractual.</t>
  </si>
  <si>
    <t>El valor del contrato a celebrar es hasta por la suma de $ 44.887.267 incluido los impuestos a que haya lugar</t>
  </si>
  <si>
    <t>https://community.secop.gov.co/Public/Tendering/OpportunityDetail/Index?noticeUID=CO1.NTC.5414635&amp;isFromPublicArea=True&amp;isModal=true&amp;asPopupView=true</t>
  </si>
  <si>
    <t xml:space="preserve">JONATHAN CASTELBLANCO PEÑA </t>
  </si>
  <si>
    <t>https://www.funcionpublica.gov.co/web/sigep/hdv/-/directorio/S3084309-8003-5/view</t>
  </si>
  <si>
    <t>Prestar sus servicios profesionales a la Oficina de Tecnologías de la Información y la Comunicación del Ministerio de Ambiente y Desarrollo Sostenible para apoyar la administración, soporte y monitoreo de las plataformas de comunicaciones unificadas.</t>
  </si>
  <si>
    <t>1. Realizar la gestión, operación y soporte de plataforma de correo electrónico y sus herramientas colaborativas. 2. Gestionar la operación, soporte y monitoreo de la plataforma de comunicaciones unificadas de la Entidad. 3. Brindar apoyo técnico en la gestión, operación, soporte y monitoreo de la red de la Entidad. 4. Gestionar incidentes o requerimientos reportados en el centro de servicios de TI, de conformidad con los (ANS o SLA) pactados con el cliente, los procedimientos y protocolos establecidos por la entidad documentando las acciones realizadas. 5.Llevar a cabo las actividades de actualización de las plataformas on-premise con que cuenta el Ministerio de Ambiente y Desarrollo Sostenible y realizar la actualización software, parcheo y demás actividades concernientes a estas plataformas. 6. Acompañar al personal técnico que adelante trabajos y actividades en el Centro de Computo del Ministerio durante el desarrollo de su labor, bajo previa comunicación y de acuerdo con los cronogramas establecidos y/o concertados. 7. Realizar la integración de directorio activo con las diferentes plataformas tecnológicas que se requieran. 8. Brindar apoyo técnico en la generación de reportes técnicos de uso y/o funcionamiento de VPNs, NAC y navegación de usuarios. 9. Mantener actualizado el inventario de los dispositivos de red, direccionamiento IP, VLANs y puertos de red. 10.Participar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11. Administrar funcionalmente la aplicación WIKI, creación, grupos y proyectos. 12. Las demás actividades que le asigne el supervisor del contrato y que tengan relación con el objeto contractual.</t>
  </si>
  <si>
    <t>El valor del contrato a celebrar es hasta por la suma de $51.381.400 incluido los impuestos a que haya lugar.</t>
  </si>
  <si>
    <t>https://community.secop.gov.co/Public/Tendering/OpportunityDetail/Index?noticeUID=CO1.NTC.5415075&amp;isFromPublicArea=True&amp;isModal=true&amp;asPopupView=true</t>
  </si>
  <si>
    <t>RICARDO HELI ORTIZ ALMANZA</t>
  </si>
  <si>
    <t xml:space="preserve">INGENIERIA DE SISTEMAS </t>
  </si>
  <si>
    <t>https://www.funcionpublica.gov.co/web/sigep/hdv/-/directorio/S4709008-8003-5/view</t>
  </si>
  <si>
    <t>Prestación de servicios profesionales en la Oficina de Tecnologías de la Información y la Comunicación del Ministerio de Ambiente y Desarrollo Sostenible, en la articulación, manejo e integración de los diferentes componentes de telecomunicaciones y la disponibilidad de los servicios de TI, que se prestan por parte de la entidad.</t>
  </si>
  <si>
    <t>1. Apoyar a los administradores de tercer nivel de la plataforma tecnológica de la entidad, en el cumplimiento de los Acuerdos de nivel de servicio (ANS), definidos para los servicios de TI. 2. Llevar el control de la gestión de usuarios, configuración de perfiles y la modificación de datos, según los requerimientos de actualización, distribución, escalamiento de las solicitudes de soporte de la infraestructura tecnológica de la entidad. 3. Adelantar el mantenimiento de los dispositivos de telecomunicaciones a través de la herramienta de gestión, conforme le sea asignado. 4. Elaborar la documentación y consolidación de la información de los casos e incidentes atendidos a diario, semanal y mensual de acuerdo con la solución que se presentan con la infraestructura de TI y relacionados con los ANS definidos por la Entidad. 5. Brindar la respuesta a la gestión, trámite y solución a las solicitudes de segundo nivel realizadas a través de la herramienta de gestión de TI, conforme le sea asignado 6. Apoyar el seguimiento, mantenimiento, configuración, administración y control de los servidores de aplicaciones y herramientas requeridas para buen funcionamiento de la infraestructura tecnológica de la entidad. 7. Brindar acompañamiento en los procesos que se necesite levantamiento de requerimientos funcionales o técnicos, acorde con las guías, formatos, directrices o lineamientos de buenas prácticas que determine la Oficina Tecnologías de la Información y Comunicación del Ministerio. 8. Apoyar la ejecución de las pruebas técnicas para la mejora de la infraestructura tecnológica y reportar hallazgos e incidencias, así mismo generar aportes en el proceso de consolidación del Banco de conocimiento de las solicitudes de soporte de TI. 9. Adelantar la gestión de mantenimientos, soportes técnicos, garantías y reporte de fallas a los proveedores de los equipos que hacen parte de la infraestructura y de telecomunicaciones de la entidad. 10.Gestionar incidentes o requerimientos reportados en el centro de servicios de TI, de conformidad con los (ANS o SLA) pactados con el cliente, los procedimientos y protocolos establecidos por la entidad documentando las acciones realizadas. 11.Participar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12. Las demás actividades que le asigne el supervisor del contrato y que tengan relación con el objeto contractual</t>
  </si>
  <si>
    <t>https://community.secop.gov.co/Public/Tendering/OpportunityDetail/Index?noticeUID=CO1.NTC.5415231&amp;isFromPublicArea=True&amp;isModal=true&amp;asPopupView=true</t>
  </si>
  <si>
    <t>HELVIS GIOVANNI MURCIA CHIRVA</t>
  </si>
  <si>
    <t>TECNOLOGIA EN DISEÑO, IMPLEMENTACION Y MANTENIMIENTO DE SISTEMAS DE TELECOMUNICACIONES</t>
  </si>
  <si>
    <t>https://www.funcionpublica.gov.co/web/sigep/hdv/-/directorio/S4404930-8003-5/view</t>
  </si>
  <si>
    <t>Prestación de servicios de apoyo en la Gestión en la Oficina de Tecnologías de la Información y la Comunicación del Ministerio de Ambiente y Desarrollo Sostenible para apoyar la operación y soporte de la plataforma de los servidores de dominio, backups, administración del correo electrónico y sus herramientas colaborativas.</t>
  </si>
  <si>
    <t>1. Apoyar el desarrollo de las acciones preventivas y correctivas que permitan optimizar la disponibilidad de la plataforma de comunicaciones y los ANS establecidos por la Jefatura 2. Brindar apoyo técnico en la gestión, operación y soporte de la plataforma de los servidores de dominio. 3. Brindar apoyo técnico en la gestión, operación y soporte de la plataforma de backups, en cuanto a la generación del catálogo de backups y demás actividades que permitan respaldar la información crítica de la Entidad. 4. Brindar apoyo técnico en la gestión, operación y soporte de plataforma de correo electrónico y sus herramientas colaborativas. 5. Apoyar la construcción e implementación de lineamientos y políticas de TI de la entidad, en el marco de las directrices que imparte el Ministerio de Tecnologías de la Información y la comunicación – MINTIC. 6. Cargar el registro documental de las actividades y procesos desarrollados en cumplimiento del contrato, en la herramienta de gestión definida por la Oficina de Tecnologías de la Información. 7. Controlar las cuentas de correo electrónico de acuerdo con el procedimiento establecido por la Oficina de Tecnologías de la Información y la Comunicación. 8. Brindar apoyo en el manejo de la plataforma SharePoint Online y realizar copias de seguridad y restauraciones de buzones. 9. Gestionar incidentes o requerimientos reportados en el centro de servicios de TI, de conformidad con los ANS pactados con el cliente, los procedimientos y protocolos establecidos por la entidad documentando las acciones realizadas. 10. Documentar, controlar y reportar incidentes o alertas en centro de seguridad de la plataforma microsoft 365. 11.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12. Cumplir las demás actividades relacionadas con el objeto del contrato que sean acordadas con el supervisor.</t>
  </si>
  <si>
    <t>El valor del contrato a celebrar es hasta por la suma de $ 48.614.533 incluido los impuestos a que haya lugar</t>
  </si>
  <si>
    <t>https://community.secop.gov.co/Public/Tendering/OpportunityDetail/Index?noticeUID=CO1.NTC.5415791&amp;isFromPublicArea=True&amp;isModal=true&amp;asPopupView=true</t>
  </si>
  <si>
    <t>ERICA MARCELA OSORIO DALLOS</t>
  </si>
  <si>
    <t>INGENIERIA DE TELECOMUNICACIONES</t>
  </si>
  <si>
    <t>https://www.funcionpublica.gov.co/web/sigep/hdv/-/directorio/S3778750-8003-5/view</t>
  </si>
  <si>
    <t>Prestar sus servicios profesionales a la Oficina de Tecnologías de la Información y la Comunicación del Ministerio de Ambiente y Desarrollo Sostenible, para dar continuidad y solución a los requerimientos de soporte e incidencias reportadas por los ciudadanos en relación con la plataforma VITAL.</t>
  </si>
  <si>
    <t>1. Dar respuesta, gestión, trámite y solución a las solicitudes de soporte de primer y segundo nivel realizadas por los usuarios a través de la herramienta que defina el ministerio. Lo anterior teniendo en cuenta los Acuerdos de Niveles de Servicio - ANS definidos por el ministerio para el ecosistema VITAL. 2. Apoyar los procesos de uso y apropiación de la mesa de ayuda para la atención a los usuarios relacionados con la plataforma VITAL, y el manejo de las funcionalidades de los módulos que lo conforman. 3. Participar en la ejecución de pruebas de datos, pruebas de negocio, pruebas funcionales y pruebas de integración continua en los módulos y aplicaciones que conforman el ecosistema VITAL, asi como, verificar los flujos funcionales de información y reportar hallazgos e incidencias. 4. Brindar insumos y aportes en el proceso de consolidación del Banco de conocimiento de las solicitudes de soporte y soluciones que le sean asignadas en el marco del Ecosistema VITAL. Lo anterior, conforme los lineamientos de la OTIC. 5. Apoyar la elaboración y presentación de informes diarios, semanales y mensuales a través de la herramienta que indique el ministerio para las solicitudes y soluciones relacionadas con el funcionamiento de VITAL. Lo anterior, teniendo en cuenta los Acuerdos de Niveles de Servicio - ANS definidos por el ministerio para el ecosistema VITAL. 6. Participar en la elaboración de guías e instructivos rápidos de apoyo para la presentación de trámites y la gestión de estos por parte de los usuarios que hacen uso del ecosistema VITAL. 7. Apoyar la actualización y/o elaboración de la documentación técnica relacionada con los procesos de levantamiento de requerimientos y desarrollo que le sean asignados y que estén relacionados con el ecosistema VITAL.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le asigne el supervisor del contrato y que tengan relación con el objeto contractual.</t>
  </si>
  <si>
    <t>C-3299-0900-19-10101B-3299062-02</t>
  </si>
  <si>
    <t>https://community.secop.gov.co/Public/Tendering/OpportunityDetail/Index?noticeUID=CO1.NTC.5416713&amp;isFromPublicArea=True&amp;isModal=true&amp;asPopupView=true</t>
  </si>
  <si>
    <t>El término estrictamente indispensable para que el contratista cumpla con el objeto y obligaciones contractuales será de once (11) meses y trece (13) días o hasta el 31 de diciembre de 2024, lo primero que ocurra.</t>
  </si>
  <si>
    <t>JHON HARRISON AMAYA HUERTAS</t>
  </si>
  <si>
    <t>DERECHO Y CIENCIAS POLITICAS Y RELACIONES INTERNACIONALES</t>
  </si>
  <si>
    <t>https://www.funcionpublica.gov.co/web/sigep/hdv/-/directorio/S2308112-8003-5/view</t>
  </si>
  <si>
    <t>DIRECCIÓN GESTIÓN INTEGRAL DE RECURSO HÍDRICO</t>
  </si>
  <si>
    <t>Prestar servicios profesionales a la Dirección de Gestión Integral del Recurso Hídrico del Ministerio de Ambiente y Desarrollo Sostenible, para brindar apoyo jurídico a los procesos judiciales y contractuales encomendados por la supervisión.</t>
  </si>
  <si>
    <t>1. Adelantar la revisión jurídica de estudios previos, documentos precontractuales, contractuales y poscontractuales, así como los documentos anexos de los procesos de contratación de la Dirección, de conformidad con los lineamientos del grupo de contratos de acuerdo con los requerimientos de la supervisión. 2. Realizar el seguimiento de los tramite contractuales adelantados por la dependencia que sean asignados por la supervisión. 3. Apoyar con insumos jurídicos los procesos judiciales que tenga a cargo la Dirección de Gestión Integral del Recurso Hídrico y que le sea encomendado por la supervisión.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Asistir a las reuniones requeridas por el supervisor del contrato. 6. Las demás actividades que le sean requeridas por el Supervisor del Contrato y que tenga relación con el objeto y obligaciones del contrato.</t>
  </si>
  <si>
    <t>El valor del contrato a celebrar es hasta por la suma de CIENTO UN MILLONES DOSCIENTOS MIL PESOS MCTE ($101.200.000), incluido los impuestos a que haya lugar.</t>
  </si>
  <si>
    <t>12-1-20240</t>
  </si>
  <si>
    <t>C-3203-0900-3-10102A-3203056-02</t>
  </si>
  <si>
    <t>OSCAR FRANCISCO PUERTA LUCHINI</t>
  </si>
  <si>
    <t>Director de Gestión Integral del Recurso Hídrico</t>
  </si>
  <si>
    <t>DIRECTOR DE GESTIÓN INTEGRAL DEL RECURSO HÍDRICO</t>
  </si>
  <si>
    <t>https://community.secop.gov.co/Public/Tendering/OpportunityDetail/Index?noticeUID=CO1.NTC.5414199&amp;isFromPublicArea=True&amp;isModal=true&amp;asPopupView=true</t>
  </si>
  <si>
    <t>El término estrictamente indispensable para que el contratista cumpla con el objeto y obligaciones contractuales será Once (11) meses y quince (15) días calendario, o hasta 31 de diciembre, lo primero que ocurra.</t>
  </si>
  <si>
    <t>DIANA GERALDINE QUEVEDO NIÑO</t>
  </si>
  <si>
    <t>https://www.funcionpublica.gov.co/web/sigep/hdv/-/directorio/S4697264-8003-5/view</t>
  </si>
  <si>
    <t>Prestar Servicios Profesionales para apoyar en la elaboración de conceptos y revisión de actos administrativos, en temas relacionados con las áreas SINAP, recurso flora y fauna, recurso hidrobiológico, entre otros asuntos de competencia del Grupo de Conceptos y Normatividad en Biodiversidad que le sean asignados.</t>
  </si>
  <si>
    <t>1. Apoyar la elaboración de los proyectos de actos administrativos e iniciativas normativas relacionadas con los recursos naturales de que trata el Código de los Recursos Naturales Renovables de competencia del Ministerio de Ambiente y Desarrollo Sostenible. 2. Proyectar conceptos jurídicos en atención a las peticiones y consultas de los usuarios internos y externos relacionadas con el objeto del contrato. 3. Revisar, analizar, proyectar, proponer ajustes y sugerencias relacionadas con las iniciativas normativas presentadas por las áreas misionales. 4. Proyectar dentro de los términos legales las respuestas a los requerimientos que efectúen los órganos de control, el Congreso de la República y demás entidades del estado relacionados con el objeto del contrato. Identificación Presupuestal Descripción Nombre del Proyecto FORTALECIMIENTO DE LA EJECUCIÓN DE ACCIONES, POLÍTICAS, MEDIDAS Y DIRECTRICES JURÍDICAS DEL MINISTERIO DE AMBIENTE Y DESARROLLO SOSTENIBLE NACIONAL. Código PBIN del Proyecto 202300000000272 Meta del proyecto Documentos normativos Actividad principal del Plan de Acción Mejorar las condiciones para ejercer la defensa y representación de los intereses técnico-jurídicos, administrativos, patrimoniales y judiciales del Ministerio de Ambiente y Desarrollo Sostenible. Actividad(es) desagregada(s) del Plan de Acción 1.2.1. Realizar la atención oportuna de las solicitudes de conceptos jurídicos, y procesos normativos del Sector Ambiente, y demás actuaciones administrativas tendientes a materializar la defensa y protección del ambiente en construcción de la justicia ambiental, participativa con sentido de no regresión y progresividad, que aporte a los retos de la gestión ambiental del SINA. Número del (los) Certificado(s) de Disponibilidad Presupuestal - CDP 3224 del 03 de enero de 2024 Posición(es) Catalogo de Gasto del CDP C-3299-0900-22-10101C-3299056-02 - DOCUMENTOS NORMATIVOS Fuente del recurso Nación Número del Recurso 11 Unidad Ejecutora 32-01-01 MINISTERIO DE AMBIENTE Y DESARROLLO SOSTENIBLE - GESTIÓN GENERAL  5. Asistir y participar en el desarrollo de las diferentes reuniones y visitas requeridas para los asuntos a cargo del grupo de Conceptos y Normatividad en Biodiversidad, y de la Oficina Asesora Jurídica en el cumplimiento del objeto del contrato. 6. Las demás actividades asignadas por el Supervisor del Contrato y que estén relacionadas con el objeto contractual</t>
  </si>
  <si>
    <t>El valor de cada contrato a celebrar es hasta por la suma de NOVENTA MILLONES SEISCIENTOS CUARENTA MIL PESOS MCTE ($90.640.000) incluidos todos los impuestos a que haya lugar.</t>
  </si>
  <si>
    <t>MYRIAM AMPARO ANDRADE HERNANDEZ</t>
  </si>
  <si>
    <t>Coordinadora Grupo de Conceptos y Normatividad en Biodiversidad</t>
  </si>
  <si>
    <t>https://community.secop.gov.co/Public/Tendering/OpportunityDetail/Index?noticeUID=CO1.NTC.5411016&amp;isFromPublicArea=True&amp;isModal=true&amp;asPopupView=true</t>
  </si>
  <si>
    <t>El término estrictamente indispensable para que el contratista cumpla con el objeto y obligaciones contractuales será Once (11) meses, o hasta 31 de diciembre de 2024, lo primero que ocurra.</t>
  </si>
  <si>
    <t>https://www.funcionpublica.gov.co/web/sigep/hdv/-/directorio/S4677910-8003-5/view</t>
  </si>
  <si>
    <t>https://community.secop.gov.co/Public/Tendering/OpportunityDetail/Index?noticeUID=CO1.NTC.5410865&amp;isFromPublicArea=True&amp;isModal=true&amp;asPopupView=true</t>
  </si>
  <si>
    <t>OSCAR ANDRES VICTORIA VAQUIRO</t>
  </si>
  <si>
    <t>https://www.funcionpublica.gov.co/web/sigep/hdv/-/directorio/S1406637-8003-5/view</t>
  </si>
  <si>
    <t>SUBDIRECCIÓN ADMINISTRATIVA Y FINANCIERA</t>
  </si>
  <si>
    <t>Prestación de servicios profesionales a la Subdirección Administrativa y Financiera SAF, para realizar los procesos de contratación que garanticen el cumplimiento de las funciones y metas formuladas de la SAF, de acuerdo con las actividades específicas del contrato</t>
  </si>
  <si>
    <t>1. Estructurar los estudios previos, actos administrativos y demás documentos que se requieran para los procesos de contratación que le sean asignados por la supervisión, de conformidad con los lineamientos dados por la coordinación del Grupo de Contratos. 2. Cargar los documentos precontractuales, contractuales y postcontractuales en el SECOP II y demás plataformas que la Entidad requiera. 3. Elaborar las liquidaciones bilaterales y unilaterales y cierres contractuales que le asigne el supervisor del contrato. 4. Realizar las observaciones jurídicas a los precomités y comités de contratación en los que intervenga la Subdirección Administrativa y Financiera. 5. Elaborar los diferentes documentos, resoluciones, actas y formatos necesarios para adelantar los procesos y procedimientos de contratación requeridos por la Subdirección Administrativa y Financiera. 6. Proponer ideas de mejora para la gestión del conocimiento de la Subdirección Administrativa y Financiera. 7. Las demás actividades que estén relacionadas con el objeto contractual y que sean asignadas por el supervisor.</t>
  </si>
  <si>
    <t>El valor del contrato a celebrar es hasta por la suma de NOVENTA MILLONES SEISCIENTOS CUARENTA MIL PESOS M/cte (90.640.000), incluidos los impuestos a que haya lugar.</t>
  </si>
  <si>
    <t>ANGELA MARIA MOLANO VALENZUELA</t>
  </si>
  <si>
    <t>Subdirector Administrativo y Financiero</t>
  </si>
  <si>
    <t>https://community.secop.gov.co/Public/Tendering/OpportunityDetail/Index?noticeUID=CO1.NTC.5414644&amp;isFromPublicArea=True&amp;isModal=true&amp;asPopupView=true</t>
  </si>
  <si>
    <t>El término estrictamente indispensable para que el Contratista cumpla con el objeto y obligaciones contractuales será de once (11) meses, previo cumplimiento de los requisitos de perfeccionamiento y ejecución, sin exceder a 31 de diciembre de 2024.</t>
  </si>
  <si>
    <t>MILTON HUMBERTO BUITRAGO MORENO</t>
  </si>
  <si>
    <t>MERCADEO Y PUBLICIDAD</t>
  </si>
  <si>
    <t>https://www.funcionpublica.gov.co/web/sigep/hdv/-/directorio/S3106180-8003-5/view</t>
  </si>
  <si>
    <t>Prestar servicios profesionales para el seguimiento, planeación e implementación de las estrategias de comunicaciones del Ministerio de Ambiente y Desarrollo Sostenible.</t>
  </si>
  <si>
    <t>1. Brindar acompañamiento al Grupo de Comunicaciones en la planificación e implementación de planes de comunicación institucional que se desarrollen en el 2024 del Ministerio de Ambiente y Desarrollo Sostenible. 2. Apoyar y realizar seguimiento a la gestión administrativa y presupuestal asignada al Grupo de Comunicaciones. 3. Apoyar al Grupo de comunicaciones en la proyección y/o revisión de informes requeridos por el Coordinador del Grupo de Comunicaciones. 4. Apoyar el seguimiento del plan de medios, estrategias internas y/o cooperantes así como de otros terceros que se desarrollen en la Entidad. 5. Brindar acompañamiento al Grupo de Comunicaciones en los diversos eventos que se programen, como pueden ser visitas, entrevistas, ruedas de prensa, entre otros. 6. Colaborar en los procesos de asistencia técnica relacionados con la formulación y el seguimiento a los esquemas de planeación estratégica institucional (metas de gobierno, planes estratégicos y planes de acción), en articulación con las dependencias que conforman la entidad, de acuerdo con las instrucciones del supervisor. 7. Realizar la revisión de los diversos productos comunicacionales así como administrativos que sean requeridos por el supervisor del contrato. 8. Asistir al Grupo de Comunicaciones en las diversas reuniones en las que se requiera su acompañamiento. 9. Las demás que sean solicitadas por el Supervisor/a del contrato y que estén relacionadas con el objeto contractual</t>
  </si>
  <si>
    <t>El valor del contrato a celebrar es hasta por la suma de CIENTO CUARENTA Y CINCO MILLONES CUATROCIENTOS DIESCISEIS MIL SEISCIENTOS SESENTA Y SIETE PESOS M/CTE ($145.416.667) incluidos los impuestos a que haya lugar.</t>
  </si>
  <si>
    <t>https://community.secop.gov.co/Public/Tendering/OpportunityDetail/Index?noticeUID=CO1.NTC.5414801&amp;isFromPublicArea=True&amp;isModal=true&amp;asPopupView=true</t>
  </si>
  <si>
    <t>El término estrictamente indispensable para que el contratista cumpla con el objeto y obligaciones contractuales será de 11 MESES Y 19 DÍAS CALENDARIO o hasta 31 de diciembre, lo primero que ocurra.</t>
  </si>
  <si>
    <t>WILDER GARCIA GOMEZ</t>
  </si>
  <si>
    <t>PROFESIONAL EN MEDIOS AUDIOVISUALES</t>
  </si>
  <si>
    <t>https://www.funcionpublica.gov.co/web/sigep/hdv/-/directorio/S1143481-8003-5/view</t>
  </si>
  <si>
    <t>Prestar servicios profesionales para apoyar al Grupo de Comunicaciones en la generación de piezas y productos audiovisuales que requieran las diferentes dependencias del Ministerio de Ambiente y Desarrollo Sostenible</t>
  </si>
  <si>
    <t>1. Apoyar la generación de contenidos audiovisuales relevantes de eventos de la Entidad donde haga presencial la Ministra o sus delegados para la respectiva publicación en los diferentes canales de comunicación con los que cuenta el Ministerio. 2. Brindar soporte al Grupo de Comunicación con la realización de cubrimiento audiovisual y fotografico que se requiera por parte de la Entidad. 3.Brindar apoyo al equipo digital y periodistico del Grupo de Comunicaciones en la creación de nuevos productos. 4. Desplazarse dentro y fuera del territorio nacional cuando sea requerido para el cumplimiento de las obligaciones contractuales y legalizar las ordenes de viaje de acuerdo con los términos y lineamientos del Ministerio de Ambiente y Desarrollo Sostenible una vez culminado el desplazamiento. 5. Realizar mensualmente el archivo y revisión de las imagenes y productos realizados fotografico, proyectos editables y finalizado en la plataforma que determine el supervisor, para la clara y eficiente búsqueda y consulta actual y posterior del equipo en el marco de la transparencia y buen manejo de la información. 6. Asistir al Grupo de Comunicaciones en las diversas reuniones en las que se requiera su acompañamiento. 7. Las demás que sean solicitadas por el Supervisor/a del contrato y que estén relacionadas con el objeto contractual</t>
  </si>
  <si>
    <t>El valor del contrato a celebrar es hasta por la suma de NOVENTA Y SEIS MILLONES QUINIENTOS CINCUENTA Y SEIS MIL SEISCIENTOS SESENTA Y SIETE PESOS M/CTE (96.556.667) incluidos los impuestos a que haya lugar.</t>
  </si>
  <si>
    <t>https://community.secop.gov.co/Public/Tendering/OpportunityDetail/Index?noticeUID=CO1.NTC.5414802&amp;isFromPublicArea=True&amp;isModal=true&amp;asPopupView=true</t>
  </si>
  <si>
    <t>DIEGO FERNANDO RUBIO</t>
  </si>
  <si>
    <t>https://www.funcionpublica.gov.co/web/sigep/hdv/-/directorio/S326342-8003-5/view</t>
  </si>
  <si>
    <t>Prestar los servicios profesionales al Grupo de Comunicaciones en la revisión de documentos comunicacionales, así como en el mejoramiento de las estrategias a cargo del Grupo de Comunicaciones.</t>
  </si>
  <si>
    <t>1. Brindar apoyo en la definición de líneamientos así como estrategias a cargo del Grupo de Comunicaciones. 2. Brindar acompañamiento en la revisión de documentos asignados por el coordinador del Grupo de Comunicaciones. 3. Asistir al Coordinador del Grupo de Comunicaciones en las diversas reuniones o eventos en los que sea solicitado. 4. Asesorar y apoyar al Coordinador del Grupo de Comunicaciones indicandole los temas de actualidad comunicacional que permitan respuesta oportuna del equipo ante posibles coyunturas. 5. Apoyar el seguimiento y cumplimiento de las estrategias de la dependencia. 6. Apoyar a la dependencia en el analisis comunicacional de las diferentes situaciones de actualidad brindando acompañamiento a posibles estrategias de comunicación que minimicen un posible impacto al Ministerio de Ambiente. 7.Las demás que sean solicitadas por el Supervisor/a del contrato y que estén relacionadas con el objeto contractua</t>
  </si>
  <si>
    <t>El valor del contrato a celebrar es hasta por la suma de CIENTO CINCUENTA Y UN MILLONES DOSCIENTOS TREINTA Y TRES MIL TRESCIENTOS TREINTA Y TRES PESOS M/CTE ($151.233.333) incluidos los impuestos a que haya lugar.</t>
  </si>
  <si>
    <t>https://community.secop.gov.co/Public/Tendering/OpportunityDetail/Index?noticeUID=CO1.NTC.5414706&amp;isFromPublicArea=True&amp;isModal=true&amp;asPopupView=true</t>
  </si>
  <si>
    <t>PABLO CAMILO CRUZ BAQUERO</t>
  </si>
  <si>
    <t>COMUNICACION SOCIAL- PERIODISMO</t>
  </si>
  <si>
    <t>https://www.funcionpublica.gov.co/web/sigep/hdv/-/directorio/S4624029-8003-5/view</t>
  </si>
  <si>
    <t>Prestación de servicios profesionales al Grupo de Comunicaciones del Ministerio de Ambiente y Desarrollo Sostenible para verificar, modificar y gestionar los contenidos periodísticos con relación a los programas, proyectos y planes que adelanta la Entidad.</t>
  </si>
  <si>
    <t>1. Apoyar la revisión y y modificación de la redacción e información de los comunicados, columnas, ayudas de memoria, bullets y demás productos desarrollados en el Grupo de Comunicaciones. 2. Brindar acompañamiento al desarrollo de las estrategias de comunicaciones para promover la difusión de las actividades, programas y proyectos que adelanta la entidad. 3. Apoyar el seguimiento a las asignaciones realizadas a los periodistas del Grupo de Comunicaciones, garantizando su publicación y entrega oportuna mediante reuniones de equipo. 4. Asistir al Grupo de Comunicaciones en el cubrimiento de eventos y/o actividades a las que asista la Ministra o los delegados que sean asignados por el supervisor del contrato. 5. Brindar apoyo en la convocatoria de las ruedas de prensa y demás eventos que desarrolle el Ministerio o en los que sea invitado. 6. Apoyar el seguimiento y desarrollo de proyectos o temas asignados por el supervisor del contrato. 7. Asistir al Grupo de Comunicaciones en las diversas reuniones en las que se requiera su acompañamiento. 8. Las demás que sean solicitadas por el Supervisor/a del contrato y que estén relacionadas con el objeto contractual</t>
  </si>
  <si>
    <t>El valor del contrato a celebrar es hasta por la suma de CIENTO QUINCE MILLONES DE PESOS M/CTE ($115.000.000) incluidos los impuestos a que haya luga</t>
  </si>
  <si>
    <t>https://community.secop.gov.co/Public/Tendering/OpportunityDetail/Index?noticeUID=CO1.NTC.5427366&amp;isFromPublicArea=True&amp;isModal=true&amp;asPopupView=true</t>
  </si>
  <si>
    <t>El término estrictamente indispensable para que el contratista cumpla con el objeto y obligaciones contractuales será de 11 MESES Y 15 DÍAS CALENDARIO o hasta 31 de diciembre, lo primero que ocurra.</t>
  </si>
  <si>
    <t>MARIANA GÓMEZ GUTIÉRREZ</t>
  </si>
  <si>
    <t>COMUNICACION SOCIAL Y PERIODISMO</t>
  </si>
  <si>
    <t>https://www.funcionpublica.gov.co/web/sigep/hdv/-/directorio/S4211339-8003-5/view</t>
  </si>
  <si>
    <t>Prestación de servicios profesionales al Grupo de Comunicaciones del Ministerio de Ambiente y Desarrollo Sostenible, para la articulación de la agenda de actividades a las que asista la ministra o sus delegados, de acuerdo con los proyectos y planes que adelanta la Entidad.</t>
  </si>
  <si>
    <t>1.Apoyar la realización de actividades masivas en las que participe la ministra, viceministros y otros delegados. 2. Brindar acompañamiento en la planificación y ejecución administrativa de rueda de prensa en regiones y gira de medios para los voceros del Ministerio de Ambiente. 3. Apoyar la revisión y aprobación de agendas y ayudas de memoria para las actividades en campo que cuenten con la presencia de la ministra y sus delegados. 4. Apoyar la articulación con las diferentes entidades del Sistema Nacional Ambiental, Corporaciones Autónomas Regionales y entidades territoriales para la correcta ejecución de las actividades, reuniones y socializaciones que realice la ministra y sus delegados en las regiones. 5. Apoyo en la difusión interna de las actividades de la ministra para la buena ejecución en conjunto con el grupo de comunicaciones. 6.Las demás que sean solicitadas por el Supervisor/a del contrato y que estén relacionadas con el objeto contractua</t>
  </si>
  <si>
    <t>El valor del contrato a celebrar es hasta por la suma de OCHENTA MILLONES QUINIENTOS MIL PESOS M/CTE ($80.500.000) incluidos los impuestos a que haya lugar.</t>
  </si>
  <si>
    <t>https://community.secop.gov.co/Public/Tendering/OpportunityDetail/Index?noticeUID=CO1.NTC.5427466&amp;isFromPublicArea=True&amp;isModal=true&amp;asPopupView=true</t>
  </si>
  <si>
    <t xml:space="preserve">MILLER HERNÁN ESPITIA RUIZ	</t>
  </si>
  <si>
    <t>PUBLICIDAD</t>
  </si>
  <si>
    <t>https://www.funcionpublica.gov.co/web/sigep/hdv/-/directorio/S2755421-8003-5/view</t>
  </si>
  <si>
    <t>Prestación de servicios profesionales al grupo de comunicaciones del Ministerio de Ambiente y Desarrollo Sostenible en la conceptualización y diseño de presentaciones e infografías requeridas para difundir los proyectos y planes de la entidad</t>
  </si>
  <si>
    <t>1. Apoyar la elaboración de las piezas graficas que le sean requeridas, para las estrategias a cargo del Ministerio de Ambiente y Desarrollo Sostenible. 2. Brindar apoyo al Grupo de Comunicaciones en la construcción creativa de productos, copys y del diseño de las piezas audiovisuales como parte de la estrategia de comunicaciones del Ministerio la cual será objeto de divulgación. 3. Apoyar la proyección de las infografías requeridas por el coordinador(a) del grupo de comunicaciones. 4. Brindar acompañamiento al Grupo de Comunicaciones en el diseño de piezas gráficas que se publicaran en medios de comunicación y/o redes sociales de la Entidad. 5. Realizar mensualmente el archivo de las imágenes y productos realizados fotográfico, proyectos editables y finalizado en la plataforma determinada por el supervisor del contrato , para la clara y eficiente búsqueda y consulta actual y posterior del equipo en el marco de la transparencia y buen manejo de la información. 6. Apoyar las respuestas de consultas, quejas, reclamos o peticiones que le sean asignadas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</si>
  <si>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NOVENTA Y DOS MILLONES DE PESOS M/CTE ($92.000.000) incluidos los impuestos a que haya lugar</t>
  </si>
  <si>
    <t>https://community.secop.gov.co/Public/Tendering/OpportunityDetail/Index?noticeUID=CO1.NTC.5429554&amp;isFromPublicArea=True&amp;isModal=true&amp;asPopupView=true</t>
  </si>
  <si>
    <t>NOELY LIZETH DAVILA MOLINA</t>
  </si>
  <si>
    <t>ADMINISTRACIÓN FINANCIERA Y DE SISTEMAS</t>
  </si>
  <si>
    <t>https://www.funcionpublica.gov.co/web/sigep/hdv/-/directorio/S1556590-8003-5/view</t>
  </si>
  <si>
    <t>Prestación de servicios profesionales a la Oficina de Control Interno del Ministerio de Ambiente y Desarrollo Sostenible, para verificar la operatividad del Control Interno Contable, así como el monitoreo de la gestión de riesgos, y demás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</si>
  <si>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actividades de evaluación y seguimiento asignadas en el Plan Anual de Auditorías de la vigencia 2024 de la Oficina de Control Interno, verificando la operatividad del Control Interno Contable del Ministerio y FONAM. 3. Apoyar las auditorías internas y los informes de Ley asignados en el Plan Anual de Auditorías de la vigencia 2024 de la Oficina de Control Interno, verificando el adecuado cumplimiento del Sistema de Control Interno en los procesos y actividades desarrollados por las diferentes dependencias del Ministerio. 4. Apoyar el cumplimiento a los planes de mejoramiento producto de las auditorías internas efectuadas por la Oficina de Control Interno en vigencias anteriores, acorde lo establecido en el Plan Anual de Auditorías de la vigencia 2024. 5. Apoyar a la Oficina de Control Interno en la atención de solicitudes y consultas provenientes de las dependencias, comités institucionales y sectoriales del Ministerio que sean afines con el objeto contractual en el marco de su especialidad y experticia. 6. Adelantar las actividades para fungir como el enlace de la Oficina de Control Interno en la interlocución y reparto de los requerimientos y solicitudes provenientes de procesos auditores de entes externos de control aplicados al Ministerio. 7. Presentar el análisis y seguimiento a los mapas de riesgos de los procesos en la entidad, aplicado las metodologías vigentes del Departamento Administrativo de la Función Pública – DAFP, con relación a la administración de riesgos.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 Realizar actividades dirigidas a fortalecer el rol de enfoque a la prevención, bajo el alcance de las herramientas y sistemas de información del Ministerio. 10. Participar en reuniones y visitas en el marco de los roles asignados a las Oficinas de Control Interno autorizados y/o designadas por el supervisor del contrato relacionados con el objeto y obligaciones contractuales. 11. Desplazarse fuera de la ciudad de Bogotá D.C., con el fin de dar cumplimiento al objeto contractual, previa autorización del supervisor del contrato. 12. Las demás que le sean asignadas por el supervisor del contrato y que sean afines con el objeto contractual en el marco de su especialidad y experticia.</t>
  </si>
  <si>
    <t>El valor del contrato a celebrar es hasta por la suma de OCHENTA Y CINCO MILLONES CIEN MIL PESOS M/CTE. ($85.100.000) incluido los impuestos a que haya lugar</t>
  </si>
  <si>
    <t>https://community.secop.gov.co/Public/Tendering/OpportunityDetail/Index?noticeUID=CO1.NTC.5415974&amp;isFromPublicArea=True&amp;isModal=true&amp;asPopupView=true</t>
  </si>
  <si>
    <t>El término estrictamente indispensable para que el contratista cumpla con el objeto y obligaciones contractuales será de once (11) meses y quince (15) días, o hasta 31 de diciembre de 2024, lo primero que ocurra. SUPERVISIÓN La supervisión y control de la ejecución del</t>
  </si>
  <si>
    <t>LAURA MARCELA CADENA PEDRAZA</t>
  </si>
  <si>
    <t>https://www.funcionpublica.gov.co/web/sigep/hdv/-/directorio/S454849-8003-5/view</t>
  </si>
  <si>
    <t>Prestación de servicios profesionales a la Oficina de Control Interno del Ministerio de Ambiente y Desarrollo Sostenible, para verificar la operatividad del Modelo Estándar de Control Interno - MECI y su interrelación con el Modelo Integrado de Planeación y Gestión - MIPG, así como gestionar las acciones tendientes para fortalecer el rol de enfoque a la prevención asignado a las Unidades de Control Interno, y demás actividades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</si>
  <si>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auditorías internas y los informes de Ley asignados en el plan anual de auditorías de la vigencia 2024 de la Oficina de Control Interno, verificando el adecuado cumplimiento del Sistema de Control Interno en los procesos y actividades desarrollados por las diferentes dependencias del Ministerio, que sean afines con el objeto contractual en el marco de su especialidad y experticia. 3. Fungir como enlace ante la Oficina Asesora de Planeación, con relación a las temáticas asociadas para la Oficina de Control Interno, en el Modelo Integrado de Planeación y Gestión – MIPG, Modelo Estándar de Control Interno – MECI y/o el Sistema Integrado de Gestión del Ministerio – SOMOSIG. 4. Apoyar las actividades tendientes de secretaria técnica de los Comités Institucionales de Coordinación de Control Interno y Sectoriales de Auditoría Interna del Sector Ambiente, así como demás aspectos logísticos requeridos para su realización. 5. Apoyar la actualización y sostenimiento de los procedimientos del proceso de evaluación independiente bajo los parámetros del Modelo Integrado de Planeación y Gestión – MIPG y su interrelación programa de transparencia y ética en el sector público bajo los alcances legales de las Unidades de Control Interno promovidas por el Departamento Administrativo de la Función Pública – DAFP y el Departamento Administrativo de la Presidencia de la República. 6. Desarrollar la implementación de una estrategia para fortalecer el rol de enfoque a la prevención de la Oficina de Control Interno, aplicado los marcos normativo y técnicos del Departamento Administrativo de la Función Pública – DAFP. 7. Valorar el cumplimiento a los planes de mejoramiento producto de las auditorías internas efectuadas por la Oficina de Control Interno en vigencias anteriores, acorde lo establecido en el Plan Anual de Auditorías de la vigencia 2024.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 Realizar actividades dirigidas a fortalecer el rol de enfoque a la prevención, bajo el alcance de las herramientas y sistemas de información del Ministerio. 10. Participar en reuniones y visitas en el marco de los roles asignados a las Oficinas de Control Interno autorizados y/o designadas por el supervisor del contrato relacionados con el objeto y obligaciones contractuales. 11. Desplazarse fuera de la ciudad de Bogotá D.C., con el fin de dar cumplimiento al objeto contractual, previa autorización del supervisor del contrato. 12. Las demás que le sean asignadas por el supervisor del contrato y que sean afines con el objeto contractual en el marco de su especialidad y experticia.</t>
  </si>
  <si>
    <t>El valor del contrato a celebrar es hasta por la suma de NOVENTA Y UN MILLONES CUATROCIENTOS VEINTICINCO MIL PESOS M/CTE. ($91.425.000) incluido los impuestos a que haya lugar.</t>
  </si>
  <si>
    <t>https://community.secop.gov.co/Public/Tendering/OpportunityDetail/Index?noticeUID=CO1.NTC.5415279&amp;isFromPublicArea=True&amp;isModal=true&amp;asPopupView=true</t>
  </si>
  <si>
    <t>El término estrictamente indispensable para que el contratista cumpla con el objeto y obligaciones contractuales será de once (11) meses y quince (15) días, o hasta 31 de diciembre de 2024, lo primero que ocurra.</t>
  </si>
  <si>
    <t xml:space="preserve">LUZ ADRIANA VIVAS GARCIA </t>
  </si>
  <si>
    <t>https://www.funcionpublica.gov.co/web/sigep/hdv/-/directorio/S302075-8003-5/view</t>
  </si>
  <si>
    <t>Prestar servicios profesionales a la Dirección de Gestión Integral del Recurso Hídrico del Ministerio de Ambiente y Desarrollo Sostenible, para realizar la elaboración, impulso y seguimiento jurídico de los documentos que se requieran en las diferentes modalidades de contratación que adelante la dependencia</t>
  </si>
  <si>
    <t>1. Realizar el seguimiento jurídico a los procesos que se encuentren en ejecución y que supervise la Dirección Gestión integral de Recurso hídrico, entregando los documentos requeridos conforme a las directrices establecidas por el supervisor del contrato. 2. Adelantar o revisar las solicitudes de modificaciones contractuales como adiciones, prórrogas suspensiones de los contratos que se encuentren a cargo de la supervisión de la Dirección Gestión integral de Recurso hídrico, de conformidad con los lineamientos del grupo de contratos. 3. Apoyar en la elaboración de las Actas de liquidación o Actas de cierre que se encuentren a cargo de la supervisión de la Dirección Gestión integral de Recurso hídrico. 4. Proyectar, revisar y corregir desde el punto de vista jurídico, los documentos necesarios para solicitar la celebración de los diferentes procesos de selección contractual establecidos en el plan anual de adquisiciones de la Dirección. 5. Asistir a las reuniones requeridas por el supervisor del contrato, elaborando o entregando los documentos a que haya lugar. 6. Las demás actividades que le sean requeridas por el Supervisor del Contrato y que tenga relación con el objeto y obligaciones del contrato.</t>
  </si>
  <si>
    <t>El valor del contrato a celebrar es hasta por la suma de NOVENTA Y DOS MILLONES DE PESOS MCTE ($92.000.000), incluido los impuestos a que haya lugar.</t>
  </si>
  <si>
    <t>https://community.secop.gov.co/Public/Tendering/OpportunityDetail/Index?noticeUID=CO1.NTC.5415781&amp;isFromPublicArea=True&amp;isModal=true&amp;asPopupView=true</t>
  </si>
  <si>
    <t>El término estrictamente indispensable para que el contratista cumpla con el objeto y obligaciones contractuales será Once (11) meses y quince (15) días calendario, o hasta 31 de diciembre, lo primero que ocurra</t>
  </si>
  <si>
    <t>VANESSA MARIA VERGARA DOMÍNGUEZ</t>
  </si>
  <si>
    <t>DISEÑO GRAFICO</t>
  </si>
  <si>
    <t>https://www.funcionpublica.gov.co/web/sigep/hdv/-/directorio/S1150543-8003-5/view</t>
  </si>
  <si>
    <t>Prestar servicios profesionales para elaborar y revisar las diferentes piezas gráficas que sean requeridas por el Grupo de Comunicaciones, con el propósito de divulgar las estrategias a cargo de la dependencia en las redes sociales y otros medios de comunicación con los que cuente la Entidad en la vigencia 2024</t>
  </si>
  <si>
    <t>1. Apoyar la conceptualización y diseño del material gráfico para las estrategias de comunicación institucional digital y/o audiovisual que se requieran por el supervisor del contrato. 2. Brindar apoyo en el diseño de los boletines, piezas graficas para impresión y digitales que sean requeridos por parte de las diferentes dependencias del Ministerio, generando mayor visibilidad en las campañas de comunicación que se establezca por parte del Ministerio. 3. Asistir, proponer y crear ilustraciones, infografías, que faciliten, conecten, comuniquen o motiven mensajes de acuerdo con los lineamientos de las políticas del Ministerio y demás requerimientos en línea de comunicaciones que establezca el Grupo de Comunicaciones. 4. Revisar las piezas gráficas asignadas así como apoyar la generación de estrategias para el uso adecuado de las piezas gráficas y audiovisuales de acuerdo con las directrices establecidas por el Grupo de Comunicaciones y aprobados por el Ministerio de Ambiente y Desarrollo Sostenible. 5. Realizar mensualmente el archivo y seguimiento de las imágenes y productos realizados fotográfico, proyectos editables y finalizado en la plataforma que indique el supervisor,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</si>
  <si>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CIENTO TRES MILLONES QUINIENTOS MIL PESOS M/CTE ($103.500.000) incluidos los impuestos a que haya lugar.</t>
  </si>
  <si>
    <t>https://community.secop.gov.co/Public/Tendering/OpportunityDetail/Index?noticeUID=CO1.NTC.5427575&amp;isFromPublicArea=True&amp;isModal=true&amp;asPopupView=true</t>
  </si>
  <si>
    <t>VICTORIA ANDREA MUÑOZ ORDOÑEZ</t>
  </si>
  <si>
    <t>ECONOMIA</t>
  </si>
  <si>
    <t>https://www.funcionpublica.gov.co/web/sigep/hdv/-/directorio/S1907982-8003-5/view</t>
  </si>
  <si>
    <t>Prestar servicios profesionales al Despacho de la Secretaría General del Ministerio de Ambiente y Desarrollo Sostenible para realizar el seguimiento y control a la ejecución de metas físicas y presupuestales, definidas en el proyecto de inversión, así como el seguimiento a compromisos transversales enmarcados en el fortalecimiento y mejoramiento de la ejecución presupuestal de la entidad</t>
  </si>
  <si>
    <t>1. Consolidar la información y realizar el reporte mensual del estado de avance físico y presupuestal del proyecto de inversión en el aplicativo nacional del Departamento Nacional de Planeación conforme a lineamientos dispuestos por la Oficina de Planeación. 2. Elaborar informes de seguimiento y control del plan de acción de la Secretaría General y generar alertas tempranas a los equipos internos sobre el cumplimiento físico y presupuestal del proyecto de inversión. 3. Brindar apoyo en la formulación y/o actualización del plan de acción institucional y del proyecto de inversión dirigido por la Secretaría General, en respuesta a sus necesidades. 4. Realizar articulación con los enlaces presupuestales y contractuales de las dependencias del Ministerio, para fortalecer y mejorar la ejecución presupuestal de la entidad. 5. Apoyar a la Secretaría General como enlace presupuestal y de planeación efectuando el seguimiento al plan anual de adquisiciones, y gestionando las modificaciones necesarias tanto al plan como a los certificados presupuestales relacionados con el proyecto de inversión. 6. Elaborar informes, reportes, documentos, respuesta a solicitudes de información y demás requerimientos asociados a los temas propios de las obligaciones del objeto del contrato. 7. Participar en reuniones y actividades programadas como enlace de Planeación para el área y en las demás que sean delegadas por el supervisor del contrato. 8. Apoyar en la supervisión de contratos y/o convenios que le sean asignados por el ordenador del gasto, así como en la aprobación de comisiones, asegurando el cumplimiento de los términos establecidos. 9. Cumplir con las demás actividades asignadas por el supervisor, siempre que estén alineadas con el objeto contractual establecido</t>
  </si>
  <si>
    <t>El valor del contrato a celebrar es hasta por la suma de CIENTO TREINTA Y OCHO MILLONES DE PESOS ($138.000.000), incluidos los impuestos a que haya lugar.</t>
  </si>
  <si>
    <t>https://community.secop.gov.co/Public/Tendering/OpportunityDetail/Index?noticeUID=CO1.NTC.5413771&amp;isFromPublicArea=True&amp;isModal=true&amp;asPopupView=true</t>
  </si>
  <si>
    <t>El término estrictamente indispensable para que el contratista cumpla con el objeto y obligaciones contractuales será ONCE (11) MESES Y QUINCE (15) DÍAS, o hasta 31 de diciembre 2024, lo primero que ocurra.</t>
  </si>
  <si>
    <t>DIEGO ARMANDO DONCEL PAVA</t>
  </si>
  <si>
    <t>https://www.funcionpublica.gov.co/web/sigep/hdv/-/directorio/S754243-8003-5/view</t>
  </si>
  <si>
    <t xml:space="preserve">GRUPO DE TALENTO HUMANO </t>
  </si>
  <si>
    <t>Prestación de servicios profesionales al Grupo de Talento Humano en las actividades encaminadas al control, seguimiento y gestión del proceso administrativo, presupuestal y financiero del Grupo de Talento Humano del Ministerio de Ambiente y Desarrollo Sostenible.</t>
  </si>
  <si>
    <t>1. Realizar los informes de ejecución presupuestal para el seguimiento y control de la gestión presupuestal del Grupo de Talento Humano. 2. Gestionar con las áreas y/o grupos correspondientes del Ministerio de Ambiente y Desarrollo Sostenible, las modificaciones del presupuesto requeridas para la operación del Grupo de Talento Humano. 3. Realizar, revisar, modificar y actualizar el Plan Anual de Adquisiciones del Grupo de Talento Humano, de acuerdo con los requerimientos y necesidades realizadas por la supervisión. 4. Realizar las proyecciones presupuestales y de contratación requeridas para los informes de plan de compras y adquisiciones requeridas por el Ministerio de Ambiente y Desarrollo Sostenible. 5. Elaborar y actualizar las bases de datos con la información de la contratación asociada al Grupo de Talento Humano. 6. Realizar la proyección mensualizada de pago del Grupo de Talento Humano. 7. Apoyar en la elaboración de respuesta a solicitudes de información realizada por terceros, relacionada con los trámites administrativos, presupuestales y/o financieros del Grupo de Talento Humano. 8. Asistir a las reuniones requeridas por el supervisor del contrato. 9. Las demás que le sean asignadas por el supervisor en relación con el objeto del contrato.</t>
  </si>
  <si>
    <t>El valor del contrato a celebrar es hasta por la suma de OCHENTA Y DOS MILLONES NOVECIENTOS QUINCE MIL PESOS M/CTE. ($82.915.000).</t>
  </si>
  <si>
    <t>C-3299-0900-21-10101C-3299071-02</t>
  </si>
  <si>
    <t>DIANA MARCELA ALBARRACIN NUÑEZ</t>
  </si>
  <si>
    <t>Coordinadora del Grupo de Talento Humano</t>
  </si>
  <si>
    <t>https://community.secop.gov.co/Public/Tendering/OpportunityDetail/Index?noticeUID=CO1.NTC.5425148&amp;isFromPublicArea=True&amp;isModal=true&amp;asPopupView=true</t>
  </si>
  <si>
    <t>El término estrictamente indispensable para que el contratista cumpla con el objeto y obligaciones contractuales será ONCE (11) meses y QUINCE (15) días, o hasta 31 de diciembre, lo primero que ocurra</t>
  </si>
  <si>
    <t>MARIA JULIANA VELANDIA USTARIZ</t>
  </si>
  <si>
    <t>https://www.funcionpublica.gov.co/web/sigep/hdv/-/directorio/S1152063-8003-5/view</t>
  </si>
  <si>
    <t>Prestación de servicios profesionales al Grupo de Talento Humano para adelantar los procedimientos y procesos en materia contractual en sus diferentes etapas.</t>
  </si>
  <si>
    <t>1. Estructurar los estudios previos, y demás documentos que se requieran para el trámite de los procesos que le sean asignados por la supervisión, de conformidad con los lineamientos dados por la coordinación del Grupo de Contratos. 2. Publicar en la oportunidad legal en el SECOP II, los documentos exigidos en la normatividad de contratación estatal vigente. 3. Apoyar en la elaboración de los proyectos de actas de liquidación bilateral y unilateral de los contratos y convenios que se hayan suscrito y que tengan relación con la misionalidad del Grupo de Talento Humano. 4. Realizar la evaluación técnica de las propuestas presentadas en los procesos de selección y la proyección jurídica de las respuestas a las observaciones que se presenten en desarrollo de estos. 5.Proyectar las minutas de modificaciones, adiciones y prórrogas, entre otros, solicitados por el Grupo de Talento Humano. 6. Llevar a cabo, realizar seguimiento y acompañamiento a los procesos de selección pública que desarrolle el Grupo de Contratos en cualquiera de sus modalidades. 7. Proyectar conceptos en materia contractual, cuando a ello hubiere lugar y que sean solicitados por la supervisión. 8. Proyectar memorando de legalización de los contratos de prestación de servicios adelantados por el Grupo de Talento Humano. 9. Alimentar el OneDrive, Arca, o cualquier plataforma digital asignada por la supervisión del contrato de acuerdo con los lineamientos de archivo.</t>
  </si>
  <si>
    <t>El valor del contrato a celebrar es hasta por la suma OCHENTA MILLONES QUINIENTOS MIL PESOS M/CTE. ($80.500.000).</t>
  </si>
  <si>
    <t>https://community.secop.gov.co/Public/Tendering/OpportunityDetail/Index?noticeUID=CO1.NTC.5417442&amp;isFromPublicArea=True&amp;isModal=true&amp;asPopupView=true</t>
  </si>
  <si>
    <t>El término estrictamente indispensable para que el contratista cumpla con el objeto y obligaciones contractuales será por ONCE (11) MESES Y QUINCE (15) DÍAS, o hasta 31 de diciembre, lo primero que ocurra</t>
  </si>
  <si>
    <t>DALIAN YIZETH GARCIA VELASQUEZ</t>
  </si>
  <si>
    <t>https://www.funcionpublica.gov.co/web/sigep/hdv/-/directorio/S768913-8003-5/view</t>
  </si>
  <si>
    <t>Prestación de servicios profesionales para apoyar los asuntos jurídicos relacionados con actuaciones administrativas, así como el acompañamiento, impulso, estructuración y revisión de los procesos de contractuales, adelantados por el Grupo de Talento Humano.</t>
  </si>
  <si>
    <t>1. Proyectar, revisar y hacer seguimiento a los actos administrativos y sus comunicaciones, asignados cuando sean competencia del Grupo de Talento Humano. 2. Revisar, proyectar y consolidar las respuestas a los requerimientos jurídicos, conceptos, consultas y peticiones de los diferentes entes de control y demás relacionadas con la administración y gestión del talento humano, conforme a las normas vigentes y procedimientos internos aplicables. 3. Estructurar los estudios previos y demás documentación que se requiera para el trámite de los procesos de contratación asignados por la supervisión, de conformidad con la normatividad, jurisprudencia y lineamientos dados por la coordinación del Grupo de Contratos del Ministerio de Ambiente y Desarrollo Sostenible. 4. Apoyar el proceso precontractual, contractual y poscontractual en cualquiera de sus etapas con el trámite, documentación e informes que este requiera, según la modalidad de contratación y normatividad vigente y aplicable. 5. Apoyar el proceso de liquidación bilateral y unilateral de los contratos suscritos por el Grupo de Talento Humano del Ministerio de Ambiente y Desarrollo Sostenible, revisando y generando los informes, documentos y demás soportes a que haya lugar. 6. Asesorar y apoyar a la supervisión de los contratos del Área de Coordinación de Talento Humano, durante su ejecución cuando a ello haya lugar. 7. Participar y asistir a las reuniones y/o eventos requeridos por el Supervisor contractual. 8. Alimentar OneDrive, Arca, o cualquier plataforma digital asignada por la supervisión del contrato de acuerdo con los lineamientos de archivo, cuando a ello haya lugar</t>
  </si>
  <si>
    <t>El valor del contrato a celebrar es hasta por la suma de OCHENTA MILLONES QUINIENTOS MIL PESOS. ($80.500.000).</t>
  </si>
  <si>
    <t>https://community.secop.gov.co/Public/Tendering/OpportunityDetail/Index?noticeUID=CO1.NTC.5416424&amp;isFromPublicArea=True&amp;isModal=true&amp;asPopupView=true</t>
  </si>
  <si>
    <t>El término estrictamente indispensable para que el contratista cumpla con el objeto y obligaciones contractuales será por ONCE (11) MESES Y (15) QUINCE DÍAS, o hasta 31 de diciembre, lo primero que ocurra.</t>
  </si>
  <si>
    <t>ERIKA XIOMARA NIETO LOZANO</t>
  </si>
  <si>
    <t>ABOGADO</t>
  </si>
  <si>
    <t>https://www.funcionpublica.gov.co/web/sigep/hdv/-/directorio/S1972772-8003-5/view</t>
  </si>
  <si>
    <t>Realizar actividades jurídicas y administrativas para apoyar el proceso de administración de expedientes contractuales digitales a cargo del Grupo de Contratos del Ministerio de Ambiente y Desarrollo Sostenible</t>
  </si>
  <si>
    <t>1. Crear expedientes contractuales en el aplicativo ARCA o su equivalente 2. Administrar y asociar documentos conforme los lineamientos del grupo de gestión documental 3. Apoyar la atención de auditorías y subsanación de hallazgos de gestión documental. 4. Proyectar y gestionar los procesos de cierre de expedientes contractuales 5. Realizar las publicaciones requeridas en las plataformas contractuales 6. Atender solicitudes y derechos de petición asignadas por la supervisión 7. Apoyar en los procesos de legalización, notificación y archivo de solicitudes contractuales 8. Conformar una base de datos y mantenerla actualizada con la información de los expedientes contractuales 2024 9. Las demás que sean asignadas por la supervisión</t>
  </si>
  <si>
    <t>El valor del contrato a celebrar es hasta por la suma de $28.160.000 incluido los impuestos a que haya lugar.</t>
  </si>
  <si>
    <t>https://community.secop.gov.co/Public/Tendering/OpportunityDetail/Index?noticeUID=CO1.NTC.5432964&amp;isFromPublicArea=True&amp;isModal=true&amp;asPopupView=true</t>
  </si>
  <si>
    <t>El término estrictamente indispensable para que el contratista cumpla con el objeto y obligaciones contractuales será de OCHO (8) MESES Y VEINTICUATRO (24) DÍAS, o hasta el 31 de diciembre de 2024, lo primero que ocurra.</t>
  </si>
  <si>
    <t>CESAR ANTONIO COECHA LEON</t>
  </si>
  <si>
    <t>https://www.funcionpublica.gov.co/web/sigep/hdv/-/directorio/S1038533-8003-5/view</t>
  </si>
  <si>
    <t>Prestar servicios profesionales para apoyar en la elaboración y revisión de conceptos y actuaciones jurídicas en temas estratégicos, particularmente los referidos a los fondos gestionados por el Ministerio de Ambiente y Desarrollo Sostenible y otros procesos definidos por el Despacho de la Ministra</t>
  </si>
  <si>
    <t>1. Revisar y recomendar la aprobación de instrumentos jurídicos que permitan la coordinación con las entidades del Sistema Nacional Ambiental – SINA, los actos administrativos, conceptos y otros a cargo del Despacho de la Ministra. 2. Apoyar jurídicamente los procesos y las acciones en el Sector Ambiente, así como la elaboración de propuestas y conceptos sobre la regulación en temas ambientales. 3. Revisar los procesos de alto impacto, convenios y contratos estratégicos del Despacho de la Ministra. 4. Revisar la coherencia y validez jurídica de ciertos actos administrativos tales como acuerdos derivados de las instancias relativas al Fondo para la Vida y la Biodiversidad. 5. Asistir y participar en la preparación y ejecución de las reuniones que le sean asignadas por el supervisor del contrato. 6. Apoyar en la revisión de los proyectos de respuestas a entes de control y otras instancias, que sean asignados por el Despacho de la Ministra. 7. Las demás actividades que sean asignadas por el supervisor del contrato y estén relacionadas directamente con el objeto de este.</t>
  </si>
  <si>
    <t>El valor del contrato a celebrar es hasta por la suma de CIENTO TREINTA Y OCHO MILLONES CUATROCIENTOS MIL PESOS M/CTE. ($138.400.000), incluidos los impuestos a que haya lugar.</t>
  </si>
  <si>
    <t>C-3299-0900-21-10101C-3299060-02 A</t>
  </si>
  <si>
    <t>https://community.secop.gov.co/Public/Tendering/OpportunityDetail/Index?noticeUID=CO1.NTC.5415582&amp;isFromPublicArea=True&amp;isModal=true&amp;asPopupView=true</t>
  </si>
  <si>
    <t>El término estrictamente indispensable para que el contratista cumpla con el objeto y las obligaciones contractuales será por ONCE (11) MESES y DIECISÉIS (16) DÍAS CALENDARIO o hasta el 31 de diciembre de 2024, lo primero que ocurra, previo cumplimiento de los requisitos de perfeccionamiento y ejecución del contrato.</t>
  </si>
  <si>
    <t>MONICA YAZMIN SUAREZ BERNAL</t>
  </si>
  <si>
    <t>https://www.funcionpublica.gov.co/web/sigep/hdv/-/directorio/S166051-8003-5/view</t>
  </si>
  <si>
    <t xml:space="preserve">DIRECCIÓN DE BOSQUES BIODIVERSIDAD Y SERVICIOS ECOSISTÉMICOS </t>
  </si>
  <si>
    <t>Prestar servicios profesionales de acompañamiento jurídico en la planificación, ejecución y seguimiento de los procesos contractuales y administrativos que se dan en el marco de las competencias de la Dirección de Bosques, Biodiversidad y Servicios Ecosistémicos del Ministerio de Ambiente y Desarrollo Sostenible.</t>
  </si>
  <si>
    <t>1. Acompañar los procesos de estructuración, ejecución y seguimiento de las actividades de carácter contractual, que conlleva la adquisición de bienes y/o servicios competencia del área, siguiendo la normatividad vigente y lineamientos institucionales. 2. Estructurar desde la etapa precontractual los convenios o contratos que sean necesarios suscribir para el cumplimiento de las metas de la Dirección. 3. Proyectar las respuestas que requieran acompañamiento jurídico que estén asociadas con los temas o asuntos a cargo de la Dirección de Bosques, Biodiversidad y Servicios Ecosistémicos. 4. Asistir y participar en las reuniones, comités de contratación, audiencias y demás, relacionados con asuntos contractuales o legales que se requirieran. 5. Apoyar jurídicamente cuando fuere necesario a la supervisión de los contratos y/o convenios que estén a su cargo o que sean delegados por el supervisor(a) del contrato. Calle 37 No. 8 - 40, Bogotá D.C., Colombia Conmutador: (+57) 601 332 3400 https://www.minambiente.gov.co/ F-A-CTR-52: V7 – 27/07/2023 Página 7|18 6. Las demás que le sean asignadas por el supervisor del contrato, de conformidad con la naturaleza del objeto Contractua</t>
  </si>
  <si>
    <t>El valor del contrato a celebrar es hasta por la suma de hasta CIENTO TREINTA Y SIETE MILLONES QUINIENTOS MIL PESOS ($137.500.000) M/CTE, incluido los impuestos a que haya lugar</t>
  </si>
  <si>
    <t>C-3202-0900-14-40101B-3202057-02</t>
  </si>
  <si>
    <t>ADRIANA RIVERA BRUSATIN</t>
  </si>
  <si>
    <t>Directora de Bosques Biodiversidad y Servicios Ecosistémicos</t>
  </si>
  <si>
    <t>DIRECCIÓN DE BOSQUES BIODIVERSIDAD Y SERVICIOS ECOSISTÉMICOS</t>
  </si>
  <si>
    <t>https://community.secop.gov.co/Public/Tendering/OpportunityDetail/Index?noticeUID=CO1.NTC.5415649&amp;isFromPublicArea=True&amp;isModal=true&amp;asPopupView=true</t>
  </si>
  <si>
    <t>El término estrictamente indispensable para que el contratista cumpla con el objeto y obligaciones contractuales será ONCE (11) MESES, o hasta 31 de diciembre de 2024, lo primero que ocurra, previo cumplimiento de los requisitos de perfeccionamiento y ejecuciòn.</t>
  </si>
  <si>
    <t>NELLY AMANDA BUITRAGO RUIZ</t>
  </si>
  <si>
    <t>https://www.funcionpublica.gov.co/web/sigep/hdv/-/directorio/S635159-8003-5/view</t>
  </si>
  <si>
    <t>GRUPO DE TESORERIA</t>
  </si>
  <si>
    <t>Prestación servicios profesionales al Grupo de Tesorería en el manejo de los recursos asignados al Minambiente, para el cumplimiento de sus obligaciones financieras, de conformidad con las actividades específicas del contrato.</t>
  </si>
  <si>
    <t>1. Establecer los requerimientos de recursos mensuales del Ministerio y del Fondo Nacional Ambiental y solicitarlos al Ministerio de Hacienda a través del aplicativo SIIF Nación. 2. Establecer las modificaciones de recursos solicitados por las dependencias a través del aplicativo SIIF Nación. 3. Realizar periódicamente el seguimiento a la ejecución de los recursos por parte de las dependencias del Ministerio, de acuerdo con los indicadores de gestión establecidos por el Ministerio de Hacienda y Crédito Público y de conformidad con las indicaciones del supervisor del contrato. 4. Verificar el cumplimiento de requisitos y la programación de las obligaciones remitidas por el Grupo de Contabilidad. 5. Realizar en el SIIF Nación el pago de las obligaciones que le sean asignadas por el supervisor del contrato. 6. Realizar el seguimiento y el informe de los contratistas del Ministerio, que presenten pagos pendientes acumulados. 7. Gestionar los pagos en moneda extranjera por concepto de contribuciones a organismos internacionales requeridos por la entidad en SIIF Nación. 8. Las demás actividades que estén relacionadas con el objeto contractual y que sean asignadas por el supervisor.</t>
  </si>
  <si>
    <t>El valor del contrato a celebrar es hasta por la suma de CIENTO CUARENTA Y DOS MILLONES QUINIENTOS OCHENTA Y NUEVE MIL SETECIENTOS SESENTA Y SIETE PESOS M/cte ($142.589.767), incluido los impuestos a que haya lugar.</t>
  </si>
  <si>
    <t>Coordinadora Grupo de Tesoreria</t>
  </si>
  <si>
    <t>https://community.secop.gov.co/Public/Tendering/OpportunityDetail/Index?noticeUID=CO1.NTC.5416307&amp;isFromPublicArea=True&amp;isModal=true&amp;asPopupView=true</t>
  </si>
  <si>
    <t>El término estrictamente indispensable para que el contratista cumpla con el objeto y obligaciones contractuales será de once (11) meses y diecinueve (19) días previo cumplimiento de los requisitos de perfeccionamiento y ejecución, sin exceder al 31 de diciembre de 2023.</t>
  </si>
  <si>
    <t>BIBIANA ANDREA CASAS SIERRA</t>
  </si>
  <si>
    <t>https://www.funcionpublica.gov.co/web/sigep/hdv/-/directorio/S853539-8003-5/view</t>
  </si>
  <si>
    <t>Prestación de servicios profesionales a la Oficina de Negocios Verdes y Sostenibles en la gestión contractual que sea requerida por el Grupo de competitividad y Promoción de negocios verdes sostenibles.</t>
  </si>
  <si>
    <t>1. Realizar el trámite de los respectivos procesos de contratación que sean adelantados desde la Oficina de Negocios Verdes y Sostenibles. 2. Realizar las revisiones y validaciones de las hojas de vida en el aplicativo SIGEP, de las personas naturales a contratar bajo la modalidad de prestación de servicios profesionales o de apoyo a la gestión. 3. Apoyar en la conformación del expediente digital y/o físico de cada uno de los documentos contractuales de acuerdo con los lineamientos dados por la Coordinación del Grupo de Contratos. 4. Realizar el trámite de las modificaciones, adiciones, prórrogas, suspensiones, terminaciones de los procesos contractuales adelantados por el Grupo de competitividad y Promoción de negocios verdes sostenibles. 5. Realizar el trámite de liquidación de los contratos y/o convenios adelantados por la oficina de Negocios Verdes y Sostenibles, dentro de los términos legales correspondientes y en articulación con el Grupo de Contratos.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t>
  </si>
  <si>
    <t>El valor del contrato a celebrar es hasta por la suma de OCHENTA MILLONES QUINIENTOS MIL PESOS M/CTE ($80.500.000.00), incluido los impuestos a que haya lugar.</t>
  </si>
  <si>
    <t>https://community.secop.gov.co/Public/Tendering/OpportunityDetail/Index?noticeUID=CO1.NTC.5415749&amp;isFromPublicArea=True&amp;isModal=true&amp;asPopupView=true</t>
  </si>
  <si>
    <t>ALBA LUCIA MONTAÑEZ PEREZ</t>
  </si>
  <si>
    <t>https://www.funcionpublica.gov.co/web/sigep/hdv/-/directorio/S409212-8003-5/view</t>
  </si>
  <si>
    <t>Prestación de servicios profesionales a la Oficina de Negocios Verdes y Sostenibles, en la articulación, planeación y seguimiento de la gestión financiera y presupuestal</t>
  </si>
  <si>
    <t>1. Realizar las actividades de orden financiero y presupuestal requeridas para la formulación y seguimiento de las herramientas de planeación y ejecución de los recursos asignados a la Oficina de Negocios Verdes y Sostenibles. 2. Realizar la planeación y seguimiento de orden financiero de los programas y proyectos de la ONVS. 3. Realizar el reporte de seguimiento periódico al proyecto de inversión en la plataforma de DNP. 4. Realizar el seguimiento financiero a la ejecución de contratos y convenios, que sean adelantados por la Oficina de Negocios Verdes y Sostenibles. 5. Realizar la proyección, revisión y seguimiento financiero a las liquidaciones de los contratos y/o convenios adelantados por la oficina de Negocios Verdes y Sostenibles, dentro de los términos legales correspondientes. 6. Realizar el apoyo en la construcción de informes financieros y presupuestales requeridos para el seguimiento y control. 7. Asistir a las reuniones relacionadas con el objeto contractual (allegar los soportes de la asistencia a la misma junto con ayudas de memoria y el soporte del seguimiento a los compromisos establecidos, en caso de aplicar.) 8. Las demás que determine el supervisor del contrato, relacionadas con el ejercicio de sus obligaciones y del objeto contractual</t>
  </si>
  <si>
    <t>El valor del contrato a celebrar es hasta por la suma de CIENTO QUINCE MILLONES DE PESOS M/CTE ($115.000.000), incluido los impuestos a que haya lugar.</t>
  </si>
  <si>
    <t>https://community.secop.gov.co/Public/Tendering/OpportunityDetail/Index?noticeUID=CO1.NTC.5416247&amp;isFromPublicArea=True&amp;isModal=true&amp;asPopupView=true</t>
  </si>
  <si>
    <t>El término estrictamente indispensable para que el contratista cumpla con el objeto y obligaciones contractuales será de ONCE MESES (11) Y QUINCE (15) DÍAS CALENDARIO, o hasta 31 de diciembre de 2024, lo primero que ocurra</t>
  </si>
  <si>
    <t>HENRRY SOTO VEGA</t>
  </si>
  <si>
    <t>https://www.funcionpublica.gov.co/web/sigep/hdv/-/directorio/S2326733-8003-5/view</t>
  </si>
  <si>
    <t>Prestación de servicios profesionales a la Dirección de Bosques, Biodiversidad y Servicios Ecosistémicos del Ministerio de Ambiente y Desarrollo Sostenible en el seguimiento financiero y presupuestal, así como apoyar la gestión de los proyectos de inversión a cargo de la Dirección.</t>
  </si>
  <si>
    <t>1. Apoyar en la proyección, actualización y modificación al Plan Anual de Adquisiciones de acuerdo con los requerimientos y necesidades que se presenten en la Dirección. 2. Realizar el seguimiento de los diferentes trámites financieros y presupuestales que le sean requeridos en el marco de los proyectos de la Dirección de Bosques, Biodiversidad y Servicios Ecosistémicos, necesarios para el cumplimiento de las metas y compromisos. 4 Elaborar y actualizar los reportes, informes y bases de datos con la información financiera o presupuestal que se requieran para el cumplimiento de los compromisos y metas que corresponden a la Dirección. 5 Revisar, actualizar y reportar los datos del presupuesto, plan de acción y proyecto de inversión, que le sean solicitados por la Dirección. 6 Las demás actividades que estén relacionadas con el objeto contractual y que sean asignadas por el supervisor</t>
  </si>
  <si>
    <t>El valor del contrato a celebrar es hasta por la suma de hasta CIENTO VEINTIÚN MILLONES DE PESOS ($121.000.000) M/CTE, incluido los impuestos a que haya lugar.</t>
  </si>
  <si>
    <t>https://community.secop.gov.co/Public/Tendering/OpportunityDetail/Index?noticeUID=CO1.NTC.5415575&amp;isFromPublicArea=True&amp;isModal=true&amp;asPopupView=true</t>
  </si>
  <si>
    <t>El término estrictamente indispensable para que el contratista cumpla con el objeto y obligaciones contractuales será ONCE (11) MESES, o hasta 31 de diciembre, lo primero que ocurra, previo cumplimiento de los requisitos de perfeccionamiento y ejecución</t>
  </si>
  <si>
    <t>GINNA MARCELA HERNÀNDEZ BARÒN</t>
  </si>
  <si>
    <t>https://www.funcionpublica.gov.co/web/sigep/hdv/-/directorio/S1947782-8003-5/view</t>
  </si>
  <si>
    <t>Prestar servicios profesionales en el seguimiento a las solicitudes efectuadas por el Congreso de la República al Ministerio de Ambiente y Desarrollo Sostenible, así como de la consolidación, revisión y seguimiento a las respuestas de estas solicitudes.</t>
  </si>
  <si>
    <t>1. Prestar acompañamiento al despacho de la Ministra de Ambiente y Desarrollo Sostenible y a la Oficina Asesora Jurídica en la obtención de los diferentes insumos técnicos necesarios para la contestación a los derechos de petición y requerimientos provenientes del Congreso de la República. 2. Realizar seguimiento de manera oportuna e idónea al proceso de respuestas a los derechos de petición provenientes del Congreso de la República, en lo referente a asuntos legislativos. 3. Analizar y revisar las respuestas a derechos de petición que sean remitidos por el Congreso de la República, garantizado que las mismas cumplan con los requisitos para contestar de forma y de fondo a la solicitud. 4. Participar en el desarrollo de las diferentes reuniones, visitas requeridas y demás actividades en el cumplimiento del objeto del contrato. 5. Las demás actividades asignadas por el Supervisor del Contrato y que estén relacionadas con el objeto contractual.</t>
  </si>
  <si>
    <t>El valor del contrato a celebrar es hasta por la suma NOVENTA MILLONES SEISCIENTOS CUARENTA MIL PESOS M/CTE incluido los impuestos a que haya lugar.</t>
  </si>
  <si>
    <t>https://community.secop.gov.co/Public/Tendering/OpportunityDetail/Index?noticeUID=CO1.NTC.5424898&amp;isFromPublicArea=True&amp;isModal=true&amp;asPopupView=true</t>
  </si>
  <si>
    <t>El término estrictamente indispensable para que el contratista cumpla con el objeto y obligaciones contractuales será once (11) meses, o hasta 31 de diciembre, lo primero que ocurra.</t>
  </si>
  <si>
    <t>RICHARD ALBERTO SANTAMARIA SANABRIA</t>
  </si>
  <si>
    <t>https://www.funcionpublica.gov.co/web/sigep/hdv/-/directorio/S1014199-8003-5/view</t>
  </si>
  <si>
    <t>Prestar servicios profesionales jurídicos y administrativos en el seguimiento al cumplimiento de las órdenes judiciales y demás trámites de competencia de la Oficina Asesora Jurídica del Ministerio de Ambiente y Desarrollo Sostenible</t>
  </si>
  <si>
    <t>1.Ejercer la representación judicial del Ministerio de Ambiente y Desarrollo Sostenible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2. Impulsar al interior de las Direcciones Técnicas del Ministerio y demás entidades del SINA, las gestiones para que incluyan en sus respectivos Planes de Acción, el Cumplimiento a las sentencias y/u órdenes judiciales, para lo cual deberá realizarse por lo menos una reunión al mes de manera virtual o presencial, o los requerimientos que se estimen necesarios para el efectivo seguimiento al cumplimiento, en la que se analice el estado de cumplimiento de las diferentes órdenes judiciales y presente sus recomendaciones sobre cada caso. 3. Ejercer la representación judicial y extrajudicial del Ministerio dentro de los procesos asignados por el supervisor. 4. Generar ayudas de memoria, conceptos y las fichas de seguimiento junto con su respectiva actualización sobre las sentencias y órdenes judiciales, identificando en estas las que son de competencia del Ministerio y las Direcciones Técnicas del mismo y demás entidades con las cuales se debe interactuar para su cumplimiento. 5.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6. Asistir y participar en las diferentes reuniones, visitas requeridas y demás actividades en el cumplimiento del objeto del contrato. 7. Atender y proyectar las respuestas a las PQRS y requerimientos relacionados con el objeto del contrato, dentro de los términos legales establecidos, adjuntando el reporte del sistema de Gestión Documental que evidencia el estado de las asignaciones. 8. Las demás actividades asignadas por el Supervisor del Contrato y que estén relacionadas con el objeto contractual</t>
  </si>
  <si>
    <t>El valor del contrato a celebrar es hasta por la suma de NOVENTA MILLONES SEISCIENTOS CUARENTA MIL PESOS MCTE incluidos todos los impuestos a que haya lugar</t>
  </si>
  <si>
    <t>https://community.secop.gov.co/Public/Tendering/OpportunityDetail/Index?noticeUID=CO1.NTC.5416689&amp;isFromPublicArea=True&amp;isModal=true&amp;asPopupView=true</t>
  </si>
  <si>
    <t>El término estrictamente indispensable para que el contratista cumpla con el objeto y obligaciones contractuales será de Once (11) meses, o hasta el 31 de diciembre de 2024, lo primero que ocurra, previo cumplimiento de los requisitos de perfeccionamiento y ejecución.</t>
  </si>
  <si>
    <t>DIANA MARCELA TINJACÁ LÓPEZ</t>
  </si>
  <si>
    <t>ADMINISTRACIÓN Y GESTION</t>
  </si>
  <si>
    <t>https://www1.funcionpublica.gov.co/web/sigep2/hdv/-/directorio/S616775-8003-5/view</t>
  </si>
  <si>
    <t>Prestar los servicios profesionales a la Dirección de Gestión Integral del Recurso Hídrico del Ministerio de Ambiente y Desarrollo Sostenible, para apoyar el desarrollo y seguimiento de los procesos administrativos, financieros y de proyectos de inversión en el marco de la gestión del agua que le sean encomendadas por la supervisión, así como el seguimiento al interior de esta cartera a la implementación de la Política Nacional de Gestión Integral del Recurso Hídrico</t>
  </si>
  <si>
    <t>1. Generar, actualizar y realizar seguimiento a los planes de acción y contratación de la Dirección 2024, de acuerdo a los establecido por la Secretaría General, Subdirección Administrativa y Financiera y la Oficina de Planeación del Ministerio 2. Elaborar reportes, informes y documentos relacionados con la proyección, gestión, avances, control, cumplimiento de metas y compromisos de la gestión integral del recurso hídrico. 3. Elaborar reportes, informes y documentos relacionados referentes a la planeación estratégica en el proceso administrativo, los planes de mejoramiento, y aspectos financieros de la Dirección solicitados por los entes de control, entidades de orden nacional y demás interesados. 4. Elaborar o ajustar el proyecto de inversión de la Dirección y realizar el respectivo seguimiento de acuerdo con la plataforma establecida por el DNP. 5. Realizar con los grupos de la Dirección el seguimiento para el cumplimiento de las acciones de los CONPES en que participa la Dirección para el reporte en la plataforma del DNP, generando los informes y documentos técnicos a que haya lugar. 6. Realizar el seguimiento a través de los reportes solicitados por la oficina de planeación del Ministerio sobre la implementación de Política Nacional para la Gestión Integral del Recurso Hídrico por parte de las acciones realizadas por la Dirección. 7. Las demás actividades que le sean requeridas por el Supervisor del Contrato y que tenga relación con el objeto y obligaciones del contrato.</t>
  </si>
  <si>
    <t>El valor del contrato a celebrar es hasta por la suma de CIENTO DIECIOCHO MILLONES CUATROCIENTOS CINCUENTA MIL PESOS M/CTE ($118.450.000), incluido los impuestos a que haya lugar.</t>
  </si>
  <si>
    <t>https://community.secop.gov.co/Public/Tendering/OpportunityDetail/Index?noticeUID=CO1.NTC.5431998&amp;isFromPublicArea=True&amp;isModal=true&amp;asPopupView=true</t>
  </si>
  <si>
    <t>El término estrictamente indispensable para que el contratista cumpla con el objeto y obligaciones contractuales será once (11) meses y quince (15) días calendario, o hasta 31 de diciembre, lo primero que ocurra.</t>
  </si>
  <si>
    <t>CRISTHIAN CAMILO GASCA PEDRAZA</t>
  </si>
  <si>
    <t>https://www.funcionpublica.gov.co/web/sigep/hdv/-/directorio/S4804921-8003-5/view</t>
  </si>
  <si>
    <t>Prestar servicios profesionales al Grupo de Recursos Genéticos de la Dirección de Bosques, Biodiversidad y Servicios Ecosistémicos, para apoyar el componente legal requerido dentro del Régimen sobre Acceso a los Recursos Genéticos y temas conexos.</t>
  </si>
  <si>
    <t>1. Proyectar actos administrativos y hacer el análisis jurídico en la evaluación y seguimiento de las solicitudes y contratos de acceso a los recursos genéticos y sus productos derivados. 2. Proyectar los insumos requeridos para la elaboración de normas sobre el uso sostenible de los recursos genéticos y productos derivados. 3. Generar los documentos necesarios desde el componente legal sobre las temáticas relacionadas en materia de recursos genéticos y productos derivados. 4. Organizar y participar en reuniones de negociación de contratos y apoyar las actividades de divulgación de información sobre los aspectos jurídicos de la aplicación del régimen sobre acceso a los recursos genéticos y sus productos derivados en Colombia. 5. Apoyar en la elaboración de los documentos necesarios en las etapas de estructuración, ejecución y liquidación de convenios o contratos relacionados con recursos genéticos y conexos. 6. Proyectar respuestas a peticiones y actualizar información de acuerdo con las indicaciones del superviso</t>
  </si>
  <si>
    <t>El valor del contrato a celebrar es hasta por la suma de SESENTA MILLONES QUINIENTOS MIL PESOS ($60.500.000) M/CTE, incluido los impuestos a que haya lugar</t>
  </si>
  <si>
    <t>https://community.secop.gov.co/Public/Tendering/OpportunityDetail/Index?noticeUID=CO1.NTC.5443159&amp;isFromPublicArea=True&amp;isModal=true&amp;asPopupView=true</t>
  </si>
  <si>
    <t>El término estrictamente indispensable para que el contratista cumpla con el objeto y obligaciones contractuales será de once (11) meses, o hasta 31 de diciembre, lo primero que ocurra</t>
  </si>
  <si>
    <t>JAMES FERNANDO MORALES ROJAS</t>
  </si>
  <si>
    <t>TECNICO LABORAL EN ORGANIZACIÒN Y ADMINISTRACIÒN DE PYMES</t>
  </si>
  <si>
    <t>https://www.funcionpublica.gov.co/web/sigep/hdv/-/directorio/S4642962-8003-5/view</t>
  </si>
  <si>
    <t>DIRECCIÓN DE ORDENAMIENTO AMBIENTAL TERRITORIAL Y COORDINACIÓN DEL SISTEMA NACIONAL AMBIENTAL -SINA</t>
  </si>
  <si>
    <t>Prestación de servicios profesionales a la Dirección de Ordenamiento Ambiental Territorial y Sistema Nacional Ambiental, mediante la elaboración de bases de datos, proyección y trámite de correspondencia, y demás actividades relacionadas de conformidad a las directrices y necesidades establecidas por la Dirección.</t>
  </si>
  <si>
    <t>1. Apoyar a la Dirección de Ordenamiento Ambiental Territorial y Sistema Nacional Ambiental en la proyección, gestión, clasificación y asignación de requerimientos, comunicaciones, documentos y demás solicitudes que le sean realizadas, asegurando el cumplimiento oportuno y la eficiencia durante el proceso. 2. Apoyar la planificación, organización y seguimiento de la agenda, los espacios de trabajo, eventos y otras actividades institucionales e interinstitucionales, en el marco del cumplimiento de los compromisos y objetos misionales de la Dirección de Ordenamiento Ambiental Territorial y Sistema Nacional Ambiental. 3. Apoyar en la gestión, proyección de respuestas y trámite de solicitudes, así como, en la asignación de la correspondencia, documentos y comunicaciones por el sistema ARCA, participando a su vez, en el proceso de relacionamiento con la Unidad Coordinadora para el Gobierno Abierto como enlace para la gestión eficiente de las peticiones, quejas, reclamos, sugerencias y denuncias (PQRSD) a cargo de la Dirección de Ordenamiento Ambiental Territorial y Sistema Nacional Ambiental. 4. Apoyar la elaboración, registro y actualización periódica de las bases de datos requeridas para el seguimiento de la información y temas de interés para la Dirección de Ordenamiento Ambiental Territorial y Sistema Nacional Ambiental. 5. Brindar apoyo al despacho de la Dirección de Ordenamiento Ambiental Territorial y Sistema Nacional Ambiental en la gestión administrativa de las cuentas de cobro, comisiones, y otros requerimientos a través de los aplicativos dispuestos por parte del Ministerio para tal fin. 6. Todas las demás que le indique el Supervisor del contrato siempre que tengan relación con el objeto y las obligaciones del mismo.</t>
  </si>
  <si>
    <t>El valor del contrato a celebrar es hasta por la suma de CINCUENTA Y NUEVE MILLONES DOSCIENTOS OCHENTA MIL PESOS ($59.280.000 M/CTE), incluido los impuestos a que haya lugar</t>
  </si>
  <si>
    <t>C-3205-0900-3-10102A-3205034-02</t>
  </si>
  <si>
    <t>GUSTAVO ADOLFO CARRIÓN BARRERO</t>
  </si>
  <si>
    <t>Director General de Ordenamiento Ambiental Territorial y coordinación del Sistema Nacional Ambiental -SINA</t>
  </si>
  <si>
    <t>DIRECCIÓN GENERAL DE ORDENAMIENTO AMBIENTAL TERRITORIAL Y COORDINACIÓN DEL SISTEMA NACIONAL AMBIENTAL -SINA</t>
  </si>
  <si>
    <t>80111600</t>
  </si>
  <si>
    <t>https://community.secop.gov.co/Public/Tendering/OpportunityDetail/Index?noticeUID=CO1.NTC.5436623&amp;isFromPublicArea=True&amp;isModal=true&amp;asPopupView=true</t>
  </si>
  <si>
    <t>El término estrictamente indispensable para que el contratista cumpla con el objeto y obligaciones contractuales será de once (11) meses y doce (12) días, o hasta 31 de diciembre de 2024, lo primero que ocurra.</t>
  </si>
  <si>
    <t>ANA VALERIA MARTINEZ SICACHA</t>
  </si>
  <si>
    <t>https://www.funcionpublica.gov.co/web/sigep/hdv/-/directorio/S4399279-8003-5/view</t>
  </si>
  <si>
    <t>Prestación de servicios profesionales para apoyar a la Dirección de Ordenamiento Ambiental Territorial y SINA desde el componente jurídico, en las actividades de asistencia técnica de los procesos de planificación y ordenamiento ambiental territorial y gestión administrativa contractual.</t>
  </si>
  <si>
    <t>El valor del contrato a celebrar es hasta por la suma de SESENTA Y TRES MILLONES CIENTO SETENTA Y OCHO MIL OCHOCIENTOS PESOS M/CTE ($63.178.800), incluido los impuestos a que haya lugar.</t>
  </si>
  <si>
    <t>C-3205-0900-3-10102A-3205029-02</t>
  </si>
  <si>
    <t>https://community.secop.gov.co/Public/Tendering/OpportunityDetail/Index?noticeUID=CO1.NTC.5437963&amp;isFromPublicArea=True&amp;isModal=true&amp;asPopupView=true</t>
  </si>
  <si>
    <t>El término estrictamente indispensable para que el contratista cumpla con el objeto y obligaciones contractuales será 11 meses y 12 días, o hasta 31 de diciembre de 2024, lo primero que ocurra.</t>
  </si>
  <si>
    <t>DIEGO ANTONIO MIGUEL CIFUENTES NAVAS</t>
  </si>
  <si>
    <t>CIENCIA DE LA INFORMACION Y BIBLIOTECOLOGIA</t>
  </si>
  <si>
    <t>https://www.funcionpublica.gov.co/web/sigep/hdv/-/directorio/S1843365-8003-5/view</t>
  </si>
  <si>
    <t>Prestación de servicios profesionales para gestionar la información derivada de los procesos de selección que culminen con la provisión de empleos de la planta de personal temporal y/o definitiva del Ministerio de Ambiente y Desarrollo Sostenible</t>
  </si>
  <si>
    <t>1. Gestionar, administrar, organizar, conservar y salvaguardar los documentos de archivo, de acuerdo con las normas aplicables vigentes y lineamiento de la documentación del Grupo de Talento Humano. 2. Apoyar la ejecución de transferencias documentales, teniendo en cuenta el cronograma de transferencias del Ministerio con el fin de dar cumplimiento a la normativa vigente. 3. Apoyar al Grupo de Talento Humano, en la implementación de las técnicas archivísticas sugeridas por el Archivo General de la Nación. 4. Desarrollar y sistematizar el mecanismo para consulta de información en medio digital, teniendo en cuenta parámetros de seguridad de la información y las herramientas del Ministerio. 5. Realizar los registros en la Base Nacional de Lista de elegibles en el aplicativo SIMO del registro público de carrera administrativa ante la CNSC derivada de los procesos de selección que culminen con la provisión de empleos de la planta de personal temporal y/o definitiva del Ministerio de Ambiente y Desarrollo Sostenible. 6. Realizar la Identificación, marcación, rotulación y foliación de las carpetas y demás unidades de conservación de los documentos del Grupo de Talento Humano, de tal forma que permita su ubicación y recuperación. 7. Realizar la digitalización de los expedientes que sean solicitados en calidad de consulta, verificando la completitud y exactitud de la información original. 8. Mantener actualizado y con las respectivas hojas de control el inventario documental del archivo de gestión del Grupo de Talento Humano. 9. Asistir a las reuniones requeridas por el supervisor del contrato. 10. Las demás que le sean asignadas por el supervisor en relación con el objeto del contrato</t>
  </si>
  <si>
    <t>El valor del contrato a celebrar es hasta por la suma de CINCUENTA Y OCHO MILLONES SETECIENTOS DIEZ MIL PM/CTE ($58.710.000), incluido los impuestos a que haya lugar.</t>
  </si>
  <si>
    <t>https://community.secop.gov.co/Public/Tendering/OpportunityDetail/Index?noticeUID=CO1.NTC.5418863&amp;isFromPublicArea=True&amp;isModal=true&amp;asPopupView=true</t>
  </si>
  <si>
    <t>El término estrictamente indispensable para que el contratista cumpla con el objeto y obligaciones contractuales será ONCE (11) meses y DOCE (12) días, o hasta 31 de diciembre, lo primero que ocurra.</t>
  </si>
  <si>
    <t>ANA MARIA CHOCONTA SIERRA</t>
  </si>
  <si>
    <t>https://www.funcionpublica.gov.co/web/sigep/hdv/-/directorio/S4695337-8003-5/view</t>
  </si>
  <si>
    <t>Prestación de servicios profesionales al Grupo de Comunicaciones apoyando la revisión, seguimiento e implementación de la estrategia de comunicación digital, así como la publicación de los contenidos generados en las plataformas digitales del Ministerio de Ambiente y Desarrollo Sostenible</t>
  </si>
  <si>
    <t>1. Brindar apoyo en la divulgación de las campañas digitales sobre fechas ambientales, temas institucionales y demás directrices impartidas por el supervisor del contrato. 2. Brindar acompañamiento en el cubrimiento y reportería para las redes sociales oficiales de los eventos y/o actividades de gestión a las que asista la ministra y/o voceros de la Entidad. 3. Apoyar al Grupo de comunicaciones en la generación de estrategias para las redes sociales, atendiendo las directrices que imparta el supervisor del contrato. 4. Apoyar con la creación, socialización y divulgación de las campañas digitales impulsadas por el Gobierno Nacional. 5. Brindar acompañamiento al Grupo de Comunicaciones en el monitoreo en redes sociales que involucren de alguna manera al Ministerio de Ambiente y Desarrollo Sostenible, generando alertas a la dependencia para el manejo oportuno de las diferentes coyunturas. 6. Apoyar la elaboración mensual así como actualización de las bases de datos de los medios de comunicación, líderes de opinión, influencers y actores claves para la difusión de la gestión de la Entidad. 7. Apoyar mensualmente la generación de un informe de métricas de las redes sociales de la entidad y la ministra, que deberá reposar en la carpeta designada por el supervisor del contrato. 8. Asistir al Grupo de Comunicaciones en las diversas reuniones en las que se requiera su acompañamiento. 9. Las demás que sean solicitadas por el Supervisor/a del contrato y que estén relacionadas con el objeto contractua</t>
  </si>
  <si>
    <t>El valor del contrato a celebrar es hasta por la suma de CIENTO QUINCE MILLONES DE PESOS M/CTE ($115.000.000) incluidos los impuestos a que haya lugar.</t>
  </si>
  <si>
    <t>https://community.secop.gov.co/Public/Tendering/OpportunityDetail/Index?noticeUID=CO1.NTC.5431423&amp;isFromPublicArea=True&amp;isModal=true&amp;asPopupView=true</t>
  </si>
  <si>
    <t>86 - CESION</t>
  </si>
  <si>
    <t>ANA MARÍA GIRALDO ALVAREZ</t>
  </si>
  <si>
    <t>COMUNICACIÓN SOCIAL</t>
  </si>
  <si>
    <t>https://www1.funcionpublica.gov.co/web/sigep2/hdv/-/directorio/S1377403-8003-5/view</t>
  </si>
  <si>
    <t>El valor sin ejecutar y que se cede del Contrato de Prestación de Servicios Profesionales No. CD 086 DE 2024 es de CIENTO CINCO MILLONES DE PESOS M/CTE ($105.000.000) incluido impuestos a que haya lugar.</t>
  </si>
  <si>
    <t>El término estrictamente indispensable para que el contratista cumpla con el objeto y obligaciones contractuales será de 10 MESES Y 15 DÍAS CALENDARIO o hasta 31 de diciembre, lo primero que ocurra.</t>
  </si>
  <si>
    <t>ERIKA LIZEH PLAZAS FONSECA</t>
  </si>
  <si>
    <t>COMUNICACIÓN SOCIAL Y PERIODISMO</t>
  </si>
  <si>
    <t>https://www.funcionpublica.gov.co/web/sigep/hdv/-/directorio/S2281460-8003-5/view</t>
  </si>
  <si>
    <t>Prestación de servicios profesionales al Grupo de Comunicaciones del Ministerio de Ambiente y Desarrollo Sostenible para la elaboración de estrategias de comunicaciones, contenidos y cubrimientos periodísticos de los programas, proyectos y planes que adelanta la Entidad y sean asignados por el coordinador de la dependencia.</t>
  </si>
  <si>
    <t>1. Apoyar la construcción de estrategias de comunicaciones para visibilizar las acciones, programas y proyectos del Ministerio de Ambiente y Desarrollo Sostenible. 2. Brindar apoyo en la elaboración de contenidos informativos para divulgar entre los grupos de interés de la entidad a través de canales digitales. 3. Asistir al Grupo de Comunicaciones en el cubrimiento y reportería periodística en eventos desarrollados por el Ministerio en los que participen los voceros de la Entidad, en calidad de periodista que le sean asignados por el supervisor del contrato. 4. Apoyar las estrategias de posicionamiento de los temas ambientales en los principales medios de comunicación de la región, con el fin de poner en agenda las acciones que se realizan desde el Ministerio de Ambiente y Desarrollo Sostenible. 5. Apoyar las convocatorias de las ruedas de prensa y demás eventos que desarrolle el Ministerio de Ambiente y Desarrollo Sostenible. 6. Brindar apoyo en la redacción de contenidos informativos como columnas, boletines de prensa y comunicados, entre otros, relacionados con temas ambientales a cargo del Ministerio. 7. Apoyar en el seguimiento de proyectos y temas especiales del Ministerio de Ambiente y Desarrollo Sostenible. 8. Las demás que sean solicitadas por el Supervisor/a del contrato y que estén relacionadas con el objeto contractual.</t>
  </si>
  <si>
    <t>El valor del contrato a celebrar es hasta por la suma de NOVENTA Y DOS MILLONES DE PESOS M/CTE ($92.000.000) incluidos los impuestos a que haya lugar.</t>
  </si>
  <si>
    <t>https://community.secop.gov.co/Public/Tendering/OpportunityDetail/Index?noticeUID=CO1.NTC.5430531&amp;isFromPublicArea=True&amp;isModal=true&amp;asPopupView=true</t>
  </si>
  <si>
    <t>El término estrictamente indispensable para que el contratista cumpla con el objeto y obligaciones contractuales será de 11 MESES Y 15 DÍAS CALENDARIO o hasta 31 de diciembre, lo primero que ocurra</t>
  </si>
  <si>
    <t>LUZ MARY USECHE SALGADO</t>
  </si>
  <si>
    <t>https://www.funcionpublica.gov.co/web/sigep/hdv/-/directorio/S767590-8003-5/view</t>
  </si>
  <si>
    <t>Prestación de servicios profesionales para el apoyo y operación del Portal Web, soporte, implementación y mantenimiento de este en el marco del proceso comunicacional institucional a cargo del Grupo Comunicaciones.</t>
  </si>
  <si>
    <t>1. Apoyar la respuesta a los requerimientos de actualización de información, imágenes, documentos y otros del portal web que se reciban por las diversas dependencias del Ministerio de Ambiente y Desarrollo Sostenible. 2. Brindar acompañamiento al Grupo de Comunicaciones en la implementación de planes de mejoramiento de acuerdo con la Ley de Transparencia, Ley Anticorrupción y Gobierno Digital. 3. Asistir al Grupo de Comunicaciones en las capacitaciones que deban efectuarse a las diversas áreas que estén relacionadas con el manejo de la página web del Ministerio de Ambiente y Desarrollo Sostenible. 4. Brindar apoyo en la construcción de espacios o secciones dispuestas a las áreas de la entidad para la publicación de contenidos de valor en los micrositios asignados, intranet y portal web institucional. 5. Brindar apoyo en la gestión de optimizaciones y mejoras al portal web institucional, micrositios asignados e intranet de acuerdo con los requerimientos definidos con las áreas funcionales de la entidad teniendo en cuento los lineamientos establecidos por MINTIC. 6. Apoyar la construcción de minisitios teniendo en cuenta las condiciones permitidas dentro de la instancia en CMS WordPress.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</si>
  <si>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SESENTA Y OCHO MILLONES SEISCIENTOS MIL PESOS M/CTE ($68.600.000) incluidos los impuestos a que haya lugar.</t>
  </si>
  <si>
    <t>https://community.secop.gov.co/Public/Tendering/OpportunityDetail/Index?noticeUID=CO1.NTC.5429709&amp;isFromPublicArea=True&amp;isModal=true&amp;asPopupView=true</t>
  </si>
  <si>
    <t>El término estrictamente indispensable para que el contratista cumpla con el objeto y obligaciones contractuales será de 11 MESES Y 13 DÍAS CALENDARIO o hasta 31 de diciembre, lo primero que ocurra.</t>
  </si>
  <si>
    <t>DIEGO ALBERTO MEJÍA ACOSTA</t>
  </si>
  <si>
    <t>https://www.funcionpublica.gov.co/web/sigep/hdv/-/directorio/S1733598-8003-5/view</t>
  </si>
  <si>
    <t>El valor del contrato a celebrar es hasta por la suma de NOVENTA Y UN MILLONES CUATROCIENTOS SESENTA Y SEIS MIL SEISCIENTOS SESENTA Y SIETE PESOS M/CTE ($91.466.667) incluidos los impuestos a que haya lugar.</t>
  </si>
  <si>
    <t>https://community.secop.gov.co/Public/Tendering/OpportunityDetail/Index?noticeUID=CO1.NTC.5428425&amp;isFromPublicArea=True&amp;isModal=true&amp;asPopupView=true</t>
  </si>
  <si>
    <t>DIEGO FERNANDO ACEVEDO CRUZ</t>
  </si>
  <si>
    <t>https://www.funcionpublica.gov.co/web/sigep/hdv/-/directorio/S4748190-8003-5/view</t>
  </si>
  <si>
    <t>Prestar servicios profesionales al Grupo de Comunicaciones para realizar las animaciones de las piezas comunicacionales, que se requieran para la divulgación de las estrategias de comunicación institucional externa e interna, que se desarrolle para las diferentes dependencias que conforman el Ministerio de acuerdo con los lineamientos del supervisor</t>
  </si>
  <si>
    <t>1. Apoyar la creación, desarrollo y realización de los productos audiovisuales animados para realizar la estrategia comunicacional del grupo de comunicaciones. 2. Brindar acompañamiento en la proyección de guiones para contenidos audiovisuales, a partir del insumo técnico que se genere de las diferentes dependencias y el Grupo de Comunicaciones. 3. Apoyar en la propuestas de animaciones que faciliten, conecten, comuniquen o motiven mensajes de acuerdo con los lineamientos de las políticas del Ministerio y demás requerimientos en línea de comunicaciones que establezca el Grupo de Comunicaciones. 4. Brindar apoyo en la realización y actualización de los paquetes gráficos animados que se requieran por parte del Grupo de Comunicaciones. 5. Realizar mensualmente el archivo de las imágenes y productos realizados fotográfico, proyectos editables y finalizado en la plataforma solicitada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</si>
  <si>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CINCUENTA Y OCHO MILLONES OCHOCIENTOS MIL PESOS M/CTE ($58.800.000) incluidos los impuestos a que haya lugar.</t>
  </si>
  <si>
    <t>https://community.secop.gov.co/Public/Tendering/OpportunityDetail/Index?noticeUID=CO1.NTC.5438797&amp;isFromPublicArea=True&amp;isModal=true&amp;asPopupView=true</t>
  </si>
  <si>
    <t>El término estrictamente indispensable para que el contratista cumpla con el objeto y obligaciones contractuales será de 11 MESES Y SEIS DÍAS CALENDARIO o hasta 31 de diciembre, lo primero que ocurra.</t>
  </si>
  <si>
    <t>LAURA LUCÍA TARAZONA MORENO</t>
  </si>
  <si>
    <t>https://www.funcionpublica.gov.co/web/sigep/hdv/-/directorio/S4654162-8003-5/view</t>
  </si>
  <si>
    <t>Prestar los servicios profesionales para apoyar la implementación de estrategias comunicacionales así como la planificación, organización del equipo y las demás actividades a cargo de la dependencia.</t>
  </si>
  <si>
    <t>1. Apoyar el seguimiento de las actividades asignadas a cada equipo de trabajo del Grupo de Comunicaciones. 2. Brindar acompañamiento al coordinador del Grupo de Comunicaciones en la planeación de las actividades y estrategias que se ejecuten en el año 2024. 3. Brindar acompañamiento en la redacción de contenidos informativos como columnas, boletines de prensa y comunicados, entre otros, relacionados con temas ambientales del resorte del Ministerio. 4. Apoyar la programación y seguimiento de las reuniones y/o eventos citados por el grupo de Comunicaciones. 5. Brindar apoyo presentando los diversos eventos propios del Ministerio que sean asignados por el supervisor del contrato. 6. Las demás que sean solicitadas por el Supervisor/a del contrato y que estén relacionadas con el objeto contractual</t>
  </si>
  <si>
    <t>El valor del contrato a celebrar es hasta por la suma de OCHENTA Y DOS MILLONES OCHOCIENTOS NOVENTA Y UN MIL SEISCIENTOS SESENTA Y SIETE PESOS M/CTE ($82.891.667) incluidos los impuestos a que haya lugar.</t>
  </si>
  <si>
    <t>https://community.secop.gov.co/Public/Tendering/OpportunityDetail/Index?noticeUID=CO1.NTC.5423429&amp;isFromPublicArea=True&amp;isModal=true&amp;asPopupView=true</t>
  </si>
  <si>
    <t>OMAR DAVID CIFUENTES CELIS</t>
  </si>
  <si>
    <t>COMUNICACION SOCIALY PERIODISMO</t>
  </si>
  <si>
    <t>https://www.funcionpublica.gov.co/web/sigep/hdv/-/directorio/S4738155-8003-5/view</t>
  </si>
  <si>
    <t>Prestación de servicios profesionales al Grupo de Comunicaciones del Ministerio de Ambiente y Desarrollo Sostenible para la elaboración de estrategias de comunicaciones, contenidos y cubrimientos periodísticos de los programas, proyectos y planes que adelanta la Entidad y sean asignados por el coordinador de la dependencia</t>
  </si>
  <si>
    <t>https://community.secop.gov.co/Public/Tendering/OpportunityDetail/Index?noticeUID=CO1.NTC.5432555&amp;isFromPublicArea=True&amp;isModal=true&amp;asPopupView=true</t>
  </si>
  <si>
    <t>HOLMANS CAMILO MORALES RAMIREZ</t>
  </si>
  <si>
    <t>https://www.funcionpublica.gov.co/web/sigep/hdv/-/directorio/S2321996-8003-5/view</t>
  </si>
  <si>
    <t>Prestación de servicios profesionales al Grupo de Comunicaciones del Ministerio de Ambiente y Desarrollo Sostenible para la elaboración de estrategias de comunicaciones, contenidos y cubrimientos periodísticos de los programas, proyectos y planes que adelanta la Entidad y son asignados por el coordinador de la dependencia.</t>
  </si>
  <si>
    <t>El valor del contrato a celebrar es hasta por la suma de NOVENTA MILLONES CUATROCIENTOS MIL PESOS M/CTE ($90.400.000) incluidos los impuestos a que haya lugar.</t>
  </si>
  <si>
    <t>https://community.secop.gov.co/Public/Tendering/OpportunityDetail/Index?noticeUID=CO1.NTC.5441329&amp;isFromPublicArea=True&amp;isModal=true&amp;asPopupView=true</t>
  </si>
  <si>
    <t>El término estrictamente indispensable para que el contratista cumpla con el objeto y obligaciones contractuales será de 11 MESES Y NUEVE (09) DÍAS CALENDARIO o hasta 31 de diciembre, lo primero que ocurra.</t>
  </si>
  <si>
    <t>JUAN GABRIEL MEDINA PULGARIN</t>
  </si>
  <si>
    <t>https://www.funcionpublica.gov.co/web/sigep/hdv/-/directorio/S4816214-8003-5/view</t>
  </si>
  <si>
    <t>Prestación de servicios profesionales al Grupo de Comunicaciones del Ministerio de Ambiente y Desarrollo Sostenible para apoyar los procesos de conceptualización, edición y finalización del material audiovisual requerido para el cumplimiento de los objetivos de comunicación externa e interna de la entidad.</t>
  </si>
  <si>
    <t>1. Dar soporte al equipo digital y periodistico con la producción y postproducción de diferentes tipos de productos y formatos que se requieren en las diferentes redes sociales con las que cuenta el Ministerio de Ambiente y Desarrollo Sostenible. 2. Apoyar en la grabación en video y fotografia las ruedas de prensa, jornadas de prevención y demás actividades internas y externas de la entidad. 3. Brindar apoyo en el proceso de edición y animación de videos inclusivos, que cuenten con subtítulos o lenguaje de señas, y permitan posicionar al Ministerio de Ambiente y Desarrollo Sostenible. 4. Apoyar la elaboración de guiones conforme a los productos requeridos en las distintas áreas de la entidad. 5.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</si>
  <si>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SETENTA Y NUEVE MILLONES CIEN MIL PESOS M/CTE ($79.100.000) incluidos los impuestos a que haya lugar</t>
  </si>
  <si>
    <t>https://community.secop.gov.co/Public/Tendering/OpportunityDetail/Index?noticeUID=CO1.NTC.5449034&amp;isFromPublicArea=True&amp;isModal=true&amp;asPopupView=true</t>
  </si>
  <si>
    <t>El término estrictamente indispensable para que el contratista cumpla con el objeto y obligaciones contractuales será de 11 MESES Y 09 DÍAS CALENDARIO o hasta 31 de diciembre, lo primero que ocurra.</t>
  </si>
  <si>
    <t>HENRY ROBERTO PLAZAS FIGUEROA</t>
  </si>
  <si>
    <t>https://www.funcionpublica.gov.co/web/sigep/hdv/-/directorio/S644381-8003-5/view</t>
  </si>
  <si>
    <t>1. Apoyar la construcción de estrategias de comunicaciones para visibilizar las acciones, programas y proyectos del Ministerio de Ambiente y Desarrollo Sostenible. 2. Brindar apoyo en la elaboración de contenidos informativos para divulgar entre los grupos de interés de la entidad a través de canales digitales. 3. Asistir al Grupo de Comunicaciones en el cubrimiento y reportería periodística en eventos desarrollados por el Ministerio en los que participen los voceros de la Entidad, en calidad de periodista que le sean asignados por el supervisor del contrato. 4. Apoyar las estrategias de posicionamiento de los temas ambientales en los principales medios de comunicación de la región, con el fin de poner en agenda las acciones que se realizan desde el Ministerio de Ambiente y Desarrollo Sostenible. 5. Apoyar las convocatorias de las ruedas de prensa y demás eventos que desarrolle el Ministerio de Ambiente y Desarrollo Sostenible. 6. Brindar apoyo en la redacción de contenidos informativos como columnas, boletines de prensa y comunicados, entre otros, relacionados con temas ambientales a cargo del Ministerio. 7. Apoyar en el seguimiento de proyectos y temas especiales del Ministerio de Ambiente y Desarrollo Sostenible. 8. Las demás que sean solicitadas por el Supervisor/a del contrato y que estén relacionadas con el objeto contractual</t>
  </si>
  <si>
    <t>El valor del contrato a celebrar es hasta por la suma de OCHENTA Y NUEVE MILLONES SEISCIENTOS MIL PESOS M/CTE ($89.600.000) incluidos los impuestos a que haya lugar.</t>
  </si>
  <si>
    <t>https://community.secop.gov.co/Public/Tendering/OpportunityDetail/Index?noticeUID=CO1.NTC.5438660&amp;isFromPublicArea=True&amp;isModal=true&amp;asPopupView=true</t>
  </si>
  <si>
    <t>El término estrictamente indispensable para que el contratista cumpla con el objeto y obligaciones contractuales será de 11 MESES Y SEIS DÍAS CALENDARIO o hasta 31 de diciembre, lo primero que ocurra</t>
  </si>
  <si>
    <t>LAURA ISABEL VILLAMIZAR PACHECO</t>
  </si>
  <si>
    <t>https://www.funcionpublica.gov.co/web/sigep/hdv/-/directorio/S1580651-8003-5/view</t>
  </si>
  <si>
    <t>Prestar servicios profesionales en el apoyo a la coordinación del relacionamiento del Ministerio de Ambiente y Desarrollo Sostenible con el Congreso de la República y el desarrollo efectivo de la agenda legislativa del sector ambiente.</t>
  </si>
  <si>
    <t>1. Prestar apoyo y fungir como enlace en la coordinación del relacionamiento del Ministerio de Ambiente y Desarrollo Sostenible ante del Congreso de la República. 2. Efectuar un relacionamiento de esta cartera Ministerial con los congresistas de la República. 3. Revisar informes de intervención de la Ministra de Ambiente y desarrollo sostenible en sesiones de control político, así como definir estrategias en sede de control político. 4. Prestar acompañamiento jurídico a la cartera ministerial respecto de proyectos de ley, temas legislativos y demás asuntos de competencia del Sector Ambiente 5. Las demás actividades asignadas por el Supervisor del Contrato y que estén relacionadas con el objeto contractual</t>
  </si>
  <si>
    <t>El valor del contrato a celebrar es hasta por la suma de CIENTO TREINTA MILLONES DOSCIENTOS NOVENTA Y CINCO MIL PESOS M/CTE, incluido los impuestos a que haya lugar.</t>
  </si>
  <si>
    <t>https://community.secop.gov.co/Public/Tendering/OpportunityDetail/Index?noticeUID=CO1.NTC.5419094&amp;isFromPublicArea=True&amp;isModal=true&amp;asPopupView=true</t>
  </si>
  <si>
    <t xml:space="preserve">LUISA FERNANDA QUINTERO RAMIREZ </t>
  </si>
  <si>
    <t>FINANZAS Y COMERCIO EXTERIOR</t>
  </si>
  <si>
    <t>https://www.funcionpublica.gov.co/web/sigep/hdv/-/directorio/S740725-8003-5/view</t>
  </si>
  <si>
    <t xml:space="preserve">OFICINA DE ASUNTOS INTERNACIONALES </t>
  </si>
  <si>
    <t>-Prestar servicios profesionales a la Oficina de Asuntos Internacionales del Ministerio de Ambiente y Desarrollo Sostenible para el seguimiento, gestión e implementación de la planeación estratégica y presupuestal, así como de los proyectos de cooperación internacional derivados de las agendas bilaterales</t>
  </si>
  <si>
    <t>1. Realizar seguimiento y actualizar la información de los recursos gestionados por los portafolios de cooperación internacional de la Oficina de Asuntos Internacionales. 2. Apoyar en el seguimiento y gestión del portafolio de cooperación entre los países asignados. 3. Elaborar reportes periódicos sobre el estado de la cooperación internacional gestionada por la Oficina de Asuntos Internacionales. 4. Formular, actualizar y realizar seguimiento al Proyecto de Inversión de la OAI en la Plataforma Integrada de Inversión Pública- PIIP conforme a los lineamientos establecidos por OAP del Ministerio y el Departamento Nacional de Planeación -DNP. 5. Preparar, actualizar y hacer seguimiento al Plan Anual de adquisiciones de la OAI, Plan de Acción Institucional, así como al Programa Anual Mensualizado de Caja - PAC, acorde a los lineamientos establecidos por la Oficina Asesora de Planeación y la Secretaría General. 6. Realizar el control y monitoreo a la ejecución presupuestal de la OAI. 7. Participar en reuniones que requieran de apoyo a la ejecución de los recursos del Proyecto de Inversión de la OAI y de los Proyectos de Cooperación internacional. 8. Gestionar de manera oportuna las PQRSDF y requerimientos por parte de los diferentes solicitantes y entes de control conforme a la competencia de la OAI. 9. Elaborar los informes, actas, documentos y matrices que sean solicitados por el supervisor con relación al objeto contractual. 10. Las demás que le asigne el supervisor del contrato y que tengan relación directa con el objeto contractua</t>
  </si>
  <si>
    <t>El valor del contrato a celebrar es hasta por la suma de CIENTO TRES MILLONES NOVECIENTOS QUINCE MIL TRESCIENTOS TREINTA Y TRES PESOS M/CTE ($103.915.333), incluido los impuestos a que haya luga</t>
  </si>
  <si>
    <t>C-3299-0900-20-10101C-3299057-02</t>
  </si>
  <si>
    <t>MARIA TERESA BECERRA RAMIREZ</t>
  </si>
  <si>
    <t>Jefe de la Oficina de Asuntos Internacionales</t>
  </si>
  <si>
    <t>OFICINA DE ASUNTOS INTERNACIONALES</t>
  </si>
  <si>
    <t>https://community.secop.gov.co/Public/Tendering/OpportunityDetail/Index?noticeUID=CO1.NTC.5419965&amp;isFromPublicArea=True&amp;isModal=true&amp;asPopupView=true</t>
  </si>
  <si>
    <t>El término estrictamente indispensable para que el Contratista cumpla con el objeto y obligaciones contractuales será once (11) meses y Dieciséis (16) días o hasta 31 de diciembre de 2024</t>
  </si>
  <si>
    <t>ANDRÉS FELIPE MENDOZA GUTIÉRREZ</t>
  </si>
  <si>
    <t>https://www.funcionpublica.gov.co/web/sigep/hdv/-/directorio/S908864-8003-5/view</t>
  </si>
  <si>
    <t>Prestación de servicios profesionales a la Dirección de Bosques Biodiversidad y Servicios Ecosistémicos del Ministerio de Ambiente y Desarrollo Sostenible para proyectar los actos administrativos y demás actuaciones en el marco del proceso sancionatorio y servir de enlace con las áreas con las que se adelanten actuaciones administrativas internas.</t>
  </si>
  <si>
    <t>1. Realizar la proyección de los actos administrativos de inicio, impulso y de fondo de los expedientes de carácter sancionatorio que por reparto le sean asignados, donde la Dirección de Bosques, Biodiversidad y Servicios Ecosistémicos ostente potestad sancionatoria. 2. Analizar y dar trámite a los traslados por competencia de las distintas Autoridades Ambientales que sean asignados por el supervisor del contrato. 3. Elaborar y revisar los diferentes informes, trámites y demás documentos relacionados con actuaciones administrativas internas del Ministerio de Ambiente y Desarrollo Sostenible 4. Servir de enlace con la Dirección de Talento Humano para los diferentes tramites que se requieran. 5. Proyectar respuestas a los requerimientos de entes de control en el marco de los procesos sancionatorios y laborales designadas por el supervisor. 6.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7. Las demás actividades que estén relacionadas con el objeto contractual y que sean asignadas por el supervisor.</t>
  </si>
  <si>
    <t>El valor del contrato a celebrar es hasta por la suma de SETENTA Y SIETE MILLONES DE PESOS M/CTE ($74.800.000) incluido los impuestos a que haya lugar</t>
  </si>
  <si>
    <t>https://community.secop.gov.co/Public/Tendering/OpportunityDetail/Index?noticeUID=CO1.NTC.5422142&amp;isFromPublicArea=True&amp;isModal=true&amp;asPopupView=true</t>
  </si>
  <si>
    <t>El término estrictamente indispensable para que el contratista cumpla con el objeto y obligaciones contractuales será de ONCE (11) MESES, o hasta 31 de diciembre, lo primero que ocurra</t>
  </si>
  <si>
    <t>CESAR AUGUSTO SOSA GIRALDO</t>
  </si>
  <si>
    <t>https://www.funcionpublica.gov.co/web/sigep/hdv/-/directorio/S3400043-8003-5/view</t>
  </si>
  <si>
    <t>4 Prestar servicios profesionales a la Dirección de Bosques, Biodiversidad y Servicios Ecosistémicos en la estructuración, acompañamiento y desarrollo de los diferentes procesos de selección durante las etapas precontractual, contractual y postcontractual que adelante la Dirección.</t>
  </si>
  <si>
    <t>1. Apoyar en la revisión y elaboración de solicitudes precontractuales, contractuales y postcontractual que solicite el supervisor del contrato 2. Acompañar jurídicamente la estructuración y elaboración de los documentos previos de los contratos y/o convenios que le sean asignados por la Dirección de Bosques, Biodiversidad y Servicios Ecosistémicos y efectuar el debido seguimiento hasta su liquidación. 3. Realizar el seguimiento a los vencimientos de los contratos y/o convenios a cargo y realizar las correspondientes modificaciones, terminaciones, liquidaciones o renovaciones conforme a las indicaciones de los supervisores de estos. 4. Apoyar jurídicamente la contestación de consultas o derechos de petición sobre temas relacionados con las obligaciones contractuales cuando el supervisor lo requiera. 5. Asistir a las reuniones o mesas de trabajo asignadas por el supervisor que versen sobre temas relacionados con el objeto y las obligaciones contractuales. 6. Las demás actividades que estén relacionadas con el objeto contractual y que sean asignadas por el supervisor</t>
  </si>
  <si>
    <t>El valor del contrato a celebrar es hasta por la suma de hasta NOVENTA Y TRES MILLONES QUINIENTOS MIL PESOS M/CTE ($93.500.000), incluido los impuestos a que haya lugar, sin incluir IVA.</t>
  </si>
  <si>
    <t>https://community.secop.gov.co/Public/Tendering/OpportunityDetail/Index?noticeUID=CO1.NTC.5421692&amp;isFromPublicArea=True&amp;isModal=true&amp;asPopupView=true</t>
  </si>
  <si>
    <t>El término estrictamente indispensable para que el contratista cumpla con el objeto y obligaciones contractuales será ONCE (11) MESES, o hasta 31 de diciembre de 2024, lo primero que ocurra, previo cumplimiento de los requisitos de perfeccionamiento y ejecución.</t>
  </si>
  <si>
    <t>EDDNA KATTERINE BERNAL VARGAS</t>
  </si>
  <si>
    <t>TECNOLOGÍA EN ADMINISTRACIÓN DE SISTEMAS</t>
  </si>
  <si>
    <t>https://www.funcionpublica.gov.co/web/sigep/hdv/-/directorio/S1710050-8003-5/view</t>
  </si>
  <si>
    <t>Prestación de servicios profesionales a la Oficina de Negocios Verdes y Sostenibles en el desarrollo de las actividades relacionadas con la gestión documental y demás instrumentos archivísticos.</t>
  </si>
  <si>
    <t>1. Realizar el acompañamiento y la implementación de las Tablas de Retención Documental vigentes en la Oficina de Negocios Verdes y Sostenibles. 2. Realizar la identificación, clasificación, organización, actualización, descripción documental, preservación y conservación de la producción documental electrónica almacenada en los diferentes recursos tecnológicos (SharePoint, One Drive, carpetas de red, correo electrónico, entre otros), conforme al Manual de Gestión Documental y Procedimientos que existen en el Ministerio para la organización de los archivos de gestión. 3. Elaborar el proceso técnico de diligenciamiento del inventario documental – FUID y hoja de control de los expedientes de los diferentes grupos de la Oficina de Negocios Verdes y Sostenibles. 4. Identificar e implementar el formato de solicitudes de consulta y préstamos de los expedientes del Archivo de Gestión de la Oficina de Negocios Verdes y Sostenibles 5. Realizar el proceso archivístico en la planeación, organización, gestión y trámite de la transferencia documental al Archivo Central del MINISTERIO, de la Oficina de Negocios Verdes y Sostenibles, llevando a cabo una disposición final de los documentos en la preservación a largo plazo. 6. Realizar el seguimiento, organización y consolidación estructuralmente del repositorio del banco de proyectos de inversión de la Oficina de Negocios Verdes y Sostenibles. 7. Realizar el seguimiento, consolidación y control de la entrega de los informes de supervisión, soportes técnicos y gestión de paz y salvos de los contratistas de la Oficina de Negocios Verdes y Sostenibles. 8. Participar en las reuniones relacionadas con el objeto contractual para lo cual se deben allegar los soportes de la asistencia, ayudas de memoria y soporte del seguimiento a los compromisos establecidos, en caso de aplicar. 9. Las demás que determine el supervisor del contrato, relacionadas con el ejercicio de sus obligaciones y del objeto contractual</t>
  </si>
  <si>
    <t>El valor del contrato a celebrar es hasta por la suma de SETENTA Y UN MILLONES OCHOCIENTOS SETENTA Y CINCO MIL PESOS M/CTE ($71.875.000), incluido los impuestos a que haya lugar.</t>
  </si>
  <si>
    <t>https://community.secop.gov.co/Public/Tendering/OpportunityDetail/Index?noticeUID=CO1.NTC.5425259&amp;isFromPublicArea=True&amp;isModal=true&amp;asPopupView=true</t>
  </si>
  <si>
    <t>LINA MARÍA RIVAS CORTÉS</t>
  </si>
  <si>
    <t>https://www.funcionpublica.gov.co/web/sigep2/hdv/-/directorio/S3504602-8003-5/view</t>
  </si>
  <si>
    <t>Prestación de servicios profesionales a la Oficina de Negocios Verdes y Sostenibles en asuntos jurídicos que sean requeridos por el Grupo de Análisis económico para la sostenibilidad.</t>
  </si>
  <si>
    <t>1. Realizar la estructura jurídica y seguimiento de los procesos de contratación que sean adelantados con grupos étnicos, pueblos indígenas, pueblo Rrom y/o firmantes de paz. 2. Realizar el apoyo jurídico y seguimiento en las mesas técnicas que sean adelantadas con grupos étnicos, pueblos indígenas, pueblo Rrom y/o firmantes de paz. 3. Realizar el proceso de liquidación desde el componente jurídico de los contratos y/o convenios adelantados por el Grupo de Análisis económico para la sostenibilidad y el programa de Pago por servicios Ambientales. 4.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</si>
  <si>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SESENTA Y SEIS MILLONES SETECIENTOS MIL PESOS M/CTE ($66.700.000.00), incluido los impuestos a que haya lugar.</t>
  </si>
  <si>
    <t>https://community.secop.gov.co/Public/Tendering/OpportunityDetail/Index?noticeUID=CO1.NTC.5425666&amp;isFromPublicArea=True&amp;isModal=true&amp;asPopupView=true</t>
  </si>
  <si>
    <t>CLAUDIA MILENA PULIDO ÁLVAREZ</t>
  </si>
  <si>
    <t xml:space="preserve">ADMINISTRACIÓN AMBIENTAL </t>
  </si>
  <si>
    <t>https://www.funcionpublica.gov.co/web/sigep2/hdv/-/directorio/S4662019-8003-5/view</t>
  </si>
  <si>
    <t>Prestación de servicios profesionales para apoyar a la coordinación del Grupo SINA de la Dirección de Ordenamiento Ambiental Territorial y Sistema Nacional Ambiental en el seguimiento a las actividades de gestión y el cumplimiento de los compromisos misionales y estratégicos a su cargo, así como, en el proceso de modernización y fortalecimiento del SINA.</t>
  </si>
  <si>
    <t>1. Apoyar a la coordinación del Grupo SINA de la Dirección de Ordenamiento Ambiental Territorial y Sistema Nacional Ambiental en el seguimiento de las actividades y compromisos a su cargo, garantizando el cumplimiento oportuno. 2. Apoyar acciones enmarcadas en el proceso de modernización y fortalecimiento del Sistema Nacional Ambiental, de conformidad a las prioridades que le sean señaladas por la coordinación del Grupo SINA. 3. Apoyar en el seguimiento y atención de requerimientos que le sean asignados desde la coordinación del Grupo SINA, en respuesta a solicitudes de otras dependencias del Ministerio, órganos de control, Congreso de la República, ciudadanía u otros actores relacionados con el Sistema Nacional Ambiental, garantizando su atención oportuna. 4. Apoyar en la revisión y proyección de insumos técnicos, ayudas de memoria, presentaciones, actas y demás documentos que le sean requeridos en desarrollo del objeto contractual, proporcionando análisis y recomendaciones en el marco de las funciones del Grupo SINA. 5. Participar en espacios de actividades, reuniones, encuentros a nivel interno e interinstitucional de conformidad con las prioridades que le sean definidas por parte de la Dirección de Ordenamiento Ambiental Territorial y Sistema Nacional Ambiental. 6. Las demás obligaciones que le sean asignadas y que guarden relación directa con la naturaleza del objeto contractual.</t>
  </si>
  <si>
    <t>El valor del contrato a celebrar es hasta por la suma de SESENTA Y DOS MILLONES SETECIENTOS MIL PESOS ($62.700.000) M/cte, incluido los impuestos a que haya lugar.</t>
  </si>
  <si>
    <t>https://community.secop.gov.co/Public/Tendering/OpportunityDetail/Index?noticeUID=CO1.NTC.5425848&amp;isFromPublicArea=True&amp;isModal=true&amp;asPopupView=true</t>
  </si>
  <si>
    <t>El término estrictamente indispensable para que el contratista cumpla con el objeto y obligaciones contractuales será Once (11) meses y doce (12) días o hasta 31 de diciembre, lo primero que ocurra.</t>
  </si>
  <si>
    <t xml:space="preserve">LYDIA MILENA SÁNCHEZ NEIVA                  </t>
  </si>
  <si>
    <t>TECNOLOGIA EN RECURSOS NATURALES RENOVABLES</t>
  </si>
  <si>
    <t>https://www.funcionpublica.gov.co/web/sigep2/hdv/-/directorio/S468151-8003-5/view</t>
  </si>
  <si>
    <t>Prestar servicios profesionales a la Oficina Asesora de Planeación de Min ambiente para apoyar la implementación del plan estadístico institucional de acuerdo a los lineamientos establecidos en el MIPG y la NTC PE 1000:2020; contribuyendo al fortalecimiento de las políticas públicas ambientales.</t>
  </si>
  <si>
    <t>1. Asistir a las diferentes instancias de coordinación relacionadas con la gestión de información estadística, así como contribuir en la implementación del Plan Estadístico Institucional y las actividades establecidas en la Política de Gestión de Información estadística 2. Acompañar los procesos de documentación de los Indicadores Ambientales, Registros administrativos y Operaciones, Estadísticas del Ministerio de Ambiente y Desarrollo Sostenible de acuerdo a los lineamientos del DANE y la NTC PE 1000:2020 3. Actualizar y socializar los manuales, metodologías, guías y formatos necesarios para la generación, uso y difusión de la información estadística del Ministerio de Ambiente y Desarrollo Sostenible. 4. Asistir el proceso de formulación y seguimiento de políticas públicas ambientales, así como la revisión y reporte de información ambiental relacionada con los ODS, acuerdo de Escazú y demás iniciativas priorizadas. 5. Contribuir en la gestión de respuestas a requerimientos de información y compromisos a cargo de la Oficina Asesora de Planeación. 6. Las demás actividades relacionadas con el objeto del contrato</t>
  </si>
  <si>
    <t>El valor del contrato a celebrar es hasta por la suma de NOVENTA Y TRES MILLONES SEISCIENTOS DIEZ MIL PESOS M/CTE ($93.610.000,00), incluido los impuestos a que haya lugar.</t>
  </si>
  <si>
    <t xml:space="preserve">DORIAN ALBERTO MUÑOZ RODAS </t>
  </si>
  <si>
    <t>Coordinador del Grupo de Políticas, Planeación y Seguimiento</t>
  </si>
  <si>
    <t>https://community.secop.gov.co/Public/Tendering/OpportunityDetail/Index?noticeUID=CO1.NTC.5425401&amp;isFromPublicArea=True&amp;isModal=true&amp;asPopupView=true</t>
  </si>
  <si>
    <t>El término estrictamente indispensable para que el contratista cumpla con el objeto y obligaciones contractuales será 11 meses y 15 días calendario, o hasta 31 de diciembre 2024, lo primero que ocurra.</t>
  </si>
  <si>
    <t>JESSICA ALEXANDRA SANCHEZ FAJARDO</t>
  </si>
  <si>
    <t>https://www.funcionpublica.gov.co/web/sigep2/hdv/-/directorio/S2838035-8003-5/view</t>
  </si>
  <si>
    <t>Prestar servicios profesionales en la Oficina Asesora de Planeación del Ministerio de Ambiente y Desarrollo Sostenible, para el seguimiento a los compromisos establecidos al Ministerio en el marco de trabajo del Plan Nacional de Desarrollo “Colombia Potencia Mundial de la Vida”, así como la elaboración de informes de gestión, seguimiento y cumplimiento</t>
  </si>
  <si>
    <t>1. Apoyar el monitoreo y seguimiento a los compromisos y metas del sector ambiental integradas en la agenda ambiental nacional, evaluando y validando la información reportada por las dependencias y entidades de sector en los sistemas informáticos establecidos para tal fin (SIIPO, SIGOB, tableros de control, aplicativos, entre otras). 2. Elaborar y consolidar informes de gestión y ayudas memorias de gestión regional o nacional requeridos a la oficina asesora de planeación por el despacho de la Ministra y de los Viceministros para atender los requerimientos de ley, entes de control u otras entidades del gobierno nacional. 3. Brindar acompañamiento metodológico en el proceso de elaboración de indicadores, seguimiento a la gestión, entre otros instrumentos de planeación y control en el marco de lo establecido en el Sistema Integrado de Gestión. 4. Dar respuesta a las solicitudes realizadas relacionadas con los temas referidos al seguimiento de metas y compromisos e informes de gestión del sector de ambiente por usuarios internos y externos, tramitando el cierre de los radicados asignados, verificando solicitud - respuesta con soportes adjuntos y la correcta clasificación documental e incorporándolos en sus respectivos expedientes electrónicos, dispuestos en el gestor documental de Administración y Recepción de Correspondencia Ambiental -ARCA. 5. Asistir a las reuniones y/o capacitaciones programadas o asignadas por el supervisor del contrato que se encuentren en el marco del objeto del contrato. 6. Las demás actividades relacionadas con el objeto del contrato.</t>
  </si>
  <si>
    <t>El valor del contrato a celebrar es hasta por la suma de NOVENTA Y TRES MILLONES SEISCIENTOS DIEZ MIL PESOS M/CTE ($93.610.000,00), incluido los impuestos a que haya lugar</t>
  </si>
  <si>
    <t>https://community.secop.gov.co/Public/Tendering/OpportunityDetail/Index?noticeUID=CO1.NTC.5423505&amp;isFromPublicArea=True&amp;isModal=true&amp;asPopupView=true</t>
  </si>
  <si>
    <t>LEYLA MARIA GARCIA MAYORCA REYES</t>
  </si>
  <si>
    <t>PSICOLOGIA</t>
  </si>
  <si>
    <t>https://www.funcionpublica.gov.co/web/sigep2/hdv/-/directorio/S1272056-8003-5/view</t>
  </si>
  <si>
    <t>Prestar servicios profesionales a la Oficina Asesora de Planeación del Ministerio de Ambiente y Desarrollo Sostenible para consolidar el enfoque poblacional, diferencial étnico y de género; así como apoyar el seguimiento a compromisos diferenciales con los actores sociales priorizados en el Plan Nacional de Desarrollo, así como el contribuir al análisis y gestión de proyectos para promover el cumplimiento de dichos compromisos.</t>
  </si>
  <si>
    <t>1. Apoyar con las actividades de la secretaria técnica del Comité Sectorial de Asuntos Poblacionales Diferenciales y de Género desde la Oficina Asesora de Planeación en articulación con las diferentes áreas comprometidas del Ministerio. 2. Aportar técnicamente en la implementación del enfoque diferencial y la construcción de documentos técnicos que aporten a su transversalización en el Ministerio. 3. Identificar y consolidar la información estratégica para apoyar el seguimiento de los compromisos del sector con grupos étnicos, mujeres y personas de los sectores sociales LGBTI requeridos para atender diferentes espacios, generar informes y reportes. 4. Ofrecer la asistencia para atender los diferentes espacios convocados por el Departamento Nacional de Planeación y el Ministerio del Interior y otras entidades del gobierno nacional; en lo relacionado con los compromisos del sector con los actores estratégicos del PND. 5. Realizar asistencia técnica a las áreas para la construcción de lineamientos técnicos planes, programas, proyectos protocolos, rutas, estrategias y acciones para la puesta en marcha desde el Ministerio de acciones con enfoque diferencial por pertenencia étnica, género, orientaciones sexuales e identidades de género (LGBTI), entre otros. 6. Dar respuesta, en el marco del contrato, a las diferentes entidades que requieran información sobre compromisos de gestión institucional o del sector ambiental de competencia de la Oficina Asesora de Planeación. 7. Las demás actividades relacionadas con el objeto del contrato.</t>
  </si>
  <si>
    <t>El valor del contrato a celebrar es hasta por la suma de CIENTO TRES MILLONES QUINIENTOS MIL PESOS M/CTE ($103.500.000,00), incluido los impuestos a que haya lugar.</t>
  </si>
  <si>
    <t>https://community.secop.gov.co/Public/Tendering/OpportunityDetail/Index?noticeUID=CO1.NTC.5424118&amp;isFromPublicArea=True&amp;isModal=true&amp;asPopupView=true</t>
  </si>
  <si>
    <t xml:space="preserve">YULI TATIANA QUINTERO ARIAS </t>
  </si>
  <si>
    <t>https://www.funcionpublica.gov.co/web/sigep2/hdv/-/directorio/S355769-8003-5/view</t>
  </si>
  <si>
    <t>Prestar servicios profesionales a la Oficina Asesora de Planeación del Ministerio de Ambiente y Desarrollo Sostenible, para participar en la gestión de los procesos del ciclo de proyectos de inversión pública en la Plataforma Integrada de Inversión Pública – PIIP y contribuir en la elaboración informes que correspondan al Grupo de Programación y Gestión Presupuestal.</t>
  </si>
  <si>
    <t>1. Efectuar en la Plataforma Integrada de Inversión Pública – PIIP las acciones requeridas para la gestión de los proyectos de inversión del Presupuesto General de la Nación – PGN. 2. Apoyar a las dependencias del Ministerio y entidades del sector, en el manejo de la Metodología General Ajustada - MGA y la Plataforma Integrada de Inversión Pública – PIIP. 3. Participar en la elaboración, consolidación y presentación del anteproyecto de presupuesto, el Marco de Gasto Mediano Plazo, la programación y los trámites presupuestales del Ministerio y de las entidades del Sector Ambiente y Desarrollo Sostenible. 4. Contribuir en la elaboración de informes, reportes, documentos y presentaciones que le correspondan al Grupo de Programación y Gestión Presupuestal. 5. Dar respuesta a las solicitudes de información, peticiones, quejas y reclamos dentro de los términos legales establecidos que efectúen los usuarios internos y externos de la entidad relacionados con sus obligaciones. 6. Las demás actividades relacionadas con el objeto del contrato</t>
  </si>
  <si>
    <t>El valor del contrato a celebrar es hasta por la suma de NOVENTA Y SEIS MILLONES SEISCIENTOS MIL PESOS M/CTE ($96.600.000,00), incluido los impuestos a que haya lugar.</t>
  </si>
  <si>
    <t>C-3299-0900-26-10101C-3299069-02</t>
  </si>
  <si>
    <t>FARLEY CLARA MILENA SADOVAL ROMERO</t>
  </si>
  <si>
    <t>Coordinador del Grupo de Programación y Gestión Presupuestal</t>
  </si>
  <si>
    <t>https://community.secop.gov.co/Public/Tendering/OpportunityDetail/Index?noticeUID=CO1.NTC.5424705&amp;isFromPublicArea=True&amp;isModal=true&amp;asPopupView=true</t>
  </si>
  <si>
    <t>KATHERINE GÓMEZ PULIDO</t>
  </si>
  <si>
    <t>https://www.funcionpublica.gov.co/web/sigep2/hdv/-/directorio/S277688-8003-5/view</t>
  </si>
  <si>
    <t>Prestación de servicios de apoyo a la gestión a la Subdirección Administrativa y Financiera (SAF), para dar soporte y seguimiento a las actividades administrativas de la Dependencia.</t>
  </si>
  <si>
    <t>1. Proyectar respuestas a los requerimientos, solicitudes y/o demás documentos que le asigne el supervisor del contrato. 2. Realizar seguimiento a la gestión administrativa relacionada con la consolidación de informes, reportes y demás documentos requeridos para los trámites del despacho de la Subdirección Administrativa y Financiera. 3. Generar alertas y acciones tendientes a dar respuesta a las solicitudes a cargo de la Subdirección Administrativa y Financiera. 4. Diligenciar la base de datos con la información de las actividades desarrolladas por la Subdirección Administrativa y Financiera. 5. Reportar en la matriz de seguimiento el porcentaje de cumplimiento de cada uno de los informes de supervisión de actividades ejecutadas por los contratistas, alimentando los expedientes en las herramientas ofimáticas establecidas por el Ministerio. 6. Realizar la organización de las carpetas de los expedientes contractuales en one drive de la SAF y del Grupo de Contratos. 7. Las demás actividades que estén relacionadas con el objeto contractual y que sean asignadas por el supervisor.</t>
  </si>
  <si>
    <t>El valor del contrato a celebrar es hasta por la suma de TREINTA Y TRES MILLONES QUINIENTOS OCHENTA MIL PESOS M/cte ($33.580.000), incluidos los impuestos a que haya lugar.</t>
  </si>
  <si>
    <t>https://community.secop.gov.co/Public/Tendering/OpportunityDetail/Index?noticeUID=CO1.NTC.5444783&amp;isFromPublicArea=True&amp;isModal=true&amp;asPopupView=true</t>
  </si>
  <si>
    <t>El término estrictamente indispensable para que el Contratista cumpla con el objeto y obligaciones contractuales será de Diez (10) meses, previo cumplimiento de los requisitos de perfeccionamiento y ejecución, sin exceder a 31 de diciembre de 2024</t>
  </si>
  <si>
    <t>DUVAN GERARDO PARDO VARGAS</t>
  </si>
  <si>
    <t xml:space="preserve">BACHILLER </t>
  </si>
  <si>
    <t>https://www.funcionpublica.gov.co/web/sigep2/hdv/-/directorio/S4464557-8003-5/view</t>
  </si>
  <si>
    <t>GRUPO DE GESTIÓN DOCUMENTAL</t>
  </si>
  <si>
    <t>Prestar servicios de apoyo al Grupo de Gestión Documental para realizar las actividades concernientes al soporte funcional del Sistema de Información ARCA y su administración.</t>
  </si>
  <si>
    <t>1. Apoyar las actividades de parametrización, creación, mantenimiento de usuarios, roles, perfiles, asignación de permisos, entre otros concernientes a la administración funcional del sistema Administración y Recepción de Correspondencia Ambiental - ARCA de acuerdo con los lineamientos del Grupo de Gestión Documental. 2. Recibir y registrar los requerimientos de los usuarios del sistema ARCA que son recibidas por los todos los canales dispuestos para tal fin, con la finalidad de llevar el control y realizar el seguimiento de estas, manteniendo actualizado el estado de la solución. 3. Apoyar la elaboración de informes relacionados con las solicitudes de soporte funcional que llegan al Grupo de Gestión Documental. 4. Participar en la revisión, actualización e implementación de la estrategia de uso y apropiación del sistema ARCA, mediante la elaboración de manuales, instructivos y otros documentos técnicos que sean requeridos, así como preparar y efectuar las capacitaciones y jornadas de socialización sobre el uso, funcionalidades y demás temas concernientes al sistema de información ARCA. 5. Participar en actividades tales como mesas de trabajo, sesiones de pruebas, salidas a producción entre otras programadas en el marco de la estabilización y mejoramiento del sistema de información ARCA y elaborar los reportes, informes o evidencias según corresponda, con sus respectivos soportes. 6. Todas las demás que le sean asignadas por el Supervisor del Contrato y que tengan relación con el objeto contractual.</t>
  </si>
  <si>
    <t>El valor del contrato a celebrar es hasta por la suma de CUARENTA MILLONES CIENTO CINCUENTA MIL PESOS M/cte ($40.150.000), incluido los impuestos a que haya lugar.</t>
  </si>
  <si>
    <t>C-3299-0900-21-10101C-3299052-02</t>
  </si>
  <si>
    <t>NELSON HUMBERTO LEÓN ACUÑA</t>
  </si>
  <si>
    <t>Coordinador del Grupo de Gestión Documental</t>
  </si>
  <si>
    <t>https://community.secop.gov.co/Public/Tendering/OpportunityDetail/Index?noticeUID=CO1.NTC.5466205&amp;isFromPublicArea=True&amp;isModal=true&amp;asPopupView=true</t>
  </si>
  <si>
    <t>El término estrictamente indispensable para que el contratista cumpla con el objeto y obligaciones contractuales será de 11 meses, previo cumplimiento de los requisitos de perfeccionamiento y legalización, sin exceder al 31 de diciembre de 2024.</t>
  </si>
  <si>
    <t>RICHARD FREDY HERRERA TRIANA</t>
  </si>
  <si>
    <t>https://www.funcionpublica.gov.co/web/sigep2/hdv/-/directorio/S2882670-8003-5/view</t>
  </si>
  <si>
    <t>Prestar servicios profesionales a la Secretaría General y a la Subdirección Administrativa y Financiera, para apoyar los procesos de selección y el seguimiento financiero, presupuestal y técnico de los convenios y contratos de acuerdo con las obligaciones específicas del contrato.</t>
  </si>
  <si>
    <t>1. Elaborar los indicadores y la formulación de los componentes financiero y económico de los procesos de contratación del Ministerio de Ambiente y Desarrollo Sostenible que le asigne el supervisor. 2. Realizar la evaluación financiera y económica de los procesos de contratación del Ministerio de Ambiente y Desarrollo Sostenible que le asigne el supervisor. 3. Elaborar los conceptos de carácter contable, tributario y financiero en relación con los contratos y convenios a cargo de la Secretaría General y Subdirección Administrativa y Financiera. 4. Elaborar la revisión y análisis de la ejecución financiera y contable de contratos y convenios y el componente financiero de las actas de liquidación que requieran la Secretaría General y Subdirección Administrativa y Financiera. 5. Proponer ideas de mejora para la gestión del conocimiento de la Subdirección Administrativa y Financiera. 6. Las demás que le señale el supervisor y que correspondan a la naturaleza del contrato.</t>
  </si>
  <si>
    <t>El valor del contrato a celebrar es hasta por la suma de OCHENTA Y CINCO MILLONES DE PESOS M/CTE $85.000.000 incluidos los impuestos a que haya lugar.</t>
  </si>
  <si>
    <t>https://community.secop.gov.co/Public/Tendering/OpportunityDetail/Index?noticeUID=CO1.NTC.5440026&amp;isFromPublicArea=True&amp;isModal=true&amp;asPopupView=true</t>
  </si>
  <si>
    <t>El término estrictamente indispensable para que el contratista cumpla con el objeto y obligaciones contractuales será de diez (10) meses, previo cumplimiento de los requisitos de perfeccionamiento y ejecución, sin exceder a 31 de diciembre de 2024.</t>
  </si>
  <si>
    <t>CARLOS ANDRES SANTIAGO LOZANO</t>
  </si>
  <si>
    <t>CULTIVO Y COSECHA DE LA PALMA DE
ACEITE</t>
  </si>
  <si>
    <t>https://www.funcionpublica.gov.co/web/sigep2/hdv/-/directorio/S4605450-8003-5/view</t>
  </si>
  <si>
    <t>Prestar servicios al Despacho de la Ministra de Ambiente y Desarrollo Sostenible, apoyando la gestión institucional, la articulación y el relacionamiento con actores en el marco de la implementación de estrategias lideradas desde la entidad.</t>
  </si>
  <si>
    <t>1. Participar en la organización y ejecución de la agenda de la Ministra de Ambiente y Desarrollo Sostenible, necesaria para el cumplimiento de las actividades estratégicas y misionales. 2. Acompañar el desarrollo de los procesos de articulación interinstitucional e intersectorial previstos para el seguimiento de los compromisos estratégicos del Despacho de la Ministra de Ambiente y Desarrollo Sostenible. 3. Apoyar en el relacionamiento del Despacho de la Ministra de Ambiente y Desarrollo Sostenible con miembros de la sociedad civil, actores políticos y ambientales de los territorios priorizados en el Plan Nacional de Desarrollo. 4. Apoyar en el desarrollo de actividades correspondientes a la gestión institucional en temas de planeación, gobierno, diálogo social y participación ciudadana. 5. Acompañar la integración y coordinación institucional para el cumplimiento de los compromisos estratégicos y misionales del Despacho de la Ministra de Ambiente y Desarrollo Sostenible. 6. Las demás actividades que sean asignadas por el supervisor del contrato y estén relacionadas directamente con el objeto de este.</t>
  </si>
  <si>
    <t>El valor del contrato a celebrar es hasta por la suma de CINCUENTA Y SEIS MILLONES QUINIENTOS CUARENTA Y CUATRO MIL PESOS M/CTE. ($56.544.000), incluidos los impuestos a que haya lugar.</t>
  </si>
  <si>
    <t>LINA MARIA VILLOTA CARVAJAL</t>
  </si>
  <si>
    <t>Profesional Universitario, Código 2044, Grado 11</t>
  </si>
  <si>
    <t>DESPACHO DE LA MINISTRA</t>
  </si>
  <si>
    <t>https://community.secop.gov.co/Public/Tendering/OpportunityDetail/Index?noticeUID=CO1.NTC.5431803&amp;isFromPublicArea=True&amp;isModal=true&amp;asPopupView=true</t>
  </si>
  <si>
    <t>El término estrictamente indispensable para que el contratista cumpla con el objeto y las obligaciones contractuales será por ONCE (11) MESES y DOCE (12) DÍAS CALENDARIO o hasta el 30 de diciembre de 2024, lo primero que ocurra, previo cumplimiento de los requisitos de perfeccionamiento y ejecución del contrato.</t>
  </si>
  <si>
    <t>DANIELA ALMARIO ARISTIZABAL</t>
  </si>
  <si>
    <t>https://www.funcionpublica.gov.co/web/sigep2/hdv/-/directorio/S2006697-8003-5/view</t>
  </si>
  <si>
    <t>Prestar servicios profesionales a la Oficina de Asuntos Internacionales del Ministerio de Ambiente y Desarrollo Sostenible, para apoyar los temas de derecho internacional en los que participa el Ministerio en el sector ambiente.</t>
  </si>
  <si>
    <t>1. Brindar acompañamiento jurídico en materia de Derecho Internacional a los funcionarios del área en las reuniones en las que sea convocado. 2. Elaborar los conceptos jurídicos que sean requeridos en temas de derecho internacional, incluyendo aquellos requeridos para la suscripción de instrumentos internacionales. 3. Apoyar la revisión jurídica de los instrumentos internacionales que le sean asignados. 4. Apoyar jurídicamente las negociaciones internacionales en los que participe el Ministerio, así como la revisión de los documentos de posición correspondientes. 5. Apoyar la elaboración, modificación, terminación o prórrogas de instrumentos internacionales. 6. Apoyar el seguimiento a compromisos internacionales derivados o relacionados con las iniciativas, proyectos de cooperación, tratados o convenciones internacionales o regionales relacionadas con océanos, incluyendo su biodiversidad y recursos naturales. 7. Apoyar el proceso de fortalecimiento institucional del Corredor Marino de Conservación del Pacifico Este Tropical- CMAR. 8. Apoyar el seguimiento de las actividades de la Secretaría para la Aplicación de la Legislación Ambiental bajo el Acuerdo de Promoción Comercial Estados Unidos – Colombia. 9. Gestionar de manera oportuna las PQRSDF y requerimientos por parte de los diferentes solicitantes y entes de control conforme a la competencia de la OAI. 10. Las demás que le asigne el supervisor del contrato que tengan relación directa con el objeto contractual.</t>
  </si>
  <si>
    <t>El valor del contrato a celebrar es hasta por la suma de CIENTO CUARENTA Y TRES MILLONES CUATROCIENTOS VEINTICINCO MIL SESENTA Y SIETE PESOS M/CTE ($143.425.067), incluido los impuestos a que haya lugar.</t>
  </si>
  <si>
    <t>C-3299-0900-20-10101C-3299054-02</t>
  </si>
  <si>
    <t>https://community.secop.gov.co/Public/Tendering/OpportunityDetail/Index?noticeUID=CO1.NTC.5433028&amp;isFromPublicArea=True&amp;isModal=true&amp;asPopupView=true</t>
  </si>
  <si>
    <t>El término estrictamente indispensable para que el Contratista cumpla con el objeto y las obligaciones contractuales será once (11) meses y catorce (14) días o hasta 31 de diciembre de 2024, lo primero que ocurra.</t>
  </si>
  <si>
    <t>MARIA ANGÉLICA NARANJO HERRERA</t>
  </si>
  <si>
    <t>https://www.funcionpublica.gov.co/web/sigep2/hdv/-/directorio/S2069418-8003-5/view</t>
  </si>
  <si>
    <t>Prestación de servicios profesionales al Grupo de Contratos del Ministerio de Ambiente y Desarrollo Sostenible para realizar acompañamiento en la revisión, estructuración y gestión de los procesos de selección y contratación en las etapas precontractual y contractual necesarios para la adquisición de bienes y servicios requeridos por la entidad que se encuentren a cargo del grupo</t>
  </si>
  <si>
    <t>1. Revisar y orientar jurídicamente a las dependencias del Ministerio de Ambiente y Desarrollo Sostenible y del FONAM en la elaboración de los documentos requeridos en las diferentes modalidades de selección, de conformidad con lo asignado por la supervisión del contrato. 2. Llevar a cabo, realizar seguimiento y acompañamiento a los procesos de selección pública que desarrolle el Grupo de Contratos en cualquiera de sus modalidades, así como las modificaciones contractuales y proyección de memorandos de legalización, incluyendo la publicación en oportunidad legal en SECOP II y en la tienda virtual. 3. Revisar las garantías previstas para los diferentes tipos de contratos, así como sus anexos modificatorios, de acuerdo con las reglas establecidas en el manual de contratación, supervisión e interventoría del Ministerio y los procedimientos internos. 4. Proyectar informes y respuestas a derechos de petición y demás documentos relacionados con el objeto del contrato, que le sean solicitados por la supervisión del contrato. 5. Revisar y proyectar los actos administrativos y demás documentos de contenido jurídico que determine el supervisor. 6. Participar como Comité Evaluador de los procesos de selección que asigne el supervisor del contrato. 7. Participar en las reuniones, grupos de trabajo y comités que sean requeridos por la supervisión del contrato, relacionados con el objeto y obligaciones contractuales. 8. Suministrar la información necesaria para alimentar las bases de datos del grupo de contratos. 9. Cumplir con las demás obligaciones que le sean asignadas por el supervisor del contrato, inherentes a la naturaleza del objeto contractual.</t>
  </si>
  <si>
    <t>El valor del contrato a celebrar es hasta por la suma de $67.166.667, incluido los impuestos a que haya lugar.</t>
  </si>
  <si>
    <t>https://community.secop.gov.co/Public/Tendering/OpportunityDetail/Index?noticeUID=CO1.NTC.5434638&amp;isFromPublicArea=True&amp;isModal=true&amp;asPopupView=true</t>
  </si>
  <si>
    <t>El término estrictamente indispensable para que el contratista cumpla con el objeto y obligaciones contractuales será de ocho (8) meses y veinte (20) días calendario, o hasta 31 de diciembre, lo primero que ocurra.</t>
  </si>
  <si>
    <t>MARIA MERCEDES GONZALEZ VARGAS</t>
  </si>
  <si>
    <t>ADMINISTRACION PUBLICA</t>
  </si>
  <si>
    <t>https://www.funcionpublica.gov.co/web/sigep2/hdv/-/directorio/S2321984-8003-5/view</t>
  </si>
  <si>
    <t>Prestar servicios profesionales para brindar apoyo y acompañamiento en las actividades desarrolladas en el proceso de gestión contractual de la Dirección de Bosques, Biodiversidad y Servicios Ecosistémicos del Ministerio de Ambiente y Desarrollo Sostenible</t>
  </si>
  <si>
    <t>1. Estructurar desde la etapa precontractual los convenios o contratos que sean necesarios suscribir para el cumplimiento de las metas de la Dirección. 2. Revisar y/o generar los documentos necesarios para las modificaciones, adiciones, prórrogas, suspensiones y demás que se requieran dentro de los contratos y/o convenios de la Dirección. 3. Generar y/o revisar los oficios, memorandos y demás documentos necesarios en el marco de las funciones de la Dirección. 4. Asistir a reuniones, comités, audiencias y demás, relacionados con asuntos contractuales que se requirieran. 5. Apoyar cuando fuere necesario la supervisión de los contratos y/o convenios que estén a su cargo o que sean delegados por el supervisor(a) del contrato.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Las demás actividades que estén relacionadas con el objeto contractual y que sean asignadas por el supervisor.</t>
  </si>
  <si>
    <t>El valor del contrato a celebrar es hasta por la suma de hasta NOVENTA Y TRES MILLONES QUINIENTOS MIL PESOS M/CTE ($93.500.000), incluido IVA y los demás impuestos a que haya lugar.</t>
  </si>
  <si>
    <t>https://community.secop.gov.co/Public/Tendering/OpportunityDetail/Index?noticeUID=CO1.NTC.5436015&amp;isFromPublicArea=True&amp;isModal=true&amp;asPopupView=true</t>
  </si>
  <si>
    <t>El término estrictamente indispensable para que el contratista cumpla con el objeto y obligaciones contractuales será ONCE (11) MESES, o hasta 31 de diciembre de 2024, lo primero que ocurra, previo cumplimiento de los requisitos de perfeccionamiento y ejecucion</t>
  </si>
  <si>
    <t>CINDY TATIANA JACOME SIATOYA</t>
  </si>
  <si>
    <t>TECNICO PROFESIONAL EN ARCHIVISTA</t>
  </si>
  <si>
    <t>https://www.funcionpublica.gov.co/web/sigep2/hdv/-/directorio/S3070340-8003-5/view</t>
  </si>
  <si>
    <t>Prestar los servicios técnicos de apoyo a la gestión, en las actividades tendientes a la organización del archivo de gestión perteneciente a la Oficina Asesora Jurídica en las etapas de producción, trámite, organización, descripción, custodia, préstamos y transferencias documentales</t>
  </si>
  <si>
    <t>1. Aplicar las Tablas de Retención Documental vigentes y aprobadas para los procesos de clasificación, organización y actualización documental, Garantizando el uso y actualización de los instrumentos de descripción documental como el Formato Único de Inventario Documental y la hoja de control. 2. Realizar el proceso técnico de la identificación en las unidades de almacenamiento y unidades de conservación documental, conforme a los instructivos y formatos establecidos en el ministerio, garantizando la correcta reorganización en las estanterías y/o lugar destinado para la custodia de los expedientes. 3. Dar cumplimiento al proceso de transferencias documentales primarias de acuerdo con el cronograma establecido por el Grupo de Gestión Documental. 4. Digitalizar los documentos que conforman los expedientes del Archivo de Gestión que sean requeridos, garantizando integridad con el original. 5. Participar y apoyar el proceso de actualización de las Tablas de Retención Documental y Tablas de Valoración Documental, basados en los requerimientos del Grupo de Gestión Documental del Ministerio. 6. Garantizar el control adecuado de los expedientes en calidad de préstamo de la Oficina Asesora jurídica realizados a los usuarios internos y externos, empleando los formatos establecidos en el Ministerio de Ambiente y Desarrollo Sostenible. 7. Todas las demás que le sean asignadas por los Supervisores del Contrato y que tenga relación con el objeto contractual.</t>
  </si>
  <si>
    <t>El valor del contrato a celebrar es hasta por la suma de CUARENTA Y SIETE MILLONES QUINIENTOS OCHENTA Y SEIS MIL PESOS MCTE ($47´586.000) incluidos todos los impuestos a que haya lugar.</t>
  </si>
  <si>
    <t>https://community.secop.gov.co/Public/Tendering/OpportunityDetail/Index?noticeUID=CO1.NTC.5440780&amp;isFromPublicArea=True&amp;isModal=true&amp;asPopupView=true</t>
  </si>
  <si>
    <t>JERSON LEONARDO GONZÁLEZ UMAÑA</t>
  </si>
  <si>
    <t>https://www.funcionpublica.gov.co/web/sigep2/hdv/-/directorio/S1776670-8003-5/view</t>
  </si>
  <si>
    <t>Prestar servicios profesionales a la Oficina de Asuntos Internacionales del Ministerio de Ambiente y Desarrollo Sostenible para la gestión, formulación y seguimiento de los proyectos de cooperación para el desarrollo forestal y de la biodiversidad, la contención de la deforestación y la gestión sostenible de ecosistemas estratégicos del país para las diferentes ecorregiones priorizadas.</t>
  </si>
  <si>
    <t>1. Realizar el seguimiento a la ejecución de proyectos de cooperación internacional que sean asignados por el supervisor del contrato. 2. Apoyar la gestión, formulación y seguimiento de iniciativas de cooperación para lograr las metas de desarrollo forestal y de la biodiversidad, la contención de la deforestación y la gestión sostenible de ecosistemas estratégicos del país, lideradas por el Ministerio de Ambiente. 3. Apoyar la preparación logística y técnica de reuniones internacionales e interinstitucionales para el cumplimiento del objeto contractual. 4. Apoyar la generación de insumos de posición y política en el marco de la estrategia de cooperación y negociación internacional del sector ambiente y desarrollo sostenible, especialmente las asociadas con la gestión de los bosques y los ecosistemas estratégicos del país. 5. Elaborar propuestas para la articulación de acciones entre las diferentes iniciativas de cooperación y los diversos actores territoriales beneficiarios con el fin de garantizar el respeto de las salvaguardas sociales y ambientales.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Asistir a las reuniones internas o interinstitucionales a las que sea convocado que versen sobre temas relativos al desarrollo forestal y de la biodiversidad, la contención de la deforestación y la gestión sostenible de ecosistemas. 9. Las demás que le asigne el supervisor del contrato y que tengan relación directa con el objeto contractual.</t>
  </si>
  <si>
    <t>El valor del contrato a celebrar es hasta por la suma de CIENTO OCHO MILLONES SEISCIENTOS DIECISÉIS MIL SEISCIENTOS SESENTA Y SIETE PESOS M/CTE ($108.616.667), incluido los impuestos a que haya lugar.</t>
  </si>
  <si>
    <t>https://community.secop.gov.co/Public/Tendering/OpportunityDetail/Index?noticeUID=CO1.NTC.5434901&amp;isFromPublicArea=True&amp;isModal=true&amp;asPopupView=true</t>
  </si>
  <si>
    <t>El término estrictamente indispensable para que el contratista cumpla con el objeto y obligaciones contractuales será once (11) meses y trece (13) días o hasta 31 de diciembre de 2024, lo primero que ocurra.</t>
  </si>
  <si>
    <t>MONICA ZULEYA ARCHILA CARDENAS</t>
  </si>
  <si>
    <t>TECNOLOGO EN GESTION DOCUMENTAL</t>
  </si>
  <si>
    <t>https://www.funcionpublica.gov.co/web/sigep2/hdv/-/directorio/S709521-8003-5/view</t>
  </si>
  <si>
    <t>Prestar los servicios técnicos de apoyo a la gestión, en las actividades tendientes a la organización del archivo de gestión perteneciente a la Oficina Asesora Jurídica en las etapas de producción, trámite, organización, descripción, custodia, préstamos y transferencias documentales.</t>
  </si>
  <si>
    <t>https://community.secop.gov.co/Public/Tendering/OpportunityDetail/Index?noticeUID=CO1.NTC.5510825&amp;isFromPublicArea=True&amp;isModal=true&amp;asPopupView=true</t>
  </si>
  <si>
    <t>ANGIE CAMILA SANABRIA ORJUELA</t>
  </si>
  <si>
    <t>https://www.funcionpublica.gov.co/web/sigep2/hdv/-/directorio/S4679709-8003-5/view</t>
  </si>
  <si>
    <t>El valor del contrato a celebrar es hasta por la suma de SESENTA Y SEIS MILLONES DE PESOS MCTE ($66.000.000) incluidos todos los impuestos a que haya lugar</t>
  </si>
  <si>
    <t>https://community.secop.gov.co/Public/Tendering/OpportunityDetail/Index?noticeUID=CO1.NTC.5436383&amp;isFromPublicArea=True&amp;isModal=true&amp;asPopupView=true</t>
  </si>
  <si>
    <t>CINDY TATIANA MORENO UMAÑA</t>
  </si>
  <si>
    <t>https://www.funcionpublica.gov.co/web/sigep2/hdv/-/directorio/S608162-8003-5/view</t>
  </si>
  <si>
    <t>Prestar servicios profesionales jurídicos y administrativos en el seguimiento al cumplimiento de las órdenes judiciales y demás trámites de competencia de la Oficina Asesora Jurídica del Ministerio de Ambiente y Desarrollo Sostenible.</t>
  </si>
  <si>
    <t>1.Ejercer la representación judicial del Ministerio de Ambiente y Desarrollo Sostenible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2. Impulsar al interior de las Direcciones Técnicas del Ministerio y demás entidades del SINA, las gestiones para que incluyan en sus respectivos Planes de Acción, el Cumplimiento a las sentencias y/u órdenes judiciales, para lo cual deberá realizarse por lo menos una reunión al mes de manera virtual o presencial, o los requerimientos que se estimen necesarios para el efectivo seguimiento al cumplimiento, en la que se analice el estado de cumplimiento de las diferentes órdenes judiciales y presente sus recomendaciones sobre cada caso. 3. Ejercer la representación judicial y extrajudicial del Ministerio dentro de los procesos asignados por el supervisor. 4. Generar ayudas de memoria, conceptos y las fichas de seguimiento junto con su respectiva actualización sobre las sentencias y órdenes judiciales, identificando en estas las que son de competencia del Ministerio y las Direcciones Técnicas del mismo y demás entidades con las cuales se debe interactuar para su cumplimiento. 5.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6. Asistir y participar en las diferentes reuniones, visitas requeridas y demás actividades en el cumplimiento del objeto del contrato. 7. Atender y proyectar las respuestas a las PQRS y requerimientos relacionados con el objeto del contrato, dentro de los términos legales establecidos, adjuntando el reporte del sistema de Gestión Documental que evidencia el estado de las asignaciones. 8. Las demás actividades asignadas por el Supervisor del Contrato y que estén relacionadas con el objeto contractual.</t>
  </si>
  <si>
    <t>El valor del contrato a celebrar es hasta por la suma de NOVENTA MILLONES SEISCIENTOS CUARENTA MIL PESOS MCTE incluidos todos los impuestos a que haya lugar.</t>
  </si>
  <si>
    <t>https://community.secop.gov.co/Public/Tendering/OpportunityDetail/Index?noticeUID=CO1.NTC.5433869&amp;isFromPublicArea=True&amp;isModal=true&amp;asPopupView=true</t>
  </si>
  <si>
    <t>119 - CESION</t>
  </si>
  <si>
    <t>KATHERINE CASTRO LONDOÑO</t>
  </si>
  <si>
    <t>https://www1.funcionpublica.gov.co/web/sigep2/hdv/-/directorio/S4952039-8003-5/view</t>
  </si>
  <si>
    <t>El valor sin ejecutar y que se cede del Contrato de Prestación de Servicios Profesionales No. CD-119 de 2024 es de CINCUENTA MILLONES OCHOCIENTOS TRECE MIL TRESCIENTOS TREINTA Y CUATRO PESOS MCTE ($50.813.334) incluidos impuestos a que haya lugar.</t>
  </si>
  <si>
    <t>MAYCOL RODRIGUEZ DIAZ</t>
  </si>
  <si>
    <t>https://www.funcionpublica.gov.co/web/sigep2/hdv/-/directorio/S35974-8003-5/view</t>
  </si>
  <si>
    <t>Prestar servicios profesionales en la revisión y apoyo jurídico de las acciones ordinarias contenciosas Administrativas y demás trámites judiciales y administrativos de competencia de la Oficina Asesora Jurídica del Ministerio de Ambiente y Desarrollo Sostenible.</t>
  </si>
  <si>
    <t>1. Revisar todas las actuaciones proyectadas por los abogados en el ejercicio de la representación judicial y extrajudicial de la entidad en la acciones ordinarias y contenciosas. 2. Apoyar la Coordinación, generar lineamientos e impulsar al interior de las Direcciones Técnicas del Ministerio y demás entidades del SINA, que permitan atender la representación judicial y extrajudicial de la entidad en la acciones ordinarias y contenciosas, de conformidad con la normativa vigente y orientaciones del supervisor del contrato. 3.Revisar, tramitar y dar seguimiento a los procesos judiciales, conciliaciones extrajudiciales así como la representación judicial en los asuntos que le sean asignados por el supervisor del contrato. Calle 37 No. 8 - 40, Bogotá D.C., Colombia Conmutador: (+57) 601 332 3400 https://www.minambiente.gov.co/ F-A-CTR-52: V7 – 27/07/2023 Página 7|20 4. Asistir y participar de las diferentes reuniones, visitas requeridas y demás actividades en el cumplimiento del objeto del contrato. 5. Proyectar conceptos, actuaciones e informes de seguimiento relacionadas con los asuntos objeto del contrato.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</si>
  <si>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NOVENTA Y SEIS MILLONES TRESCIENTOS CINCO MIL PESOS INCLUIDO IVA.</t>
  </si>
  <si>
    <t>https://community.secop.gov.co/Public/Tendering/OpportunityDetail/Index?noticeUID=CO1.NTC.5450036&amp;isFromPublicArea=True&amp;isModal=true&amp;asPopupView=true</t>
  </si>
  <si>
    <t>JULIE PAMELA PINZÓN RAMOS</t>
  </si>
  <si>
    <t>https://www.funcionpublica.gov.co/web/sigep2/hdv/-/directorio/S714500-8003-5/view</t>
  </si>
  <si>
    <t>Prestar servicios profesionales a la Oficina Asesora de Planeación para el seguimiento y consolidación de información para elaborar reportes e informes; así como el seguimiento y verificación del recaudo del FCA para adelantar acciones de cobro persuasivo y determinación de obligaciones sobre los cuales se ejerce las funciones de la Secretaría Técnica</t>
  </si>
  <si>
    <t>1. Realizar la verificación de la información relacionada en las liquidaciones del FCA para adelantar la determinación de las obligaciones no liquidadas, generar las comunicaciones de cobro persuasivo de las Corporaciones obligadas y/o proyectar los actos administrativos necesarios para el cobro. 2. Brindar acompañamiento a la Oficina Asesora de Planeación en el ejercicio de las secretarías técnicas en la elaboración, consolidación y presentación de informes, citación y registro de las sesiones de comité de los fondos. 3. Participar en la elaboración o actualización de los reglamentos operativos y los documentos asociados de los fondos administrados por el Ministerio de Ambiente y Desarrollo Sostenible en el marco de las obligaciones de las secretarías técnicas que se ejercen desde la Oficina Asesora de Planeación. 4. Consolidar la información generada en la verificación de la información relacionada en las liquidaciones del FCA en las bases de datos oficiales de la Oficina de Planeación y la conformación de los expedientes digitales o físicos con el fin de hacer la trasferencia al grupo de gestión documental de manera periódica (mensual). 5. Identificar, consolidar, estructurar y aportar en el análisis de la información para apoyar el seguimiento de los compromisos y cumplimiento de las metas físicas y financieras que permitan generar informes y reportes requeridos desde la Oficina Asesora de Planeación. 6. Realizar las demás actividades solicitadas por el Supervisor que tengan relación con el objeto contractual.</t>
  </si>
  <si>
    <t>JORGE EDUARDO RAMIREZ HINCAPIE</t>
  </si>
  <si>
    <t>Profesional Oficina Asesora de Planeación</t>
  </si>
  <si>
    <t>https://community.secop.gov.co/Public/Tendering/OpportunityDetail/Index?noticeUID=CO1.NTC.5434664&amp;isFromPublicArea=True&amp;isModal=true&amp;asPopupView=true</t>
  </si>
  <si>
    <t>HECTOR ABEL CASTELLANOS PEREZ</t>
  </si>
  <si>
    <t>https://www.funcionpublica.gov.co/web/sigep2/hdv/-/directorio/S587883-8003-5/view</t>
  </si>
  <si>
    <t>Prestar servicios profesionales para la elaboración y revisión de conceptos, instrumentos normativos, conceptos jurídicos, directivas y circulares jurídicas relacionadas con instrumentos económicos, financieros y tributarios, agua, ordenamiento ambiental y demás asuntos de competencia de la Oficina Asesora Jurídica del Ministerio de Ambiente y Desarrollo Sostenible</t>
  </si>
  <si>
    <t>1. Proyectar conceptos jurídicos, actos administrativos, informes y demás tareas relacionadas con instrumentos económicos, financieros y tributarios, agua, ordenamiento ambiental y demás asuntos de competencia del Grupo de conceptos y normatividad en políticas sectoriales que le sean asignados. 2. Brindar acompañamiento legal en la labor de conceptualización jurídica en lo referente al trámite de iniciativas normativas y conceptos en materia de agua, suelo, ordenamiento ambiental del territorio, coordinación del Sistema Nacional Ambiental e instrumentos económicos, financieros y tributarios. 3. Acompañar todas las tareas necesarias para llevar a cabo el cumplimiento de las órdenes judiciales que tengan relación con el objeto del mismo y que sean asignadas por el supervisor. 4. Analizar, revisar y proyectar respuestas a derechos de petición, solicitados por el supervisor, en temas relacionados con el objeto del contrato. 5. Participar en el desarrollo de las diferentes reuniones y mesas de trabajo requeridas en el cumplimiento del objeto del contrato brindando acompañamiento jurídico.</t>
  </si>
  <si>
    <t>El valor del contrato a celebrar es hasta por la suma NOVENTA Y NUEVE MILLONES DE PESOS M/CTE incluido los impuestos a que haya lugar</t>
  </si>
  <si>
    <t>EMMA JUDITH SALAMANCA</t>
  </si>
  <si>
    <t>Coordinadora  Grupo de Conceptos y Normatividad en Políticas Sectorial</t>
  </si>
  <si>
    <t>https://community.secop.gov.co/Public/Tendering/OpportunityDetail/Index?noticeUID=CO1.NTC.5433678&amp;isFromPublicArea=True&amp;isModal=true&amp;asPopupView=true</t>
  </si>
  <si>
    <t>https://www.funcionpublica.gov.co/web/sigep2/hdv/-/directorio/S4372645-8003-5/view</t>
  </si>
  <si>
    <t>https://community.secop.gov.co/Public/Tendering/OpportunityDetail/Index?noticeUID=CO1.NTC.5437328&amp;isFromPublicArea=True&amp;isModal=true&amp;asPopupView=true</t>
  </si>
  <si>
    <t>LUIS ALBERTO VARGAS SABOGAL</t>
  </si>
  <si>
    <t>https://www.funcionpublica.gov.co/web/sigep2/hdv/-/directorio/S2914060-8003-5/view</t>
  </si>
  <si>
    <t>Prestación de servicios profesionales a la Unidad Coordinadora para el Gobierno y Servicio a la Ciudadanía en el direccionamiento de las PQRSD y solicitudes de acceso a la información sobre temas jurídicos, así como, realizar la proyección de respuesta de PQRSD competencia de la UCGA.</t>
  </si>
  <si>
    <t>1. Realizar la tificación, direccionamiento y redireccionamiento de las PQRSD y solicitudes de acceso a información, recibidas por los canales dispuestos por el Ministerio. 2. Apoyar la realización de requerimientos funcionales al gestor de correspondencia orientados a fortalecer las acciones de evaluación, control y seguimiento de las PQRSD. 3. Apoyar la elaboración del informe mensual de caracterización de los procesos judiciales que ingresan a la Entidad. 4. Apoyar a la Unidad con la proyección de respuesta a PQRSD, conceptos, requerimientos y demás que solicite el supervisor. 5. Todas las demás que le sean asignadas por el Supervisor del Contrato y que tenga relación con el objeto contractual</t>
  </si>
  <si>
    <t>El valor del contrato a celebrar es hasta por la suma de CUARENTA Y CUATRO MILLONES DE PESOS M/CTE ($44.000.000), incluido los impuestos a que haya lugar</t>
  </si>
  <si>
    <t>https://community.secop.gov.co/Public/Tendering/OpportunityDetail/Index?noticeUID=CO1.NTC.5432995&amp;isFromPublicArea=True&amp;isModal=true&amp;asPopupView=true</t>
  </si>
  <si>
    <t>El término estrictamente indispensable para que el contratista cumpla con el objeto y obligaciones contractuales será 8 MESES o hasta 31 de diciembre, lo primero que ocurra.</t>
  </si>
  <si>
    <t>OLGA LUCIA LADINO HERRERA</t>
  </si>
  <si>
    <t>https://www.funcionpublica.gov.co/web/sigep2/hdv/-/directorio/S786550-8003-5/view</t>
  </si>
  <si>
    <t>Prestación de los servicios profesionales a la Unidad Coordinadora para el Gobierno Abierto y Servicio a la Ciudadanía, para realizar la gestión y seguimiento a los términos de respuesta de las PQRSD y solicitudes de acceso a información del Despacho de la Ministra y el Viceministerio de Políticas y Normalización Ambiental conforme a los términos definidos en la Ley 1755 de 2015.</t>
  </si>
  <si>
    <t>1. Apoyar el seguimiento al cumplimiento de los términos de respuesta a peticiones establecidos en la Ley 1755 de 2015, con el fin de mejorar el índice de cumplimiento de los términos legales de respuesta a solicitudes que ingresan al Ministerio. 2. Informar de manera oportuna a las diferentes dependencias sobre las novedades, alertas y riesgos que puedan presentarse respecto de las PQRSD que les sean asignadas. 3. Presentar informes periódicos sobre el seguimiento realizado a las Peticiones. Calle 37 No. 8 - 40, Bogotá D.C., Colombia Conmutador: (+57) 601 332 3400 https://www.minambiente.gov.co/ F-A-CTR-52: V7 – 27/07/2023 Página 7|19 4. Aplicar la metodología y elaborar el informe de medición de calidad y oportunidad a las respuestas de las PQRSD. 5. Realizar actividades tendientes a fortalecer la competencia de los servidores públicos de la entidad en temas relacionados con la gestión oportuna de las PQRSD. 6. Apoyar en la elaboración, seguimiento y control de los indicadores establecidos para la UCGA 7. Todas las demás que le sean asignadas por el supervisor del contrato en relación con el objeto contractual.</t>
  </si>
  <si>
    <t>El valor del contrato a celebrar es hasta por la suma de CUARENTA Y OCHO MILLONES DE PESOS M/CTE ($48.000.000), incluido los impuestos a que haya lugar.</t>
  </si>
  <si>
    <t>https://community.secop.gov.co/Public/Tendering/OpportunityDetail/Index?noticeUID=CO1.NTC.5433246&amp;isFromPublicArea=True&amp;isModal=true&amp;asPopupView=true</t>
  </si>
  <si>
    <t>El término estrictamente indispensable para que el contratista cumpla con el objeto y obligaciones contractuales será OCHO (08) MESES, o hasta 31 de diciembre, lo primero que ocurra.</t>
  </si>
  <si>
    <t>KAREN NATHALY CARRERO GAITAN</t>
  </si>
  <si>
    <t>ECOLOGIA</t>
  </si>
  <si>
    <t>https://www.funcionpublica.gov.co/web/sigep2/hdv/-/directorio/S2144353-8003-5/view</t>
  </si>
  <si>
    <t>Prestación de servicios profesionales al Despacho de la Ministra de Ambiente y Desarrollo Sostenible, apoyando la gestión administrativa y la articulación con las diferentes dependencias de la entidad, contribuyendo con el cumplimiento de los objetivos misionales.</t>
  </si>
  <si>
    <t>1. Apoyar en el desarrollo de los asuntos del Despacho de la Ministra de forma integrada con todas las dependencias del Ministerio. 2. Acompañar en la gestión técnica y administrativa de los temas del Despacho de la Ministra con otras instituciones del gobierno nacional y territorial. 3. Asistir al Despacho de la Ministra en la preparación y ejecución de la agenda. 4. Requerir, gestionar, consolidar y proyectar información e insumos para el Despacho de la Ministra. 5. Proyectar y consolidar respuestas a PQRSD presentadas ante el Despacho de la Ministra por parte de la Presidencia de la República y otras entidades del gobierno nacional. 6. Apoyar en la elaboración de actas, órdenes del día, ayudas de memoria y presentaciones requeridas en todas las reuniones, juntas, consejos, eventos y demás espacios solicitados por la Ministra. 7. Las demás actividades que sean asignadas por el supervisor del contrato y estén relacionadas directamente con el objeto de este.</t>
  </si>
  <si>
    <t>El valor del contrato a celebrar es hasta por la suma de SESENTA Y SEIS MILLONES CIENTO VEINTE MIL PESOS M/CTE. ($66.120.000), incluidos los impuestos a que haya lugar.</t>
  </si>
  <si>
    <t>https://community.secop.gov.co/Public/Tendering/OpportunityDetail/Index?noticeUID=CO1.NTC.5433559&amp;isFromPublicArea=True&amp;isModal=true&amp;asPopupView=true</t>
  </si>
  <si>
    <t>YEDDY BERENICE VIRACACHA PLAZAS</t>
  </si>
  <si>
    <t>https://www.funcionpublica.gov.co/web/sigep2/hdv/-/directorio/S3143978-8003-5/view</t>
  </si>
  <si>
    <t>Prestar servicios profesionales a la Oficina Asesora de Planeación del Ministerio de Ambiente y Desarrollo Sostenible, en el seguimiento, generación de informes , conceptos, pronunciamientos requeridos para los proyectos presentados por las entidades del Sector Ambiente y Desarrollo Sostenible y los entes territoriales, así como para los presentados a través de los diferentes fondos del Ministerio de Ambiente y Desarrollo Sostenible.</t>
  </si>
  <si>
    <t>1.Realizar la revisión de documentos para el seguimiento, generación de informes, conceptos técnicos, pronunciamientos requeridos para los proyectos presentados por las entidades del Sector Ambiente y Desarrollo Sostenible y los entes territoriales, así como para los presentados a través de los diferentes fondos del Ministerio de Ambiente y Desarrollo Sostenible, acorde a los lineamientos establecidos. Reportarlo en el formato establecido y entregarlo para el repositorio de los proyectos. 2. Apoyar en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de los POA, reportarlo en el formato establecido y entregarlo para el repositorio de los proyectos. 3.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4.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5.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</si>
  <si>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NOVENTA Y DOS MILLONES SETECIENTOS NOVENTA Y SEIS MIL PESOS M/CTE ($92.796.000,00), incluido los impuestos a que haya lugar.</t>
  </si>
  <si>
    <t>https://community.secop.gov.co/Public/Tendering/OpportunityDetail/Index?noticeUID=CO1.NTC.5455983&amp;isFromPublicArea=True&amp;isModal=true&amp;asPopupView=true</t>
  </si>
  <si>
    <t>El término estrictamente indispensable para que el contratista cumpla con el objeto y obligaciones contractuales será 11 meses y 12 días calendario, o hasta 31 de diciembre 2024, lo primero que ocurra.</t>
  </si>
  <si>
    <t>JACQUELINE SOTO QUIROS</t>
  </si>
  <si>
    <t>https://www.funcionpublica.gov.co/web/sigep2/hdv/-/directorio/S1722911-8003-5/view</t>
  </si>
  <si>
    <t>Prestar servicios profesionales a la Oficina Asesora de Planeación del Ministerio de Ambiente y Desarrollo Sostenible, encaminados al cumplimiento y desarrollo de actividades en la cuales la oficina ejerce como secretaria técnica en fondos del sector ambiente y desarrollo sostenible, así como efectuar actividades de seguimiento y verificación de los compromisos adquiridos por área y sus grupos internos de trabajo.</t>
  </si>
  <si>
    <t>1. Brindar acompañamiento para el desarrollo de las actividades de secretaria técnica de los fondos y Sistema General de Regalías asignadas la Oficina Asesora de Planeación. 2. Realizar seguimiento a la ejecución de las actividades administrativas asignadas a los grupos de trabajo de la Oficina, asegurando el cumplimiento de los compromisos establecidos. 3. Apoyar a la Oficina Asesora de Planeación en la formulación, coordinación, revisión, ejecución y seguimiento de los programas, proyectos, políticas y planes a cargo o con ocasión de las funciones que desempeña la Oficina y teniendo en cuenta los compromisos misionales. 4. Participar en la preparación y/o presentación y/o consolidación de los informes sobre el desarrollo de las actividades asignadas a la Oficina, según los parámetros dados por las instancias que los requieran, con la oportunidad y periodicidad requeridas, así como en la consolidación de respuestas recibidas por la Oficina teniendo en cuenta los lineamientos, procesos y procedimientos de la Entidad. 5. Acompañar el desarrollo de los comités, mesas o grupos de trabajo reuniones en los que se convoque su asistencia por parte del Supervisor del contrato. 6. Realizar revisión de informes de seguimiento sobre las convocatorias y convenios resultantes de las mismas provenientes de los diferentes fondos y la asignación del Sistema General de Regalías, en el componente administrativo y/o financiero y/o presupuestal. 7. Hacer seguimiento al cumplimiento y reporte de información relacionada con las auditorías internas y externas realizadas a los fondos y Sistema General de Regalías asignadas la Oficina Asesora de Planeación, relacionados con planes de mejoramiento, reportes, respuestas a entes de control, entre otros. 8. Las demás que le sean asignadas por el supervisor del contrato y/o que se encuentren acordes con el objeto contractual</t>
  </si>
  <si>
    <t>El valor del contrato a celebrar es hasta por la suma de CIENTO CUARENTA MILLONES TRESCIENTOS MIL PESOS M/CTE ($140.300.000,00), incluido los impuestos a que haya lugar.</t>
  </si>
  <si>
    <t>https://community.secop.gov.co/Public/Tendering/OpportunityDetail/Index?noticeUID=CO1.NTC.5437072&amp;isFromPublicArea=True&amp;isModal=true&amp;asPopupView=true</t>
  </si>
  <si>
    <t xml:space="preserve">LILIANA MAYERLY HERRERA MARTÍNEZ     </t>
  </si>
  <si>
    <t>https://www.funcionpublica.gov.co/web/sigep2/hdv/-/directorio/S4645086-8003-5/view</t>
  </si>
  <si>
    <t>Prestar servicios profesionales a la Oficina Asesora de Planeación para articular y consolidar las respuestas oportunas a las solicitudes de información y peticiones relacionadas con los Fondos administrados por el Ministerio de Ambiente y Desarrollo Sostenible, Sistema General de Regalías y de las obligaciones del Grupo de Gestión de Proyectos.</t>
  </si>
  <si>
    <t>1. Hacer seguimiento para el cumplimiento oportuno de los compromisos y tareas asignadas como resultado de las reuniones de coordinación del Grupo de Gestión de Proyectos. 2. Garantizar la oportunidad en las respuestas a los requerimientos de información, derechos de petición radicados por personas naturales o jurídicas, entidades territoriales o del nivel nacional o de la sociedad civil, en temas relacionados con la financiación y gestión de proyectos en los fondos que administra el Ministerio de Ambiente y Desarrollo Sostenible. 3. Elaborar un cuadro de control para hacer seguimiento de las comunicaciones y solicitudes remitidas a la Oficina Asesora de Planeación relacionadas con proyectos de inversión, para su consolidación y elaborar reportes requeridos por la Coordinación como soporte a las obligaciones y trámites asignados. 4. Asistir a las reuniones y capacitaciones entre otras que sean programadas o indicadas por el supervisor del contrato y que estén relacionados en el marco contractual. 5. Dar respuesta a las solicitudes de información peticiones, quejas y reclamos dentro de los términos legales establecidos que efectúen usuarios externos del Ministerio. 6. Todas las demás asignadas por el supervisor del contrato y que tengan relación con el objeto contractual.</t>
  </si>
  <si>
    <t>El valor del contrato a celebrar es hasta por la suma de SETENTA Y CUATRO MILLONES QUINIENTOS TREINTA Y TRES MIL TRESCIENTOS TREINTA Y TRES PESOS M/CTE ($74.533.333,00), incluido los impuestos a que haya lugar.</t>
  </si>
  <si>
    <t>https://community.secop.gov.co/Public/Tendering/OpportunityDetail/Index?noticeUID=CO1.NTC.5438355&amp;isFromPublicArea=True&amp;isModal=true&amp;asPopupView=true</t>
  </si>
  <si>
    <t>El término estrictamente indispensable para que el contratista cumpla con el objeto y obligaciones contractuales será 11 meses y 14 días calendario, o hasta 31 de diciembre 2024, lo primero que ocurra.</t>
  </si>
  <si>
    <t xml:space="preserve">VLADIMIR CALDERÓN MORALES </t>
  </si>
  <si>
    <t>ZOOTECNIA</t>
  </si>
  <si>
    <t>https://www.funcionpublica.gov.co/web/sigep2/hdv/-/directorio/S1314168-8003-5/view</t>
  </si>
  <si>
    <t>Prestar servicios profesionales para realizar la gestión estratégica y funcionamiento de los Fondos en los que la Oficina Asesora de Planeación ejerce las funciones de Secretaría Técnica, realizando la gestión interna de los proyectos presentados por las Corporaciones y entidades del SINA.</t>
  </si>
  <si>
    <t>1. Realizar el acompañamiento de las entidades beneficiarias de los Fondo para la gestión de proyectos en su etapa de estructuración, verificando cumplimiento de requisitos de acuerdo con los términos de referencia de cada convocatoria y el reglamento operativo, acorde con las entidades asignadas por la coordinación del grupo. 2. Gestionar la emisión de los pronunciamientos técnicos de los proyectos presentados a las convocatorias abiertas por el Ministerio y apoyar el proceso de seguimiento en la gestión de los informes de avance y finales, cierre de proyectos, buscando la oportunidad de la evaluación y emisión de informes de seguimiento de los proyectos y de las solicitudes de modificación de POA. 3. Consolidar el registro y trazabilidad de los proyectos de inversión para la elaboración de reportes, informes, generar alertas y sobre el control del estado actual de los proyectos, solicitados por las secretarias técnicas de los Fondos, los miembros de los Comités, entidades beneficiarias, entes de control y demás interesados. 4. Proyectar comunicaciones dirigidas a las entidades beneficiarias de los fondos con los pronunciamientos técnicos, convocatorias, resultados de las evaluaciones de los informes técnicos de avance y finales, modificaciones POA informadas, generar alertas y requerimientos por el incumplimiento en la entrega de los informes y ajustes solicitados. 5. Participar en la elaboración o actualización de los reglamentos operativos de los fondos administrados por el Ministerio de Ambiente y Desarrollo Sostenible y en el marco de las obligaciones de las secretarías técnicas preparar y consolidar la información necesaria para presentar a los Comités de los fondos. 6. Consolidar la información generada en el proceso de gestión de los proyectos de inversión en las bases de datos oficiales de la Oficina de Planeación y la conformación de los expedientes digitales o físicos con el fin de hacer la trasferencia al grupo de gestión documental de manera periódica (mensual). 7. Las demás actividades que le sean asignadas por el supervisor y que tengan relación con el objeto contractual.</t>
  </si>
  <si>
    <t>El valor del contrato a celebrar es hasta por la suma de OCHENTA MILLONES TREINTA Y TRES MIL TRESCIENTOS TREINTA Y TRES PESOS M/CTE ($80.033.333,00), incluido los impuestos a que haya lugar</t>
  </si>
  <si>
    <t>https://community.secop.gov.co/Public/Tendering/OpportunityDetail/Index?noticeUID=CO1.NTC.5438430&amp;isFromPublicArea=True&amp;isModal=true&amp;asPopupView=true</t>
  </si>
  <si>
    <t>El término estrictamente indispensable para que el contratista cumpla con el objeto y obligaciones contractuales será 11 meses y 13 días calendario, o hasta 31 de diciembre 2024, lo primero que ocurra</t>
  </si>
  <si>
    <t>JULIANA ANDREA GARCIA SÁNCHEZ</t>
  </si>
  <si>
    <t>https://www.funcionpublica.gov.co/web/sigep2/hdv/-/directorio/S4640864-8003-5/view</t>
  </si>
  <si>
    <t>Prestación de servicios profesionales a la Oficina de Control Interno del Ministerio de Ambiente y Desarrollo Sostenible, para apoyar la gestión y monitoreo del flujo de atención a los requerimientos y a las visitas especiales provenientes de entes externos de control, el desarrollo actividades de evaluación y seguimiento de evaluaciones independientes o informes legales, así como las demás actividades asignadas en el Plan Anual de Auditorías de la vigencia 2024.</t>
  </si>
  <si>
    <t>1. Presentar el plan de trabajo del contrato a más tardar a los diez (10) días hábiles contados desde el inicio de este, bajo los mismos parámetros establecidos para el plan anual de auditorías de la Oficina de Control Interno de la vigencia 2024. 2. Administrar el flujo de atención de entes de control externos del Ministerio de Ambiente y Desarrollo Sostenible, en la gestión y control de los requerimientos y solicitudes emitidas por los diferentes Entes Externos de Control y Fiscalía General de la Nación. 3. Gestionar la preparación y presentación de informes periódicos, que detallen el control al cumplimiento de los tiempos de respuesta y estado general de los requerimientos gestionados a través del flujo de entes externos de control. 4. Proyectar las respuestas a requerimientos internos y externos asignado por la Oficina de Control Interno asociados a temáticas de componente técnico – ambiental, propios consecuentes de la administración del flujo de entes de control externos. 5. Acompañar las actuaciones especiales y visitas fiscales que realicen los entes externos de control al Ministerio de Ambiente y Desarrollo Sostenible. 6. Apoyar a la Oficina de Control Interno en gestionar las actividades tendientes para la emisión de los reportes de cumplimiento en los informes legales y procesos de evaluación independiente, conforme a la normativa vigente, desde su experticia en los criterios asociados a sus conocimientos asociados al componente técnico. 7. Realizar actividades dirigidas a fortalecer el rol de enfoque a la prevención, bajo el alcance de las herramientas y sistemas de información del Ministerio. 8. Participar en reuniones y visitas promovidas por los entes externos de control, comité instituciones e interinstitucionales, comités sectoriales u otras entidades, bajo el alcance de los roles asignados a las Oficinas de Control Interno. 9. Desplazarse fuera de la ciudad de Bogotá D.C., con el fin de dar cumplimiento al objeto contractual, previa autorización del supervisor del contrato. 10. Las demás que le sean asignadas por el supervisor del contrato y que sean afines con el objeto contractual en el marco de su especialidad y experticia.</t>
  </si>
  <si>
    <t>El valor del contrato a celebrar es hasta por la suma de SESENTA MILLONES SESENTA Y SIETE MIL DOSCIENTOS VEINTIDÓS PESOS M/CTE. ($60.067.222) incluido los impuestos a que haya lugar.</t>
  </si>
  <si>
    <t>https://community.secop.gov.co/Public/Tendering/OpportunityDetail/Index?noticeUID=CO1.NTC.5435397&amp;isFromPublicArea=True&amp;isModal=true&amp;asPopupView=true</t>
  </si>
  <si>
    <t>El término estrictamente indispensable para que el contratista cumpla con el objeto y obligaciones contractuales será de once (11) meses y diez (10) días, o hasta 31 de diciembre de 2024, lo primero que ocurra.</t>
  </si>
  <si>
    <t>PAOLA ANDREA RAMIREZ SANCHEZ</t>
  </si>
  <si>
    <t>deRECHO</t>
  </si>
  <si>
    <t>https://www.funcionpublica.gov.co/web/sigep2/hdv/-/directorio/S4807226-8003-5/view</t>
  </si>
  <si>
    <t>Prestación de servicios profesionales a la Dirección de Bosques, Biodiversidad y Servicios Ecosistémicos del Ministerio de Ambiente y Desarrollo Sostenible, para el seguimiento de los proyectos relacionados con el Plan Nacional de desarrollo 2022-2026.</t>
  </si>
  <si>
    <t>1. Apoyar el seguimiento proyectos que cursen en la Dirección que estén relacionados con el Plan Nacional de Desarrollo 2022-2026. 2. Realizar el acompañamiento a la agenda de paz y campesinos en el marco del Plan Nacional de desarrollo 2022-2026. 3. Ayudar con la agenda de la dirección y reuniones. 4. Realizar seguimiento a las solicitudes y requerimientos que sean competencia de la Dirección de Bosques, generando los reportes e informes que se requieran por parte de la supervisión. 5. Apoyar en la proyección y/o revisión de las respuestas que se deban emitir a Derechos de Petición y las solicitudes de los entes de control y otras entidades públicas según reparto del supervisor del Contrato. 6. Asistir a las reuniones que le sean asignadas por la supervisión en el marco del objeto contractual. 7. Las demás que le sean asignadas por el supervisor del contrato, de conformidad con la naturaleza del objeto Contractual</t>
  </si>
  <si>
    <t>El valor del contrato a celebrar es hasta por la suma de hasta SETENTA Y SIETE MILLONES DE PESOS (77.000.000) M/CTE, incluido los impuestos a que haya lugar</t>
  </si>
  <si>
    <t>https://community.secop.gov.co/Public/Tendering/OpportunityDetail/Index?noticeUID=CO1.NTC.5435411&amp;isFromPublicArea=True&amp;isModal=true&amp;asPopupView=true</t>
  </si>
  <si>
    <t>JUAN CAMILO FALLA CORTES</t>
  </si>
  <si>
    <t>https://www.funcionpublica.gov.co/web/sigep2/hdv/-/directorio/S1341370-8003-5/view</t>
  </si>
  <si>
    <t>Prestar servicios profesionales en la proyección y revisión de análisis del sector, estudios del mercado y así como apoyar la Secretaria Técnica del Precomité de Contratación.</t>
  </si>
  <si>
    <t>1. Adelantar y dirigir la estructuración de los estudios de sector necesarios para adelantar los diferentes procesos de selección que requieran las dependencias del Ministerio de Ambiente y Desarrollo Sostenible teniendo en cuenta aspectos comerciales, financieros, organizacionales, técnicos y de riesgos, de acuerdo con los lineamientos impartidos por Colombia Compra Eficiente para la elaboración de los mismos. 2. Participar en los pre-comités y Comités de contratación, dando las recomendaciones y los conceptos técnicos a que haya lugar y en todas las actividades precontractuales necesarias para obtener los elementos esenciales encaminadas a iniciar el análisis del sector. 3. Efectuar el acompañamiento y la revisión a las dependencias del Ministerio en la estructuración de los análisis del sector requeridos para los convenios interadministrativos y/o contratos interadministrativos. 4. Apoyar en la identificación y consolidación de posibles proveedores de los bienes, obras o servicios requeridos por la Entidad. 5. Apoyar, orientar y validar en la estructuración de requisitos habilitantes y ponderables desde la óptica de análisis de sector y estudio de mercado en los procesos de contratación. 6. Proyectar las respuestas a las observaciones que se presenten frente al análisis del sector en la etapa precontractual de los procesos de selección de contratistas, así como la revisión de las respuestas que sean proyectadas por el grupo de contratos o por las áreas solicitantes. 7. Realizar el seguimiento a los procesos de contratación radicados para elaboración del Estudio del Sector, verificar los tiempos de entrega de aquellos, así como la asignación de procesos a cada uno de los integrantes del Grupo de Análisis del Sector y alimentar la base de datos de alertas de procesos radicados. 8. Participar en reuniones o convocatorias y eventos a los cuales sea designado por el supervisor del contrato. 9. Las demás que le asigne el supervisor del contrato y que tengan relación directa con el objeto contractual.</t>
  </si>
  <si>
    <t>El valor del contrato a celebrar es hasta por la suma de CINCUENTA Y SIETE MILLONES SEISCIENTOS MIL PESOS ($57.600.000) M/CTE, incluido los impuestos a que haya lugar</t>
  </si>
  <si>
    <t>C-3299-0900-21-10101 C-3299060-02</t>
  </si>
  <si>
    <t>https://community.secop.gov.co/Public/Tendering/OpportunityDetail/Index?noticeUID=CO1.NTC.5442736&amp;isFromPublicArea=True&amp;isModal=true&amp;asPopupView=true</t>
  </si>
  <si>
    <t>El término estrictamente indispensable para que el contratista cumpla con el objeto y obligaciones contractuales será de OCHO (8) MESES o hasta 31 de diciembre de 2024, lo primero que ocurra.</t>
  </si>
  <si>
    <t>SONIA YADIRA GUERRERO SILVA</t>
  </si>
  <si>
    <t>https://www.funcionpublica.gov.co/web/sigep2/hdv/-/directorio/S322439-8003-5/view</t>
  </si>
  <si>
    <t>Prestación de servicios profesionales al Grupo de Contratos del Ministerio de Ambiente y Desarrollo Sostenible para la atención de los procedimientos administrativos sancionatorios contractuales, temas contractuales y transversales</t>
  </si>
  <si>
    <t>1. Prestar apoyo jurídico previo al inicio de los procedimientos administrativos sancionatorios contractuales a los supervisores. 2. Apoyar en la estructuración del componente jurídico de las sanciones y multas que declare el Ministerio y/o FONAM o los actos administrativos de cierre de naturaleza contractual. 3. Acompañar jurídicamente las actuaciones que se presenten en el curso de los procedimientos administrativos sancionatorios contractuales. 4. Proyectar todos y cada uno de los documentos necesarios para el inicio, trámite y resolución de los procedimientos administrativos sancionatorios contractuales y los que se requieran durante su trámite, hasta su culminación, así como procesos para hacer efectivas las garantías contractuales y comerciales. 5. Proyectar conceptos jurídicos en asuntos administrativos sancionatorios contractuales y en materias afines y /o complementarias que se requiera. 6. Proyectar los documentos y actos administrativos necesarios en el marco de las funciones del grupo de contratos 7. Revisar, orientar y acompañar la estructuración de la documentación en las etapas precontractual, contractual y poscontractual y proceder al trámite contractual que le sean asignados por el supervisor del contrato 8. Publicar en los medios electrónicos disponibles para tal fin, la información contractual dentro de los términos legales de manera oportuna. 9. Revisar los proyectos de acta de liquidación remitidas al Grupo de Contratos por las respectivas dependencias de la entidad, que le sean asignadas por el supervisor del contrato. 10. Impulsar con el respectivo supervisor del contrato a liquidar, el trámite de su suscripción por las partes interesadas, según se trate de SECOP I, SECOP II y/o Tienda Virtual del Estado Colombiano. 11. Mantener actualizada la información de cada expediente contractual digital del Grupo de Contratos, así como la plataforma ARCA, respecto de los tramites que le sean asignados. 12. Cumplir con las demás obligaciones que le sean asignadas por el supervisor del contrato, inherentes a la naturaleza del objeto contractual.</t>
  </si>
  <si>
    <t>El valor del contrato a celebrar es hasta por la suma de SETENTA Y SEIS MILLONES QUINIENTOS MIL PESOS ($76.500.000) incluido IVA.</t>
  </si>
  <si>
    <t>https://community.secop.gov.co/Public/Tendering/OpportunityDetail/Index?noticeUID=CO1.NTC.5452653&amp;isFromPublicArea=True&amp;isModal=true&amp;asPopupView=true</t>
  </si>
  <si>
    <t>El término estrictamente indispensable para que el contratista cumpla con el objeto y obligaciones contractuales será de ocho (8) meses y quince (15) días, contados a partir del cumplimiento de los requisitos de ejecución previo perfeccionamiento del contrato.</t>
  </si>
  <si>
    <t>MARIA ALEJANDRA GUARNIZO LATORRE</t>
  </si>
  <si>
    <t>https://www.funcionpublica.gov.co/web/sigep2/hdv/-/directorio/S2319735-8003-5/view</t>
  </si>
  <si>
    <t>Prestación de servicios profesionales para apoyar a la Dirección de Bosques, Biodiversidad y Servicios Ecosistémicos del Ministerio de Ambiente y Desarrollo Sostenible en los trámites y actuaciones jurídicas relacionados con la agenda normativa y el impulso de los procesos de contratación en etapa precontractual y contractual a cargo de la Dirección</t>
  </si>
  <si>
    <t>1. Realizar la gestión precontractual y contractual para la contratación de los servicios profesionales y de apoyo a la gestión que le sean asignados por el supervisor del contrato. 2. Realizar apoyo jurídico con el análisis, revisión, y proyección de los trámites, procesos, documentos, actos administrativos o comunicaciones oficiales que deban ser producidos para atender requerimientos externos e internos asignados por la supervisión. 3. Hacer el seguimiento y reporte del estado actual de las iniciativas regulatorias que se encuentran en trámite en la Dirección. 4. Llevar a cabo la gestión correspondiente a las iniciativas normativas de acuerdo con el procedimiento estipulado al Sistema Integrado de Gestión. 5. Generar los reportes para otorgar respuesta a los requerimientos externos y del Congreso de la República, relacionados con proyectos normativos que conciernen a la Dirección de Bosques Biodiversidad y Servicios Ecosistémicos del Ministerio de Ambiente y Desarrollo sostenible. 6. Proyectar y gestionar respuesta, en los términos previstos en la ley, de las PQRS que le sean asignadas por la supervisión a través de la plataforma ARCA o por otro medio o herramienta de laentidad, relacionado con el objeto del contrato, adjuntando el reporte del Sistema de Gestión Documental. 7. Realizar las gestiones correspondientes para llevar a cabo los reportes sobre los planes de mejoramiento vigentes y suscritos con la Oficina de Control Interno, relacionados con los Instrumentos Normativos y Políticas Públicas Ambientales y los demás afines con el objeto contractual. 8. Las demás actividades que estén relacionadas con el objeto contractual y que sean establecidas por el supervisor.</t>
  </si>
  <si>
    <t>El valor del contrato a celebrar es hasta por la suma de hasta CIENTO QUINCE MILLONES QUINIENTOS MIL PESOS ($115.500.000) M/CTE, incluido los impuestos aque haya lugar.</t>
  </si>
  <si>
    <t>https://community.secop.gov.co/Public/Tendering/OpportunityDetail/Index?noticeUID=CO1.NTC.5442263&amp;isFromPublicArea=True&amp;isModal=true&amp;asPopupView=true</t>
  </si>
  <si>
    <t>El término estrictamente indispensable para que el contratista cumpla con el objeto y obligaciones contractuales será ONCE (11) MESES, o hasta 31 de diciembre, lo primero que ocurra, previo cumplimiento de los requisitos de perfeccionamiento y ejecución.</t>
  </si>
  <si>
    <t>JOHN ALEXANDER CAICEDO MUÑOZ</t>
  </si>
  <si>
    <t>LICENCIATURA EN INFORMATICA</t>
  </si>
  <si>
    <t>https://www.funcionpublica.gov.co/web/sigep2/hdv/-/directorio/S2389094-8003-5/view</t>
  </si>
  <si>
    <t>Prestar sus servicios profesionales a la Oficina de Tecnologías de la Información y la Comunicación del Ministerio de Ambiente y Desarrollo Sostenible, en actividades de acompañamiento, mantenimiento y soporte a los sistemas de información, base de datos e infraestructura de servidores que le sean asignados</t>
  </si>
  <si>
    <t>1. Realizar actividades de acompañamiento, mantenimiento y soporte a los sistemas de información, bases de datos e infraestructura de servidores que le sean asignados. 2. Brindar apoyo técnico en el monitoreo a los sistemas de información, bases de datos e infraestructura de servidores que le sean asignados. 3. Realizar actividades de documentación técnica de los sistemas de información, bases de datos e infraestructura de servidores que le sean asignados. 4. Brindar apoyo técnico en la ejecución de actividades de actualización y aplicación de parches de seguridad a 4. los sistemas de información, bases de datos e infraestructura de servidores que le sean asignados. 5. Brindar apoyo técnico en mitigación de vulnerabilidades a los sistemas de información, bases de datos e 6. infraestructura de servidores que le sean asignados. 7. Apoyar la gestionar incidentes o requerimientos reportados en el centro de servicios de TI, de conformidad con los (ANS o SLA) pactados con el cliente, los procedimientos y protocolos establecidos por la entidad documentando las acciones realizadas. 8.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9. Las demás inherentes al objeto y a la naturaleza del contrato y aquellas indicadas por el Supervisor del contrato para el cabal cumplimiento del objeto del contrato</t>
  </si>
  <si>
    <t>El valor del contrato a celebrar es hasta por la suma de $68.753.167 incluido los impuestos a que haya lugar.</t>
  </si>
  <si>
    <t>C-3299-0900-19-10101B-3299063-02</t>
  </si>
  <si>
    <t>https://community.secop.gov.co/Public/Tendering/OpportunityDetail/Index?noticeUID=CO1.NTC.5440965&amp;isFromPublicArea=True&amp;isModal=true&amp;asPopupView=true</t>
  </si>
  <si>
    <t>El término estrictamente indispensable para que el contratista cumpla con el objeto y obligaciones contractuales será de once (11) meses y Cinco (5) días, o hasta el 31 de diciembre de 2024, lo que ocurra primero.</t>
  </si>
  <si>
    <t>MARTHA LUCIA GONZALEZ MALDONADO</t>
  </si>
  <si>
    <t>https://www.funcionpublica.gov.co/web/sigep2/hdv/-/directorio/S4641951-8003-5/view</t>
  </si>
  <si>
    <t>Prestar sus servicios profesionales a la Oficina de Tecnologías de la Información y la Comunicación del ministerio de Ambiente y Desarrollo Sostenible en el proceso de levantamiento, análisis, y diagramación de flujos de información y procesos en notación BPM, con los debidos soportes documentales.</t>
  </si>
  <si>
    <t>1. Apoyar la implementación de soluciones automatizadas que mejoren la eficiencia de los procesos que sean acordados en el cronograma de trabajo de conformidad con los requerimientos internos de la Oficina y de las áreas misionales. 2. Elaborar los procesos de automatización mediante la diagramación de flujos de trabajo con símbolos o iconos que permitan estandarizar la representación de las actividades de forma gráfica para facilitar su comprensión. 3. Entregar los documentos que soporten la automatización de los procesos, procedimientos y flujos asignados. 4. Llevar a cabo la consolidación de información y preparación de informes que sean requeridos. 5. Participar y documentar casos de uso y pruebas, así como acompañar a usuarios finales de acuerdo con los proyectos realizados por la OTIC y asignados por el supervisor del contrato. 6. Adelantar las socializaciones de las automatizaciones y flujos de procesos elaborados y aprobados por la jefatura de la OTIC 7.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 este</t>
  </si>
  <si>
    <t>El valor del contrato a celebrar es hasta por la suma de $102.600.000 incluido los impuestos a que haya lugar</t>
  </si>
  <si>
    <t>https://community.secop.gov.co/Public/Tendering/OpportunityDetail/Index?noticeUID=CO1.NTC.5441989&amp;isFromPublicArea=True&amp;isModal=true&amp;asPopupView=true</t>
  </si>
  <si>
    <t>El término estrictamente indispensable para que el contratista cumpla con el objeto y obligaciones contractuales será de once (11) meses y doce (12), o hasta el 31 de diciembre de 2024, lo primero que ocurra.</t>
  </si>
  <si>
    <t>DARIO ORLANDO BECERRA ERAZO</t>
  </si>
  <si>
    <t>INGENIERIA ELECTRONICA</t>
  </si>
  <si>
    <t>https://www.funcionpublica.gov.co/web/sigep2/hdv/-/directorio/S314759-8003-5/view</t>
  </si>
  <si>
    <t>Prestar sus servicios profesionales a la Oficina de Tecnologías de la Información y la Comunicación del Ministerio de Ambiente y Desarrollo Sostenible, en la administración y mejoramiento de la plataforma de la infraestructura tecnológica.</t>
  </si>
  <si>
    <t>1. Apoyar las actividades correspondientes a soluciones informáticas instaladas en plataformas tecnológicas y mantener la continuidad en la prestación de los servicios de la red informática de acuerdo con las políticas establecidas por la entidad 2. Gestionar la infraestructura de soluciones informáticas instaladas en plataformas tecnológicas y mantener la continuidad en la prestación de los servicios de la red informática de acuerdo con las políticas establecidas por la entidad. 3. Realizar en la instalación, configuración, afinamiento, actualización y/o aseguramiento de los sistemas operativos y software base en computadores servidores, unidades de almacenamiento, equipos de interconexión y demás hardware del centro de cómputo, centros de cableado de la entidad y/o en servicios en la nube, según asignación del supervisor del contrato. 4. Apoyar la Administración del sistema de copias de respaldo de la información y sistemas de la entidad, de acuerdo con lo establecido en el instructivo de copias de seguridad, y apoyar procesos para su restauración 5. Realizar la gestión de validación, corrección y/o tratamiento de vulnerabilidades detectadas en la red informática de la entidad y sus sistemas instalados. 6. Efectuar y aplicar recomendaciones y buenas prácticas para mantener la seguridad de la red informática de la Entidad. 7. Apoyar la supervisión de la orden de compra de almacenamiento en Nube, llevando el control de los servicios contratados y generando las alertas respectivas 9. Elaborar y mantener actualizado un diagrama de la plataforma tecnológica de la entidad y sus puntos de interconexión 10.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que le sean asignadas por el supervisor del contrato, inherentes al objeto del mismo.</t>
  </si>
  <si>
    <t>El valor del contrato a celebrar es hasta por la suma de $119.700.000 incluido los impuestos a que haya lugar</t>
  </si>
  <si>
    <t>https://community.secop.gov.co/Public/Tendering/OpportunityDetail/Index?noticeUID=CO1.NTC.5442615&amp;isFromPublicArea=True&amp;isModal=true&amp;asPopupView=true</t>
  </si>
  <si>
    <t>El término estrictamente indispensable para que el contratista cumpla con el objeto y obligaciones contractuales será de once (11) meses y doce (12) días o hasta el 31 de diciembre de 2024, lo que ocurra primero.</t>
  </si>
  <si>
    <t>138 - CESION</t>
  </si>
  <si>
    <t>WILMAR DIAZ RODRIGUEZ</t>
  </si>
  <si>
    <t>https://www1.funcionpublica.gov.co/web/sigep2/hdv/-/directorio/S2349787-8003-5/view</t>
  </si>
  <si>
    <t>El valor sin ejecutar y que se cede del Contrato de Prestación de Servicios Profesionales No. CD 138-2024 es de SESENTA Y CUATRO MILLONES SETECIENTOS CINCUENTA MIL PESOS M/CTE ($64.750.000) incluido impuestos a que haya lugar</t>
  </si>
  <si>
    <t>El término estrictamente indispensable para que el contratista cumpla con el objeto y obligaciones contractuales será de SEIS (6) meses y CINCO (5) días o hasta el 31 de diciembre de 2024, lo que ocurra primero.</t>
  </si>
  <si>
    <t xml:space="preserve"> MARYORI PEREZ CARRILLO</t>
  </si>
  <si>
    <t>ADMINISTRACIÓN PÚBLICA</t>
  </si>
  <si>
    <t>https://www.funcionpublica.gov.co/web/sigep2/hdv/-/directorio/S338787-8003-5/view</t>
  </si>
  <si>
    <t>Prestación de servicios profesionales a la Subdirección Administrativa y Financiera, para acompañar los temas relacionados con la planeación estratégica y su relación con las dependencias del Ministerio.</t>
  </si>
  <si>
    <t>1. Consolidar el Plan de Acción de la Subdirección Administrativa y Financiera, reportarlo a la Secretaría General y hacer el seguimiento correspondiente. 2. Consolidar los reportes provenientes de los Grupos de trabajo de la Subdirección para atender los requerimientos de la Oficina Asesora de Planeación. 3. Realizar el seguimiento y control a las actividades del Plan Anticorrupción y Atención al Ciudadano relacionadas en la Subdirección Administrativa y Financiera. 4. Acompañar a los Grupos de trabajo de la Subdirección en la actualización del mapa de riesgos por procesos, seguimiento y reportes solicitados. 5. Apoyar en el seguimiento periódico de los compromisos adquiridos por los diferentes Grupos de trabajo de la Subdirección según las instrucciones del supervisor del contrato. 6. Acompañar la racionalización de trámites que se generen en los Grupos de trabajo de la Subdirección a través de la actualización del listado maestro de documentos para la SAF y sus grupos. 7. Proponer mejoras para la gestión del conocimiento a los procesos a cargo de los grupos que hacen parte de la Subdirección Administrativa y Financiera. 8. Las demás actividades que determine el supervisor del contrato, siempre que guarden relación directa con el objeto del contrato.</t>
  </si>
  <si>
    <t>El valor del contrato a celebrar es hasta por la suma de CINCUENTA Y CUATRO MILLONES QUINIENTOS NOVENTA MIL PESOS M/cte ($54.590.000), incluidos los impuestos a que haya lugar</t>
  </si>
  <si>
    <t>https://community.secop.gov.co/Public/Tendering/OpportunityDetail/Index?noticeUID=CO1.NTC.5437829&amp;isFromPublicArea=True&amp;isModal=true&amp;asPopupView=true</t>
  </si>
  <si>
    <t>JENIFFER VANESSA BRIÑEZ REMISIO</t>
  </si>
  <si>
    <t>https://www.funcionpublica.gov.co/web/sigep2/hdv/-/directorio/S3089528-8003-5/view</t>
  </si>
  <si>
    <t xml:space="preserve">GRUPO DE SERVICIOS ADMINISTRATIVOS </t>
  </si>
  <si>
    <t>Prestación de servicios profesionales para apoyar en todas sus etapas el desarrollo de los procesos de contratación necesarios para la adquisición de bienes y servicios requeridos por el Grupo de Servicios Administrativos”</t>
  </si>
  <si>
    <t>1. Apoyar la estructuración de estudios previos, anexos, respuestas a observaciones, evaluaciones de carácter técnico y demás documentación correspondiente a la etapa precontractual de los procesos a cargo del Grupo de Servicios Administrativos. 2. Proyectar las solicitudes de modificaciones contractuales como adiciones, prórrogas, suspensiones, entre otros, atendiendo los lineamientos del supervisor del contrato. 3. Elaborar los proyectos de actas de liquidación, actas de cierres de expedientes contractuales y demás documentos soporte de los contratos a cargo de la dependencia que le sean asignados por el supervisor del contrato. 4. Responder por la conformación y actualización de los expedientes digitales de los procesos contractuales, de acuerdo con las directrices impartidas por la dependencia y el Grupo de Contratos. 5. Apoyar el seguimiento para el cumplimiento de los requisitos de perfeccionamiento, legalización y ejecución, realizando la revisión de las obligaciones y compromisos derivados de los contratos en ejecución. 6. Apoyar la proyección de respuestas a los derechos de petición, requerimientos de entes de control y demás solicitudes que se presenten al Grupo de Servicios Administrativos. 7. Las demás actividades que le sean asignadas por el supervisor del contrato, relacionadas con el objeto contractual</t>
  </si>
  <si>
    <t>El valor del contrato a celebrar es hasta por la suma de VEINTICUATRO MILLONES DE PESOS ($24.000.000), incluido los impuestos a que haya lugar</t>
  </si>
  <si>
    <t>C-3299-0900-21-10101C-3299016-02</t>
  </si>
  <si>
    <t>HÉCTOR RAFAEL RINCÓN CASTELLY</t>
  </si>
  <si>
    <t>Coordinador Grupo de Servicios Administrativos</t>
  </si>
  <si>
    <t>https://community.secop.gov.co/Public/Tendering/OpportunityDetail/Index?noticeUID=CO1.NTC.5450380&amp;isFromPublicArea=True&amp;isModal=true&amp;asPopupView=true</t>
  </si>
  <si>
    <t>El término estrictamente indispensable para que el contratista cumpla con el objeto y obligaciones contractuales será hasta de cuatro (4) meses contados a partir del perfeccionamiento del contrato</t>
  </si>
  <si>
    <t>MARIA JULIANA PARRADO CALVO</t>
  </si>
  <si>
    <t>https://www.funcionpublica.gov.co/web/sigep2/hdv/-/directorio/S1211451-8003-5/view</t>
  </si>
  <si>
    <t>El valor del contrato a celebrar es hasta por la suma de VEINTICUATRO MILLONES DE PESOS ($24.000.000), incluido los impuestos a que haya lugar.</t>
  </si>
  <si>
    <t>https://community.secop.gov.co/Public/Tendering/OpportunityDetail/Index?noticeUID=CO1.NTC.5457036&amp;isFromPublicArea=True&amp;isModal=true&amp;asPopupView=true</t>
  </si>
  <si>
    <t>YACILA PEREA PALACIOS</t>
  </si>
  <si>
    <t>CIENCIA POLITICA</t>
  </si>
  <si>
    <t>https://www.funcionpublica.gov.co/web/sigep2/hdv/-/directorio/S4383344-8003-5/view</t>
  </si>
  <si>
    <t>Prestación de servicios profesionales a la Oficina de Negocios Verdes y Sostenibles para realizar las estrategias orientadas a las políticas, planes y programas que promuevan la aplicación del enfoque diferencial basado en derechos humanos.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</si>
  <si>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instrumentos técnicos y metodológicos que orienten la aplicación del enfoque diferencial basado en derechos, en concordancia con el Plan Nacional de Negocios Verdes, el Programa de pago por Servicios Ambientales, Plan Nacional de Desarrollo y demás políticas. 3. Realizar acciones de participación y gestión de capacidades en Negocios Verdes y Pago por Servicios Ambientales, con poblaciones y grupos de especial atención constitucional, así como a organizaciones sociales y población reincorporada en el marco de la implementación del Acuerdo de Paz y la paz total, desde un enfoque interseccional. 4. Promover un esquema de relacionamiento entre el Ministerio de Ambiente, las comunidades y los grupos de especial atención constitucional que permita dinamizar los compromisos del sector adquiridos en los espacios de diálogo social, concertación y relacionamiento. 5. Participar en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t>
  </si>
  <si>
    <t>El valor del contrato a celebrar es hasta por la suma de CIENTO DIEZ MILLONES DE PESOS M/CTE ($110.000.000), incluido los impuestos a que haya lugar.</t>
  </si>
  <si>
    <t>https://community.secop.gov.co/Public/Tendering/OpportunityDetail/Index?noticeUID=CO1.NTC.5439956&amp;isFromPublicArea=True&amp;isModal=true&amp;asPopupView=true</t>
  </si>
  <si>
    <t>El término estrictamente indispensable para que el contratista cumpla con el objeto y obligaciones contractuales será de ONCE (11) MESES CALENDARIO, o hasta 31 de diciembre de 2024, lo primero que ocurra</t>
  </si>
  <si>
    <t>YARLEIDY ASPRILLA IBARGUEN</t>
  </si>
  <si>
    <t>ARQUITECTA</t>
  </si>
  <si>
    <t>https://www.funcionpublica.gov.co/web/sigep2/hdv/-/directorio/S1950119-8003-5/view</t>
  </si>
  <si>
    <t>Prestar servicios profesionales a la Oficina de Negocios Verdes y Sostenibles, orientados a apoyar la territorialización e implementación del Plan Nacional de Negocios Verdes y el Programa Nacional de Pagos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</si>
  <si>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asistencia técnica en la estructuración y/o formulación de los proyectos que sean presentados por las Autoridades Ambientales, grupos étnicos y demás actores de interés. 3. Elaborar técnicamente el componente metodológico de los proyectos que sean adelantados por la Oficina de Negocios Verdes y Sostenibles. 4. Elaborar y/o consolidar los insumos técnicos para el cumplimiento a compromisos de órdenes judiciales (T622 - 2016) y requerimientos de entes de control (Paro Cívico Chocó, bajo los lineamientos de la Oficina de Negocios Verdes y Sostenible). 5. Realizar insumos para la estrategia de territorialización del Plan Nacional de Negocios Verdes 2022 - 2030 y el Programa de Pagos por Servicios Ambientales. 6. Realizar técnicamente la estructura de los estudios previos y/o términos de referencia en las distintas fuentes de financiación de los acuerdos que requieran ser adelantados por la oficina. 7. Participar en las reuniones relacionadas con el objeto contractual (allegar los soportes de la asistencia a la misma junto con ayudas de memoria y el soporte del seguimiento a los compromisos establecidos, en caso de aplicar.) 8. Las demás que determine el supervisor del contrato, relacionadas con el ejercicio de sus obligaciones y del objeto contractual</t>
  </si>
  <si>
    <t>El valor del contrato a celebrar es hasta por la suma de CIENTO VEINTIUN MILLONES DE PESOS M/CTE ($121.000.000), incluido los impuestos a que haya lugar</t>
  </si>
  <si>
    <t>https://community.secop.gov.co/Public/Tendering/OpportunityDetail/Index?noticeUID=CO1.NTC.5440801&amp;isFromPublicArea=True&amp;isModal=true&amp;asPopupView=true</t>
  </si>
  <si>
    <t>El término estrictamente indispensable para que el contratista cumpla con el objeto y obligaciones contractuales será ONCE (11) MESES CALENDARIO, o hasta 31 de diciembre de 2024, lo primero que ocurra.</t>
  </si>
  <si>
    <t>SARA MILENA ECHANDÍA ÁLVAREZ</t>
  </si>
  <si>
    <t>https://www.funcionpublica.gov.co/web/sigep2/hdv/-/directorio/S1715653-8003-5/view</t>
  </si>
  <si>
    <t>Prestar servicios profesionales a la Oficina Asesora de Planeación con la finalidad de fortalecer a las secretarías técnicas de los Fondo que administra el Ministerio de Ambiente y Desarrollo Sostenible en el empeño de hacer seguimiento al recaudo y a la ejecución presupuestal de los recursos distribuidos a las entidades beneficiarias.</t>
  </si>
  <si>
    <t>1. Prestar asistencia a la secretaría técnica del Fondo de Compensación Ambiental para autorizar el giro de recursos de funcionamiento e inversión de la libreta de Cuenta Única Nacional – CUN a las libretas de Cuenta Única Nacional de las corporaciones beneficiarias y la de registrar y controlar los gastos con cargo al presupuesto de fortalecimiento institucional asignado por el Sistema General de Regalías (SGR). 2. Elaborar los informes presupuestales y financieros que permita el control, seguimiento y evaluación periódica a la ejecución presupuestal y financiera de los recursos distribuidos a las corporaciones beneficiarias de los fondos, con el apoyo de las plataformas de información contenida en el Sistema Integrado de Información financiero- SIIF NACIÓN y en el marco de las obligaciones de las secretarías técnicas de los fondos, para la generación de alertas tempranas. 3. Organizar y consolidar la información para elaborar los actos administrativos para gestionar ante el Ministerio y Min hacienda, el trámite de distribución presupuestal de los recursos de inversión y funcionamiento de los Fondos a cargo del Ministerio de Ambiente. 4. Dar respuesta sobre las solicitudes, peticiones, trámites e informes de tipo presupuestal y financiero, presentadas por las entidades ejecutoras de los recursos distribuidos por los fondos. 5. Hacer control y seguimiento mensual a la ejecución presupuestal y financiera de las entidades ejecutoras de los recursos de los fondos en el marco del seguimiento a los recursos distribuidos por el Ministerio. 6. Consolidar la información generada en el proceso de gestión de los proyectos de inversión en las bases de datos oficiales de la Oficina de Planeación y la conformación de los expedientes digitales o físicos con el fin de hacer la trasferencia al grupo de gestión documental de manera periódica (mensual). 7. Consolidar la información generada en la verificación de la información relacionada en las liquidaciones del FCA y el CUIPO en las bases de datos oficiales de la Oficina de Planeación y la conformación de los expedientes digitales o físicos con el fin de hacer la trasferencia al grupo de gestión documental de manera periódica (mensual).</t>
  </si>
  <si>
    <t>El valor del contrato a celebrar es hasta por la suma de NOVENTA Y DOS MILLONES SETECIENTOS NOVENTA Y SEIS MIL PESOS M/CTE ($92.796.000,00), incluido los impuestos a que haya lugar</t>
  </si>
  <si>
    <t>https://community.secop.gov.co/Public/Tendering/OpportunityDetail/Index?noticeUID=CO1.NTC.5438179&amp;isFromPublicArea=True&amp;isModal=true&amp;asPopupView=true</t>
  </si>
  <si>
    <t>OLGA LUCIA RODRÍGUEZ CÁRDENAS</t>
  </si>
  <si>
    <t>https://www.funcionpublica.gov.co/web/sigep2/hdv/-/directorio/S762445-8003-5/view</t>
  </si>
  <si>
    <t>1.Realizar la revisión de documentos para el seguimiento, generación de informes, conceptos técnicos, pronunciamientos requeridos para los proyectos presentados por las entidades del Sector Ambiente y Desarrollo Sostenible y los entes territoriales, así como para los presentados a través de los diferentes fondos del Ministerio de Ambiente y Desarrollo Sostenible, acorde a los lineamientos establecidos. Reportarlo en el formato establecido y entregarlo para el repositorio de los proyectos. 2. Apoyar en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de los POA, reportarlo en el formato establecido y entregarlo para el repositorio de los proyectos. 3.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4.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5.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</si>
  <si>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https://community.secop.gov.co/Public/Tendering/OpportunityDetail/Index?noticeUID=CO1.NTC.5438919&amp;isFromPublicArea=True&amp;isModal=true&amp;asPopupView=true</t>
  </si>
  <si>
    <t>El término estrictamente indispensable para que el contratista cumpla con el objeto y obligaciones contractuales será 11 meses y 12 días calendario, o hasta 31 de diciembre 2024, lo primero que ocurra</t>
  </si>
  <si>
    <t>GIOVANNI MENDIETA MONTEALEGRE</t>
  </si>
  <si>
    <t>https://www.funcionpublica.gov.co/web/sigep2/hdv/-/directorio/S519536-8003-5/view</t>
  </si>
  <si>
    <t>Prestar servicios profesionales a la Dirección de Bosques, Biodiversidad y Servicios Ecosistémicos en la estructuración, acompañamiento y desarrollo de los diferentes procesos de selección durante las etapas precontractual, contractual y postcontractual que adelante la Dirección.</t>
  </si>
  <si>
    <t>El valor del contrato a celebrar es hasta por la suma de hasta NOVENTA Y TRES MILLONES QUINIENTOS MIL PESOS M/CTE ($93.500.000), incluido IVA y todos los impuestos a que haya lugar.</t>
  </si>
  <si>
    <t>https://community.secop.gov.co/Public/Tendering/OpportunityDetail/Index?noticeUID=CO1.NTC.5438435&amp;isFromPublicArea=True&amp;isModal=true&amp;asPopupView=true</t>
  </si>
  <si>
    <t>El término estrictamente indispensable para que el contratista cumpla con el objeto y obligaciones contractuales será ONCE (11) MESES, o hasta 31 de diciembre de 2024, lo primero que ocurra, previo cumplimiento de los requisitos de perfeccionamiento y ejecución</t>
  </si>
  <si>
    <t>YOLIMA ANDREA LEMUS RESTREPO</t>
  </si>
  <si>
    <t>https://www.funcionpublica.gov.co/web/sigep2/hdv/-/directorio/S1073503-8003-5/view</t>
  </si>
  <si>
    <t>Prestar servicios profesionales al Despacho de la Ministra de Ambiente y Desarrollo Sostenible, para apoyar en el seguimiento al cumplimiento de compromisos de diferentes actividades, metas y proyectos, así como en el soporte metodológico en la formulación y evaluación de programas y proyectos estratégicos.</t>
  </si>
  <si>
    <t>1. Apoyar en el Despacho de la Ministra de Ambiente y Desarrollo Sostenible en las actividades de seguimiento a diferentes compromisos acordados en los Comités Sectoriales y Directivos. 2. Acompañar a diferentes entidades y dependencias en el seguimiento de agendas estratégicas del Despacho de la Ministra de Ambiente y Desarrollo Sostenible y participar en los espacios de articulación interinstitucional e intersectorial que sean requeridos. 3. Apoyar en la elaboración de informes gerenciales sobre el estado de los compromisos estratégicos conforme a la consolidación de la información que sea requerida por el supervisor del contrato. 4. Acompañar a las entidades y dependencias en asistencia metodológica en la formulación y evaluación de programas y proyectos estratégicos que sean asignados. 5. Apoyar en la generación de lineamientos y pautas institucionales para la presentación, formulación, evaluación y/o seguimiento de proyectos estratégicos. 6. Brindar acompañamiento en la articulación de modelos de seguimiento y evaluación de temas estratégicos, atendiendo los lineamientos del Departamento Nacional de Planeación y la Presidencia de la República (Consejería para las Regiones y Macrometas). 7. Las demás actividades que sean asignadas por el supervisor del contrato y estén relacionadas directamente con el objeto de este.</t>
  </si>
  <si>
    <t>El valor del contrato a celebrar es hasta por la suma de NOVENTA MILLONES DE PESOS M/CTE. ($90.000.000), incluidos los impuestos a que haya lugar.</t>
  </si>
  <si>
    <t>MANUEL JOSE AMAYA ARIAS</t>
  </si>
  <si>
    <t>Asesor, Código 1020, Grado 18, adscrito al Despacho del Viceministerio de Políticas y Normalización Ambiental</t>
  </si>
  <si>
    <t>DESPACHO DEL VICEMINISTRO DE POLITICAS Y NORMALIZACION AMBIENTAL</t>
  </si>
  <si>
    <t>https://community.secop.gov.co/Public/Tendering/OpportunityDetail/Index?noticeUID=CO1.NTC.5437509&amp;isFromPublicArea=True&amp;isModal=true&amp;asPopupView=true</t>
  </si>
  <si>
    <t>El término estrictamente indispensable para que el contratista cumpla con el objeto y las obligaciones contractuales será por DIEZ (10) MESES o hasta el 30 de diciembre de 2024, lo primero que ocurra, previo cumplimiento de los requisitos de perfeccionamiento y ejecución del contrato</t>
  </si>
  <si>
    <t>IVAN DARIO RAMIREZ BEJARANO</t>
  </si>
  <si>
    <t>ADMINISTRACIÓN DE EMPRESAS AGROPECUARIAS</t>
  </si>
  <si>
    <t>https://www.funcionpublica.gov.co/web/sigep2/hdv/-/directorio/S53828-8003-5/view</t>
  </si>
  <si>
    <t>Prestación de servicios profesionales para apoyar a la Dirección de Ordenamiento Ambiental Territorial y Sistema Nacional Ambiental, en el seguimiento, evaluación y consolidación de avances y resultados de la gestión, planificación y el desempeño de las Corporaciones Autónomas Regionales y de Desarrollo Sostenible, promoviendo el acceso a la información por parte de los actores de interés</t>
  </si>
  <si>
    <t>1. Apoyar a la Dirección de Ordenamiento Ambiental Territorial y Sistema Nacional Ambiental en la revisión y proyección de informes consolidados del avance en la ejecución de los Planes de Acción Cuatrienal de las Corporaciones. 2. Apoyar a la Dirección de Ordenamiento Ambiental Territorial y Sistema Nacional Ambiental en la revisión y proyección del informe consolidado del Índice de Evaluación del Desempeño Institucional – IEDI de la vigencia 2023 de las Corporaciones, y el cargue de los Planes de Acción Cuatrienal 2024-2027. 3. Brindar los insumos técnicos dentro del proceso de fortalecimiento, mejoramiento y evolución del sistema SIPGA – CARdinal. 4. Orientar y realizar asistencia técnica a las Corporaciones para la apropiación y uso del Sistema SIPGA -CARdinal y para el reporte de los informes de avance de la ejecución de los Planes de Acción Cuatrienal. 5. Prestar asistencia técnica a la Dirección de Ordenamiento Ambiental Territorial y Sistema Nacional Ambiental para apoyar el proceso de formulación y armonización de los Planes de Acción Cuatrienales 2024- 2027 y el Plan de Gestión Ambiental Regional de las Corporaciones, promoviendo el enfoque de incorporación de las prioridades en materia ambiental dentro de los instrumentos de planificación ambiental. 6. Brindar el apoyo técnico a la Dirección de Ordenamiento Ambiental Territorial y Sistema Nacional Ambiental para fortalecer el seguimiento a la gestión de las Corporaciones y para la definición de herramientas y espacios para la divulgación de información institucional. 7. Apoyar la coordinación de las actividades que conducen a la generación de los insumos para el desarrollo de la estrategia del observatorio a las Corporaciones Autónomas Regionales 8. Proyectar los informes que den cuenta del cumplimiento del Plan de Acción de la Dirección de Ordenamiento Ambiental Territorial y Sistema Nacional Ambiental en relación con el objeto y obligaciones contractuales; así como los demás informes que sobre estos temas sean requeridos por las entidades del gobierno, entes de control, ciudadanos, y dependencias del Ministerio. 9. Las demás obligaciones que le sean asignadas y que guarden relación directa con la naturaleza del objeto contractual</t>
  </si>
  <si>
    <t>El valor del contrato a celebrar es hasta por la suma de $115.500.000 incluido los impuestos a que haya lugar.</t>
  </si>
  <si>
    <t>https://community.secop.gov.co/Public/Tendering/OpportunityDetail/Index?noticeUID=CO1.NTC.5442129&amp;isFromPublicArea=True&amp;isModal=true&amp;asPopupView=true</t>
  </si>
  <si>
    <t>El término estrictamente indispensable para que el contratista cumpla con el objeto y obligaciones contractuales será de once (11) meses o hasta el 31 de diciembre de 2024 lo primero que ocurra.</t>
  </si>
  <si>
    <t>MARIA ALEXANDRA GARZON PATIÑO</t>
  </si>
  <si>
    <t xml:space="preserve">TECNICO EN ADMINISTRACION DE SISTEMAS </t>
  </si>
  <si>
    <t>https://www.funcionpublica.gov.co/web/sigep2/hdv/-/directorio/S794061-8003-5/view</t>
  </si>
  <si>
    <t>Prestación de servicios profesionales para apoyar en el seguimiento e implementación de los procedimientos, lineamientos y normas en materia de gestión documental a la Dirección de Bosques, Biodiversidad y Servicios Ecosistémicos en su archivo de gestión.</t>
  </si>
  <si>
    <t>1. Apoyar en la coordinación y planificación de las tareas necesarias para promover un manejo archivístico eficiente, acorde con las directrices de trabajo establecidas por la Dirección de Bosques, Biodiversidad y Servicios Ecosistémicos del Ministerio de Ambiente y Desarrollo Sostenible. 2. Apoyar en la elaboración de lineamientos y reportes internos de la Dirección de Bosques, Biodiversidad y Servicios Ecosistémicos, los cuales deben ajustarse a la normatividad archivística vigente. 3. Consolidar, examinar y realizar el control de los documentos generados por la Dirección de Bosques, Biodiversidad y Servicios Ecosistémicos garantizando su correcto archivo y conservación. 4. Apoyar en la consolidación de la información y en la preparación de reportes pertinentes al sistema SILAMC y otros procesos de gestión documental requeridos por la Dirección de Bosques, Biodiversidad y Servicios Ecosistémicos o entes de control. 5. Realizar seguimiento a los inventarios del Archivo de Gestión de la Dirección de Bosques, Biodiversidad y Servicios Ecosistémicos, asegurando su actualización. 6. Realizar seguimiento a los planes de mejoramiento y a las acciones relacionadas con la gestión documental dentro de la Dirección de Bosques, Biodiversidad y Servicios Ecosistémicos, buscando optimizar los procesos archivísticos del Ministerio. 7. Todas las demás actividades asignadas por el supervisor del contrato y que tengan en relación con el objeto contractual.</t>
  </si>
  <si>
    <t>El valor del contrato a celebrar es hasta por la suma de CINCUENTA Y OCHO MILLONES TRESCIENTOS MIL MESOS ($58.300.000) M/CTE incluidos los impuestos a que haya lugar</t>
  </si>
  <si>
    <t>https://community.secop.gov.co/Public/Tendering/OpportunityDetail/Index?noticeUID=CO1.NTC.5440858&amp;isFromPublicArea=True&amp;isModal=true&amp;asPopupView=true</t>
  </si>
  <si>
    <t>El término estrictamente indispensable para que el contratista cumpla con el objeto y obligaciones contractuales será de ONCE (11) MESES o hasta el 31 de diciembre, lo primero que ocurra previo cumplimiento de los requisitos de perfeccionamiento y ejecución.</t>
  </si>
  <si>
    <t xml:space="preserve">JUAN CAMILO LOZANO CARREÑO </t>
  </si>
  <si>
    <t>https://www.funcionpublica.gov.co/web/sigep2/hdv/-/directorio/S2439237-8003-5/view</t>
  </si>
  <si>
    <t>Prestación de servicios profesionales a la Dirección de Bosques, Biodiversidad y Servicios Ecosistémicos del Ministerio de Ambiente y Desarrollo Sostenible para apoyar en el seguimiento, supervisión y demás trámites contractuales y administrativos a cargo del grupo de Despacho.</t>
  </si>
  <si>
    <t>1. Apoyar a la Dirección de Bosques, Biodiversidad y Servicios Ecosistémicos del Ministerio de Ambiente y Desarrollo Sostenible en la revisión y seguimiento de los procedimientos a cargo del grupo de Despacho. 2. Apoyar en la supervisión de los diferentes contratos y convenios que se adelanten y ejecuten desde la Dirección de Bosques, Biodiversidad y Servicios Eco sistémicos del Ministerio de Ambiente y Desarrollo Sostenible. 3. Apoyar la coordinación de los distintos grupos de contratación, gestión documental, sancionatorios y administrativos a cargo de la Dirección de Bosques, Biodiversidad y Servicios Eco sistémicos. 4. Realizar el seguimiento y revisión de los diferentes tramites contractuales para aprobación por parte del grupo de despacho y las coordinaciones a cargo de la Dirección de Bosques, Biodiversidad y Servicios Eco sistémicos. 5. Elaborar y revisar los diferentes informes administrativos y contractuales solicitados a la Dirección de Bosques, Biodiversidad y Servicios Eco sistémicos del Ministerio de Ambiente y Desarrollo Sostenible. 6. Las demás que sean asignadas por el supervisor del contrato y que tengan relación con el objeto contractual</t>
  </si>
  <si>
    <t>El valor del contrato a celebrar es hasta por la suma de hasta CIENTO CUARENTA Y TRES MILLONES DE PESOS ($143.000.000) M/CTE, incluido los impuestos a que haya lugar.</t>
  </si>
  <si>
    <t>https://community.secop.gov.co/Public/Tendering/OpportunityDetail/Index?noticeUID=CO1.NTC.5441432&amp;isFromPublicArea=True&amp;isModal=true&amp;asPopupView=true</t>
  </si>
  <si>
    <t>JUAN CARLOS ROMERO FONSECA</t>
  </si>
  <si>
    <t>https://www.funcionpublica.gov.co/web/sigep2/hdv/-/directorio/S131923-8003-5/view</t>
  </si>
  <si>
    <t>GRUPO DE TALENTO HUMANO</t>
  </si>
  <si>
    <t>Prestación de servicios profesionales para atender los requerimientos y obligaciones que de acuerdo con lo establecido en los artículos 2.2.10.45.3 y 2.2.10.45.4. del decreto 1627 de 2021, sean competencia de la cartera minisgggterial, así como apoyar desde el punto de vista técnico, en la depuración de la cartera real y presunta, que sea presentada por las administradoras de fondos de pensiones y que sean de la competencia del Grupo de Talento Humano del Ministerio de Ambiente y Desarrollo Sostenible</t>
  </si>
  <si>
    <t>1.Apoyar la liquidación de los mecanismos de financiación de pensiones por bono pensional a favor de las administradoras de fondos de pensiones, que se encuentren a cargo del Ministerio. 2. Proyectar la liquidación y reconocimiento de los mecanismos de financiación por cuotas partes pensionales a favor de los entes territoriales y por cobrar a favor del Ministerio. 3. Proyectar desde el punto de vista técnico, las respuestas a los requerimientos relacionados con el pasivo pensional, que sean solicitados por los entes de control y suministrar los insumos técnicos para la respuesta a las demandas que sean requeridos por parte del Grupo de Procesos Judiciales del Ministerio. 4. Apoyar desde el punto de vista técnico, la depuración de la cartera real y presunta que sea requerida por parte de las administradoras de pensión y que se encuentre como obligación a cargo del Ministerio. 5. Mantener actualizada la información de la cartera por contribuciones pensionales, a cargo del Ministerio de Ambiente, así como efectuar los registros de los pagos ante la Oficina de Bonos Pensionales del Ministerio de Hacienda, efectuando el requerimiento de información por el pago de mesadas al FOPEP cuando corresponda. 6. Asistir a las reuniones requeridas por el supervisor del contrato. 7. Las demás que le sean asignadas por el supervisor con relación con el objeto del contrato.</t>
  </si>
  <si>
    <t>El valor del contrato a celebrar es hasta por la suma de SETENTA Y NUEVE MILLONES TRESCIENTOS DIEZ MIL PESOS ($79.310.000).</t>
  </si>
  <si>
    <t>https://community.secop.gov.co/Public/Tendering/OpportunityDetail/Index?noticeUID=CO1.NTC.5452208&amp;isFromPublicArea=True&amp;isModal=true&amp;asPopupView=true</t>
  </si>
  <si>
    <t>El término estrictamente indispensable para que el contratista cumpla con el objeto y obligaciones contractuales será por ONCE (11) MESES, o hasta 31 de diciembre, lo primero que ocurra.</t>
  </si>
  <si>
    <t>PEDRO ANTONIO GENES SALAZAR</t>
  </si>
  <si>
    <t>https://www.funcionpublica.gov.co/web/sigep2/hdv/-/directorio/S1766809-8003-5/view</t>
  </si>
  <si>
    <t>Prestar servicios profesionales para apoyar en todas sus etapas el desarrollo de los procesos de selección y contratación necesarios para la adquisición de bienes y servicios requeridos por la entidad y proyectar los documentos jurídicos que sean requeridos</t>
  </si>
  <si>
    <t>Descripción enunciativa de cada una de las actividades a desarrollar por el futuro contratista, las cuales deberán tener estricta relación con el objeto del contrato. Para la descripción de las presentes obligaciones se debe tener en cuenta: - 1. Revisar y orientar jurídicamente a las dependencias del Ministerio de Ambiente y Desarrollo Sostenible y del FONAM en la elaboración de los documentos requeridos en las diferentes modalidades de selección, de conformidad con lo asignado por la supervisión del contrato. 2. Apoyo en la proyección y/o revisión de convenios y contratos del Ministerio de Ambiente y Desarrollo Sostenible y del FONAM, incluyendo convenios internacionales 3. Proyectar informes y respuestas a derechos de petición y demás documentos relacionados con el objeto del contrato, que le sean solicitados por la supervisión del contrato. 4. Revisar y proyectar los actos administrativos y demás documentos de contenido jurídico conforme las diferentes fases de los procesos de selección 5. Revisar los documentos que durante las etapas precontractual, contractual y pos contractual se proyecten para firma del coordinador del grupo de contratos y del ordenador del gasto. 6. Participar como Comité Evaluador de los procesos de selección que asigne el supervisor del contrato. 7. Participar en las reuniones, grupos de trabajo y comités que sean requeridos por la supervisión del contrato, relacionados con el objeto y obligaciones contractuales. 8. Llevar a cabo las modificaciones contractuales que le sean asignadas por la supervisión del contrato. 9. Publicar en la oportunidad legal en el SECOP II y en la Tienda Virtual del Estado Colombiano, los documentos exigidos en la normatividad de contratación estatal vigente, de conformidad a las instrucciones o directrices impartidas por Colombia Compra Eficiente, cuando se requiera</t>
  </si>
  <si>
    <t>El valor del contrato a celebrar es hasta por la suma de $38.080.000, incluido los impuestos a que haya lugar</t>
  </si>
  <si>
    <t>https://community.secop.gov.co/Public/Tendering/OpportunityDetail/Index?noticeUID=CO1.NTC.5448768&amp;isFromPublicArea=True&amp;isModal=true&amp;asPopupView=true</t>
  </si>
  <si>
    <t>El término estrictamente indispensable para que el contratista cumpla con el objeto y obligaciones contractuales será de cuatro (4) meses, o hasta 31 de diciembre, lo primero que ocurra.</t>
  </si>
  <si>
    <t>JAIRO DAVID CASTILLO ROBAYO</t>
  </si>
  <si>
    <t>https://www.funcionpublica.gov.co/web/sigep2/hdv/-/directorio/S1745918-8003-4/view</t>
  </si>
  <si>
    <t>Prestar servicios profesionales de apoyo en las actividades jurídicas de elaboración, revisión, organización, consolidación y articulación de los trámites precontractuales y postcontractuales de los contratos y convenios a cargo de la Dirección de Bosques, Biodiversidad y Servicios Ecosistémicos del Ministerio de Ambiente y Desarrollo Sostenible.</t>
  </si>
  <si>
    <t>1. Apoyar jurídicamente a la Dirección de Bosques, Biodiversidad y Servicios Ecosistémicos en el trámite para la celebración, ejecución y liquidación de contratos y/o convenios, que se requieran. 2. Revisar jurídicamente los vencimientos de los contratos y/o convenios a cargo y realizar las correspondientes modificaciones, terminaciones, liquidaciones o renovaciones conforme a las indicaciones de los supervisores de estos. 3. Asistir a las reuniones o mesas de trabajo asignadas por el supervisor que versen sobre temas relacionados con el objeto y las obligaciones contractuales. 4. Apoyar jurídicamente la contestación de consultas o derechos de petición sobre temas relacionados con las obligaciones contractuales cuando el supervisor lo requiera. 5. Las demás actividades que estén relacionadas con el objeto contractual y que sean asignadas por el supervisor</t>
  </si>
  <si>
    <t>El valor del contrato a celebrar es hasta por la suma de hasta $17.400.000, incluido los impuestos a que haya lugar.</t>
  </si>
  <si>
    <t>https://community.secop.gov.co/Public/Tendering/OpportunityDetail/Index?noticeUID=CO1.NTC.5454216&amp;isFromPublicArea=True&amp;isModal=true&amp;asPopupView=true</t>
  </si>
  <si>
    <t>El término estrictamente indispensable para que el contratista cumpla con el objeto y obligaciones contractuales será TRES (3) MESES, o hasta 31 de diciembre de 2024, lo primero que ocurra, previo cumplimiento de los requisitos de perfeccionamiento y ejecución.</t>
  </si>
  <si>
    <t>LAURA CATALINA MONTENEGRO DIAZ</t>
  </si>
  <si>
    <t>https://www.funcionpublica.gov.co/web/sigep2/hdv/-/directorio/S2058842-8003-5/view</t>
  </si>
  <si>
    <t>https://community.secop.gov.co/Public/Tendering/OpportunityDetail/Index?noticeUID=CO1.NTC.5442734&amp;isFromPublicArea=True&amp;isModal=true&amp;asPopupView=true</t>
  </si>
  <si>
    <t>El término estrictamente indispensable para que el contratista cumpla con el objeto y obligaciones contractuales será de Once (11) meses, o hasta el 31 de diciembre de 2024, lo primero que ocurra, previo cumplimiento de los requisitos de perfeccionamiento y ejecución</t>
  </si>
  <si>
    <t>154 - CESION</t>
  </si>
  <si>
    <t>JESSICA PAULA PRADA CASTRO</t>
  </si>
  <si>
    <t>https://www1.funcionpublica.gov.co/web/sigep2/hdv/-/directorio/S1911685-8003-5/view</t>
  </si>
  <si>
    <t>El valor sin ejecutar y que se cede del Contrato de Prestación de Servicios Profesionales No. CD-154 de 2024 es de CINCUENTA Y SEIS MILLONES QUINIENTOS OCHENTA Y UN MIL TRESCIENTOS TREINTA Y TRES PESOS MCTE ($56.581.333) incluidos impuestos a que haya lugar.</t>
  </si>
  <si>
    <t>El término estrictamente indispensable para que el contratista cumpla con el objeto y obligaciones contractuales será de SEIS (6) meses VEINTISEIS (26) DIAS, o hasta el 31 de diciembre de 2024, lo primero que ocurra, previo cumplimiento de los requisitos de perfeccionamiento y ejecución</t>
  </si>
  <si>
    <t>ROSAURA HINESTROZA CUESTA</t>
  </si>
  <si>
    <t>INGENIERIA FINANCIERA</t>
  </si>
  <si>
    <t>https://www.funcionpublica.gov.co/web/sigep2/hdv/-/directorio/S4396033-8003-5/view</t>
  </si>
  <si>
    <t>Prestación de servicios profesionales a la oficina de negocios verdes en la generación de mecanismos que permita aportar a la transición económica, desde la tipología de los emprendimientos verdes bajo la perspectiva de sostenibilidad</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</si>
  <si>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identificación y generación de mecanismos y estrategias que permitan el fomento, divulgación y generación de economías populares verdes en pro del desarrollo territorial de las comunidades, su empoderamiento, sus saberes ancestrales y usos sostenibles de los recursos naturales, para la generación de valor desde esta tipología del Plan Nacional de Negocios Verdes y el componente de producción y consumo sostenible de los negocios verdes. 3. Realizar apoyo técnico en la Identificación y generación de mecanismos que permitan el desarrollo de una cultura y consumo sostenible de los negocios verdes como alternativa de crecimiento y desarrollo sostenible de los territorios. 4. Realizar el desarrollo de espacios asociados a la promoción y posicionamiento de las tipologías de negocios verdes bajo los lineamientos de la Oficina de Negocios Verdes y Sostenibles, desde el componente a cargo. 5. Realizar apoyo técnico en el desarrollo de acciones y estrategias para fortalecer el enfoque diferencial y la gestión social estratégica de la Oficina de Negocios Verdes y Sostenibles. 6. Realizar técnicamente el desarrollo de incentivos, instrumentos y/o herramientas generadas para los negocios verdes, bajo los lineamientos de la Oficina de Negocios Verdes y Sostenibles. 7. Participar en las reuniones relacionadas con el objeto contractual para lo cual se deben allegar los soportes de la asistencia, ayudas de memoria y soporte del seguimiento a los compromisos establecidos por la Oficina de Negocios Verdes Sostenibles. 8. Las demás que determine el supervisor del contrato, relacionadas con el ejercicio de sus obligaciones y del objeto contractual</t>
  </si>
  <si>
    <t>El valor del contrato a celebrar es hasta por la suma de CIENTO DIEZ MILLONES DE PESOS M/CTE ($110.00.000), incluido los impuestos a que haya lugar.</t>
  </si>
  <si>
    <t>https://community.secop.gov.co/Public/Tendering/OpportunityDetail/Index?noticeUID=CO1.NTC.5442604&amp;isFromPublicArea=True&amp;isModal=true&amp;asPopupView=true</t>
  </si>
  <si>
    <t>El término estrictamente indispensable para que el contratista cumpla con el objeto y obligaciones contractuales será de ONCE (11) MESES CALENDARIO, o hasta 31 de diciembre de 2024, lo primero que ocurra.</t>
  </si>
  <si>
    <t>ISMAEL ENRIQUE ALDANA FERNANDEZ</t>
  </si>
  <si>
    <t>https://www.funcionpublica.gov.co/web/sigep2/hdv/-/directorio/S350581-8003-5/view</t>
  </si>
  <si>
    <t>Prestación de servicios profesionales a la Oficina de Negocios Verdes y Sostenibles, desde el componente jurídico para la elaboración de las iniciativas normativas reglamentarias, relacionadas con incentivos ambientales, con enfoque diferencial y territorial del Programa Nacional de Pago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</si>
  <si>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de las memorias justificativas de los proyectos de reglamentación a cargo de la Oficina de Negocios Verdes y Sostenibles, relacionados con instrumentos económicos e incentivos a la conservación, de conformidad con los formatos adoptados para tal fin a través del Sistema Integrado de Gestión. 3. Realizar la revisión de la viabilidad jurídica de los proyectos de Negocios Verdes y Pagos por Servicios Ambientales y otros incentivos a la conservación, en el marco del Plan Nacional de Negocios Verdes y Programa Nacional de Pagos por Servicios Ambientales, así como de los acuerdos de conservación asociados a estos, de acuerdo con la normatividad vigente y los requerimientos institucionales de la Oficina de Negocios Verdes y Sostenibles. 4. Realizar la proyección y seguimiento de los convenios y/o contratos relacionados con el objeto del contrato. 5.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</si>
  <si>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C-3201-0900-8-40101B-3201030-02</t>
  </si>
  <si>
    <t>https://community.secop.gov.co/Public/Tendering/OpportunityDetail/Index?noticeUID=CO1.NTC.5442910&amp;isFromPublicArea=True&amp;isModal=true&amp;asPopupView=true</t>
  </si>
  <si>
    <t>HOLLMAN LADINO PAREDES</t>
  </si>
  <si>
    <t>https://www.funcionpublica.gov.co/web/sigep2/hdv/-/directorio/S95398-8003-5/view</t>
  </si>
  <si>
    <t>Prestar sus servicios profesionales en la Oficina Tecnología de la Información y la Comunicación del Ministerio de Ambiente y Desarrollo Sostenible en la gestión y desarrollo de los proyectos de TI desde su planificación y ejecución</t>
  </si>
  <si>
    <t>1. Apoyar a la jefatura de la OTIC en el desarrollo de los proyectos de TI asignados en todas sus fases; formulación y/o evaluación de iniciativa TI, conceptualización, contratación, planificación, ejecución, seguimiento, monitoreo, evaluación y recomendaciones de mejora, teniendo en cuenta sus objetivos y enfoque de arquitectura empresarial, así como las metas e indicadores correspondientes. 2. Preparar la documentación técnica en relación con los procesos de contratación asociados a los proyectos de TI a cargo a partir de los requerimientos funcionales, técnicos, operacionales y financieros de los actores interesados. 3. Presentar para aprobación de la Jefatura de la OTIC el plan de trabajo que contenga la organización técnica e integral de los proyectos asignados de acuerdo con los lineamientos y herrramientas metodologicasdefinidos por el Ministerio y actores externos según aplique. 4. Acompañar a la Jefatura en las actividades requeridas para la articulación institucional o externa que se requiera en la ejecución de los proyectos de TI a cargo, propendiendo por su adecuada ejecución, monitoreo, revisión, retroalimentación de entregables e informes de avance, la trazabilidad documental de los productos, con miras a obtener los resultados esperados, metas e indicadores. 5. Generar y presentar los reportes de los proyectos, indicadores, balance de ejecución, avance en línea de base, cumplimiento de productos esperados, control de cambios, gestión de riesgos, alertas y demás información relevante para el seguimiento y control con destino a actores internos del Ministerio como externos y fuentes de recursos según aplique. 6. Asistir a reuniones con equipos técnicos, funcionales y demás actores relevantes para el desarrollo de los proyectos de TI a cargo, para efectuar el seguimiento integral de los mismos, reporte de resultados, presentación de balances periódicos de la ejecución, toma de decisiones sobre hitos  clave y, en general, para armonizar solicitudes y requerimientos con las áreas de la organización según sea requerido. 7. Asistir a las reuniones con dependencias, entidades del sector y actores externos que le sean solicitados para la articulación de los proyectos y apoyos especificos desde la OTIC. 8. Formular y documentar recomendaciones de ajuste o mejora, y lecciones aprendidas en los diferentes componentes de los proyectos de TI a cargo, cuando se observe su conveniencia técnica y para la toma de decisiones de los actores clave. 9. Apoyar la construcción, mejora, despliegue, uso y apropiación de las herramientas metodológicas para la gestión de proyectos de TI. 10. Conservar y actualizar el repositorio documental oficial de los proyectos a cargo, de conformidad con los lineamientos de gestión documental impartidos por el Ministerio.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inherentes a la ejecución del objeto contractual.</t>
  </si>
  <si>
    <t>El valor del contrato a celebrar es hasta por la suma de $130.130.000 incluido los impuestos a que haya lugar.</t>
  </si>
  <si>
    <t>https://community.secop.gov.co/Public/Tendering/OpportunityDetail/Index?noticeUID=CO1.NTC.5445051&amp;isFromPublicArea=True&amp;isModal=true&amp;asPopupView=true</t>
  </si>
  <si>
    <t>El término estrictamente indispensable para que el contratista cumpla con el objeto y obligaciones contractuales será de once (11) meses y ocho (8) días o hasta el 31 de diciembre de 2024, lo que ocurra primero.</t>
  </si>
  <si>
    <t>JULIAN ALONSO NIETO GARAVITO</t>
  </si>
  <si>
    <t>https://www.funcionpublica.gov.co/web/sigep2/hdv/-/directorio/S4749352-8003-5/view</t>
  </si>
  <si>
    <t>Prestar sus servicios profesionales a la Oficina de Tecnologías de la Información y la Comunicación Ministerio de Ambiente y Desarrollo Sostenible para brindar soporte y monitoreo de la plataforma tecnológica, así como, a la disponibilidad de los servicios de TI y componentes de telecomunicaciones con los cuales cuenta la entidad. (OBJETO IGUAL 15-008)</t>
  </si>
  <si>
    <t>1. Apoyar a los administradores de tercer nivel de la plataforma tecnológica de la entidad, en el cumplimiento de los Acuerdos de nivel de servicio (ANS), definidos para los servicios de TI. 2. Llevar el control de la gestión de usuarios, configuración de perfiles y la modificación de datos, según los requerimientos de actualización, distribución, escalamiento de las solicitudes de soporte de la infraestructura tecnológica de la entidad. 3. Adelantar el mantenimiento de los dispositivos de telecomunicaciones a través de la herramienta de gestión, conforme le sea asignado. 4. Elaborar la documentación y consolidación de la información de los casos e incidentes atendidos a diario, semanal y mensual de acuerdo con la solución que se presentan con la infraestructura de TI y relacionados con los ANS definidos por la Entidad. 5. Brindar la respuesta a la gestión, trámite y solución a las solicitudes de segundo nivel realizadas a través de la herramienta de gestión de TI, conforme le sea asignado 6. Apoyar el seguimiento, mantenimiento, configuración, administración y control de los servidores de aplicaciones y herramientas requeridas para buen funcionamiento de la infraestructura tecnológica de la entidad. 7. Brindar acompañamiento en los procesos que se necesite levantamiento de requerimientos funcionales o técnicos, acorde con las guías, formatos, directrices o lineamientos de buenas prácticas que determine la Oficina Tecnologías de la Información y Comunicación del Ministerio. 8. Apoyar la ejecución de las pruebas técnicas para la mejora de la infraestructura tecnológica y reportar hallazgos e incidencias, así mismo generar aportes en el proceso de consolidación del Banco de conocimiento de las solicitudes de soporte de TI. 9. Adelantar la gestión de mantenimientos, soportes técnicos, garantías y reporte de fallas a los proveedores de los equipos que hacen parte de la infraestructura y de telecomunicaciones de la entidad. 10.Gestionar incidentes o requerimientos reportados en el centro de servicios de TI, de conformidad con los (ANS o SLA) pactados con el cliente, los procedimientos y protocolos establecidos por la entidad documentando las acciones realizadas. 11.Participar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12. Las demás actividades que le asigne el supervisor del contrato y que tengan relación con el objeto contractual.</t>
  </si>
  <si>
    <t>El valor del contrato a celebrar es hasta por la suma de $ 51.081.800 incluido los impuestos a que haya lugar.</t>
  </si>
  <si>
    <t>https://community.secop.gov.co/Public/Tendering/OpportunityDetail/Index?noticeUID=CO1.NTC.5447555&amp;isFromPublicArea=True&amp;isModal=true&amp;asPopupView=true</t>
  </si>
  <si>
    <t>El término estrictamente indispensable para que el contratista cumpla con el objeto y obligaciones contractuales será de once (11) meses y once (11) días o hasta el 31 de diciembre de 2024, lo primero que ocurra.</t>
  </si>
  <si>
    <t>CARLOS ARTURO SARMIENTO  ROYERO</t>
  </si>
  <si>
    <t>https://www.funcionpublica.gov.co/web/sigep2/hdv/-/directorio/S1573819-8003-5/view</t>
  </si>
  <si>
    <t>Prestar sus servicios profesionales a la Oficina de Tecnologías de la Información y la Comunicación del Ministerio de Ambiente y Desarrollo Sostenible, para el desarrollo, administración y evolución de la plataforma geográfica de la entidad, así como, para el soporte en la implementación de aplicaciones web con componentes geográficos.</t>
  </si>
  <si>
    <t>1. Presentar a la supervisión las mejores prácticas de diseño y arquitectura para implementar sistemas de información geográfica utilizando la plataforma ArcGIS. 2. Proponer soluciones técnicas que optimicen el rendimiento, la escalabilidad y la seguridad de los sistemas basados en ArcGIS. 3. Trabajar conjuntamente con las areas misionales en la identificación y definición de los requerimientos asociados a sistemas de información geográfica, levantando las actas e informes correspondientes. 4. Elaborar extensiones personalizadas o complementos para ArcGIS que satisfagan las necesidades específicas de la entidad. Estas extensiones pueden incluir herramientas de análisis, paneles de control personalizados o flujos de trabajo automatizados que mejoren la eficiencia y la funcionalidad de los sistemas de información geográfica. 5. Apoyar a la Supervisión en la administración del acuerdo del licenciamiento, soporte y asesoría firmado con ESRI. 6. Participar técnicamente en las reuniones que adelante el Ministerio de Ambiente y desarrollo sostenible referente a temas de información geográfica y levantar las actas o informes respectivos. 7. Colaborar con el equipo de desarrollo en la implementación de soluciones geoespaciales basadas en software, utilizando tecnologías relacionadas con ArcGISy software libre. 8. Realizar la codificación, pruebas y puesta en producción de aplicaciones y componentes geoespaciales. 9. Gestionar y mantener la infraestructura espacial, incluyendo servidores GIS, bases de datos geoespaciales y servicios web geográficos, para garantizar un funcionamiento continuo y eficiente. 10. Hacer seguimiento a la disponibilidad, el rendimiento y la seguridad de la infraestructura espacial, así como, aplicar parches y actualizaciones de software de manera oportuna.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actividades que sean solicitadas por la oficina de Tecnologías de la Información y la Comunicación y que guarden relación con el objeto del contrato</t>
  </si>
  <si>
    <t>El valor del contrato a celebrar es hasta por la suma de $ 128.975.000 incluido IVA y los impuestos a que haya lugar.</t>
  </si>
  <si>
    <t>https://community.secop.gov.co/Public/Tendering/OpportunityDetail/Index?noticeUID=CO1.NTC.5447483&amp;isFromPublicArea=True&amp;isModal=true&amp;asPopupView=true</t>
  </si>
  <si>
    <t>El término estrictamente indispensable para que el contratista cumpla con el objeto y obligaciones contractuales será de once (11) meses y cinco (5) días o hasta el 31 de diciembre de 2024, lo que ocurra primero</t>
  </si>
  <si>
    <t>HERNAN DARIO GUTIERREZ CASAS</t>
  </si>
  <si>
    <t>https://www.funcionpublica.gov.co/web/sigep2/hdv/-/directorio/S2226919-8003-5/view</t>
  </si>
  <si>
    <t>Prestar sus servicios profesionales a la Oficina de Tecnologías de la Información y la Comunicación del Ministerio de Ambiente y Desarrollo Sostenible, monitoreando y realizando seguimiento a la gestión efectiva de la infraestructura tecnológica y seguridad informática que soporta los sistemas de la entidad.</t>
  </si>
  <si>
    <t>1. Apoyar a la Jefe de la OTIC en el seguimiento a la gestión efectiva de las herramientas, recursos y servicios tecnológicos donde se alojan los sistemas de información de la entidad. 2. Actualizar y brindar soporte sobre los servicios de conectividad y/o telecomunicaciones, Directorio Activo, Balanceo de Carga, Almacenamiento SAN, Plataforma de Virtualización, 3. Plataforma de seguridad Perimetral, contenedores de aplicaciones y demás servicios de red con que cuenta la entidad. 4. Apoyar la planificación de ejecución de las actividades de administración, mantenimiento y operación sobre la arquitectura de servidores bajo plataforma Windows, Linux y de seguridad, implementados por la entidad que soportan los sistemas misionales, minimizando riesgos asociados al acceso, trazabilidad, modificación o pérdida de información que atenten contra la disponibilidad, integridad y confidencialidad de la información digital. 5. Brindar apoyo técnico en la administración, soporte y monitoreo de la arquitectura de la plataforma tecnológica, seguridad perimetral y demás servicios de red de la entidad, con el fin de asegurar y minimizar la exposición de vulnerabilidades en los sistemas misionales y transversales. 6. Brindar apoyo en la revisión de la infraestructura tecnológica del Ministerio, de acuerdo con la planificación estructurada por la Oficina de Tecnologías de la Información y la Comunicación. 7. Apoyar técnicamente las etapas: precontractual, contractual y postcontractual de las adquisiciones de bienes y servicios que requiera la Oficina de Tecnologías de la Información y la Comunicación del Ministerio de Ambiente y Desarrollo Sostenible. 8. Hacer parte del comité evaluador técnico de los procesos de contratación que le sean asignados.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Gestionar incidentes o requerimientos reportados en el centro de servicios de TI, de conformidad con los ANS pactados con el cliente, los procedimientos y protocolos establecidos por la entidad documentando las acciones realizadas. 11. Gestionar la plataforma tecnológica que soporta los canales de interoperabilidad que la entidad requiera para atender los lineamientos de MITIC sobre la materia y las necesidades institucionales. 12. Apoyar en las actividades que la Oficina de Tecnologías de la Información y la Comunicación del Ministerio de Ambiente y Desarrollo Sostenible asigne según las necesidades que se presenten en el desarrollo del contrato inherentes al objeto del mismo.</t>
  </si>
  <si>
    <t>El valor del contrato a celebrar es hasta por la suma de $ 98.175.000 incluido IVA y los impuestos a que haya lugar.</t>
  </si>
  <si>
    <t>https://community.secop.gov.co/Public/Tendering/OpportunityDetail/Index?noticeUID=CO1.NTC.5448657&amp;isFromPublicArea=True&amp;isModal=true&amp;asPopupView=true</t>
  </si>
  <si>
    <t>El término estrictamente indispensable para que el contratista cumpla con el objeto y obligaciones contractuales será de once (11) meses o hasta el 31 de diciembre de 2024, lo que ocurra primero.</t>
  </si>
  <si>
    <t>160 - CESION</t>
  </si>
  <si>
    <t>CARLOS MARIO BENJUMEA OSPINO</t>
  </si>
  <si>
    <t>El valor sin ejecutar y que se cede del Contrato de Prestación de Servicios Profesionales No. 160 de 2024 es de CUARENTA Y SIETE MILLONES CINCO MILPESOS MCTE ($47.005.000) incluido impuestos a que haya lugar.</t>
  </si>
  <si>
    <t>El término estrictamente indispensable para que el contratista cumpla con el objeto y obligaciones contractuales será de cinco (5) meses y siete dias (7) o hasta el 31 de diciembre de 2024, lo que ocurra primero.</t>
  </si>
  <si>
    <t>LUIS CARLOS SUAREZ GUTIERREZ</t>
  </si>
  <si>
    <t>https://www.funcionpublica.gov.co/web/sigep2/hdv/-/directorio/S333636-8003-5/view</t>
  </si>
  <si>
    <t>Prestar servicios de apoyo a la gestión en el desarrollo de las actividades adelantadas por el Grupo de Procesos Judiciales de la Oficina Asesora Jurídica del Ministerio de Ambiente y Desarrollo Sostenible.</t>
  </si>
  <si>
    <t>1. Apoyar al Grupo de Procesos Judiciales del Ministerio de Ambiente y Desarrollo Sostenible en el proceso de administración y reporte del Sistema Único de Gestión e Información Litigiosa del Estado – Ekogui y demás sistemas de administración de información del Grupo de Procesos Judiciales. 2. Apoyar el proceso de organización, actualización, custodia y manejo de los datos digitales contenidos dentro de las bases de datos dispuestas para tal fin, requerimientos y en general la información que ingresa y se produce al interior del Grupo de Procesos Judiciales de la Oficina Asesora Jurídica. 3. Prestar apoyo en la estructuración de una base única de datos, custodia y alimentación ordenada de la información del Grupo de Procesos Judiciales, enlazada al sistema interactivo de búsqueda de procesos. 4. Apoyar la realización del reparto organizado, especificando los reportes de procesos activos, terminados, acumulados y demás datos que operen al interior del Grupo de Procesos Judiciales. 5. Preparar, proyectar informes y reportes solicitados, así como suministrar oportunamente la información en materia de seguimiento de actuaciones de defensa judicial, que sea requerida por los entes de control, por la Oficina Asesora Jurídica o información que sea necesaria para dar respuesta a derechos de petición. 6. Apoyar el reporte del avance de las actividades, Indicadores de Calidad, Planes de Acción y/o Planes de Mejoramiento y demás instrumentos de gestión y evaluación de la Oficina Asesora Jurídica. 7. Las demás actividades asignadas por el Supervisor del Contrato y que estén relacionadas con el objeto contractual.</t>
  </si>
  <si>
    <t>El valor del contrato a celebrar es hasta por la suma de CINCUENTA Y CUATRO MILLONES QUINIENTOS SESENTA MIL PESOS M/CTE incluido los impuestos a que haya lugar.</t>
  </si>
  <si>
    <t>C-3299-0900-22-10101C-3299057-02</t>
  </si>
  <si>
    <t>https://community.secop.gov.co/Public/Tendering/OpportunityDetail/Index?noticeUID=CO1.NTC.5453636&amp;isFromPublicArea=True&amp;isModal=true&amp;asPopupView=true</t>
  </si>
  <si>
    <t>El término estrictamente indispensable para que el contratista cumpla con el objeto y obligaciones contractuales será de Once (11) meses, o hasta 31 de diciembre, lo primero que ocurra</t>
  </si>
  <si>
    <t>GLADYS HELENA SABOGAL</t>
  </si>
  <si>
    <t>https://www.funcionpublica.gov.co/web/sigep2/hdv/-/directorio/S699216-8003-5/view</t>
  </si>
  <si>
    <t>Prestación de servicios de apoyo a la gestión a la Dirección de Bosques, biodiversidad y servicios ecosistémicos del ministerio de ambiente y Desarrollo Sostenible, para apoyar la operación de la plataforma de correspondencia en los trámites de la dirección</t>
  </si>
  <si>
    <t>1. Realizar la gestión de salidas de la correspondencia que radican los usuarios internos de la Dirección de Bosques, Biodiversidad y Servicios Ecosistémicos del Ministerio de Ambiente y Desarrollo Sostenible. 2. Distribuir y gestionar las solicitudes allegadas realizando el reparto y manejo de la plataforma ARCA para adelantar los correspondientes trámites dentro de la Dirección. 3. Apoyar administrativamente la gestión de respuestas a las diferentes solicitudes que sean remitidas por cualquiera de las plataformas dispuestas dentro del Ministerio de Ambiente y Desarrollo Sostenible. 4. Las demás actividades y responsabilidades que determine el supervisor del contrato siempre y cuando guarden relación con el objeto contractual.</t>
  </si>
  <si>
    <t>El valor del contrato a celebrar es hasta por la suma de hasta CINCUENTA Y CUATRO MILLONES QUINIENTOS SESENTA MIL (54.560.000) M/CTE, incluido los impuestos a que haya lugar.</t>
  </si>
  <si>
    <t>https://community.secop.gov.co/Public/Tendering/OpportunityDetail/Index?noticeUID=CO1.NTC.5444636&amp;isFromPublicArea=True&amp;isModal=true&amp;asPopupView=true</t>
  </si>
  <si>
    <t>LUISA FERNANDA ALTUZARRA CONTRERAS</t>
  </si>
  <si>
    <t>ADMINISTRACIÓN DEL MEDIO AMBIENTE
Y DE LOS RECURSOS NATURALES</t>
  </si>
  <si>
    <t>https://www.funcionpublica.gov.co/web/sigep2/hdv/-/directorio/S2747974-8003-5/view</t>
  </si>
  <si>
    <t>Prestar servicios profesionales a la Oficina de Asuntos Internacionales del Ministerio de Ambiente y Desarrollo Sostenible para fortalecer las capacidades institucionales y apoyar la formulación, seguimiento y gestión de proyectos de cooperación internacional.</t>
  </si>
  <si>
    <t>1. Proponer y gestionar acciones para lograr la implementación eficiente de los proyectos de cooperación y su alineación con los objetivos delineados por el Ministerio de Ambiente y Desarrollo Sostenible y las Naciones Unidas, con el fin de asegurar el cumplimiento de los estándares de calidad establecidos. 2. Proponer, desarrollar e implementar estrategias para maximizar el impacto positivo de las iniciativas acordadas con el Portafolio de Naciones Unidas. 3. Mantener una comunicación regular con las entidades de las Naciones Unidas que hacen parte del Marco de Cooperación para el Desarrollo Sostenible del País con el fin de promover alianzas con todas las partes interesadas que permitan al Ministerio de Ambiente y Desarrollo Sostenible replantear las políticas y prácticas económicas en torno a la sostenibilidad. 4. Participar activamente en los diferentes espacios decisorios ambientales de la ONU a los que sea convocado por el supervisor y colaborar con el seguimiento a las medidas, estrategias y programas de cooperación acordadas. 5. Apoyar la generación de insumos de posición y política en el marco de la estrategia de cooperación y negociación internacional del sector ambiente y desarrollo sostenible, especialmente las asociadas con la gestión de los bosques y los ecosistemas estratégicos del país. 6. Informar oportunamente sobre las novedades presentadas en los proyectos y gestionar su solución. 7. Gestionar de manera oportuna las PQRSDF y requerimientos por parte de los diferentes solicitantes y entes de control conforme a la competencia de la OAI. 8. Apoyar en la preparación logística y técnica de reuniones internacionales e interinstitucionales relacionadas con el objeto contractual. 9. Elaborar los informes, actas, documentos y matrices que sean solicitados por el supervisor en relación con el objeto contractual 10. Las demás que le asigne el supervisor del contrato y que tengan relación directa con el objeto contractual.</t>
  </si>
  <si>
    <t>El valor del contrato a celebrar es hasta por la suma de NOVENTA Y CINCO MILLONES OCHOCIENTOS VEINTICUATRO MIL PESOS M/CTE ($95.824.000), incluido los impuestos a que haya lugar.</t>
  </si>
  <si>
    <t>https://community.secop.gov.co/Public/Tendering/OpportunityDetail/Index?noticeUID=CO1.NTC.5459429&amp;isFromPublicArea=True&amp;isModal=true&amp;asPopupView=true</t>
  </si>
  <si>
    <t>El término estrictamente indispensable para que el contratista cumpla con el objeto y obligaciones contractuales será de once (11) meses y nueve (9) días, contados a partir del cumplimiento de los requisitos de ejecución, o hasta 31 de diciembre de 2024, lo primero que ocurra.</t>
  </si>
  <si>
    <t>LAURA ALEJANDRA LEON CIPAGAUTA</t>
  </si>
  <si>
    <t>https://www.funcionpublica.gov.co/web/sigep2/hdv/-/directorio/S951499-8003-5/view</t>
  </si>
  <si>
    <t>Prestación de servicios profesionales a la Oficina de Control Interno del Ministerio de Ambiente y Desarrollo Sostenible, para gestionar la migración de reportes electrónicos en las plataformas tecnológicas empleadas por los entes externos de control y otras entidades gubernamentales, participar en la preparación y desarrollo de evaluaciones independientes e informe de ley referentes a la gestión de riesgos del sistema de control interno, así como las demás actividades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</si>
  <si>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actividades tendientes a la evaluación y seguimiento de los mapas de riesgos de los procesos en la entidad, aplicando la metodología vigente del Departamento Administrativo de la Función Pública – DAFP. 3. Apoyar a la Oficina de Control Interno en centralizar la gestión de consulta de información, seguimiento y migración de reportes electrónicos de los aplicativos de los entes externos de control y entidades gubernamentales a saber: SIRECI – Sistema de Rendición Electrónica de la Cuenta e Informes, FURAG - Formulario Único de Reporte de Avances de la Gestión, SIGEP – Sistema de Información y Gestión del Empleo Público, eKOGUI – Sistema Único de Gestión e Información Litigiosa del Estado, entre otros que se encuentren operativos o sean introducidos en la vigencia 2024. 4. Apoyar a la Oficina de Control Interno en gestionar las actividades tendientes para la emisión de los reportes de cumplimiento en los informes legales y procesos de evaluación independiente, conforme a la normativa vigente, desde su experticia en los criterios asociados a sus conocimientos asociados al componente técnico. 5. Apoyar en la ejecución de las actividades de actualización, modernización y sostenimiento de las unidades documentales del proceso evaluación independiente en SOMOSIG, que sean asignados por el supervisor del contrato. 6. Realizar actividades dirigidas a fortalecer el rol de enfoque a la prevención, bajo el alcance de las herramientas y sistemas de información del Ministerio. Calle 37 No. 8 - 40, Bogotá D.C., Colombia Conmutador: (+57) 601 332 3400 https://www.minambiente.gov.co/ F-A-CTR-52: V7 – 27/07/2023 Página 25|37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Apoyar en la elaboración de los informes que la Oficina de Control Interno, requiera presentar a la Alta Dirección, a las demás áreas de la entidad o a los entes externos de control, así como dar apoyo en la proyección y contestación a las peticiones y/o requerimientos tanto internos como externos que le sean asignados. 9. Desplazarse fuera de la ciudad de Bogotá D.C., con el fin de dar cumplimiento al objeto contractual, previa autorización del supervisor del contrato. 10. Las demás que le sean asignadas por el supervisor del contrato y que sean afines con el objeto contractual en el marco de su especialidad y experticia.</t>
  </si>
  <si>
    <t>El valor del contrato a celebrar es hasta por la suma de SESENTA Y UN MILLONES DOSCIENTOS MIL PESOS M/CTE. ($61.200.000) incluido los impuestos a que haya lugar.</t>
  </si>
  <si>
    <t>https://community.secop.gov.co/Public/Tendering/OpportunityDetail/Index?noticeUID=CO1.NTC.5455496&amp;isFromPublicArea=True&amp;isModal=true&amp;asPopupView=true</t>
  </si>
  <si>
    <t xml:space="preserve">JENNY PAOLA GALLO SANCHEZ </t>
  </si>
  <si>
    <t>LICENCIATURA EN BIOLOGIA</t>
  </si>
  <si>
    <t>https://www.funcionpublica.gov.co/web/sigep2/hdv/-/directorio/S714179-8003-5/view</t>
  </si>
  <si>
    <t>Prestación de servicios profesionales a la Dirección de Bosques, Biodiversidad y Servicios Ecosistémicos del Ministerio de Ambiente y Desarrollo Sostenible para apoyar la implementación estratégica del Plan Integral de Contención de la Deforestación y la implementación de corredores de conectividad</t>
  </si>
  <si>
    <t>1. Coadyuvar estratégicamente en la implementación del Plan Integral de Contención de la Deforestación 2023- 2026 en el territorio nacional. 2. Coadyuvar estratégicamente en la implementación de los programas y proyectos del Fondo para la Vida y la Biodiversidad. 3. Apoyar estratégicamente la organización de la COP 16 en Colombia. 4. Apoyar de manera estratégica la implementación efectiva de áreas naturales con importancia internacional enfocado en una visión de conectividad biológica. 5. Apoyar la gestión con entidades nacionales e internacionales para formular e implementar proyectos GEF en las temáticas de la Dirección. 6. Las demás actividades asignadas por el supervisor en relación con la ejecución del contrato y que estén relacionadas con el objeto de este.</t>
  </si>
  <si>
    <t>El valor del contrato a celebrar es hasta por la suma de hasta CIENTO CINCUENTA Y CUATRO MILLONES DE PESOS ($154.000.000) M/CTE, incluido los impuestos a que haya lugar.</t>
  </si>
  <si>
    <t>C-3202-0900-14-40101B-3202053-02</t>
  </si>
  <si>
    <t>https://community.secop.gov.co/Public/Tendering/OpportunityDetail/Index?noticeUID=CO1.NTC.5445041&amp;isFromPublicArea=True&amp;isModal=true&amp;asPopupView=true</t>
  </si>
  <si>
    <t>MARIA ALEJANDRA PEÑA PAEZ</t>
  </si>
  <si>
    <t>TRABAJADOR SOCIAL</t>
  </si>
  <si>
    <t>https://www.funcionpublica.gov.co/web/sigep2/hdv/-/directorio/S4754533-8003-5/view</t>
  </si>
  <si>
    <t>Prestar servicios de apoyo a la gestión para la revisión y actualización de procedimientos en materia de recopilación de información y registros de datos utilizados por el Grupo de Talento Humano para la operación de la planta de personal, conforme a la normativa vigente</t>
  </si>
  <si>
    <t>1. Realizar los registros de datos de las historias laborales de los funcionarios del Ministerio en los diferentes sistemas de información, conforme a las políticas establecidas por el Grupo de Talento Humano. 2. Apoyar la actualización de la información relacionada con los diferentes procedimientos que desarrolla el grupo de talento humano 3. Apoyar técnicamente la actualización de los datos del manual de funciones en las bases de datos de planta de personal que se encuentran en cabeza del Grupo de Talento Humano. 4. Apoyar en el desarrollo de las actividades que se requieran para la elaboración de las guías que permitan la ejecución y seguimiento de los diferentes procedimientos que adelanta el grupo de talento humano. 5. Realizar la identificación, seguimiento, consolidación proyección y presentación de datos de forma oportuna que permita la entrega de informes a cargo del Grupo de Talento Humano. 6. Brindar apoyo asistencial administrativo y logístico requerido para el desarrollo de las diferentes actividades que se adelantan en el Grupo de Talento Humano. 7. Asistir a las reuniones requeridas por el supervisor del contrato. 8. Las demás que le sean asignadas por el supervisor del contrato y que estén relacionadas con el objeto contractual.</t>
  </si>
  <si>
    <t>El valor del contrato a celebrar es hasta por la suma de CUARENTA Y TRES MILLONES CIENTO OCHENTA Y SEIS MIL PESOS M/CTE ($43.186.000), incluido los impuestos a que haya lugar.</t>
  </si>
  <si>
    <t>https://community.secop.gov.co/Public/Tendering/OpportunityDetail/Index?noticeUID=CO1.NTC.5445124&amp;isFromPublicArea=True&amp;isModal=true&amp;asPopupView=true</t>
  </si>
  <si>
    <t>El término estrictamente indispensable para que el contratista cumpla con el objeto y obligaciones contractuales será ONCE (11) meses, o hasta 31 de diciembre, lo primero que ocurra.</t>
  </si>
  <si>
    <t xml:space="preserve">JOHANNA PATRICIA GIRALDO AYALA </t>
  </si>
  <si>
    <t>https://www.funcionpublica.gov.co/web/sigep2/hdv/-/directorio/S2334379-8003-5/view</t>
  </si>
  <si>
    <t>Prestación de servicios profesionales para la gestión de la información en el aplicativo de Certificados Electrónicos de Tiempo Servidos - CETIL, así como coadyuvar en el manejo y trámites de la nómina y planta de personal, y demás actividades de documentación relacionada con el desarrollo de las actividades competencia del Grupo de Talento Humano.</t>
  </si>
  <si>
    <t>1. Apoyar la elaboración y revisión de las certificaciones e historias laborales de los excolaboradores, identificando los factores salariales del Decreto Ley 1045 de 1978 o del Decreto 1158 de 1974, analizando las diferentes novedades que se presentan, para ser registradas en la plataforma del Cetil, así como los aportes transferidos a la administradora después de la entrada en vigencia la Ley 100 de 1993, según aplique. 2. Registrar de manera oportuna, la información laboral en el sistema Cetil, de acuerdo con los parámetros establecidos en el Decreto 726 de 2018 y los instructivos remitidos por la Oficina de Bonos Pensionales del Ministerio de Hacienda y Crédito Público. 3. Tramitar de manera oportuna las solicitudes de confirmaciones de historia laboral enviadas por la Oficina de Bonos Pensionales del Ministerio de Hacienda y Crédito Público en el aplicativo cetil. 4. Apoyar, cuando el supervisor lo requiera, la validación de los conceptos salariales y prestacionales asociados a la nómina mensual del Ministerio de Ambiente y Desarrollo Sostenible. 5. Proyectar y registrar las respuestas a las solicitudes allegadas por los exfuncionarios del Ministerio de Ambiente y Desarrollo Sostenible a través del aplicativo ARCA. 6. Apoyar los trámites administrativos relacionados con la gestión de la planta de personal. 7. Realizar las revisiones de documentos del Grupo de Talento Humano necesarios para la elaboración y/o visto bueno de los insuficiencias e inexistencias del Ministerio de Ambiente y Desarrollo Sostenible. 8. Asistir a las reuniones requeridas por el supervisor del contrato. 9. Las demás actividades relacionadas con el área y que correspondan a la naturaleza del objeto.</t>
  </si>
  <si>
    <t>El valor del contrato a celebrar es hasta por la suma de CUARENTA Y CUATRO MILLONES DE PESOS M/CTE ($44.000.000), incluido los impuestos a que haya luga</t>
  </si>
  <si>
    <t>https://community.secop.gov.co/Public/Tendering/OpportunityDetail/Index?noticeUID=CO1.NTC.5460632&amp;isFromPublicArea=True&amp;isModal=true&amp;asPopupView=true</t>
  </si>
  <si>
    <t>El término estrictamente indispensable para que el contratista cumpla con el objeto y obligaciones contractuales será ONCE (11) meses, o hasta 31 de diciembre, lo primero que ocurra</t>
  </si>
  <si>
    <t>LILIAN ANDREA ROJAS RODRIGUEZ</t>
  </si>
  <si>
    <t>CIENCIAS SOCIALES</t>
  </si>
  <si>
    <t>https://www.funcionpublica.gov.co/web/sigep2/hdv/-/directorio/S2028876-8003-5/view</t>
  </si>
  <si>
    <t>Prestación de servicios profesionales a la Dirección de Gestión Integral del Recurso Hídrico del Ministerio de Ambiente y Desarrollo Sostenible, para apoyar la articulación de actores para la construcción colectiva del plan de acción de la sentencia 038-2019 del río Cauca, desde el componente social, en las etapas de Concertación y Validación.</t>
  </si>
  <si>
    <t>1. Apoyar, desde el componente de gobernanza del agua, la construcción colectiva del plan de acción de la sentencia 038 de 2019, en las fases de concertación y validación, generando insumos técnicos para la elaboración de reportes, informes y presentaciones y la atención a solicitudes y demás documentos derivados del desarrollo de la orden judicial desde el componente social. 2. Apoyar en la realización de encuentros de diálogo y articulación de actores para la divulgación y apropiación social de la sentencia del río Cauca. 3. Elaborar insumos para que se logré realizar una estrategia comunicativa con los diferentes actores institucionales y comunitarios, para la articulación y apropiación del Plan de Acción de la sentencia y la divulgación del desarrollo de la orden judicial. 4. Aportar insumos técnicos, desde el componente social, para el diseño e implementación de una metodología de seguimiento al desarrollo del Plan de Acción de la Sentencia, a través de los indicadores definidos para cada una de las acciones. 5. Apoyar técnicamente la preparación y la realización de las sesiones de la comisión de guardianes del río Cauca, al igual que otros espacios extraordinarios de articulación con actores vinculados en la orden judicial. 6. Asistir técnicamente la consolidación de soportes, memorias, bases de datos (actas, y/o ayudas de memorias, y listados de asistencia), derivados de los diferentes espacios articulación, en el marco de la sentencia del rio Cauca. 7. Todas las demás actividades que le sean asignadas por el Supervisor del Contrato y que tengan relación con las obligaciones de objeto contractual.</t>
  </si>
  <si>
    <t>El valor del contrato a celebrar es hasta por la suma de OCHENTA Y SIETE MILLONES SETECIENTOS CINCUENTA Y SEIS MIL PESOS $87.756.000.</t>
  </si>
  <si>
    <t>SONIA MARCELA GALEANO ROJAS</t>
  </si>
  <si>
    <t>Coordinadora del Grupo de Fortalecimiento y Gobernanza</t>
  </si>
  <si>
    <t>https://community.secop.gov.co/Public/Tendering/OpportunityDetail/Index?noticeUID=CO1.NTC.5450589&amp;isFromPublicArea=True&amp;isModal=true&amp;asPopupView=true</t>
  </si>
  <si>
    <t>El término estrictamente indispensable para que el contratista cumpla con el objeto y obligaciones contractuales será de diez (10) meses, o hasta 31 de diciembre, lo primero que ocurra.</t>
  </si>
  <si>
    <t>FELIPE COBO MOLINA</t>
  </si>
  <si>
    <t xml:space="preserve">RELACIONES INTERNACIONALES </t>
  </si>
  <si>
    <t>https://www.funcionpublica.gov.co/web/sigep2/hdv/-/directorio/S2805205-8003-5/view</t>
  </si>
  <si>
    <t>Prestar servicios profesionales a la Oficina de Asuntos Internacionales del Ministerio de Ambiente y Desarrollo Sostenible con el fin de contribuir al relacionamiento con el gobierno de EE.UU., otros gobiernos aliados y la banca multilateral.</t>
  </si>
  <si>
    <t>1. Realizar seguimiento en los medios de verificación de los créditos programáticos en sus fases de preparación, ejecución y cierre, en especial de la matriz política. 2. Elaborar, preparar y sustentar el reporte de nuevos préstamos programáticos indicados por el Ministerio de Hacienda y Crédito Público y el Departamento Nacional de Planeación. 3. Asistir a las reuniones internas, interinstitucionales que versen sobre temas relativos a la Banca Multilateral, a las que sea convocado. 4. Apoyar en la gestión, articulación y seguimiento del portafolio de la agenda ambiental de cooperación con Estados Unidos, sus instituciones y demás gobiernos aliados que le sean asignados. 5. Apoyar a la Oficina de Asuntos Internacionales en la preparación de insumos relacionados con operaciones programáticas de la Banca Multilateral, así como con el portafolio de cooperación del Gobierno de Estados Unidos y demás gobiernos aliados asignados. 6. Facilitar la articulación al interior del Min Ambiente de la cooperación internacional del Gobierno de Estados Unidos y demás gobiernos aliados asignados. 7. Apoyar en la preparación logística y técnica de reuniones internacionales e interinstitucionales relacionadas con objeto contractual. 8. Gestionar de manera oportuna las PQRSDF y requerimientos por parte de los diferentes solicitantes y entes de control conforme a la competencia de la OAI. 9. Elaborar los informes, actas, documentos y matrices que sean solicitados por el supervisor en relación con el objeto contractual. 10. Las demás que le asigne el supervisor del contrato y que tengan relación directa con el objeto contractual</t>
  </si>
  <si>
    <t>El valor del contrato a celebrar es hasta por la suma de CIENTO CINCUENTA Y TRES MILLONES SETECIENTOS NOVENTA Y TRES MIL SESENTA Y OCHO PESOS M/CTE ($153.793.068), incluido los impuestos a que haya lugar.</t>
  </si>
  <si>
    <t>https://community.secop.gov.co/Public/Tendering/OpportunityDetail/Index?noticeUID=CO1.NTC.5447472&amp;isFromPublicArea=True&amp;isModal=true&amp;asPopupView=true</t>
  </si>
  <si>
    <t>El término estrictamente indispensable para que el contratista cumpla con el objeto y obligaciones contractuales será de once (11) meses y doce (12) días, contados desde el cumplimiento de los requisitos de ejecución, o hasta 31 de diciembre de 2024, lo primero que ocurra</t>
  </si>
  <si>
    <t>GIOVANNA GUTIERREZ CASTAÑEDA</t>
  </si>
  <si>
    <t>https://www.funcionpublica.gov.co/web/sigep2/hdv/-/directorio/S362144-8003-5/view</t>
  </si>
  <si>
    <t>Prestación de servicios profesionales para apoyar el análisis, elaboración y revisión de actos administrativos y comunicaciones relacionadas con situaciones administrativas y de pensiones, de conformidad con la normatividad legal vigente y que sean competencia del Grupo de Talento Humano del Ministerio de Ambiente y Desarrollo Sostenible.</t>
  </si>
  <si>
    <t>1. Analizar, proyectar y revisar los actos administrativos que resuelven las diferentes situaciones administrativas propias de los funcionarios del Ministerio, asignaciones de prima técnica y delegaciones que sean de competencia del Grupo de Talento Humano. 2. Analizar, proyectar y revisar los actos administrativos de transferencia del ejercicio de funciones a los funcionarios del Ministerio. 3. Proyectar y revisar, según corresponda, las respuestas a los requerimientos de los entes de control, PQRSD y solicitudes internas que sean asignadas y que sean competencia del grupo de Talento Humano. 4. Revisar, desde el componente jurídico, los actos administrativos y comunicaciones relacionadas con el cobro y pago de cuotas partes y bonos pensionales. 5. Apoyar la elaboración y recopilación de insumos jurídicos para la atención de diferentes trámites y reclamaciones relacionados con pensiones de excolaboradores en sede administrativo y judicial que sea requerido por las dependencias del Ministerio 6. Asistir a las reuniones programadas de manera virtual o presencial requeridas por el supervisor del contrato. 7. Las demás que le sean asignadas por el supervisor en relación con el objeto del contrato.</t>
  </si>
  <si>
    <t>El valor del contrato a celebrar es hasta por la suma de SETENTA Y SIETE MILLONES PESOS ($77.000.000).</t>
  </si>
  <si>
    <t>https://community.secop.gov.co/Public/Tendering/OpportunityDetail/Index?noticeUID=CO1.NTC.5477560&amp;isFromPublicArea=True&amp;isModal=true&amp;asPopupView=true</t>
  </si>
  <si>
    <t>LIGIA IRENE TORO BALLESTEROS</t>
  </si>
  <si>
    <t>https://www.funcionpublica.gov.co/web/sigep2/hdv/-/directorio/S2407506-8003-5/view</t>
  </si>
  <si>
    <t>Prestación de Servicios profesionales al Grupo de Talento Humano para apoyar la implementación del Sistema de Seguridad y Salud en el Trabajo para cumplimiento a la normatividad existente en materia de riesgo psicosocial y, en general, medicina preventiva</t>
  </si>
  <si>
    <t>1. Adelantar las Intervenciones psicosociales a los funcionarios y contratistas del Ministerio, en factores intralaborales, extralaborales e individuales o de prestación del servicio según corresponda. 2. Apoyar la aplicación de la Batería de factores de riesgo psicosocial y generar el plan de intervención para la población afectada al interior del Ministerio en riesgo psicosocial.3. Analizar y hacer seguimiento a los casos que surjan por condición de salud (físicas y psicosociales) que puedan requerir trabajo en casa, dando apertura a los mismos a través de oficio y demás documentación correspondiente. 4. Atender las diferentes emergencias que surjan al interior de la entidad, por condición de salud física, atención en crisis emocional o desastres naturales. 5. Apoyar la planeación, ejecución, diseño, seguimiento y elaboración de la documentación inherente al programa de medicina preventiva del sistema de gestión de Seguridad y Salud en el Trabajo del Ministerio. 6. Consolidar la información para la elaboración de los informes del programa de Desordenes Musculo Esqueléticos, Hábitos y estilos de vida saludable, Condiciones de Salud y Riesgo psicosocial con el fin de consolidar la matriz del Grupo de talento humano y la carpeta compartida. 7. Consolidar y analizar las respuestas de la encuesta de retiro de los funcionarios que se desvinculan de la entidad con el fin de generar los respectivos informes. 8. Apoyar al Grupo de Talento Humano en las charlas, capacitaciones y talleres a toda la población del Ministerio, referentes al riesgo psicosocial, con el fin de dar cumplimiento a la Resolución 2646 de 2008. 9 Apoyar al Grupo de Talento Humano en la implementación y ejecución de las estrategias para la mejora del clima laboral al interior de la entidad y sus diferentes estrategias de comunicación. 10. Acompañar el Desarrollo de las actividades que se contemplen en el cronograma de actividades del programa de bienestar del Grupo de Talento Humano.</t>
  </si>
  <si>
    <t>El valor del contrato a celebrar es hasta por la suma de NOVENTA Y CINCO MILLONES CIENTO SETENTA Y DOS MIL PESOS M/CTE ($95.172.000), incluido los impuestos a que haya lugar</t>
  </si>
  <si>
    <t>https://community.secop.gov.co/Public/Tendering/OpportunityDetail/Index?noticeUID=CO1.NTC.5520806&amp;isFromPublicArea=True&amp;isModal=true&amp;asPopupView=true</t>
  </si>
  <si>
    <t>RAMON WLADIMIR BALLEN CACERES</t>
  </si>
  <si>
    <t>INGENIERIA CIVIL</t>
  </si>
  <si>
    <t>https://www.funcionpublica.gov.co/web/sigep2/hdv/-/directorio/S1998228-8003-5/view</t>
  </si>
  <si>
    <t>https://community.secop.gov.co/Public/Tendering/OpportunityDetail/Index?noticeUID=CO1.NTC.5448301&amp;isFromPublicArea=True&amp;isModal=true&amp;asPopupView=true</t>
  </si>
  <si>
    <t xml:space="preserve">MARIA FERNANDA ESCOBAR SANABRIA </t>
  </si>
  <si>
    <t xml:space="preserve">ESTUDIOS LITERARIOS </t>
  </si>
  <si>
    <t>https://www.funcionpublica.gov.co/web/sigep2/hdv/-/directorio/S3075231-8003-5/view</t>
  </si>
  <si>
    <t>Prestar servicios profesionales a la Oficina Asesora de Planeación del Ministerio de Ambiente y Desarrollo Sostenible, en la realización de labores administrativas y de gestión requeridas por la Jefatura, para el seguimiento de las actividades de los grupos internos de trabajo y el cumplimiento de los compromisos del área.</t>
  </si>
  <si>
    <t>1. Apoyar los trámites administrativos requeridos para el cumplimiento de los compromisos de la jefe inmediata, brindando herramientas para su control. 2. Brindar acompañamiento en el seguimiento de la información reportada por los Grupos de la Oficina u otras fuentes de información y consolidarla 3. Participar en la consolidación y presentación de información de la Oficina Asesora de Planeación en diferentes formatos, así como en la construcción de estrategias de comunicación e información de los diferentes grupos de trabajo del área. 4. Brindar apoyo en el manejo y organización de expedientes contractuales de la Oficina Asesora de Planeación para el seguimiento y soportes de los contratos por prestación de servicios. 5. Asistir a las reuniones y/o comités y generar las Actas de Reunión requeridas por el supervisor del contrato, así como en las mesas de trabajo y demás espacios sobre actividades efectuadas por los grupos internos de la oficina, lo cual deberá constar en el formato establecido y entregarlo para que haga parte del repositorio del área. 6. Las demás que le sean asignadas por el supervisor y tengan relación con el objeto del contrato para que el desarrollo de las actividades internas sea óptimo.</t>
  </si>
  <si>
    <t>El valor del contrato a celebrar es hasta por la suma de SESENTA Y CUATRO MILLONES SETENTA Y UN MIL PESOS M/CTE ($64.071.000,00), incluido los impuestos a que haya lugar.</t>
  </si>
  <si>
    <t>https://community.secop.gov.co/Public/Tendering/OpportunityDetail/Index?noticeUID=CO1.NTC.5450668&amp;isFromPublicArea=True&amp;isModal=true&amp;asPopupView=true</t>
  </si>
  <si>
    <t>El término estrictamente indispensable para que el contratista cumpla con el objeto y obligaciones contractuales será 11 meses y 9 días calendario, o hasta 31 de diciembre 2024, lo primero que ocurra</t>
  </si>
  <si>
    <t>PEDRO MANUEL AVENDAÑO LAITON</t>
  </si>
  <si>
    <t>https://www.funcionpublica.gov.co/web/sigep2/hdv/-/directorio/S2877224-8003-5/view</t>
  </si>
  <si>
    <t>https://community.secop.gov.co/Public/Tendering/OpportunityDetail/Index?noticeUID=CO1.NTC.5446897&amp;isFromPublicArea=True&amp;isModal=true&amp;asPopupView=true</t>
  </si>
  <si>
    <t>LUZ MERY NARANJO CARDENAS</t>
  </si>
  <si>
    <t>https://www.funcionpublica.gov.co/web/sigep2/hdv/-/directorio/S107382-8003-5/view</t>
  </si>
  <si>
    <t>Prestación de servicios profesionales para apoyar los asuntos jurídicos relacionados con las actuaciones administrativas de los funcionarios y acuerdos sindicales suscritos, en el marco de ejecución de los planes y programas adelantados por el Grupo de Talento Humano del Ministerio de Ambiente y Desarrollo Sostenible.</t>
  </si>
  <si>
    <t>1. Proyectar, revisar y hacer seguimiento a los actos administrativos y sus comunicaciones, en su componente jurídico, asignados cuando sean competencia del Grupo de Talento Humano. 2. Revisar, proyectar y consolidar las respuestas a los requerimientos jurídicos, conceptos, consultas y peticiones de los diferentes entes de control y demás relacionadas con la administración y gestión del talento humano, conforme a las normas vigentes y procedimientos internos aplicables. 3. Apoyar jurídicamente al grupo de talento humano en la elaboración y seguimiento de los planes estratégicos de recursos humanos, de acuerdo con los procedimientos establecidos y la normatividad vigente. 4. Adelantar el seguimiento jurídico a los acuerdos sindicales suscritos por el Ministerio en las mesas de negociación sindical singular y sectorial e implementar acciones tendientes para su cumplimiento. 5. Proponer los lineamientos que deban adoptarse al interior del Grupo de talento Humano para el logro de los objetivos, planes y programas institucionales en el marco del Plan de Desarrollo Nacional, referente a la política de empleo público y de gestión del talento humano. 6. Proyectar, consolidar y gestionar respuestas a derechos de petición, solicitudes de información y demás peticiones, solicitudes de órganos de control, que le sean solicitados por la supervisión en la plataforma ARCA, o por cualquier otro medio o herramienta de la entidad relacionado con el objeto del contrato, para lo cual deberá dar cumplimiento a los términos previstos en la Ley 7. Apoyar la proyección del plan estratégico del Grupo de Talento Humano. 8.Asistir a las reuniones requeridas por el supervisor del contrato. 9. Apoyar en la elaboración y revisión de documentos, en su componente jurídico, relacionados los temas de negociación singular y sectorial. 10. Las demás actividades relacionadas con el área y que correspondan a la naturaleza del objeto.</t>
  </si>
  <si>
    <t>El valor del contrato a celebrar es hasta por la suma de SETENTA Y SIETE MILLONES DE PESOS M/CTE ($77.000.000), incluido los impuestos a que haya lugar.</t>
  </si>
  <si>
    <t>https://community.secop.gov.co/Public/Tendering/OpportunityDetail/Index?noticeUID=CO1.NTC.5477552&amp;isFromPublicArea=True&amp;isModal=true&amp;asPopupView=true</t>
  </si>
  <si>
    <t>DIANA ROCIO UMAÑA MIRA</t>
  </si>
  <si>
    <t>https://www.funcionpublica.gov.co/web/sigep2/hdv/-/directorio/S36752-8003-5/view</t>
  </si>
  <si>
    <t>Prestar sus servicios profesionales a la Oficina de Tecnologías de la Información y Comunicación del Ministerio de Ambiente y Desarrollo Sostenible para gestionar, desarrollar y ejecutar las actividades propias del levantamiento de necesidades tecnológicas, historias de usuario y casos de prueba requeridos para la implementación de funcionalidades y módulos</t>
  </si>
  <si>
    <t>1. Realizar el levantamiento y análisis de requerimientos funcionales de acuerdo con las necesidades requeridas y priorizadas por la oficina de Tecnología de la Información y la Comunicación. 2. Apoyar el proceso de construcción de las especificaciones funcionales resultantes del levantamiento de requerimientos y proceso de análisis haciendo uso de los formatos definidos para tal fin. 3. Elaborar los casos de prueba asignados tomando como base la documentación generada en el proceso de construcción de las especificaciones funcionales y haciendo uso del formato definido para tal fin. 4. Ejecutar los casos de pruebas asignados registrando las evidencias en el formato definido para tal fin. 5. Ejcutar las pruebas funcionales requeridas para la construcción de componentes de software de los sistemas de información. 6. Realizar seguimiento y gestión para la solución de hallazgos reportados en la ejecución de las pruebas. 7. Apoyar la verificación de cumplimiento y y aseguramiento de calidad de los requerimientos de desarrollo de software asignadas por la oficina de Tecnología de la Información y la Comunicación.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sean solicitadas por la oficina de Tecnologia de la Información y la Comunicación y que guarden relación con el objeto del contrato</t>
  </si>
  <si>
    <t>El valor del contrato a celebrar es hasta por la suma de $94.920.000.oo incluido los impuestos a que haya lugar.</t>
  </si>
  <si>
    <t>https://community.secop.gov.co/Public/Tendering/OpportunityDetail/Index?noticeUID=CO1.NTC.5456760&amp;isFromPublicArea=True&amp;isModal=true&amp;asPopupView=true</t>
  </si>
  <si>
    <t>El término estrictamente indispensable para que el contratista cumpla con el objeto y obligaciones contractuales será de once (11) meses y nueve (9) días, o hasta el 31 de diciembre de 2024, lo primero que ocurra</t>
  </si>
  <si>
    <t>176 - CESION</t>
  </si>
  <si>
    <t>ERICA SOFÍA CELY GRANADOS</t>
  </si>
  <si>
    <t>https://www1.funcionpublica.gov.co/web/sigep2/hdv/-/directorio/S2636678-8003-5/view</t>
  </si>
  <si>
    <t>El valor sin ejecutar y que se cede del Contrato de Prestación de Servicios Profesionales No. 176 de 2024 es de VEINTISEIS MILLONES OCHOCIENTOS OCHENTA MIL PESOS MCTE ($26.880.000) incluido impuestos a que haya lugar.</t>
  </si>
  <si>
    <t>El término estrictamente indispensable para que el contratista cumpla con el objeto y obligaciones contractuales será de TRES (3) meses y CINCO (5) días, o hasta el 31 de diciembre de 2024, lo primero que ocurra</t>
  </si>
  <si>
    <t>CESAR LEONARDO GUEVARA RODRIGUEZ</t>
  </si>
  <si>
    <t>TECNICO EN MANTENIMIENTO DE EQUIPOS DE COMPUTO</t>
  </si>
  <si>
    <t>https://www.funcionpublica.gov.co/web/sigep2/hdv/-/directorio/S4223667-8003-5/view</t>
  </si>
  <si>
    <t>Prestación de los servicios de apoyo a la gestión en la Oficina de Tecnologías de la Información y la Comunicación del Ministerio de Ambiente y Desarrollo Sostenible, para la atención, documentación, gestión, solución y/o escalamiento de las incidencias y monitoreo de los componentes de software que le sean asignados</t>
  </si>
  <si>
    <t>1. Dar respuesta y trámite a las solicitudes que le sean asignados según los requerimientos de actualización recibidos de los ciudadanos, las autoridades ambientales u otros usuarios y cualquier otra solicitud establecida por la entidad. 2. Apoyar la distribución, escalamiento de las solicitudes de soporte en niveles II y III y de mantenimiento del Ecosistema VITAL a través de la herramienta de gestión donde se documenta los casos atendidos diario, semanal y mensual. 3. Dar respuesta, gestión, trámite y solución a las solicitudes de primer nivel realizadas a través de la herramienta de solicitudes y ANS definido por la entidad para el ecosistema VITAL (aplicación, funcionalidad o subsistema de la plataforma VITAL Legacy 2.0, plataforma de integración de datos VITAL y VITAL 3.0.) 4. Adelantar procesos de uso y apropiación de los mecanismos de mesa de ayuda para la atención al usuario relacionados con la plataforma VITAL, que aporten en orientar la aplicación de mecanismos efectivos de respuesta a los usuarios de la plataforma VITAL 5. Realizar diariamente los registros y presentar informes semanales y mensuales a través de una base de datos que contengan las estadísticas de las solicitudes presentadas en la plataforma VITAL y el reporte a las respuestas brindadas a los usuarios dentro de los términos establecidos por la ley. 6. Monitorear el estado de los servidores de aplicaciones y herramientas que le sean asignadas, para garantizar la alta disponibilidad de los componentes de software. 7. Participar en los procesos de levantamiento de requerimientos funcionales, documentación, preparación o estructuración de información que le corresponda en el desarrollo del contrato, acorde con las guías, formatos, directrices o lineamientos de buenas prácticas que determine la Oficina Tecnologías de la Información y Comunicación del Ministerio. 8. Participar en la ejecución de pruebas de datos, pruebas de negocio, pruebas funcionales y pruebas de integración continua en los módulos y aplicaciones desarrollados dentro del marco de este contrato para el Ecosistema VITAL, verificar los flujos funcionales de información y reportar hallazgos e incidencias. 9. Brindar insumos y aportes en el proceso de consolidación del Banco de conocimiento de las solicitudes de soporte que le sean asignadas y se generan para el Ecosistema VITAL 10. Realizar la integración de datos y estadísticas del Ecosistema VITAL, en el tablero de control definido por el Ministerio, además de acompañar la implementación de nuevos trámites y actualización de formularios en VITAL, cuando sea requerido por el supervisor del contrato.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actividades que sean solicitadas por la oficina de Tecnologia de la Información y la Comunicación y que guarden relación con el objeto del contrato</t>
  </si>
  <si>
    <t>El valor del contrato a celebrar es hasta por la suma de $ 50.183.000 incluido los impuestos a que haya lugar</t>
  </si>
  <si>
    <t>https://community.secop.gov.co/Public/Tendering/OpportunityDetail/Index?noticeUID=CO1.NTC.5457123&amp;isFromPublicArea=True&amp;isModal=true&amp;asPopupView=true</t>
  </si>
  <si>
    <t>El término estrictamente indispensable para que el contratista cumpla con el objeto y obligaciones contractuales será de once (11) meses y cinco (5) días o hasta el 31 de diciembre de 2024, lo primero que ocurra.</t>
  </si>
  <si>
    <t>MANUEL CAMILO MOJICA SALAZAR</t>
  </si>
  <si>
    <t>https://www.funcionpublica.gov.co/web/sigep2/hdv/-/directorio/S151880-8003-5/view</t>
  </si>
  <si>
    <t>Prestar los servicios profesionales a la Oficina Asesora Jurídica para el efectivo desarrollo de la política pública que tenga a cargo el Ministerio de Ambiente y Desarrollo Sostenible, en especial en la formulación, articulación y revisión de los instrumentos de jurídicos que requiera el sector, en armonía con las políticas de ordenamiento ambiental territorial y ordenamiento social de la propiedad</t>
  </si>
  <si>
    <t>1. Apoyar la estructuración de los proyectos normativos e instrumentos jurídicos que se requieran para la implementación de políticas diseñadas para el desarrollo del Sector Ambiental y de Desarrollo Sostenible. 2. Proyectar conceptos jurídicos sobre los asuntos necesarios para la formulación e implementación de la política ambiental, especialmente aquellos que se requieran para la armonización de las políticas ambientales, las del ordenamiento territorial alrededor del agua y sus efectos jurídicos. 3. Brindar apoyo en la formulación y definición de rutas jurídicas para la regularización y formalización de derechos, formulación de alternativas de uso, ocupación y tenencia para campesinos, así como el saneamiento de áreas en los ecosistemas estratégicos como paramos, parques nacionales, zonas de reserva forestal y demás figuras del ordenamiento ambiental. 4. Revisar proyectos de ley, decretos, resoluciones y demás actos administrativos requeridos por el jefe de la Oficina Asesora Jurídica en relación con el objeto del contrato. 5. Participar en el desarrollo de las diferentes reuniones, visitas requeridas y demás actividades en el cumplimiento del objeto del contrato. 6. Las demás que le asigne el supervisor del contrato y que tengan relación directa con el objeto contractual.</t>
  </si>
  <si>
    <t>El valor del contrato a celebrar es hasta por la suma de CIENTO TREINTA Y DOS MILLONES DE PESOS MCTE ($132.000.000) INCLUIDO IVA.</t>
  </si>
  <si>
    <t>C-3206-0900-5-40404A-3206003-02</t>
  </si>
  <si>
    <t>https://community.secop.gov.co/Public/Tendering/OpportunityDetail/Index?noticeUID=CO1.NTC.5454142&amp;isFromPublicArea=True&amp;isModal=true&amp;asPopupView=true</t>
  </si>
  <si>
    <t>El término estrictamente indispensable para que el contratista cumpla con el objeto y obligaciones contractuales será de Once (11) meses, o hasta 31 de diciembre, lo primero que ocurra, previo cumplimiento de los requisitos de perfeccionamiento y ejecución.</t>
  </si>
  <si>
    <t>LUZ KARIME DÍAZ DURANGO</t>
  </si>
  <si>
    <t>https://www.funcionpublica.gov.co/web/sigep2/hdv/-/directorio/S2065893-8003-5/view</t>
  </si>
  <si>
    <t>Prestación de servicios profesionales a la Dirección de Gestión Integral del Recurso Hídrico del Ministerio de Ambiente y Desarrollo Sostenible, para apoyar la elaboración del diagnóstico y formulación estratégica, en términos de biodiversidad y servicios ecosistémicos, en el marco del proceso de reformulación de la Política Nacional para la Gestión Integral del Recurso Hídrico, así como, apoyar en temas asociados al Consejo Nacional del Agua.</t>
  </si>
  <si>
    <t>1. Apoyar a la Dirección de Gestión Integral del Recurso Hídrico en la elaboración de insumos que permitan consolidar el documento de “Diagnóstico Integral de la Política”, específicamente en el componente de biodiversidad y servicios ecosistémicos asociados al agua. 2. Generar insumos técnicos para el proceso de formulación estratégica de la PNGIRH, en términos del componente de biodiversidad y servicios ecosistémicos asociados al agua. 3. Apoyar la elaboración de la metodología y acompañar, participar y gestionar el desarrollo espacios de participación con los actores priorizados, para el diagnóstico y la formulación estratégica relacionados con el componente de biodiversidad y servicios ecosistémicos asociados al agua, como insumos para la formulación estratégica de la PNGIRH. 4. Apoyar técnicamente el desarrollo de las sesiones del Consejo Nacional del Agua - CNA y sus comités técnicos, así como elaborar los documentos e insumos que se requieran para este fin. 5. Las demás que requiera el supervisor del contrato y que tengan relación directa con el objeto contractual.</t>
  </si>
  <si>
    <t>El valor del contrato a celebrar es hasta por la suma de SESENTA Y CINCO MILLONES DE PESOS MCTE ($65.000.000), incluido los impuestos a que haya lugar.</t>
  </si>
  <si>
    <t>CLAUDIA FERNANDA CARVAJAL MIRANDA</t>
  </si>
  <si>
    <t>Asesor código 1020 grado 19</t>
  </si>
  <si>
    <t>https://community.secop.gov.co/Public/Tendering/OpportunityDetail/Index?noticeUID=CO1.NTC.5461275&amp;isFromPublicArea=True&amp;isModal=true&amp;asPopupView=true</t>
  </si>
  <si>
    <t>El término estrictamente indispensable para que el contratista cumpla con el objeto y obligaciones contractuales será diez (10) meses o hasta 31 de diciembre, lo primero que ocurra.</t>
  </si>
  <si>
    <t>MAGALY GARCIA BAUTISTA</t>
  </si>
  <si>
    <t>https://www.funcionpublica.gov.co/web/sigep2/hdv/-/directorio/S1872769-8003-5/view</t>
  </si>
  <si>
    <t>Prestar los servicios profesionales jurídicos al Despacho del Viceministerio de Políticas y Normalización Ambiental para acompañar los diferentes órganos colegiados en los que tiene asiento este Despacho y la articulación sectorial.</t>
  </si>
  <si>
    <t>1. Asesorar al despacho del Viceministerio de Políticas y Normalización Ambiental en su participación en las diferentes Juntas, Comités Directivos y Espacios de decisión a los que asiste en representación del Ministerio de Ambiente o por delegación de la Ministra de Ambiente, para lo cual deberá preparar cronograma de sesiones, articulando agendas con la debida anticipación. 2. Construir las ayudas de memoria para las intervenciones del Viceministro de Políticas y Normalización Ambiental en espacios colegiados como comités, consejos y juntas directivas de entidades del SINA, fondos de cooperación internacional y otras entidades y participar en los espacios preparatorios de dichos espacios colegiados. 3. Revisar actas, acuerdos y demás documentos jurídicos que deban ser aprobados y/o suscritos por el Viceministro de Políticas y Normalización Ambiental, a partir de sus intervenciones en espacios colegiados, fondos de cooperación internacional, entre otros. 4. Apoyar los procesos de planeación estratégica del Despacho del Viceministerio de Polìticas y Normalización Ambiental desde el componente jurídico con énfasis especial en los espacios de articulación sectorial e intersectorial con el equipo de apoyo. 5. Hacer seguimiento al cumplimiento de compromisos derivados de los espacios colegiados de toma de decisiones en los que participe el Viceministerio de Políticas y Normalización Ambiental 6. Proyectar los estudios previos, otrosí, modificaciones, y demás documentación relacionada con las etapas precontractual, contractual y postcontractual del equipo humano de apoyo al Despacho del Viceministro, atendiendo los lineamientos dados por la coordinación del Grupo de Contratos y servir como enlace entre el Despacho del Viceministro de Ordenamiento Ambiental del Territorio y el Grupo de Contratos, garantizando la atención oportuna de las solicitudes que se efectúen. 7. Participar en reuniones, proyectar y gestionar la respuesta a los PQRSD que le sean asignados en los tiempos establecidos por ley, y elaborar las ayudas memoria para la participación del Viceministro (a) o Ministro (a) en los temas relacionados con su objeto contractual</t>
  </si>
  <si>
    <t>El valor del contrato a celebrar es hasta por la suma de CIENTO TREINTA Y DOS MILLONES OCHOCIENTOS VEINTICINCO MIL PESOS M/CTE ($132.825.000) incluido los impuestos a que haya lugar.</t>
  </si>
  <si>
    <t>LILIANA RODRIGUEZ SALAMANCA</t>
  </si>
  <si>
    <t>Profesional Código 1020, grado 13</t>
  </si>
  <si>
    <t>https://community.secop.gov.co/Public/Tendering/OpportunityDetail/Index?noticeUID=CO1.NTC.5470189&amp;isFromPublicArea=True&amp;isModal=true&amp;asPopupView=true</t>
  </si>
  <si>
    <t>DIEGO FERNANDO TRUJILLO MARIN</t>
  </si>
  <si>
    <t>https://www.funcionpublica.gov.co/web/sigep2/hdv/-/directorio/S2098848-8003-5/view</t>
  </si>
  <si>
    <t>Prestar servicios profesionales especializados al Despacho de la Ministra de Ambiente y Desarrollo Sostenible en la elaboración y revisión de documentos de índole jurídica, la atención a requerimientos de entes de control y el seguimiento requerido frente a las actuaciones de las Corporaciones Autónomas Regionales</t>
  </si>
  <si>
    <t>1. Apoyar en el desarrollo y la revisión de las acciones implementadas por el Ministerio de Ambiente y Desarrollo Sostenible, correspondientes al ejercicio de la función de inspección, vigilancia, evaluación y control de las actuaciones de las Corporaciones Autónomas Regionales. 2. Participar en el desarrollo de los procesos de articulación interinstitucional e intersectorial previstos para el seguimiento de las actuaciones de las Corporaciones Autónomas Regionales. 3. Apoyar en la elaboración, revisión y gestión de la aprobación de los documentos de índole jurídica que posibiliten la articulación con las Corporaciones Autónomas Regionales, tales como actos administrativos, conceptos jurídicos y otros a cargo del Despacho de la Ministra de Ambiente y Desarrollo Sostenible. 4. Apoyar jurídicamente en la ejecución de las acciones estratégicas adelantadas por el Sector Ambiente y Desarrollo Sostenible en el marco del Plan Nacional de Desarrollo. 5. Apoyar en el desarrollo y la revisión de los procesos de alto impacto, tales como convenios y contratos estratégicos del Despacho de la Ministra de Ambiente y Desarrollo Sostenible. 6. Revisar la coherencia y validez jurídica de ciertos actos administrativos, como los acuerdos derivados de las instancias relativas a las Corporaciones Autónomas Regionales y demás solicitadas. Calle 37 No. 8 - 40, Bogotá D.C., Colombia Conmutador: (+57) 601 332 3400 https://www.minambiente.gov.co/ F-A-CTR-52: V7 – 27/07/2023 Página 16|28 7. Apoyar en la proyección y revisión de las respuestas dirigidas a los entes de control y otras instancias, de acuerdo con los requerimientos que deba atender el Despacho de la Ministra de Ambiente y Desarrollo Sostenible. 8. Participar en la organización y ejecución de las reuniones que sean solicitadas por el Despacho de la Ministra de Ambiente y Desarrollo Sostenible. 9. Las demás actividades que sean asignadas por el supervisor del contrato y estén relacionadas directamente con el objeto de este.</t>
  </si>
  <si>
    <t>El valor del contrato a celebrar es hasta por la suma de CIENTO SETENTA Y UN MILLONES TRESCIENTOS SESENTA MIL PESOS M/CTE. ($171.360.000), incluidos los impuestos a que haya lugar.</t>
  </si>
  <si>
    <t>https://community.secop.gov.co/Public/Tendering/OpportunityDetail/Index?noticeUID=CO1.NTC.5454398&amp;isFromPublicArea=True&amp;isModal=true&amp;asPopupView=true</t>
  </si>
  <si>
    <t>El término estrictamente indispensable para que el contratista cumpla con el objeto y las obligaciones contractuales será por NUEVE (9) MESES o hasta el 30 de diciembre de 2024, lo primero que ocurra, previo cumplimiento de los requisitos de perfeccionamiento y ejecución del contrato.</t>
  </si>
  <si>
    <t>TANIA ELEONORA PATIÑO VANEGAS</t>
  </si>
  <si>
    <t>https://www.funcionpublica.gov.co/web/sigep2/hdv/-/directorio/S1740184-8003-5/view</t>
  </si>
  <si>
    <t>Prestar servicios profesionales al Despacho de la Secretaría General para el fortalecimiento del gobierno abierto, la transparencia, la integridad pública, la rendición de cuentas y la prevención de la corrupción en el Ministerio de Ambiente y Desarrollo Sostenible y para el acompañamiento en la implementación de estrategias de participación ciudadana.</t>
  </si>
  <si>
    <t>1. Acompañar técnicamente el desarrollo e implementación del programa de control social - control ciudadano y veedurías ambientales en articulación con la Estrategia de Gobierno Abierto y participación. El desarrollo de esta obligación incluye la participación en reuniones, mesas de trabajo y otros espacios, allegando los soportes de asistencia, memorias y seguimiento a los compromisos generados y realizando las recomendaciones que sean solicitadas por el supervisor del contrato. 2. Realizar acompañamiento técnico para la formulación e implementación de estrategias, acciones y lineamientos para el fortalecimiento de la transparencia, el acceso a la información conforme a las prioridades del Ministerio de Ambiente y Desarrollo Sostenible y las necesidades sectoriales establecidas en el Plan Nacional de Desarrollo 3. Aportar al desarrollo de iniciativas para la prevención de la corrupción en el sector ambiental y a la actualización e implementación de la política de integridad pública de la Entidad. 4. Acompañar y gestionar alianzas y articulaciones con organismos de cooperación y otros actores externos para el desarrollo de los objetivos y compromisos estratégicos del Ministerio priorizados por la Secretaría General, así como con entidades del sector y con actores internos. 5. Elaborar informes, reportes, documentos, respuesta a solicitudes de información y demás requerimientos o peticiones asociados a los temas propios de las obligaciones del objeto del contrato.</t>
  </si>
  <si>
    <t>El valor del contrato a celebrar es hasta por la suma de CIENTO CUARENTA MILLONES OCHENTA MIL PESOS M/CTE ($140.080.000), incluidos los impuestos a que haya lugar.</t>
  </si>
  <si>
    <t>https://community.secop.gov.co/Public/Tendering/OpportunityDetail/Index?noticeUID=CO1.NTC.5460409&amp;isFromPublicArea=True&amp;isModal=true&amp;asPopupView=true</t>
  </si>
  <si>
    <t>NOHORA CAROLINA ROJAS CORTES</t>
  </si>
  <si>
    <t>https://www.funcionpublica.gov.co/web/sigep2/hdv/-/directorio/S234945-8003-5/view</t>
  </si>
  <si>
    <t>- Prestación de servicios profesionales para apoyar la planeación y ejecución de los planes y programas desarrollados por el Grupo de Talento Humano, procesos de selección de personal y meritocracia, así como la atención en los procesos y procedimientos enfocados a la promoción y prevención del riesgo psicosocial.</t>
  </si>
  <si>
    <t>1. Proyectar los protocolos, códigos, políticas y demás documentos que sean requeridos por el Grupo de Talento Humano relacionados con el objeto del contrato. 2. Apoyar las estrategias de implementación del Ministerio de Ambiente y Desarrollo Sostenible de los protocolos, códigos, Resoluciones, cartillas y demás documentos de conocimiento para los funcionarios de la entidad, de los planes y políticas del Grupo de Talento Humano. 3.Apoyar y acompañar el desarrollo de actividades que se contemplan en el cronograma de SST y del área de Bienestar del Grupo de Talento Humano del Ministerio.  4.Realizar el acompañamiento y asesoramiento psicosocial a los funcionarios y contratistas que lo requieran, en relación a los protocolos de Acoso Sexual Laboral, Acoso de Genero y Acoso Laboral y demás códigos y protocolos propios del Grupo de Talento Humano. 5. Recibir y realizar el apoyo al diligenciamiento del formulario de retención del conocimiento y realizar la entrega de informes. 6. Apoyar el proceso de Meritocracia, verificación de requisitos y apoyo a la planta de personal en lo relacionado con el objeto del contrato. 7. Apoyar las actividades asociadas al proceso de provisión de empleos temporal o definitivo de funcionarios del Ministerio de Ambiente y Desarrollo Sostenible 8. Apoyar el seguimiento al desarrollo de las políticas y rutas del Grupo de Talento Humano en lo relacionado con el objeto del contrato. 9. Apoyar las diferentes actividades relacionadas con la gestión del clima y cultura de la entidad.</t>
  </si>
  <si>
    <t>El valor del contrato a celebrar es hasta por la suma de SETENTA Y SIETE MILLONES DE PESOS ($ 77.000.000).</t>
  </si>
  <si>
    <t>https://community.secop.gov.co/Public/Tendering/OpportunityDetail/Index?noticeUID=CO1.NTC.5505140&amp;isFromPublicArea=True&amp;isModal=true&amp;asPopupView=true</t>
  </si>
  <si>
    <t>VIVIANA CATALINA CAÑAS LEAL</t>
  </si>
  <si>
    <t>https://www.funcionpublica.gov.co/web/sigep2/hdv/-/directorio/S1952910-8003-5/view</t>
  </si>
  <si>
    <t>Prestar servicios profesionales al Despacho de la Secretaría General para el desarrollo de las actividades estratégicas del proceso de Modernización Institucional del Ministerio de Ambiente y Desarrollo Sostenible</t>
  </si>
  <si>
    <t>1. Apoyar el desarrollo de mesas técnicas y reuniones con las dependencias, oficinas y equipos de trabajo del Ministerio para definir la planta de personal optima del Ministerio de Ambiente y Desarrollo Sostenible. 2. Apoyar la revisión, definición y consolidación de las fichas del manual de funciones del Ministerio y demás documentos de los componentes de estructura y planta de personal que se defina en el marco del proceso de modernización institucional. 3. Apoyar en la elaboración del estudio técnico de modernización institucional y demás anexos requeridos por el DAFP. 4. Participar en las actividades de recolección de la información de contexto organizacional, para el proceso de rediseño institucional del Ministerio. 5. Apoyar la consolidación y entrega de información relacionada con la estructura interna, la planta de personal de la Entidad, y aquella que sea requerida para el proceso de modernización institucional. 6. Participar en las mesas de trabajo y reuniones con entidades externas relacionadas con el objeto contractual, allegando actas y/o memorias de las mismas. 7. Entregar informes y dar respuesta a los requerimientos de información durante la ejecución del contrato, que den cuenta del estado y avance del proceso de modernización institucional. 8. Atender las demás solicitudes o recomendaciones que le sean asignadas por la supervisión del contrato y que este en el marco del objeto contractual.</t>
  </si>
  <si>
    <t>El valor del contrato a celebrar es hasta por la suma de SESENTA Y CINCO MILLONES NOVECIENTOS VEINTE MIL PESOS M/CTE. ($65.920.000).</t>
  </si>
  <si>
    <t>C-3299-0900-21-10101 C-3299071-02</t>
  </si>
  <si>
    <t>https://community.secop.gov.co/Public/Tendering/OpportunityDetail/Index?noticeUID=CO1.NTC.5457299&amp;isFromPublicArea=True&amp;isModal=true&amp;asPopupView=true</t>
  </si>
  <si>
    <t>El término estrictamente indispensable para que el contratista cumpla con el objeto y obligaciones contractuales será ocho (8) meses, o hasta 31 de diciembre, lo primero que ocurra.</t>
  </si>
  <si>
    <t>LUIS CARLOS MARTÍNEZ PRADA</t>
  </si>
  <si>
    <t>https://www.funcionpublica.gov.co/web/sigep2/hdv/-/directorio/S360346-8003-5/view</t>
  </si>
  <si>
    <t>DIRECCIÓN DE CAMBIO CLIMÁTICO Y GESTIÓN DEL RIESGO</t>
  </si>
  <si>
    <t>Prestar servicios profesionales a la Dirección de Cambio Climático y Gestión del Riesgo del Ministerio de Ambiente y Desarrollo Sostenible para apoyar jurídicamente en la estructuración y ejecución de proyectos, convenios y procesos contractuales relacionados con la gestión del cambio climático y del riesgo</t>
  </si>
  <si>
    <t>1. Apoyar desde el componente normativo la estructuración de la fichas ejecutivas y/o fichas técnicas de proyecto y/o demás documentos técnicos necesarios para el desarrollo de convenios de cualquier índole, relacionados con la gestión del cambio climático y del riesgo. 2. Apoyar el desarrollo de los procesos contractuales de la Dirección de Cambio Climático y Gestión del Riesgo en su etapa precontractual, contractual y post contractual, conforme al manual de contratación del Ministerio de Ambiente y Desarrollo Sostenible y la normatividad vigente. 3. Participar en reuniones y mesas técnicas con actores internos y externos, así como precomités y comités de contratación, realizando los aportes y atendiendo las observaciones y solicitudes que correspondan, cuando a ello hubiere lugar, para la estructuración de estudios y documentos precontractuales tendientes a la suscripción de convenios y/o contratos, que permitan el desarrollo de proyectos relacionados con la gestión del cambio climático y del riesgo. 4. Realizar apoyo jurídico en la ejecución y cumplimiento de las obligaciones determinadas en los contratos y convenios que suscriba la Dirección de Cambio Climático y Gestión del Riesgo, incluyendo la revisión jurídica de informes, actas de liquidación y/o resoluciones de liquidación, cuando a ello hubiere lugar. 5. Apoyar técnicamente la construcción de insumos y trabajar de manera articulada aportando al desarrollo del eje estratégico de planeación, presupuesto y proyectos de la DCCGR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</si>
  <si>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CIENTO OCHO MILLONES TRESCIENTOS MIL PESOS M/CTE ($108.300.000), incluido los impuestos a que haya lugar.</t>
  </si>
  <si>
    <t>C-3206-0900-5-40404A-3206007-02</t>
  </si>
  <si>
    <t>GUILLERMO PRIETO PALACIOS</t>
  </si>
  <si>
    <t xml:space="preserve">Coordinador del Grupo de Adaptación al Cambio Climático </t>
  </si>
  <si>
    <t>https://community.secop.gov.co/Public/Tendering/OpportunityDetail/Index?noticeUID=CO1.NTC.5458719&amp;isFromPublicArea=True&amp;isModal=true&amp;asPopupView=true</t>
  </si>
  <si>
    <t>El término estrictamente indispensable para que el contratista cumpla con el objeto y obligaciones contractuales será de ONCE (11) MESES Y DOCE (12) DÍAS, o hasta el 31 de diciembre de 2024, lo que primero que ocurra, contados a partir del cumplimiento de los requisitos de ejecución previo perfeccionamiento del contrato.</t>
  </si>
  <si>
    <t xml:space="preserve">EIMY YULISSA CORDOBA HERNANDEZ </t>
  </si>
  <si>
    <t>https://www.funcionpublica.gov.co/web/sigep2/hdv/-/directorio/S1924854-8003-5/view</t>
  </si>
  <si>
    <t>Prestación de servicios profesionales a la Dirección de Bosques, Biodiversidad y Servicios Ecosistémicos del Ministerio de Ambiente y Desarrollo Sostenible en la realización y seguimiento de actividades técnicas del plan de mejoramiento de sustracción de áreas de reserva forestal de orden nacional y desarrollar acciones asociadas al fortalecimiento de los procesos misionales de la dependencia.</t>
  </si>
  <si>
    <t>1. Adelantar acciones asociadas a la planeación, ejecución y seguimiento de las actividades del plan de mejoramiento del trámite de sustracción de áreas de reserva forestal de orden nacional. 2. Realizar la depuración y saneamiento técnico de los expedientes del trámite de sustracción de áreas de reserva forestal de orden nacional que le sean asignados y mantener actualizada la matriz de expedientes del trámite 3. Generar reportes asociados a los diferentes componentes del plan de mejoramiento de sustracciones 4. Apoyar la proyección de conceptos técnicos del trámite de sustracción de áreas de reserva forestal de orden nacional cuando sea requerido. 5. Apoyar a la Dirección de Bosques, Biodiversidad y Servicios Ecosistémicos en el cumplimiento de las diferentes actividades asociadas al fortalecimiento del Modelo Integrado de Planeación y Gestión de acuerdo con los requerimientos de la Oficina Asesora de Planeación. 6. Responder en el marco del objeto contractual las PQRS asignadas, dentro de los términos establecidos. 7. Asistir a las reuniones relacionadas con el objeto contractual, cuando el supervisor lo requiera, generando las memorias, actas o informes técnicos 8. Apoyar la operación en SILAMC para la creación, finalización y solicitud de anulación de actividades endicha plataforma en el marco del saneamiento de expedientes asociados al Plan de mejoramiento del trámite de sustracción de áreas de reserva forestal de orden nacional 9. Recopilar insumos y hacer seguimiento con la periodicidad establecida al Programa de Transparencia y Ética Pública.</t>
  </si>
  <si>
    <t>El valor del contrato a celebrar es hasta por la suma de SETENTA Y SIETE MILLONES DE PESOS M/CTE ($77.000.000) incluido los impuestos a que haya lugar.</t>
  </si>
  <si>
    <t>CARLOS GARRID RIVERA OSPINA</t>
  </si>
  <si>
    <t>Coordinador Grupo de Gestión Integral de Bosques y Reservas Forestales Nacionales</t>
  </si>
  <si>
    <t>https://community.secop.gov.co/Public/Tendering/OpportunityDetail/Index?noticeUID=CO1.NTC.5463669&amp;isFromPublicArea=True&amp;isModal=true&amp;asPopupView=true</t>
  </si>
  <si>
    <t>El término estrictamente indispensable para que el contratista cumpla con el objeto y obligaciones contractuales será de ONCE MESES (11), o hasta 31 de diciembre de 2024, lo primero que ocurra, previo cumplimiento de los requisitos de perfeccionamiento y ejecución</t>
  </si>
  <si>
    <t>JEISSON DE JESÚS PÉREZ ACOSTA</t>
  </si>
  <si>
    <t>https://www.funcionpublica.gov.co/web/sigep2/hdv/-/directorio/S1625447-8003-5/view</t>
  </si>
  <si>
    <t>Prestación de servicios profesionales en el Grupo de Contratos del Ministerio de Ambiente y Desarrollo Sostenible para ejecutar las actividades pertinentes en el archivo del grupo con el fin de dar cumplimiento a la normatividad que rige dicha materia y apoyar la implementación de los instrumentos archivísticos implementados por la entidad.</t>
  </si>
  <si>
    <t>1. Apoyar en la producción, organización, foliación, descripción, consulta, préstamo y custodia de la documentación y realización de transferencias documentales de los archivos de gestión. 2. Apoyar la atención de auditorías y subsanación de hallazgos de gestión documental. 3. Apoyar en la gestión de los expedientes físicos, híbridos y electrónicos conforme a las normas de archivo. 4. Realizar la gestión de los archivos de la dependencia, ciñéndose a los parámetros de calidad necesarios en la clasificación, depuración, organización y foliación del archivo conforme a los procedimientos que existen en el Ministerio para tal fin, de acuerdo con las metas programadas en coordinación con el supervisor y/o líder del proceso de Gestión Documental. 5. Realizar la identificación de las unidades de almacenamiento y unidades de conservación, empleando los formatos indicados por el Grupo de Gestión Documental y de conformidad con los procedimientos existentes. 6. Mantener el inventario documental del archivo de gestión actualizado, así como asegurar que todos los expedientes cuenten con hojas de control. 7. Llevar a cabo las acciones necesarias para dar cumplimiento al cronograma de transferencias documentales primarias divulgado por el Grupo de Gestión Documental, dentro de los tiempos establecidos. 8. Llevar un control de los préstamos y consulta de expedientes de la dependencia realizados por usuarios internos y externos, empleando los formatos establecidos por el Grupo de Gestión Documental para tal fin. 9. Asistir a las reuniones y/o eventos que sean requeridos por el supervisor del contrato y que estén relacionados en el marco contractual. 10. Las demás que le sean asignadas por los Supervisores del Contrato y que tenga relación con el objeto contractual.</t>
  </si>
  <si>
    <t>El valor del contrato a celebrar es hasta por la suma de $ 38.800.000 incluido los impuestos a que haya lugar.</t>
  </si>
  <si>
    <t>https://community.secop.gov.co/Public/Tendering/OpportunityDetail/Index?noticeUID=CO1.NTC.5563539&amp;isFromPublicArea=True&amp;isModal=true&amp;asPopupView=true</t>
  </si>
  <si>
    <t>El término estrictamente indispensable para que el contratista cumpla con el objeto y obligaciones contractuales será de nueve (9) meses y veintiún (21) días, o hasta 31 de diciembre, lo primero que ocurra.</t>
  </si>
  <si>
    <t>KARINA PAOLA TAPIA PEREZ</t>
  </si>
  <si>
    <t>https://www.funcionpublica.gov.co/web/sigep2/hdv/-/directorio/S1917142-8003-5/view</t>
  </si>
  <si>
    <t>Prestar servicios profesionales a la Oficina Asesora de Planeación del Ministerio de Ambiente y Desarrollo Sostenible, para realizar las actividades de formulación, monitoreo y actualización del Programa de Transparencia y Ética Pública, así como, del fortalecimiento, implementación y mejora del Modelo Integrado de Planeación y Gestión en cumplimiento a las normas y políticas vigentes.</t>
  </si>
  <si>
    <t>1. Elaborar e implementar instrumentos que permitan fortalecer la gestión y desempeño institucional y sectorial teniendo en cuenta lo establecido en el Modelo Integrado de Planeación y Gestión y demás normas y políticas asociadas vigentes. 2. Gestionar el desarrollo de los Comités de Gestión y Desempeño, tanto institucional como sectorial, así mismo, elaborar las actas y realizar el seguimiento a los compromisos adquiridos en las sesiones realizadas. 3. Realizar acciones que permitan evidenciar la implementación del Modelo Integrado de Planeación y Gestión, así como el reporte del Formato Único de Reporte de Avance en la Gestión (FURAG) y otros reportes relacionados a nivel institucional y sectorial. 4. Proponer y desarrollar contenidos para la implementación de estrategias de comunicación del Modelo Integrado de Planeación y Gestión. 5. Formular, actualizar y desarrollar actividades que garanticen la implementación del Programa de Transparencia y Ética Pública en acompañamiento permanente de las dependencias del Ministerio. 6. Las demás actividades asignadas por el supervisor y relacionadas con el objeto del presente contrato.</t>
  </si>
  <si>
    <t>El valor del contrato a celebrar es hasta por la suma de SETENTA Y NUEVE MILLONES CIEN MIL PESOS M/CTE ($79.100.000,00), incluido los impuestos a que haya lugar.</t>
  </si>
  <si>
    <t>C-3299-0900-26-10101C-3299060-02</t>
  </si>
  <si>
    <t>DAISSY CAROLINA PERALTA CRUZ</t>
  </si>
  <si>
    <t>Coordinador del Grupo de Gestión y Desempeño Institucional</t>
  </si>
  <si>
    <t>https://community.secop.gov.co/Public/Tendering/OpportunityDetail/Index?noticeUID=CO1.NTC.5459010&amp;isFromPublicArea=True&amp;isModal=true&amp;asPopupView=true</t>
  </si>
  <si>
    <t>El término estrictamente indispensable para que el contratista cumpla con el objeto y obligaciones contractuales será 11 meses y 9 días calendario, o hasta 31 de diciembre 2024, lo primero que ocurra.</t>
  </si>
  <si>
    <t>CAMILO ERNESTO BUITRAGO SOTO</t>
  </si>
  <si>
    <t>INGENIERIA FORESTAL</t>
  </si>
  <si>
    <t>https://www.funcionpublica.gov.co/web/sigep2/hdv/-/directorio/S1609700-8003-5/view</t>
  </si>
  <si>
    <t>DIRECCIÓN DE ASUNTOS AMBIENTALES SECTORIAL Y URBANA</t>
  </si>
  <si>
    <t>Prestar servicios profesionales a la Dirección de Asuntos Ambientales Sectorial y Urbana del Ministerio de Ambiente y Desarrollo Sostenible para apoyar la generación de insumos para la elaboración, revisión o actualización de lineamientos, criterios y directrices, técnicas o normativas para el proceso de licenciamiento ambiental en sus diferentes fases, con énfasis en los asociados a los impactos ambientales acumulativos y sinérgicos.</t>
  </si>
  <si>
    <t>1. Presentar para aprobación del supervisor un plan de trabajo (actividades, cronograma y entregables) dentro de los diez (10) días calendario siguientes al cumplimiento de los requisitos de ejecución del contrato. 2. Apoyar la generación de un marco conceptual sobre los impactos ambientales acumulativos y sinérgicos que permita su determinación, valoración y gestión en el marco del licenciamiento ambiental. 3. Generar insumos técnicos para la determinación y evaluación de componentes valorados del ecosistema como herramienta para el fortalecimiento de las autoridades ambientales en la administración de los recursos naturales en sus áreas de jurisdicción, desde la perspectiva del licenciamiento ambiental 4. Generar insumos para la elaboración de un procedimiento de valoración de impactos acumulativos y sinérgicos desde la perspectiva del licenciamiento ambiental. 5. Apoyar la elaboración, revisión o actualización de lineamientos, criterios y directrices, técnicas o normativas para el proceso de licenciamiento ambiental en sus diferentes fases. Calle 37 No. 8 - 40, Bogotá D.C., Colombia Conmutador: (+57) 601 332 3400 https://www.minambiente.gov.co/ F-A-CTR-52: V7 – 27/07/2023 Página 9|23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</si>
  <si>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SETENTA Y SIETE MILLONES SETECIENTOS DOCE MIL PESOS M-CTE ($77.712.000) incluido los impuestos a que haya lugar.</t>
  </si>
  <si>
    <t>C-3201-0900-7-10101D-3201033-02</t>
  </si>
  <si>
    <t>MARIA DEL CARMEN CABEZA ALARCÓN</t>
  </si>
  <si>
    <t>profesional especializado código 2028 grado 19</t>
  </si>
  <si>
    <t>https://community.secop.gov.co/Public/Tendering/OpportunityDetail/Index?noticeUID=CO1.NTC.5460597&amp;isFromPublicArea=True&amp;isModal=true&amp;asPopupView=true</t>
  </si>
  <si>
    <t>El término estrictamente indispensable para que el contratista cumpla con el objeto y obligaciones contractuales será ocho (8) meses, o hasta 31 de diciembre de 2024, lo primero que ocurra.</t>
  </si>
  <si>
    <t>JUAN JOSE TORO RIVERA</t>
  </si>
  <si>
    <t>https://www.funcionpublica.gov.co/web/sigep2/hdv/-/directorio/S4646998-8003-5/view</t>
  </si>
  <si>
    <t>Prestar servicios profesionales en la defensa jurídica frente a los procesos judiciales, extrajudiciales y administrativos del Ministerio de Ambiente y Desarrollo Sostenible y en general las demás acciones administrativas y jurídicas requeridas de competencia de la Oficina Asesora Jurídica y demás procesos de cobro coactivo y de restitución de tierras.</t>
  </si>
  <si>
    <t>1. Revisar, tramitar y dar seguimiento a los procesos de cobro coactivos del Ministerio de ambiente y a las tutelas en los asuntos que le sean asignados por el supervisor del contrato. Calle 37 No. 8 - 40, Bogotá D.C., Colombia Conmutador: (+57) 601 332 3400 https://www.minambiente.gov.co/ F-A-CTR-52: V7 – 27/07/2023 Página 8|22 2. Ejercer la representación judicial y extrajudicial de la entidad en los asuntos que le sean asignados e intervenir en todas las actuaciones procesales, administrativas, acciones constitucionales y demás que le corresponda realizar conforme a la ley. 3. Hacer el registro de la información sobre todos los procesos y trámites a su cargo, en el sistema EKOGUI y en los demás sistemas o medios con que cuente la Oficina Asesora Jurídica, siguiendo las directrices del Sistema Integrado de Gestión de Calidad. 4. Asistir y participar en las reuniones, visitas requeridas y demás actividades que le sean solicitadas por el (la) Jefe (a) de la Oficina Asesora Jurídica, con el fin de brindar asesoramiento jurídico con respecto a los temas que le sean solicitados. 5. Generar ayudas de memoria, conceptos y las fichas de seguimiento junto con su respectiva actualización sobre los procesos, a cargo.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</si>
  <si>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TREINTA Y SEIS MILLONES DE PESOS MCTE ($36.000.000) incluidos todos los impuestos a que haya lugar</t>
  </si>
  <si>
    <t>https://community.secop.gov.co/Public/Tendering/OpportunityDetail/Index?noticeUID=CO1.NTC.5459456&amp;isFromPublicArea=True&amp;isModal=true&amp;asPopupView=true</t>
  </si>
  <si>
    <t>El término estrictamente indispensable para que el contratista cumpla con el objeto y obligaciones contractuales será seis (06) meses, o hasta 31 de diciembre, lo primero que ocurra, previo cumplimiento de los requisitos de perfeccionamiento y ejecución.</t>
  </si>
  <si>
    <t>JEIMMY YESENIA GALINDO MORENO</t>
  </si>
  <si>
    <t>https://www.funcionpublica.gov.co/web/sigep2/hdv/-/directorio/S4664436-8003-5/view</t>
  </si>
  <si>
    <t>Prestar servicios profesionales en la defensa jurídica frente a los procesos judiciales, extrajudiciales y administrativos del Ministerio de Ambiente y Desarrollo Sostenible y en general las demás acciones administrativas y jurídicas requeridas de competencia de la Oficina Asesora Jurídica y demás procesos de cobro coactivo y de restitución de tierras</t>
  </si>
  <si>
    <t>1. Revisar, tramitar y dar seguimiento a los procesos de cobro coactivos del Ministerio de ambiente y a las tutelas en los asuntos que le sean asignados por el supervisor del contrato. 2. Ejercer la representación judicial y extrajudicial de la entidad en los asuntos que le sean asignados e intervenir en todas las actuaciones procesales, administrativas, acciones constitucionales y demás que le corresponda realizar conforme a la ley. 3. Hacer el registro de la información sobre todos los procesos y trámites a su cargo, en el sistema EKOGUI y en los demás sistemas o medios con que cuente la Oficina Asesora Jurídica, siguiendo las directrices del Sistema Integrado de Gestión de Calidad. 4. Asistir y participar en las reuniones, visitas requeridas y demás actividades que le sean solicitadas por el (la) Jefe (a) de la Oficina Asesora Jurídica, con el fin de brindar asesoramiento jurídico con respecto a los temas que le sean solicitados. 5. Generar ayudas de memoria, conceptos y las fichas de seguimiento junto con su respectiva actualización sobre los procesos, a cargo.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</si>
  <si>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SESENTA Y SEIS MILLONES DE PESOS MCTE ($66.000.000)</t>
  </si>
  <si>
    <t>https://community.secop.gov.co/Public/Tendering/OpportunityDetail/Index?noticeUID=CO1.NTC.5458493&amp;isFromPublicArea=True&amp;isModal=true&amp;asPopupView=true</t>
  </si>
  <si>
    <t>El término estrictamente indispensable para que el contratista cumpla con el objeto y obligaciones contractuales será Once (11) MESES o hasta el 31 de diciembre lo primero que ocurra.</t>
  </si>
  <si>
    <t>TAMARA MATEA OSPINA POSSE</t>
  </si>
  <si>
    <t>https://www.funcionpublica.gov.co/web/sigep2/hdv/-/directorio/S4691767-8003-5/view</t>
  </si>
  <si>
    <t>Prestar servicios profesionales al Despacho de la Ministra de Ambiente y Desarrollo Sostenible en el desarrollo de estrategias y procesos de articulación interinstitucional, para el fortalecimiento de la participación ciudadana y el diálogo social en asuntos socioambientales priorizados en el Plan Nacional de Desarrollo.</t>
  </si>
  <si>
    <t>1. Apoyar en el desarrollo y la implementación de estrategias de participación ciudadana y diálogo social, lideradas por el Despacho de la Ministra de Ambiente y Desarrollo Sostenible. 2. Participar en la ejecución de espacios de diálogo social y otros escenarios de incidencia en el marco de la agenda territorial del Despacho de la Ministra de Ambiente y Desarrollo Sostenible. 3. Apoyar en la consolidación de los insumos referentes a conflictos socioambientales, elaborados por el equipo de Diálogo Social de la entidad y requeridos para el desarrollo de la agenda territorial del Despacho de la Ministra de Ambiente y Desarrollo Sostenible. 4. Acompañar al Despacho de la Ministra de Ambiente y Desarrollo Sostenible en el relacionamiento con actores sociales, ambientales y territoriales para el fortalecimiento de la participación ciudadana y el diálogo social en virtud del Plan Nacional de Desarrollo. 5. Participar en el seguimiento de los compromisos estratégicos de la agenda territorial del Despacho de la Ministra de Ambiente y Desarrollo Sostenible, apoyando en el desarrollo de los procesos de articulación con las áreas técnicas de la entidad, el Sistema Nacional de Diálogo Social, las instituciones que conforman el Sistema Nacional Ambiental – SINA y el Gobierno Nacional. 6. Acompañar al Despacho de la Ministra de Ambiente y Desarrollo Sostenible en la formulación e implementación de acciones que contribuyan con la transformación de conflictos Calle 37 No. 8 - 40, Bogotá D.C., Colombia Conmutador: (+57) 601 332 3400 https://www.minambiente.gov.co/ F-A-CTR-52: V7 – 27/07/2023 Página 17|29 socioambientales, promoviendo la justicia y democracia ambiental en los territorios priorizados en el Plan Nacional de Desarrollo. 7. Participar en la planeación y el seguimiento de acciones y estrategias que posibiliten el fortalecimiento de la participación ciudadana incidente, promoviendo el acceso a la información en el marco de la ruta para la prevención del escalonamiento de conflictos socioambientales del Sistema Nacional de Diálogo Social. 8. Apoyar al Despacho de la Ministra de Ambiente y Desarrollo Sostenible en el desarrollo de acciones que conduzcan al fortalecimiento de la equidad de género, así como a la participación de mujeres y poblaciones diversas en el Sector Ambiente y Desarrollo Sostenible. 9. Las demás actividades que sean asignadas por el supervisor del contrato y estén relacionadas directamente con el objeto de este.</t>
  </si>
  <si>
    <t>El valor del contrato a celebrar es hasta por la suma de CIENTO VEINTE MILLONES DE PESOS M/CTE. ($120.000.000), incluidos los impuestos a que haya lugar.</t>
  </si>
  <si>
    <t>MIGUEL ÁNGEL JULIO</t>
  </si>
  <si>
    <t>SUBDIRECTOR DE EDUCACIÓN Y PARTICIPACIÓN</t>
  </si>
  <si>
    <t>https://community.secop.gov.co/Public/Tendering/OpportunityDetail/Index?noticeUID=CO1.NTC.5460970&amp;isFromPublicArea=True&amp;isModal=true&amp;asPopupView=true</t>
  </si>
  <si>
    <t>El término estrictamente indispensable para que el contratista cumpla con el objeto y las obligaciones contractuales será por DIEZ (10) MESES o hasta el 30 de diciembre de 2024, lo primero que ocurra, previo cumplimiento de los requisitos de perfeccionamiento y ejecución del contrato.</t>
  </si>
  <si>
    <t>AHYDA CRISTINA GARCIA CORDOBA</t>
  </si>
  <si>
    <t>TRABAJO SOCIAL</t>
  </si>
  <si>
    <t>https://www.funcionpublica.gov.co/web/sigep2/hdv/-/directorio/S535778-8003-5/view</t>
  </si>
  <si>
    <t>Prestación de servicios profesionales a la Dirección de Gestión Integral de Recurso Hídrico del Ministerio de Ambiente y Desarrollo Sostenible, para apoyar en la implementación de acciones que den cumplimiento a la Sentencia T-622 de 2016 en lo relacionado con la articulación interinstitucional, comunitaria y social, para el desarrollo de acciones relacionadas con la educación ambiental y el manejo de conflictos contenidos en el eje estratégico "Gobernanza del territorio"</t>
  </si>
  <si>
    <t>1. Apoyar en la elaboración e implementación del plan de fortalecimiento de la Comisión de Guardianes del río Atrato, en el marco de la orden 4 de la ST-622 de 2016 y documentar los avances del proceso que correspondan a la vigencia del contrato, de acuerdo a las orientaciones de la supervisión. 2. Apoyar en la articulación e interlocución interinstitucional desde el componente social, en los espacios y escenarios de trabajo, planificación y concertación que se desarrollen en cumplimiento de la orden judicial y en el marco de Comité ambiental de la Comisión Intersectorial del Chocó - CICH. 3. Documentar la implementación de la Línea de Gobernanza Ambiental del Territorio del Plan de Acción de la orden quinta de la Sentencia T-622 de 2016, y específicamente las sublineas de Educación Ambiental y Manejo de Conflictos, estableciendo una ruta metodológica para la intervención y desarrollando las acciones propuestas en conjunto con los demás actores vinculados, de acuerdo a las orientaciones de la supervisión. 4. Aportar insumos técnicos, desde el componente social, para la elaboración y consolidación de informes periódicos o inhabituales, documentos técnicos y demás peticiones, que permitan dar respuesta a los órganos de control, las comunidades accionantes, demás actores con interés en la ST-622 de 2016 y otros solicitados la supervisión. 5. Apoyar técnicamente la preparación y la realización de los diferentes espacios de articulación con actores vinculados en la orden judicial en territorio. 6. Elaborar los insumos técnicos que se requieran para la implementación del Programa Nacional de Gobernanza del Agua, desde los avances conceptuales y metodológicos y el desarrollo del enfoque diferencial, realizados en el marco de la ST-622 de 2016. 7. Realizar el seguimiento a los programas, proyectos y demás iniciativas que se desarrollen para dar cumplimiento a la sentencia T-622 de 2016, desde el componente social. 8. Las demás que sean requeridas por la supervisión del contrato y que tengan relación con el objeto contractual.</t>
  </si>
  <si>
    <t>El valor del contrato a celebrar es hasta por la suma de CIENTO TRES MILLONES DE PESOS M/CTE ($103.000.000), incluido los impuestos a que haya lugar.</t>
  </si>
  <si>
    <t>ANDRÉS DARÍO SALAZAR FIERRO</t>
  </si>
  <si>
    <t>Profesional Especializado Grado 21 de Grupo de Fortalecimiento y Gobernanza del Agua</t>
  </si>
  <si>
    <t>DIRECCIÒN DE GESTIÓN INTEGRAL DEL RECURSO HÍDRICO</t>
  </si>
  <si>
    <t>https://community.secop.gov.co/Public/Tendering/OpportunityDetail/Index?noticeUID=CO1.NTC.5460726&amp;isFromPublicArea=True&amp;isModal=true&amp;asPopupView=true</t>
  </si>
  <si>
    <t>CLAUDIA LORENA SALAZAR MOJICA</t>
  </si>
  <si>
    <t>POLITICA Y RELACIONES INTERNACIONALES</t>
  </si>
  <si>
    <t>https://www.funcionpublica.gov.co/web/sigep2/hdv/-/directorio/S331877-8003-5/view</t>
  </si>
  <si>
    <t>Prestar servicios profesionales a la Oficina de Asuntos Internacionales del Ministerio de Ambiente y Desarrollo Sostenible para la gestión, articulación y seguimiento de los proyectos, programas, iniciativas y compromisos de Cooperación Internacional surgidos en el marco de la Comunidad Andina, Alianza del Pacífico, Unión Europea, Mercosur y demás escenarios multilaterales y bilaterales de la gestión ambiental que le sean asignados.</t>
  </si>
  <si>
    <t>1. Apoyar la gestión, articulación y seguimiento del portafolio de la agenda ambiental de cooperación con la Unión Europea. 2. Apoyar el seguimiento y desarrollo del capítulo ambiental/grupos técnicos en el marco de los acuerdos comerciales con la Unión Europea y la del Alianza Pacífico. 3. Apoyar el seguimiento y gestión del portafolio de cooperación bilateral con Brasil, Ecuador, Perú, Italia y demás países que sean asignados por el supervisor. 4. Apoyar el seguimiento de los compromisos ambientales en el marco de los mecanismos de integración regional asignados por el supervisor. 5. Apoyar la gestión y promoción de las diferentes modalidades de cooperación con organismos multilaterales y bilaterales en materia de delitos ambientales. 6. Apoyar el seguimiento y desarrollo de la agenda internacional en materia de cambio climático. 7. Gestionar de manera oportuna las PQRSDF y requerimientos por parte de los diferentes solicitantes y entes de control conforme a la competencia de la OAI. 8. Elaborar los informes, actas, documentos y matrices que sean solicitados por el supervisor en relación con el objeto contractual. 9. Apoyar en la preparación logística y técnica de reuniones internacionales e interinstitucionales relacionadas con el objeto contractual. 10. Las demás que le asigne el supervisor del contrato y que tengan relación directa con el objeto contractual</t>
  </si>
  <si>
    <t>El valor del contrato a celebrar es hasta por la suma de CIENTO CUARENTA Y CINCO MILLONES CUATROCIENTOS SETENTA Y TRES MIL SEISCIENTOS VEINTITRÉS PESOS M/CTE ($145.473.623),</t>
  </si>
  <si>
    <t>https://community.secop.gov.co/Public/Tendering/OpportunityDetail/Index?noticeUID=CO1.NTC.5462936&amp;isFromPublicArea=True&amp;isModal=true&amp;asPopupView=true</t>
  </si>
  <si>
    <t>El término estrictamente indispensable para que el contratista cumpla con el objeto y obligaciones contractuales será once (11) meses y ocho (8) días, contados a partir del cumplimiento de los requisitos de ejecución, o hasta 31 de diciembre de 2024, lo primero que ocurra</t>
  </si>
  <si>
    <t>LIBIA EDELMIRA CIFUENTES DELGADILLO</t>
  </si>
  <si>
    <t>https://www.funcionpublica.gov.co/web/sigep2/hdv/-/directorio/S126014-8003-5/view</t>
  </si>
  <si>
    <t>Prestar servicios profesionales a la Dirección de Bosques, Biodiversidad y Servicios Ecosistémicos del Ministerio de Ambiente y Desarrollo Sostenible desde el componente técnico ambiental, para el cumplimiento de las órdenes de las sentencias de delimitación de páramos en armonía con el ordenamiento alrededor del agua.</t>
  </si>
  <si>
    <t>1. Estructurar el cronograma de encuentros y reuniones a ser desarrollados para cumplimiento de las órdenes de delimitación participativa establecidas en sentencia y gestionar su cumplimiento, articulando con oportunidad la logística y demás insumos necesarios. 2. Apoyar la coordinación para la planificación y desarrollo de las reuniones, talleres y mesas de trabajo en el marco de los procesos de delimitación y la gestión integral de los ecosistemas de páramo de acuerdo con la normatividad vigente y participar en estos espacios acorde a la planificación. 3. Preparar los informes técnicos y demás documentos (presentaciones, actas) de avance y cumplimiento de los procesos participativos de delimitación de páramos integrando la información consolidada por el profesional social y dependencias de Minambiente. 4. Aportar insumos técnicos desde el componente ambiental, dirigidos a los procesos de reglamentación de la Ley 1930 de 2018 y demás normativa asociada a la gestión integral de páramos. 5. Elaborar las respuestas a las peticiones, quejas, reclamos, sugerencias y denuncias (PQRSD) relacionadas con los procesos de delimitación de los páramos y la gestión integral de estos ecosistemas, dentro de los tiempos establecidos por norma, adjuntando mensualmente el reporte del sistema de Gestión Documental que evidencia el estado de las asignaciones de ARCA. 6. Realizar el apoyo a la supervisión técnica de los contratos que le sean asignados por la Directora de Bosques, Biodiversidad y Servicios Ecosistémicos en el marco del objeto contractual 7. Aplicar en los espacios de participación y acompañamiento desarrollados mensualmente en el marco del objeto contractual los formatos y procedimientos establecidos en el sistema integrado de gestión de la entidad. 8. Realizar las actividades relacionadas con el objeto contractual que le sean asignadas por el supervisor del contrato.</t>
  </si>
  <si>
    <t>El valor del contrato a celebrar es por la suma de hasta OCHENTA Y CUATRO MILLONES DE PESOS M/CTE ($84.000.000), incluido los impuestos a que haya lugar.</t>
  </si>
  <si>
    <t>https://community.secop.gov.co/Public/Tendering/OpportunityDetail/Index?noticeUID=CO1.NTC.5483262&amp;isFromPublicArea=True&amp;isModal=true&amp;asPopupView=true</t>
  </si>
  <si>
    <t>El término estrictamente indispensable para que la contratista cumpla con el objeto y obligaciones contractuales será DIEZ (10) MESES Y QUINCE (15) DÍAS CALENDARIO, o hasta 31 de diciembre de 2024, lo primero que ocurra, previo cumplimiento de los requisitos de perfeccionamiento y ejecución.</t>
  </si>
  <si>
    <t>JAVIER EDUARDO RAMIREZ PEREZ</t>
  </si>
  <si>
    <t xml:space="preserve">INGENIERIA INDUSTRIAL </t>
  </si>
  <si>
    <t>https://www.funcionpublica.gov.co/web/sigep2/hdv/-/directorio/S1640717-8003-5/view</t>
  </si>
  <si>
    <t>Prestar servicios profesionales a la Oficina Asesora de Planeación del Ministerio de Ambiente y Desarrollo Sostenible, en apoyo a la formulación, conceptualización metodológica, evaluación, emisión de conceptos o pronunciamientos para los proyectos de inversión presentados por las entidades del Sector Ambiente y Desarrollo Sostenible y los entes territoriales, así como para los presentados a través de los diferentes fondos del Ministerio de Ambiente y Desarrollo Sostenible.</t>
  </si>
  <si>
    <t>1. Apoyar en la formulación, conceptualización metodológica de los proyectos de inversión, formulados y presentados por las entidades del Sector Ambiente y Desarrollo Sostenible y los entes territoriales o de las solicitudes de modificaciones de los POA, así como de los diferentes fondos del Ministerio. 2 Realizar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reportarlo en el formato establecido y entregarlo para el repositorio de los proyectos. 3. Efectuar la revisión y emisión de informes de seguimiento sobre la ejecución de los proyectos de inversión, formulados y presentados por las entidades del Sector Ambiente y Desarrollo Sostenible y los entes territoriales, así como de los diferentes fondos del Ministerio, reportarlo en el formato establecido y entregarlo para el repositorio de los proyectos. 4.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5.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6.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</si>
  <si>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NOVENTA Y UN MILLONES SETECIENTOS DIEZ MIL SEISCIENTOS SESENTA Y SIETE PESOS M/CTE ($91.710.667,00), incluido los impuestos a que haya lugar.</t>
  </si>
  <si>
    <t>https://community.secop.gov.co/Public/Tendering/OpportunityDetail/Index?noticeUID=CO1.NTC.5465978&amp;isFromPublicArea=True&amp;isModal=true&amp;asPopupView=true</t>
  </si>
  <si>
    <t>El término estrictamente indispensable para que el contratista cumpla con el objeto y obligaciones contractuales será 11 meses y 8 días calendario, o hasta 31 de diciembre 2024, lo primero que ocurra.</t>
  </si>
  <si>
    <t>GERMÁN DARÍO FAJARDO BARRETO</t>
  </si>
  <si>
    <t>https://www.funcionpublica.gov.co/web/sigep2/hdv/-/directorio/S2807618-8003-5/view</t>
  </si>
  <si>
    <t>https://community.secop.gov.co/Public/Tendering/OpportunityDetail/Index?noticeUID=CO1.NTC.5466751&amp;isFromPublicArea=True&amp;isModal=true&amp;asPopupView=true</t>
  </si>
  <si>
    <t>NELSON ENRIQUE GARCÍA SÁNCHEZ</t>
  </si>
  <si>
    <t>INGENIERIA ELECTROMECANICA</t>
  </si>
  <si>
    <t>https://www.funcionpublica.gov.co/web/sigep2/hdv/-/directorio/S3085987-8003-5/view</t>
  </si>
  <si>
    <t>Prestación de servicios profesionales al Grupo de Servicios Administrativos del Ministerio de Ambiente y Desarrollo Sostenible, para apoyar la formulación, seguimiento, control de los proyectos y contratos de mantenimiento relacionados con los equipos electromecánicos de la Entidad.”</t>
  </si>
  <si>
    <t>1. Apoyar la elaboración de estudios previos, fichas técnicas, anexos, respuestas a observaciones, evaluaciones de carácter técnico y demás documentación correspondiente a la etapa precontractual de los procesos y proyectos a cargo del Grupo de Servicios Administrativos y la Subdirección Administrativa, relacionados con equipos electromecánicos, tales como mantenimiento y/o adquisición de vehículos, electrobombas, plantas eléctricas, ascensores, puertas automáticas, aire acondicionado y sistemas eléctricos, entre otros. 2. Apoyar el seguimiento de la ejecución y control presupuestal de los proyectos y mantenimiento de los equipos electromecánicos ejecutados por las empresas contratistas los cuales deben cumplir con las especificaciones técnicas requeridas. 3. Mantener actualizada la hoja de vida de los equipos electromecánicos a cargo del Grupo de Servicios Administrativos de la Entidad. 4. Apoyar la supervisión de los contratos que le sean asignados por el supervisor del contrato y emitir su concepto técnico frente a los informes de actividades para la firma del supervisor del contrato. 5. Apoyar el trámite de liquidación de contratos de competencia del área técnica, dentro de los términos legales correspondientes. 6. Las demás actividades asignadas por el supervisor del contrato, relacionadas con el objeto contractual.</t>
  </si>
  <si>
    <t>El valor del contrato a celebrar es hasta por la suma de SETENTA Y TRES MILLONES DOSCIENTOS TREINTA Y TRES MIL TRESCIENTOS TREINTA Y TRES PESOS M/CTE ($73.233.333) incluidos los impuestos a que haya lugar.</t>
  </si>
  <si>
    <t>https://community.secop.gov.co/Public/Tendering/OpportunityDetail/Index?noticeUID=CO1.NTC.5466867&amp;isFromPublicArea=True&amp;isModal=true&amp;asPopupView=true</t>
  </si>
  <si>
    <t>El término estrictamente indispensable para que el contratista cumpla con el objeto y obligaciones contractuales será de once (11) meses y ocho (8) días o hasta el 31 de diciembre, lo que primero ocurra, contados a partir del cumplimiento a los requisitos de perfeccionamiento y legalización del contrato.</t>
  </si>
  <si>
    <t>HILDA CRISTINA ALZATE MARTINEZ</t>
  </si>
  <si>
    <t>https://www.funcionpublica.gov.co/web/sigep2/hdv/-/directorio/S2868766-8003-5/view</t>
  </si>
  <si>
    <t>1. Apoyar a la jefatura de la OTIC en el desarrollo de los proyectos de TI asignados en todas sus fases; formulación y/o evaluación de iniciativa TI, conceptualización, contratación, planificación, ejecución, seguimiento, monitoreo, evaluación y recomendaciones de mejora, teniendo en cuenta sus objetivos y enfoque de arquitectura empresarial, así como las metas e indicadores correspondientes. Calle 37 No. 8 - 40, Bogotá D.C., Colombia Conmutador: (+57) 601 332 3400 https://www.minambiente.gov.co/ F-A-CTR-52: V7 – 27/07/2023 Página 7|22 2. Preparar la documentación técnica en relación con los procesos de contratación asociados a los proyectos de TI a cargo a partir de los requerimientos funcionales, técnicos, operacionales y financieros de los actores interesados. 3. Presentar para aprobación de la Jefatura de la OTIC el plan de trabajo que contenga la organización técnica e integral de los proyectos asignados de acuerdo con los lineamientos y herrramientas metodologicasdefinidos por el Ministerio y actores externos según aplique. 4. Acompañar a la Jefatura en las actividades requeridas para la articulación institucional o externa que se requiera en la ejecución de los proyectos de TI a cargo, propendiendo por su adecuada ejecución, monitoreo, revisión, retroalimentación de entregables e informes de avance, la trazabilidad documental de los productos, con miras a obtener los resultados esperados, metas e indicadores. 5. Generar y presentar los reportes de los proyectos, indicadores, balance de ejecución, avance en línea de base, cumplimiento de productos esperados, control de cambios, gestión de riesgos, alertas y demás información relevante para el seguimiento y control con destino a actores internos del Ministerio como externos y fuentes de recursos según aplique. 6. Asistir a reuniones con equipos técnicos, funcionales y demás actores relevantes para el desarrollo de los proyectos de TI a cargo, para efectuar el seguimiento integral de los mismos, reporte de resultados, presentación de balances periódicos de la ejecución, toma de decisiones sobre hitos clave y, en general, para armonizar solicitudes y requerimientos con las áreas de la organización según sea requerido. 7. Asistir a las reuniones con dependencias, entidades del sector y actores externos que le sean solicitados para la articulación de los proyectos y apoyos especificos desde la OTIC. 8. Formular y documentar recomendaciones de ajuste o mejora, y lecciones aprendidas en los diferentes componentes de los proyectos de TI a cargo, cuando se observe su conveniencia técnica y para la toma de decisiones de los actores clave. 9. Apoyar la construcción, mejora, despliegue, uso y apropiación de las herramientas metodológicas para la gestión de proyectos de TI. 10. Conservar y actualizar el repositorio documental oficial de los proyectos a cargo, de conformidad con los lineamientos de gestión documental impartidos por el Ministerio.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inherentes a la ejecución del objeto contractual.</t>
  </si>
  <si>
    <t>El valor del contrato a celebrar es hasta por la suma de $130.130.000 incluido los impuestos a que haya lugar</t>
  </si>
  <si>
    <t>https://community.secop.gov.co/Public/Tendering/OpportunityDetail/Index?noticeUID=CO1.NTC.5463219&amp;isFromPublicArea=True&amp;isModal=true&amp;asPopupView=true</t>
  </si>
  <si>
    <t>El término estrictamente indispensable para que el contratista cumpla con el objeto y obligaciones contractuales será de once (11) meses y ocho (8) días o hasta el 31 de diciembre de 2024, lo que ocurra primero</t>
  </si>
  <si>
    <t>200 - CESION</t>
  </si>
  <si>
    <t>JORGE ANDRES RODRIGUEZ FORERO</t>
  </si>
  <si>
    <t>INGENIERIA DE SOFTWARE</t>
  </si>
  <si>
    <t>https://www1.funcionpublica.gov.co/web/sigep2/hdv/-/directorio/S1290887-8003-5/view</t>
  </si>
  <si>
    <t>El valor sin ejecutar y que se cede del Contrato de Prestación de Servicios Profesionales No. 200 de 2024 es de VEINTIOCHO MILLONES OCHOCIENTOS SETENTA Y CINCO MIL PESOS MCTE ($28.875.000) incluido impuestos a que haya lugar</t>
  </si>
  <si>
    <t>El término estrictamente indispensable para que el contratista cumpla con el objeto y obligaciones contractuales será de DOS (2) meses y CATORCE (14) días o hasta el 31 de diciembre de 2024, lo que ocurra primero</t>
  </si>
  <si>
    <t>MARTHA LUCIA HERNANDEZ HERRERA</t>
  </si>
  <si>
    <t>https://www.funcionpublica.gov.co/web/sigep2/hdv/-/directorio/S3998627-8003-5/view</t>
  </si>
  <si>
    <t>Prestar servicios profesionales adelantando gestión administrativa a través del control de permisos, negación, otorgamiento, expedición, análisis y certificados que hay lugar conforme al marco legal de la Convención sobre el Comercio Internacional de Especies Amenazadas de Fauna y Flora Silvestres – CITES, en el Grupo de Gestión de Biodiversidad de la Dirección de Bosques, Biodiversidad y Servicios Ecosistémicos del Ministerio de Ambiente y Desarrollo Sostenible.</t>
  </si>
  <si>
    <t>1. Realizar seguimiento a las solicitudes de permisos CITES a través de la Ventanilla Única de Comercio Exterior VUCE, validando su debido diligenciamiento y asignación para evaluación al profesional correspondiente. 2. Mantener actualizada la base de datos de información de los trámites de solicitudes y permisos de exportación, importación y reexportación de especímenes de la biodiversidad biológica listado en los apéndices de la Convención CITES. 3. Elaborar los informes y reportes estadísticos de las solicitudes y estado de los trámites de permisos CITES de exportación, reexportación e importación a que haya lugar, como insumo para la generación Calle 37 No. 8 - 40, Bogotá D.C., Colombia Conmutador: (+57) 601 332 3400 https://www.minambiente.gov.co/ F-A-CTR-52: V7 – 27/07/2023 Página 8|21 de documentos técnicos que requiera la Dirección de Bosques, Biodiversidad y Servicios Ecosistémicos y las personas jurídicas o naturales que lo requieran. 4. Elaborar e imprimir los permisos de exportación, importación y reexportación de las especies listadas en la Convención de Comercio Internacional de Especies Amenazadas de Fauna y Flora Silvestres – CITES. 5. Generar las comunicaciones de remisión de permisos CITES emitidos por este Ministerio, dirigidos a las Autoridades ambientales regionales con jurisdicción en los puertos autorizados; así mismo, aquellas comunicaciones confirmatorias y/o aclaratorias de los permisos CITES, dirigidas a los países (Partes) de exportación o reexportación, cuando haya lugar a ello. 6. Gestionar las consultas y PQRS relacionadas con la expedición de permisos CITES que sean efectuadas por los Usuarios, a través de los canales de comunicación oficiales. 7. Llevar el control de los pagos realizados por la evaluación y expedición de los permisos CITES, y presentar su reporte de manera periódica al grupo de Tesorería de este Ministerio 8. Elaborar los oficios remisorios mensuales referentes a los permisos CITES de exportación, reexportación e importación, dirigidos a los entes de control y otras entidades del orden nacional que así lo requieran. 9. Realizar entregas mensuales de la documentación generada en el marco del objeto contractual al archivo de la Dirección, principalmente aquellas que corresponden con solicitudes, permisos y certificados CITES, de acuerdo con las tablas de retención documental de la entidad. 10. Todas las demás actividades que le sean asignadas por el supervisor en relación con el objeto del contrato.</t>
  </si>
  <si>
    <t>FONAM</t>
  </si>
  <si>
    <t>C-3202-0900-11-40101B-3202013-02</t>
  </si>
  <si>
    <t>DIANA JANNETH DAVID LÓPEZ</t>
  </si>
  <si>
    <t>Profesional Especializado Grado 19</t>
  </si>
  <si>
    <t>https://community.secop.gov.co/Public/Tendering/OpportunityDetail/Index?noticeUID=CO1.NTC.5462900&amp;isFromPublicArea=True&amp;isModal=true&amp;asPopupView=true</t>
  </si>
  <si>
    <t>El término estrictamente indispensable para que el contratista cumpla con el objeto y obligaciones contractuales será ONCE (11) MESES, o hasta 31 de diciembre, lo primero que ocurra.</t>
  </si>
  <si>
    <t>MARIANA GÓMEZ GIRALDO</t>
  </si>
  <si>
    <t>https://www.funcionpublica.gov.co/web/sigep2/hdv/-/directorio/S4215020-8003-5/view</t>
  </si>
  <si>
    <t>Prestación de servicios profesionales a la Dirección de Bosques Biodiversidad y Servicios Ecosistémicos del Ministerio de Ambiente y Desarrollo Sostenible para revisar los actos administrativos en el marco del proceso sancionatorio ambiental que sean competencia de esta Dirección y demás actuaciones de carácter sancionatorio.</t>
  </si>
  <si>
    <t>1.Proyectar y revisar los actos administrativos de carácter sancionatorio que por reparto le sean asignados, donde la Dirección de Bosques, Biodiversidad y Servicios Ecosistémicos ostente potestad sancionatoria. 2. Analizar y evaluar integralmente los documentos que conforman los expedientes de carácter sancionatorio conforme a los términos establecidos en la ley. 3. Proyectar respuestas a entes de control en el marco de los procesos sancionatorios competencia de la Dirección de Bosques, Biodiversidad y Servicios Ecosistémico 4. Proyectar en término las respuestas a las PQRS asignadas por reparto de competencia del Grupo Sancionatorio de la de la Dirección de Bosques, Biodiversidad y Servicios Ecosistémicos 5. Realizar el reporte de las sanciones generadas por la Dirección, en el Registro Único de Infractores Ambientales - RUIA de la Ventanilla Integral de Trámites Ambientales en Línea – VITAL. 6. Las demás actividades que estén relacionadas con el objeto contractual y que sean asignadas por el supervisor</t>
  </si>
  <si>
    <t>El valor del contrato a celebrar es hasta por la suma de SETENTA Y SIETE MILLONES DE PESOS M/CTE ($77.000.000) incluido los impuestos a que haya lugar</t>
  </si>
  <si>
    <t>https://community.secop.gov.co/Public/Tendering/OpportunityDetail/Index?noticeUID=CO1.NTC.5468422&amp;isFromPublicArea=True&amp;isModal=true&amp;asPopupView=true</t>
  </si>
  <si>
    <t>ZULMA PILAR PEÑALOSA BONILLA</t>
  </si>
  <si>
    <t>https://www.funcionpublica.gov.co/web/sigep2/hdv/-/directorio/S457441-8003-5/view</t>
  </si>
  <si>
    <t>1. Revisar, tramitar y dar seguimiento a los procesos de cobro coactivos del Ministerio de ambiente y a las tutelas en los asuntos que le sean asignados por el supervisor del contrato. 2. Ejercer la representación judicial y extrajudicial de la entidad en los asuntos que le sean asignados e intervenir en todas las actuaciones procesales, administrativas, acciones constitucionales y demás que le corresponda realizar conforme a la ley. 3. Hacer el registro de la información sobre todos los procesos y trámites a su cargo, en el sistema EKOGUI y en los demás sistemas o medios con que cuente la Oficina Asesora Jurídica, siguiendo las directrices del Sistema Integrado de Gestión de Calidad. 4. Asistir y participar en las reuniones, visitas requeridas y demás actividades que le sean solicitadas por el (la) Jefe (a) de la Oficina Asesora Jurídica, con el fin de brindar asesoramiento jurídico con respecto a los temas que le sean solicitados. 5. Generar ayudas de memoria, conceptos y las fichas de seguimiento junto con su respectiva actualización sobre los procesos, a cargo. 6. Atender y proyectar las respuestas a las PQRS y requerimientos relacionados con el objeto del contrato, dentro de los términos legales establecidos, adjuntando el reporte del sistema de Gestión Documental que evidencia el estado de las asignaciones. 7. Las demás actividades asignadas por el Supervisor del Contrato y que estén relacionadas con el objeto contractual.</t>
  </si>
  <si>
    <t>El valor del contrato a celebrar es hasta por la suma de TREINTA Y SEIS MILLONES DE PESOS MCTE ($36.000.000) incluidos todos los impuestos a que haya lugar.</t>
  </si>
  <si>
    <t>https://community.secop.gov.co/Public/Tendering/OpportunityDetail/Index?noticeUID=CO1.NTC.5464008&amp;isFromPublicArea=True&amp;isModal=true&amp;asPopupView=true</t>
  </si>
  <si>
    <t>El término estrictamente indispensable para que el contratista cumpla con el objeto y obligaciones contractuales será Seis (06) meses, o hasta 31 de diciembre, lo primero que ocurra, previo cumplimiento de los requisitos de perfeccionamiento y ejecución.</t>
  </si>
  <si>
    <t>CARMEN CAROLINA URREGO BERNAL</t>
  </si>
  <si>
    <t>https://www.funcionpublica.gov.co/web/sigep2/hdv/-/directorio/S2350946-8003-5/view</t>
  </si>
  <si>
    <t>https://community.secop.gov.co/Public/Tendering/OpportunityDetail/Index?noticeUID=CO1.NTC.5463719&amp;isFromPublicArea=True&amp;isModal=true&amp;asPopupView=true</t>
  </si>
  <si>
    <t xml:space="preserve">204 - CESION </t>
  </si>
  <si>
    <t>JORGE ANDRES LARA MAZABEL</t>
  </si>
  <si>
    <t>https://www.funcionpublica.gov.co/web/sigep2/hdv/-/directorio/S4754332-8003-5/view</t>
  </si>
  <si>
    <t>: El valor sin ejecutar y que se cede del Contrato de Prestación de Servicios Profesionales No. 204 de 2024 es de VEINTITRÉS MILLONES DE PESOS MCTE ($23.000.000) incluidos todos los impuestos a que haya lugar.</t>
  </si>
  <si>
    <t>El término estrictamente indispensable para que el contratista cumpla con el objeto y obligaciones contractuales será TRES (3) meses veinticuatro (24) dias, o hasta 31 de diciembre, lo primero que ocurra, previo cumplimiento de los requisitos de perfeccionamiento y ejecución.</t>
  </si>
  <si>
    <t>MONICA YOBANA AMADOR JIMENEZ</t>
  </si>
  <si>
    <t>ANTROPOLOGIA</t>
  </si>
  <si>
    <t>Prestar servicios profesionales al Despacho de la Ministra de Ambiente y Desarrollo Sostenible en la formulación e implementación de iniciativas de paz, género y Derechos Humanos, así como en la prevención y transformación de conflictos socioambientales en los territorios priorizados.</t>
  </si>
  <si>
    <t>1. Apoyar en la formulación e implementación de iniciativas de paz, género y Derechos Humanos para el cumplimiento de los compromisos estratégicos del Sector Ambiente y Desarrollo Sostenible en el marco del Plan Nacional de Desarrollo. 2. Acompañar en la ejecución de las actividades requeridas por el Despacho de la Ministra de Ambiente y Desarrollo Sostenible para su relacionamiento estratégico con entidades públicas, privadas y de la sociedad civil. 3. Generar los reportes e informes correspondientes al análisis y seguimiento de las acciones necesarias para la implementación del Acuerdo Final de Paz. 4. Participar en el desarrollo de los procesos de articulación interinstitucional e intersectorial previstos para el seguimiento de los compromisos estratégicos del Despacho de la Ministra de Ambiente y Desarrollo Sostenible. 5. Apoyar en la proyección, revisión y consolidación de los insumos requeridos por el Ministerio de Ambiente y Desarrollo Sostenible, para atender las delegaciones del Gobierno Nacional en las mesas de diálogo con el Ejército de Liberación Nacional (ELN) y el Estado Mayor Central FARC-EP, así como las demás que se desarrollen en el país. 6. Acompañar en la formulación e implementación de la estrategia de prevención y transformación de conflictos socioambientales en los territorios priorizados en el Plan Nacional de Desarrollo.</t>
  </si>
  <si>
    <t>El valor del contrato a celebrar es hasta por la suma de CIENTO CUARENTA Y CINCO MILLONES DE PESOS M/CTE. ($145.000.000), incluidos los impuestos a que haya lugar.</t>
  </si>
  <si>
    <t>HARRISON CUERO CAMPAZ</t>
  </si>
  <si>
    <t xml:space="preserve">Asesor, Código 1020, Grado 18, adscrito al Despacho del Viceministerio de Políticas y Normalización Ambiental </t>
  </si>
  <si>
    <t>https://community.secop.gov.co/Public/Tendering/OpportunityDetail/Index?noticeUID=CO1.NTC.5464476&amp;isFromPublicArea=True&amp;isModal=true&amp;asPopupView=true</t>
  </si>
  <si>
    <t>MARIA ALEJANDRA MANTILLA GALINDO</t>
  </si>
  <si>
    <t>MICROBIOLOGIA INDUSTRIAL</t>
  </si>
  <si>
    <t>https://www.funcionpublica.gov.co/web/sigep2/hdv/-/directorio/S4231406-8003-5/view</t>
  </si>
  <si>
    <t>Prestar servicios profesionales a la Dirección de Bosques, Biodiversidad y Servicios Ecosistémicos para realizar los estudios técnicos requeridos durante las etapas de evaluación y seguimiento del trámite de acceso a recursos genéticos y/o productos derivados, así como dar soporte técnico para el cumplimiento a políticas y otros instrumentos relacionados con el régimen de acceso a recursos genéticos.</t>
  </si>
  <si>
    <t>1. Proyectar los conceptos técnicos respecto a las solicitudes de concepto en el marco de la aplicación del régimen sobre acceso a los recursos genéticos en el país. 2. Proyectar los documentos técnicos correspondientes en la etapa de seguimiento a contratos de acceso a recursos genéticos y sus productos derivados. 3. Proyectar respuestas a peticiones en materia de acceso a recursos genéticos y actualizar información de acuerdo con las indicaciones del supervisor. 4. Apoyar con el soporte técnico y las acciones necesarias para la negociación e implementación de instrumentos internacionales, planes y políticas asociadas con el régimen de acceso a los recursos genéticos y/o productos derivados</t>
  </si>
  <si>
    <t>El valor del contrato a celebrar es hasta por la suma de SETENTA Y OCHO MILLONES QUINIENTOS CUARENTA MIL PESOS ($78.540.000) incluido los impuestos a que haya lugar.</t>
  </si>
  <si>
    <t>EFRAIN TORRES ARIZA</t>
  </si>
  <si>
    <t>Coordinador del Grupo de Recursos Genéticos</t>
  </si>
  <si>
    <t>https://community.secop.gov.co/Public/Tendering/OpportunityDetail/Index?noticeUID=CO1.NTC.5463387&amp;isFromPublicArea=True&amp;isModal=true&amp;asPopupView=true</t>
  </si>
  <si>
    <t>JAVIER RICARDO PEÑA HUERTAS</t>
  </si>
  <si>
    <t>https://www.funcionpublica.gov.co/web/sigep2/hdv/-/directorio/S294687-8003-5/view</t>
  </si>
  <si>
    <t>Prestar servicios profesionales para revisar, adelantar y prestar acompañamiento a los procesos de liquidaciones contractuales, así como a los tramites y asuntos jurídicos de la etapa poscontractual de los temas a cargo del Grupo de contratos, de conformidad con lo establecido en las obligaciones específicas.</t>
  </si>
  <si>
    <t>1. Revisar los proyectos de acta de liquidación remitidas al Grupo de Contratos por las respectivas dependencias de la entidad, que le sean asignadas por el supervisor del contrato, así como impulsar la suscripción por las partes interesadas, según se trate de SECOP I, SECOP II y/o Tienda Virtual del Estado Colombiano. 2. Publicar en SECOP II, Tienda Virtual del Estado Colombiano, las actas de liquidación o resoluciones suscritas dentro de los procesos de liquidación asignados por el supervisor del contrato. 3. Proyectar los memorandos y actos administrativos que sean requeridos dentro del trámite poscontractual. 4. Proyectar la notificación de los actos administrativos que tengan relación con el objeto del contrato y que le sean asignadas por el supervisor del contrato. 5. Suministrar la información contractual requerida para alimentar las bases de datos del Grupo de Contratos. 6. Presentar los informes que sean requeridos durante la ejecución del contrato, incluyendo la proyección del capítulo de liquidaciones de los informes de gestión, planes de acción y reportes de austeridad, entre otros 7. Elaborar las actas de cierre de expediente contractual que le sean asignadas. 8. Proyectar la respuesta y gestionar los derechos de petición que le sean asignados por el supervisor del contrato. 9. Cumplir con las demás obligaciones que le sean asignadas por el supervisor del contrato, inherentes a la naturaleza del objeto contractual.</t>
  </si>
  <si>
    <t>El valor del contrato a celebrar es hasta por la suma de $69.490.667 incluido los impuestos a que haya lugar.</t>
  </si>
  <si>
    <t>https://community.secop.gov.co/Public/Tendering/OpportunityDetail/Index?noticeUID=CO1.NTC.5463368&amp;isFromPublicArea=True&amp;isModal=true&amp;asPopupView=true</t>
  </si>
  <si>
    <t>El término estrictamente indispensable para que el contratista cumpla con el objeto y obligaciones contractuales será de OCHO (8) MESES Y TRECE (13) DÍAS, o hasta 31 de diciembre de 2024, lo primero que ocurra.</t>
  </si>
  <si>
    <t>ANA MARIA RINCON MEDINA</t>
  </si>
  <si>
    <t>https://www.funcionpublica.gov.co/web/sigep2/hdv/-/directorio/S2440167-8003-5/view</t>
  </si>
  <si>
    <t>Prestación de servicios profesionales a la Dirección de Bosques, Biodiversidad y Servicios Ecosistémicos en el desarrollo de actividades articulación sectorial y seguimiento a la gestión de la ecorregión de páramos en el marco del ordenamiento alrededor del agua</t>
  </si>
  <si>
    <t>1. Apoyar la programación y seguimiento a los hitos de gestión y cronogramas acordados con el despacho de la ministra en relación con la gestión de la ecorregión de paramos de manera articulada con el equipo de páramos de la dirección de bosques, las otras dependencias de la entidad y otros sectores. 2. Apoyar la programación y seguimiento de actividades desarrolladas para superar las barreras de gestión de los páramos, generando escenarios habilitantes de gestión en los temas de tierras, avalúos, conflictos socioambientales, entre otros. 3. Apoyar la preparación y generación de ayudas de memoria de las reuniones de seguimiento para mejora permanente KAIZEN, que se lideran desde el despacho y de las demás reuniones donde sea requerido su apoyo generando las correspondientes ayudas memoria y el seguimiento a compromisos. 4. Apoyar la preparación de informes mensuales de avance de la macrometa de ordenamiento alrededor del agua relacionada con páramos y la consolidación de ayudas de memoria requeridas por la ministra para los encuentros de diálogo social relacionados con páramos. 5. Apoyar la preparación de respuestas a peticiones, quejas, reclamos y sugerencias (PQRSD) radicadas al Ministerio y que tengan que ver con el rol articulador de despacho de la ministra en la gestión de páramos 6. Aplicar en los espacios de participación y acompañamiento desarrollados mensualmente en el marco del objeto contractual los formatos y procedimientos establecidos en el sistema integrado de gestión de la entidad. 7. Atender los demás requerimientos que le sean asignados por el supervisor derivadas y relacionadas con el objeto del contrato</t>
  </si>
  <si>
    <t>El valor del contrato a celebrar es por la suma de hasta SETENTA MILLONES DE PESOS M/CTE ($70.000.000), incluido los impuestos a que haya lugar.</t>
  </si>
  <si>
    <t>https://community.secop.gov.co/Public/Tendering/OpportunityDetail/Index?noticeUID=CO1.NTC.5464427&amp;isFromPublicArea=True&amp;isModal=true&amp;asPopupView=true</t>
  </si>
  <si>
    <t>El término estrictamente indispensable para que el contratista cumpla con el objeto y obligaciones contractuales será DIEZ (10) MESES, o hasta 31 de diciembre de 2024, lo primero que ocurra, previo cumplimiento de los requisitos de perfeccionamiento y ejecución.</t>
  </si>
  <si>
    <t>HENRY ANDRES DEVIA SANTOS</t>
  </si>
  <si>
    <t>https://www.funcionpublica.gov.co/web/sigep2/hdv/-/directorio/S950764-8003-5/view</t>
  </si>
  <si>
    <t>Prestar servicios de apoyo a la gestión al Grupo de Servicios Administrativos del Ministerio de Ambiente y Desarrollo Sostenible, para realizar las actividades técnicas y operativas que se requieran para llevar adecuadamente los inventarios de la Entidad.</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</si>
  <si>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Registrar en el sistema de inventarios los movimientos tales como ingresos, salidas, reintegros o traspasos, de acuerdo con las solicitudes e indicaciones recibidas por parte del supervisor del contrato. 4. Apoyar el proceso de levantamiento, actualización y legalización de los inventarios asignados a los funcionarios y en custodia del almacén, generando los soportes documentales y actualizaciones en el software del almacén. 5. Apoyar en los procesos de control y administración de los expedientes y documentos de gestión expedidos por el Almacén de acuerdo con las TRD del Grupo de servicios Administrativos cumpliendo con la correcta organización de los archivos de gestión de conformidad con la Ley General de Archivo y demás normas concordantes. 6. Gestionar la suscripción, organización y archivo de los soportes documentales que se generen con ocasión a los movimientos de los bienes del almacén. 7. Las demás actividades relacionadas con el área de almacén que permitan cumplir con el normal desempeño de las funciones de la entidad</t>
  </si>
  <si>
    <t>El valor del contrato a celebrar es hasta por la suma de TREINTA Y TRES MILLONES QUINIENTOS OCHENTA Y NUEVE MIL TRESCIENTOS TREINTA Y TRES PESOS MCTE ($33.589.333), incluidos los impuestos a que haya lugar</t>
  </si>
  <si>
    <t>https://community.secop.gov.co/Public/Tendering/OpportunityDetail/Index?noticeUID=CO1.NTC.5511705&amp;isFromPublicArea=True&amp;isModal=true&amp;asPopupView=true</t>
  </si>
  <si>
    <t>El término estrictamente indispensable para que el contratista cumpla con el objeto y obligaciones contractuales será de once (11) meses y cinco (5) días o hasta el 31 de diciembre, lo que primero ocurra, contados a partir del cumplimiento a los requisitos de perfeccionamiento y legalización del contrato.</t>
  </si>
  <si>
    <t>209 - CESION</t>
  </si>
  <si>
    <t>GERMAN LEONARDO QUINTERO RODRIGUEZ</t>
  </si>
  <si>
    <t>https://www1.funcionpublica.gov.co/web/sigep2/hdv/-/directorio/S4926058-8003-5/view</t>
  </si>
  <si>
    <t>El valor sin ejecutar y que se cede del Contrato de Prestación de Servicios de Apoyo a la Gestión No. 209 de 2024 es de VEINTIDOS MILLONES SEISCIENTOS SESENTA MIL DOSCIENTOS SESENTA Y SIETE PESOS M/cte ($ 22.660.267) incluidos impuestos a que haya lugar.</t>
  </si>
  <si>
    <t>https://community.secop.gov.co/Public/Tendering/OpportunityDetail/Index?noticeUID=CO1.NTC.5511705&amp;isFromPublicArea=True&amp;isModal=False</t>
  </si>
  <si>
    <t>El término estrictamente indispensable para que el contratista cumpla con el objeto y obligaciones contractuales será de siete  (7) meses y quince (15) días o hasta el 31 de diciembre, lo que primero ocurra, contados a partir del cumplimiento a los requisitos de perfeccionamiento y legalización del contrato.</t>
  </si>
  <si>
    <t>DIANA CATALINA JIMÉNEZ TORRES</t>
  </si>
  <si>
    <t>INGENIERIA AGRICOLA</t>
  </si>
  <si>
    <t>https://www.funcionpublica.gov.co/web/sigep2/hdv/-/directorio/S172585-8003-5/view</t>
  </si>
  <si>
    <t>Prestar servicios profesionales a la Dirección de Asuntos Ambientales, Sectorial y Urbana del Ministerio de Ambiente y Desarrollo Sostenible, como apoyo técnico en la reglamentación de la Ley 2327 de 2023 y generando instrumentos técnicos y normativos específicos a sitios degradados por afectaciones ambientales antrópicas</t>
  </si>
  <si>
    <t>1. Elaborar y presentar al supervisor un plan detallado de trabajo, que incluya actividades, cronograma y entregables, en un plazo máximo de diez (10) días calendario tras cumplir con los requisitos de ejecución establecidos en el contrato. 2. Apoyar en la construcción de una propuesta de instrumento técnico y normativo relacionado al tema de suelos degradados por afectaciones ambientales antrópicas, dentro del marco normativo del DUR 1076 de 2015. 3. Generar una propuesta de instrumento técnico para el análisis de las categorías de suelo como matriz receptora de vertimientos de aguas residuales no domésticas tratadas con enfoque edafológico. 4. Apoyar el seguimiento de las sentencias y órdenes judiciales relacionadas con el objeto contractual. 5. Apoyar el proceso de desarrollo técnico y operativo de la reglamentación de la Ley 2327 de 2023, en las que la experiencia del contratista sea necesaria o en las que se relacione con el objeto contractual. 6. Apoyar en el seguimiento a la implementación de instrumentos normativos expedidos o en proceso de expedición por el Ministerio relacionadas con el objeto del contrato,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t>
  </si>
  <si>
    <t>El valor del contrato a celebrar es hasta por la suma de CIEN MILLONES DE PESOS M/CTE ($ 100.000.000) incluido los impuestos a que haya lugar.</t>
  </si>
  <si>
    <t>C-3201-0900-7-10101D-3201029-02</t>
  </si>
  <si>
    <t>KARIN BERNARDA ROMERO MARTINEZ</t>
  </si>
  <si>
    <t>Coordinador del Grupo de Sostenibilidad de los Sectores Productivos</t>
  </si>
  <si>
    <t>https://community.secop.gov.co/Public/Tendering/OpportunityDetail/Index?noticeUID=CO1.NTC.5484702&amp;isFromPublicArea=True&amp;isModal=true&amp;asPopupView=true</t>
  </si>
  <si>
    <t>El término estrictamente indispensable para que el contratista cumpla con el objeto y obligaciones contractuales será por DIEZ (10) meses, o hasta el 31 de diciembre de la presente vigencia, lo primero que ocurra.</t>
  </si>
  <si>
    <t>ROSANA LORENA ROMERO ANGARITA</t>
  </si>
  <si>
    <t>https://www.funcionpublica.gov.co/web/sigep2/hdv/-/directorio/S457477-8003-5/view</t>
  </si>
  <si>
    <t>Prestar servicios profesionales a la Dirección de Cambio Climático y Gestión del Riesgo del Ministerio de Ambiente y Desarrollo Sostenible para apoyar en la articulación y seguimiento a la gestión jurídica y seguimiento a la agenda normativa en materia de cambio climático.</t>
  </si>
  <si>
    <t>1. Revisar y hacer seguimiento a los procesos de instrumentos normativos que le sean asignados por la Dirección de Cambio Climático y Gestión del Riesgo. 2. Prestar apoyo jurídico a los asuntos que le sean requeridos relacionados con las salvaguardas sociales y ambientales de las iniciativas REDD+. 3. Apoyar y revisar jurídicamente los asuntos que le sean requeridos relacionados con seguridad alimentaria y nutricional y derechos humanos de competencia de la Dirección de Cambio Climático y Gestión del Riesgo. 4.Poyectar,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5. Prestar apoyo jurídico a los procesos de asistencia técnica que le sean requeridos en materia de cambio climático. 6. Apoyar jurídicamente la construcción de insumos y trabajar de manera articulada aportando al trabajo conjunto y desarrollo del eje estratégico legal y normativo para el cambio climático y la gestión del riesgo.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t>
  </si>
  <si>
    <t>El valor del contrato a celebrar es hasta por la suma de CIENTO DIECISEIS MILLONES SEISCIENTOS MIL PESOS M/CTE ($116.600.000), incluido los impuestos a que haya lugar</t>
  </si>
  <si>
    <t>NESTOR ROBERTO GARZON CADENA</t>
  </si>
  <si>
    <t>Profesional Especializado</t>
  </si>
  <si>
    <t>https://community.secop.gov.co/Public/Tendering/OpportunityDetail/Index?noticeUID=CO1.NTC.5471104&amp;isFromPublicArea=True&amp;isModal=true&amp;asPopupView=true</t>
  </si>
  <si>
    <t>El término estrictamente indispensable para que el contratista cumpla con el objeto y obligaciones contractuales será de ONCE (11) MESES, contados a partir del cumplimiento de los requisitos de ejecución previo perfeccionamiento del contrato.</t>
  </si>
  <si>
    <t>DUVAN SEBASTIAN HERRERA CASTIBLANCO</t>
  </si>
  <si>
    <t>TECNOLOGIA EN HIGIENE Y SEGURIDAD INDUSTRIAL</t>
  </si>
  <si>
    <t>https://www.funcionpublica.gov.co/web/sigep2/hdv/-/directorio/S4742455-8003-5/view</t>
  </si>
  <si>
    <t>Prestar los servicios de apoyo a la gestión al Grupo de Talento Humano para desarrollar las actividades que se requieran, en el marco del Sistema de Gestión en Seguridad y Salud en el Trabajo de acuerdo con las disposiciones legales vigentes.</t>
  </si>
  <si>
    <t>1. Apoyar en la ejecución de las actividades relacionadas con higiene y seguridad industrial del Plan Anual del Sistema de Gestión de Seguridad y Salud en el Trabajo del Ministerio. 2. Apoyar el seguimiento al cumplimiento por parte de funcionarios y contratistas en la sede del Ministerio, de los controles operacionales como planes, programas y procedimientos inmersos en el Sistema de Gestión de Seguridad y Salud en el Trabajo. 3. Apoyar la revisión, actualización e implementación de las políticas, documentos, planes y programas inmersos en el Sistema de Gestión de Seguridad y Salud en el Trabajo del Ministerio. 4. Apoyar la implementación del Plan Estratégico de Seguridad Vial. 5. Realizar y documentar las investigaciones de los incidentes, accidentes o enfermedades laborales ocurridos en la sede o durante actividades del Ministerio, en conformidad con los requisitos legales dispuestos en la resolución 1401 de 2007. 6. Apoyar la redacción y proyección de oficios y comunicaciones relacionadas con las actividades asociadas al objeto contractual. 7. Registrar de manera adecuada las actividades realizadas a través de informes, reportes, registros u otros mecanismos establecidos en el Sistema de Gestión de Seguridad y Salud en el Trabajo.</t>
  </si>
  <si>
    <t>El valor del contrato a celebrar es hasta por la suma de CUARENTA Y TRES MILLONES CIENTO OCHENTA Y SEIS MIL PESOS. ($43.186.000).</t>
  </si>
  <si>
    <t>https://community.secop.gov.co/Public/Tendering/OpportunityDetail/Index?noticeUID=CO1.NTC.5479774&amp;isFromPublicArea=True&amp;isModal=true&amp;asPopupView=true</t>
  </si>
  <si>
    <t>LAURA ALEJANDRA SÁNCHEZ ZAMORA</t>
  </si>
  <si>
    <t>NEGOCIOS Y RELACIONES INTERNACIONALES</t>
  </si>
  <si>
    <t>https://www.funcionpublica.gov.co/web/sigep2/hdv/-/directorio/S943696-8003-5/view</t>
  </si>
  <si>
    <t>Prestación de servicios profesionales para apoyar el seguimiento financiero y administrativo a la ejecución de los contratos y convenios de la Dirección de Bosques, Biodiversidad y Servicios Ecosistémicos del Ministerio de Ambiente y Desarrollo Sostenible y sus coordinaciones</t>
  </si>
  <si>
    <t>1. Apoyar el seguimiento financiero y administrativo a la ejecución de los contratos y convenios cuya supervisión estén a cargo de la DBBSE. 2. Confirmar la publicación de toda la documentación de la ejecución de los contratos y convenios en la plataforma SECOP II, cuya supervisión estén a cargo de la DBBSE. 3. Elaborar de manera periódica y consolidar los reportes de seguimiento inherentes a la ejecución contractual de los contratos y convenios que sean designados por la DBBSE. 4. Suministrar los insumos necesarios para dar respuestas a las solicitudes y requerimientos relacionados con la ejecución de los convenios y contratos cuya supervisión estén a cargo de la DBBSE. 5. Las demás que sean asignadas por el supervisor del contrato y que tengan relación con el objeto contractual.</t>
  </si>
  <si>
    <t>El valor del contrato a celebrar es hasta por la suma de hasta SESENTA Y OCHO MILLONES SETECIENTOS CINCUENTA MIL PESOS ($ 68.750.000) M/CTE, incluido los impuestos a que haya lugar.</t>
  </si>
  <si>
    <t>https://community.secop.gov.co/Public/Tendering/OpportunityDetail/Index?noticeUID=CO1.NTC.5481902&amp;isFromPublicArea=True&amp;isModal=true&amp;asPopupView=true</t>
  </si>
  <si>
    <t>DIEGO ARMANDO TRUJILLO ESCOBAR</t>
  </si>
  <si>
    <t>https://www.funcionpublica.gov.co/web/sigep2/hdv/-/directorio/S1719821-8003-5/view</t>
  </si>
  <si>
    <t>Prestar los servicios profesionales a la Unidad Coordinadora para el Gobierno Abierto y Servicio a la Ciudadanía, para realizar acciones tendientes a fortalecer y asegurar el cumplimiento de las políticas a cargo de la Unidad y promover la innovación social en el ejercicio misional de la Entidad, garantizando su articulación con los demás pilares de la estrategia de Gobierno Abierto.</t>
  </si>
  <si>
    <t>1. Apoyar los procesos de innovación pública en la Entidad en articulación con las acciones de transparencia, participación ciudadana, rendición de cuentas e integridad pública, para implementar la estrategia de Gobierno Abierto en el Ministerio. 2. Acompañar los procesos de racionalización de trámites del Ministerio de ambiente y Desarrollo Sostenible y las Autoridades Ambientales, en articulación con la oficina asesora de planeación y las dependencias misionales de la Entidad. 3. Actualizar el Mapa de Riesgos, de acuerdo con lo indicado por el supervisor del contrato. 4. Apoyar las acciones orientadas a formular y dar cumplimiento al V plan de acción, de responsabilidad del Ministerio de Ambiente y Desarrollo Sostenible en la Alianza para el Gobierno Abierto. 5. Adelantar las acciones del Sistema Integrado de Gestión del proceso de la UCGA en lo relacionado a la actualización del contexto, caracterización del proceso, reporte de indicadores, formulación y gestión de planes de mejoramiento, atención de auditorías, documentación y seguimiento a los compromisos pactados. 6. Realizar seguimiento al cumplimiento de las actividades definidas en el plan de acción de la Unidad Coordinadora para el Gobierno Abierto y Servicio a la Ciudadanía, con el objeto de realizar el respetivo reporte y el cargue de las evidencias correspondientes. 7. Preparar la información y elaborar el informe de gestión de la UCGA, apoyando la revisión y ajuste de los informes que se realizan en la UCGA. 8. Apoyo en la estructuración y actualización de la información sobre trámites y servicios del Ministerio, y de las entidades del sector ambiente y desarrollo sostenible, para fortalecer la divulgación y conocimiento de la ciudadanía sobre la oferta institucional. 9. Todas las demás que le sean asignadas por el supervisor del contrato en relación con el objeto contractual.</t>
  </si>
  <si>
    <t>El valor del contrato a celebrar es hasta por la suma de SESENTA Y UN MILLONES OCHOCIENTOS MIL PESOS M/CTE ($61.800.000), incluido los impuestos a que haya lugar.</t>
  </si>
  <si>
    <t>CAROLINA FRANCO TRIANA</t>
  </si>
  <si>
    <t>https://community.secop.gov.co/Public/Tendering/OpportunityDetail/Index?noticeUID=CO1.NTC.5470603&amp;isFromPublicArea=True&amp;isModal=true&amp;asPopupView=true</t>
  </si>
  <si>
    <t>El término estrictamente indispensable para que el contratista cumpla con el objeto y obligaciones contractuales será SEIS (06) MESES, o hasta 31 de diciembre, lo primero que ocurra.</t>
  </si>
  <si>
    <t>ELEIDER PARRA QUINTERO</t>
  </si>
  <si>
    <t>TECNOLOGIA EN PRODUCCION MULTIMEDIA</t>
  </si>
  <si>
    <t>https://www.funcionpublica.gov.co/web/sigep2/hdv/-/directorio/S4005107-8003-5/view</t>
  </si>
  <si>
    <t>Prestación de servicios profesionales a la Unidad Coordinadora para el Gobierno Abierto y Servicio a la ciudadanía, en la generación de contenido gráfico y multimedia, de acuerdo con las actividades específicas.</t>
  </si>
  <si>
    <t>1. Apoyar la elaboración de documentos técnicos publicitarios, informes y/o presentaciones que se requieran en la U.C.G.A. 2. Apoyar la preparación del material necesario para las diferentes campañas a realizar por parte de la U.C.G.A. y Secretaría General. 3. Apoyar la realización de acciones, para fortalecer el mercadeo digital del sector ambiente y desarrollo sostenible en las redes sociales de la Entidad. 4. Articular con el Grupo de Comunicaciones la estrategia de comunicación de la UCGA y la Secretaría General. 5. Apoyar la realización de campañas para la gestión de la UCGA. 6. Todas las demás que le sean asignadas por el supervisor del contrato en relación al objeto contractual.</t>
  </si>
  <si>
    <t>El valor del contrato a celebrar es hasta por la suma de CINCUENTA Y SIETE MILLONES DOSCIENTOS MIL PESOS M/CTE ($57.200.000), incluido los impuestos a que haya lugar</t>
  </si>
  <si>
    <t>https://community.secop.gov.co/Public/Tendering/OpportunityDetail/Index?noticeUID=CO1.NTC.5479679&amp;isFromPublicArea=True&amp;isModal=true&amp;asPopupView=true</t>
  </si>
  <si>
    <t>El término estrictamente indispensable para que el contratista cumpla con el objeto y obligaciones contractuales será ONCE (11) MESES, o hasta 31 de diciembre, lo primero que ocurra</t>
  </si>
  <si>
    <t>MARIA PAULA CASTRO FERNANDEZ</t>
  </si>
  <si>
    <t>https://www.funcionpublica.gov.co/web/sigep2/hdv/-/directorio/S4641777-8003-5/view</t>
  </si>
  <si>
    <t>Prestación de servicios profesionales a la Oficina Asesora Jurídica como abogado en el acompañamiento jurídico y relacionamiento estratégico, a nivel interno con todas las dependencias de la Cartera ministerial en la construcción de respuestas y documentos que se otorguen al Congreso de la República respecto de los asuntos de competencia del Ministerio de Ambiente y Desarrollo Sostenible.</t>
  </si>
  <si>
    <t>1. Proyectar las respuestas a derechos de petición, y demás solicitudes efectuadas, remitidos por el Congreso de la República al Ministerio de Ambiente y Desarrollo Sostenible. 2. Proyectar documentos jurídicos, como traslados, memorandos, invitaciones a mesas de trabajo, entre otros, que sean competencia de la Oficina Asesora Jurídica relacionados con las solicitudes del Congreso y con el objeto contractual 3. Prestar acompañamiento jurídico a la Oficina Asesora Jurídica respecto de las distintas Direcciones Técnicas del Ministerio, con el fin de la obtención de los diferentes insumos técnicos necesarios para la contestación a los derechos de petición y requerimientos provenientes del Congreso de la República (proposiciones-debates de control político), entre otros, al igual que en el seguimiento a la obtención de vistos buenos por parte de cada una de las direcciones. 4. Efectuar seguimiento a los asuntos encomendados hasta su suscripción y verificación de radicación final. 5. Analizar y proyectar documentos, actas y respuestas solicitados por el supervisor, en temas relacionados con el contrato. 6. Prestar acompañamiento jurídico al Despacho de la Oficina Asesora Jurídica en el desarrollo de las diferentes reuniones requeridas, de conformidad con el objeto contractual. 7. Las demás actividades asignadas por el Supervisor del Contrato y que estén relacionadas con el objeto contractual.</t>
  </si>
  <si>
    <t>El valor del contrato a celebrar es hasta por la suma CINCUENTA Y SIETE MILLONES SETECIENTOS OCHENTA Y TRES MIL PESOS M/CTE incluidos todos los impuestos a que haya lugar</t>
  </si>
  <si>
    <t>https://community.secop.gov.co/Public/Tendering/OpportunityDetail/Index?noticeUID=CO1.NTC.5469952&amp;isFromPublicArea=True&amp;isModal=true&amp;asPopupView=true</t>
  </si>
  <si>
    <t>El término estrictamente indispensable para que el contratista cumpla con el objeto y obligaciones contractuales será once (11) meses, o hasta 31 de diciembre, lo primero que ocurra</t>
  </si>
  <si>
    <t>KARENT SOFIA LOPEZ VIVAS</t>
  </si>
  <si>
    <t>https://www.funcionpublica.gov.co/web/sigep2/hdv/-/directorio/S4641778-8003-5/view</t>
  </si>
  <si>
    <t>Prestación de servicios profesionales a la Oficina Asesora Jurídica como abogado en el acompañamiento jurídico y relacionamiento estratégico, a nivel interno con todas las dependencias de la Cartera ministerial en la construcción de respuestas y documentos que se otorguen al Congreso de la República respecto de los asuntos de competencia del Ministerio de Ambiente y Desarrollo Sostenible</t>
  </si>
  <si>
    <t>https://community.secop.gov.co/Public/Tendering/OpportunityDetail/Index?noticeUID=CO1.NTC.5479438&amp;isFromPublicArea=True&amp;isModal=true&amp;asPopupView=true</t>
  </si>
  <si>
    <t>DAVID ALIRIO URIBE LAVERDE</t>
  </si>
  <si>
    <t>https://www.funcionpublica.gov.co/web/sigep2/hdv/-/directorio/S4606552-8003-5/view</t>
  </si>
  <si>
    <t>Prestación de servicios profesionales para apoyar las actividades que adelanta la Oficina Asesora Jurídica, mediante la orientación e impulso de las actuaciones y la revisión de los actos administrativos, conceptos y documentos que sean encomendados a la Oficina Asesora Jurídica.</t>
  </si>
  <si>
    <t>1. Revisar y aprobar en oportunidad y con calidad, de conformidad con los criterios y lineamientos que establezca para tal efecto el Ministerio de Ambiente y Desarrollo Sostenible, los actos administrativos, conceptos y documentos relacionados con las actuaciones a cargo de la Oficina Asesora Jurídica, en los tiempos legales, para dar cumplimiento a las metas fijadas por la misma. 2. Apoyar la revisión y análisis de las diferentes iniciativas normativas requeridas conforme a la priorización establecida por la agenda regulatoria a cargo del Ministerio de Ambiente y Desarrollo Sostenible 3 Proponer directrices para la elaboración de los actos administrativos, estrategias para la defensa y protección de los recursos naturales y demás documentos que requiera la entidad teniendo en cuenta la normatividad vigente y lineamientos de la Oficina Asesora Jurídica. 4 Atender y proyectar las respuestas a las PQRS y requerimientos relacionados con el objeto del contrato, dentro de los términos legales establecidos, adjuntando el reporte del sistema de Gestión Documental que evidencia el estado de las asignaciones. 5. Las demás actividades asignadas por el Supervisor del Contrato y que estén relacionadas con el objeto contractual</t>
  </si>
  <si>
    <t>El valor del contrato a celebrar es hasta por la suma de NOVENTA Y NUEVE MILLONES DE PESOS MCTE ($99.000.000) INCLUIDO IVA.</t>
  </si>
  <si>
    <t>https://community.secop.gov.co/Public/Tendering/OpportunityDetail/Index?noticeUID=CO1.NTC.5470156&amp;isFromPublicArea=True&amp;isModal=true&amp;asPopupView=true</t>
  </si>
  <si>
    <t>CAMILA ANDREA ROCHA GALEANO</t>
  </si>
  <si>
    <t>COMUNICACION SOCIAL</t>
  </si>
  <si>
    <t>https://www.funcionpublica.gov.co/web/sigep2/hdv/-/directorio/S1944949-8003-5/view</t>
  </si>
  <si>
    <t>Prestar servicios profesionales al grupo de comunicaciones apoyando la implementación de la estrategia digital en las diversas cuentas de la Entidad. Así como el seguimiento a las métricas de estas.</t>
  </si>
  <si>
    <t>1. Brindar apoyo en el cubrimiento de los eventos y actividades del Ministerio para publicación de las diversas redes sociales (trinos, posts, contenidos) de la Entidad. 2. Apoyar la realización de informe de redes sociales para medir el desempeño de las estrategias y contenidos generados en redes sociales. 3. Brindar acompañamiento en la elaboración de los mensajes clave para difundir las noticias que se desarrollen desde el ministerio para redes sociales, así como para envío a periodistas y medios de comunicación. 4. Apoyar mensualmente la generación de un informe de métricas de las redes sociales de la entidad y la ministra, que deberá reposar en la carpeta designada por el supervisor del contrato. 5. Apoyar el monitoreo de los canales digitales de la entidad y proponer acciones de mejora que permitan rediseñar las estrategias digitales y de redes y/o campañas, para lograr un mayor impacto e interacción entre los usuarios finales y la entidad.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</si>
  <si>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SETENTA Y OCHO MILLONES SEISCIENTOS TREINTA Y TRES MIL TRESCIENTOS TREINTA Y TRES PESOS M/CTE ($78.633.333) incluidos los impuestos a que haya lugar.</t>
  </si>
  <si>
    <t>https://community.secop.gov.co/Public/Tendering/OpportunityDetail/Index?noticeUID=CO1.NTC.5470197&amp;isFromPublicArea=True&amp;isModal=true&amp;asPopupView=true</t>
  </si>
  <si>
    <t>El término estrictamente indispensable para que el contratista cumpla con el objeto y obligaciones contractuales será de 11 MESES Y 07 DÍAS CALENDARIO o hasta 31 de diciembre, lo primero que ocurra.</t>
  </si>
  <si>
    <t>MARILISSA MATOZA DE VOZ</t>
  </si>
  <si>
    <t>COMUNICADORA SOCIAL</t>
  </si>
  <si>
    <t>https://www.funcionpublica.gov.co/web/sigep2/hdv/-/directorio/S3225271-8003-5/view</t>
  </si>
  <si>
    <t>Prestación de servicios profesionales al grupo de comunicaciones del Ministerio de Ambiente y Desarrollo Sostenible, para la creación, producción y edición de contenidos periodísticos, piezas gráficas y audiovisuales; relacionamiento con medios de comunicación para la divulgación y difusión de los planes, programas y proyectos de la entidad, así como para la difusión de los eventos internacionales y nacionales que se adelanten para consolidar posiciones sobre temas relevantes de la entidad.</t>
  </si>
  <si>
    <t>1. Apoyar la elaboración de productos de contenido para ser divulgados hacia públicos objetivos por medio de los canales de comunicación propios de la Entidad. 2. Brindar apoyo presentando los diversos eventos propios del Ministerio que sean asignados por el supervisor del contrato. 3.Brindar acompañamiento en las actividades de cubrimiento a los eventos donde participe el ministerio, generando visibilidad a los voceros propios de la entidad 4.Apoyar la gestión de convocatorias de medios periodísticos hacia eventos de relevancia para el ministerio. 5.Brindar acompañamiento en la redacción de contenidos informativos como columnas, boletines de prensa y comunicados, entre otros, relacionados con temas ambientales del resorte del Ministerio. 6. Acompañar, según requerimiento del supervisor, las visitas técnicas y avanzadas necesarias para determinar las locaciones y requerimientos técnicos necesarios para realizar los eventos institucionales del Ministerio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</si>
  <si>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TREINTA Y CINCO MILLONES DE PESOS M/CTE ($35.000.000) incluidos los impuestos a que haya lugar.</t>
  </si>
  <si>
    <t>https://community.secop.gov.co/Public/Tendering/OpportunityDetail/Index?noticeUID=CO1.NTC.5471423&amp;isFromPublicArea=True&amp;isModal=true&amp;asPopupView=true</t>
  </si>
  <si>
    <t>El término estrictamente indispensable para que el contratista cumpla con el objeto y obligaciones contractuales será de 5 MESES o hasta 31 de diciembre, lo primero que ocurra</t>
  </si>
  <si>
    <t>LAURA YADIRA VELASCO PRADA</t>
  </si>
  <si>
    <t>INGENIERIA DE MERCADOS</t>
  </si>
  <si>
    <t>https://www.funcionpublica.gov.co/web/sigep2/hdv/-/directorio/S102373-8003-5/view</t>
  </si>
  <si>
    <t>Prestar servicios profesionales a la Dirección de Cambio Climático y Gestión del Riesgo del Ministerio de Ambiente y Desarrollo Sostenible para apoyar acciones de planeación, formulación de proyectos y seguimiento a la ejecución presupuestal.</t>
  </si>
  <si>
    <t>1. Apoyar las actividades relacionadas con formulación, seguimiento, ajustes y reportes correspondientes de Planes de Acción y demás instrumentos de planificación cuando correspondan, de la Dirección de Cambio Climático y Gestión del Riesgo, de acuerdo con el procedimiento establecido por la Oficina de Planeación del Ministerio de Ambiente y Desarrollo Sostenible. 2. Apoyar en la estructuración, formulación, radicación y actualización de proyectos de inversión que requiera la DCCGR para el cumplimiento de su plan de acción, objetivos estratégicos y misionales a cargo, en coordinación con las dependencias que correspondan del Ministerio 3. Realizar seguimiento a la ejecución de proyectos de inversión con la periodicidad que se requiera, en las plataformas y/o herramientas establecidas para tal fin por las entidades o dependencias que correspondan. 4. Apoyar en las diferentes solicitudes y trámites de carácter presupuestal y financiero que requiera la DCCGR, tales como traslados, solicitudes de disponibilidad, reportes y seguimientos a la ejecución, cuando sea requerido. 5. Apoyar en la formulación, actualización y/o modificaciones del plan anual de adquisiciones de la Dirección de Cambio Climático y Gestión del Riesgo, acorde con los lineamientos establecidos por las dependencias correspondientes del Ministerio de Ambiente y Desarrollo sostenible. 6. Formular la programación mensual del plan de caja (PAC) y remitir al grupo de presupuesto de la entidad, de acuerdo con el procedimiento establecido por el Ministerio de Ambiente y Desarrollo Sostenible. 7. Apoyar técnicamente la construcción de insumos y trabajar de manera articulada aportando al trabajo conjunto y desarrollo del eje estratégico de planeación, presupuesto y proyectos de la DCCGR.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</si>
  <si>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CIENTO DIECINUEVE MILLONES SETECIENTOS OCHENTA MIL PESOS M/CTE ($119.780.000), incluido los impuestos a que haya lugar.</t>
  </si>
  <si>
    <t>Director Direccion de Cambio Climatico E</t>
  </si>
  <si>
    <t>https://community.secop.gov.co/Public/Tendering/OpportunityDetail/Index?noticeUID=CO1.NTC.5470714&amp;isFromPublicArea=True&amp;isModal=true&amp;asPopupView=true</t>
  </si>
  <si>
    <t>El término estrictamente indispensable para que el contratista cumpla con el objeto y obligaciones contractuales será de ONCE (11) MESES Y NUEVE (09) DÍAS, contados a partir del cumplimiento de los requisitos de ejecución previo perfeccionamiento del contrato, sin que en todo caso pueda exceder del 31 de diciembre de 2024.</t>
  </si>
  <si>
    <t>MARIA ANGELICA SANCHEZ LARA</t>
  </si>
  <si>
    <t>TECNOLOGIA EN CONTABILIDAD Y FINANZAS</t>
  </si>
  <si>
    <t>https://www.funcionpublica.gov.co/web/sigep2/hdv/-/directorio/S2054585-8003-5/view</t>
  </si>
  <si>
    <t>Prestación de servicios de apoyo a la gestión al Grupo de Servicios Administrativos del Ministerio de Ambiente y Desarrollo Sostenible, para el apoyo en la formulación, gestión, ejecución y seguimiento financiero y presupuestal de los proyectos a cargo del Grupo</t>
  </si>
  <si>
    <t>1. Apoyar el seguimiento a la ejecución financiera de los contratos suscritos por el Grupo de Servicios Administrativos y/o la Subdirección Administrativa y Financiera, de acuerdo con los lineamientos del supervisor del contrato. 2. Realizar las gestiones necesarias para actualizar el Plan Anual de Adquisiciones así como el presupuesto asignado al Grupo de Servicios Administrativos y/o Subdirección Administrativa y Financiera, para la celebración de los contratos a cargo de la dependencia. 3. Apoyar la gestión para el suministro de información de carácter financiero, necesario para adelantar los procesos de contratación a cargo del Grupo de Servicios Administrativos y/o Subdirección Administrativa y Financiera. 4. Apoyar las evaluaciones de carácter técnico de los procesos contractuales a cargo del Grupo de Servicios Administrativos y/o Subdirección Administrativa y Financiera que le sean asignadas por la supervisión. 5. Realizar seguimiento mensual en el SECOP II de las publicaciones de informes de supervisión y soportes de pago de los contratos a cargo del Grupo de Servicios Administrativos y/o Subdirección Administrativa y Financiera. 6. Apoyar la elaboración de los estudios previos y demás documentos necesarios para iniciar el proceso de contratación que le sean asignados, así como apoyar la supervisión de los contratos designados por el supervisor del contrato y a cargo del Grupo de Servicios Administrativos y/o la Subdirección Administrativa y Financiera. 7. Apoyar la elaboración de proyectos de actas de liquidación, actas de cierres de expedientes contractuales, informes finales de supervisión y demás documentos soporte de los contratos de la dependencia que le sean asignados por el supervisor del contrato. 8. Las demás actividades asignadas por el supervisor en relación con el objeto del contrato.</t>
  </si>
  <si>
    <t>El valor del contrato a celebrar es hasta por la suma de CUARENTA Y SEIS MILLONES DOSCIENTOS CUARENTA Y CUATRO MIL PESOS M/cte ($46.244.000), incluido los impuestos a que haya lugar.</t>
  </si>
  <si>
    <t>https://community.secop.gov.co/Public/Tendering/OpportunityDetail/Index?noticeUID=CO1.NTC.5528119&amp;isFromPublicArea=True&amp;isModal=true&amp;asPopupView=true</t>
  </si>
  <si>
    <t>El término estrictamente indispensable para que el contratista cumpla con el objeto y obligaciones contractuales será de once (11) meses previo cumplimiento de los requisites de perfeccionamiento y legalizacion , sin exceder al 31 de diciembre de 2024.</t>
  </si>
  <si>
    <t>HUGO FERNEY URREGO PEREZ</t>
  </si>
  <si>
    <t>https://www.funcionpublica.gov.co/web/sigep2/hdv/-/directorio/S2802713-8003-5/view</t>
  </si>
  <si>
    <t>Prestar los servicios de apoyo a la gestión al Grupo de Servicios Administrativos del Ministerio de Ambiente y Desarrollo Sostenible, para la realización de las actividades de mantenimiento preventivo y correctivo de los bienes muebles e inmuebles de la Entidad.”</t>
  </si>
  <si>
    <t>1. Atender, revisar y reparar las necesidades locativas preventivas, correctivas y rutinarias de toda la infraestructura del Ministerio, previa orden y visto bueno del supervisor del contrato. 2. Cumplir con los tiempos asignados por el supervisor del contrato, para brindar oportuna solución a los requerimientos realizados por los colaboradores del Ministerio, a través del Sistema de Aranda de la Entidad. 3. Proteger los equipos y áreas de trabajo durante el tiempo de la ejecución de las actividades, así como señalizar y demarcar el sitio donde se están realizando. 4. Cumplir con las normas de Seguridad y Salud en el Trabajo, portando durante su permanencia dentro de las instalaciones de la Entidad los elementos de seguridad industrial necesarios para ejecutar las labores encomendadas, en todo caso, dichos elementos de seguridad industrial deberán ser asumidos a todo costo por el contratista. 5. Mantener el cuarto de mantenimiento en excelentes condiciones de orden y aseo y dar cumplimiento a los lineamientos del sistema de gestión ambiental en especial en el manejo de residuos y sustancias químicas. 6. Responder por los materiales entregados por el almacén para ejecutar las actividades de mantenimiento, para lo cual debe reportar lo utilizado y reintegrar el sobrante en caso que haya lugar a ello. 7. Responder por el cuidado y buen uso de las herramientas suministradas en calidad de préstamo por el Ministerio, las cuales deben ser devueltas para la finalización del contrato y pago del último informe. 8. Las demás actividades asignadas por el supervisor en relación con el objeto del contrato.</t>
  </si>
  <si>
    <t>El valordelcontratoacelebrareshastaporlasumadeTREINTAYDOSMILLONES TRESCIENTOS NOVENTA Y SEIS MIL NOVECIENTOS TREINTA Y TRES PESOS M/CTE($32.396.933)incluidolosimpuestosaque hayalugar.</t>
  </si>
  <si>
    <t>01 FUNCIONAMIENTO</t>
  </si>
  <si>
    <t>A-02-02-02-008-005</t>
  </si>
  <si>
    <t>https://community.secop.gov.co/Public/Tendering/OpportunityDetail/Index?noticeUID=CO1.NTC.5482987&amp;isFromPublicArea=True&amp;isModal=true&amp;asPopupView=true</t>
  </si>
  <si>
    <t>El término estrictamente indispensable para que el contratista cumpla con el objeto y obligaciones contractuales será de once (11) meses y siete (07) días, a partir del cumplimiento a los requisitos de perfeccionamiento y legalización del contrato, sin exceeder al 31 de diciembre de 2024.</t>
  </si>
  <si>
    <t>FANNY YANETH TORRES MESA</t>
  </si>
  <si>
    <t>ADMINISTRACION DE EMPRESAS</t>
  </si>
  <si>
    <t>https://www.funcionpublica.gov.co/web/sigep2/hdv/-/directorio/S4470865-8003-5/view</t>
  </si>
  <si>
    <t>Prestar servicios profesionales para realizar actividades de índole administrativo, financiero y contractual requeridas para la implementación de la Política Institucional de Gestión Documental y el Programa de Gestión Documental PGD del Ministerio de Ambiente y Desarrollo Sostenible</t>
  </si>
  <si>
    <t>1. Apoyar a la coordinación del Grupo de Gestión Documental en la preparación y gestión de los procesos contractuales y sus modificaciones cuando a ello haya lugar, así como en la revisión y gestión de informes, pagos y ejecución de los contratistas. 2. Apoyar las actividades concernientes a la programación o actualización del Plan Anual de Adquisiciones - PAA, el Plan anual mensualizado de caja – PAC, y presupuestos, entre otros concernientes a las actividades del Grupo de Gestión Documental, realizando el seguimiento y gestionando los ajustes necesarios conforme a las necesidades del Grupo de conformidad con los lineamientos del Grupo de Contratos y la Subdirección Administrativa y Financiera. 3. Participar en la preparación de informes de gestión, reportes de indicadores y otros informes que sean requeridos por el Grupo de Gestión Documental y recopilar los datos y evidencias de soporte necesarios. 4. Apoyar el seguimiento y control de las actividades, planes, programas y proyectos del Grupo de Gestión Documental, manteniendo actualizados en todo momento los instrumentos y herramientas de control que sean definidos para la consolidación de los datos sobre estos. 5. Asistir a las reuniones y/o actividades que sean requeridos por el supervisor del contrato y que estén relacionados en el marco contractual. 6. Todas las demás que le sean asignadas por el Supervisor del Contrato y que tengan relación con el objeto contractual.</t>
  </si>
  <si>
    <t>El valor del contrato a celebrar es hasta por la suma de SESENTA MILLONES CUARENTA Y NUEVE MIL PESOS M/cte ($60.049.000), incluido los impuestos a que haya lugar.</t>
  </si>
  <si>
    <t>FUNZA</t>
  </si>
  <si>
    <t>Coordinador del Grupo de Gestión Documenta</t>
  </si>
  <si>
    <t>https://community.secop.gov.co/Public/Tendering/OpportunityDetail/Index?noticeUID=CO1.NTC.5471155&amp;isFromPublicArea=True&amp;isModal=true&amp;asPopupView=true</t>
  </si>
  <si>
    <t>El término estrictamente indispensable para que el contratista cumpla con el objeto y obligaciones contractuales será por once (11) meses, previo cumplimiento de los requisitos de perfeccionamiento y legalización sin exceder al 31 de diciembre de 2024.</t>
  </si>
  <si>
    <t>ZULENNY CARRASQUILLA RODRIGUEZ</t>
  </si>
  <si>
    <t>https://www.funcionpublica.gov.co/web/sigep2/hdv/-/directorio/S4469804-8003-5/view</t>
  </si>
  <si>
    <t>Prestación de servicios profesionales a la Dirección de Bosques, Biodiversidad y Servicios Ecosistémicos del Ministerio de Ambiente y Desarrollo Sostenible, para el análisis y apoyo en la revisión de los conceptos técnicos proyectados y el acompañamiento de las diferentes actuaciones administrativas sancionatorias de carácter ambiental que sean de competencia de esta Dirección.</t>
  </si>
  <si>
    <t>1. Realizar visitas técnicas requeridas para determinar el mérito de iniciar investigación sancionatoria o como insumo probatorio dentro de la misma, en asuntos de competencia de la Dirección de Bosques, Biodiversidad y Servicios Ecosistémicos. 2. Revisar y proyectar las actuaciones técnicas dentro del procedimiento sancionatorio ambiental, que le sean señaladas por parte del supervisor del contrato. 3. Analizar y proyectar los insumos técnicos de fondo dentro de los procesos sancionatorios ambientales de la Dirección de Bosques, Biodiversidad y Servicios Ecosistémicos. 4. Elaborar los análisis cartográficos que le sean señalados por parte del supervisor del contrato y actualizar de manera periódica el visor geográfico web de los procesos sancionatorios ambientales a cargo de la Dirección de Bosques, Biodiversidad y Servicios Ecosistémicos. 5. Dar respuesta a las PQRS, según asignación, dentro de los términos establecidos, adjuntando el reporte del sistema de Gestión Documental que evidencia el estado de las asignaciones 6. Realizar capacitaciones desde el ámbito técnico relacionadas con el proceso sancionatorio ambiental, que le sean asignadas por parte del supervisor del contrato. 7. Aplicar en los espacios de participación y acompañamiento desarrollados mensualmente en el marco del objeto contractual los formatos y procedimientos establecidos en el sistema integrado de gestión de la entidad. 8. Las demás actividades que sean designadas por el supervisor en relación con el objeto contractual.</t>
  </si>
  <si>
    <t>El valor del contrato a celebrar es hasta por la suma de SETENTA Y CINCO MILLONES TRECIENTOS CINCUENTA MIL PESOS M/CTE ($75.350.000) incluido los impuestos a que haya lugar.</t>
  </si>
  <si>
    <t>https://community.secop.gov.co/Public/Tendering/OpportunityDetail/Index?noticeUID=CO1.NTC.5471429&amp;isFromPublicArea=True&amp;isModal=true&amp;asPopupView=true</t>
  </si>
  <si>
    <t>PAULA ANDREA VILLEGAS GONZÁLEZ</t>
  </si>
  <si>
    <t>https://www.funcionpublica.gov.co/web/sigep2/hdv/-/directorio/S350502-8003-5/view</t>
  </si>
  <si>
    <t>Prestación de servicios profesionales a la Dirección de Gestión Integral del Recurso Hídrico del Ministerio de Ambiente y Desarrollo Sostenible, para apoyar el diseño metodológico e implementación del proceso de reformulación de la Política Nacional para la Gestión Integral del Recurso Hídrico-PNGIRH.</t>
  </si>
  <si>
    <t>1. Apoyar a la Dirección de Gestión Integral del Recuso Hídrico en el diseño de la metodología que permita implementar el diagnóstico integral y la formulación estratégica del proceso de reformulación de la PNGIRH. 2. Apoyar la consolidación del diagnóstico integral que hará parte del proceso de reformulación de la PNGIRH. 3. Apoyar la consolidación de la propuesta de política, que incluya los avance en el proceso de formulación estratégica. 4. Apoyar el seguimiento técnico del proyecto que se lleva a cabo en el territorio priorizado de la ecorregión de La Mojana. 5. Participar en los espacios y escenarios, incluyendo el acompañamiento técnico a las autoridades ambientales, comités regionales, mesa de modelación y mesas de trabajo, así como aquellas que sean requeridas por el supervisor, en virtud del cumplimiento del objeto contractual. 6. Las demás que le asigne el supervisor del contrato y que tengan relación directa con el objeto.</t>
  </si>
  <si>
    <t>El valor del contrato a celebrar es hasta por la suma de Ciento cuarenta y un millones seiscientos veinticinco mil Pesos M/CTE ($ 141.625.000), incluido los impuestos a que haya lugar.</t>
  </si>
  <si>
    <t>https://community.secop.gov.co/Public/Tendering/OpportunityDetail/Index?noticeUID=CO1.NTC.5505849&amp;isFromPublicArea=True&amp;isModal=true&amp;asPopupView=true</t>
  </si>
  <si>
    <t xml:space="preserve">LUISA FERNANDA AGUILAR TRUJILLO  </t>
  </si>
  <si>
    <t>https://www.funcionpublica.gov.co/web/sigep2/hdv/-/directorio/S711632-8003-5/view</t>
  </si>
  <si>
    <t>Prestar servicios profesionales a la Oficina Asesora de Planeación del Ministerio de Ambiente y Desarrollo Sostenible, para el fortalecimiento, mantenimiento y mejora del Sistema de Gestión de Calidad en el marco de la certificación vigente del ICONTEC bajo los requisitos de la Norma Técnica Colombiana NTC ISO 9001:2015, alineado con el Sistema Integrado de Gestión y las políticas del Modelo Integrado de Planeación y Gestión</t>
  </si>
  <si>
    <t>1. Apoyar la implementacion de actividades del Sistema de Gestión de Calidad con el Modelo Integrado de Planeación y Gestión. 2. Realizar el seguimiento, monitoreo y reporte de información, así como, apoyar la ejecución de auditorías internas y externas del Sistema de Gestión de Calidad del Ministerio, como herramientas para la mejora del desempeño institucional y el mantenimiento de la certificación ICONTEC bajo los requisitos de la Norma Técnica Colombiana ISO 9001:2015. 3. Apoyar la formulación, monitoreo y seguimiento del Mapa de Riesgos de gestión y corrupción del Ministerio de Ambiente y Desarrollo Sostenible, articulado con las dependencias, de acuerdo con la metodología vigente del DAFP y los requisitos de la Norma Técnica Colombiana ISO 9001:2015 en el marco de la certificación ICONTEC. 4. Proponer y desarrollar contenidos para la implementación de estrategias de comunicación, apropiación y toma de conciencia del Sistema de Gestión de Calidad y uso de los módulos de la herramienta SOMOSIG relacionados como herramientas para la mejora del desempeño institucional y el mantenimiento de la certificación ICONTEC bajo los requisitos de la Norma Técnica Colombiana ISO 9001:2015. 5. Acompañar y preparar la información requerida para el desarrollo de auditorías del ICONTEC en el marco del seguimiento de la certificación bajo los requisitos de la norma NTC ISO 9001:2015, así como otras internas o externas que se desarrollen para el Sistema Integrado de Gestión por entidades externas y/o del sector de ambiente y desarrollo sostenible, en relación con la gestión de calidad institucional. 6. Proyectar, verificar y ajustar los documentos de los procesos asignados del Sistema Integrado de Gestión del Ministerio. 7. Las demás actividades asignadas por el supervisor y relacionadas con el objeto del presente contrato</t>
  </si>
  <si>
    <t>https://community.secop.gov.co/Public/Tendering/OpportunityDetail/Index?noticeUID=CO1.NTC.5480028&amp;isFromPublicArea=True&amp;isModal=true&amp;asPopupView=true</t>
  </si>
  <si>
    <t>El término estrictamente indispensable para que el contratista cumpla con el objeto y obligaciones contractuales será 11 meses y 8 días calendario, o hasta 31 de diciembre 2024, lo primero que ocurra</t>
  </si>
  <si>
    <t>JUAN CARLOS MOJICA MEJIA</t>
  </si>
  <si>
    <t>https://www.funcionpublica.gov.co/web/sigep2/hdv/-/directorio/S586736-8003-5/view</t>
  </si>
  <si>
    <t>Prestación de servicios especializados a la Oficina Asesora de Planeación del Ministerio de Ambiente y Desarrollo Sostenible, para contribuir en el fortalecimiento de la planeación y programación presupuestal sectorial orientada a resultados y el seguimiento del gasto y financiamiento público ambiental.</t>
  </si>
  <si>
    <t>1. Acompañar en los espacios de articulación institucional y sectorial para la definición e implementación de estrategias financieras, gestión de recursos y ejecución presupuestal, con el fin de atender las necesidades del Sector de Ambiente, así como el seguimiento en los instrumentos definidos para tal fin y lo relacionado con el Gasto y Financiamiento Público Ambiental. 2. Apoyar con las observaciones a los proyectos normativos y trámites presupuestales solicitados por las diferentes Entidades del sector y del Gobierno. 3. Participar en la elaboración, consolidación y presentación del anteproyecto de presupuesto en el sistema Integrado de Información Financiera SIIF, el Marco de Gasto de Mediano Plazo y la programación presupuestal del sector Ambiente y Desarrollo Sostenible, articulado con los programas del PND. 4. Desarrollar actividades que contribuyan al mejoramiento de la eficiencia y eficacia del proceso de gestión integrada de portafolio de planes, programas y proyectos para la distribución, seguimiento y administración del presupuesto de los Fondos ambientales y demás vehículos financieros. 5. Dar respuesta a las solicitudes de información, peticiones, quejas y reclamos dentro de los términos legales establecidos que efectúen los usuarios internos y externos de la entidad relacionados con sus obligaciones. 6. Las demás actividades asignadas por el supervisor y relacionadas con el objeto del contrato.</t>
  </si>
  <si>
    <t>El valor del contrato a celebrar es hasta por la suma de NOVENTA Y UN MILLONES SETECIENTOS DIEZ MIL SEISCIENTOS SESENTA Y SIETE PESOS M/CTE ($91.710.667,00), incluido los impuestos a que haya lugar</t>
  </si>
  <si>
    <t>https://community.secop.gov.co/Public/Tendering/OpportunityDetail/Index?noticeUID=CO1.NTC.5479443&amp;isFromPublicArea=True&amp;isModal=true&amp;asPopupView=true</t>
  </si>
  <si>
    <t>NANCY MILENA MARTIN MARTÍNEZ   </t>
  </si>
  <si>
    <t>CIENCIA DE LA INFORMACIÓN Y BIBLIOTECOLOGIA</t>
  </si>
  <si>
    <t>https://www.funcionpublica.gov.co/web/sigep2/hdv/-/directorio/S2324021-8003-5/view</t>
  </si>
  <si>
    <t>Prestación de servicios profesionales a la Oficina Asesora de Planeación, para el fortalecimiento e implementación de los instrumentos de gestión documental, tablas de retención, organización de expedientes físicos, híbridos y/o electrónicos, atendiendo los lineamientos del Ministerio de Ambiente y Desarrollo Sostenible y demás normas archivísticas</t>
  </si>
  <si>
    <t>1. Realizar reportes periódicos de avance en la intervención de archivos y cumplimiento a la aplicación de la Tabla de Retención documental (TRD) de la Oficina Asesora de Planeación. 2. Apoyar en el seguimiento y verificación a los procesos técnicos de organización de los archivos de gestión y la creación de expedientes físicos, híbridos y/o electrónicos, con base en la Tabla de Retención Documental-TRD cumpliendo con parámetros de calidad conforme al Manual de Gestión Documental y procedimientos que existen en el Ministerio. 3. Velar por que los inventarios documentales de los expedientes físico, híbridos y/o electrónicos correspondientes al Archivo de Gestión de la Oficina Asesora de Planeación, se encuentren completos y actualizados dando cumplimiento a los parámetros de calidad conforme a los procedimientos que existen en el Ministerio en materia de gestión documental. 4. Hacer seguimiento y asignar los radicados recibidos para finalización de trámite en la herramienta de Administración y Recepción de Correspondencia Ambiental – ARCA y gestionar el cierre de los radicados asignados mensualmente e incorporándolos en sus respectivos expedientes electrónicos. 5. Realizar las transferencias documentales primarias de la Oficina Asesora de Planeación, en los tiempos establecidos dando cumplimiento al cronograma, conforme se estipula en las Tablas de Retención Documental. 6. Mantener actualizado el formato de préstamos y devoluciones de archivo de los expedientes de la dependencia, haciendo seguimiento y atender las solicitudes realizadas por parte de los usuarios internos y externos; así como la digitalización de expedientes requeridos en consulta. 7. Asistir a las reuniones, capacitaciones y/o eventos que sean requeridos, así como atender las demás actividades que le sean asignadas por el Supervisor del Contrato y que tenga relación con el objeto contractual.</t>
  </si>
  <si>
    <t>El valor del contrato a celebrar es hasta por la suma de SESENTA Y TRES MILLONES OCHOCIENTOS OCHENTA Y DOS MIL PESOS M/CTE ($63.882.000,00), incluido los impuestos a que haya lugar.</t>
  </si>
  <si>
    <t>https://community.secop.gov.co/Public/Tendering/OpportunityDetail/Index?noticeUID=CO1.NTC.5480440&amp;isFromPublicArea=True&amp;isModal=true&amp;asPopupView=true</t>
  </si>
  <si>
    <t>CLAUDIA MARCELA SAAVEDRA PLATA</t>
  </si>
  <si>
    <t>https://www.funcionpublica.gov.co/web/sigep2/hdv/-/directorio/S2952468-8003-5/view</t>
  </si>
  <si>
    <t>Prestación de servicios profesionales a la Subdirección Administrativa y Financiera (SAF) en temas jurídicos y administrativos de los asuntos a cargo de la SAF.</t>
  </si>
  <si>
    <t>1. Elaborar las respuestas a los derechos de petición, informes y demás requerimientos que lleguen a la Subdirección Administrativa y Financiera, haciendo el respectivo seguimiento. 2.Realizar seguimiento jurídico a los casos que se sometan a estudio del Comité de Conciliación y Defensa Judicial y Extrajudicial en el que participa la Subdirección Administrativa y Financiera. 3.Proyectar y verificar los documentos precontractuales y contractuales de los procesos que le asigne el Subdirector. 4.Revisar los informes de supervisión y soportes presentados por los contratistas para el pago que le designe el supervisor del contrato. 5.Proyectar actas de liquidación, suspensión, terminación de mutuo acuerdo y actas de cierres de expedientes contractuales de la Subdirección Administrativa y Financiera. 6.Proyectar las respuestas a los requerimientos realizados por los diferentes entes de control a la Subdirección Administrativa y Financiera. 7.Actuar como enlace entre la Subdirección Administrativa y Financiera y la Oficina Asesora Jurídica. 8.Proponer ideas de mejora para la cuestión del conocimiento de la Subdirección Administrativa. 9.Las demás actividades asignadas por el supervisor en relación con el objeto del contrato.</t>
  </si>
  <si>
    <t>El valor del contrato a celebrar es hasta por la suma de SESENTA Y CINCO MILLONES SETENCIENTOS CATORCE MIL PESOS M/CTE (65.714.000), incluidos los impuestos a que haya lugar.</t>
  </si>
  <si>
    <t>https://community.secop.gov.co/Public/Tendering/OpportunityDetail/Index?noticeUID=CO1.NTC.5481316&amp;isFromPublicArea=True&amp;isModal=true&amp;asPopupView=true</t>
  </si>
  <si>
    <t>El término estrictamente indispensable para que el contratista cumpla con el objeto y obligaciones contractuales será de Once (11) meses, previo cumplimiento de los requisitos de perfeccionamiento y ejecución, sin exceder a 31 de diciembre de 2023.</t>
  </si>
  <si>
    <t>WILLIAM LEONARDO PERAZA HERRERA</t>
  </si>
  <si>
    <t>https://www.funcionpublica.gov.co/web/sigep2/hdv/-/directorio/S847813-8003-5/view</t>
  </si>
  <si>
    <t>Prestar servicios profesionales a la Dirección de Ordenamiento Ambiental Territorial y SINA del Ministerio de Ambiente y Desarrollo Sostenible, para apoyar desde el componente de ordenamiento ambiental territorial, forestal y de la biodiversidad, la ejecución de proyectos y/o convenios que den implementación al Plan de Zonificación Ambiental</t>
  </si>
  <si>
    <t>1. Documentar mediante informes técnicos el seguimiento a la implementación de Zonificaciones Ambientales Participativas que den cumplimiento al Plan de Acción del Plan de Zonificación Ambiental. 2. Documentar mediante informes técnicos el seguimiento a la implementación de proyectos que den cumplimiento al Plan de Acción del Plan de Zonificación Ambiental. 3. Apoyar en la documentación, mediante memorias técnicas y/o listados de asistencia los espacios de discusión del proceso de implementación del Plan de Zonificación Ambiental y las mesas de impulso e institucionales de los espacios PDET. 4. Elaborar para la Dirección de Ordenamiento Ambiental Territorial y SINA, reportes de seguimiento sobre la implementación del Plan de Zonificación Ambiental. 5. Elaborar informes técnicos de apoyo desde el Plan de Zonificación Ambiental al ordenamiento ambiental de las zonas de reserva forestal establecidas mediante la Ley 2da de 1959 y la estrategia de núcleos de desarrollo forestal y de la biodiversidad. 6. Apoyar a la DOAT en los procesos de relacionamiento con comunidades en el marco de diálogo social y de la dinámica de conflictividad socioambiental en los territorios estratégicos priorizados por el Ministerio. 7. Apoyar a la Dirección de Ordenamiento Ambiental Territorial y Sistema Nacional Ambiental en la elaboración, implementación y seguimiento a las estrategias de Ordenamiento Ambiental Territorial para la lucha contra la deforestación. 8. Las demás que la asigne el supervisor del contrato y que tengan relación directa con el objeto contractual.</t>
  </si>
  <si>
    <t>El valor del contrato a celebrar es hasta por la suma de CIENTO DIECISIETE MILLONES SETESCIENTOS MIL PESOS ($117.700.000 M/CTE), incluido los impuestos a que haya lugar</t>
  </si>
  <si>
    <t>https://community.secop.gov.co/Public/Tendering/OpportunityDetail/Index?noticeUID=CO1.NTC.5475361&amp;isFromPublicArea=True&amp;isModal=true&amp;asPopupView=true</t>
  </si>
  <si>
    <t>El término estrictamente indispensable para que el contratista cumpla con el objeto y obligaciones contractuales será once (11) meses o hasta 31 de diciembre, lo primero que ocurra</t>
  </si>
  <si>
    <t>NATALIA RUBIO ROJAS</t>
  </si>
  <si>
    <t>https://www.funcionpublica.gov.co/web/sigep2/hdv/-/directorio/S2562379-8003-5/view</t>
  </si>
  <si>
    <t>Prestar servicios profesionales a la Oficina Asesora de Planeación del Ministerio de Ambiente y Desarrollo Sostenible, en actividades de seguimiento, generación de informes, así como en la consolidación y actualización de información sobre los proyectos presentados por las entidades del Sector Ambiente y Desarrollo Sostenible y los entes territoriales, así como para los presentados a través de los diferentes fondos del Ministerio de Ambiente y Desarrollo Sostenible.</t>
  </si>
  <si>
    <t>1.Consolidar y actualizar las bases de datos con la información de los proyectos presentados al ministerio de acuerdo con las convocatorias FONAM, FCA y SGR 2. Apoyar el seguimiento de proyectos de inversión, presentados por las entidades del Sector Ambiente y Desarrollo Sostenible y los entes territoriales, así como de los diferentes fondos del Ministerio, acorde a la revisión de documentos presentados o emitir conceptos o solicitud de ajustes o emisión de pronunciamientos técnicos o de modificaciones presentadas de los POA, reportarlo en el formato establecido y entregarlo para el repositorio de los proyectos. 3. Apoyar en la revisión de pronunciamientos técnicos emitidos por evaluadores sobre proyectos presentados por entidades a los diferentes fondos, conforme a los procedimientos de la Oficina Asesora de Planeación, reportarlo en el formato establecido y entregarlo para el repositorio de los proyectos. 4.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5. Proyectar las solicitudes de información, peticiones, conceptos, quejas y reclamos dentro de los términos legales establecidos que efectúen los usuarios internos y externos de la entidad relacionados con sus funciones, apoyar la respuesta a Contraloría General de la República, así como las demás que le sean asignadas por el supervisor del contrato y/o que se encuentren acordes con el objeto contractual.</t>
  </si>
  <si>
    <t>El valor del contrato a celebrar es hasta por la suma de SESENTA Y CINCO MILLONES TRESCIENTOS CUARENTA Y SEIS MIL SEISCIENTOS SESENTA Y SIETE PESOS M/CTE ($65.346.667,00), incluido los impuestos a que haya lugar.</t>
  </si>
  <si>
    <t>https://community.secop.gov.co/Public/Tendering/OpportunityDetail/Index?noticeUID=CO1.NTC.5472762&amp;isFromPublicArea=True&amp;isModal=true&amp;asPopupView=true</t>
  </si>
  <si>
    <t>PAOLA ANDREA YAÑEZ QUINTERO</t>
  </si>
  <si>
    <t>https://www.funcionpublica.gov.co/web/sigep2/hdv/-/directorio/S2445130-8003-5/view</t>
  </si>
  <si>
    <t>Prestar servicios profesionales en la elaboración y revisión de conceptos y proyectos normativos en materia de Recursos Naturales Renovables.</t>
  </si>
  <si>
    <t>1. Apoyar la elaboración de los proyectos de actos administrativos e iniciativas normativas, relacionadas con el Régimen Ambiental Sancionatorio y demás disposiciones ambientales que le sean solicitadas. 2. Proyectar conceptos jurídicos en atención a las peticiones y consultas de los usuarios internos y externos relacionadas con el Código de los Recursos Naturales Renovables y demás disposiciones ambientales relacionadas. 3. Revisar, analizar, conceptuar, proponer ajustes y sugerencias relacionadas con las iniciativas normativas presentadas por las áreas misionales. Identificación Presupuestal Descripción Nombre del Proyecto FORTALECIMIENTO DE LA EJECUCIÓN DE ACCIONES, POLÍTICAS, MEDIDAS Y DIRECTRICES JURÍDICAS DEL MINISTERIO DE AMBIENTE Y DESARROLLO SOSTENIBLE NACIONAL. Código PBIN del Proyecto 202300000000272 Meta del proyecto Documentos normativos Actividad principal del Plan de Acción Mejorar las condiciones para ejercer la defensa y representación de los intereses técnico-jurídicos, administrativos, patrimoniales y judiciales del Ministerio de Ambiente y Desarrollo Sostenible. Actividad(es) desagregada(s) del Plan de Acción 1.2.1. Realizar la atención oportuna de las solicitudes de conceptos jurídicos, y procesos normativos del Sector Ambiente, y demás actuaciones administrativas tendientes a materializar la defensa y protección del ambiente en construcción de la justicia ambiental, participativa con sentido de no regresión y progresividad, que aporte a los retos de la gestión ambiental del SINA. Número del (los) Certificado(s) de Disponibilidad Presupuestal - CDP 3224 del 03 de enero de 2024 Posición(es) Catalogo de Gasto del CDP C-3299-0900-22-10101C-3299056-02 - DOCUMENTOS NORMATIVOS Fuente del recurso Nación Número del Recurso 11 Unidad Ejecutora 32-01-01 MINISTERIO DE AMBIENTE Y DESARROLLO SOSTENIBLE - GESTIÓN GENERAL Calle 37 No. 8 - 40, Bogotá D.C., Colombia Conmutador: (+57) 601 332 3400 https://www.minambiente.gov.co/ F-A-CTR-52: V7 – 27/07/2023 Página 8|22 4. Proyectar dentro de los términos legales las respuestas a los requerimientos que efectúen los órganos de control, el Congreso de la República y demás entidades del estado relacionados con el objeto del contrato. 5. Asistir y participar en el desarrollo de las diferentes reuniones y visitas requeridas para los asuntos a cargo del grupo de Conceptos y Normatividad en Biodiversidad, y de la Oficina Asesora Jurídica en el cumplimiento del objeto del contrato. 6. Las demás actividades asignadas por el Supervisor del Contrato y que estén relacionadas con el objeto contractual.</t>
  </si>
  <si>
    <t>Coordinador del Grupo de Conceptos y Normatividad en Biodiversidad</t>
  </si>
  <si>
    <t>https://community.secop.gov.co/Public/Tendering/OpportunityDetail/Index?noticeUID=CO1.NTC.5478230&amp;isFromPublicArea=True&amp;isModal=true&amp;asPopupView=true</t>
  </si>
  <si>
    <t>El término estrictamente indispensable para que el contratista cumpla con el objeto y obligaciones contractuales será Once (11) meses, o hasta 31 de diciembre de 2024, lo primero que ocurra</t>
  </si>
  <si>
    <t>HERNAN DARIO PAEZ GUTIERREZ</t>
  </si>
  <si>
    <t>https://www.funcionpublica.gov.co/web/sigep2/hdv/-/directorio/S682384-8003-5/view</t>
  </si>
  <si>
    <t>Prestación de servicios profesionales para apoyar jurídicamente la revisión de actos administrativos, conceptos y demás actuaciones relacionadas con trámites administrativos y sancionatorios que sean sometidos a consideración de la Oficina Asesora Jurídica</t>
  </si>
  <si>
    <t>1. Apoyar la revisión y análisis de las diferentes iniciativas normativas requeridas conforme a la priorización establecida por la agenda regulatoria a cargo del Ministerio de Ambiente y Desarrollo Sostenible. 2. Revisar jurídicamente las actuaciones relacionadas con los proyectos de actuaciones relacionados con los procesos y trámites administrativos de Ley 2 de 1959 y demás trámites administrativos y sancionatorios que sean encomendados. 3. Revisar y aprobar en oportunidad y con calidad los actos administrativos, conceptos, y demás documentos relacionados con las actuaciones a cargo de la Oficina Asesora Jurídica. 4. Asistir, participar y orientar la preparación y ejecución de las reuniones que le sean asignadas por el Supervisor. 5. Atender y proyectar las respuestas a las PQRS y requerimientos relacionados con el objeto del contrato, dentro de los términos legales establecidos, adjuntando el reporte del sistema de Gestión Documental que evidencia el estado de las asignaciones. 6. Las demás actividades asignadas por el Supervisor del Contrato y que estén relacionadas con el objeto contractual.</t>
  </si>
  <si>
    <t>El valor del contrato a celebrar es hasta por la suma de CIENTO QUINCE MILLONES TRESCIENTOS SESENTA MIL PESOS MCTE ($115.360.000) INCLUIDO IVA.</t>
  </si>
  <si>
    <t>https://community.secop.gov.co/Public/Tendering/OpportunityDetail/Index?noticeUID=CO1.NTC.5487346&amp;isFromPublicArea=True&amp;isModal=true&amp;asPopupView=true</t>
  </si>
  <si>
    <t>El término estrictamente indispensable para que el contratista cumpla con el objeto y obligaciones contractuales será de Once (11) meses y Seis (6) días calendario, o hasta 31 de diciembre, lo primero que ocurra, previo cumplimiento de los requisitos de perfeccionamiento y ejecución.</t>
  </si>
  <si>
    <t>GABRIEL AVELLANEDA AVELLANEDA</t>
  </si>
  <si>
    <t>https://www.funcionpublica.gov.co/web/sigep2/hdv/-/directorio/S469591-8003-5/view</t>
  </si>
  <si>
    <t>Prestar servicios profesionales a la Dirección de Cambio Climático y Gestión del Riesgo del Ministerio de Ambiente y Desarrollo Sostenible para apoyar al grupo de gestión del riesgo en la ejecución de metodologías, estrategias y herramientas para el acompañamiento a la participación étnica y comunitaria en los diferentes proyectos y actividades desarrolladas.</t>
  </si>
  <si>
    <t>1. Implementar y documentar procedimientos para la participación comunitaria en los procesos liderados y en que participe el grupo de Gestión del Riesgo así como en el proceso de ECO- RRD de la Dirección de Cambio Climático y Gestión del Riesgo. 2. Realizar seguimiento, acompañamiento, apoyo y articulación para el cumplimiento a los compromisos con comunidades étnicas en el marco del Plan Nacional de Desarrollo 2022-2026, conforme los lineamientos de la supervisión. 3. Preparar y elaborar insumos técnicos de índole comunicativa, divulgativa, de apropiación social para fomentar la interlocución con las diferentes comunidades y étnicas para los procesos de gestión de riesgo de desastres,liderados y en que participe el grupo de Gestión del Riesgo de la Dirección de Cambio Climático y Gestión del Riesgo. 4. Brindar apoyo en la creación, formulación, acompañamiento para la Implementación y seguimiento de los diferentes planes, programas, proyectos y actividades que sean requeridos por el grupo de gestión del riesgo, incorporando el componente comunitario y los enfoques diferenciales. 5. Contribuir y apoyar los procesos educativos liderados por el grupo de Gestión del Riesgo y la DCCGR incluyendo temáticas, metodologías para la participación comunitaria. 6. Apoyar técnicamente la construcción de insumos y trabajar de manera articulada, aportando al desarrollo del eje estratégico Étnico territorial, diálogo social y comunicaciones de la gestión integral del cambio climático y la gestión del riesgo climático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</si>
  <si>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Y DOS MILLONES OCHOCIENTOS CINCUENTA Y SEIS MIL SEISCIENTOS SESENTA Y SIETE PESOS M/CTE ($82.856.667), incluido los impuestos a que haya lugar.</t>
  </si>
  <si>
    <t>ZORAIDA PIEDRAHITA CALLE</t>
  </si>
  <si>
    <t>https://community.secop.gov.co/Public/Tendering/OpportunityDetail/Index?noticeUID=CO1.NTC.5497652&amp;isFromPublicArea=True&amp;isModal=true&amp;asPopupView=true</t>
  </si>
  <si>
    <t>El término estrictamente indispensable para que el contratista cumpla con el objeto y obligaciones contractuales será de ONCE (11) MESES Y CINCO (05) DÍAS, contados a partir del cumplimiento de los requisitos de ejecución previo perfeccionamiento del contrato.</t>
  </si>
  <si>
    <t>JEISSON ANDRES GONZALEZ HERRERA</t>
  </si>
  <si>
    <t>https://www.funcionpublica.gov.co/web/sigep2/hdv/-/directorio/S3190702-8003-5/view</t>
  </si>
  <si>
    <t>Prestación de servicios de apoyo a la gestión en actividades archivísticas y documentales originadas de las actividades diarias del grupo de Tesorería</t>
  </si>
  <si>
    <t>1. Administrar el archivo del Grupo de Tesorería del Ministerio de Ambiente y Desarrollo Sostenible. 2. Organizar y Conformar los expedientes de archivo de gestión físicos del Grupo de Tesorería de la vigencia 2020, realizando actividades de alistamiento de los documentos para transferencia (ordenación, depuración, corrección de plano, desdoblado de hoja, intervención menor, limpieza y retiro de material abrasivo) según los lineamientos, manuales de procesos, formatos e instructivos impartidos por el Grupo de Gestión Documental del Ministerio. 3. Adelantar las actividades archivísticas necesarias para el cierre de los expedientes físicos generados por el grupo de tesorería de acuerdo a las instrucciones del supervisor del contrato. 4. Proyectar los cheques que sean generados por la tesorería para el pago de las obligaciones del Ministerio. 5. Realizar la radicación de pagos y documentación ante las entidades financieras.
6. Proyectar respuesta a las solicitudes de información de los usuarios internos y/o externos de la
entidad y notificar 7. Las demás actividades que estén relacionadas con el objeto contractual y que sean asignadas por el
supervisor.</t>
  </si>
  <si>
    <t>El valor del contrato a celebrar es hasta por la suma de suma DE  $42.937.267</t>
  </si>
  <si>
    <t>https://community.secop.gov.co/Public/Tendering/OpportunityDetail/Index?noticeUID=CO1.NTC.5481693&amp;isFromPublicArea=True&amp;isModal=true&amp;asPopupView=true</t>
  </si>
  <si>
    <t>El término estrictamente indispensable para que el contratista cumpla con el objeto y obligaciones contractuales será de ONCE (11) MESE 8 DIAS</t>
  </si>
  <si>
    <t>YAQUELIN DEL AMPARO MOYA DE ARCO</t>
  </si>
  <si>
    <t>CIENCIAS DE LA INFORMACION Y LA DOCUMENTACION</t>
  </si>
  <si>
    <t>https://www.funcionpublica.gov.co/web/sigep2/hdv/-/directorio/S713008-8003-5/view</t>
  </si>
  <si>
    <t>Prestación de servicios profesionales la Oficina de Control Interno con el fin de realizar las acciones de implementación de los instrumentos archivísticos en el archivo de gestión, así como la realización de actividades de evaluación y seguimiento de la gestión archivística de la entidad, y demás actividades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</si>
  <si>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auditorías internas asignadas en el Plan Anual de Auditorías de la vigencia 2024 de la Oficina de Control Interno, verificando el cumplimiento normativo de los instrumentos archivísticos del Ministerio. 3. Realizar la gestión de los archivos de gestión de la dependencia, conforme a los parámetros técnicos en los subprocesos de clasificación, depuración, organización y foliación y digitalización del archivo conforme a los procedimientos que existen en el Ministerio y el Archivo General de la Nación. 4. Realizar la identificación de las unidades de almacenamiento y de conservación, empleando los formatos y procedimientos del Grupo de Gestión Documental. 5. Actualizar el inventario documental del archivo de gestión, así como asegurar que todos los expedientes cuenten con hojas de control. 6. Efectuar las acciones necesarias para cumplir con las transferencias documentales primarias ante el Grupo de Gestión Documental, dentro de los tiempos previamente establecidos. 7. Apoyar desde su especialidad y experiencia, la atención de las auditorías internas y/o externas relacionadas a la función archivística y la gestión documental que realicen al proceso de evaluación independiente. 8. Realizar actividades dirigidas a fortalecer el rol de enfoque a la prevención, bajo el alcance de las herramientas y sistemas de información del Ministerio. 9. Participar en reuniones y visitas en el marco de los roles asignados a las Oficinas de Control Interno autorizados y/o designadas por el supervisor del contrato relacionados con el objeto y obligaciones contractuales. 10. Las demás que le sean asignadas por el supervisor del contrato y que sean afines con el objeto contractual en el marco de su especialidad y experticia.</t>
  </si>
  <si>
    <t>El valor del contrato a celebrar es hasta por la suma de CUARENTA Y SIETE MILLONES DOSCIENTOS TREINTA Y SEIS MIL SETECIENTOS DIECISIETE PESOS M/CTE. ($47.236.717) incluido los impuestos a que haya lugar.</t>
  </si>
  <si>
    <t>https://community.secop.gov.co/Public/Tendering/OpportunityDetail/Index?noticeUID=CO1.NTC.5480625&amp;isFromPublicArea=True&amp;isModal=true&amp;asPopupView=true</t>
  </si>
  <si>
    <t>El término estrictamente indispensable para que el contratista cumpla con el objeto y obligaciones contractuales será de once (11) meses y siete (07) días, contados a partir del cumplimiento de los requisitos de ejecución, o hasta 31 de diciembre de 2024, lo primero que ocurra</t>
  </si>
  <si>
    <t>237 - CESION</t>
  </si>
  <si>
    <t>ERICK JAVIER RISCANEVO CRUZ</t>
  </si>
  <si>
    <t>CIENCIAS DE LA INFORMACION Y LA DBIBLIOTECOLOGIA</t>
  </si>
  <si>
    <t>https://www1.funcionpublica.gov.co/web/sigep2/hdv/-/directorio/S2905830-8003-5/view</t>
  </si>
  <si>
    <t>El valor sin ejecutar y que se cede del Contrato de Prestación de Servicios Profesionales CD-237-2024 es de ONCE MILLONES CUATROCIENTOS NOVENTA Y TRES MIL OCHOCIENTOS UN PESOS M/CTE ($11.493.801) incluidos los impuestos a que haya lugar.</t>
  </si>
  <si>
    <t>HEIDY CRITINA BAQUERO PARRADO</t>
  </si>
  <si>
    <t>Profesional especializado grado 16</t>
  </si>
  <si>
    <t>El término estrictamente indispensable para que el contratista cumpla con el objeto y obligaciones contractuales será de dos (2) meses y veintidos (22) días, contados a partir del cumplimiento de los requisitos de ejecución, o hasta 31 de diciembre de 2024, lo primero que ocurra</t>
  </si>
  <si>
    <t>LUISA FERNANDA MASSO GRANADA</t>
  </si>
  <si>
    <t>https://www.funcionpublica.gov.co/web/sigep2/hdv/-/directorio/S1457875-8003-5/view</t>
  </si>
  <si>
    <t xml:space="preserve">SUBDIRECCIÓN DE EDUCACIÓN Y PARTICIPACIÓN </t>
  </si>
  <si>
    <t>Prestación de servicios profesionales a la Subdirección de Educación y Participación para apoyar en la ejecución, estructuración y acompañamiento de los procesos de planeación, las actividades relacionadas con los sistemas integrados de gestión de calidad, plan de acción, el seguimiento a las actividades, planes y proyectos de la dependencia</t>
  </si>
  <si>
    <t>1. Apoyar en la consolidación de información, reportes y ajustes al Plan de Acción de la Subdirección de Educación y Participación. 2. Realizar el apoyo en la ejecución, estructuración y acompañamiento de los procesos de planeación que adelante la Subdirección de Educación y Participación especialmente los relacionados en materia ambiental. 3. Apoyar todo lo relacionado con el sistema integrado de gestión de calidad de la Subdirección de Educación y participación. 4. Realizar consolidación y actualización del Plan Anual de Caja de la Subdirección de Educación y Participación. 5. Realizar seguimiento, consolidación y actualización del Plan Anual de Adquisiciones de la Subdirección de Educación y Participación. 6. Atender las solicitudes y demás requerimientos que le sean asignados por el Supervisor. 7. Participar en las reuniones relacionadas con el objeto contractual, allegando los soportes de asistencia y ayudas de memoria. 8. Las demás obligaciones que le asigne el supervisor y tengan relación con el objeto del contrato</t>
  </si>
  <si>
    <t>El valor del contrato a celebrar es hasta por la suma de NOVENTA Y TRES MILLONES QUINIENTOS MIL PESOS M/CTE ($93.500.000,00), incluido los impuestos a que haya lugar.</t>
  </si>
  <si>
    <t>C-3208-0900-5-10101A-3208014-02</t>
  </si>
  <si>
    <t>https://community.secop.gov.co/Public/Tendering/OpportunityDetail/Index?noticeUID=CO1.NTC.5495484&amp;isFromPublicArea=True&amp;isModal=true&amp;asPopupView=true</t>
  </si>
  <si>
    <t>El término estrictamente indispensable para que el contratista cumpla con el objeto y obligaciones contractuales será de 11 meses hasta 31 de diciembre 2024, lo primero que ocurra</t>
  </si>
  <si>
    <t>CINDY LORENA DAZA LESMES</t>
  </si>
  <si>
    <t>https://www.funcionpublica.gov.co/web/sigep2/hdv/-/directorio/S2300424-8003-5/view</t>
  </si>
  <si>
    <t>Prestar servicios profesionales para la elaboración y revisión de conceptos jurídicos, actos administrativos, instrumentos normativos, directivas y circulares jurídicas en temas ambientales relacionados con saneamiento básico, residuos peligrosos, negocios verdes y demás asuntos sectoriales de competencia de la Oficina Asesora Jurídica del Ministerio de Ambiente y Desarrollo Sostenible.</t>
  </si>
  <si>
    <t>1. Proyectar conceptos jurídicos, actos administrativos, informes y demás tareas relacionadas con saneamiento básico, residuos peligrosos, negocios verdes y demás asuntos de competencia del Grupo de conceptos y normatividad en políticas sectoriales que le sean asignados. 2. Brindar acompañamiento legal en la conceptualización jurídica en lo referente al trámite de iniciativas normativas y conceptos relacionadas con el objeto del contrato. 3. Elaborar los proyectos de actos administrativos relacionados con el objeto del contrato, que sean requeridos por el Grupo de conceptos, política y normatividad sectorial de la Oficina Asesora Jurídica del Ministerio de Ambiente y Desarrollo Sostenible. 4. Analizar, revisar y proyectar respuestas a derechos de petición, solicitados por el supervisor, en temas relacionados con el objeto del contrato. 5. Participar en el desarrollo de las diferentes reuniones y mesas de trabajo requeridas en el cumplimiento del objeto del contrato brindando acompañamiento jurídico al Grupo de Conceptos y Normatividad en Políticas Sectoriales de la Oficina Asesora Jurídica. 6. Las demás actividades asignadas por el Supervisor del contrato y que estén relacionadas con el objeto contractual</t>
  </si>
  <si>
    <t>El valor del contrato a celebrar es hasta por la suma NOVENTA MILLONES SEISCIENTOS CUARENTA MIL DE PESOS M/CTE incluido los impuestos a que haya lugar.</t>
  </si>
  <si>
    <t>https://community.secop.gov.co/Public/Tendering/OpportunityDetail/Index?noticeUID=CO1.NTC.5485418&amp;isFromPublicArea=True&amp;isModal=true&amp;asPopupView=true</t>
  </si>
  <si>
    <t>El término estrictamente indispensable para que el contratista cumpla con el objeto y obligaciones contractuales será Once (11) meses, o hasta 31 de diciembre, lo primero que ocurra.</t>
  </si>
  <si>
    <t>HERNAN CHIQUIZA VEGA</t>
  </si>
  <si>
    <t>https://www.funcionpublica.gov.co/web/sigep2/hdv/-/directorio/S625938-8003-5/view</t>
  </si>
  <si>
    <t>Prestar servicios de apoyo al Grupo de Gestión Documental del Ministerio de Ambiente y Desarrollo Sostenible para la elaboración, actualización y consolidación de los inventarios documentales del archivo Central en marco de las acciones para la organización de los fondos documentales acumulados.</t>
  </si>
  <si>
    <t>1. Realizar las actividades concernientes a fondos documentales acumulados en cuanto a la identificación y clasificación de los documentos, para la conformación de las respectivas agrupaciones documentales, así como el almacenamiento y ubicación de las transferencias primarias. 2. Llevar el control y registro de los códigos de identificación de las unidades de conservación y almacenamiento y realizar la asignación de estos para archivo central y los archivos de gestión objeto de transferencia primaria. 3. Realizar la distribución y control de las unidades documentales, de conservación y de almacenamiento asignadas a los auxiliares de archivo para aplicación de procesos técnicos, así como brindarles orientación y acompañamiento en la aplicación de dichos procesos. 4. Llevar un registro actualizado del estado de los procesos técnicos, los inventarios, cantidad de unidades de conservación y almacenamiento, entre otros, sobre los documentos del archivo central y reportar diariamente los datos que sean requeridos de acuerdo con los lineamientos y directrices del Grupo de Gestión Documental. 5. Realizar el control de calidad a los procesos técnicos e inventarios documentales mediante la verificación, cruce, contraste, entre otras operaciones sobre los documentos y los datos contenidos en dichos inventarios y asegurar la corrección de los errores detectados y ajustes que sean solicitados. 6. Todas las demás que le sean asignadas por el Supervisor del Contrato y que tengan relación con el objeto contractual.</t>
  </si>
  <si>
    <t>El valor del contrato a celebrar es hasta por la suma de TREINTA Y SIETE MILLONES OCHENTA MIL PESOS M/CTE (37.080.000), incluido los impuestos a que haya lugar.</t>
  </si>
  <si>
    <t>https://community.secop.gov.co/Public/Tendering/OpportunityDetail/Index?noticeUID=CO1.NTC.5483043&amp;isFromPublicArea=True&amp;isModal=true&amp;asPopupView=true</t>
  </si>
  <si>
    <t>El término estrictamente indispensable para que el contratista cumpla con el objeto y obligaciones contractuales será NUEVE (09) MESES, o hasta 31 de diciembre, lo primero que ocurra.</t>
  </si>
  <si>
    <t>ADRIAN ALEJANDRO LOZANO VANEGAS</t>
  </si>
  <si>
    <t>https://www.funcionpublica.gov.co/web/sigep2/hdv/-/directorio/S4758794-8003-5/view</t>
  </si>
  <si>
    <t>Prestar servicios de apoyo para la elaboración o actualización de los inventarios de los fondos documentales acumulados custodiados por el archivo Central del Ministerio de Ambiente y Desarrollo Sostenible y la realización de otras actividades técnicas que le sean asignadas para la organización de los archivos a cargo del Grupo de Gestión documenta</t>
  </si>
  <si>
    <t>1. Realizar las actividades técnicas en el archivo central para la organización de expedientes en el marco de la intervención de los fondos documentales acumulados y el alistamiento documental que se requiera para efectuar la aplicación de disposición final de documentos según corresponda, en virtud de las TRD y las TVD, de acuerdo con el procedimiento establecido por la entidad y la normatividad archivística. 2. Apoyar el proceso de transferencias documentales primarias, los traslados documentales y los procesos logísticos del archivo central. 3. Apoyar al Grupo de Gestión documental en la revisión, control de calidad y organización de los rollos de microfilm, actualizando los inventarios documentales cuando a ello haya lugar. 4. Apoyar las actividades requeridas en el Archivo Central, que faciliten la búsqueda, recuperación y/o reproducción de los documentos que sean solicitados en calidad de consulta o préstamo. 5. Todas las demás que le sean asignadas por el Supervisor del Contrato y que tengan relación con el objeto contractual.</t>
  </si>
  <si>
    <t>El valor del contrato a celebrar es hasta por la suma de VEINTICUATRO MILLONES DOSCIENTOS DOS MIL OCHENTA PESOS M/CTE (24.202.080), incluido los impuestos a que haya lugar.</t>
  </si>
  <si>
    <t>https://community.secop.gov.co/Public/Tendering/OpportunityDetail/Index?noticeUID=CO1.NTC.5483480&amp;isFromPublicArea=True&amp;isModal=true&amp;asPopupView=true</t>
  </si>
  <si>
    <t xml:space="preserve">CHRISTIAN BOHÓRQUEZ HERNÁNDEZ </t>
  </si>
  <si>
    <t>https://www.funcionpublica.gov.co/web/sigep2/hdv/-/directorio/S4595594-8003-5/view</t>
  </si>
  <si>
    <t>Prestar servicios de apoyo para la elaboración o actualización de los inventarios de los fondos documentales acumulados custodiados por el archivo Central del Ministerio de Ambiente y Desarrollo Sostenible y la realización de otras actividades técnicas que le sean asignadas para la organización de los archivos a cargo del Grupo de Gestión documental</t>
  </si>
  <si>
    <t>https://community.secop.gov.co/Public/Tendering/OpportunityDetail/Index?noticeUID=CO1.NTC.5483243&amp;isFromPublicArea=True&amp;isModal=true&amp;asPopupView=true</t>
  </si>
  <si>
    <t>242 - CESION</t>
  </si>
  <si>
    <t>MILTON JAVIER OSPINA VARELA</t>
  </si>
  <si>
    <t>https://www1.funcionpublica.gov.co/web/sigep2/hdv/-/directorio/S2246958-8003-5/view</t>
  </si>
  <si>
    <t>El valor sin ejecutar y que se cede del Contrato de Prestación de Servicios de Apoyo a la Gestión No. 242 de 2024 es de ONCE MILLONES DOSCIENTOS NOVENTA Y CUATRO MIL TRESCIENTOS CUATRO PESOS M/cte ($11.294.304) incluidos impuestos a que haya lugar.</t>
  </si>
  <si>
    <t>El término estrictamente indispensable para que el contratista cumpla con el objeto y obligaciones contractuales será CUATRO (04) MESES Y SEIS (6) DIAS , o hasta 31 de diciembre, lo primero que ocurra.</t>
  </si>
  <si>
    <t>ADRIANA LIZETTE GUTIERREZ BAYONA</t>
  </si>
  <si>
    <t>RELACIONES INTERNACIONALES</t>
  </si>
  <si>
    <t>https://www.funcionpublica.gov.co/web/sigep2/hdv/-/directorio/S1224011-8003-5/view</t>
  </si>
  <si>
    <t>Prestar servicios profesionales a la Dirección de Cambio Climático y Gestión del Riesgo del Ministerio de Ambiente y Desarrollo Sostenible para apoyar al grupo de mitigación en la generación de lineamientos para la implementación de los mecanismos de mercados, así como negociar en los espacios designados para la operación internacional de mecanismo de mercado y no mercado bajo el artículo 6 del acuerdo de París</t>
  </si>
  <si>
    <t>1. Articular la actualización de la infraestructura normativa, tecnológica e institucional de los instrumentos económicos y de mercado que se trabajen desde el Ministerio de Ambiente relacionados con cambio climático. 2. Brindar apoyo en la representación del Ministerio de Ambiente y Desarrollo Sostenible y preparar los insumos requeridos para las reuniones presenciales y virtuales convocadas por la Asociación Independiente de América Latina y el Caribe (AILAC), la Coalición de San José y otros actores con el fin de apoyar el proceso de concertación de la posición país en torno a Artículo 6 de cara a las negociaciones de la Convención Marco de Naciones Unidas de Cambio Climático. 3. Apoyar el proceso de generación e implementación del mapa de procesos para medios de implementación de gestión del cambio climático, en articulación con otros miembros de la DCCGR. 4. Apoyar el desarrollo e implementación de las reglas de contabilidad y procesos del sistema MRV en articulación con el grupo de transparencia.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6.Todas las demás que le sean asignadas por la Dirección y que tengan relación con el objeto contractual.</t>
  </si>
  <si>
    <t>El valor del contrato a celebrar es hasta por la suma de CIENTO DIECISEIS MILLONES SEISCIENTOS MIL PESOS M/CTE ($116.600.000), incluido los impuestos a que haya lugar.</t>
  </si>
  <si>
    <t>23-1-20024</t>
  </si>
  <si>
    <t>C-3206-0900-5-40404A-3206011-02</t>
  </si>
  <si>
    <t>https://community.secop.gov.co/Public/Tendering/OpportunityDetail/Index?noticeUID=CO1.NTC.5485264&amp;isFromPublicArea=True&amp;isModal=true&amp;asPopupView=true</t>
  </si>
  <si>
    <t>El término estrictamente indispensable para que el contratista cumpla con el objeto y obligaciones contractuales será de ONCE (11) MESES, o hasta 31 de diciembre de 2024, lo primero que ocurra, contados a partir del cumplimiento de los requisitos de ejecución previo perfeccionamiento del contrato</t>
  </si>
  <si>
    <t>PRISCILA MARGARITA ZUÑIGA</t>
  </si>
  <si>
    <t>CIENCIAS POLITICAS</t>
  </si>
  <si>
    <t>https://www.funcionpublica.gov.co/web/sigep2/hdv/-/directorio/S424604-8003-5/view</t>
  </si>
  <si>
    <t>Prestar los servicios profesionales al Despacho del Viceministerio de Políticas y Normalización Ambiental para el análisis de información, la planificación y ejecución interinstitucional de estrategias de intervención relacionadas con el control a la deforestación y otros delitos ambientales.</t>
  </si>
  <si>
    <t>1. Asesorar en el CONALDEF la formulación, desarrollo, implementación, fortalecimiento y evaluación de intervenciones en el marco del Consejo, en apoyo a la Secretaria Técnica que realiza este despacho. 2. Acompañar las acciones con las entidades miembros del CONALDEF para la implementación y definición de la política nacional de lucha contra la deforestación y otros delitos ambientales asociados. 3. Apoyar las acciones de articulación requeridas por la secretaria técnica del CONALDEF. 4, Actualizar la información de los indicadores y consolidar los informes de avance de CONALDEF f cuando sea requerido. 5. Apoyar la articulación interinstitucional para la conceptualización, implementación y seguimiento de casos priorizados en el marco de la lucha contra la deforestación y otros delitos ambientales asociados. 6. Participar en reuniones, mesas de trabajo y recorridos de campo a los que sea delegada en el marco de la lucha contra la deforestación y otros delitos ambientales asociados y aportar la información para dar respuesta a las PORSD que le sean solicitados en los tiempos establecidos por ley. 7. Las demás que le sean asignadas en desarrollo del objeto contractual.</t>
  </si>
  <si>
    <t>El valor del contrato a celebrar es hasta por la suma de CIENTO VEINTISEIS MILLONES DE PESOS M/CTE ($126.000.00) incluido los impuestos a que haya lugar.</t>
  </si>
  <si>
    <t>https://community.secop.gov.co/Public/Tendering/OpportunityDetail/Index?noticeUID=CO1.NTC.5486653&amp;isFromPublicArea=True&amp;isModal=true&amp;asPopupView=true</t>
  </si>
  <si>
    <t>El término estrictamente indispensable para que el contratista cumpla con el objeto y obligaciones contractuales será de NUEVE (09) MESES, o hasta 31 de diciembre de 2024, lo primero que ocurra, previo cumplimiento de los requisitos de perfeccionamiento y ejecución.</t>
  </si>
  <si>
    <t>AZALIA INES PARRA CUELLAR</t>
  </si>
  <si>
    <t>https://www.funcionpublica.gov.co/web/sigep2/hdv/-/directorio/S867687-8003-5/view</t>
  </si>
  <si>
    <t>Prestación de servicios profesionales a la Dirección de Bosques, Biodiversidad y Servicios Ecosistémicos del Ministerio de Ambiente y Desarrollo Sostenible, para realizar la administración funcional del Sistema de Información para la Gestión de Trámites Ambientales – SILAMC y brindar apoyo técnico para la optimización y sistematización de los módulos de PFSL y MFSL del Sistema Nacional de Trazabilidad de Forestal, así como el análisis para las mejoras de los módulos sistematizados de trazabilidad y de requerimientos de la Dirección.</t>
  </si>
  <si>
    <t>1. Realizar la administración funcional del Sistema de Información para la Gestión de Trámites Ambientales - SILAMC y de la Ventanilla Integral de Trámites Ambientales en Línea – VITAL, para los trámites competencia de la Dirección de Bosques, Biodiversidad y Servicios Ecosistémicos. 2. Participar en las actividades de levantamiento de información y de análisis de negocio que permita identificar requerimientos funcionales para la optimización y sistematización de los trámites de la Dirección en los sistemas SILAMC y VITAL. 3. Participar en la ejecución de actividades para el desarrollo de pruebas funcionales de los trámites competencia de la Dirección de Bosques, Biodiversidad y Servicios Ecosistémicos, disponibles en SILAMC y VITAL. 4. Participar en las actividades de levantamiento de información y de análisis de negocio que permita identificar requerimientos funcionales para la optimización y sistematización de la fase de Planificación Forestal Sostenible y Manejo Forestal Sostenible del Sistema Nacional de Trazabilidad de Forestal. 5. Participar en las actividades de levantamiento de información y de análisis de negocio para las mejoras funcionales de los módulos de Salvoconducto Único Nacional en Línea y Libro de Operaciones Forestales en Línea del Sistema Nacional de Trazabilidad Forestal. 6. Participar en la ejecución de actividades para el desarrollo de pruebas funcionales de los módulos del Sistema Nacional del Sistema Nacional de Trazabilidad Forestal.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8. Las demás actividades que estén relacionadas con el objeto contractual y que sean asignadas por el supervisor</t>
  </si>
  <si>
    <t>El valor del contrato a celebrar es hasta por la suma de CIENTO VEINTIÚN MILLONES DE PESOS M/CTE ($ 121.000.000), incluido los impuestos a que haya lugar</t>
  </si>
  <si>
    <t>https://community.secop.gov.co/Public/Tendering/OpportunityDetail/Index?noticeUID=CO1.NTC.5482584&amp;isFromPublicArea=True&amp;isModal=true&amp;asPopupView=true</t>
  </si>
  <si>
    <t>23-1-20240</t>
  </si>
  <si>
    <t>El término estrictamente indispensable para que el contratista cumpla con el objeto y obligaciones contractuales será de ONCE (11) MESES, o hasta 31 de diciembre de 2024, lo primero que ocurra</t>
  </si>
  <si>
    <t>ALEJANDRO NEIRA FAUDEL</t>
  </si>
  <si>
    <t>BIOLOGIA AMBIENTAL</t>
  </si>
  <si>
    <t>https://www.funcionpublica.gov.co/web/sigep2/hdv/-/directorio/S1600981-8003-5/view</t>
  </si>
  <si>
    <t>Prestación de servicios profesionales a la Oficina de Negocios Verdes y Sostenibles, para realizar la planeación, desarrollo y seguimiento del Programa Nacional de Pago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</si>
  <si>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un plan de acción para la implementación del Programa Nacional de Pago por Servicios Ambientales (PSA) para la vigencia 2024. 3. Generar estrategias para articular los proyectos de Pago por Servicios Ambientales y el fomento y fortalecimiento de Negocios Verdes con énfasis en los componentes de agrosistemas sostenibles, economía circular, turismo de naturaleza, restauración ecológica y bioeconomía. 4. Gestionar alianzas con actores que fortalezcan el Programa Nacional de Pago por Servicios Ambientales y el Plan Nacional de Negocios Verdes. 5. Realizar la revisión, evaluación y dar concepto técnico, sobre proyectos o instrumentos que le sean asignados por el supervisor, en el marco de Pago por Servicios Ambientales (PSA).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t>
  </si>
  <si>
    <t>https://community.secop.gov.co/Public/Tendering/OpportunityDetail/Index?noticeUID=CO1.NTC.5488220&amp;isFromPublicArea=True&amp;isModal=true&amp;asPopupView=true</t>
  </si>
  <si>
    <t>El término estrictamente indispensable para que el contratista cumpla con el objeto y obligaciones contractuales será de ONCE MESES (11) CALENDARIO, o hasta 31 de diciembre de 2024, lo primero que ocurra</t>
  </si>
  <si>
    <t>NINI LUFERLY CASTILLO SOTO</t>
  </si>
  <si>
    <t>BIOLOGÍA</t>
  </si>
  <si>
    <t>https://www.funcionpublica.gov.co/web/sigep2/hdv/-/directorio/S2944700-8003-5/view</t>
  </si>
  <si>
    <t>Prestación de servicios profesionales a la Oficina de Negocios Verdes y Sostenibles para desarrollar técnicamente estrategias de incentivos económicos con enfoque socioambiental, de acuerdo con los lineamientos 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</si>
  <si>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articulación y seguimiento de las acciones con actores y aliados estratégicos públicos y privados, nacionales e internacionales, que promuevan la sostenibilidad de iniciativas económicas, sistemas productivos sostenibles y acciones de conservación y preservación de los territorios y su biodiversidad, de acuerdo con los lineamientos dados por la ONVS. 3. Apoyar técnicamente la estructura e implementación de mecanismos, estrategias e incentivos ambientales para la sostenibilidad de iniciativas económicas, sistemas productivos sostenibles y acciones de conservación y preservación de los territorios y su biodiversidad en articulación con actores y aliados estratégicos públicos y/o privados y/o nacionales e internacionales. 4. Realizar apoyo técnico a la unidad de proyectos para la gestión e implementación, bajo los lineamientos de la Oficina de Negocios Verdes y Sostenibles. 5. Realizar asistencia en la difusión de capacidades y competencias de negocios verdes y mecanismos de medición de huella de carbono, a las autoridades ambientales y demás entidades que sean asignadas por la Oficina de Negocios Verdes y Sostenibles. 6. Participar en las reuniones relacionadas con el objeto contractual para lo cual se deben allegar los soportes de la asistencia, ayudas de memoria y soporte del seguimiento a los compromisos establecidos por la Oficina de Negocios Verdes Sostenibles. 7. Las demás que determine el supervisor del contrato, relacionadas con el ejercicio de sus obligaciones y del objeto contractual.</t>
  </si>
  <si>
    <t>El valor del contrato a celebrar es hasta por la suma de CIENTO DIEZ MILLONES DE PESOS M/CTE ($110.000.000), incluido los impuestos a que haya lugar</t>
  </si>
  <si>
    <t>https://community.secop.gov.co/Public/Tendering/OpportunityDetail/Index?noticeUID=CO1.NTC.5488227&amp;isFromPublicArea=True&amp;isModal=true&amp;asPopupView=true</t>
  </si>
  <si>
    <t>ALEJANDRO BAÑOL SALAZAR</t>
  </si>
  <si>
    <t>https://www.funcionpublica.gov.co/web/sigep2/hdv/-/directorio/S2445293-8003-5/view</t>
  </si>
  <si>
    <t>Prestación de servicios profesionales a la oficina de negocios verdes y sostenibles para realizar los proyectos en articulación con el sector privado_x0002_empresas ANCLA, bioeconomía e internacionalización de los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</si>
  <si>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e implementar la estrategia de anclas verdes y generar la articulación con los sectores públicos y privados para el fortalecimiento, encadenamiento y escalamiento de los negocios verdes o modelos productivos sostenibles. 3. Realizar con actores públicos y privados, y al interior del Ministerio la incidencia de los negocios verdes o modelos productivos sostenibles que permita el fortalecimiento y desarrollo de capacidades, así como del consumo sostenible, el desarrollo de la cadena productiva de ingredientes naturales y el empleo verde. 4. Desarrollar e implementar la hoja de ruta de bioeconomía y sus procesos para la vinculación de los negocios verdes, así como la participación en los espacios que desde las instituciones públicas o privadas se realicen. 5. Realizar articulación entre la Oficina de Negocios Verdes, la Oficina de Asuntos Internacionales, Cooperación Internacional, y demás entidades de carácter nacional o internacional, para generar la participación de los negocios verdes en materia internacional.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</si>
  <si>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https://community.secop.gov.co/Public/Tendering/OpportunityDetail/Index?noticeUID=CO1.NTC.5488171&amp;isFromPublicArea=True&amp;isModal=true&amp;asPopupView=true</t>
  </si>
  <si>
    <t>GILBERTO BARRIOS CAMPOS</t>
  </si>
  <si>
    <t>https://www.funcionpublica.gov.co/web/sigep2/hdv/-/directorio/S1511606-8003-5/view</t>
  </si>
  <si>
    <t>Prestación de servicios profesionales a la Oficina de Negocios Verdes y Sostenibles para realizar acciones encaminadas a los procesos de diálogo, concertación y cumplimiento de acuerdos con grupos étnicos, pueblos indígenas, pueblo Rrom y firmantes de paz, establecidos en el Plan Nacional de Desarrollo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</si>
  <si>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asistencia técnica en los espacios de diálogo y concertación de acuerdos a grupos étnicos, y firmantes de paz, para el efectivo cumplimiento de lo establecido el marco del Plan Nacional de Desarrollo. 3. Desarrollar estrategias para la adecuada gestión e implementación de las acciones de la oficina, con énfasis en grupos étnicos y firmantes de paz. 4. Realizar la formulación y seguimiento a la planeación estratégica y presupuestal de la ONVS, tanto institucional como sectorial, con énfasis en grupos étnicos y de valor. 5. Ser enlace de la oficina ante las demás dependencias del ministerio para adelantar procesos y acciones relacionadas al cumplimiento de acuerdos con grupos étnicos y de valor.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t>
  </si>
  <si>
    <t>https://community.secop.gov.co/Public/Tendering/OpportunityDetail/Index?noticeUID=CO1.NTC.5488458&amp;isFromPublicArea=True&amp;isModal=true&amp;asPopupView=true</t>
  </si>
  <si>
    <t>El término estrictamente indispensable para que el contratista cumpla con el objeto y obligaciones contractuales será ONCE (11) MESES CALENDARIO, o hasta 31 de diciembre de 2024, lo primero que ocurra</t>
  </si>
  <si>
    <t>DIANA JIMENA TORRES MORALES</t>
  </si>
  <si>
    <t>https://www.funcionpublica.gov.co/web/sigep2/hdv/-/directorio/S1211672-8003-5/view</t>
  </si>
  <si>
    <t>Prestación de servicios profesionales a la Dirección de Bosques, Biodiversidad y Servicios Ecosistémicos del Ministerio de Ambiente y Desarrollo Sostenible, para la gestión oportuna a los requerimientos presentados por los entes de control y atención en términos a los procesos judiciales relacionados con predios traslapados en áreas de Reservas Forestales, ecosistemas estratégicos y distinciones internacionales</t>
  </si>
  <si>
    <t>1. Llevar a cabo actividades de enlace para la atención de los requerimientos provenientes de entes externos de control en el marco de la Ley 1755 de 2015, de acuerdo con lo estipulado en la Guía de Atención para entes externos de control Código: G-C-EIN-02 Versión 4 23/08/2023 del Sistema Integrado de Gestión. 2. Apoyar con las respuestas a las PQRS asignadas en los términos de la Ley 1755 de 2015, relacionadas con el objeto contractual. 3. Realizar la gestión de seguimiento, consolidación y reportes de respuesta a la Oficina Asesora Jurídica en los términos establecidos en la Ley 5ta de 1995, para la atención oportuna a las solicitudes presentadas por los Congresistas de la República. 4. Colaborar con la proyección de respuestas a las solicitudes de Juzgados sobre los procesos judiciales de Restitución y Formalización de Tierras, Procesos de Restitución de Derechos Territoriales, Procesos de Pertenencia, entre otros; en lo correspondiente a identificación de traslapes en áreas de Reserva Forestal, Ecosistemas Estratégicos y Distinciones Internacionales, de acuerdo con los traslados recibidos desde el Grupo de Procesos Judiciales. 5. Las demás actividades asignadas por el supervisor que se relacionen con el objeto y las obligaciones contractuales.</t>
  </si>
  <si>
    <t>El valor del contrato a celebrar es hasta por la suma de hasta SESENTA MILLONES QUINIENTOS MIL PESOS ($60.500.000) M/CTE, incluidos los impuestos a que haya lugar.</t>
  </si>
  <si>
    <t>https://community.secop.gov.co/Public/Tendering/OpportunityDetail/Index?noticeUID=CO1.NTC.5482300&amp;isFromPublicArea=True&amp;isModal=true&amp;asPopupView=true</t>
  </si>
  <si>
    <t>ANTONIO JOSE GOMEZ HOYOS</t>
  </si>
  <si>
    <t>ZOOTECNISTA</t>
  </si>
  <si>
    <t>https://www.funcionpublica.gov.co/web/sigep2/hdv/-/directorio/S60943-8003-5/view</t>
  </si>
  <si>
    <t>Prestación de Servicios Profesionales a la Dirección de Bosques, Biodiversidad y Servicios Ecosistémicos, del Ministerio de Ambiente y Desarrollo Sostenible para el fortalecimiento de la implementación de la Convención CITES mediante la aplicación de criterios técnicos relacionados con la conservación, manejo y uso sostenible de la diversidad biológica.</t>
  </si>
  <si>
    <t>1. Elaborar el informe anual de Comercio CITES y el informe de comercio ilegal de la vigencia 2023, a ser enviado a la secretaría de la Convención CITES. 2. Atender las solicitudes de permisos CITES con fines no comerciales. 3. Aportar insumos para la generación de las respuestas de información solicitada a través de las Notificaciones a las Partes enviadas por la Secretaría y Partes de la Convención CITES, así como de las Decisiones adoptadas por la CITES. 4. Desarrollar actividades para la implementación del plan de trabajo para aplicación de las enmiendas adoptadas en la Decimonovena reunión de la Conferencia de las Partes de la Convención CITES. Calle 37 No. 8 - 40, Bogotá D.C., Colombia Conmutador: (+57) 601 332 3400 https://www.minambiente.gov.co/ F-A-CTR-52: V7 – 27/07/2023 Página 7|18 5. Elaborar los insumos técnicos para la participación en el Comité de fauna y comité permanente de la Convención CITES. 6. Desarrollar reuniones con las Autoridades Científicas CITES de Colombia y la Cancillería de Colombia con el propósito de avanzar en el cumplimiento a las disposiciones de la Convención CITES. 7. Desarrollar reuniones y capacitaciones a las Autoridades Ambientales y otras entidades con jurisdicción en puertos y otros lugares autorizados para el comercio internacional de especies de fauna y flora silvestres, en la que se presenten las disposiciones de la CITES y la reglamentación nacional vigente para el aprovechamiento de la biodiversidad. 8. Apoyar la consolidación de procesos de actualización normativa para la zoocría y uso sostenible de la fauna silvestre en Colombia, de conformidad con la Convención CITES. 9. Apoyar los procesos de evaluación de los programas y planes nacionales de conservación de especies de fauna silvestre. 10.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en la Ley. 11. Todas las demás actividades que le sean asignadas por el supervisor en relación con el objeto del contrato.</t>
  </si>
  <si>
    <t>El valor del contrato a celebrar es hasta por la suma de OCHENTA MILLONES OCHOCIENTOS CINCUENTA MIL PESOS ($80.850.000) M/TE, incluido IVA y los impuestos a que haya lugar.</t>
  </si>
  <si>
    <t>C-3202-0900-14-40101B-3202052-02</t>
  </si>
  <si>
    <t>https://community.secop.gov.co/Public/Tendering/OpportunityDetail/Index?noticeUID=CO1.NTC.5483192&amp;isFromPublicArea=True&amp;isModal=true&amp;asPopupView=true</t>
  </si>
  <si>
    <t>ARGEMIRO JAVIER MENDOZA GENEY</t>
  </si>
  <si>
    <t>https://www.funcionpublica.gov.co/web/sigep2/hdv/-/directorio/S3359594-8003-5/view</t>
  </si>
  <si>
    <t>Prestación de servicios profesionales a la Dirección de Bosques, Biodiversidad y Servicios Ecosistémicos del Ministerio de Ambiente y Desarrollo Sostenible, para apoyar la evaluación de las solicitudes de permisos de especímenes incluidos en los Apéndices de la Convención de Comercio Internacional de Especies Amenazadas de Fauna y Flora Silvestres -CITES y elaborar los documentos técnicos asociados a los procesos sancionatorios ambientales relacionados con especies CITES.</t>
  </si>
  <si>
    <t>1. proyectar los conceptos técnicos de evaluación de solicitudes de permisos CITES con fines comerciales para especímenes de la fauna silvestre 2. Realizar visitas de seguimiento y control a la exportación de especímenes de la fauna silvestre en cumplimiento de la Resolución 2652 de 2015 3. Realizar visitas de seguimiento y control al fraccionamiento de pieles de Caiman crocodilus fuscus conforme a la Resolución 2651 de 2015 4. Actualizar las bases de datos y organizar la información de los establecimientos de zoocría con base en los actos administrativos emitidos por las autoridades ambientales competentes y las tablas de retención documental de la entidad de los últimos 10 años. 5. Analizar y proyectar los conceptos técnicos determinados por el supervisor, dentro de las actuaciones administrativas sancionatorias de la Dirección de Bosques, Biodiversidad y Servicios Ecosistémicos. 6. Analizar la competencia de los conceptos técnicos remitidos a esta Dirección y determinar su procedencia.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actividades que estén relacionadas con el objeto contractual y que sean establecidas por el supervisor.</t>
  </si>
  <si>
    <t>El valor del contrato a celebrar es hasta por la suma de SETENTA Y UN MILLONES QUINIENTOS MIL PESOS M/CTE ($71.500.000) incluido los impuestos a que haya lugar</t>
  </si>
  <si>
    <t>https://community.secop.gov.co/Public/Tendering/OpportunityDetail/Index?noticeUID=CO1.NTC.5490388&amp;isFromPublicArea=True&amp;isModal=true&amp;asPopupView=true</t>
  </si>
  <si>
    <t>El término estrictamente indispensable para que el contratista cumpla con el objeto y obligaciones contractuales será de ONCE (11) MESES, o hasta 31 de diciembre, lo primero que ocurra.</t>
  </si>
  <si>
    <t>NATHALIA RODRÍGUEZ ERAZO</t>
  </si>
  <si>
    <t>https://www.funcionpublica.gov.co/web/sigep2/hdv/-/directorio/S629762-8003-5/view</t>
  </si>
  <si>
    <t>Prestar servicios a la Dirección de Gestión Integral del Recurso Hídrico del Ministerio de Ambiente y Desarrollo Sostenible de apoyo a la gestión, para realizar actividades asociadas al plan de implementación de contratación, sistema integrado de gestión de calidad, así como administrativas operativas ocasionales y transitorias en el marco del Plan de acción de la Dirección 2024</t>
  </si>
  <si>
    <t>1. Realizar el control y seguimiento, de la ejecución contractual y entrega de productos por parte de los contratistas supervisados por la dirección, generando las alertas respecto a retrasos en la presentación de los mismos. 2. Apoyar el seguimiento de los procesos de radicación de cuentas de los contratistas cumpliendo con los tiempos establecidos por el Ministerio, generando alertas mensuales para su radicación; así como los procesos de devoluciones que se presenten, para ser subsanados en el corto plazo. 3. Prestar apoyo a la dirección en el proceso de seguimiento a los contratos, en lo relacionado con la verificación de los documentos radicados en ARCA por los contratistas, para el proceso de pagos y radicación de cuentas de la Dirección, conforme las orientaciones del supervisor. 4. Realizar el seguimiento y consolidación de los soportes correspondientes a los formatos 15 y 18 que hacen referencia al Plan de actividades de acompañamiento y espacios de participación en el ejercicio misional de la entidad 5. Brindar apoyo en el cumplimiento a los compromisos establecidos en el Sistema de Gestión de Calidad del Ministerio 6. Apoyar en la programación de operador logístico, legalización de eventos, consolidación de soportes y el acompañamiento que se requiera por parte del supervisor. 7. Las demás actividades que le sean requeridas por el Supervisor del Contrato y que tenga relación con el objeto y obligaciones del contrato.</t>
  </si>
  <si>
    <t>El valor del contrato a celebrar es hasta por la suma de CINCUENTA Y DOS MILLONES OCHOCIENTOS MIL PESOS M/CTE ($52.800.000) incluido los impuestos a que haya lugar</t>
  </si>
  <si>
    <t>https://community.secop.gov.co/Public/Tendering/OpportunityDetail/Index?noticeUID=CO1.NTC.5495786&amp;isFromPublicArea=True&amp;isModal=true&amp;asPopupView=true</t>
  </si>
  <si>
    <t>El término estrictamente indispensable para que el contratista cumpla con el objeto y obligaciones contractuales será de 11 meses, o hasta 31 de diciembre, lo primero que ocurra</t>
  </si>
  <si>
    <t>ANGIE PAOLA PARDO BARBOSA</t>
  </si>
  <si>
    <t>https://www.funcionpublica.gov.co/web/sigep2/hdv/-/directorio/S1614185-8003-5/view</t>
  </si>
  <si>
    <t>Prestación de servicios profesionales a la Dirección de Bosques Biodiversidad y Servicios Ecosistémicos del Ministerio de Ambiente y Desarrollo Sostenible para proyectar los actos administrativos en el marco del proceso sancionatorio ambiental que sean competencia de esta Dirección y demás actuaciones de carácter sancionatorio.</t>
  </si>
  <si>
    <t>1. Realizar la proyección de los actos administrativos de inicio, impulso y de fondo de los expedientes de carácter sancionatorio que por reparto le sean asignados, donde la Dirección de Bosques, Biodiversidad y Servicios Ecosistémicos ostente potestad sancionatoria. 2. Proyectar los actos administrativos de medida preventiva cuando exista merito, de conformidad con las competencias de esta Dirección 3. Analizar y dar trámite a los traslados por competencia de las distintas Autoridades Ambientales que sean asignados por el supervisor del contrato. 4. Proyectar respuestas a los requerimientos de entes de control en el marco de los procesos sancionatorios competencia de la Dirección de Bosques, Biodiversidad y Servicios Ecosistémico 5. Proyectar en término las respuestas a las PQRS asignadas por reparto de competencia del Grupo Sancionatorio de la de la Dirección de Bosques, Biodiversidad y Servicios Ecosistémicos. 6. Las demás actividades que estén relacionadas con el objeto contractual y que sean asignadas por el supervisor</t>
  </si>
  <si>
    <t>El valor del contrato a celebrar es hasta por la suma de SETENTA Y UN MILLONES QUINIENTOS MIL PESOS M/CTE ($71.500.000) incluido los impuestos a que haya lugar.</t>
  </si>
  <si>
    <t>https://community.secop.gov.co/Public/Tendering/OpportunityDetail/Index?noticeUID=CO1.NTC.5489526&amp;isFromPublicArea=True&amp;isModal=true&amp;asPopupView=true</t>
  </si>
  <si>
    <t xml:space="preserve">254 - CESION </t>
  </si>
  <si>
    <t>FELKIN EDUARDO SANDOVAL NUÑEZ</t>
  </si>
  <si>
    <t>https://www1.funcionpublica.gov.co/web/sigep2/hdv/-/directorio/S439770-8003-5/view</t>
  </si>
  <si>
    <t>El valor sin ejecutar y que se cede del Contrato de Prestación de Servicios Profesionales No. CD-254-2024 es de VEINTICUATRO MILLONES DOSCIENTOS SESENTA Y SEIS MIL SEISCIENTOS SESENTA Y SIETE PESOS MCTE ($24.266.667) incluido impuestos a que haya lugar.</t>
  </si>
  <si>
    <t>El término estrictamente indispensable para que el contratista cumpla con el objeto y obligaciones contractuales será de TRES (3) MESES y veintidos (22) DIAS, o hasta 31 de diciembre, lo primero que ocurra.</t>
  </si>
  <si>
    <t>LUIS EDUARDO QUINTERO GONZALEZ</t>
  </si>
  <si>
    <t>https://www.funcionpublica.gov.co/web/sigep2/hdv/-/directorio/S618542-8003-5/view</t>
  </si>
  <si>
    <t>Prestar servicios profesionales a la Oficina de Asuntos Internacionales del Ministerio de Ambiente y Desarrollo Sostenible, para apoyar la gestión y el seguimiento a la cooperación internacional en materia de ambiente, desarrollo sostenible y abordaje de los delitos ambientales, bajo la Alianza para el Crecimiento Sostenible entre Colombia y el Reino Unido (UK) y demás marcos de cooperación que le sean asignados.</t>
  </si>
  <si>
    <t>1. Gestionar espacios de relacionamiento entre las partes en materia de ambiente, desarrollo sostenible y abordaje de los delitos ambientales, bajo la Alianza para el Crecimiento Sostenible suscrita entre Colombia y el Reino Unido (UK) u otros donantes. 2. Apoyar a la Oficina de Asuntos Internacionales en la preparación de insumos en el marco del portafolio de cooperación de la Alianza para el Crecimiento Sostenible suscrita entre Colombia y el Reino Unido (UK). 3. Realizar el seguimiento a la cooperación internacional en materia de ambiente, desarrollo sostenible y abordaje de los delitos ambientales bajo la Alianza para el Crecimiento Sostenible entre Colombia y el Reino Unido (UK). 4. Gestionar bajo la Alianza para el Crecimiento Sostenible suscrita con Colombia y el Reino Unido (UK) y otros donantes, nuevas oportunidades de financiamiento y apoyo técnico en ambiente, desarrollo sostenible y abordaje de los delitos ambientales. 5. Participar en las instancias que den lugar bajo la Alianza para el Crecimiento Sostenible suscrita entre Colombia y el Reino Unido (UK) u otros donantes, con el fin de promover el fortalecimiento de las relaciones bilaterales en materia de ambiente, desarrollo sostenible y abordaje de los delitos ambientales.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Apoyar en la preparación logística y técnica de reuniones internacionales e interinstitucionales relacionadas con el objeto contractual 9. Las demás que le asigne el supervisor del contrato y que tengan relación directa con el objeto contractual</t>
  </si>
  <si>
    <t>El valor del contrato a celebrar es hasta por la suma de CIENTO CINCUENTA Y UN MILLONES NOVENTA Y CUATRO MIL NOVECIENTOS CUARENTA Y CUATRO PESOS M/CTE ($151.094.944), incluido los impuestos a que haya lugar.</t>
  </si>
  <si>
    <t>https://community.secop.gov.co/Public/Tendering/OpportunityDetail/Index?noticeUID=CO1.NTC.5496175&amp;isFromPublicArea=True&amp;isModal=true&amp;asPopupView=true</t>
  </si>
  <si>
    <t>El término estrictamente indispensable para que el contratista cumpla con el objeto y obligaciones contractuales será de once (11) mes y seis (6) días, contados a partir del cumplimiento de los requisitos de ejecución, o hasta 31 de diciembre de 2024, lo primero que ocurra.</t>
  </si>
  <si>
    <t>ANGIE LORENA SILVA GOMEZ</t>
  </si>
  <si>
    <t>TECNOLOGIA EN ELECTRONICA</t>
  </si>
  <si>
    <t>https://www.funcionpublica.gov.co/web/sigep2/hdv/-/directorio/S4565535-8003-5/view</t>
  </si>
  <si>
    <t>Prestar servicios profesionales a la Unidad Coordinadora para el Gobierno Abierto y Servicio a la Ciudadanía en articulación con la Secretaría General para apoyar el fortalecimiento de los procesos de control social y rendición de cuentas del sector ambiente.</t>
  </si>
  <si>
    <t>1. Aportar para en la articulación de acciones de colaboración con diversos grupos interesados para fortalecer el control social en el territorio. Así como, respaldar la realización de espacios de diálogo con entidades y autoridades sujetas a control social, presentando las evidencias de gestión correspondientes. 2. Apoyar el desarrollo de las estrategias de fomento y fortalecimiento del control social ambiental en las regiones priorizadas del territorio nacional. 3. Realizar seguimiento y control de las PQRSD presentadas por veedurías ciudadanas y actores sociales en el contexto del control social, garantizando una adecuada gestión de las mismas. 4. Contribuir al desarrollo de las actividades relacionadas con el proceso de rendición de cuentas 2024, brindando apoyo en los espacios de diálogos y otras actividades previas y evaluativas asociadas con dicho proceso. 5. Aportar en la realización de informes, reportes, documentos, y respuesta a solicitudes de información, así como atender otros requerimientos o peticiones relacionados con los temas específicos del objeto contractual. 6. Las demás actividades que le sean asignadas por la supervisión del contrato y que estén en el marco del objeto del contrato.</t>
  </si>
  <si>
    <t>El valor del contrato a celebrar es hasta por la suma de CINCUENTA Y SIETE MILLONES QUINIENTOS CUARENTA Y SEIS MIL SEISCIENTOS SESENTA Y SIETE PESOS M/CTE ($57.546.667), incluido los impuestos a que haya lugar.</t>
  </si>
  <si>
    <t>https://community.secop.gov.co/Public/Tendering/OpportunityDetail/Index?noticeUID=CO1.NTC.5508178&amp;isFromPublicArea=True&amp;isModal=true&amp;asPopupView=true</t>
  </si>
  <si>
    <t>El término estrictamente indispensable para que el contratista cumpla con el objeto y obligaciones contractuales será ONCE (11) MESES Y DOS (02) DÍAS, o hasta 31 de diciembre, lo primero que ocurra.</t>
  </si>
  <si>
    <t>NIDIA JOHANA HERNÁNDEZ MORENO</t>
  </si>
  <si>
    <t>ADMINISTRACIÓN TURISTICA Y HOTELERA</t>
  </si>
  <si>
    <t>https://www.funcionpublica.gov.co/web/sigep2/hdv/-/directorio/S496565-8003-5/view</t>
  </si>
  <si>
    <t>GRUPO DE COMISIONES Y APOYO LOGÍSTICO</t>
  </si>
  <si>
    <t>Prestación de servicios profesionales al Grupo de Comisiones y Apoyo Logístico del Ministerio de Ambiente y Desarrollo Sostenible para apoyar el trámite de solicitud y expedición de tiquetes aéreos, así como el control de la ejecución presupuestal y apoyo a la supervisión del contrato de suministro de tiquetes aéreos.</t>
  </si>
  <si>
    <t>1. Adelantar oportunamente los trámites necesarios para la autorización y expedición de tiquetes ante la agencia de viajes, previa autorización del ordenador del gasto, verificando que cumplan con los lineamientos de austeridad establecidos por el Gobierno Nacional. 2. Verificar que la agencia de viajes correspondiente realice la expedición de los tiquetes de manera correcta y oportuna, de acuerdo con los lineamentos establecidos en las herramientas adoptadas por la Entidad. 3. Realizar el control, seguimiento y verificación de las facturas de venta por concepto de tiquetes, en los sistemas designados para ello, expedidos por parte de la agencia de viajes contratada por el Ministerio. 4. Apoyar a la supervisión del contrato de tiquetes, en todo lo relacionado con la revisión y control técnico, operativo, financiero y cumplimiento de las obligaciones contractuales. 5. Apoyar en la realización de reportes, seguimiento y control de los cambios y cancelaciones de los tiquetes, gestionando los trámites necesarios para solicitar los reembolsos que se requieran. 6. Actualizar y consolidar la información periódica de la ejecución de tiquetes de cada dependencia de las comisiones de servicios y/o autorizaciones de viaje al interior del país. 7. Gestionar y consolidar informes que sean requeridos, relacionados con la información, ejecución presupuestal, estadística de tiquetes, viáticos y demás requeridos que se encuentren a cargo el Grupo de Comisiones y Apoyo Logístico determinada por el supervisor. 8. Apoyar en la elaboración de las actas de liquidación de los diferentes contratos que estén a cargo del Grupo de Comisiones y Apoyo Logístico. 9. Las demás actividades asignadas por el supervisor en relación con el objeto del contrato</t>
  </si>
  <si>
    <t>El valor del contrato a celebrar es hasta por la suma de CINCUENTA Y OCHO MILLONES NOVECIENTOS DIECISÉIS MIL PESOS M/CTE ($ 58.916.000) incluido los impuestos a que haya lugar</t>
  </si>
  <si>
    <t>ÁNGELA LISSETH DÍAZ TARQUINO</t>
  </si>
  <si>
    <t>Coordinador (a) de Comisiones y Apoyo logístico</t>
  </si>
  <si>
    <t>https://community.secop.gov.co/Public/Tendering/OpportunityDetail/Index?noticeUID=CO1.NTC.5504553&amp;isFromPublicArea=True&amp;isModal=true&amp;asPopupView=true</t>
  </si>
  <si>
    <t>El término estrictamente indispensable para que el contratista cumpla con el objeto y obligaciones contractuales será de once (11) meses, o hasta el 31 de diciembre, lo primero que ocurra.</t>
  </si>
  <si>
    <t>MIGUEL ARTURO BARRIOS CARDENAS</t>
  </si>
  <si>
    <t>https://www.funcionpublica.gov.co/web/sigep2/hdv/-/directorio/S3203986-8003-5/view</t>
  </si>
  <si>
    <t>Prestación de servicios profesionales a la Dirección de Bosques, Biodiversidad y Servicios Ecosistémicos del Ministerio de Ambiente y Desarrollo Sostenible, para evaluar las solicitudes de permisos de especímenes incluidos en los Apéndices de la Convención de Comercio Internacional de Especies Amenazadas de Fauna y Flora Silvestres –CITES; realizar actividades de seguimiento y control al fraccionamiento y exportación de especímenes de cocodrílidos y fortalecer el seguimiento a la actividad de zoocría comercial de fauna silvestre en el marco de las competencias de la DBBSE.</t>
  </si>
  <si>
    <t>1. Evaluar técnicamente las solicitudes de permisos CITES con fines comerciales para especímenes de la fauna silvestre que le sean asignadas, generando los respectivos conceptos técnicos y registros digitales correspondientes. 2. Realizar visitas de seguimiento y control a la exportación de especímenes de la fauna silvestre en cumplimiento de la Resolución 2652 de 2015, de acuerdo con la programación asignada. 3. Realizar visitas de seguimiento y control para la certificación del fraccionamiento de pieles de Caiman crocodilus fuscus de conformidad con la Resolución 2651 de 2015. 4. Actualizar las bases de datos y organizar la información de los establecimientos de zoocría con base en los actos administrativos emitidos por las autoridades ambientales competentes y las tablas de retención documental de la entidad de los últimos 10 años, en cumplimiento de los lineamientos internos de trabajo. 5. Elaborar un protocolo de seguimiento a los establecimientos de zoocría de especímenes de exportación de conformidad con la Convención CITES. 6. Evaluar y ajustar el protocolo de seguimiento y control de la inspección de especímenes de exportación para ser incluido en el Sistema Integrado de Gestión de este Ministerio. 7. Evaluar y ajustar el protocolo de seguimiento y control para el fraccionamiento de pieles de cocodrílidos para ser incluido en el Sistema Integrado de Gestión de este Ministerio.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en la Ley. 9. Todas las demás actividades que le sean asignadas en relación con el objeto del contrato.</t>
  </si>
  <si>
    <t>El valor del contrato a celebrar es hasta por la suma de $71.500.000 incluido los impuestos a que haya lugar</t>
  </si>
  <si>
    <t>https://community.secop.gov.co/Public/Tendering/OpportunityDetail/Index?noticeUID=CO1.NTC.5490022&amp;isFromPublicArea=True&amp;isModal=true&amp;asPopupView=true</t>
  </si>
  <si>
    <t>MARCO ANTONIO SANABRIA PULIDO</t>
  </si>
  <si>
    <t>https://www.funcionpublica.gov.co/web/sigep2/hdv/-/directorio/S2267899-8003-5/view</t>
  </si>
  <si>
    <t>Prestar servicios profesionales en la defensa judicial de las acciones penales y de investigación judicial de alto impacto para el Ministerio de Ambiente y Desarrollo Sostenible y demás trámites de competencia de la Oficina Asesora Jurídica</t>
  </si>
  <si>
    <t>1. Ejercer la representación judicial en indagaciones o procesos penales de alto impacto para el Ministerio de Ambiente y Desarrollo Sostenible que sean encomendados a la Oficina Asesora Jurídica y realizar todas las actuaciones necesarias para la correcta y oportuna defensa de la Entidad, así como del capital natural. 2. Apoyar la estructuración de los Trabajos, obras y actividades con contenido restaurador-reparador - TOAR- que desde el sector ambiente se propongan ante la Jurisdicción Espacial la Paz -JEP-, apoyar su seguimiento y verificación. 3. Generar ayudas de memoria, conceptos y las fichas de seguimiento junto con su respectiva actualización sobre las sentencias y órdenes judiciales, identificando en estas las que son de competencia del Ministerio y las Direcciones Técnicas del mismo y demás entidades con las cuales se debe interactuar para su cumplimiento. Calle 37 No. 8 - 40, Bogotá D.C., Colombia Conmutador: (+57) 601 332 3400 https://www.minambiente.gov.co/ F-A-CTR-52: V7 – 27/07/2023 Página 8|23 4. Hacer el registro y digitalización de las actuaciones y la información de todos los procesos y trámites a su cargo, tanto en el eKogui como en los diferentes sistemas o medios con que cuente la Oficina Asesora Jurídica, siguiendo las directrices del Sistema Integrado de Gestión de Calidad. 5. Proyectar conceptos, hacer recomendaciones, proyectar actuaciones, y representar al ministerio en las acciones encaminadas al control del delito ambiental, así como sobre el relacionamiento con el alto comisionado de paz, incluidos el cumplimiento a las decisiones judiciales cuando se tenga una sentencia favorable o desfavorable para la Entidad y realizar el seguimiento hasta su etapa final, incluido el pago o cobro, si hay lugar a ello. 6. Atender y proyectar las respuestas a las PQRS y requerimientos relacionados con el objeto del contrato, dentro de los términos legales establecidos, adjuntando el reporte del sistema de Gestión Documental que evidencia el estado de las asignaciones. 7. Asistir y participar en el desarrollo de las diferentes reuniones, visitas requeridas y demás actividades en el cumplimiento del objeto del contrato. 8. Las demás actividades asignadas por el Supervisor del Contrato y que estén relacionadas con el objeto contractual</t>
  </si>
  <si>
    <t>El valor del contrato a celebrar es hasta por la suma de CIENTO TRECE MILLONES TRESCIENTOS MIL PESOS MCTE ($113.300.000) INCLUIDO IVA</t>
  </si>
  <si>
    <t>https://community.secop.gov.co/Public/Tendering/OpportunityDetail/Index?noticeUID=CO1.NTC.5508423&amp;isFromPublicArea=True&amp;isModal=true&amp;asPopupView=true</t>
  </si>
  <si>
    <t xml:space="preserve">EIRA LIBERTAD OSPINA MALDONADO </t>
  </si>
  <si>
    <t>BIOLOGIA</t>
  </si>
  <si>
    <t>https://www.funcionpublica.gov.co/web/sigep2/hdv/-/directorio/S353521-8003-5/view</t>
  </si>
  <si>
    <t>Prestar servicios profesionales a la Dirección de Bosques, Biodiversidad y Servicios Ecosistémicos del Ministerio de Ambiente y Desarrollo Sostenible en el desarrollo de actividades de apoyo a la gestión integral de páramos y de cumplimiento de las órdenes judiciales de delimitación participativa.</t>
  </si>
  <si>
    <t>1. Apoyar la estructuración del cronograma de encuentros y reuniones a ser desarrollados para cumplimiento de las órdenes de delimitación participativa establecidas en sentencia y gestionar su cumplimiento, articulando con oportunidad la logística y demás insumos necesarios. 2. Apoyar la coordinación para la planificación y desarrollo de las reuniones, talleres y mesas de trabajo en el marco de los procesos de delimitación y la gestión integral de los ecosistemas de páramo de acuerdo con la normatividad vigente y participar en estos espacios acorde a la planificación. 3. Preparar en coordinación con el equipo técnico los informes y demás documentos (presentaciones, actas) de avance y cumplimiento de los procesos participativos de delimitación de páramos integrando la información consolidada por el profesional social y dependencias de Minambiente. 4. Aportar insumos técnicos desde el componente ambiental, dirigidos a los procesos de reglamentación de la Ley 1930 de 2018 y demás normativa asociada a la gestión integral de páramos. 5. Elaborar las respuestas a las peticiones, quejas, reclamos, sugerencias y denuncias (PQRSD) relacionadas con los procesos de delimitación de los páramos y la gestión integral de estos ecosistemas, dentro de los tiempos establecidos por norma, adjuntando mensualmente el reporte del sistema de Gestión Documental que evidencia el estado de las asignaciones de ARCA. 6. Apoyar la estructuración técnica y financiera de proyectos de inversión del Fondo para la Vida y la Biodiversidad, en el marco de los lineamientos brindados por el despacho de la ministra, así como su gestión e implementación. 7. Apoyar la formulación y desarrollo de una estrategia para gestionar la puesta en marcha del sistema de monitoreo de los ecosistemas de paramo, en el marco de los lineamientos brindados por el despacho de la ministra y con los insumos generados por los institutos de investigación adscritos y vinculados al SINA y la academia. 8. Realizar el balance de cumplimiento de la Ley 1930 en lo que corresponde al Ministerio de Ambiente y brindar las alertas de los temas a ser desarrollados por otros actores del SINA y otros sectores, con apoyo del equipo de páramos de la Dirección de Bosques y demás dependencias del Minambiente, bajo los lineamientos del despacho de la ministra. 9. Las demás tareas que le sean asignadas por el supervisor en el marco del objeto contractual.</t>
  </si>
  <si>
    <t>El valor del contrato a celebrar es hasta por la suma de hasta CIENTO TREINTA Y OCHO MILLONES SEISCIENTOS MIL PESOS M/CTE ($138.600.000), incluido los impuestos a que haya lugar.</t>
  </si>
  <si>
    <t>https://community.secop.gov.co/Public/Tendering/OpportunityDetail/Index?noticeUID=CO1.NTC.5490012&amp;isFromPublicArea=True&amp;isModal=true&amp;asPopupView=true</t>
  </si>
  <si>
    <t>El término estrictamente indispensable para que la contratista cumpla con el objeto y obligaciones contractuales será ONCE (11) MESES, o hasta 31 de diciembre de 2024, lo primero que ocurra, previo cumplimiento de los requisitos de perfeccionamiento y ejecución.</t>
  </si>
  <si>
    <t>JESUS ALCIDES GIRALDO MURCIA</t>
  </si>
  <si>
    <t>https://www.funcionpublica.gov.co/web/sigep2/hdv/-/directorio/S2439899-8003-5/view</t>
  </si>
  <si>
    <t>Prestación de servicios profesionales a la Oficina de Control Interno del Ministerio de Ambiente y Desarrollo Sostenible, para realizar actividades de evaluación y seguimiento de los instrumentos de componente tecnológico y la gestión de riesgos de los sistemas de información y plataformas tecnológica del Ministerio bajo el marco normativo proferido por el Ministerio de Tecnologías de la Información y el Departamento Administrativo de la Función Pública, y demás actividades asignadas en el Plan Anual de Auditorías 2024.</t>
  </si>
  <si>
    <t>1. Presentar el plan de trabajo del contrato a más tardar a los diez (10) días hábiles contados desde el inicio de este, bajo los mismos parámetros establecidos para el plan anual de auditorías de la Oficina de Control Interno de la vigencia 2024. 2. Apoyar las auditorías internas y los informes de Ley asignados en el Plan Anual de Auditorías de la vigencia 2024 de la Oficina de Control Interno, verificando el adecuado cumplimiento del Sistema de Control Interno en los procesos y actividades desarrollados por las diferentes dependencias del Ministerio, que sean afines con el objeto contractual en el marco de su especialidad y experticia. 3. Desarrollar las evaluaciones y seguimiento al cumplimiento normativo tecnológico de las resoluciones y guías técnicas promovidas por Ministerio de Tecnologías de la Información y Comunicación – MinTIC, hacia los sistemas de información y bases de datos manejados por el Ministerio. 4. Promover actividades de evaluación independiente, en el ciclo de mejora continua de la implementación, sostenimiento y actualización de la Política de Gobierno Digital – PGD, el Plan Estratégico de las Tecnologías de la Información y Comunicaciones – PETI y Modelo de Gestión y Preservación de Información Digital – MGPID en el Ministerio. 5. Realizar los seguimientos al Plan de Mejoramiento Archivístico suscrito por el Ministerio ante el Archivo General de la Nación – AGN, que deban ser generadas y/o articuladas por la Oficina de Control Interno acorde con los criterios de oportunidad y cumplimiento normativo. 6. Presentar el análisis y seguimiento a los mapas de riesgos de los procesos en la entidad del componente de seguridad de la información, aplicado las metodologías vigentes del Departamento Administrativo de la Función Pública y del Ministerio de Tecnologías de la Información y Comunicación. 7. Realizar el seguimiento a los planes de mejoramiento producto de las auditorías internas efectuadas por la Oficina de Control Interno en vigencias anteriores, acorde lo establecido en el Plan Anual de Auditorías de la vigencia 2024.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 Realizar actividades dirigidas a fortalecer el rol de enfoque a la prevención, bajo el alcance de las herramientas y sistemas de información del Ministerio. 10. Participar en reuniones y visitas en el marco de los roles asignados a las Oficinas de Control Interno autorizados y/o designadas por el supervisor del contrato relacionados con el objeto y obligaciones contractuales. 11. Desplazarse fuera de la ciudad de Bogotá D.C., con el fin de dar cumplimiento al objeto contractual, previa autorización del supervisor del contrato. 12. Las demás que le sean asignadas por el supervisor del contrato y que sean afines con el objeto contractual en el marco de su especialidad y experticia.</t>
  </si>
  <si>
    <t>El valor del contrato a celebrar es hasta por la suma de SETENTA Y NUEVE MILLONES DOSCIENTOS MIL QUINIENTOS CINCUENTA PESOS M/CTE. ($79.200.550) incluido los impuestos a que haya lugar.</t>
  </si>
  <si>
    <t>https://community.secop.gov.co/Public/Tendering/OpportunityDetail/Index?noticeUID=CO1.NTC.5489312&amp;isFromPublicArea=True&amp;isModal=true&amp;asPopupView=true</t>
  </si>
  <si>
    <t>El término estrictamente indispensable para que el contratista cumpla con el objeto y obligaciones contractuales será de once (11) meses, o hasta 31 de diciembre de 2024, lo primero que ocurra.</t>
  </si>
  <si>
    <t>MELIDA NAYIBE CRUZ LUENGAS</t>
  </si>
  <si>
    <t>https://www.funcionpublica.gov.co/web/sigep2/hdv/-/directorio/S437643-8003-5/view</t>
  </si>
  <si>
    <t>Prestar servicios profesionales para apoyar a la Dirección de Ordenamiento Ambiental Territorial y Sistema Nacional Ambiental, en la definición de la propuesta del marco conceptual, el procedimiento y la implementación del ejercicio de la facultad de inspección y vigilancia sobre las Corporaciones Autónomas Regionales y de Desarrollo Sostenible asignadas, y en los temas jurídicos de la Dirección según reparto.</t>
  </si>
  <si>
    <t>1. Apoyar a la Dirección de Ordenamiento Ambiental Territorial y Sistema Nacional Ambiental en la definición e implementación de la propuesta del marco conceptual y el procedimiento institucional para el ejercicio de las funciones de inspección y vigilancia por parte del Ministerio sobre las Corporaciones Autónomas Regionales y de Desarrollo Sostenible, así como en la socialización interna y externa, del alcance, naturaleza, procedimiento y resultados de las funciones de inspección y vigilancia, y en el desarrollo de mesas de trabajo institucionales e interinstitucionales con actores interesados en el ejercicio de estas funciones, según corresponda. 2. Requerir la información a que haya lugar y efectuar el análisis jurídico de los informes allegados por las Corporaciones Autónomas Regionales y de Desarrollo Sostenible en el marco de los procesos adelantados en ejercicio de las funciones de Inspección y Vigilancia a éstas y, en caso de requerirse, solicitar el apoyo técnico de las diferentes Dependencias del Ministerio para el análisis del cumplimiento de la política y legislación ambiental por parte de las Corporaciones, para formular las recomendaciones pertinentes o trasladar los resultados a los Entes de Control, según corresponda. 3. Apoyar a la Dirección en la proyección y/o revisión de respuestas a memorandos, peticiones, solicitudes, requerimientos de personas naturales, personas jurídicas, entes de control y despachos judiciales, de conformidad con lo previsto en la Ley 1755 de 2015, relacionadas con el desarrollo de las funciones de Inspección y Vigilancia, y las demás solicitudes que le sean asignadas. 4. Mantener actualizada una base de datos sobre los procesos adelantados en virtud de las funciones de inspección y vigilancia que incluya, al menos, los datos de identificación de las peticiones, requerimientos, respuestas, las actuaciones realizadas en éstos y las autoridades ambientales involucradas, contribuyendo a la definición y desarrollo de herramientas y espacios para la divulgación de información institucional sobre la gestión de dichas autoridades ambientales. 5. Brindar apoyo a la Dirección en el análisis, discusión y ajuste de proyectos normativos internos del Ministerio o en el marco de la participación de la Dirección de Ordenamiento Ambiental Territorial y SINA y el Ministerio en Consejos Directivos, instancias de concertación intersectorial con la Agencia Nacional de Tierras, Ministerio de Agricultura y la participación en los espacios de discusión que así lo requieran. 6. Apoyar la elaboración de los informes de cumplimiento del Plan de Acción de la Dirección de Ordenamiento Ambiental Territorial y SINA en relación con los asuntos relacionados con el objeto y las obligaciones de este contrato. 7. Apoyar a la Dirección de Ordenamiento Ambiental Territorial y Sistema Nacional Ambiental en el análisis estratégico y jurídico sobre las acciones que se deben adelantar en el marco de la estrategia de Inspección y Vigilancia. 8. Todas las demás que le sean asignadas por los Supervisores del Contrato y que tenga relación con el objeto contractual.</t>
  </si>
  <si>
    <t>El valor del contrato a celebrar es hasta por la suma de NOVENTA Y NUEVE MILLONES DE PESOS ($99.000.000) M/cte, incluido los impuestos a que haya lugar.</t>
  </si>
  <si>
    <t>https://community.secop.gov.co/Public/Tendering/OpportunityDetail/Index?noticeUID=CO1.NTC.5500477&amp;isFromPublicArea=True&amp;isModal=true&amp;asPopupView=true</t>
  </si>
  <si>
    <t>El término estrictamente indispensable para que el contratista cumpla con el objeto y obligaciones contractuales será once (11) meses, o hasta 31 de diciembre de 2024, lo primero que ocurra.</t>
  </si>
  <si>
    <t>HYGCIA TERESITA HURTADO GAMBOA</t>
  </si>
  <si>
    <t>ESPAÑOL Y FILOLOGIA CLASICA</t>
  </si>
  <si>
    <t>https://www.funcionpublica.gov.co/web/sigep2/hdv/-/directorio/S1516804-8003-5/view</t>
  </si>
  <si>
    <t>Prestar servicios profesionales a la Secretaría General en la implementación de herramientas pedagógicas, desarrollo de las actividades y estrategias de fortalecimiento de capacidades, cultura de la participación y el control social, en el marco del gobierno abierto</t>
  </si>
  <si>
    <t>1. Presentar a la supervisión el plan de trabajo para el cumplimiento del contrato y reportar el seguimiento del mismo. 2. Llevar a cabo espacios de formación y diálogo enfocados en fortalecer capacidades internas en atención al control social, rendición de cuentas, promoción de la cultura de la transparencia y acceso a la información. 3. Desarrollar materiales pedagógicos, como manuales, textos, presentaciones y campañas, con el fin de respaldar el continuo fortalecimiento de competencias internas en áreas clave como atención al control social, rendición de cuentas, cultura de la transparencia, diálogo y acceso a la información. 4. Aportar técnicamente en la conceptualización, gestión e implementación de los programas y estrategias de gobierno abierto, en específico la de rendición de cuentas continúa contribuyendo a fortalecer la transparencia y el relacionamiento efectivo entre el sector ambiente y la ciudadanía. 5. Desarrollar estrategias y aportar a las existentes para fortalecer las capacidades de los ciudadanos en control social, petición de cuentas y acceso a la información. 6. Colaborar en la creación de estrategias de comunicación que permitan difundir información relevante sobre planes, programas, proyectos e iniciativas estratégicas prioritarias de la Secretaría General.</t>
  </si>
  <si>
    <t>El valor del contrato a celebrar es hasta por la suma de NOVENTA MILLONES SEISCIENTOS CUARENTA MIL PESOS M/CTE ($90.640.000), incluidos los impuestos a que haya lugar.</t>
  </si>
  <si>
    <t>https://community.secop.gov.co/Public/Tendering/OpportunityDetail/Index?noticeUID=CO1.NTC.5490734&amp;isFromPublicArea=True&amp;isModal=true&amp;asPopupView=true</t>
  </si>
  <si>
    <t>MARIA JOSE BARRERA RANGEL</t>
  </si>
  <si>
    <t>https://www.funcionpublica.gov.co/web/sigep2/hdv/-/directorio/S4152312-8003-5/view</t>
  </si>
  <si>
    <t>Prestación de servicios profesionales al Grupo de Talento Humano para apoyar el seguimiento administrativo a los compromisos suscritos con los sindicatos, negociación colectiva sindical, proceso de meritocracia y cumplimiento a los lineamientos de la política de gestión del talento Humano de la entidad</t>
  </si>
  <si>
    <t>1. Apoyar la implementación de las diferentes actividades del proceso de meritocracia, para el cubrimiento de las vacantes necesarias en las diferentes áreas del Ministerio de Ambiente y Desarrollo Sostenible. 2. Participar en la organización y realización de las mesas de trabajo, diálogo y deliberación realizadas con Sindicatos, levantando las actas, memorias, soporte de asistencia, compromisos y demás información resultante. 3. Apoyar el seguimiento administrativo periódico al cumplimiento de los acuerdos sindicales, realizando mesas de trabajo, alertando a los procesos responsables y colaborando en el cumplimiento de los compromisos. 4. Desplegar las diferentes acciones administrativas requeridas para el efectivo cumplimiento de los diferentes acuerdos sindicales de mesas sectorial y singular, cuando a ello haya lugar. 5. Recopilar, consolidar y organizar toda la información que se requiera para el desarrollo de los comités de seguimiento al cumplimiento de los acuerdos sindicales de mesas singular y sectorial. 6. Apoyar las tareas que le sean asignadas en el proceso de modernización institucional, gestión del cambio, seguimiento y cumplimiento a las políticas de gestión del Talento Humano del MIPG. 7. Presentar al supervisor informes periódicos sobre el desarrollo del cumplimiento de los diferentes acuerdos sindicales de mesas singular y sectorial. 8. Atender las peticiones, quejas y reclamos que le sean asignados, así como la entrega de informes de los procesos a cargo, que guarden relación con el objeto y obligaciones contractuales. 9. Asistir a las reuniones requeridas por el supervisor del contrato. 10. Las demás actividades que le sean asignadas por la supervisión del contrato y que estén acorde con el objeto del contrato.</t>
  </si>
  <si>
    <t>El valor del contrato a celebrar es hasta por la suma de SETENTA Y SIETE MILLONES DE PESOS ($ 77.000.000)</t>
  </si>
  <si>
    <t>https://community.secop.gov.co/Public/Tendering/OpportunityDetail/Index?noticeUID=CO1.NTC.5501384&amp;isFromPublicArea=True&amp;isModal=true&amp;asPopupView=true</t>
  </si>
  <si>
    <t>El término estrictamente indispensable para que el contratista cumpla con el objeto y obligaciones contractuales será por ONCE (11) MESES, o hasta 31 de diciembre, lo primero que ocurra</t>
  </si>
  <si>
    <t>264 - CESION</t>
  </si>
  <si>
    <t>MARIA FERNANDA RODRIGUEZ ESPINOSA</t>
  </si>
  <si>
    <t>ADMINISTRADORA DE EMPRESAS</t>
  </si>
  <si>
    <t>https://www1.funcionpublica.gov.co/web/sigep2/hdv/-/directorio/S4877546-8003-5/view</t>
  </si>
  <si>
    <t>El valor del contrato a celebrar es hasta por la suma de SETENTA Y SIETE MILLONES DE PESOS ($ 71.166,666)</t>
  </si>
  <si>
    <t>OPAL MARCELA BENT ZAPATA</t>
  </si>
  <si>
    <t>https://www.funcionpublica.gov.co/web/sigep2/hdv/-/directorio/S783481-8003-5/view</t>
  </si>
  <si>
    <t>Prestar servicios profesionales especializados en la formulación y ejecución de los planes, programas y proyectos en los territorios priorizados en el Plan Nacional de Desarrollo, que son competencia del Ministerio de Ambiente y Desarrollo Sostenible.</t>
  </si>
  <si>
    <t>1. Elaborar el plan de trabajo detallado, el cual debe contener como mínimo la metodología, las estrategias para cumplir con los objetivos propuestos, la descripción de las actividades a realizar y el cronograma de su ejecución en el territorio priorizado. 2. Apoyar y acompañar en los procesos de formulación y ejecución de planes, programas y proyectos para la atención de los compromisos estratégicos y de la inversión ambiental en el territorio priorizado. 3. Apoyar y acompañar en la estructuración e implementación de acciones y estrategias de ordenamiento, planificación y gobernanza en el territorio priorizado, de conformidad con los parámetros del Plan Nacional de Desarrollo. 4. Acompañar al territorio priorizado en las diferentes instancias y procesos de formulación y ejecución de instrumentos de ordenamiento territorial. 5. Participar en el seguimiento a la gestión y los resultados de los planes, programas y proyectos implementados en el territorio priorizado. 6. Participar en el desarrollo de acciones para promover la concurrencia e integración de las entidades del Sistema Nacional Ambiental – SINA, consolidando la información técnica y científica necesaria para la toma de decisiones en el territorio priorizado. 7. Apoyar en la organización y ejecución de reuniones, comités, mesas de trabajo y espacios de diálogo en el territorio priorizado para fortalecer el relacionamiento del Ministerio de Ambiente y Desarrollo Sostenible con autoridades ambientales, entes territoriales, agencias no gubernamentales, comunidades, entes públicos y privados, entre otros grupos de interés pertinentes. 8. Apoyar en la articulación de la gestión interinstitucional e intersectorial a nivel nacional, regional, departamental, municipal y/o local, así como en la cooperación internacional requeridas para el cumplimiento de los planes, programas y proyectos en el territorio priorizado. 9. Las demás actividades que sean asignadas por el supervisor del contrato y estén relacionadas directamente con el objeto de este.</t>
  </si>
  <si>
    <t>El valor del contrato a celebrar es hasta por la suma de CIENTO TREINTA Y UN MILLONES SEISCIENTOS MIL PESOS M/CTE. ($131.600.000), incluidos los impuestos a que haya lugar.</t>
  </si>
  <si>
    <t>Asesor, Código 1020, Grado 13, adscrito al Despacho de la Ministra de Ambiente y Desarrollo Sostenible</t>
  </si>
  <si>
    <t>DESPACHO MINISTRA</t>
  </si>
  <si>
    <t>https://community.secop.gov.co/Public/Tendering/OpportunityDetail/Index?noticeUID=CO1.NTC.5496658&amp;isFromPublicArea=True&amp;isModal=true&amp;asPopupView=true</t>
  </si>
  <si>
    <t>El término estrictamente indispensable para que el contratista cumpla con el objeto y las obligaciones contractuales será por NUEVE (9) MESES y DOCE (12) DÍAS CALENDARIO o hasta el 30 de diciembre de 2024, lo primero que ocurra, previo cumplimiento de los requisitos de perfeccionamiento y ejecución del contrato.</t>
  </si>
  <si>
    <t>SANDRA MILENA ALVAREZ GOMEZ</t>
  </si>
  <si>
    <t>https://www.funcionpublica.gov.co/web/sigep2/hdv/-/directorio/S2731458-8003-5/view</t>
  </si>
  <si>
    <t>Prestación de servicios profesionales para apoyar a la Dirección de Ordenamiento Ambiental Territorial y Sistema Nacional Ambiental en el seguimiento a la ejecución de los Planes de Acción Cuatrienal, del desempeño institucional de CORPORINOQUIA, CORMACARENA, CDA, CORPOAMAZONIA, CORPOCHIVOR, CORPOGUAVIO Y CORPOBOYACA, así como, en la asistencia técnica y demás acciones requeridas para fortalecer el seguimiento a la gestión de las Corporaciones y el acceso a la información relacionada.</t>
  </si>
  <si>
    <t>1. Apoyar a la Dirección de Ordenamiento Ambiental Territorial y Sistema Nacional Ambiental en la revisión, análisis y consolidación de los informes periódicos de avance en la ejecución de los Planes de Acción Cuatrienal de CORPORINOQUIA, CORMACARENA, CDA, CORPOAMAZONIA, CORPOCHIVOR, CORPOGUAVIO Y CORPOBOYACA, en lo correspondiente al primer semestre de 2024. 2. Apoyar a la Dirección de Ordenamiento Ambiental Territorial y Sistema Nacional Ambiental en la revisión, análisis y consolidación del informe periódico de avance en la ejecución de los Planes de Acción Cuatrienal, vigencia 2023 de CAS, CORMACARENA, CDA, CDMB, CORALINA, CORPOAMAZONIA, CORPONOR y CODECHOCO. 3. Realizar asistencia técnica a CORPORINOQUIA, CORMACARENA, CDA, CORPOAMAZONIA, CORPOCHIVOR, CORPOGUAVIO Y CORPOBOYACA, en uso y apropiación de CARdinal para el reporte del avance de la ejecución de la vigencia 2023 de los Planes de Acción Cuatrienal, para la formulación de acciones de mejora de acuerdo con los resultados del IEDI y para el cargue del Plan de Acción Cuatrienal 2024-2027. 4. Apoyar a la Dirección de Ordenamiento Ambiental Territorial y Sistema Nacional Ambiental en la revisión de información para el cálculo del Índice de Evaluación del Desempeño Institucional -IEDI a las Corporaciones y en la divulgación de los resultados para el caso de CORPORINOQUIA, CORMACARENA, CDA, CORPOAMAZONIA, CORPOCHIVOR, CORPOGUAVIO Y CORPOBOYACA. 5. Apoyar en la consolidación de información e insumos técnicos desde las Corporaciones a su cargo que se requieran para el desarrollo del proceso de fortalecimiento, mejoramiento y evolución del sistema SIPGA – CARdinal y para la definición de herramientas y espacios para la divulgación de información institucional. 6. Apoyar a la Dirección de Ordenamiento Ambiental Territorial y Sistema Nacional Ambiental en la consolidación de insumos para fortalecer el seguimiento a la gestión de las Corporaciones y para la divulgación de información institucional en las herramientas y espacios que se definan. 7. Apoyar a la Dirección de Ordenamiento Ambiental Territorial y Sistema Nacional Ambiental en la generación de los insumos para el desarrollo de la estrategia del observatorio a las Corporaciones Autónomas Regionales 8. Aportar los insumos para la proyección de los informes que den cuenta del cumplimiento del Plan de Acción de la Dirección de Ordenamiento Ambiental Territorial y Sistema Nacional Ambiental y para atender los requerimientos realizados por las entidades del gobierno, entes de control, ciudadanos, y dependencias del Ministerio que tengan relación con el objeto y obligaciones contractuales. 9. Elaborar informes, ayudas de memoria, actas y demás documentos que den cuenta de la participación en reuniones. 10. Las demás obligaciones que le sean asignadas y que guarden relación directa con la naturaleza del objeto contractual.</t>
  </si>
  <si>
    <t>El valor del contrato a celebrar es hasta por la suma de $ 78’687.000 M/cte incluido los impuestos a que haya lugar.</t>
  </si>
  <si>
    <t>https://community.secop.gov.co/Public/Tendering/OpportunityDetail/Index?noticeUID=CO1.NTC.5519741&amp;isFromPublicArea=True&amp;isModal=true&amp;asPopupView=true</t>
  </si>
  <si>
    <t>El término estrictamente indispensable para que el contratista cumpla con el objeto y obligaciones contractuales será de diez (10) meses y quince (15) días, o hasta 31 de diciembre, lo primero que ocurra.</t>
  </si>
  <si>
    <t>DIANA PATRICIA QUEJADA PEREA</t>
  </si>
  <si>
    <t>ADMINISTRADOR DE EMPRESAS</t>
  </si>
  <si>
    <t>https://www.funcionpublica.gov.co/web/sigep2/hdv/-/directorio/S2007390-8003-5/view</t>
  </si>
  <si>
    <t>CAL Prestar servicios profesionales al Grupo de Comisiones y Apoyo Logístico del Ministerio de Ambiente y Desarrollo Sostenible para apoyar la revisión y trámite de las solicitudes de servicios logísticos y apoyo en la planeación, organización, coordinación y ejecución de las actividades logísticas requeridas por las dependencias, así como el seguimiento operativo, técnico y presupuestal del contrato de operador logístico.</t>
  </si>
  <si>
    <t>1. Brindar acompañamiento a las dependencias involucradas en la ejecución del contrato de operador logístico, realizando seguimiento a la organización, administración, operación y ejecución de las acciones logísticas implementadas por estas, para garantizar la debida realización de las actividades de las diferentes dependencias del ministerio. 2. Colaborar con el seguimiento y control de la ejecución presupuestal del contrato de operador logístico del Ministerio, recibiendo y revisando las solicitudes de servicios logísticos de las actividades programadas, así mismo los cuadros comparativos de las cotizaciones de las actividades por cada una de las dependencias para ser tramitados ante el operador logístico. 3. Hacer parte de los comités estructuradores y evaluadores de los procesos de selección que adelante el Grupo de Comisiones y Apoyo Logístico; conforme y que indique el supervisor contractual. 4. Realizar seguimiento del pago de las facturas al operador Logístico que se generen de la operación. 5. Realizar seguimiento a la información financiera relacionada con el operador Logístico y adjuntar los soportes correspondientes periódicamente, de manera que permita tener la información al día. 6. Elaborar cuando le sea requerido por el supervisor, los informes y reportes necesarios para evidenciar las actividades realizadas por el Grupo de Trabajo. 7. Apoyar y proponer mecanismos, procedimientos y ajustes a estos, de manera que permitan facilitar y optimizar los servicios prestados por el operador Logístico, con el fin de garantizar la calidad de los servicios. 8. Apoyar el proceso de revisión y verificación en cuanto a que las solicitudes y soportes de cuentas de reconocimiento de viáticos y gastos de viaje presentados para el pago (legalización de comisiones), cumplan con las condiciones ya establecidas en los actos administrativos y normas que regulan la materia. 9. Apoyar en la elaboración de las actas de liquidación de los diferentes contratos que estén a cargo del Grupo de Comisiones y Apoyo Logístico. 10. Las demás actividades asignadas por el supervisor en relación con el objeto del contrato.</t>
  </si>
  <si>
    <t>El valor del contrato a celebrar es hasta por la suma de TREINTA Y UN MILLONES DOSCIENTOS MIL PESOS MCTE ($ 31.200.000) incluido los impuestos a que haya lugar.</t>
  </si>
  <si>
    <t>Coordinador de Comisiones y Apoyo Logístico del MINISTERIO</t>
  </si>
  <si>
    <t>https://community.secop.gov.co/Public/Tendering/OpportunityDetail/Index?noticeUID=CO1.NTC.5499612&amp;isFromPublicArea=True&amp;isModal=true&amp;asPopupView=true</t>
  </si>
  <si>
    <t>El término estrictamente indispensable para que el contratista cumpla con el objeto y obligaciones contractuales será de seis (6) meses, contados a partir del cumplimiento de los requisitos de ejecución previo perfeccionamiento del contrato.</t>
  </si>
  <si>
    <t>LAURIETH KARINA PALOMINO FLOREZ</t>
  </si>
  <si>
    <t>INGENIERA AMBIENTAL</t>
  </si>
  <si>
    <t>https://www.funcionpublica.gov.co/web/sigep2/hdv/-/directorio/S1508652-8003-5/view</t>
  </si>
  <si>
    <t>Prestar los servicios profesionales a la Dirección de Ordenamiento Ambiental Territorial y Sistema Nacional Ambiental, para apoyar el cumplimiento de los compromisos a su cargo en el marco de sentencias, espacios de diálogo social e instancias de coordinación y articulación interinstitucional, así como para la orientación e implementación de herramientas y espacios para la divulgación de información institucional.</t>
  </si>
  <si>
    <t>1. Apoyar la elaboración de un plan de trabajo para el cumplimiento de las órdenes y obligaciones de sentencias, CONPES, espacios de diálogo social e instancias de coordinación y articulación interinstitucional, relacionadas con los compromisos a cargo de la Dirección de Ordenamiento Ambiental Territorial y Sistema Nacional Ambiental o que impliquen gestión de información con las autoridades ambientales del SINA y actualizar su avance. 2. Apoyar la proyección de insumos técnicos, ayudas de memoria, actas e informes y participar de las acciones que sean competencia de la Dirección de Ordenamiento Ambiental Territorial y Sistema Nacional Ambiental, para dar cumplimiento a las órdenes derivadas de sentencias, CONPES 4050, espacios de diálogo social e instancias de coordinación y articulación interinstitucional que le sean asignadas y que deban coordinarse con las Corporaciones Autónomas Regionales y de Desarrollo Sostenible y Autoridades Ambientales Urbanas; así como, los informes que den cuenta del cumplimiento del Plan de Acción de la Dirección en relación con estos temas. 3. Proyectar y gestionar dentro de los términos legales, las respuestas a peticiones, quejas, reclamos, así como los requerimientos de órganos de control y demás solicitudes de información, relacionadas con las funciones de la Dirección de Ordenamiento Ambiental Territorial y Sistema Nacional Ambiental y el objeto contractual. 4. Participar en las reuniones internas e interinstitucionales relacionadas con el cumplimiento de compromisos en el marco de sentencias, CONPES, espacios de diálogo social e instancias de coordinación y articulación interinstitucional y demás temas técnicos relacionados. 5. Brindar apoyo técnico a la Dirección de Ordenamiento Ambiental Territorial y Sistema Nacional Ambiental en el desarrollo e implementación de la propuesta de observatorio para el seguimiento a la gestión y desempeño institucional de las Corporaciones, así como de otros temas estratégicos para el Ministerio, contribuyendo con la definición de herramientas y espacios para la divulgación y acceso a la información por parte de los actores de interés. 6. Las demás obligaciones que le sean asignadas y que guarden relación directa con la naturaleza del objeto contractual.</t>
  </si>
  <si>
    <t>El valor del contrato a celebrar es hasta por la suma de SESENTA MILLONES SEISCIENTOS TREINTA Y SIETE MIL QUINIENTOS PESOS ($60.637.500 M/CTE), incluido los impuestos a que haya lugar.</t>
  </si>
  <si>
    <t>https://community.secop.gov.co/Public/Tendering/OpportunityDetail/Index?noticeUID=CO1.NTC.5498232&amp;isFromPublicArea=True&amp;isModal=true&amp;asPopupView=true</t>
  </si>
  <si>
    <t>El término estrictamente indispensable para que el contratista cumpla con el objeto y obligaciones contractuales será de diez (10) meses y quince (15) días, o hasta 31 de diciembre, lo primero que ocurra</t>
  </si>
  <si>
    <t>MARIA JACINTA CARDENAS MUR</t>
  </si>
  <si>
    <t>https://www.funcionpublica.gov.co/web/sigep2/hdv/-/directorio/S1833070-8003-5/view</t>
  </si>
  <si>
    <t>Prestación de servicios de apoyo a la gestión en el manejo y trámite administrativo de los procesos sancionatorios ambientales de la Dirección de Bosques, Biodiversidad y Servicios Ecosistémicos del Ministerio de Ambiente y Desarrollo Sostenible.</t>
  </si>
  <si>
    <t>1. Apoyar en el cargue y actualización oportuna de la información de los expedientes del grupo sancionatorio en la plataforma SILAMC, asegurando la correcta incorporación de los datos y el cumplimiento de los estándares de calidad y precisión requeridos por la Dirección de Bosques, Biodiversidad y Servicios Ecosistémico. 2. Mantener actualizada la base de datos de seguimiento de los expedientes generados por el grupo de sancionatorios. 3. Apoyar con la impresión de documentos elaborados por los profesionales del grupo de sancionatorios, diligenciando los formatos correspondientes y asegurando su correcta entrega al archivo. 4. Apoyar con la actualización del Formato de Inventario Único Documental de los documentos de expedientes sancionatorios y entregar los reportes pertinentes al Archivo de Gestión. 5. Digitalizar todos los documentos que forman parte de los expedientes del grupo sancionatorio de la Dirección de Bosques, Biodiversidad y Servicios Ecosistémicos. 6. Las demás que de conformidad con el objeto del contrato sean necesarias ejecutar para el cumplimiento de los objetivos del Grupo Sancionatorio en la Dirección de Bosques, Biodiversidad y Servicios Ecosistémicos.</t>
  </si>
  <si>
    <t>El valor del contrato a celebrar es hasta por la suma de TREINTA Y NUEVE MILLONES SEISCIENTOS CINCUENTA Y CINCO MIL MESOS ($39.655.000) M/CTE incluidos los impuestos a que haya lugar.</t>
  </si>
  <si>
    <t>https://community.secop.gov.co/Public/Tendering/OpportunityDetail/Index?noticeUID=CO1.NTC.5500042&amp;isFromPublicArea=True&amp;isModal=true&amp;asPopupView=true</t>
  </si>
  <si>
    <t>El término estrictamente indispensable para que el contratista cumpla con el objeto y obligaciones contractuales será de ONCE (11) MESES, o hasta EL 31 de diciembre, lo primero que ocurra previo cumplimiento de los requisitos de perfeccionamiento y ejecución.</t>
  </si>
  <si>
    <t>GUSTAVO ANDRÉS GUARIN MEDINA</t>
  </si>
  <si>
    <t>ARQUITECTO</t>
  </si>
  <si>
    <t>https://www.funcionpublica.gov.co/web/sigep2/hdv/-/directorio/S588460-8003-5/view</t>
  </si>
  <si>
    <t>Prestar servicios profesionales a la Dirección de Ordenamiento Ambiental Territorial y SINA del Ministerio de Ambiente y Desarrollo Sostenible, para apoyar la planificación, articulación y seguimiento de acciones de implementación del Plan de Zonificación Ambiental objeto del punto 1.1.10. del Acuerdo Final de Paz</t>
  </si>
  <si>
    <t>1. Apoyar en la implementación al Instituto Alexander von Humboldt - IAvH del proyecto Zonificaciones Ambientales Participativas para la Gobernanza Territorial. Calle 37 No. 8 - 40, Bogotá D.C., Colombia Conmutador: (+57) 601 332 3400 https://www.minambiente.gov.co/ F-A-CTR-52: V7 – 27/07/2023 Página 7|21 2. Apoyar el proceso de implementación del Plan de Zonificación Ambiental -PZA y la ampliación de la Zonificación Ambiental en las áreas priorizadas por el gobierno nacional. 3. Participar en los espacios de coordinación, en las instancias técnicas que se requieran para la implementación del Plan de Zonificación Ambiental y la Ampliación de la Zonificación Ambiental en áreas priorizadas por el gobierno nacional. 4. Articular el relacionamiento con las entidades implementadoras del Acuerdo de Paz y los PDET. 5. Participar de las instancias técnicas con el Ministerio de Agricultura y Desarrollo Rural y sus entidades adscritas en el marco de la implementación del PZA. 6. Apoyar a la DOAT desde la implementación del Plan de Zonificación Ambiental - PZA al ordenamiento ambiental de las zonas de reserva forestal de Ley 2da de 1959 y la estrategia de núcleos de desarrollo forestal y de la biodiversidad – NDFyB. 7. Apoyar a la DOAT en los procesos de relacionamiento con las comunidades en el marco del Dialogo Social y de la Dinámica de Conflictividad socioambiental, en los municipios PDET. 8. Apoyar a la Dirección de Ordenamiento Ambiental Territorial y Sistema Nacional Ambiental en la elaboración, implementación y seguimiento a las estrategias de Ordenamiento Ambiental Territorial para la lucha contra la deforestación. 9. Todas las demás que le asigne el supervisor del contrato y que tengan relación con el objeto del mismo.</t>
  </si>
  <si>
    <t>El valor del contrato a celebrar es hasta por la suma de CIENTO TREINTA Y CUATRO MILLONES SETESCIENTOS OCHENTA Y TRES MIL PESOS ($134.783.000 M/CTE), incluido los impuestos a que haya lugar.</t>
  </si>
  <si>
    <t>https://community.secop.gov.co/Public/Tendering/OpportunityDetail/Index?noticeUID=CO1.NTC.5497203&amp;isFromPublicArea=True&amp;isModal=true&amp;asPopupView=true</t>
  </si>
  <si>
    <t>RAFAEL JOSE MEDINA WHITAKER</t>
  </si>
  <si>
    <t>https://www.funcionpublica.gov.co/web/sigep2/hdv/-/directorio/S1658985-8003-5/view</t>
  </si>
  <si>
    <t xml:space="preserve">DIRECCIÓN DE ASUNTOS MARINOS COSTEROS Y RECURSOS ACUÁTICOS </t>
  </si>
  <si>
    <t>Prestación de servicios profesionales a la Dirección de Asuntos Marinos, Costeros y Recursos Acuáticos, en apoyo de la gestión jurídica para desarrollar iniciativas normativas, seguimiento a sentencias y emisión de conceptos en temas ambientales y en la planificación marino-costera en el ámbito nacional e internacional.</t>
  </si>
  <si>
    <t>1. Brindar los insumos jurídicos necesarios para la formulación y/o revisión de las iniciativas normativas propias del Ministerio, al igual que en los proyectos legislativos relacionados con los temas de la DAMCRA. 2. Suministrar el soporte jurídico al profesional o profesionales técnicos de la dependencia para el cumplimiento de las Sentencias y órdenes judiciales a cargo de la Dirección de Asuntos Marinos, Costeros y Recursos Acuáticos en los casos que sea requerido por el supervisor del contrato. 3. Proyectar conceptos jurídicos relacionados con los temas la DAMCRA con especial énfasis en la planificación marino costera. 4. Suministrar el soporte jurídico en la implementación de los Convenios, Tratados, Protocolos internaciones, políticas, planes, programas y estrategias relacionados con las funciones de la dirección de asuntos marinos, costeros y recursos acuáticos. 5. Apoyo en la elaboración y revisión de documentos, ayudas de memoria relacionados con el objeto del contrato. 6. Gestionar o suministrar los insumos para dar respuesta a los derechos de petición en cumplimiento de su objeto contractual, con criterios de calidad y oportunidad dando cumplimiento a los términos legales. 7. Participar en espacios, talleres y actividades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</si>
  <si>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CIENTO CATORCE MILLONES SETECIENTOS DOCE MIL QUINIENTOS PESOS M/CTE ($114.712.500,oo), incluido los impuestos a que haya lugar.</t>
  </si>
  <si>
    <t>C-3207-0900-4-10102A-3207017-02</t>
  </si>
  <si>
    <t>XIMENA ROJAS GIRALDO</t>
  </si>
  <si>
    <t>Directora de Asuntos Marinos Costero y Recursos Acuáticos.</t>
  </si>
  <si>
    <t xml:space="preserve">DIRECCIÓN DE ASUNTOS MARINOS COSTERO Y RECURSOS ACUÁTICOS. </t>
  </si>
  <si>
    <t>https://community.secop.gov.co/Public/Tendering/OpportunityDetail/Index?noticeUID=CO1.NTC.5503030&amp;isFromPublicArea=True&amp;isModal=true&amp;asPopupView=true</t>
  </si>
  <si>
    <t>El término estrictamente indispensable para que el contratista cumpla con el objeto y obligaciones contractuales será ONCE (11) MESES Y QUINCE (15) DÍAS, o hasta 31 de diciembre DE 2024, lo primero que ocurra.</t>
  </si>
  <si>
    <t>EMMANUEL ESCOBAR ARROYO</t>
  </si>
  <si>
    <t>https://www.funcionpublica.gov.co/web/sigep2/hdv/-/directorio/S4651437-8003-5/view</t>
  </si>
  <si>
    <t>Prestación de servicios profesionales a la Dirección de Asuntos Marinos, Costeros y Recursos Acuáticos del Ministerio de Ambiente y Desarrollo Sostenible para la gestión administrativa, seguimiento a la ejecución presupuestal y apoyo a la dirección en temas contables.</t>
  </si>
  <si>
    <t>1. Realizar la consolidación de los informes correspondientes al presupuesto y al Plan de Adquisiciones de la Dirección de Asuntos Marinos, Costeros y Recursos Acuáticos. 2. Realizar el seguimiento y reporte al Sistema Unificado de Inversión y Finanzas Públicas SUIFP, Plan de Adquisiciones Anuales, Sistema Integrado de Calidad, entre otros. 3. Gestionar las solicitudes de trámites presupuestales, tales como Certificados de Disponibilidad Presupuestal (CDP) y Registro Presupuestal (RP). 4. Realizar mensualmente el reporte del plan de caja conforme al procedimiento definido por el Ministerio. 5. Realizar seguimiento financiero a los contratos, convenios y proyectos a cargo de la Dirección de Asuntos Marinos, Costeros y Recursos Acuáticos. 6. Servir como enlace entre la Subdirección Administrativa y Financiera del Minambiente y la Dirección de Asuntos Marinos, Costeros y Recursos Acuáticos. 7. Gestionar o suministrar los insumos para dar respuesta a los derechos de petición en cumplimiento de su objeto contractual, con criterios de calidad y oportunidad dando cumplimiento a los términos legales. 8. Mantener actualizada la información del drive (Carpeta digital) de la DAMCRA de los tramites asignados. 9. Las demás actividades relacionadas con el desarrollo del objeto del presente contrato.</t>
  </si>
  <si>
    <t>El valor del contrato a celebrar es hasta por la suma de OCHENTA Y SEIS MILLONES DOSCIENTOS CINCUENTA MIL PESOS M/CTE ($86.250.000), incluido los impuestos a que haya lugar.</t>
  </si>
  <si>
    <t>https://community.secop.gov.co/Public/Tendering/OpportunityDetail/Index?noticeUID=CO1.NTC.5499375&amp;isFromPublicArea=True&amp;isModal=true&amp;asPopupView=true</t>
  </si>
  <si>
    <t>El término estrictamente indispensable para que el contratista cumpla con el objeto y obligaciones contractuales será ONCE (11) MESES Y QUINCE (15) DÍAS, o hasta 30 de diciembre, lo primero que ocurra.</t>
  </si>
  <si>
    <t xml:space="preserve">RICARDO JOSÉ ARIZA BERNAL </t>
  </si>
  <si>
    <t>BIOLOGIA MARINA</t>
  </si>
  <si>
    <t>https://www.funcionpublica.gov.co/web/sigep2/hdv/-/directorio/S34757-8003-5/view</t>
  </si>
  <si>
    <t>Prestación de servicios profesionales a la Dirección de Asuntos Marinos Costeros y Recursos Acuáticos del Ministerio de Ambiente y Desarrollo Sostenible, para brindar apoyo al seguimiento técnico y administrativo del plan de acción, políticas ambientales y reporte de metas para la sostenibilidad ambiental.</t>
  </si>
  <si>
    <t>1. Dar acompañamiento al seguimiento al proyecto de inversión BPIN de la de la Dirección de Asuntos Marinos, Costeros y Recursos Acuáticos y su respectivo reporte en la plataforma alojada en el Departamento Nacional de Planeación. 2.Apoyar la consolidación de reportes del Plan de Acción de la Dirección de Asuntos Marinos, Costeros y Recursos Acuáticos. 3. Realizar tablero de control sobre el avance de los planes programas y proyectos a cargo de la Dirección de Asuntos Marinos Costeros y de Recursos acuáticos. 4.Realizar el seguimiento a metas presidenciales en la plataforma SINERGIA y generar los reportes solicitados por la Oficina Asesora de Planeación. 5. Apoyar en el seguimiento a metas del CONPES 3990 en la Plataforma SISCONPES y generar los reportes solicitados por la Oficina Asesora de Planeación. 6. Apoyar el Seguimiento a la ejecución de políticas públicas en relación a la PNAOCI y demás políticas a cargo de la dirección y generar los reportes solicitados por la Oficina Asesora de Planeación. 7. Atender las Peticiones, solicitudes, quejas y reclamos, que le sean asignadas, en cumplimiento de su objeto contractual, con criterios de calidad y oportunidad dando cumplimiento a los términos legales. 8. Contribuir a la actualización de información (Carpeta digital) de la DAMCRA de los tramites asignados. 9. Contribuir en el marco de las obligaciones asignadas en el presente contrato al sistema de gestión de calidad de la dependencia. 10. Las demás actividades relacionadas con el desarrollo del objeto del presente contrato.</t>
  </si>
  <si>
    <t>El valor del contrato a celebrar es hasta por la suma de CIENTO CUATRO MILLONES QUINIENTOS MIL PESOS M/CTE ($104.500.000), incluido los impuestos a que haya lugar</t>
  </si>
  <si>
    <t>https://community.secop.gov.co/Public/Tendering/OpportunityDetail/Index?noticeUID=CO1.NTC.5499770&amp;isFromPublicArea=True&amp;isModal=true&amp;asPopupView=true</t>
  </si>
  <si>
    <t>MARTHA EDDY ARTEAGA DIAZ</t>
  </si>
  <si>
    <t>https://www.funcionpublica.gov.co/web/sigep2/hdv/-/directorio/S618989-8003-5/view</t>
  </si>
  <si>
    <t>Prestación de servicios profesionales a la Dirección de Asuntos Marinos, Costeros y Recursos Acuáticos del Ministerio de Ambiente y Desarrollo Sostenible para formular y dar seguimiento a las estrategias de gestión ambiental e interinstitucionales que contribuyan al cumplimiento del fallo de sentencias.</t>
  </si>
  <si>
    <t>1. Articular las acciones y el seguimiento del plan de trabajo 2024 para el cumplimiento, desde Minambiente, DAMCRA, de las ordenes de la sentencia (25000-23-25-000-2003-91193-01) y los compromisos con entes de control, del área marina protegida archipiélago Islas del Rosario y San Bernardo - AMP. 2. Realizar informes relacionados con la Sentencia AMP (25000-23-25-000-2003-91193-01). 3. Realizar seguimiento a programas y proyectos de otras entidades con jurisdicción en el AMP, con el fin de garantizar la articulación de las actividades y la optimización de esfuerzos institucionales. 4. Suministrar apoyo técnico en el seguimiento de las acciones para el cumplimiento de las sentencias judiciales, acciones constitucionales y requerimientos de entes de control, en relación con la problemática de erosión costera. 5. Realizar actividades para la organización, desarrollo y documentación de reuniones, mesas de trabajo, talleres y actividades técnicas que contribuyan al cumplimiento del objeto contractual. 6. Suministrar apoyo técnico en la elaboración de respuesta PQRS, elaboración de conceptos técnicos, ayudas de memoria, requerimientos de órganos de control y respuestas a consultas y solicitudes de información, relacionados con el objeto contractual. 7. Apoyar el seguimiento de productos técnicos de convenios relacionados con laDirección de AsuntosMarinos, Costeros y Recursos Acuáticos. 8. Atenderlas Peticiones, solicitudes, quejas y reclamos, que le sean asignadas, en cumplimiento de su objeto contractual, con criterios de calidad y oportunidad dando cumplimiento a los términos legales. 8. Mantener actualizada la información del drive (Carpeta digital) de la DAMCRA de los trámites asignados. 9. Las demás actividades relacionadas con el desarrollo del objeto contractual.</t>
  </si>
  <si>
    <t>El valor del contrato a celebrar es hasta por la suma de CIENTO TRES MILLONES QUINIENTOS MIL PESOS M/CTE ($103.500.000), incluido los impuestos a que haya lugar.</t>
  </si>
  <si>
    <t>YUDY MARCELA HERNÁNDEZ LÓPEZ</t>
  </si>
  <si>
    <t>Profesional Especializado Código 2028 Grado 24</t>
  </si>
  <si>
    <t>https://community.secop.gov.co/Public/Tendering/OpportunityDetail/Index?noticeUID=CO1.NTC.5520644&amp;isFromPublicArea=True&amp;isModal=true&amp;asPopupView=true</t>
  </si>
  <si>
    <t>MARÍA FERNANDA LÓPEZ ROMERO</t>
  </si>
  <si>
    <t>https://www.funcionpublica.gov.co/web/sigep2/hdv/-/directorio/S3413599-8003-5/view</t>
  </si>
  <si>
    <t>Prestar servicios profesionales a la Dirección de Cambio Climático y Gestión del Riesgo del Ministerio de Ambiente y Desarrollo Sostenible para apoyar al grupo de mitigación adelantando acciones para impulsar la carbono neutralidad en entidades del sector público, privado y la ciudadanía, mediante procesos de sensibilización y fortalecimiento de capacidades, así como establecimiento de agendas de trabajo con actores sectoriales que permitan el cumplimiento de las metas nacionales.</t>
  </si>
  <si>
    <t>1.Ejecutar y preparar el material logístico y pedagógico de las sesiones de orientación sobre la formulación de planes de gestión de emisiones de Gases de Efecto Invernadero (GEI) a nivel organizacional, dirigidas a entidades públicas, en el marco del Programa Nacional de Carbono Neutralidad y Resiliencia Climática. 2.Acompañar y hacer seguimiento a las entidades vinculadas al Programa Nacional de Carbono Neutralidad y Resiliencia Climática, mediante la resolución de dudas de participantes y el monitoreo a la asistencia de las sesiones de orientación. 3.Reportar avances y resultados del Programa Nacional de Carbono Neutralidad y Resiliencia Climática, por medio de informes, presentaciones, comunicaciones, ayudas de memoria, formatos de seguimiento, entre otros mecanismos que permitan reconocer la consecución de los objetivos y metas trazados. 4.Gestionar y hacer seguimiento a agendas y acuerdos técnicos de trabajo sobre acción climática con actores sectoriales que permitan el cumplimiento de las metas nacionales y alcanzar la carbono neutralidad. 5.Apoyar el desarrollo del Programa Mi Huella de Carbono para la activa participación de la sociedad civil en la gestión climática. 6. Apoyar técnicamente a la construcción de insumos y trabajar de manera articulada aportando al desarrollo del eje estratégico de medios de implementación.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</si>
  <si>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CINCUENTA Y NUEVE MILLONES CIENTO OCHENTA Y TRES MIL TRESCIENTOS TREINTA Y TRES PESOS M/CTE ($59.183.333), incluido los impuestos a que haya lugar.</t>
  </si>
  <si>
    <t>https://community.secop.gov.co/Public/Tendering/OpportunityDetail/Index?noticeUID=CO1.NTC.5497847&amp;isFromPublicArea=True&amp;isModal=true&amp;asPopupView=true</t>
  </si>
  <si>
    <t>El término estrictamente indispensable para que el contratista cumpla con el objeto y obligaciones contractuales será de ONCE (11) MESES Y CINCO (05) DÍAS, o hasta 31 de diciembre de 2024, lo primero que ocurracontados a partir del cumplimiento de los requisitos de ejecución previo perfeccionamiento del contrato.</t>
  </si>
  <si>
    <t>CAMILO ANDRES LEON REDONDO</t>
  </si>
  <si>
    <t>https://www.funcionpublica.gov.co/web/sigep2/hdv/-/directorio/S4630143-8003-5/view</t>
  </si>
  <si>
    <t>Prestar servicios profesionales a la Dirección de Asuntos Ambientales Sectorial y Urbana del Ministerio de Ambiente y Desarrollo Sostenible, con el fin de brindar apoyo legal en la gestión de solicitudes y requerimientos de los diferentes acuerdos y convenios internacionales, así como apoyar la revisión de los proyectos regulatorios en materia de sustancias químicas, RAEE y residuos peligrosos.</t>
  </si>
  <si>
    <t>1. Preparar y presentar los insumos jurídicos para las respuestas a los diferentes requerimientos y solicitudes procedentes de los diferentes acuerdos y convenios internacionales en materia de sustancias químicas, residuos peligrosos y RAEE. 2. Apoyar desde el punto de vista jurídico los procesos regulatorios y de formulación de Política, relacionados con la gestión sustancias químicas y de residuos peligrosos. 3. Participar y apoyar los espacios de discusión relacionados con el desarrollo de los procesos regulatorios, así como en las reuniones de discusión de los acuerdos y convenios internacionales relacionados con la gestión sustancias químicas y de residuos peligrosos. 4.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5. Participar en las reuniones relacionadas con el objeto contractual, para lo cual se deben allegar los soportes de la asistencia, ayudas de memoria y soporte del seguimiento a los compromisos establecidos, en caso de aplicar. 6.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7. Apoyar, cuando sea requerido, las jornadas de capacitación o divulgación relacionadas con las funciones de la Dirección de Asuntos Ambientales, Sectorial y Urbana en las que la experiencia del contratista sea necesaria o en las que se relacione con el objeto contractual. 8. Todas las demás que le sean asignadas por el supervisor del contrato y que tengan relación con el objeto contractual</t>
  </si>
  <si>
    <t>El valor del contrato a celebrar es hasta por la suma OCHENTA MILLONES DE PESOS M/CTE ($80.000.000), incluido los impuestos a que haya lugar.</t>
  </si>
  <si>
    <t>DIEGO ESCOBAR OCAMPO</t>
  </si>
  <si>
    <t>Coordinador del Grupo de sustancias químicas, residuos peligrosos y UTO</t>
  </si>
  <si>
    <t>https://community.secop.gov.co/Public/Tendering/OpportunityDetail/Index?noticeUID=CO1.NTC.5530288&amp;isFromPublicArea=True&amp;isModal=true&amp;asPopupView=true</t>
  </si>
  <si>
    <t>CLAUDIA PATRICIA NEIRA CUELLAR</t>
  </si>
  <si>
    <t>INGENIERIA QUIMICA</t>
  </si>
  <si>
    <t>https://www.funcionpublica.gov.co/web/sigep2/hdv/-/directorio/S1587338-8003-5/view</t>
  </si>
  <si>
    <t>Prestar servicios profesionales a la Dirección de Asuntos Ambientales Sectorial y Urbana del Ministerio de Ambiente y Desarrollo Sostenible, para apoyar desde el punto de vista técnico la formulación, generación y divulgación de documentos técnicos y de Política en materia de la gestión de residuos de Asbesto y de plaguicidas químicos de uso agrícola</t>
  </si>
  <si>
    <t>1. Apoyar desde el punto de vista técnico el desarrollo de las actividades encaminadas a la formulación de la Política y su plan de acción para la sustitución de asbesto instalado en cumplimiento de la Ley 1968 de 2019  2. Apoyar la generación y difusión de la Guía Ambiental para la Gestión de los Plaguicidas Químicos de Uso Agrícola en Colombia, en cumplimiento de los Mesa sobre la utilización del fipronil y los neonicotinoides en Colombia como resultado del Fallo del Tribunal de Cundinamarca. 3. Generar los insumos técnicos para el cumplimiento de las obligaciones que surjan de la Comisión Nacional para la Sustitución del Asbesto. 4. Apoyar desde el punto de vista técnico las actividades que se deriven de la participación de la Mesa sobre la utilización del fipronil y los neonicotinoides en Colombia como resultado del Fallo del Tribunal de Cundinamarca.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experiencia del contratista sea necesaria o en las que se relacione con el objeto contractual. 9. Todas las demás que le sean asignadas por el supervisor del contrato y que tengan relación con el objeto contractual.</t>
  </si>
  <si>
    <t>El valor del contrato a celebrar es hasta por la suma de OCHENTA MILLONES DE PESOS M/CTE ($ 80.000.000), incluido los impuestos a que haya lugar.</t>
  </si>
  <si>
    <t>https://community.secop.gov.co/Public/Tendering/OpportunityDetail/Index?noticeUID=CO1.NTC.5500490&amp;isFromPublicArea=True&amp;isModal=true&amp;asPopupView=true</t>
  </si>
  <si>
    <t>NEIDER FAVIAN DIAZ DURAN</t>
  </si>
  <si>
    <t>https://www.funcionpublica.gov.co/web/sigep2/hdv/-/directorio/S4719915-8003-5/view</t>
  </si>
  <si>
    <t>Prestar servicios de apoyo a la gestión al Grupo de Servicios Administrativos del Ministerio de Ambiente y Desarrollo Sostenible, para la realización de las actividades de mantenimiento preventivo y correctivo de los bienes muebles e inmuebles de la Entidad.</t>
  </si>
  <si>
    <t>El valor del contrato a celebrar al contratista es hasta porla suma de TREINTAYDOS MILLONES DOSCIENTOS CUATRO MIL SEISCIENTOS SESENTA Y SIETE PESOS M/CTE ($32.204.667) incluido os impuestos a que haya lugar.</t>
  </si>
  <si>
    <t>https://community.secop.gov.co/Public/Tendering/OpportunityDetail/Index?noticeUID=CO1.NTC.5503836&amp;isFromPublicArea=True&amp;isModal=true&amp;asPopupView=true</t>
  </si>
  <si>
    <t>El término estrictamente indispensable para que el contratista cumpla con el objeto y obligaciones contractuales será de once (11) meses y Cinco (5) días o hasta el 31 de diciembre de 2024, lo que primero ocurra, contados a partir del cumplimiento a los requisitos de perfeccionamiento y legalización del contrato</t>
  </si>
  <si>
    <t>MANUEL FRANCISCO PARDO BALLESTEROS</t>
  </si>
  <si>
    <t>https://www.funcionpublica.gov.co/web/sigep2/hdv/-/directorio/S2203789-8003-5/view</t>
  </si>
  <si>
    <t>https://community.secop.gov.co/Public/Tendering/OpportunityDetail/Index?noticeUID=CO1.NTC.5502389&amp;isFromPublicArea=True&amp;isModal=true&amp;asPopupView=true</t>
  </si>
  <si>
    <t>HECTOR FABIO ANGEL BLANCO</t>
  </si>
  <si>
    <t>https://www.funcionpublica.gov.co/web/sigep2/hdv/-/directorio/S1336120-8003-5/view</t>
  </si>
  <si>
    <t>Prestar sus servicios profesionales a la Oficina de Tecnologías de la Información y la Comunicación Ministerio de Ambiente y Desarrollo Sostenible para el soporte técnico y funcional de la plataforma de aplicaciones y servicios tecnológicos del Ministerio.</t>
  </si>
  <si>
    <t>1. Atender los requerimientos asignados de soporte técnico que realicen los usuarios de las diferentes oficinas de la entidad, en lo relacionado con el hardware que utilizan, el software instalado en los equipos de cómputo, red de cableado y los diferentes servicios informáticos que presta el Ministerio. 2. Realizar instalación, re-instalación, configuración, parametrización de equipos de cómputo asignadas a través de sistema de soporte mesa de servicios. 3. Documentar en el sistema de información mesa de servicios los casos de soporte atendidos y cumplir con los tiempos máximos para atención de casos de soporte establecidos por la OTIC 4. Apoyar labores de mantenimiento preventivo y correctivo con limpieza externa e interna de equipos de informática asignados por el supervisor del contrato. 5. Gestionar la consola centralizada de antivirus de la entidad y mantener actualizados los equipos de cómputo institucionales con la más reciente versión de antivirus que haya sido liberada. 6. Informar al supervisor del contrato de las necesidades de tecnologías de información y comunicaciones reportadas por los usuarios o detectadas durante la ejecución del contrato y reportar los soportes que no haya podido solucionar con el fin de estudiarlos y/o escalarlos 7. Orientar a los usuarios, de acuerdo con sus necesidades, en materia de la plataforma de aplicaciones y servicios tecnológicos del Ministerio. Calle 37 No. 8 - 40, Bogotá D.C., Colombia Conmutador: (+57) 601 332 3400 https://www.minambiente.gov.co/ F-A-CTR-52: V7 – 27/07/2023 Página 6|18 8. Mantener la confidencialidad de la información de hardware, software y configuraciones informáticas de la entidad, de los datos que allí reposan, contraseñas y de los asuntos e información que maneje 9. Gestionar incidentes o requerimientos reportados en el centro de servicios de TI, de conformidad con los ANS pactados con el cliente, los procedimientos y protocolos establecidos por la entidad documentando las acciones realizadas. 10.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11. Las demás que sean requeridas por el supervisor del contrato en el desarrollo del objeto contractual</t>
  </si>
  <si>
    <t>El valor del contrato a celebrar es hasta por la suma de $76.491.667 incluido los impuestos a que haya lugar.</t>
  </si>
  <si>
    <t>https://community.secop.gov.co/Public/Tendering/OpportunityDetail/Index?noticeUID=CO1.NTC.5500323&amp;isFromPublicArea=True&amp;isModal=true&amp;asPopupView=true</t>
  </si>
  <si>
    <t>El término estrictamente indispensable para que el contratista cumpla con el objeto y obligaciones contractuales será de once (11) meses y cinco (5) días.</t>
  </si>
  <si>
    <t>JEANET CORTÉS CALDERÓN</t>
  </si>
  <si>
    <t>https://www.funcionpublica.gov.co/web/sigep2/hdv/-/directorio/S49578-8003-5/view</t>
  </si>
  <si>
    <t>1. Apoyar a la jefatura de la OTIC en el desarrollo de los proyectos de TI asignados en todas sus fases; formulación y/o evaluación de iniciativa TI, conceptualización, contratación, planificación, ejecución, seguimiento, monitoreo, evaluación y recomendaciones de mejora, teniendo en cuenta sus objetivos y enfoque de arquitectura empresarial, así como las metas e indicadores correspondientes. 2. Preparar la documentación técnica en relación con los procesos de contratación asociados a los proyectos de TI a cargo a partir de los requerimientos funcionales, técnicos, operacionales y financieros de los actores interesados. 3. Presentar para aprobación de la Jefatura de la OTIC el plan de trabajo que contenga la organización técnica e integral de los proyectos asignados de acuerdo con los lineamientos y herrramientas metodologicasdefinidos por el Ministerio y actores externos según aplique. 4. Acompañar a la Jefatura en las actividades requeridas para la articulación institucional o externa que se requiera en la ejecución de los proyectos de TI a cargo, propendiendo por su adecuada ejecución, monitoreo, revisión, retroalimentación de entregables e informes de avance, la trazabilidad documental de los productos, con miras a obtener los resultados esperados, metas e indicadores. 5. Generar y presentar los reportes de los proyectos, indicadores, balance de ejecución, avance en línea de base, cumplimiento de productos esperados, control de cambios, gestión de riesgos, alertas y demás información relevante para el seguimiento y control con destino a actores internos del Ministerio como externos y fuentes de recursos según aplique. 6. Asistir a reuniones con equipos técnicos, funcionales y demás actores relevantes para el desarrollo de los proyectos de TI a cargo, para efectuar el seguimiento integral de los mismos, reporte de resultados, presentación de balances periódicos de la ejecución, toma de decisiones sobre hitos clave y, en general, para armonizar solicitudes y requerimientos con las áreas de la organización según sea requerido. 7. Asistir a las reuniones con dependencias, entidades del sector y actores externos que le sean solicitados para la articulación de los proyectos y apoyos especificos desde la OTIC. 8. Formular y documentar recomendaciones de ajuste o mejora, y lecciones aprendidas en los diferentes componentes de los proyectos de TI a cargo, cuando se observe su conveniencia técnica y para la toma de decisiones de los actores clave. 9. Apoyar la construcción, mejora, despliegue, uso y apropiación de las herramientas metodológicas para la gestión de proyectos de TI. 10. Conservar y actualizar el repositorio documental oficial de los proyectos a cargo, de conformidad con los lineamientos de gestión documental impartidos por el Ministerio.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inherentes a la ejecución del objeto contractual.</t>
  </si>
  <si>
    <t>El valor del contrato a celebrar es hasta por la suma de $128.975.000 Incluido IVA y los impuestos a que haya lugar.</t>
  </si>
  <si>
    <t>https://community.secop.gov.co/Public/Tendering/OpportunityDetail/Index?noticeUID=CO1.NTC.5500677&amp;isFromPublicArea=True&amp;isModal=true&amp;asPopupView=true</t>
  </si>
  <si>
    <t>El término estrictamente indispensable para que el contratista cumpla con el objeto y obligaciones contractuales será de once (11) meses y cinco (5) días o hasta el 31 de diciembre de 2024, lo que ocurra primero.</t>
  </si>
  <si>
    <t>GERMAN DARIO CAMACHO SANCHEZ</t>
  </si>
  <si>
    <t>https://www.funcionpublica.gov.co/web/sigep2/hdv/-/directorio/S350126-8003-5/view</t>
  </si>
  <si>
    <t>Prestar sus servicios profesionales a la Oficina de Tecnologías de la Información y la Comunicación del Ministerio de Ambiente y Desarrollo Sostenible, para documentar, implementar y configurar estrategias de integración y despliegues continuos de los componentes de software de los sistemas de Información.</t>
  </si>
  <si>
    <t>1. Implementar y configurar estrategias de integración y despliegues continuos de los componentes de software que le sean asignados durante la ejecución del contrato. 2. Documentar, versionar en el repositorio institucional y realizar transferencia de conocimientos sobre las estrategias de integración y despliegues continuos configurados y asignados durante la ejecución del contrato. 3. Llevar el control de los recursos que están consumiendo las aplicaciones que se despliegan en contenedores, con el fin de generar las alertas que permitan garantizar la optimización de los recursos existentes 4. Dar soporte y mantenimiento a las aplicaciones asignadas por el supervisor del contrato, de manera inmediata y con la disponibilidad requerida por la entidad. 5. Participar en la definición y diseño de los procesos de arquitectura, migración y despliegue de sistemas de información según indicaciones del supervisor del contrato. 6. Documentar y versionar el código fuente de los componentes de desarrollo y plantillas de configuración en los servidores de desarrollo, pruebas, preproducción, entrenamiento y producción (si aplican) para cada cambio que se realice al aplicativo o desarrollo a cargo. 7. Tramitar cuando corresponda la cesión de derechos de autor del código fuente de los software desarrollados 8.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9. Las demás que le sean asignadas por el supervisor del contrato, inherentes al objeto del mismo.</t>
  </si>
  <si>
    <t>El valor del contrato a celebrar es hasta por la suma de $100.200.000 incluido los impuestos a que haya lugar.</t>
  </si>
  <si>
    <t>C-3299-0900-19-10101B-3299063-02   C-3299-0900-19-10101B-3299064-02</t>
  </si>
  <si>
    <t>https://community.secop.gov.co/Public/Tendering/OpportunityDetail/Index?noticeUID=CO1.NTC.5501416&amp;isFromPublicArea=True&amp;isModal=true&amp;asPopupView=true</t>
  </si>
  <si>
    <t>El término estrictamente indispensable para que el contratista cumpla con el objeto y obligaciones contractuales será de once (11) meses y cuatro (4) días, o hasta el 31 de diciembre de 2024, lo que ocurra primero.</t>
  </si>
  <si>
    <t>SANDRA YANETH MORENO CRUZ</t>
  </si>
  <si>
    <t>https://www.funcionpublica.gov.co/web/sigep2/hdv/-/directorio/S352583-8003-5/view</t>
  </si>
  <si>
    <t>Prestar sus servicios profesionales a la Oficina de Tecnologías de la Información y las Comunicaciones del Ministerio de Ambiente y Desarrollo Sostenible para realizar actividades de actualización y fortalecimiento de la arquitectura de software de los sistemas de información de la entidad</t>
  </si>
  <si>
    <t>1. Participar en los procesos de análisis y diseño de requerimientos funcionales de acuerdo de los estándares definidos en la entidad y le sean asignados. 2. Desarrollar componentes web y realizar actualizaciones a desarrollos existentes que le sean asignados cumpliendo al procedimiento de gestión de proyectos de sistema de información vigente en la entidad. 3. Apoyar en la construcción y revisión de la infraestructura y arquitectura tecnológica de los sistemas de información geográficos o que hagan uso de información geográfica. 4. Apoyar en la ejecución de pruebas funcionales y no funcionales de los componentes web que le sean asignados. 5. Realizar las tareas correspondientes en los procesos de migración y despliegue de sistemas de información según indicaciones del supervisor del contrato. 6. Elaborar la documentación técnica referente a los trabajos realizados de acuerdo a los procedimientos y estándares establecidos en la Oficina de Tecnologías de la Información y las Comunicaciones. 7. Tramitar cuando corresponda la cesión de derechos de autor del código fuente de los sotware desarrollados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que le sean asignadas por el supervisor del contrato, inherentes al objeto del mismo.</t>
  </si>
  <si>
    <t>El valor del contrato a celebrar es hasta por la suma $105.210.000 incluido los impuestos a que haya lugar.</t>
  </si>
  <si>
    <t>https://community.secop.gov.co/Public/Tendering/OpportunityDetail/Index?noticeUID=CO1.NTC.5501444&amp;isFromPublicArea=True&amp;isModal=true&amp;asPopupView=true</t>
  </si>
  <si>
    <t>El término estrictamente indispensable para que el contratista cumpla con el objeto y obligaciones contractuales será de once (11) meses y cuatro (4) días, o hasta el 31 de diciembre de 2024, lo primero que ocurra.</t>
  </si>
  <si>
    <t>KAROL KATERINE BETANCOURT CRUZ</t>
  </si>
  <si>
    <t>https://www.funcionpublica.gov.co/web/sigep2/hdv/-/directorio/S1337367-8003-5/view</t>
  </si>
  <si>
    <t>Prestación de servicios profesionales a la Dirección de Bosques, Biodiversidad y Servicios Ecosistémicos del Ministerio de Ambiente y Desarrollo Sostenible, para revisar los actos administrativos y PQRS relacionados el trámite de sustracción de reservas forestales nacionales y el seguimiento a las obligaciones derivadas.</t>
  </si>
  <si>
    <t>1. Revisar los actos administrativos y PQRS relacionados con el trámite de sustracción de reservas forestales nacionales 2. Apoyar la elaboración de actos administrativos relacionados con el trámite de sustracción de reservas forestales nacionales. 3. Asistir a las reuniones y mesas que le sean requeridas en el marco del objeto del contrato, generando los informes y documentos a que haya lugar. 4. Participar en la elaboración de actos administrativos relacionados con iniciativas de reglamentación normativa en torno a la sustracción de reservas forestales nacionales 5. Las demás que sean asignadas por el supervisor del contrato y que tengan relación con el objeto contractual.</t>
  </si>
  <si>
    <t>El valor del contrato a celebrar es hasta por la suma de OCHENTA Y OCHO MILLONES DE PESOS ($88.000.000) M/CTE incluido los impuestos a que haya lugar.</t>
  </si>
  <si>
    <t>CHAPARRO SIERRA NAYIVE</t>
  </si>
  <si>
    <t>profesional especializada cargo 2028 código 14</t>
  </si>
  <si>
    <t>https://community.secop.gov.co/Public/Tendering/OpportunityDetail/Index?noticeUID=CO1.NTC.5511003&amp;isFromPublicArea=True&amp;isModal=true&amp;asPopupView=true</t>
  </si>
  <si>
    <t>El término estrictamente indispensable para que el contratista cumpla con el objeto y obligaciones contractuales será de ONCE (11) MESES o hasta 31 de diciembre, lo primero que ocurra, previo cumplimiento de los requisitos de perfeccionamiento y ejecución</t>
  </si>
  <si>
    <t xml:space="preserve">ADRIANA RUEDA VEGA </t>
  </si>
  <si>
    <t>https://www.funcionpublica.gov.co/web/sigep2/hdv/-/directorio/S2834760-8003-5/view</t>
  </si>
  <si>
    <t>Prestación de servicios profesionales a la Dirección de Bosques, Biodiversidad y Servicios Ecosistémicos del Ministerio de Ambiente y Desarrollo Sostenible para proyectar los actos administrativos y PQRS relacionados con el trámite de sustracción de reservas forestales nacionales.</t>
  </si>
  <si>
    <t>1. Proyectar los actos administrativos relacionados con el trámite de sustracción de reservas forestales nacionales. 2. Participar, cuando se requiera, en la elaboración de iniciativas normativas de reglamentación, relacionadas el objeto contractual. 3. Proyectar y gestionar respuesta, en los términos previstos en la ley, de las PQRS que le sean asignadas por la supervisión a través de la plataforma ARCA o por otro medio o herramienta de la entidad resultado del trámite de Sustracción de Reserva Forestales Nacionales, relacionado con el objeto del contrato, adjuntando el reporte del Sistema de Gestión Documental. 4. Asistir a las reuniones a las que sea convocada, relacionadas con el objeto contractual. 5. Elaborar los insumos jurídicos que sean requeridos en el marco del cumplimiento de las sentencias relacionadas con las reservas forestales establecidas mediante Ley 2a de 1959.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</si>
  <si>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SESENTA Y SIETE MILLONES CIEN MIL PESOS ($67.100.000) M/CTE incluido los impuestos a que haya lugar</t>
  </si>
  <si>
    <t>https://community.secop.gov.co/Public/Tendering/OpportunityDetail/Index?noticeUID=CO1.NTC.5504374&amp;isFromPublicArea=True&amp;isModal=true&amp;asPopupView=true</t>
  </si>
  <si>
    <t>NATALIA RAMÍREZ HERRERA</t>
  </si>
  <si>
    <t>https://www.funcionpublica.gov.co/web/sigep2/hdv/-/directorio/S2350239-8003-5/view</t>
  </si>
  <si>
    <t>Prestar servicios profesionales al despacho de la Secretaría General en articulación con la Unidad de Gobierno Abierto y Servicio a la Ciudadanía para estructurar e implementar las estrategias de rendición de cuentas, control social y transparencia, como parte del gobierno abierto y los mecanismos de gobernanza de la entidad.</t>
  </si>
  <si>
    <t>1. Realizar acompañamiento técnico y apoyar la implementación de estrategias de promoción del control social a los proyectos ambientales, promoviendo el diálogo incidente entre la ciudadanía y autoridades ambientales en las regiones priorizadas del territorio nacional. Calle 37 No. 8 - 40, Bogotá D.C., Colombia Conmutador: (+57) 601 332 3400 https://www.minambiente.gov.co/ F-A-CTR-52: V7 – 27/07/2023 Página 6|19 2. Contribuir en la generación de propuestas e implementación de estrategias de transparencia, acceso a la información pública y mecanismos de gobernanza para la gestión integral del gobierno abierto. 3. Participar en el desarrollo de estrategias de rendición y petición de cuentas permanente al interior de la entidad y hacia la ciudadanía, en el marco del gobierno abierto. 4. Realizar seguimiento y apoyar en la gestión de alianzas y articulación con entidades del sector, organismos de cooperación y otros actores externos para el desarrollo de los programas estratégicos en el marco del fomento del gobierno abierto y los mecanismos de gobernanza de la entidad. 5. Elaborar informes, reportes, documentos, respuesta a solicitudes de información y demás requerimientos o peticiones asociados a los temas propios de las obligaciones del objeto del contrato. 6. Participar y asistir a las reuniones, mesas de trabajo, sensibilizaciones y otros espacios de trabajo para el desarrollo del objeto del contrato, allegando los soportes de asistencia, memorias y seguimiento a los compromisos generados. 7. Las demás que le sean asignadas por el supervisor acorde con el objeto del contrato.</t>
  </si>
  <si>
    <t>El valor del contrato a celebrar es hasta por la suma de OCHENTA Y NUEVE MILLONES OCHOCIENTOS TREINTA Y TRES MIL TRESCIENTOS TREINTA Y TRES PESOS M/CTE ($89.833.333), incluido los impuestos a que haya lugar</t>
  </si>
  <si>
    <t>https://community.secop.gov.co/Public/Tendering/OpportunityDetail/Index?noticeUID=CO1.NTC.5501080&amp;isFromPublicArea=True&amp;isModal=true&amp;asPopupView=true</t>
  </si>
  <si>
    <t>El término estrictamente indispensable para que el contratista cumpla con el objeto y obligaciones contractuales será ONCE (11) MESES Y CINCO (05) DÍAS, o hasta 31 de diciembre, lo primero que ocurra.</t>
  </si>
  <si>
    <t>VILMA ROCIO ALARCÓN BAMBAGUÉ</t>
  </si>
  <si>
    <t>https://www.funcionpublica.gov.co/web/sigep2/hdv/-/directorio/S1891972-8003-5/view</t>
  </si>
  <si>
    <t>Prestación de servicios profesionales al Grupo de Gestión Integral de Bosques y Reservas Forestales Nacionales de la Dirección de Bosques, Biodiversidad y Servicios Ecosistémicos, para la gestión y manejo de información relacionada con el trámite de sustracción de áreas de reserva forestal.</t>
  </si>
  <si>
    <t>1. Realizar la asignación de conceptos técnicos, creación y finalización de las diferentes actividades asociadas a la temática de reservas forestales nacionales en el Sistema de Información de Trámites Ambientales (SILAMC). 2. Realizar la actualización y seguimiento a las diferentes bases de datos asociadas a la temática de reservas forestales nacionales, generando informes y reportes estadísticos asociados a la gestión interna adelantada. 3. Ejecutar las acciones orientadas al cumplimiento del plan de mejoramiento del trámite de sustracción de reservas forestales de orden nacional, conforme a la planeación mensual de actividades. 4. Elaborar conceptos técnicos del trámite de sustracción de áreas de reserva forestal de orden nacional cuando sea requerido. 5. Dar respuesta a las PQRS y demás requerimientos asignados, relacionados con el objeto y las obligaciones del contrato, dentro de los términos establecidos y en el mes asignado. 6. Participar en las reuniones que le sean requeridas en el marco del objeto del contrato, generando los informes y documentos técnicos a que haya lugar. 7. Entregar a archivo de gestión de la Dirección de Bosques, Biodiversidad y Servicios Ecosistémicos, la documentación generada y recibida durante el desarrollo de las obligaciones del contrato, empleando los formatos establecidos en el sistema integrado de gestión. 8. Las demás actividades que estén relacionadas con el objeto contractual y que le sean asignadas por el supervisor.</t>
  </si>
  <si>
    <t>El valor del contrato a celebrar es hasta por la suma de SETENTA Y CUATRO MILLONES OCHOCIENTOS MIL PESOS M/CTE ($74.800.000) incluido los impuestos a que haya lugar</t>
  </si>
  <si>
    <t>https://community.secop.gov.co/Public/Tendering/OpportunityDetail/Index?noticeUID=CO1.NTC.5501079&amp;isFromPublicArea=True&amp;isModal=true&amp;asPopupView=true</t>
  </si>
  <si>
    <t>El término estrictamente indispensable para que el contratista cumpla con el objeto y obligaciones contractuales será ONCE MESES (11), o hasta 31 de diciembre de 2024, lo primero que ocurra</t>
  </si>
  <si>
    <t>DIEGO ESTEBAN URREA CARO</t>
  </si>
  <si>
    <t>https://www.funcionpublica.gov.co/web/sigep2/hdv/-/directorio/S2510864-8003-5/view</t>
  </si>
  <si>
    <t>Prestar sus servicios profesionales a la Oficina de Tecnologías de la Información y la Comunicación del Ministerio de Ambiente y Desarrollo Sostenible para adelantar la construcción de manuales y guías de uso que permitan la apropiación de la plataforma VITAL.</t>
  </si>
  <si>
    <t>1 Elaborar documentación que incluya la descripción de la funcionalidad que ofrece el ecosistema VITAL desde el punto de vista del perfil del usuario del manual o instructivo, al igual que el alcance, objetivos y metas de la estrategia de usos y apropiación sobre esta solución tecnológica, los cuales deberán ser aprobados por la supervisión. 2. Formular y ejecutar el plan de comunicación y divulgación, el plan de entrenamiento y el plan de motivación sobre el ecosistema VITAL acorde a los lineamientos definidos en la guía de uso y apropiación del Ministerio, los cuales deberán ser aprobados por la supervisión. 3. Proponer a la Jefe de la OTIC los indicadores base y de seguimiento que permitan evidenciar la evolución en términos de uso y apropiación del ecosistema VITAL. 4. Realizar el seguimiento y análisis de la información y los datos del seguimiento, las metas establecidas durante el desarrollo de la estrategia de uso y apropiación del ecosistema VITAL, para definir el levantamiento de requerimientos de mejora, con el fin de establecer la eficiencia de cada plan y de la iniciativa de TI. 5. Elaborar contenidos, instructivos y material gráfico, audiovisual, multimedia para publicar en la plataforma de E-learning del Ministerio, relacionado con los trámites, funcionalidades y procesos existentes en el el ecosistema VITAL, que permitan a las autoridades ambientales, realizar el proceso de entendimiento y autocapacitación sobre las funcionalidades disponibles para el ecosistema VITAL. 6. Integrar acciones de uso y apropiación en el marco de las actividades del Ministerio y otras entidades del sector en las que sea pertinente presentar el uso y funcionamiento del ecosistema VITAL. 7. Aplicar en los procesos de documentación, preparación o estructuración de información que le corresponda en el desarrollo del contrato, acorde con las guías, formatos, directrices o lineamientos de buenas prácticas que determine la Oficina Tecnologías de la Información y Comunicación del Ministerio. 8. Participar, elaborar y ejecutar pruebas unitarias, pruebas de datos, pruebas de negocio, pruebas funcionales y pruebas de integración continua en los módulos y aplicaciones desarrollados dentro del marco de este contrato para el Ecosistema VITAL. 9. Propender por la integridad y confidencialidad de la información suministrada por el Ministerio para el cumplimiento del contrato. 10.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11. Las demás actividades que le asigne el supervisor del contrato y que tengan relación con el objeto contractual</t>
  </si>
  <si>
    <t>El valor del contrato a celebrar es hasta por la suma de $78.034.000 incluido los impuestos a que haya lugar</t>
  </si>
  <si>
    <t>https://community.secop.gov.co/Public/Tendering/OpportunityDetail/Index?noticeUID=CO1.NTC.5508231&amp;isFromPublicArea=True&amp;isModal=true&amp;asPopupView=true</t>
  </si>
  <si>
    <t>El término estrictamente indispensable para que el contratista cumpla con el objeto y obligaciones contractuales será de once (11) meses o hasta el 31 de diciembre de 2024, lo primero que ocurra</t>
  </si>
  <si>
    <t>KAREN LIZETH NAVIA CANO</t>
  </si>
  <si>
    <t>RELACIONES INTERNACIONALES Y ESTUDIOS POLITICOS</t>
  </si>
  <si>
    <t>https://www.funcionpublica.gov.co/web/sigep2/hdv/-/directorio/S1959913-8003-5/view</t>
  </si>
  <si>
    <t>Prestar servicios profesionales a la Oficina de Asuntos Internacionales del Ministerio de Ambiente y Desarrollo Sostenible para apoyar el seguimiento, gestión e implementación de los proyectos de cooperación internacional derivados de las agendas bilaterales, así como el acompañamiento a los escritorios que le sean asignados.</t>
  </si>
  <si>
    <t>1. Contribuir a la articulación interinstitucional en la formulación, seguimiento, gestión e implementación de los proyectos de cooperación internacional. 2. Apoyar el seguimiento del cumplimiento de los compromisos adquiridos por el Ministerio derivados de las relaciones bilaterales de los escritorios asignados por el supervisor. 3. Apoyar el desarrollo de la agenda ambiental en el marco de las relaciones con la Organización de las Naciones Unidas para la Alimentación y la Agricultura- FAO y realizar el seguimiento correspondiente. 4. Participar en las reuniones relacionadas con la gestión de la cooperación y los asuntos internacionales del Ministerio de Ambiente y Desarrollo Sostenible y demás a las que sea convocado por el supervisor. 5. Gestionar de manera oportuna las PQRSDF y requerimientos por parte de los diferentes solicitantes y entes de control conforme a la competencia de la OAI. 6. Elaborar los informes, actas, documentos y matrices que sean solicitados por el supervisor en relación con el objeto contractual. 7. Apoyar en la preparación logística y técnica de reuniones internacionales e interinstitucionales relacionadas con el objeto contractual. 8. Las demás acciones que le sean asignadas por el supervisor y que por su naturaleza le correspondan</t>
  </si>
  <si>
    <t>El valor del contrato a celebrar es hasta por la suma de CIENTO SEIS MILLONES QUINIENTOS TREINTA MIL PESOS M/CTE ($106.530.000), incluido los impuestos a que haya lugar</t>
  </si>
  <si>
    <t>https://community.secop.gov.co/Public/Tendering/OpportunityDetail/Index?noticeUID=CO1.NTC.5499778&amp;isFromPublicArea=True&amp;isModal=true&amp;asPopupView=true</t>
  </si>
  <si>
    <t>El término estrictamente indispensable para que el contratista cumpla con el objeto y obligaciones contractuales será de once (11) meses y cinco (5) días, contados a partir del cumplimiento de los requisitos de ejecución, o hasta 31 de diciembre de 2024, lo primero que ocurra.</t>
  </si>
  <si>
    <t>LUISA FERNANDA ROMERO CAMACHO</t>
  </si>
  <si>
    <t>https://www.funcionpublica.gov.co/web/sigep2/hdv/-/directorio/S1997496-8003-5/view</t>
  </si>
  <si>
    <t>Prestación de servicios profesionales a la Dirección de Bosques, Biodiversidad y Servicios Ecosistémicos del Ministerio de Ambiente y Desarrollo Sostenible para realizar la revisión de los insumos técnicos derivados del análisis y evaluación de los procesos de ordenamiento de las reservas forestales protectoras y protectoras-productoras nacionales.</t>
  </si>
  <si>
    <t>1. Analizar y revisar los insumos técnicos producto de la evaluación de los documentos generados por las Corporaciones Autónomas Regionales en el marco de actualización y adopción de los planes de manejo de las reservas forestales protectoras y protectoras-productoras de orden nacional. 2. Analizar y revisar los insumos técnicos de las propuestas de realinderación, recategorización o integración de las Reservas Forestales Protectoras Nacionales. 3. Analizar y revisar los documentos técnicos para la formalización del registro de Reservas Forestales Protectoras Nacionales. 4. Asistir en reuniones y mesas técnicas que le sean requeridas en el marco del objeto del contrato, generando informes y documentos técnicos a los que haya lugar. 5.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reservas forestales del orden nacional. 6. Generar respuesta a las PQRS relacionadas con las reservas forestales protectoras y protectoras_x0002_productoras de orden nacional. 7. Adelantar cuando se requiera las visitas técnicas que involucren la temática del objeto del contrato, generando los informes y documentos técnicos a que haya lugar. 8. Entregar a archivo de gestión de la Dirección de Bosques, Biodiversidad y Servicios Ecosistémicos, la documentación generada durante el desarrollo de las obligaciones del contrato, empleando los formatos establecidos en el SOMOSIG-Sistema Integrado de Gestión. 9. Las demás actividades que estén relacionadas con el objeto contractual y que sean asignadas por el supervisor.</t>
  </si>
  <si>
    <t>El valor del contrato a celebrar es hasta por la suma de SETENTA Y UN MILLONES QUINIENTOS MIL PESOS M/CTE ($71.500.000), incluido los impuestos a que haya lugar.</t>
  </si>
  <si>
    <t>JHON JAIME CASTRO GOMEZ</t>
  </si>
  <si>
    <t>Profesional Especializado Código 2028 Grado 17</t>
  </si>
  <si>
    <t>https://community.secop.gov.co/Public/Tendering/OpportunityDetail/Index?noticeUID=CO1.NTC.5522826&amp;isFromPublicArea=True&amp;isModal=true&amp;asPopupView=true</t>
  </si>
  <si>
    <t>MARÍA  ANGELICA ARENAS AGUIRRE</t>
  </si>
  <si>
    <t>https://www.funcionpublica.gov.co/web/sigep2/hdv/-/directorio/S2332172-8003-5/view</t>
  </si>
  <si>
    <t>Prestar servicios profesionales a la Dirección de Cambio Climático y Gestión del Riesgo del Ministerio de Ambiente y Desarrollo Sostenible para apoyar al grupo de gestión del riesgo ejecutando acciones relacionadas con medios de implementación para el cumplimiento de la meta de incendios forestales establecida en la Contribución Nacionalmente Determinada (NDC), así como aportando insumos técnicos para la formulación de proyectos orientados a la gestión de incendios forestales</t>
  </si>
  <si>
    <t>1. Asistir técnicamente desde la DCCGR en temas de gestión del riesgo por incendios forestales en el marco de la implementación de las 7 estrategias establecidas en el marco de la meta de incendios forestales de la NDC, conforme los lineamientos de la Dirección de Cambio climático y Gestión del riesgo. 2. Acompañar la gestión de recursos a través de agencias cooperantes y fondos nacionales para el cumplimiento de la meta de incendios forestales de la NDC y explorar opciones de financiamiento, conforme los lineamientos de la supervisión. 3. Realizar el reporte al DNP de los indicadores definidos para la meta de incendios forestales a partir de la información provista por las entidades con responsabilidades en el cumplimiento de esta meta NDC de incendios forestales, establecidos en el plan de implementación, conforme los lineamientos de la supervisión. 4. Promover la articulación interinstitucional en el marco del cumplimiento y actualización de la meta de los incendios forestales que será reportadas en 2025 de acuerdo a l compromiso del acuerdo de parís y en el marco de la apropiación e inclusión del manejo integral de fuego en el país. 5. Apoyar técnicamente la formulación de proyectos orientados a la gestión de incendios forestales que aporten al cumplimiento de la meta NDC.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</si>
  <si>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NOVENTA Y TRES MILLONES DOSCIENTOS OCHENTA MIL PESOS M/CTE ($93.280.000), incluido los impuestos a que haya lugar</t>
  </si>
  <si>
    <t>ALEXANDER FIGUEROA MALDONADO</t>
  </si>
  <si>
    <t>coordinador del grupo de gestión del riesgo de la Dirección de Cambio Climático y Gestión del Riesgo</t>
  </si>
  <si>
    <t>https://community.secop.gov.co/Public/Tendering/OpportunityDetail/Index?noticeUID=CO1.NTC.5499484&amp;isFromPublicArea=True&amp;isModal=true&amp;asPopupView=true</t>
  </si>
  <si>
    <t>El término estrictamente indispensable para que el contratista cumpla con el objeto y obligaciones contractuales será de ONCE (11) MESES, o hasta el 31 de diciembre de 2024 (lo primero que ocurra), contados a partir del cumplimiento de los requisitos de ejecución previo perfeccionamiento del contrato.</t>
  </si>
  <si>
    <t>ANDRES GIOVANNY CADENA HERRERA</t>
  </si>
  <si>
    <t>https://www.funcionpublica.gov.co/web/sigep2/hdv/-/directorio/S1791994-8003-5/view</t>
  </si>
  <si>
    <t>Prestar sus servicios profesionales a la Oficina de Tecnologías de la Información y las Comunicaciones del Ministerio de Ambiente y Desarrollo Sostenible en las actividades relacionadas con la actualización y fortalecimiento del Modelo de Seguridad y Privacidad de la Información - MSPI de la entidad.</t>
  </si>
  <si>
    <t>1. Apoyar la formulación, revisión actualización y/o seguimiento del Plan de Seguridad de la Información y del Plan de Sensibilización en Seguridad de la Información 2. Brindar acompañamiento a la Jefe de la Oficina de Tecnología de la información y la comunicación en la definición de las estrategias, políticas, planes, objetivos y metas del SGSI para la gestión de tecnologías y sistemas de la información que faciliten el cumplimiento de la misión de la entidad. 3. Dar recomendaciones referentes a riesgos y seguridad de la información de la entidad, para la toma de decisiones por parte de la Mesa de Trabajo de Seguridad y Privacidad de la Información o quien haga sus veces. 4. Realizar las actividades de seguimiento y gestión para el despliegue y sostenibilidad del Sistema de Gestión de Seguridad de la Información y Modelo de Seguridad y Privacidad de la Información en el ministerio. 5. Presentar para aprobación a la Jefe de la Oficina de Tecnología de la información y la comunicación la propuesta de las herramientas, metodologías y lineamientos requeridos para la implementación del Modelo de Seguridad y Privacidad de la Información del ministerio. 6. Citar y mantener una comunicación clara, oportuna, completa y permanente con los integrantes de la Mesa de Trabajo de Seguridad y Privacidad de la Información; para abordar y priorizar los temas a tratar 7. Apoyar al Comité Institucional de Gestión y Desempeño, en la planeación estratégica de la seguridad de la información. 8. Apoyar a las áreas funcionales de la implementación del SGSI la definición e implementen actividades de sensibilización y concienciación frente a la seguridad de la información a la Alta Dirección y demás partes interesadas. 9. Realizar seguimiento a los objetivos planteados frente al Sistema de Gestión de Seguridad de la Información y Modelo de Seguridad y Privacidad de la Información, para detectar desviaciones y recomendar las acciones correctivas necesarias. 10. Apoyar a la Jefatura de la OTIC en el cumplimiento de la implementación de los objetivos y tareas asignadas en el plan de Trabajo de Seguridad y Privacidad de la Información. 11. Presentar propuesta de sensibilización frente a la seguridad de la información a la Alta Dirección y demás partes interesadas. 12. Apoyar la formulación del plan de respuesta de incidentes de la entidad, ante incidentes de seguridad. 13. Apoyar la identificación y actualización en conjunto con los líderes de proceso y/o jefes de dependencia los activos de información de la entidad. 14. Realizar la clasificación y valorización de los activos de información y revisarla como mínimo semestralmente para garantizar que corresponde a los requisitos legales, normativos, contractuales y de la entidad. 15. Revisar y gestionar para que los controles de seguridad sean implementados de acuerdo al nivel de clasificación de la información de su proceso. 16. Verificar que los controles del SGSI mantengan la correcta operación y funcionamiento de la infraestructura, sistemas de información y servicios tecnológicos. 17. Presentar propuesta de las estrategias de apropiación de los servicios tecnológicos a los usuarios internos. 18.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19. Las demás que le sean asignadas por el supervisor del contrato, inherentes al objeto del mismo.</t>
  </si>
  <si>
    <t>El valor del contrato a celebrar es hasta por la suma de $ 109.725.000 y los impuestos a que haya lugar.</t>
  </si>
  <si>
    <t>https://community.secop.gov.co/Public/Tendering/OpportunityDetail/Index?noticeUID=CO1.NTC.5505913&amp;isFromPublicArea=True&amp;isModal=true&amp;asPopupView=true</t>
  </si>
  <si>
    <t>CARLOS ARTURO GÓMEZ JIMÉNEZ</t>
  </si>
  <si>
    <t>https://www.funcionpublica.gov.co/web/sigep2/hdv/-/directorio/S4463344-8003-5/view</t>
  </si>
  <si>
    <t>Prestar sus servicios profesionales a la Oficina de Tecnologías de la información y la comunicación del ministerio de ambiente y desarrollo sostenible en el proceso de automatización, caracterización y levantamiento de información que permita documentar los procedimientos en notación BPM mejorando la gestión de los procesos de la entidad para apoyar la toma de decisiones.</t>
  </si>
  <si>
    <t>1. Realizar las actividades de análisis, diseño y automatización de las actividades para el levantamiento y caracterización de procesos AS-IS y TO-BE que sean contemplados dentro de las iniciativas o proyectos asignados por el supervisor. 2. Presentar una documentación integral del proceso de caracterización y levantamiento de información relacionado con las arquitecturas de software, especialmente enfocado en la arquitectura orientada a servicios (SOA). Esta documentación incluirá procedimientos detallados en notación BPM (Business Process Model), resaltando las mejores prácticas de ITIL. 3. Acompañar los procesos de análisis y diagramación de procedimientos con visión automatizada de negocio, realizando las pruebas y el entrenamiento que se requieran, lo que incluye los sistemas de información o aplicativos. 4. Articular de manera efectiva el Sistema Integrado de Gestión, el Modelo Estándar de Control Interno y el ciclo PHVA (Planear, Hacer, Verificar, Actuar) en cada proceso identificado. 5. Proponer soluciones para la automatización de los procesos identificados, buscando constantemente mejorar la gestión de los mismos. 6.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7. Realizar tareas de verificación de la documentación funcional relacionada con proyectos de TI que se ejecuten en OTIC. 8. Las demás que le sean asignadas por el supervisor del contrato, inherentes al objeto del mismo.</t>
  </si>
  <si>
    <t>El valor del contrato a celebrar es hasta por la suma de $121.000.000 incluido los impuestos a que haya lugar.</t>
  </si>
  <si>
    <t>https://community.secop.gov.co/Public/Tendering/OpportunityDetail/Index?noticeUID=CO1.NTC.5510453&amp;isFromPublicArea=True&amp;isModal=true&amp;asPopupView=true</t>
  </si>
  <si>
    <t>RICARDO TIGA MOLINA</t>
  </si>
  <si>
    <t>INGENIERO CATASTRAL Y GEODESTA</t>
  </si>
  <si>
    <t>https://www.funcionpublica.gov.co/web/sigep2/hdv/-/directorio/S1075303-8003-5/view</t>
  </si>
  <si>
    <t>Prestar servicios profesionales a la Dirección de Cambio Climático y Gestión del Riesgo del Ministerio de Ambiente y Desarrollo sostenible para apoyar técnicamente los procesos cartográficos, herramientas geográficas, aplicaciones, uso y análisis de información geográfica de los grupos de gestión del riesgo, adaptación y mitigación del cambio climático</t>
  </si>
  <si>
    <t>1-Apoyar el desarrollo y soporte de las aplicaciones y/o plataformas de información geográfica correspondientes a gestión de riesgo y a la dirección de cambio climático para el sector ambiente. 2-Apoyar en el desarrollo del soporte técnico para la socialización y validación del mapa de ecosistemas estratégicos continentales para la reducción del riesgo de desastres, basado en Ecosistema EcoRRD frente a amenazas de origen hidrometeorológico. 3-Apoyar el desarrollo, actualización y soporte técnico para las socializaciones y validaciones de la EDANA C. 4-Desarrollar acciones y aportes técnicos para desarrollo y soporte técnico de la información para la mesa de monitoreo de puntos de calor. 5-Adelantar los insumos cartográficos que sean requeridos por los grupos de gestión del riesgo, mitigación y adaptación al cambio climático , en especial los solicitados en virtud del seguimiento y atención del Fenómeno el Niño.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</si>
  <si>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UN MILLONES SEISCIENTOS VEINTE MIL PESOS M/CTE ($81.620.000), incluido los impuestos a que haya lugar.</t>
  </si>
  <si>
    <t>JUAN SEBASTIÁN LÓPEZ CRUZ</t>
  </si>
  <si>
    <t>https://community.secop.gov.co/Public/Tendering/OpportunityDetail/Index?noticeUID=CO1.NTC.5501627&amp;isFromPublicArea=True&amp;isModal=true&amp;asPopupView=true</t>
  </si>
  <si>
    <t xml:space="preserve">ANA PAOLA ROMERO ARRIETA  </t>
  </si>
  <si>
    <t>https://www.funcionpublica.gov.co/web/sigep2/hdv/-/directorio/S2613265-8003-5/view</t>
  </si>
  <si>
    <t>Prestar los servicios profesionales al Ministerio de Ambiente y Desarrollo Sostenible como enlace directo con las unidades de trabajo legislativo del Congreso de la República apoyando el desarrollo de los trámites e iniciativas legislativas en asuntos de impacto para el sector ambiente.</t>
  </si>
  <si>
    <t>1. Fungir como enlace y contacto con las unidades de apoyo legislativo para el desarrollo de mesas técnico, jurídicas en las que se efectúen aportes a las iniciativas de proyectos legislativos que tengan impacto en el sector ambiente y desarrollo sostenible. 2. Asistir y rendir informes de seguimiento de las comisiones en las cuales se discutan o voten asuntos de interés del sector ambiente. 3. Apoyar en la preparación de los debates de control político , audiencias, mesas de trabajo y votación de proyectos legislativos de impacto para el sector ambiente. 4. Gestionar la participación del sector ambiente en las discusiones de los proyectos legislativos de interés. 5. Gestionar y reportar al Ministerio de Ambiente y Desarrollo Sostenible de manera oportuna y precisa las proposiciones aprobadas, citaciones, invitaciones, solicitudes de conceptos técnicos y demás requerimientos provenientes del Congreso de la República. 6. Las demás actividades asignadas por el Supervisor del Contrato y que estén relacionadas con el objeto contractual</t>
  </si>
  <si>
    <t>El valor del contrato a celebrar es hasta por la suma de NOVENTA MILLONES SEISCIENTOS CUARENTA MIL PESOS M/CTE incluido los impuestos a que haya lugar.</t>
  </si>
  <si>
    <t>https://community.secop.gov.co/Public/Tendering/OpportunityDetail/Index?noticeUID=CO1.NTC.5511423&amp;isFromPublicArea=True&amp;isModal=true&amp;asPopupView=true</t>
  </si>
  <si>
    <t>LIZETH FERNANDA RENDON ZAPATA</t>
  </si>
  <si>
    <t>https://www.funcionpublica.gov.co/web/sigep2/hdv/-/directorio/S4758737-8003-5/view</t>
  </si>
  <si>
    <t>1. Ejercer la representación judicial y extrajudicial de la entidad en los asuntos que le sean asignados e intervenir en todas las actuaciones procesales, administrativas, acciones constitucionales y demás que le corresponda realizar conforme a la ley. 2. Revisar, tramitar y dar seguimiento a los procesos judiciales, conciliaciones extrajudiciales en los asuntos que le sean asignados por el supervisor del contrato. 3. Apoyar a la Secretaría Técnica del Comité de Conciliación, en todas y cada una de las actividades y funciones conforme lo estipulado en el artículo 2.2.4.3.1.2.6.del Decreto 1069 de 2015 y demás normas internas 4.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5. Generar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6. Asistir y participar en el desarrollo de las diferentes reuniones, visitas requeridas y demás actividades en el cumplimiento del objeto del contrato 7. Atender y proyectar las respuestas a las PQRS y requerimientos relacionados con el objeto del contrato, dentro de los términos legales establecidos, adjuntando el reporte del sistema de Gestión Documental que evidencia el estado de las asignaciones. 8. Las demás actividades asignadas por el Supervisor del Contrato y que estén relacionadas con el objeto contractual</t>
  </si>
  <si>
    <t>El valor del contrato a celebrar es hasta por la suma de SESENTA Y TRES MILLONES OCHOCIENTOS MIL PESOS MCTE incluidos todos los impuestos a que haya lugar.</t>
  </si>
  <si>
    <t>https://community.secop.gov.co/Public/Tendering/OpportunityDetail/Index?noticeUID=CO1.NTC.5504618&amp;isFromPublicArea=True&amp;isModal=true&amp;asPopupView=true</t>
  </si>
  <si>
    <t>296 - CESION</t>
  </si>
  <si>
    <t>DANIEL ANDRES PEREZ JAUREGUI</t>
  </si>
  <si>
    <t>https://www.funcionpublica.gov.co/web/sigep2/hdv/-/directorio/S1247017-8003-5/view</t>
  </si>
  <si>
    <t>El valor sin ejecutar y que se cede del Contrato de Prestación de Servicios Profesionales No CD_x0002_296-2024, es de CINCUENTA Y CINCO MILLONES CIEN MIL PESOS MCTE ($55.100.000) incluidos todos los impuestos a que haya lugar.</t>
  </si>
  <si>
    <t>El término estrictamente indispensable para que el contratista cumpla con el objeto y obligaciones contractuales será de NUEVE (9) meses 19 DIAS previo cumplimiento de los requisites de perfeccionamiento y legalizacion , sin exceder al 31 de diciembre de 2024.</t>
  </si>
  <si>
    <t>JUAN CARLOS MESA CARVAJAL</t>
  </si>
  <si>
    <t>https://www.funcionpublica.gov.co/web/sigep2/hdv/-/directorio/S779379-8003-5/view</t>
  </si>
  <si>
    <t>Prestar los servicios profesionales al Ministerio de Ambiente y Desarrollo Sostenible para fungir como enlace de asuntos públicos y legislativos ante el Congreso de la República</t>
  </si>
  <si>
    <t>1.Fungir como enlace y contacto con las unidades de apoyo legislativo para el desarrollo de mesas técnico, jurídicas en las que se efectúen aportes a las iniciativas de proyectos legislativos que tengan impacto en el sector ambiente y desarrollo sostenible. 2. Asistir y rendir informes de seguimiento de las comisiones en las cuales se discutan o voten asuntos de interés del sector ambiente. 3. Apoyar en la preparación de los debates de control político, audiencias, mesas de trabajo y votación de proyectos legislativos de impacto para el sector ambiente. 4. Gestionar la participación del sector ambiente en las discusiones de los proyectos legislativos de interés. 5. Gestionar y reportar al Ministerio de Ambiente y Desarrollo Sostenible de manera oportuna y precisa las proposiciones aprobadas, citaciones, invitaciones, solicitudes de conceptos técnicos y demás requerimientos provenientes del Congreso de la República. 6. Las demás actividades asignadas por el Supervisor del Contrato y que estén relacionadas con el objeto contractual</t>
  </si>
  <si>
    <t>El valor del contrato a celebrar es hasta por la suma de CIENTO VEINTICUATRO MILLONES SEISCIENTOS TREINTA MIL PESOS M/CTE ($124.630.000) INCLUIDO IVA.</t>
  </si>
  <si>
    <t>https://community.secop.gov.co/Public/Tendering/OpportunityDetail/Index?noticeUID=CO1.NTC.5511011&amp;isFromPublicArea=True&amp;isModal=true&amp;asPopupView=true</t>
  </si>
  <si>
    <t>El término estrictamente indispensable para que el contratista cumpla con el objeto y obligaciones contractuales será por ONCE (11) MESES, o hasta el 31 de diciembre de 2024, lo primero que ocurra, previo cumplimiento de los requisitos de perfeccionamiento y ejecución del contrato.</t>
  </si>
  <si>
    <t>DORA CRISTINA SUÁREZ MACIAS</t>
  </si>
  <si>
    <t>https://www.funcionpublica.gov.co/web/sigep2/hdv/-/directorio/S619128-8003-5/view</t>
  </si>
  <si>
    <t>Prestar servicios profesionales a la Oficina Asesora de Planeación del Ministerio de Ambiente y Desarrollo Sostenible, en el seguimiento al proyecto de inversión de la Oficina Asesora de Planeación y a las metas financieras programadas en los instrumentos definidos para tal fin.</t>
  </si>
  <si>
    <t>1. Realizar seguimiento a los trazadores presupuestales, políticas ambientales y demás iniciativas estratégicas definidas en el Plan Nacional de Desarrollo, programados en los proyectos de inversión y en el seguimiento al proyecto de inversión de la Oficina Asesora de Planeación, en la herramienta establecida por el DNP. 2. Preparar informes periódicos de la programación presupuestal, alineados con los diferentes instrumentos de planeación de la entidad, que contribuyan a la toma de decisiones de la alta dirección. 3. Consolidar, gestionar con otras dependencias y entidades del sector la información con los avances a la ejecución financiera programadas en los diferentes instrumentos de planeación, conforme al presupuesto asignado. 4. Dar respuesta a las solicitudes de información, peticiones, quejas y reclamos dentro de los términos legales establecidos que efectúen los usuarios internos y externos de la entidad relacionados con sus obligaciones. 5. Realizar los reportes periódicos de los avances al Plan de acción y los avances del indicador del Grupo de Programación y Gestión presupuestal. 6. Las demás actividades relacionadas con el objeto del contrato.</t>
  </si>
  <si>
    <t>El valor del contrato a celebrar es hasta por la suma de NOVENTA MILLONES OCHOCIENTOS NOVENTA Y SEIS MIL SEISCIENTOS SESENTA Y SIETE PESOS M/CTE ($90.896.667,00), incluido los impuestos a que haya lugar.</t>
  </si>
  <si>
    <t>https://community.secop.gov.co/Public/Tendering/OpportunityDetail/Index?noticeUID=CO1.NTC.5503249&amp;isFromPublicArea=True&amp;isModal=true&amp;asPopupView=true</t>
  </si>
  <si>
    <t>El término estrictamente indispensable para que el contratista cumpla con el objeto y obligaciones contractuales será 11 meses y 5 días calendario, o hasta 31 de diciembre 2024, lo primero que ocurra</t>
  </si>
  <si>
    <t>MARIA CAROLINA USCATEGUI</t>
  </si>
  <si>
    <t>https://www.funcionpublica.gov.co/web/sigep2/hdv/-/directorio/S1253856-8003-5/view</t>
  </si>
  <si>
    <t>Prestar servicios profesionales al despacho del Viceministerio de Ordenamiento Ambiental del Territorio para apoyar la planeación financiera y el seguimiento a la ejecución de los proyectos y recursos relacionados con las áreas y el despacho del VOAT.</t>
  </si>
  <si>
    <t xml:space="preserve">1, Apoyar el seguimiento a la ejecución financiera de los recursos del presupuesto general de la nación entre otras fuentes, que estén a cargo de los Proyectos de Inversión de las áreas del Viceministerio de Ordenamiento Ambiental del Territorio, mediante reuniones y la elaboración de matrices y presentaciones. 2 Apoyar los procesos y actividades relacionadas con la planeación estratégica del Ministerio de Ambiente y desarrollo sostenible desde las acciones y temáticas del Despacho del Viceministerio de Ordenamiento Ambiental del Territorio y sus áreas adscritas.3	Realizar el seguimiento, revisión y actualización de la información financiera del Plan de Adquisiciones, del Plan Estratégico Institucional (PEI) y del Plan de Acción Institucional (PAI) de las dependencias del VOAT.4	Apoyar la revisión de los aspectos financieros de los informes de los contratistas bajo la supervisión del Viceministro de ordenamiento ambiental del territorio.5, Apoyar la estructuración y seguimiento del componente presupuestal de los proyectos de   inversión de las dependencias del Viceministerio de Ordenamiento Ambiental del Territorio, así como la revisión de la información financiera de los cuerpos colegiados en los cuales participe el Viceministro de Ordenamiento Ambiental del Territorio.  6. Participar en reuniones y gestionar las respuestas a los PQRS que le sean asignados y elaborar las ayudas memoria en los temas relacionados con su objeto cóntractual. </t>
  </si>
  <si>
    <t>El valor del contrato a celebrar es hasta por la suma $139.672.667 CIENTO TREINTA Y NUEVE MILLONES SEISCIENTOS SETENTA Y DOS MIL SEISCIENTOS SESENTA Y SIETE PESOS MC/TE, incluido los impuestos a que haya lugar.</t>
  </si>
  <si>
    <t>LILIA TATIANA ROA AVENDAÑO</t>
  </si>
  <si>
    <t>Viceministra de Ordenamiento Ambiental del Territorio</t>
  </si>
  <si>
    <t>VICEMINISTRA DE ORDENAMIENTO AMBIENTAL DEL TERRITORIO</t>
  </si>
  <si>
    <t>https://community.secop.gov.co/Public/Tendering/OpportunityDetail/Index?noticeUID=CO1.NTC.5504012&amp;isFromPublicArea=True&amp;isModal=true&amp;asPopupView=true</t>
  </si>
  <si>
    <t xml:space="preserve">El término estrictamente indispensable para que el contratista cumpla con el objeto y obligaciones contractuales será por once (11) meses y cinco (5) días, o hasta 31 de diciembre del 2024, lo primero que ocurra. </t>
  </si>
  <si>
    <t>JENNY MADELEINY RICO MARTINEZ</t>
  </si>
  <si>
    <t>INGENIERA AMBIENTAL Y SANITARIA</t>
  </si>
  <si>
    <t>https://www.funcionpublica.gov.co/web/sigep2/hdv/-/directorio/S41270-8003-5/view</t>
  </si>
  <si>
    <t>Apoyar a la Dirección de Ordenamiento Ambiental Territorial y SINA en la implementación de lineamientos para la incorporación de prioridades ambientales en los instrumentos de planificación territorial, dirigidos a entidades territoriales y autoridades ambientales, como contribución a la implementación del Plan Nacional de Desarrollo.</t>
  </si>
  <si>
    <t>1. Apoyar los procesos de asistencia técnica a entidades territoriales y autoridades ambientales, orientados a la incorporación de prioridades ambientales en los instrumentos de planeación ambiental y planificación territorial. 2. Apoyar la actualización de la cartilla de determinantes ambientales en función de las disposiciones del Plan Nacional de Desarrollo, y demás lineamientos expedidos por el Grupo de Ordenamiento Ambiental Territorial, en especial de la estrategia de Ordenamiento alrededor del ciclo del agua. 3. Brindar asistencia técnica en determinantes ambientales para Planes de Ordenamiento Territorial y sus procesos de concertación o decisión de los asuntos ambientales; y planes parciales, dirigida a autoridades ambientales y entidades territoriales. 4. Apoyar la implementación y cumplimiento de obligaciones derivadas de mandatos judiciales, CONPES y demás pronunciamientos, desde el punto de vista técnico, relacionados con la incorporación de las determinantes ambientales en el ordenamiento territorial. 5. Brindar apoyo a la Dirección de Ordenamiento Ambiental Territorial en lo relacionado con las evaluaciones ambientales estratégicas que se realicen para los territorios priorizados por el Ministerio de Ambiente y Desarrollo Sostenible. 6. Apoyar la actualización de la cartilla de lineamientos para la formulación de Determinantes Ambientales para el suelo suburbano y demás expedidos por el Grupo de Ordenamiento Ambiental Territorial 7. Todas las demás que le sean asignadas por los supervisores del contrato y que tenga relación con el objeto contractual.</t>
  </si>
  <si>
    <t>El valor del contrato a celebrar es hasta por la suma de CIENTO QUINCE MILLONES QUINIENTOS MIL PESOS M/CTE ($ 115.500.000), incluido los impuestos a que haya lugar.</t>
  </si>
  <si>
    <t>https://community.secop.gov.co/Public/Tendering/OpportunityDetail/Index?noticeUID=CO1.NTC.5511398&amp;isFromPublicArea=True&amp;isModal=true&amp;asPopupView=true</t>
  </si>
  <si>
    <t>El término estrictamente indispensable para que el contratista cumpla con el objeto y obligaciones contractuales será once (11) meses, o hasta 31 de diciembre de 2024, lo primero que ocurra</t>
  </si>
  <si>
    <t>GUSTAVO ANDRES PINILLA MEZA</t>
  </si>
  <si>
    <t>MICROBIOLOGIA</t>
  </si>
  <si>
    <t>https://www.funcionpublica.gov.co/web/sigep2/hdv/-/directorio/S4467074-8003-5/view</t>
  </si>
  <si>
    <t>Prestar servicios profesionales al Grupo de Recursos Genéticos de la Dirección de Bosques, Biodiversidad y Servicios Ecosistémicos, para apoyar la elaboración del estudio del componente técnico dentro del trámite de acceso a recursos genéticos y/o productos derivados.</t>
  </si>
  <si>
    <t>1. Proyectar el estudio técnico dentro de la etapa de evaluación de solicitudes de contrato de acceso a recursos genéticos y/o productos derivados de origen colombiano. 2. Proyectar los informes de seguimiento a los contratos de acceso a los recursos genéticos y/o productos derivados. 3. Realizar la actualización de registros y datos de las plataformas de gestión documental y seguimiento del trámite establecidas por el supervisor. 4. Realizar la revisión y elaboración de documentos técnicos relacionados con instrumentos internacionales, planes y políticas relacionadas con el régimen de acceso a los recursos genéticos y/o productos derivados. 5. Realizar la revisión y elaboración de documentos técnicos relacionados con instrumentos internacionales, planes y políticas relacionadas con el régimen de acceso a los recursos genéticos y/o productos derivados, especialmente dentro del Marco Global de Biodiversidad Kunming Montreal del Convenio de Diversidad Biológico.</t>
  </si>
  <si>
    <t>El valor del contrato a celebrar es hasta por la suma de SETENTA Y CUATRO MILLONES OCHOCIENTOS MIL PESOS $74.800.000 incluido los impuestos a que haya lugar</t>
  </si>
  <si>
    <t>https://community.secop.gov.co/Public/Tendering/OpportunityDetail/Index?noticeUID=CO1.NTC.5503458&amp;isFromPublicArea=True&amp;isModal=true&amp;asPopupView=true</t>
  </si>
  <si>
    <t>ANGIE CAROLINA MARTINEZ VILLAMIL</t>
  </si>
  <si>
    <t>https://www.funcionpublica.gov.co/web/sigep2/hdv/-/directorio/S4734140-8003-5/view</t>
  </si>
  <si>
    <t>Prestar servicios profesionales a la Dirección de Ordenamiento Ambiental Territorial y Sistema Nacional Ambiental, apoyando el desarrollo de actividades administrativas, técnicas y estratégicas para el fortalecimiento y mejora de la eficiencia operativa de la dirección.</t>
  </si>
  <si>
    <t>1. Apoyar en la revisión técnica de los informes, solicitudes y demás requeridos por particulares, sociedad civil, las entidades del gobierno, entes de control, Congreso de la Republica o dependencias del Ministerio, relacionados con el cumplimiento de las funciones misionales de la dirección u otros compromisos que la involucren, asegurando el cumplimiento y la gestión oportuna de los compromisos a cargo de la dirección. 2. Apoyar a la Dirección de Ordenamiento Ambiental Territorial y Sistema Nacional Ambiental en la revisión y proyección de insumos técnicos y documentos, proporcionando análisis y recomendaciones en el marco de las funciones de la Dirección de Ordenamiento Ambiental Territorial y Sistema Nacional Ambiental, así como en la construcción conceptual de los procesos y acciones priorizadas por el Gobierno Nacional. 3. Participar en espacios de trabajo, reuniones, encuentros a nivel interno e interinstitucional de conformidad con las prioridades que le sean definidas por parte del Director de Ordenamiento Ambiental Territorial y Sistema Nacional Ambiental para atender los requerimientos realizados por particulares, sociedad civil, las entidades del gobierno, entes de control, Congreso de la Republica o dependencias del Ministerio, relacionados con el cumplimiento de las funciones misionales de la dirección u otros compromisos que la involucren, asegurando el cumplimiento y la gestión oportuna de los compromisos a cargo de la Dirección, incluyendo los espacios que se requieren para dar respuesta a los requerimientos realizados por . particulares, sociedad civil, las entidades del gobierno, entes de control, Congreso de la Republica o dependencias del Ministerio. 4. Apoyar a la Dirección de Ordenamiento Ambiental Territorial y Sistema Nacional Ambiental en la construcción de la propuesta de Reforma al Sistema Nacional Ambiental así como participar en los espacios Calle 37 No. 8 - 40, Bogotá D.C., Colombia Conmutador: (+57) 601 332 3400 https://www.minambiente.gov.co/ F-A-CTR-52: V7 – 27/07/2023 Página 5|18 de diálogo y mecanismos de trabajo técnico y analítico para fomentar la participación y construcción colectiva de las iniciativas de reforma del SINA, de acuerdo a las prioridades y directrices que le sean señaladas desde la Dirección de Ordenamiento Ambiental Territorial y Sistema Nacional Ambiental, lo que incluye el proceso de revisión, modificación y formulación del proyecto de ley para la reforma de la Ley 99 de 1993. 5. Las demás que le asigne el supervisor del contrato que tengan relación con el objeto del mismo.</t>
  </si>
  <si>
    <t>El valor del contrato a celebrar es hasta por la suma de NOVENTA Y TRES MILLONES DOSCIENTOS OCHENTA MIL PESOS ($93.280.000 M/CTE), incluido los impuestos a que haya lugar.</t>
  </si>
  <si>
    <t>https://community.secop.gov.co/Public/Tendering/OpportunityDetail/Index?noticeUID=CO1.NTC.5509910&amp;isFromPublicArea=True&amp;isModal=true&amp;asPopupView=true</t>
  </si>
  <si>
    <t>El término estrictamente indispensable para que el contratista cumpla con el objeto y obligaciones contractuales será once (11) meses o hasta 31 de diciembre de 2024, lo primero que ocurra.</t>
  </si>
  <si>
    <t>EVELIA DE JESÚS ESQUIVEL MANJARRES</t>
  </si>
  <si>
    <t>https://www.funcionpublica.gov.co/web/sigep2/hdv/-/directorio/S1449375-8003-5/view</t>
  </si>
  <si>
    <t>Prestar servicios de apoyo a la gestión al Grupo de Gestión de Proyectos de la Oficina Asesora de Planeación, en la organización documental de expedientes físicos, híbridos y/o electrónicos de los proyectos de inversión de los diferentes fondos, aplicando Tablas de Retención Documental -TRD e instrumentos y procesos archivísticos.</t>
  </si>
  <si>
    <t>1. Implementar los procesos técnicos de descripción e identificación documental en el levantamiento y actualización del Inventario Único Documental – FUID, la elaboración de hojas de control y testigos documentales, la identificación en la rotulación de cajas y/o carpetas, aplicando los formatos de calidad establecidos en el Ministerio. 2. Gestionar el cierre de los radicados asignados, verificando solicitud - respuesta con soportes adjuntos y la correcta clasificación documental e incorporándolos en sus respectivos expedientes electrónicos, dispuestos en el gestor documental de Administración y Recepción de Correspondencia Ambiental -ARCA. 3. Adelantar los procesos técnicos archivísticos de clasificación, depuración, conformación, ordenación y foliación de los expedientes físicos, híbridos y/o electrónicos que se encuentran ubicados en las diferentes unidades de almacenamiento, cumpliendo con los parámetros establecidos por el Grupo de Gestión Documental del Ministerio. 4. Dar respuesta a las solicitudes realizadas por usuarios internos y externos, manteniendo actualizado el formato de préstamos y devoluciones de archivo; así como la digitalización de los expedientes requeridos en consulta. 5. Apoyar al Grupo de Gestión de Proyectos en la conformación de los expedientes físicos, híbridos y/o digitales y hacer el seguimiento de manera periódica (mensual) en la entrega de la documentación tramitada al grupo de gestión documental de la OAP. 6. Asistir a las reuniones y/o capacitaciones programadas, así como realizar las demás actividades asignadas por parte del supervisor del contrato</t>
  </si>
  <si>
    <t>El valor del contrato a celebrar es hasta por la suma de CINCUENTA Y TRES MILLONES SEISCIENTOS MIL PESOS M/CTE ($53.600.000,00), incluido los impuestos a que haya lugar</t>
  </si>
  <si>
    <t>https://community.secop.gov.co/Public/Tendering/OpportunityDetail/Index?noticeUID=CO1.NTC.5504890&amp;isFromPublicArea=True&amp;isModal=true&amp;asPopupView=true</t>
  </si>
  <si>
    <t>LICETH CAROLINA RUEDA MARTÍNEZ</t>
  </si>
  <si>
    <t>https://www.funcionpublica.gov.co/web/sigep2/hdv/-/directorio/S1680739-8003-5/view</t>
  </si>
  <si>
    <t>Prestación de servicios profesionales a la Oficina de Negocios Verdes y Sostenibles para apoyar al Grupo de competitividad y Promoción de negocios verdes sostenibles, en el desarrollo del componente de productividad y competitividad empresarial, a partir de las líneas de acción, acciones estratégicas y demás mecanismos.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</si>
  <si>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identificación y generación de mecanismos y estrategias que permitan la promoción y comercialización de los negocios verdes como tipología del Plan Nacional de Negocios Verdes. 3. Realizar apoyo técnico en la Identificación y generación de mecanismos y estrategias que permitan el apalancamiento financiero para el mejoramiento, formalización y escalamiento de las economías populares verdes. 4. Realizar el desarrollo de espacios asociados a la promoción y posicionamiento de las tipologías de negocios verdes bajo los lineamientos de la Oficina de Negocios Verdes y Sostenibles. 5. Realizar la estructuración y evaluación de proyectos en articulación con la unidad de proyectos de la oficina de negocios verdes y los lineamientos brindados para tal fin. 6. Realizar el desarrollo de incentivos, lineamientos, instrumentos y herramientas generadas, desde el componente a cargo. 7. Participar en las reuniones relacionadas con el objeto contractual para lo cual se deben allegar los soportes de la asistencia, ayudas de memoria y soporte del seguimiento a los compromisos establecidos por la Oficina de Negocios Verdes Sostenibles. 8. Las demás que determine el supervisor del contrato, relacionadas con el ejercicio de sus obligaciones y del objeto contractual.</t>
  </si>
  <si>
    <t>https://community.secop.gov.co/Public/Tendering/OpportunityDetail/Index?noticeUID=CO1.NTC.5507926&amp;isFromPublicArea=True&amp;isModal=true&amp;asPopupView=true</t>
  </si>
  <si>
    <t>El término estrictamente indispensable para que el contratista cumpla con el objeto y obligaciones contractuales será de ONCE MESES (11) CALENDARIO, o hasta 31 de diciembre de 2024, lo primero que ocurra.</t>
  </si>
  <si>
    <t>304 - CESION</t>
  </si>
  <si>
    <t>JEIMMY ALEXANDRA CACERES ZAMBRANO</t>
  </si>
  <si>
    <t>INGENIERIA AGRONOMICA</t>
  </si>
  <si>
    <t>https://www1.funcionpublica.gov.co/web/sigep2/hdv/-/directorio/S4170092-8003-5/view</t>
  </si>
  <si>
    <t>El valor sin ejecutar y que se cede del Contrato de Prestación de Servicios Profesionales No. CD-304-2024 es de OCHENTA Y SEIS MILLONES DE PESOS MCTE ($86.000.000), incluidos impuestos a que haya lugar</t>
  </si>
  <si>
    <t>El término estrictamente indispensable para que el contratista cumpla con el objeto y obligaciones contractuales será de ONCE MESES (8) VEINTE (20) DIASCALENDARIO, o hasta 31 de diciembre de 2024, lo primero que ocurra.</t>
  </si>
  <si>
    <t>DANNA ESTEFANIA CASTAÑEDA QUINCHIA</t>
  </si>
  <si>
    <t>https://www.funcionpublica.gov.co/web/sigep2/hdv/-/directorio/S2775817-8003-5/view</t>
  </si>
  <si>
    <t>Prestar servicios profesionales a la Dirección de Cambio Climático y Gestión del Riesgo del Ministerio de Ambiente y Desarrollo Sostenible, para apoyar al grupo de gestión del riesgo desarrollando acciones para la formulación del Plan Nacional de Manejo Integral del Fuego y las actividades que se enmarquen en la Comisión Técnica Nacional Asesora para Incendios Forestales -CTNAIF y su relacionamiento con el SINA y el SNGRD</t>
  </si>
  <si>
    <t>1. Acompañar y apoyar las funciones de la secretaria técnica de la Comisión Técnica Nacional Asesora para Incendios Forestales -CTNAIF, en línea con lo consignado en la Resolución 373 de 2020. 2. Impulsar el fortalecimiento técnico a entidades del SINA y del SNGRD en el enfoque del manejo integral del fuego y la formulación del Plan Nacional de Manejo Integral del Fuego . 3.Acompañar y fortalecer técnicamente los procesos enmarcados en la prevención del riesgo por incendios forestales a entidades del SINA y del SNGRD. 4. Fungir como Enlace con la Dirección de Bosques, Biodiversidad y Servicios Ecosistémicos -DBBSE para articular los compromisos de los tratados y acuerdos en materia de incendios forestales. 5.Apoyar el fortalecimiento técnico a las autoridades ambientales del SINA en materia de gestión del riesgo de desastres con énfasis en el escenario de incendios forestales.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</si>
  <si>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https://community.secop.gov.co/Public/Tendering/OpportunityDetail/Index?noticeUID=CO1.NTC.5505081&amp;isFromPublicArea=True&amp;isModal=true&amp;asPopupView=true</t>
  </si>
  <si>
    <t>El término estrictamente indispensable para que el contratista cumpla con el objeto y obligaciones contractuales será de ONCE (11) MESES, o hasta el 31 de diciembre de 2024 (lo primero que ocurra) contados a partir del cumplimiento de los requisitos de ejecución previo perfeccionamiento del contrato.</t>
  </si>
  <si>
    <t>LAURA MARIANA TRUJILLO ARENAS</t>
  </si>
  <si>
    <t>https://www.funcionpublica.gov.co/web/sigep2/hdv/-/directorio/S4643344-8003-5/view</t>
  </si>
  <si>
    <t>Prestación de servicios profesionales para apoyar la estructuración técnica de programas y proyectos del ordenamiento del territorio alrededor del agua que faciliten la ejecución e implementación de estrategias en los territorios priorizados por el Ministerio de Ambiente y Desarrollo Sostenible.</t>
  </si>
  <si>
    <t>1. Recopilar información esencial sobre los territorios priorizados, siguiendo los componentes establecidos en la implementación de la estrategia para los territorios priorizados en el plan nacional de desarrollo. 2. Apoyar la formulación y desarrollo de los programas y proyectos previstos en el marco del ordenamiento ambiental alrededor del agua. 3. Brindar apoyo en la elaboración técnica de documentos que serán fundamentales para llevar a cabo la estrategia de los territorios priorizados. 4. Participar activamente en reuniones técnicas que tienen como propósito construir acuerdos territoriales en el marco del ordenamiento del territorio alrededor del agua. 5. Desarrollar documentos de respaldo, asistencia a reuniones, ayudas de memoria y respuestas a PQRS en temas relacionados con su objeto contractual.  6. Actuar como nexo directo y realizar un seguimiento detallado a los compromisos que surjan de la colaboración intra e interinstitucional generados en el marco de la estrategia para los territorios priorizados en el Plan Nacional de Desarrollo "Colombia Potencial Mundial de la Vida" 2022-2026.</t>
  </si>
  <si>
    <t>El valor del contrato a celebrar es hasta por la suma de $27.383.333 VEINTISIETE MILLONES TRESCIENTOS OCHENTA Y TRES MIL TRESCIENTOS TREINTA Y TRES PESOS MCTE incluido los impuestos a que haya lugar</t>
  </si>
  <si>
    <t>YANNETH BAGAROZZA</t>
  </si>
  <si>
    <t>Asesor código 1020 grado 18</t>
  </si>
  <si>
    <t>https://community.secop.gov.co/Public/Tendering/OpportunityDetail/Index?noticeUID=CO1.NTC.5511510&amp;isFromPublicArea=True&amp;isModal=true&amp;asPopupView=true</t>
  </si>
  <si>
    <t>El término estrictamente indispensable para que el contratista cumpla con el objeto y obligaciones contractuales será de cinco  (5) MESES y cinco (5) días, o hasta el 31 de diciembre de 2024 (lo primero que ocurra) contados a partir del cumplimiento de los requisitos de ejecución previo perfeccionamiento del contrato.</t>
  </si>
  <si>
    <t xml:space="preserve">NOHORA YOLANDA ARDILA GONZALEZ </t>
  </si>
  <si>
    <t>https://www.funcionpublica.gov.co/web/sigep2/hdv/-/directorio/S808779-8003-5/view</t>
  </si>
  <si>
    <t>Prestación de servicios profesionales a la Dirección de Bosques, Biodiversidad y Servicios Ecosistémicos del Ministerio de Ambiente y Desarrollo Sostenible en el trámite de solicitudes de sustracción de reservas forestales nacionales</t>
  </si>
  <si>
    <t>1. Coadyuvar en el trámite de solicitudes de sustracción y desarrollo de actividades de bajo impacto en reservas forestales nacionales. 2. Proyectar las respuestas de las PQRS y demás requerimientos relacionados con el objeto contractual 3. Adelantar cuando se requiera las visitas relacionadas con el trámite de sustracción de reservas forestales nacionales. 4. Asistir a las reuniones que le sean requeridas en el marco del objeto del contrato.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</si>
  <si>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https://community.secop.gov.co/Public/Tendering/OpportunityDetail/Index?noticeUID=CO1.NTC.5520807&amp;isFromPublicArea=True&amp;isModal=true&amp;asPopupView=true</t>
  </si>
  <si>
    <t>ALVARO  ALEXANDER DAVILA GIRALDO</t>
  </si>
  <si>
    <t>Prestación de servicios profesionales para la Dirección de Bosques, Biodiversidad y Servicios Ecosistémicos del Ministerio de Ambiente y Desarrollo Sostenible para apoyar los sistemas de información geográfica en las áreas de importancia ambiental administradas por la dirección</t>
  </si>
  <si>
    <t>1. Realizar los análisis necesarios de los datos geográficos, para brindar el apoyo a los requerimientos solicitados por la Dirección de Bosques Biodiversidad y Servicios Ecosistémicos. 2. Realizar las salidas gráficas e insumos cartográficos en los temas requeridos por la Dirección. 3. Generar la documentación requerida de los objetos geográficos que sean objeto de sus actividades, para el mantenimiento de la Infraestructura de Datos Espaciales IDE del Ministerio de Ambiente y Desarrollo Sostenible. 4. Gestionar los datos geográficos y salidas gráficas necesarios para dar respuesta a las Peticiones, Quejas, Reclamos y Sugerencias (PQRS) y otros requerimientos relacionados con el alcance del contrato utilizando herramientas de Sistemas de Información Geográfica. 5. Participar activamente en las reuniones y visitas técnicas a proyectos, actividades o situaciones relacionadas con la temática del contrato, elaborando informes y documentos técnicos según sea necesario. 6. Cumplir con otras tareas asignadas por el supervisor del contrato que estén relacionadas con el alcance contractual.</t>
  </si>
  <si>
    <t>El valor del contrato a celebrar es hasta por la suma de DIECISIETE MILLONES CUATROCIENTOS MIL PESOS M/CTE ($ 17.400.000), incluidos los impuestos a que haya lugar.</t>
  </si>
  <si>
    <t>https://community.secop.gov.co/Public/Tendering/OpportunityDetail/Index?noticeUID=CO1.NTC.5509721&amp;isFromPublicArea=True&amp;isModal=true&amp;asPopupView=true</t>
  </si>
  <si>
    <t>El término estrictamente indispensable para que el contratista cumpla con el objeto y obligaciones contractuales será de TRES (3) MESES, o hasta 31 de diciembre de 2024, lo primero que ocurra.</t>
  </si>
  <si>
    <t>ELIANA MARCELA MACHADO HERNÁNDEZ</t>
  </si>
  <si>
    <t>https://www.funcionpublica.gov.co/web/sigep2/hdv/-/directorio/S4173113-8003-5/view</t>
  </si>
  <si>
    <t>Prestación de servicios profesionales para apoyar a la Dirección de Ordenamiento Ambiental Territorial y Sistema Nacional Ambiental en el seguimiento a la ejecución de los Planes de Acción Cuatrienal, del desempeño institucional de CORPONARIÑO, CRC, CVC, CODECHOCO Y CORPOGUAJIRA, así como, en la asistencia técnica y demás acciones requeridas para fortalecer el seguimiento a la gestión de las Corporaciones y el acceso a la información relacionada.</t>
  </si>
  <si>
    <t>1. Apoyar a la Dirección de Ordenamiento Ambiental Territorial y Sistema Nacional Ambiental en la revisión, análisis y consolidación de los informes periódicos de avance en la ejecución de los Planes de Acción Cuatrienal de CORPONARIÑO, CRC, CVC, CODECHOCO Y CORPOGUAJIRA en lo correspondiente al primer semestre de 2024. 2. Apoyar a la Dirección de Ordenamiento Ambiental Territorial y Sistema Nacional Ambiental en la revisión, análisis y consolidación del informe periódico de avance en la ejecución de los Planes de Acción Cuatrienal, vigencia 2023 de CARDIQUE, CARSUCRE, CORPOMOJANA, CORPAMAG, CRA, CORPOCESAR, CSB, CVS y CORPOGUAJIRA. 3. Realizar asistencia técnica a CORPONARIÑO, CRC, CVC, CODECHOCO Y CORPOGUAJIRA, en uso y apropiación de CARdinal para el reporte del avance de la ejecución de la vigencia 2023 de los Planes de Acción Cuatrienal y para la formulación de acciones de mejora de acuerdo con los resultados del IEDI y para el cargue del Plan de Acción Cuatrienal 2024 - 2027. 4. Apoyar a la Dirección de Ordenamiento Ambiental Territorial y Sistema Nacional Ambiental en la revisión de información para el cálculo del Índice de Evaluación del Desempeño Institucional -IEDI de la vigencia 2023 de las Corporaciones, en la divulgación de los resultados y consolidación de acciones para el fortalecimiento institucional para el caso de CORPONARIÑO, CRC, CVC, CODECHOCO Y CORPOGUAJIRA. 5. Apoyar en la consolidación de información e insumos técnicos desde las Corporaciones a su cargo que se requieran para el desarrollo del proceso de fortalecimiento, mejoramiento y evolución del sistema SIPGA – CARdinal y en la administración funcional de entornos de desarrollo tecnológico para la captura, almacenamiento y análisis de la información de la gestión de las Corporaciones. 6. Apoyar a la Dirección de Ordenamiento Ambiental Territorial y Sistema Nacional Ambiental en la consolidación de insumos para fortalecer el seguimiento a la gestión de las Corporaciones y para la definición de herramientas y espacios para la divulgación de información institucional. 7. Apoyar a la Dirección de Ordenamiento Ambiental Territorial y Sistema Nacional Ambiental en la generación de los insumos para el desarrollo de la estrategia del observatorio a las Corporaciones Autónomas Regionales. 8. Aportar los insumos para la proyección de los informes que den cuenta del cumplimiento del Plan de Acción de la Dirección de Ordenamiento Ambiental Territorial y Sistema Nacional Ambiental y para atender los requerimientos realizados por las entidades del gobierno, entes de control, ciudadanos, y dependencias del Ministerio que tengan relación con el objeto y obligaciones contractuales. 9. Elaborar informes, ayudas de memoria, actas y demás documentos que den cuenta de la participación en reuniones internas e interinstitucionales relacionadas con el objeto contractual. 10. Las demás obligaciones que le sean asignadas y que guarden relación directa con la naturaleza del objeto contractual.</t>
  </si>
  <si>
    <t>El valor del contrato a celebrar es hasta por la suma de $ 88.000.000 incluido los impuestos a que haya lugar</t>
  </si>
  <si>
    <t>https://community.secop.gov.co/Public/Tendering/OpportunityDetail/Index?noticeUID=CO1.NTC.5506667&amp;isFromPublicArea=True&amp;isModal=true&amp;asPopupView=true</t>
  </si>
  <si>
    <t>El término estrictamente indispensable para que el contratista cumpla con el objeto y obligaciones contractuales será de once meses, o hasta 31 de diciembre, lo primero que ocurra.</t>
  </si>
  <si>
    <t xml:space="preserve">JUAN SEBASTIAN CALDERON MUÑOZ </t>
  </si>
  <si>
    <t>https://www.funcionpublica.gov.co/web/sigep2/hdv/-/directorio/S4471092-8003-5/view</t>
  </si>
  <si>
    <t>1. Practicar y desarrollar visitas técnicas requeridas para la verificación de hechos como insumo probatorio en el marco de los procesos sancionatorios ambientales competencia de la Dirección de Bosques, Biodiversidad y Servicios Ecosistémicos. 2. Analizar, revisar y proyectar los insumos técnicos de fondo dentro de los procesos sancionatorios ambientales de la Dirección de Bosques, Biodiversidad y Servicios Ecosistémicos. 3. Elaborar los análisis cartográficos que le sean señalados por parte del supervisor del contrato. 4. Dar respuesta en término a las PQRS, según asignación, adjuntando el reporte del sistema de Gestión Documental que evidencia el estado de las asignaciones. 5. Realizar capacitaciones desde el ámbito técnico relacionadas con el proceso sancionatorio ambiental, que le sean asignadas por parte del supervisor del contrato. Calle 37 No. 8 - 40, Bogotá D.C., Colombia Conmutador: (+57) 601 332 3400 https://www.minambiente.gov.co/ F-A-CTR-52: V7 – 27/07/2023 Página 8|21 6. Actualizar la base de datos e los procesos sancionatorios ambientales conforme al avance de etapas procesales y creación de nuevos expedientes sancionatorios a cargo de la Dirección de Bosques, Biodiversidad y Servicios Ecosistémicos. 7. Aplicar en los espacios de participación y acompañamiento desarrollados mensualmente en el marco del objeto contractual los formatos y procedimientos establecidos en el sistema integrado de gestión de la entidad. 8. Las demás actividades que sean designadas por el supervisor en relación con el objeto contractual.</t>
  </si>
  <si>
    <t>El valor del contrato a celebrar es hasta por la suma de SETENTA Y CINCO MILLONES TRESCIENTOS CINCUENTA MIL PESOS M/CTE ($75.350.000), incluidos los impuestos a que haya lugar.</t>
  </si>
  <si>
    <t>https://community.secop.gov.co/Public/Tendering/OpportunityDetail/Index?noticeUID=CO1.NTC.5510425&amp;isFromPublicArea=True&amp;isModal=true&amp;asPopupView=true</t>
  </si>
  <si>
    <t>El término estrictamente indispensable para que el contratista cumpla con el objeto y obligaciones contractuales será de ONCE (11) MESES, contados a partir del cumplimiento de los requisitos de ejecución, o hasta el 31 de diciembre de 2024, lo primero que ocurra.</t>
  </si>
  <si>
    <t>JOHANNA CRISTINA JIMÉNEZ FONSECA</t>
  </si>
  <si>
    <t>https://www.funcionpublica.gov.co/web/sigep2/hdv/-/directorio/S2350878-8003-5/view</t>
  </si>
  <si>
    <t>Prestar los servicios profesionales al Despacho del Viceministerio de Políticas y Normalización Ambiental para apoyar técnicamente la identificación, construcción, desarrollo y gestión de iniciativas e instrumentos regulatorios priorizados por las Direcciones Técnicas adscritas al Viceministerio</t>
  </si>
  <si>
    <t>1. Presentar en los primeros 15 días calendario de ejecución del contrato un plan de trabajo que incluya un cronograma de actividades donde se detalle la forma en la que se ejecutarán cada una de las obligaciones contractuales. 2. Revisar y apoyar técnicamente la construcción de proyectos de producción normativa (leyes, decretos, resoluciones, entre otros) que le correspondan al Ministerio de Ambiente a través del Viceministerio de Políticas y Normalización ambiental, en los asuntos que le sean solicitados por el supervisor. 3. Apoyar la generación y revisión de los insumos técnicos para la conceptualización de decretos de otras carteras y proyectos de ley que lleguen a conocimiento del despacho del viceministro de políticas y normalización ambiental, en las materias relacionadas con sus dependencias. 4. Elaborar insumos técnicos como documentos, reportes, matrices desde el componente de planeación, seguimiento y gestión de información, para la implementación de políticas, expedición de normas, ejecución de programas de investigación, procesamiento de información y divulgación de los servicios del Ministerio en los asuntos que le sean solicitados por el supervisor. 5. Gestionar la implementación del proceso normativo, la construcción y seguimiento de la matriz regulatoria. 6. Participar en reuniones solicitadas y elaborar las respectivas ayudas memoria, así como proyectar y gestionar la respuesta a los PQRS que le sean asignados y preparar las ayudas memoria que se requieran para apoyar la gestión del Viceministerio, en los temas relacionados con su objeto contractual. 7. Las demás que le sean asignadas en desarrollo del objeto contractual.</t>
  </si>
  <si>
    <t>https://community.secop.gov.co/Public/Tendering/OpportunityDetail/Index?noticeUID=CO1.NTC.5509307&amp;isFromPublicArea=True&amp;isModal=true&amp;asPopupView=true</t>
  </si>
  <si>
    <t>El término estrictamente indispensable para que el contratista cumpla con el objeto y obligaciones contractuales será de ONCE (11) MESES, o hasta 31 de diciembre de 2024, lo primero que ocurra, previo cumplimiento de los requisitos de perfeccionamiento y ejecución.</t>
  </si>
  <si>
    <t>YENNIFER LIZETH GALLO QUINTERO</t>
  </si>
  <si>
    <t>EDUCACION COMUNITARIA ENF. DD.HH</t>
  </si>
  <si>
    <t>https://www.funcionpublica.gov.co/web/sigep2/hdv/-/directorio/S4748292-8003-5/view</t>
  </si>
  <si>
    <t>Prestar servicios profesionales a la Secretaría General en articulación con la Unidad Coordinadora para el Gobierno Abierto y Servicio a la Ciudadanía para realizar la gestión e implementación de los diferentes procesos que se desarrollan en el marco del gobierno abierto y el control social ambiental.</t>
  </si>
  <si>
    <t>1. Articular las acciones de colaboración con grupos de interés que fortalezcan en territorio el control social y apoyar la realización de los espacios de interlocución con entidades y autoridades objeto de control social, consolidando las evidencias de gestión. 2. Apoyar en la implementación de estrategias de promoción del control social ambiental en las regiones priorizadas del territorio nacional. 3. Hacer seguimiento y control a las PQRSD radicadas por veedurías ciudadanas y actores sociales en el marco del control social, asegurando su debida gestión. 4. Aportar en el desarrollo de las actividades del proceso de rendición de cuentas la vigencia incluyendo el acompañamiento en los espacios de diálogo y demás actividades preparatorias y de evaluación del proceso. 5. Apoyar la elaboración de informes, reportes, documentos, respuesta a solicitudes de información y demás requerimientos o peticiones asociados a los temas propios del objeto contractual. 6. Las demás actividades que le sean asignadas por la supervisión del contrato y que estén en el marco del objeto del contrato.</t>
  </si>
  <si>
    <t>El valor del contrato a celebrar es hasta por la suma de CINCUENTA Y SEIS MILLONES SEISCIENTOS CINCUENTA MIL PESOS M/CTE ($56.650.000), incluido los impuestos a que haya lugar.</t>
  </si>
  <si>
    <t>https://community.secop.gov.co/Public/Tendering/OpportunityDetail/Index?noticeUID=CO1.NTC.5510107&amp;isFromPublicArea=True&amp;isModal=true&amp;asPopupView=true</t>
  </si>
  <si>
    <t>ORLANDO DIAZ HERRERA</t>
  </si>
  <si>
    <t>https://www.funcionpublica.gov.co/web/sigep2/hdv/-/directorio/S590473-8003-5/view</t>
  </si>
  <si>
    <t>Prestación de servicios profesionales a la Dirección de Bosques, Biodiversidad y Servicios Ecosistémicos del Ministerio de Ambiente y Desarrollo Sostenible, para proporcionar acompañamiento financiero a los estudios de mercado en los diferentes contratos o convenios adelantados por la dependencia, así como el seguimiento financiero a los diferentes contratos y/o convenios suscritos por el área.</t>
  </si>
  <si>
    <t>1. Apoyar a la Dirección de Bosques, Biodiversidad y Servicios Ecosistémicos, en la formulación del componente financiero, análisis económico del sector, estudios de mercado y estudios previos de los procesos de contratación que requiera la dependencia en su etapa precontractual. 2. Apoyar la revisión financiera de los diferentes contratos y/o convenios suscritos por la Dirección de Bosques, Biodiversidad y Servicios Ecosistémicos. 3. Realizar los requerimientos y/o aclaraciones financieras para la adecuada liquidación de los contratos y/o convenios suscritos por la Dirección de Bosques, Biodiversidad y Servicios Ecosistémicos. 4. Las demás actividades asignadas por el supervisor relacionadas con la ejecución del contrato</t>
  </si>
  <si>
    <t>El valor del contrato a celebrar es hasta por la suma de hasta CIENTO TREINTA Y DOS MILLONES DE PESOS ($132.000.000) M/CTE, incluido los impuestos a que haya lugar.</t>
  </si>
  <si>
    <t>https://community.secop.gov.co/Public/Tendering/OpportunityDetail/Index?noticeUID=CO1.NTC.5509251&amp;isFromPublicArea=True&amp;isModal=true&amp;asPopupView=true</t>
  </si>
  <si>
    <t>El término estrictamente indispensable para que el contratista cumpla con el objeto y EJECUCIÓN obligaciones contractuales será ONCE (11) MESES, o hasta 31 de diciembre, lo primero que ocurra, previo cumplimiento de los requisitos de perfeccionamiento y ejecución.</t>
  </si>
  <si>
    <t>ADRIANA LORENA BERNAL FONSECA</t>
  </si>
  <si>
    <t>INGENIERIA SANITARIA</t>
  </si>
  <si>
    <t>https://www.funcionpublica.gov.co/web/sigep2/hdv/-/directorio/S1033373-8003-5/view</t>
  </si>
  <si>
    <t>Prestar sus servicios profesionales a la Oficina de Tecnologías de la Información y la Comunicación del Ministerio de Ambiente y Desarrollo Sostenible, para la actualización y seguimiento a la implementación del PETI Sectorial e Institucional, así como, para la estructuración de los lineamientos de política de Gobierno y transformación</t>
  </si>
  <si>
    <t>1. Entregar los insumos técnicos que permitan la construcción del Plan estratégico de Tecnologías de la Información - PETI Institucional, acorde al Plan Nacional de Desarrollo y los proyectos de la entidad que involucren el uso de tecnologías de la información, además de incluir los ajustes resultantes de los ejercicios de Arquitectura Empresarial de la entidad. 2. Participar en la elaboración del Plan estratégico de Tecnologías de la Información Sectorial - PETI Sectorial, generando espacios con las entidades del SINA. 3. Entregar los insumos que permitan la medición de los indicadores para el avance del PETI Institucional y sectorial que evidencien el seguimiento al cumplimiento de los proyectos de la dependencia. 4. Apoyar a la Jefe de la Oficina de Tecnologías de la Información y la Comunicación en la elaboración de los estándares y lineamientos de TI para el mejoramiento de la política de Gobierno Digital en la entidad. 5. Realizar la revisión y actualización requerida de los proyectos del Plan estratégico de Tecnologías de la Información - PETI Sectorial. 6. Ajustar el portafolio de proyectos TI de la Entidad, en integración con la hoja de ruta resultado de los ejercicios de transformación digital. 7. Realizar actividades de uso y apropiación de los ejercicios de arquitectura empresarial y socializar el PETI con el equipo encargado de la Oficina Asesora de Planeación para integrarlo en el PEI y/o quien defina el supervisor del contrato. 8. Participar en las Mesas de arquitectura empresarial de la Oficina TIC que tengan relación directa con el PETI Institucional.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actividades que le asigne el supervisor del contrato y que tengan relación con el objeto contractual.</t>
  </si>
  <si>
    <t>El valor del contrato a celebrar es hasta por la suma de $ 121.275.000 y los impuestos a que haya lugar.</t>
  </si>
  <si>
    <t>https://community.secop.gov.co/Public/Tendering/OpportunityDetail/Index?noticeUID=CO1.NTC.5513128&amp;isFromPublicArea=True&amp;isModal=true&amp;asPopupView=true</t>
  </si>
  <si>
    <t>RAFAEL HUMBERTO ARGUELLES LÓPEZ</t>
  </si>
  <si>
    <t>https://www.funcionpublica.gov.co/web/sigep2/hdv/-/directorio/S1838619-8003-5/view</t>
  </si>
  <si>
    <t>Prestar sus servicios profesionales a la Oficina de Tecnologías de la Información y la Comunicación del Ministerio de Ambiente y Desarrollo Sostenible, en el manejo de datos y de inteligencia de negocios, que contribuya la toma de decisiones y al fortalecimiento del Sistema Ambiental de Colombia SIAC</t>
  </si>
  <si>
    <t>1. Apoyar el desarrollo tecnológico, implementación o la optimización de tableros de mando y control y otras herramientas de inteligencia de negocios del Ministerio, según lo determine la supervisora del contrato acorde a las necesidades, lineamientos y procedimientos de la dependencia. 2. Participar en la estructuración, configuración y administración del lago de datos de la entidad que permita integrar, gestionar, extraer, validar la calidad de la información, optimizar de base de datos o plataformas de información del Ministerio, del centro de información y monitoreo ambiental (CIMA) y del SIAC, según determine la supervisión del contrato. 4. Realizar la estructuración y consolidación de datos relacionados con cifras de temas del sector ambiental gestados por los procesos misionales del MADS y entidades del SINA, para el procesamiento y análisis que soporta el funcionamiento y optimización de base de datos o plataformas de información del Ministerio, del centro de información y monitoreo ambiental (CIMA) y del SIAC, según determine por la supervisión del contrato. 5. Desarrollar artefactos, scripts en python y etl que se deriven de la definición de los casos de usos y realizar actualizaciones a desarrollos existentes que le sean asignados cumpliendo al procedimiento de gestión de proyectos de sistemas de información vigente en la entidad. 6. Participar en la elaboración de lineamientos, estándares y guías técnicas para la transformación y visualización de fuentes de información en diferentes formatos y estructuras, base de datos relacionales y nosql o plataformas de información, en los requerimientos de estructuración, ajuste o de incorporación de datos y cifras de temáticas ambientales, según se determine por la Oficina Tecnologías de la Información y Comunicación del Ministerio. 7. Presentar a la supervisión propuesta de lineamientos de seguimiento y control de la coherencia y la calidad de la información y los datos que alimentan las herramientas tecnológicas que contribuyen en el fortalecimiento del Sistema de Información Ambiental de Colombia, que determine la supervisión del contrato.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que determine el supervisor del contrato, relacionadas con el ejercicio de sus obligaciones y del objeto contractual</t>
  </si>
  <si>
    <t>El valor del contrato a celebrar es hasta por la suma de $71.500.000 y los impuestos a que haya lugar.</t>
  </si>
  <si>
    <t>https://community.secop.gov.co/Public/Tendering/OpportunityDetail/Index?noticeUID=CO1.NTC.5514695&amp;isFromPublicArea=True&amp;isModal=true&amp;asPopupView=true</t>
  </si>
  <si>
    <t>GISETH VANESSA RODRÍGUEZ MORENO</t>
  </si>
  <si>
    <t>https://www.funcionpublica.gov.co/web/sigep2/hdv/-/directorio/S1507471-8003-5/view</t>
  </si>
  <si>
    <t>Prestar servicios profesionales para el análisis y proyección de las respuestas ante las solicitudes y requerimientos que sean competencia de la Subdirección de Educación y Participación, así como el apoyo los trámites relacionados  con la gestión contractual del área.</t>
  </si>
  <si>
    <t>1. Analizar el contenido de las solicitudes y requerimientos que sean repartidos por competencia a la Subdirección y proyectar la respectiva respuesta en los términos legales. 2. Recopilar, en conjunto con miembros de la Subdirección y de otras dependencias (cuando sea requerido), los insumos para la emisión de respuestas a los diferentes usuarios solicitantes. 3. Apoyar de conformidad con la asignación que realice la supervisión, la atención de las solicitudes y requerimientos que efectúen los entes de control y demás instituciones, relacionadas con las funciones asignadas a la Subdirección. Calle 37 No. 8 - 40, Bogotá D.C., Colombia Conmutador: (+57) 601 332 3400 https://www.minambiente.gov.co/ F-A-CTR-52: V7 – 27/07/2023 Página 7|17 4. Efectuar seguimiento y control al cumplimiento de los términos legales para emitir repuestas oportunas a las solicitudes que cursen al interior del área y emitir las respectivas alertas a la supervisión del contrato. 5. Hacer seguimiento a las comunicaciones internas y externas que lleguen a la Subdirección de Educación y Participación a través del sistema ARCA. 6. Participar en las reuniones relacionadas con el objeto contractual, allegando los soportes de asistencia y ayudas de memoria. 7. Las demás obligaciones que se le asignen y guarden relación con el objeto del contrato.</t>
  </si>
  <si>
    <t>El valor del contrato a celebrar es hasta por la suma de SESENTA Y TRES MILLONES OCHOCIENTOS MIL PESOS M/CTE ($63.800.000), incluido los impuestos a que haya lugar</t>
  </si>
  <si>
    <t>https://community.secop.gov.co/Public/Tendering/OpportunityDetail/Index?noticeUID=CO1.NTC.5540059&amp;isFromPublicArea=True&amp;isModal=true&amp;asPopupView=true</t>
  </si>
  <si>
    <t>El término estrictamente indispensable para que el contratista cumpla con el objeto y obligaciones contractuales será 11 meses, o hasta 31 de diciembre 2024, lo primero que ocurra.</t>
  </si>
  <si>
    <t>316 - CESION</t>
  </si>
  <si>
    <t>STEFANIA INE PEREZ</t>
  </si>
  <si>
    <t>https://www1.funcionpublica.gov.co/web/sigep2/hdv/-/directorio/S4759613-8003-5/view</t>
  </si>
  <si>
    <t>El valor sin ejecutar y que se cede del Contrato de Prestación de Servicios Profesionales No. 316 de 2024 es de CINCUENTA MILLONES SEISCIENTOS CINCUENTA Y TRES MIL TRESCIENTOS TREINTA Y TRES PESOS MICTE. ($50.653.333) induidos impuestos a que haya lugar.</t>
  </si>
  <si>
    <t>El término estrictamente indispensable para que el contratista cumpla con el objeto y obligaciones contractuales será 8 meses 22 DIAS, o hasta 31 de diciembre 2024, lo primero que ocurra.</t>
  </si>
  <si>
    <t>EVELIN LANGEBECK CUÉLLAR</t>
  </si>
  <si>
    <t>ADMINISTRACION AMBIENTAL</t>
  </si>
  <si>
    <t>https://www.funcionpublica.gov.co/web/sigep2/hdv/-/directorio/S2320261-8003-5/view</t>
  </si>
  <si>
    <t>Prestación de servicios profesionales a la Subdirección de Educación y Participación para proponer e implementar estrategias y acciones orientados al fortalecimiento de los mecanismos de participación ciudadana que propendan por la gobernanza ambiental en la institucionalidad del Sistema Nacional Ambiental SINA.</t>
  </si>
  <si>
    <t>1 Elaborar, consolidar o proponer insumos técnicos necesarios para fortalecer la gobernanza ambiental, la institucionalidad del Sistema Nacional Ambiental -SINA en el marco de la implementación del Plan Nacional de Desarrollo 2022 - 2026. 2. Contribuir en la elaboración de informes, así como brindar insumos para la definición de programas y estrategias relacionados con el fortalecimiento de la participación ciudadana, en los procesos priorizados por la entidad y en el Sistema Nacional Ambiental. 3. Participar, promover y aportar, en los diferentes espacios interinstitucionales promovidos por el Ministerio u otros actores, orientados a promover la participación de la ciudadanía en diferentes procesos socioambientales relacionados con el ordenamiento alrededor del agua, la justicia ambiental y otros temas prioritarios establecidos en el Plan Nacional de Desarrollo. 4. Contribuir en el desarrollo y definición de metodologías y contenidos para realizar jornadas de sensibilización y fortalecimiento de capacidades institucionales y comunitarias para la promoción de la participación ciudadana en asuntos ambientales. 5. Atender y brindar insumos para dar respuesta a las peticiones y demás requerimientos relacionados con el objeto del contrato de acuerdo a los requerimientos realizados por el supervisor. 6. Participar en las reuniones relacionadas con el objeto contractual, allegando los soportes de asistencia y ayudas de memoria. 7. Las demás obligaciones que requiera el supervisor y tengan relación con el objeto del contrato.</t>
  </si>
  <si>
    <t>El valor del contrato a celebrar es hasta por la suma de CIENTO CINCO MILLONES DE PESOS M/CTE ($105.000.000,00), incluido los impuestos a que haya lugar.</t>
  </si>
  <si>
    <t>C-3208-0900-5-10101A-3208013-02</t>
  </si>
  <si>
    <t>https://community.secop.gov.co/Public/Tendering/OpportunityDetail/Index?noticeUID=CO1.NTC.5520353&amp;isFromPublicArea=True&amp;isModal=true&amp;asPopupView=true</t>
  </si>
  <si>
    <t>El término estrictamente indispensable para que el contratista cumpla con el objeto y obligaciones contractuales será 10 meses, o hasta 31 de diciembre 2024, lo primero que ocurra.</t>
  </si>
  <si>
    <t>317 - CESION</t>
  </si>
  <si>
    <t>LAURA NATALIA HUERTAS ORTIZ</t>
  </si>
  <si>
    <t>https://www.funcionpublica.gov.co/web/sigep2/hdv/-/directorio/S2341078-8003-5/view</t>
  </si>
  <si>
    <t>El valor sin ejecutar y que se cede del Contrato de Prestación de Servicios de apoyo a la gestión No. CD-317-2024 es de NOVENTA Y CUATRO MILLONES CIENTO CINCUENTA MIL PESOS ($94.150.000) incluido impuestos a que haya lugar.</t>
  </si>
  <si>
    <t>NATALIA VILLAMIZAR RODRIGUEZ</t>
  </si>
  <si>
    <t>https://www.funcionpublica.gov.co/web/sigep2/hdv/-/directorio/S4661125-8003-5/view</t>
  </si>
  <si>
    <t>Prestación de Servicios profesionales a la Subdirección de Educación y Participación para estructurar y articular acciones relacionadas con el diálogo intercultural, cumplimiento e implementación de programas y proyectos socioambientales dirigidos a grupos étnicos y comunidades locales con enfoque diferencial.</t>
  </si>
  <si>
    <t>1. Apoyar en la consolidación de información, reportes y ajustes al Plan de Acción de la Subdirección de Educación y Participación. 2. Realizar el seguimiento financiero a las actividades, programas, proyectos y planes de Educación que adelante la Subdirección de Educación y Participación, y que apunten al cumplimiento del proyecto de inversión. 3. Apoyar las actividades relacionadas con el sistema integrado de gestión de calidad de la Entidad. 4. Realizar consolidación y actualización del Plan Anual de Caja de la Subdirección de Educación y Participación. 5. Realizar seguimiento, consolidación y actualización del Plan Anual de Adquisiciones de la Subdireción de Educación y Participación. 6. Atender las solicitudes y demás requerimientos que le sean asignados por el Supervisor. 7. Participar en las reuniones relacionadas con el objeto contractual, allegando los soportes de asistencia y ayudas de memoria</t>
  </si>
  <si>
    <t>El valor del contrato a celebrar es hasta por la suma de SESENTA Y TRES MILLONES OCHOOCIENTOS MIL PESOS M/CTE ($63.800.000), incluido los impuestos a que haya lugar</t>
  </si>
  <si>
    <t>https://community.secop.gov.co/Public/Tendering/OpportunityDetail/Index?noticeUID=CO1.NTC.5532098&amp;isFromPublicArea=True&amp;isModal=true&amp;asPopupView=true</t>
  </si>
  <si>
    <t>DIANA MARCELA CLAVIJO TÉLLEZ</t>
  </si>
  <si>
    <t>https://www.funcionpublica.gov.co/web/sigep2/hdv/-/directorio/S505937-8003-5/view</t>
  </si>
  <si>
    <t>Prestar servicios profesionales para apoyar actividades jurídicas y contractuales que hacen parte del control de legalidad de los actos administrativos y documentos que ingresen y/o se expidan desde la Subdirección de Educación y Participación en ejercicio de las funciones del área.</t>
  </si>
  <si>
    <t>1. Revisión jurídica de los actos administrativos y documentos que se expidan al interior de la Subdirección de Educación y Participación, en aspectos formales y materiales. 2. Revisión de actos administrativos y documentos en los que la Subdirección figure dentro de la cadena de aprobación y que no sean emitidos directamente desde la SEP. 3. Brindar insumos jurídicos en aquellos asuntos a cargo de la Subdirección o en los que intervenga él área, de conformidad con la solicitud de la Supervisión. 4. Brindar apoyo y acompañamiento jurídico en las etapas de ejecución precontractual, contractual y poscontractual de los contratos y/o convenios a cargo de la Subdirección de Educación y Participación. 5. Realizar la Evaluación jurídica de los procesos de selección adelantados por la Subdirección de Educación y Participación, en los que sea designado. 6. Apoyar la formulación e implementación de una guía de buenas prácticas de gestión jurídica al interior de la Subdirección de Educación y Participación, a ser aplicada en los asuntos que se ventilen a través de la SEP. 7. Acompañar mesas de trabajo, reuniones y demás espacios de participación en los que se requiera el apoyo jurídico en representación de la SEP, de acuerdo con la asignación realizada por la Supervisión. 8. Realizar jornadas de actualización jurídica de carácter periódico al interior de la SEP, con el propósito de ilustrar acerca de las principales novedades normativas, jurisprudenciales o doctrinales sobre asuntos de interés relativos a las funciones del área. 9. Las demás obligaciones que le asigne el supervisor y tengan relación con el objeto del contrato</t>
  </si>
  <si>
    <t>https://community.secop.gov.co/Public/Tendering/OpportunityDetail/Index?noticeUID=CO1.NTC.5511643&amp;isFromPublicArea=True&amp;isModal=true&amp;asPopupView=true</t>
  </si>
  <si>
    <t>El término estrictamente indispensable para que el contratista cumpla con el objeto y obligaciones contractuales será 11 meses, o hasta 31 de diciembre, lo primero que ocurra</t>
  </si>
  <si>
    <t>SANDRA MILENA RAMIREZ GONZALEZ</t>
  </si>
  <si>
    <t>https://www.funcionpublica.gov.co/web/sigep2/hdv/-/directorio/S835778-8003-5/view</t>
  </si>
  <si>
    <t>Prestación de servicios profesionales para apoyar el trámite de notificación de los actos administrativos que resulten de las gestiones que se adelanten en temas de Sustracción de Reservas Forestales Nacionales, Acceso a Recursos Genéticos y Procedimiento Sancionatorio Ambiental en el marco del procedimiento administrativo general y la Ley 1333 de 2009.</t>
  </si>
  <si>
    <t>1. Proyectar las citaciones, constancias de ejecutoria y comunicaciones de los Actos administrativos de los diferentes trámites y procedimientos administrativos a cargo de la Dirección y realizar el cargue de las constancia de ejecutoria firmadas en SILAMC. 2. Apoyar el procedimiento de notificaciones de los trámites y procedimientos administrativos a cargo de la Dirección a través del medio autorizado por el usuario y en la ventanilla integral de trámites ambientales en línea VITAL y solicitar al usuario el diligenciamiento de la encuesta de satisfaccion de trámites. 3. Elaborar los informes sobre el estado de las notificaciones de los trámites de Sustracción de Reservas Forestales Nacionales, Acceso a Recursos Genéticos y Procedimiento Sancionatorio Ambiental de la Dirección de Bosques Biodiversidad y Servicios Ecosístemicos. 4. Publicar en la cartelera física y gestionar la que se realiza en la página web del Ministerio de Ambiente y Desarrollo Sostenible los Actos administrativos proferidos en la Dirección de Bosques, Biodiversidad y Servicios Ecosistémicos. 5. Numerar los Actos administrativos de Trámite y ejecución de Sustracción de Reservas Forestales Nacionales, Acceso a Recursos Genéticos y Procedimiento Sancionatorio Ambiental proferidos por la Dirección de Bosques, Biodiversidad y Servicios Ecosistémicos. 6. Generar y mantener actualizada una base de datos en (formato Excel), con la la información de los representantes legales y/o apoderados de las personas jurídicas, el estado de las notificaciones, ejecutorias, publicaciones, comunicaciones de los actos administrativos de los trámites de la Dirección de Bosques, Biodiversidad y Servicios Ecosistémicos. 7. Proyectar y gestionar respuesta, en los términos previstos en la ley, de las PQRS que le sean asignadas por la supervisión a través de la plataforma ARCA o por otro medio o herramienta de la entidad resultado del trámite de Sustracción de Reserva Forestales Nacionales, relacionado con el objeto del contrato, adjuntando el reporte del Sistema de Gestión Documental. 8. Entregar mensualmente al Archivo de Gestion Documental de la Dirección los respectivos soportes del procedimiento de notificación de los trámites y procedimientos administraivos que se generen. 9. Toda otra actividad que sea asignada por el supervisor que guarde relación con la ejecución del Contrato y que estén relacionadas con el objeto del mismo.</t>
  </si>
  <si>
    <t>El valor del contrato a celebrar es hasta por la suma de hasta $71.500.000 M/CTE, incluido los impuestos a que haya lugar.</t>
  </si>
  <si>
    <t>https://community.secop.gov.co/Public/Tendering/OpportunityDetail/Index?noticeUID=CO1.NTC.5519942&amp;isFromPublicArea=True&amp;isModal=true&amp;asPopupView=true</t>
  </si>
  <si>
    <t>El término estrictamente indispensable para que el contratista cumpla con el objeto y obligaciones contractuales será ONCE (11) MESES, o hasta 31 de diciembre de 2024, lo primero que ocurra, previo cumplimiento de los requisitos de perfeccionamiento</t>
  </si>
  <si>
    <t>320 - CESION</t>
  </si>
  <si>
    <t>NELSON ANDRÉS BUSTAMANTE RIVEROS</t>
  </si>
  <si>
    <t>https://www.funcionpublica.gov.co/web/sigep2/hdv/-/directorio/S1616779-8003-5/view</t>
  </si>
  <si>
    <t>El valor sin ejecutar y que se cede del Contrato de Prestación de Servicios Profesionales No. 320 de 2024 es de SESENTA Y CUATRO MILLONES SETECIENTOS OCHENTA Y TRES MIL TRESCIENTOS TREINTA Y CUATRO PESOS M/CTE. ($64.783.334) incluido impuestos a que haya lugar</t>
  </si>
  <si>
    <t>KAREN PAOLA AMADOR RANGEL</t>
  </si>
  <si>
    <t>https://www.funcionpublica.gov.co/web/sigep2/hdv/-/directorio/S1437366-8003-5/view</t>
  </si>
  <si>
    <t>Prestar servicios profesionales a la Oficina Asesora Jurídica del Ministerio de ambiente y desarrollo sostenible para apoyar jurídicamente asuntos relacionados con los procesos de expedición normativa en materia de cambio climático, aire, sustancias peligrosas y gestión del riesgo de competencia del Grupo de Conceptos y Normatividad en Políticas Sectoriales de la Oficina Asesora Jurídica</t>
  </si>
  <si>
    <t>1. Proyectar y/o revisar conceptos jurídicos, actos administrativos, informes y demás tareas relacionadas con cambio climático, aire, sustancias peligrosas y gestión del riesgo que le sean asignadas. 2. Brindar acompañamiento jurídico en la conceptualización jurídica en lo referente al trámite de iniciativas normativas y conceptos jurídicos relacionadas con el objeto del contrato. 3. Apoyar jurídicamente asuntos que le sean solicitados y que estén relacionados con la gestión sectorial del cambio climático y la gestión del riesgo. 4. Analizar, revisar y proyectar respuestas a derechos de petición, solicitados por el supervisor, relacionadas con el objeto contractual. 5. Participar en el desarrollo de las diferentes reuniones y mesas de trabajo requeridas en el cumplimiento del objeto del contrato. 6. Las demás actividades que sean asignadas por el supervisor del contrato y que estén relacionadas con el objeto contractual.</t>
  </si>
  <si>
    <t>https://community.secop.gov.co/Public/Tendering/OpportunityDetail/Index?noticeUID=CO1.NTC.5519891&amp;isFromPublicArea=True&amp;isModal=true&amp;asPopupView=true</t>
  </si>
  <si>
    <t>JAIME ANDRES ECHEVERRIA</t>
  </si>
  <si>
    <t>https://www.funcionpublica.gov.co/web/sigep2/hdv/-/directorio/S29749-8003-5/view</t>
  </si>
  <si>
    <t>Prestar servicios profesionales a la Oficina Asesora Jurídica del Ministerio de Ambiente y Desarrollo Sostenible para apoyar jurídicamente asuntos relacionados con los proyectos normativos en materia de cambio climático, recurso hídrico, ordenamiento ambiental territorial, estructura y organización administrativa y demás asuntos sectoriales de competencia de la Oficina Asesora Jurídica del Ministerio de Ambiente y Desarrollo Sostenible.</t>
  </si>
  <si>
    <t>1. Proyectar y/o revisar de conceptos jurídicos, actos administrativos, informes, relacionados con cambio climático, recurso hídrico, ordenamiento ambiental territorial, estructura y organización administrativa y demás tareas relacionadas con el objeto del contrato. 2. Brindar acompañamiento legal en la conceptualización jurídica en lo referente al trámite de iniciativas normativas y conceptos relacionadas con las materias objeto del contrato. 3. Fungir como enlace de la Oficina Asesora Jurídica del Ministerio de Ambiente ante la Dirección de Cambio Climático y Gestión del Riesgo para las tareas a cargo de elaboración y revisión de actos administrativos, conceptos jurídicos, y respuestas a peticiones, relacionadas con los asuntos a cargo de la Dirección. 4. Apoyar jurídicamente asuntos que le sean solicitados y que estén relacionados con la gestión sectorial del cambio climático desde el componente de adaptación y gestión del riesgo del cambio climático. 5. Analizar, revisar y proyectar respuestas a derechos de petición, solicitados por el supervisor, relacionadas con el objeto contractual. 6. Participar en el desarrollo de las diferentes reuniones y mesas de trabajo requeridas en el cumplimiento del objeto del contrato. 7. Las demás actividades que sean asignadas por el supervisor del contrato y que estén relacionadas con el objeto contractual.</t>
  </si>
  <si>
    <t>El valor del contrato a celebrar es hasta por la suma NOVENTA MILLONES SEISCIENTOS CUARENTA MIL PESOS M/CTE incluido los impuestos a que haya lugar</t>
  </si>
  <si>
    <t>https://community.secop.gov.co/Public/Tendering/OpportunityDetail/Index?noticeUID=CO1.NTC.5512924&amp;isFromPublicArea=True&amp;isModal=true&amp;asPopupView=true</t>
  </si>
  <si>
    <t>NATALIA QUINTERO LÓPEZ</t>
  </si>
  <si>
    <t>https://www.funcionpublica.gov.co/web/sigep2/hdv/-/directorio/S364972-8003-5/view</t>
  </si>
  <si>
    <t>Apoyar a la Dirección de Ordenamiento Ambiental Territorial y SINA en los procesos de asistencia técnica e implementación de lineamientos ambientales dirigidos a entidades territoriales y autoridades ambientales, para garantizar la adecuada incorporación de la dimensión ambiental en sus instrumentos de planificación y ordenamiento territorial, en el marco de la armonización y racionalización de los mismos</t>
  </si>
  <si>
    <t>1. Apoyar la actualización de la cartilla de “Orientaciones para la definición y actualización de las determinantes ambientales por parte de las autoridades ambientales y su incorporación en los planes de ordenamiento territorial”, en función de las disposiciones del Plan Nacional de Desarrollo, en especial de la estrategia de Ordenamiento alrededor del ciclo del agua. 2. Brindar asistencia técnica en determinantes ambientales para Planes de Ordenamiento Territorial y planes parciales dirigida a autoridades ambientales y entidades territoriales. 3. Apoyar los procesos de intervención y decisión del Ministerio de Ambiente y Desarrollo Sostenible, frente a los POT no concertados, así como la creación del procedimiento interno a cargo de la DOAT. 4. Apoyar el ajuste y expedición de lineamientos ambientales para la definición de suelos de expansión dirigidos a las entidades territoriales y autoridades ambientales en función de la estrategia del ordenamiento alrededor del ciclo del agua. 5. Apoyar la formulación lineamientos ambientales para el desarrollo de la dimensión ambiental de los planes de ordenamiento territorial del diagnóstico de los POT, conforme a lo establecido en el Decreto 1232 de 2020. 6. Brindar apoyo al desarrollo de las agendas interministeriales, en especial la de Vivienda, Ciudad y Territorio, y demás espacios de articulación interinstitucional, en el marco de las competencias del Grupo de Ordenamiento Ambiental Territorial. 7. Brindar apoyo y articulación con las demás dependencias del Ministerio de Ambiente y Desarrollo Sostenible en temas relacionados con ordenamiento ambiental territorial. 8. Todas las demás que le sean asignadas por los supervisores del contrato y que tenga relación con el objeto contractual.</t>
  </si>
  <si>
    <t>El valor del contrato a celebrar es hasta por la suma de CIENTO QUINCE MILLONES QUINIENTOS MIL PESOS ($115.500.000), incluido los impuestos a que haya lugar.</t>
  </si>
  <si>
    <t>https://community.secop.gov.co/Public/Tendering/OpportunityDetail/Index?noticeUID=CO1.NTC.5519824&amp;isFromPublicArea=True&amp;isModal=true&amp;asPopupView=true</t>
  </si>
  <si>
    <t>El término estrictamente indispensable para que el contratista cumpla con el objeto y obligaciones contractuales será de once (11) meses, o hasta 31 de diciembre, lo primero que ocurra.</t>
  </si>
  <si>
    <t>CLAUDIA MILENA ÁLVAREZ LONDOÑO</t>
  </si>
  <si>
    <t>ADMINISTRACIÓN DEL MEDIO AMBIENTE</t>
  </si>
  <si>
    <t>https://www.funcionpublica.gov.co/web/sigep2/hdv/-/directorio/S22471-8003-5/view</t>
  </si>
  <si>
    <t>Prestar servicios profesionales a la Dirección de ordenamiento ambiental territorial y SINA y al Ministerio de Ambiente y Desarrollo Sostenible, en su participación en la Comisión de Ordenamiento Territorial - COT y en el Comité Especial Interinstitucional_x0002_CEI, en lo referente a la incorporación de la dimensión ambiental en el marco de la implementación del Plan Nacional de Desarrollo 2022- 2026 en lo relacionado con el ordenamiento ambiental territorial</t>
  </si>
  <si>
    <t>1. Apoyar a la Dirección de Ordenamiento Ambiental Territorial y Coordinación del SINA, en el desarrollo de insumos técnicos en el marco de la implementación de estrategias de fortalecimiento de ordenamiento ambiental, gobernanza territorial y/o evaluaciones ambientales estratégicas en territorios priorizados por el Ministerio. 2. Apoyar la formulación de criterios técnicos para orientar la incorporación de la dimensión ambiental en la formulación, adopción e implementación de políticas, propuestas de reglamentación, desarrollos normativos, conceptos técnicos, Acuerdos COT y demás relacionados con ordenamiento ambiental territorial en el marco del cumplimiento del plan de acción anual de la Comisión de Ordenamiento Territorial -COT. 3. Apoyar la elaboración de conceptos técnicos relacionados con la incorporación de los aspectos ambientales en el ejercicio de competencias y funciones de los Esquemas Asociativos Territoriales – EAT de alcance subregional, metropolitano o regional, en el marco de la implementación de la estrategia de fortalecimiento de Esquemas Asociativos Territoriales establecida en el Plan Nacional de Desarrollo 2022- 2026. 4. Apoyar la participación de la Dirección de Ordenamiento Ambiental Territorial y SINA en la Comisión de Ordenamiento Territorial - COT y en el Comité Especial Interinstitucional- CEI, en el marco del cumplimiento del plan de acción anual de la COT. 5. Apoyar a la Dirección de Ordenamiento Ambiental Territorial y Coordinación del SINA en el desarrollo de las agendas interministeriales y espacios de coordinación interna relacionados con ordenamiento ambiental y su articulación con los instrumentos de planeación y ordenamiento territorial. 6. Las demás que le asigne el supervisor del contrato y que tengan relación directa con el objeto contractual.</t>
  </si>
  <si>
    <t>El valor del contrato a celebrar es hasta por la suma de CIENTO QUINCE MILLONES TRESCIENTOS SESENTA Y SIETE MIL CUATROCIENTOS PESOS ($115.367.400 M/CTE), incluido los impuestos a que haya lugar.</t>
  </si>
  <si>
    <t>https://community.secop.gov.co/Public/Tendering/OpportunityDetail/Index?noticeUID=CO1.NTC.5515460&amp;isFromPublicArea=True&amp;isModal=true&amp;asPopupView=true</t>
  </si>
  <si>
    <t>El término estrictamente indispensable para que el contratista cumpla con el objeto y obligaciones contractuales será de 10 meses y 21 días, o hasta 31 de diciembre, lo primero que ocurra.</t>
  </si>
  <si>
    <t>PAOLA ANDREA DELGADO ANGEL</t>
  </si>
  <si>
    <t>GOBIERNO Y RELACIONES
INTERNACIONALES</t>
  </si>
  <si>
    <t>https://www.funcionpublica.gov.co/web/sigep2/hdv/-/directorio/S4245554-8003-5/view</t>
  </si>
  <si>
    <t xml:space="preserve">VICEMINISTRO DE ORDENAMIENTO AMBIENTAL DEL TERRITORIO </t>
  </si>
  <si>
    <t>Prestación de servicios profesionales al despacho del Viceministerio de Ordenamiento Ambiental del Territorio para apoyar en la producción de documentos técnicos de ordenamiento territorial alrededor del agua, cambio climático y participación ciudadana en los asuntos ambientales y apoyar los procesos asociados a carbono azul y su articulación con las políticas e instrumentos de adaptación al cambio climático.</t>
  </si>
  <si>
    <t>1. Elaborar y presentar dentro de los primeros 15 días calendario de ejecución del contrato un plan de trabajo que incluya un cronograma de actividades donde se detalle la forma en la que se ejecutarán cada una de las obligaciones contractuales. 2. Revisar, editar y robustecer documentos técnicos y ayudas de memoria solicitados por el despacho del Viceministerio de Ordenamiento Ambiental del Territorio para reuniones o eventos públicos en materia de ordenamiento ambiental territorial, lucha contra el cambio climático, mercados de carbono y la participación ciudadana en los asuntos ambientales. 3. Elaborar representaciones gráficas, diagramas y esquemas de ayudas de memoria, resúmenes técnicos y procesos de investigación y análisis cuantitativo y cualitativo que faciliten la presentación de los avances del gobierno en materia ambiental y que son presentados por la viceministra de Ordenamiento Ambiental del Territorio. 4. Apoyar el diseño y redacción de reportes y/o informes técnicos sobre artículos de investigación, documentos y noticias relevantes en materia de ordenamiento alrededor del agua, cambio climático, carbono azul y la participación ciudadana en los asuntos ambientales para apoyar las diferentes actividades a cargo del viceministerio de Ordenamiento Ambiental del Territorio y sus dependencias. 5. Apoyar la articulación intra e interinstitucional requerida para la conceptualización, implementación y seguimiento a los temas de carbono azul en ecosistemas marinos y costeros como mecanismo de adaptación al cambio climático de los territorios. 6. Facilitar el rol de enlace entre el viceministerio de Ordenamiento Ambiental del Territorio y el viceministerio de Políticas y Normalización Ambiental, apoyando la gestión de necesidades, articulación y consolidación de información, garantizando una respuesta efectiva a las peticiones planteadas. 7. Participar en reuniones, proyectar y gestionar las respuestas a los PQRS que le sean asignados y elaborar las ayudas memoria en los temas relacionados con su objeto contractual.</t>
  </si>
  <si>
    <t>El valor del contrato a celebrar es hasta por la suma $107.287.547 CIENTO SIETE MILLONES DOSCIENTOS OCHENTA Y SIETE MIL QUINIENTOS CUARENTA Y SIETE PESOS MCTE, incluido los impuestos a que haya lugar.</t>
  </si>
  <si>
    <t>https://community.secop.gov.co/Public/Tendering/OpportunityDetail/Index?noticeUID=CO1.NTC.5514270&amp;isFromPublicArea=True&amp;isModal=true&amp;asPopupView=true</t>
  </si>
  <si>
    <t>El término estrictamente indispensable para que el contratista cumpla con el objeto y obligaciones contractuales será once (11) meses y cinco (5) días, o hasta 31 de diciembre, lo primero que ocurra.</t>
  </si>
  <si>
    <t>DIANA MARCELA REYES MORENO</t>
  </si>
  <si>
    <t>https://www.funcionpublica.gov.co/web/sigep2/hdv/-/directorio/S809979-8003-5/view</t>
  </si>
  <si>
    <t>Prestación de servicios profesionales a la Dirección de Bosques, Biodiversidad y Servicios Ecosistémicos del Ministerio de Ambiente y Desarrollo Sostenible, para apoyar la definición de los diferentes lineamientos jurídicos en materia sancionatoria ambiental y realizar acompañamiento jurídico en las actuaciones administrativas y jurídicas de los procesos sancionatorios ambientales que sean de competencia de la Dirección</t>
  </si>
  <si>
    <t>1. Apoyar en la asignación del reparto de los expedientes sancionatorios de la Dirección de Bosques, Biodiversidad y Servicios Ecosistémicos para adelantar todos los trámites necesarios y que sean de su competencia 2. Colaborar en la gestión del reparto y revisión de las respuestas a las PQRS asignadas al Grupo Sancionatorio y respuestas a entes de control competencia del Grupo Sancionatorio de la de la Dirección de Bosques, Biodiversidad y Servicios Ecosistémicos. 3. Brindar apoyo en la definición de lineamientos jurídicos en materia sancionatoria para aplicar en los diferentes trámites administrativos ambientales sancionatorios de competencia de la Dirección de Bosques, Biodiversidad y Servicios Ecosistémicos. 4. Brindar apoyo en la revisión de los actos administrativos que sean señalados por el supervisor, dentro de las actuaciones administrativas ambientales de carácter sancionatorio de la Dirección de Bosques, Biodiversidad y Servicios Ecosistémicos. 5. Realizar capacitaciones en materia jurídica del régimen sancionatorio ambiental asignadas por el supervisor del contrato. 6. Aplicar en los espacios de participación y acompañamiento desarrollados mensualmente en el marco del objeto contractual los formatos y procedimientos establecidos en el sistema integrado de gestión de la entidad. 7. Las demás actividades que estén relacionadas con el objeto contractual y que sean asignadas por el supervisor</t>
  </si>
  <si>
    <t>El valor del contrato a celebrar es hasta por la suma de CIENTO VEINTISIETE MILLONES CINCUENTA MIL PESOS M/CTE ($127.050.000) incluido los impuestos a que haya lugar</t>
  </si>
  <si>
    <t>https://community.secop.gov.co/Public/Tendering/OpportunityDetail/Index?noticeUID=CO1.NTC.5513423&amp;isFromPublicArea=True&amp;isModal=true&amp;asPopupView=true</t>
  </si>
  <si>
    <t>RAIMUNDO HUMBERTO TAMAYO MEDINA</t>
  </si>
  <si>
    <t>https://www.funcionpublica.gov.co/web/sigep2/hdv/-/directorio/S13521-8003-5/view</t>
  </si>
  <si>
    <t>Prestación de servicios profesionales a la Dirección de Gestión Integral del Recurso Hídrico del Ministerio de Ambiente y Desarrollo Sostenible para fortalecer técnicamente a las Autoridades Ambientales en la implementación de instrumentos de planificación de cuencas hidrográficas como aporte al ordenamiento del territorio alrededor del agua.</t>
  </si>
  <si>
    <t>1. Elaborar y presentar un plan de trabajo para la ejecución de las actividades del contrato 2. Apoyar técnicamente, la gestión de las observaciones que se realice a la actualización de la Guía Técnica para la Formulación de los Planes de Ordenación y Manejo de Cuencas Hidrográficas – POMCA, incluyendo las respuestas y su incorporación, si aplica, en los documentos correspondientes, de manera específica en los componentes de diagnóstico y zonificación ambiental del POMCA. 3. Preparar y proveer los insumos técnicos requeridos por la DGIRH en el marco de la información generada en las asistencias técnicas a las autoridades ambientales en la formulación o actualización de los POMCA. 4. Asistir técnicamente a las autoridades ambientales frente a los instrumentos de planificación de Cuencas, de conformidad con los requerimientos de la supervisión elaborando los documentos a que haya lugar. 5. Solicitar y analizar la información reportada por las autoridades ambientales relacionadas con las acciones de seguimiento en los procesos de formulación o actualización de POMCA, generando el informe o reporte a que haya lugar. 6. Apoyar la articulación de los procesos de Ordenación y manejo de cuencas con los programas y proyectos en las ecorregiones y territorios priorizados en el Plan nacional de Desarrollo 7. Las demás actividades que estén relacionadas con el objeto contractual y que le sean asignadas por el supervisor del contrato.</t>
  </si>
  <si>
    <t>El valor del contrato a celebrar es hasta por la suma de CIENTO VEINTIOCHO MILLONES SETECIENTOS CINCUENTA MIL M/CTE ($128.750.000), incluido los impuestos a que haya lugar</t>
  </si>
  <si>
    <t>https://community.secop.gov.co/Public/Tendering/OpportunityDetail/Index?noticeUID=CO1.NTC.5519351&amp;isFromPublicArea=True&amp;isModal=true&amp;asPopupView=true</t>
  </si>
  <si>
    <t>El término estrictamente indispensable para que el contratista cumpla con el objeto y obligaciones contractuales será diez (10) meses, o hasta 31 de diciembre, lo primero que ocurra</t>
  </si>
  <si>
    <t>DALILA CAMELO SALAMANCA</t>
  </si>
  <si>
    <t>https://www.funcionpublica.gov.co/web/sigep2/hdv/-/directorio/S45328-8003-5/view</t>
  </si>
  <si>
    <t>Prestar servicios profesionales para apoyar a la Dirección de Ordenamiento Ambiental Territorial y Sistema Nacional Ambiental en el cumplimiento de los compromisos a su cargo en el marco de CONPES, sentencias, espacios de diálogo social e instancias de coordinación y articulación interinstitucional, así como, en la generación de lineamientos para la Sabana de Bogotá, en el marco de las prioridades en materia ambiental del Plan Nacional de Desarrollo 2022-2026.</t>
  </si>
  <si>
    <t>1. Proponer un plan de trabajo para el cumplimiento de las órdenes y obligaciones de sentencias, CONPES, espacios de diálogo social e instancias de coordinación y articulación interinstitucional, relacionadas con las funciones a cargo de la Dirección de Ordenamiento Ambiental Territorial y Sistema Nacional Ambiental o que impliquen gestión de información con las autoridades ambientales del SINA y actualizar su avance. 2. Proyectar insumos técnicos e informes, ayudas de memoria y actas, derivados de la participación y las acciones realizadas en el marco del cumplimiento de los compromisos de la Dirección que se le sean asignados, respecto a órdenes derivadas de sentencias, CONPES 4050, espacios de diálogo social e instancias de coordinación y articulación interinstitucional que involucren a las entidades del SINA, así como, los informes que den cuenta del cumplimiento del Plan de Acción de la Dirección en relación con estos temas. 3. Participar en las reuniones internas e interinstitucionales relacionadas con el cumplimiento de compromisos en el marco de sentencias, CONPES, espacios de diálogo social e instancias de coordinación y articulación interinstitucional y demás temas técnicos relacionados. 4. Apoyar desde la Dirección de Ordenamiento Territorial y Sistema Nacional Ambiental, la gestión ambiental en territorios priorizados, así como, la formulación de los lineamientos para el ordenamiento ambiental, según lo dispuesto en el artículo 61 de la Ley 99 de 1993, en el marco de lo dispuesto en el Plan Nacional de Desarrollo 2022-2026. 5. Apoyar a los delegados del Ministerio de Ambiente y Desarrollo Sostenible ante los Consejos Directivos de las Corporaciones Autónomas Regionales y de Desarrollo Sostenible y a la Dirección en la revisión y asistencia técnica en temas relacionados con manejo de ecosistemas estratégicos y áreas protegidas, como insumo para la toma de decisiones, cuando se requiera. 6. Las demás obligaciones que le sean asignadas y que guarden relación directa con la naturaleza del objeto contractual.</t>
  </si>
  <si>
    <t>El valor del contrato a celebrar es hasta por la suma de $ 116’600.000 M/CTE, incluido los impuestos a que haya lugar.</t>
  </si>
  <si>
    <t>https://community.secop.gov.co/Public/Tendering/OpportunityDetail/Index?noticeUID=CO1.NTC.5516377&amp;isFromPublicArea=True&amp;isModal=true&amp;asPopupView=true</t>
  </si>
  <si>
    <t>ALBA LUCERO CORREDOR MARTIN</t>
  </si>
  <si>
    <t>https://www.funcionpublica.gov.co/web/sigep2/hdv/-/directorio/S2174355-8003-5/view</t>
  </si>
  <si>
    <t>Prestar los servicios profesionales a la Dirección de Asuntos Ambientales Sectorial y Urbana del Ministerio de Ambiente y Desarrollo Sostenible, para apoyar jurídicamente a la Dirección en los asuntos que se requiera, especialmente aquellos relacionados con la gestión contractual de la Dirección</t>
  </si>
  <si>
    <t>1. Presentar para aprobación del supervisor un plan de trabajo (actividades, cronograma y entregables) dentro de los diez (10) días calendario siguientes al cumplimiento de los requisitos de ejecución del contrato. 2. Estructurar los estudios previos y demás documentos que se requieran para la contratación en sus etapas precontractuales, contractuales y poscontractuales de la Dirección de Asuntos Ambientales, Sectorial y Urbana. 3. Elaborar, revisar, analizar y verificar la documentación aportada para la suscripción de contratos, prórrogas, adiciones, cesiones, suspensiones y liquidaciones de estos. 4. Apoyar las actividades para la articulación jurídica y/o administrativa con otras dependencias, especialmente con el grupo de contratos del Ministerio de Ambiente y Desarrollo Sostenible. 5. Construir y actualizar los instrumentos de control y consolidar los reportes de la contratación desarrollada en la Dirección de Asuntos Ambientales, Sectorial y Urbana. 6. Apoyar en caso de ser requerido, el seguimiento al cumplimiento de sentencias y Planes de Mejoramiento en las que participa la Dirección de Asuntos Ambientales, Sectorial y Urbana. 7. Apoyar cuando sea requerido en las actividades que, en materia precontractual, contractual y poscontractual, se desarrollen para asuntos de cooperación. 8. Orientar, revisar, proyectar y/o consolidar dentro de los términos legales las respuestas a derechos de petición, quejas, requerimientos de órganos de control y demás solicitudes en temas relacionados con el objeto contractual, Esto se llevará a cabo mediante correo electrónico o a través de la plataforma de información del Ministerio, conocida como la "Administración y Recepción de Correspondencia Ambiental (ARCA)". 9. Participar en las reuniones relacionadas con el objeto y las actividades contractuales, para lo cual se debe allegar los soportes de asistencia, ayudas de memoria y soporte del seguimiento a los compromisos establecidos, en caso de que aplique. 10. Apoyar con la proyección, el reporte y las evidencias de las acciones establecidas en el Plan de Acción y/o informes solicitados por el supervisor(a) relacionados con la Contratación de la Dirección de Asuntos Ambientales, Sectorial y Urbana. 11. Las demás actividades complementarias requeridas para el desarrollo del objeto contractual.</t>
  </si>
  <si>
    <t>C-3201-0900-7-10101D-3201031-02</t>
  </si>
  <si>
    <t>SANDRA PATRICIA MONTOYA VILLAREAL</t>
  </si>
  <si>
    <t>Directora de Asuntos Ambientales, Sectorial y Urban</t>
  </si>
  <si>
    <t>https://community.secop.gov.co/Public/Tendering/OpportunityDetail/Index?noticeUID=CO1.NTC.5513827&amp;isFromPublicArea=True&amp;isModal=true&amp;asPopupView=true</t>
  </si>
  <si>
    <t>El término estrictamente indispensable para que el contratista cumpla con el objeto y obligaciones contractuales será diez (10) meses, o hasta 31 de diciembre de 2024, lo primero que ocurra.</t>
  </si>
  <si>
    <t>MARIA CRISTINA BAUTISTA TOVAR</t>
  </si>
  <si>
    <t>https://www.funcionpublica.gov.co/web/sigep2/hdv/-/directorio/S2201266-8003-5/view</t>
  </si>
  <si>
    <t>Prestación de servicios profesionales a la Dirección de Asuntos Marinos, Costeros y Recursos Acuáticos del Ministerio de Ambiente y Desarrollo Sostenible, para llevar a cabo las actividades relacionadas con la gestión contractual de la dirección, así como el apoyo en la gestión administrativa incluidos los trámites ante los entes de control internos y/o externos.</t>
  </si>
  <si>
    <t>1.	Desarrollar las tareas propias de los trámites pre-contractual, contractual y poscontractual de los procesos de contratación a cargo de la DAMCRA. 2.	Proyectar las actas de liquidación de los contratos y convenios, cuya supervisión es ejercida por la DAMCRA. 3. Realizar el seguimiento jurídico a todas las actividades contractuales, derivadas de la ejecución de los proyectos a cargo del área técnica, para lo cual deberá revisar el estado de los distintos procesos de selección y contratos en ejecución, hasta la liquidación de los mismos.
4.	Brindar el soporte requerido y/o el acompañamiento en actividades de gestión administrativa, control interno y ante los entes de control externos de acuerdo con la normativa, competencia del área y procedimientos vigentes.5. Gestionar o suministrar los insumos para dar respuesta a los derechos de petición en cumplimiento de su objeto contractual, con criterios de calidad y oportunidad dando cumplimiento a los términos legales 6.Apoyar a la supervisión de los contratos y/o convenios que le sean asignados por el supervisor en el marco del objeto contractual. 7. Mantener actualizada la información del drive (expediente contractual digital) de la DAMCRA de los tramites asignados. 8.	Las demás actividades relacionadas con el desarrollo del objeto del presente contrato.</t>
  </si>
  <si>
    <t>El valor del contrato a celebrar es hasta por la suma de SETENTA Y NUEVE MILLONES TRESCIENTOS DIEZ MIL PESOS MICTE ($79.310.000), incluido los impuestos a que haya lugar.</t>
  </si>
  <si>
    <t>https://community.secop.gov.co/Public/Tendering/OpportunityDetail/Index?noticeUID=CO1.NTC.5522011&amp;isFromPublicArea=True&amp;isModal=true&amp;asPopupView=true</t>
  </si>
  <si>
    <t>MARIA JULIANA VANEGAS GONZALEZ</t>
  </si>
  <si>
    <t>https://www.funcionpublica.gov.co/web/sigep2/hdv/-/directorio/S4676757-8003-5/view</t>
  </si>
  <si>
    <t>Prestación de servicios profesionales a la Dirección de Asuntos Marinos, Costeros y Recursos Acuáticos del Ministerio de Ambiente y Desarrollo Sostenible, para apoyar en el desarrollo y seguimiento de medidas de manejo, conservación y restauración de ecosistemas marino costeros, teniendo en cuenta los compromisos en el contexto nacional e internacional.</t>
  </si>
  <si>
    <t>1. Brindar acompañamiento y apoyo técnico en la construcción de los lineamientos de restauración nacional del ecosistema arrecifes de coral. 2. Elaborar el documento guía con lineamientos técnicos para realizar la restauración de arrecifes de coral y validar con grupos de actores clave. 3. Apoyar el desarrollo y seguimiento de las acciones de la estrategia nacional restauración para los ecosistemas marino costeros. 4. Apoyar la actualización, seguimiento y reporte de las Metas de la Contribución Determinada a Nivel Nacional –NDC para el período 2020 – 2030, SISCONPES, PND en el componente de restauración de arrecifes de coral y adaptación basadas en ecosistemas. 5. Apoyar el seguimiento a sentencias o acciones constitucionales relacionadas con la restauración de ecosistemas marino-costeros y áreas costeras degradadas. 6. Apoyar la formulación y la supervisión de los contratos y/o convenios que le sean designados por el supervisor. 7. Apoyar la revisión de documentos, preparación de conceptos, ayudas de memoria, respuestas a consultas y solicitudes en general de información, etc., relacionados con las gestiones y obligaciones nacionales e internacionales con criterios de calidad y oportunidad dando cumplimiento a los términos legales. 8. Participar y apoyar en la organización de talleres, reuniones, actividades y otros espacios de articulación pertinentes que realiza MINAMBIENTE relacionados con el objeto del contrato. 9. Mantener actualizada la información del drive (Carpeta digital) de la DAMCRA de los tramites Asignados 10. Las demás actividades relacionadas con el desarrollo del objeto del presente contrato.</t>
  </si>
  <si>
    <t>El valor del contrato a celebrar es hasta por la suma de SETENTA Y NUEVE MILLONES TRESCIENTOS DIEZ MIL PESOS M/CTE ($79.310.000), incluido los impuestos a que haya lugar.</t>
  </si>
  <si>
    <t>C-3207-0900-4-10102A-3207021-02</t>
  </si>
  <si>
    <t>https://community.secop.gov.co/Public/Tendering/OpportunityDetail/Index?noticeUID=CO1.NTC.5545591&amp;isFromPublicArea=True&amp;isModal=true&amp;asPopupView=true</t>
  </si>
  <si>
    <t>MARIA JOSÉ BARRERA GRANADOS</t>
  </si>
  <si>
    <t>CIENCIA POLITICA Y GOBIERNO</t>
  </si>
  <si>
    <t>https://www.funcionpublica.gov.co/web/sigep2/hdv/-/directorio/S4669435-8003-5/view</t>
  </si>
  <si>
    <t>Prestar servicios profesionales a la Dirección de Cambio Climático y Gestión del Riesgo del Ministerio de Ambiente y Desarrollo Sostenible para apoyar las actividades de la Comisión Intersectorial de Cambio Climático (CICC) y sus diferentes comités y grupos de trabajo, así como el seguimiento a la contribución nacionalmente determinada del país (NDC, por sus siglas en inglés)</t>
  </si>
  <si>
    <t>1. Apoyar los componentes operativos, procedimentales y documentales de la Comisión Intersectorial de Cambio Climático (CICC) y sus diferentes comités y grupos de trabajo. 2. Adelantar la gestión interna e interinstitucional requerida de los diferentes procesos relacionados con la CICC. 3.Brindar asesoría en la implementación y seguimiento de la contribución nacionalmente determinada del país (NDC, por sus siglas en inglés) de manera coordinada con la Dirección de Cambio Climático y Gestión del Riesgo y la Estrategia Colombiana de Desarrollo Baja en Carbono Adaptada y Resiliente (ECDBCAR) 4. Apoyar técnicamente a la construcción de insumos y trabajar de manera articulada aportando al trabajo conjunto y desarrollo del eje estratégico de planeación, presupuesto y proyectos de la DCCGR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6.Todas las demás que le sean asignadas por la Dirección y que tengan relación con el objeto contractual.</t>
  </si>
  <si>
    <t>El valor del contrato a celebrar es hasta por la suma de CINCUENTA Y SEIS MILLONES OCHOCIENTOS OCHENTA Y SEIS MIL SEISCIENTOS SESENTA Y SIETE PESOS M/CTE ($56.886.667), incluido los impuestos a que haya lugar.</t>
  </si>
  <si>
    <t>13-2-82024</t>
  </si>
  <si>
    <t>https://community.secop.gov.co/Public/Tendering/OpportunityDetail/Index?noticeUID=CO1.NTC.5616343&amp;isFromPublicArea=True&amp;isModal=true&amp;asPopupView=true</t>
  </si>
  <si>
    <t>El término estrictamente indispensable para que el contratista cumpla con el objeto y obligaciones contractuales será de DIEZ (10) MESES VEINTIDOS (22) DÍAS, o hasta el 31 de diciembre de 2024 (lo primero que ocurra), contados a partir del cumplimiento de los requisitos de ejecución previo perfeccionamiento del contrato.</t>
  </si>
  <si>
    <t>VIVIANA ANDREA BAUTISTA PULIDO</t>
  </si>
  <si>
    <t>https://www.funcionpublica.gov.co/web/sigep2/hdv/-/directorio/S2384197-8003-5/view</t>
  </si>
  <si>
    <t>Prestación de servicios profesionales a la Dirección de Asuntos Marinos, Costeros y Recursos Acuáticos del Ministerio de Ambiente y Desarrollo Sostenible para apoyar en la implementación y seguimiento de las actividades del programa de gestión documental de la entidad, así como en el sistema de gestión de calidad.</t>
  </si>
  <si>
    <t>1. Llevar a cabo las actividades administrativas y técnicas necesarias para planificar, identificar, clasificar, manejar y organizar la documentación producida y recibida por la Dirección de Asuntos Marinos Costeros y Recursos Acuáticos desde su origen hasta su destino final asegurando el acceso a la información mediante la consulta o préstamo de los documentos. 2. Brindar apoyo en la administración de comunicaciones, aplicación de instrumentos archivísticos, así como en la creación y gestión de expedientes electrónicos en el sistema de gestión documental del Ministerio. 3. Realizar actividades para mantener actualizado el inventario físico y digital correspondiente a la gestión de archivos, cumpliendo con los estándares de calidad en clasificación, depuración, organización y foliación, según los procedimientos establecidos por el Ministerio. 4. Apoyar en la actualización e implementación de las tablas de retención documental en coordinación y bajo los parámetros establecidos por el grupo de gestión documental del Ministerio. 5. Ejecutar las acciones necesarias para cumplir con el cronograma de transferencias documentales de la Dirección de Asuntos Marinos Costeros y Recursos Acuáticos, conforme a las directrices establecidas por el Grupo de Gestión Documental del Ministerio de Ambiente y Desarrollo Sostenible. 6. Colaborar en la atención de auditorías, así como en la subsanación de hallazgos relacionados con la gestión documental de la Dirección de Asuntos Marinos Costeros y Recursos Acuáticos. 7. Proyectar las respuestas a los derechos de petición, memorandos y demás solicitudes realizadas a la Dirección en asuntos relacionados con el objeto contractual en los términos establecidos por la normativa legal vigente, de manera clara, completa y fundamentada. 8. Mantener actualizada la información del drive (Carpeta digital) y la información física de la DAMCRA de los tramites asignados. 9. Las demás que se relacionen con el objeto del contrato</t>
  </si>
  <si>
    <t>El valor del contrato a celebrar es hasta por la suma de CINCUENTA Y SIETE MILLONES DOSCIENTOS MIL PESOS M/CTE ($57.200.000), incluido los impuestos a que haya lugar.</t>
  </si>
  <si>
    <t>https://community.secop.gov.co/Public/Tendering/OpportunityDetail/Index?noticeUID=CO1.NTC.5561185&amp;isFromPublicArea=True&amp;isModal=true&amp;asPopupView=true</t>
  </si>
  <si>
    <t>GERMAN FELIPE QUEVEDO SANCHEZ</t>
  </si>
  <si>
    <t>https://www.funcionpublica.gov.co/web/sigep2/hdv/-/directorio/S502294-8003-5/view</t>
  </si>
  <si>
    <t>Prestación de servicios profesionales a la Dirección de Asuntos Marinos, Costeros y Recursos Acuáticos del Ministerio de Ambiente y Desarrollo Sostenible, para apoyar en la identificación e implementación de instrumentos económicos y financieros y en la formulación de proyectos como aporte a la valoración de la biodiversidad y la economía azul.</t>
  </si>
  <si>
    <t>1.Apoyar en el ajuste, validación e implementación de la propuesta de guía metodológica para la valoración de la biodiversidad en el contexto social y de la economía azul en las zonas marino-costeras del país. 2. Apoyar en la identificación, formulación e implementación de instrumentos económicos que apunten a fortalecer la conservación y el uso sostenible de la biodiversidad y servicios ecosistémicos en el ámbito marino costero. 3. Apoyar la identificación de necesidades para implementación y articulación entre el ministerio de Agricultura y la dirección en temas relacionados con la economía azul. 4. Apoyar en la identificación de necesidades de proyectos y su formulación frente a los requerimientos de la dirección para respaldar la economía de la biodiversidad en el ámbito marino-costero. 5. Apoyar técnicamente a las direcciones y oficinas técnicas del MINAMBIENTE y otras entidades relacionadas con el fortalecimiento de la economía de la biodiversidad y azul. 6. Gestionar o suministrar los insumos para dar respuesta a los derechos de petición en cumplimiento de su objeto contractual, con criterios de calidad y oportunidad dando cumplimiento a los términos legales. 7. Apoyar a la supervisión de los contratos y/o convenios que le sean asignados por el supervisor en el marco del objeto contractual. 8. Brindar apoyo en la revisión de documentos, preparación de conceptos, ayudas de memoria, respuestas a consultas y solicitudes en general de información, etc. relacionados con las gestiones y obligaciones nacionales e internacionales en materia del objeto. 9. Participar y apoyar en la organización de los talleres, reuniones, actividades y otros espacios de articulación pertinentes que realiza MINAMBIENTE relacionados con el objeto del contrato. 10. Mantener actualizada la información del drive (Carpeta digital) de la DAMCRA de los tramites asignados 11. Las demás actividades relacionadas con el desarrollo del objeto del presente contrato.</t>
  </si>
  <si>
    <t>El valor del contrato a celebrar es hasta por la suma de CIEN MILLONES CIEN MIL PESOS M/CTE ($100.100.000), incluido los impuestos a que haya lugar.</t>
  </si>
  <si>
    <t>C-3207-0900-4-10102A-3207023-02</t>
  </si>
  <si>
    <t>ANA MARIA GONZALEZ</t>
  </si>
  <si>
    <t>Profesional Especializado Código 2028 Grado 19</t>
  </si>
  <si>
    <t>https://community.secop.gov.co/Public/Tendering/OpportunityDetail/Index?noticeUID=CO1.NTC.5557015&amp;isFromPublicArea=True&amp;isModal=true&amp;asPopupView=true</t>
  </si>
  <si>
    <t>DAVID CAMILO BERNAL HERRERA</t>
  </si>
  <si>
    <t>https://www.funcionpublica.gov.co/web/sigep2/hdv/-/directorio/S2899290-8003-5/view</t>
  </si>
  <si>
    <t>Prestación de servicios profesionales a la Dirección de Bosques, Biodiversidad y Servicios Ecosistémicos del Ministerio de Ambiente y Desarrollo Sostenible, en el acompañamiento y apoyo de actividades relacionadas con la economía forestal y de la biodiversidad en el marco del Plan Integral de Contención a la Deforestación y de la Biodiversidad 2022-2026</t>
  </si>
  <si>
    <t>1. Brindar apoyo a la estructuración y/o supervisión de convenios relacionados con incentivos económicos a la conservación o Pagos por Servicios Ambientales (PSA) que se enmarcan en el Plan Integral de Contención a la Deforestación (PICD). 2. Acompañar espacios, actividades y aportar insumos técnicos que den cumplimiento a las metas del Plan Integral de Contención de la Deforestación o de la Estrategia Nacional de Restauración del PND 2022-2026 enmarcados con el Fondo Para la Vida y de la Biodiversidad (FPVyB). 3. Recopilar y analizar información económica relacionada con el sector forestal, haciendo énfasis en los Núcleos de Desarrollo Forestal y de la Biodiversidad (NDFyB). 4. Acompañar actividades del proyecto de Consolidación de la Gobernanza Forestal, desde el componente económico.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Aplicar en los espacios de participación y acompañamiento desarrollados mensualmente en el marco del objeto contractual los formatos y procedimientos establecidos en el sistema integrado de gestión de la entidad. 7. Las demás que sean asignadas por el Supervisor del Contrato.</t>
  </si>
  <si>
    <t>https://community.secop.gov.co/Public/Tendering/OpportunityDetail/Index?noticeUID=CO1.NTC.5515955&amp;isFromPublicArea=True&amp;isModal=true&amp;asPopupView=true</t>
  </si>
  <si>
    <t>El término estrictamente indispensable para que el contratista cumpla con el objeto y obligaciones contractuales será de ONCE (11) MESES, o hasta 31 de diciembre de 2024, lo primero que ocurra.</t>
  </si>
  <si>
    <t>JOSÉ ROBERTO ARANGO ROMERO</t>
  </si>
  <si>
    <t>TECNOLOGIA EN DISEÑO GRAFICO</t>
  </si>
  <si>
    <t>https://www.funcionpublica.gov.co/web/sigep2/hdv/-/directorio/S542949-8003-5/view</t>
  </si>
  <si>
    <t>Prestación de servicios de apoyo a la gestión, para realizar el diseño de las piezas y productos gráficos mediante los cuales se evidencien las actividades o metas de la Entidad, así como las demás actividades administrativas a cargo del Grupo de Comunicaciones.</t>
  </si>
  <si>
    <t>1. Apoyar la elaboración de las piezas graficas que le sean requeridas, para las estrategias a cargo del Ministerio de Ambiente y Desarrollo Sostenible. 2. Brindar apoyo al Grupo de Comunicaciones en la construcción creativa de productos, copys y del diseño de las piezas audiovisuales como parte de la estrategia de comunicaciones del Ministerio la cual será objeto de divulgación. 3. Brindar apoyo en las solicitudes de las áreas relacionadas con la maquetación y composición de los diferentes libros (políticas, guías, lineamientos, etc.) que emita el Ministerio para divulgar su gestión. 4.Apoyar a las diversas áras del Ministerio de Ambiente y Desarrollo Sostenible en la impresión de archivos de gran formato, tales como cartografías y cuadros de Excel, entre otros. 5. Realizar mensualmente el archivo de las imágenes y productos realizados fotográfico, proyectos editables y finalizado en la plataforma requerida por el supervisor, para la clara y eficiente búsqueda y consulta actual y posterior del equipo en el marco de la transparencia y buen manejo de la información. 6. Apoyar las respuestas de consultas, quejas, reclamos o peticiones que le sean asignadas. 7. Asistir a las reuniones citadas por el grupo de Comunicaciones y a todas aquellas que estén relacionadas con el objeto contractual. 8. Las demás que sean solicitadas por el Supervisor/a del contrato y que estén relacionadas con el objeto contractual.</t>
  </si>
  <si>
    <t>El valor del contrato a celebrar es hasta por la suma de TREINTA Y SIETE MILLONES NOVECIENTOS CINCUENTA MIL PESOS M/CTE ($37.950.000) incluidos los impuestos a que haya lugar.</t>
  </si>
  <si>
    <t>https://community.secop.gov.co/Public/Tendering/OpportunityDetail/Index?noticeUID=CO1.NTC.5524487&amp;isFromPublicArea=True&amp;isModal=true&amp;asPopupView=true</t>
  </si>
  <si>
    <t>El término estrictamente indispensable para que el contratista cumpla con el objeto y obligaciones contractuales será de 07 MESES y 15 DÍAS CALENDARIO o hasta 31 de diciembre, lo primero que ocurra.</t>
  </si>
  <si>
    <t>MARÍA CAMILA BOTERO CASTRO</t>
  </si>
  <si>
    <t>https://www.funcionpublica.gov.co/web/sigep2/hdv/-/directorio/S4816196-8003-5/view</t>
  </si>
  <si>
    <t>Prestación de servicios profesionales para apoyar el desarrollo de la estrategia de comunicación digital mediante difusión de las actividades, metas y proyectos de la Entidad en las diferentes redes sociales.</t>
  </si>
  <si>
    <t>1. Brindar apoyo en la proyección de insumos así como en la proposición de elementos que permitan la construcción del diseño de la estrategia de difusión de contenidos del Ministerio de Ambiente y Desarrollo Sostenible en las diferentes plataformas digitales. 2. Proyectar y gestionar las respuestas de solicitudes de los usuarios de las redes sociales en relación con servicios, proyectos y actividades del Ministerio. 3. Apoyar la generación de parrillas de los temas que sean asignados en la ejecución contractual. 4. Apoyar en la elaboración de informes de análisis de métricas de las redes sociales mediante las que se generen alertas para la debida respuesta del equipo. 5. Apoyar el acompañamiento y cubrimiento de eventos de la Entidad así como la publicación de contenidos que se generen en estos en las distintas plataformas digitales del Ministerio de Ambiente y Desarrollo Sostenible. 6. Apoyo en el manejo de las redes sociales del Ministerio de Ambiente y Desarrollo Sostenible.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</si>
  <si>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CUARENTA Y SEIS MILLONES DOSCIENTOS MIL PESOS M/CTE ($46.200.000) incluidos los impuestos a que haya lugar.</t>
  </si>
  <si>
    <t>https://community.secop.gov.co/Public/Tendering/OpportunityDetail/Index?noticeUID=CO1.NTC.5525194&amp;isFromPublicArea=True&amp;isModal=true&amp;asPopupView=true</t>
  </si>
  <si>
    <t>El término estrictamente indispensable para que el contratista cumpla con el objeto y obligaciones contractuales será de 07 MESES Y 21 DÍAS CALENDARIO o hasta 31 de diciembre, lo primero que ocurra.</t>
  </si>
  <si>
    <t>JUAN PABLO ESLAVA MORA</t>
  </si>
  <si>
    <t>https://www.funcionpublica.gov.co/web/sigep2/hdv/-/directorio/S3613372-8003-5/view</t>
  </si>
  <si>
    <t>Prestación de servicios profesionales al Grupo de Comunicaciones del Ministerio de Ambiente y Desarrollo Sostenible para la generación de contenido relacionada con la gestión institucional para su divulgación en redes sociales, canales digitales y plataformas oficiales de la entidad</t>
  </si>
  <si>
    <t>1. Proyectar insumos y proponer elementos que permitan la construcción del diseño de la estrategia de difusión de contenidos del Ministerio de Ambiente y Desarrollo Sostenible en las diferentes plataformas digitales. 2. Apoyar en el desarrollo de contenidos multimedia y especiales periodísticos para el portal web y las plataformas digitales de la entidad. 3. Proyectar y gestionar las respuestas de solicitudes de los usuarios de las redes sociales en relación con servicios, proyectos y actividades del Ministerio. 4. Apoyar la realización de transmisiones de las jornadas de prevención, ruedas de prensa, lanzamientos de estrategias comunicacionales y demás actividades cuando estas se requieran, conforme a los requerimientos del grupo de comunicaciones del Ministerio. 5. Brindar acompañamiento al Grupo de Comunicaciones en la recolección de datos de tráfico y alcance de las publicaciones en redes sociales, mediante la medición de acciones y monitoreo con el fin de generar informes y reaccionar frente al comportamiento de las redes y mejorar la interacción digital del ministerio. 6. Asistir a las reuniones citadas por el grupo de Comunicaciones y a todas aquellas que tengan que ver con el objeto del presente contrato. 7. Las demás que sean solicitadas por el Supervisor/a del contrato y que estén relacionadas con el objeto contractua</t>
  </si>
  <si>
    <t>El valor del contrato a celebrar es hasta por la suma de CUARENTA Y SEIS MILLONES DOSCIENTOS MIL PESOS M/CTE ($46.200.000) incluidos los impuestos a que haya lugar</t>
  </si>
  <si>
    <t>https://community.secop.gov.co/Public/Tendering/OpportunityDetail/Index?noticeUID=CO1.NTC.5527427&amp;isFromPublicArea=True&amp;isModal=true&amp;asPopupView=true</t>
  </si>
  <si>
    <t>DIEGO NICOLAS CANTOR PAEZ</t>
  </si>
  <si>
    <t>ADMINISTRACION DE EMEPRESAS 0</t>
  </si>
  <si>
    <t>https://www.funcionpublica.gov.co/web/sigep2/hdv/-/directorio/S4807595-8003-5/view</t>
  </si>
  <si>
    <t>Prestación de Servicios profesionales para el desarrollo de estrategias y actividades en comunicación digital para la página web y redes sociales institucionales, enfocadas al cumplimiento de metas del Grupo de Comunicaciones.</t>
  </si>
  <si>
    <t>1. Apoyar las actividades relacionadas con el monitoreo de la información en las diferentes redes del Ministerio de Ambiente y Desarrollo Sostenible con el fin de generar informes y reaccionar frente al comportamiento de las redes y mejorar la interacción digital del ministerio. 2. Brindar apoyo en la actualización diaria de las redes sociales con las que cuenta la entidad, para lo cual deberá responder, atender, escuchar, monitorear y buscar más posibilidades de seguidores y usuarios a los que les pueda interesar las Estrategias y Programas del Ministerio. 3. Apoyar en la divulgación de la información y las estrategias comunicacionales en las redes sociales, especialmente en WhatsApp 4. Apoyar la preparación, consolidación y divulgación de sinergias con las entidades estatales, según lo requerido por el supervisor del contrato. 5. Apoyar la difusión de los diferentes eventos que se realicen en el Ministerio de Ambiente y Desarrollo Sostenible, a través de las diferentes redes sociales propias de la Entidad. Calle 37 No. 8 - 40, Bogotá D.C., Colombia Conmutador: (+57) 601 332 3400 https://www.minambiente.gov.co/ F-A-CTR-52: V7 – 27/07/2023 Página 9|22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</si>
  <si>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CINCUENTA Y DOS MILLONES QUINIENTOS MIL PESOS M/CTE ($52.500.000) incluidos los impuestos a que haya lugar</t>
  </si>
  <si>
    <t>https://community.secop.gov.co/Public/Tendering/OpportunityDetail/Index?noticeUID=CO1.NTC.5527180&amp;isFromPublicArea=True&amp;isModal=true&amp;asPopupView=true</t>
  </si>
  <si>
    <t>El término estrictamente indispensable para que el contratista cumpla con el objeto y obligaciones contractuales será de 07 MESES Y 15 DÍAS CALENDARIO o hasta 31 de diciembre, lo primero que ocurra</t>
  </si>
  <si>
    <t>DEISY JULIETH OCHOA NOGUERA</t>
  </si>
  <si>
    <t>https://www.funcionpublica.gov.co/web/sigep2/hdv/-/directorio/S2329523-8003-5/view</t>
  </si>
  <si>
    <t>Prestación de servicios profesionales al Grupo de Comunicaciones del Ministerio de Ambiente y Desarrollo Sostenible mediante la articulación y seguimiento de la estrategia comunicacional a desarrollar en el 2024, así como apoyando administrativamente a la dependencia en el seguimiento de acciones desarrolladas por esta en la vigencia actua</t>
  </si>
  <si>
    <t>1.Brindar acompañamiento al Grupo de Comunicaciones en el seguimiento de terceros para la ejecución de las estrategias de comunicación institucional en digital, medios de comunicación, foros y pauta en radio y TV 2. Apoyar la proyección de informes así como facturación mensual del contrato interadministrativo a cargo del Grupo de Comunicaciones. 3. Brindar apoyo en las supervisiones asignadas por el Coordinador del Grupo de Comunicaciones. 4. Realizar mensualmente el archivo de los soportes documentales de las actividades realizadas en el seguimiento a la estrategia del Grupo, incluyendo registros de reuniones, así como de documentación relevante.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</si>
  <si>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SETENTA Y SIETE MILLONES DE PESOS M/CTE ($77.000.000) incluidos los impuestos a que haya lugar.</t>
  </si>
  <si>
    <t>https://community.secop.gov.co/Public/Tendering/OpportunityDetail/Index?noticeUID=CO1.NTC.5527605&amp;isFromPublicArea=True&amp;isModal=true&amp;asPopupView=true</t>
  </si>
  <si>
    <t>El término estrictamente indispensable para que el contratista cumpla con el objeto y obligaciones contractuales será de 11 MESES o hasta 31 de diciembre, lo primero que ocurra</t>
  </si>
  <si>
    <t>DOLLY JOHANA INFANTE VASQUEZ</t>
  </si>
  <si>
    <t>TECNICO PROFESIONAL EN GESTION DE PROCESOS DE PREIMPRESION</t>
  </si>
  <si>
    <t>https://www.funcionpublica.gov.co/web/sigep2/hdv/-/directorio/S4699559-8003-5/view</t>
  </si>
  <si>
    <t>Prestación de servicios de apoyo a la gestión, brindando acompañamiento en la actualización de la página web, así como de los diferentes micrositios del Ministerio de Ambiente y Desarrollo Sostenible</t>
  </si>
  <si>
    <t>1. Brindar apoyo en el cargue y actualización de los contenidos en la sede electrónica del Ministerio de Ambiente y Desarrollo Sostenible. 2. Apoyar al Grupo de Comunicaciones en la gestión de contenidos de la página web de la Entidad, en marco del principio de transparencia, haciendo control de las actualizaciones y fechas de recepción de la información. 3. Brindar acompañamiento en la ejecución de actualizaciones, desarrollos y ajustes propios para la debida administración de la página web y la intranet del Ministerio de Ambiente y Desarrollo Sostenible. 4. Apoyar al Grupo de Comunicaciones en la gestión de backup de la página web e intranet de forma mensual.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</si>
  <si>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CUARENTA MILLONES VEINTIOCHO MIL TRESCIENTOS TREINTA Y TRES PESOS M/CTE ($40.028.333) incluidos los impuestos a que haya lugar.</t>
  </si>
  <si>
    <t>https://community.secop.gov.co/Public/Tendering/OpportunityDetail/Index?noticeUID=CO1.NTC.5544393&amp;isFromPublicArea=True&amp;isModal=true&amp;asPopupView=true</t>
  </si>
  <si>
    <t>El término estrictamente indispensable para que el contratista cumpla con el objeto y obligaciones contractuales será de diez (10) meses y 29 días calendario o hasta 31 de diciembre, lo primero que ocurra</t>
  </si>
  <si>
    <t xml:space="preserve">JENNY CRISTINA BOHORQUEZ VARGAS </t>
  </si>
  <si>
    <t>https://www.funcionpublica.gov.co/web/sigep2/hdv/-/directorio/S2180336-8003-5/view</t>
  </si>
  <si>
    <t>Prestar los servicios profesionales al Grupo de Servicios Administrativos del Ministerio de Ambiente y Desarrollo Sostenible, para la ejecución y seguimiento de las actividades necesarias para el manejo de los bienes muebles e inmuebles a cargo del almacén de la Entidad.</t>
  </si>
  <si>
    <t>1. Apoyar en la proyección de documentos relacionados con la suscripción, seguimiento y ejecución de los planes de mejoramiento suscritos en el desarrollo de las auditorías y relacionadas con el manejo de los inventarios y el almacén de la entidad. 2. Proyectar los informes, actas, memorandos, oficios y actos administrativos que se generen respecto a los procesos de baja, enajenación y transferencia de bienes muebles e inmuebles que adelante la entidad. 3. Realizar el seguimiento a los contratos de comodato de bienes recibidos o entregados en dicha calidad por el ministerio y proyectar los informes y documentos correspondientes que surjan de dichas actividades. 4. Presentar informes mensuales sobre el avance y la ejecución de los compromisos producto de las diferentes reuniones relacionadas con el manejo de bienes del Ministerio. 5. Proyectar las respuestas a los requerimientos, derechos de petición solicitudes que efectúen diferentes entes de control, autoridades judiciales o administrativas, entidades estatales y usuarios internos o externos relacionados con el proceso del almacén de conformidad con las indicaciones señaladas por el supervisor. 6. Apoyar la elaboración de los estudios previos y demás documentos necesarios para iniciar el proceso de contratación que le sean asignados, así como apoyar la supervisión de los contratos designados por el supervisor del contrato y a cargo del Grupo de Servicios Administrativos y/o la Subdirección Administrativa y Financiera. 7. Apoyar la elaboración de proyectos de actas de liquidación, informes finales de supervisión y demás documentos soporte de los contratos de la dependencia que le sean asignados por el supervisor del contrato. 8. Las demás que sean inherentes al objeto contractual, que se encuentren en la normatividad o que sean solicitadas por el supervisor del contrato.</t>
  </si>
  <si>
    <t>El valor del contrato a celebrar es hasta por la suma de SESENTA Y UN MILLONES SEISCIENTOS MIL PESOS M/CTE (61.600.000), incluido los impuestos a que haya lugar.</t>
  </si>
  <si>
    <t>https://community.secop.gov.co/Public/Tendering/OpportunityDetail/Index?noticeUID=CO1.NTC.5517591&amp;isFromPublicArea=True&amp;isModal=true&amp;asPopupView=true</t>
  </si>
  <si>
    <t>El término estrictamente indispensable para que el contratista cumpla con el objeto y obligaciones contractuales será de once (11) meses contados a partir del cumplimiento de los requisitos de perfeccionamiento del contrato, sin exceder el 31 de diciembre de 2024.</t>
  </si>
  <si>
    <t>OLIVER DARIO GARCIA VARGAS</t>
  </si>
  <si>
    <t>Prestación de servicios profesionales a la Oficina de Negocios Verdes y Sostenibles, para apoyar la estructuración de proyectos de Pago por Servicios Ambientales y Negocios Verdes con énfasis en organizaciones de base, comunidades étnicas y campesinas.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</si>
  <si>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asistencia técnica para la formulación y estructuración de proyectos, planes y programas de Pago por Servicios Ambientales y Negocios Verdes. 3. Realizar la construcción, revisión y/o ajuste de metodologías para la generación de capacidades en instituciones, organizaciones de base, comunidades étnicas y campesinas para el desarrollo de proyectos planes y/o programas de Pago por Servicios ambientales y Negocios Verdes. 4. Elaborar evaluaciones y conceptos técnicos sobre proyectos o instrumentos que le sean asignados por el supervisor, bajo los lineamientos dados desde la Oficina de Negocios Verdes y Sostenibles.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</si>
  <si>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VEINTITRES MILLONES DOSCIENTOS CINCUENTA MIL PESOS M/CTE ($23.250.000) incluidos los impuestos a que haya lugar</t>
  </si>
  <si>
    <t>https://community.secop.gov.co/Public/Tendering/OpportunityDetail/Index?noticeUID=CO1.NTC.5517891&amp;isFromPublicArea=True&amp;isModal=true&amp;asPopupView=true</t>
  </si>
  <si>
    <t>El término estrictamente indispensable para que el contratista cumpla con el objeto y obligaciones contractuales será de TRES (3) MESES CALENDARIO, o hasta 31 de diciembre de 2024, lo primero que ocurra.</t>
  </si>
  <si>
    <t>FABIO EMILIO CASTAÑO RIVERA</t>
  </si>
  <si>
    <t>https://www.funcionpublica.gov.co/web/sigep2/hdv/-/directorio/S629630-8003-5/view</t>
  </si>
  <si>
    <t>Prestación de servicios profesionales a la Oficina de Negocios Verdes y Sostenibles, para desarrollar, estructurar y/o acompañar, estrategias, programas y/o proyectos de fortalecimiento de sistemas productivos sostenibles en el marco del Plan Nacional de Negocios Verdes y el Programa Nacional de Pagos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</si>
  <si>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planeación y estrategia técnica de proyectos y/o programas de Negocios Verdes y Pago por Servicios Ambientales con énfasis en el componente de sistemas productivos sostenibles para la amazonia. 3. Desarrollar estrategias de fortalecimiento de Cadenas de Valor de productos de la economía Forestal y de la Biodiversidad, en el bioma amazónico. 4. Estructurar los lineamientos técnicos para la categoría de Negocios Verdes de piscicultura sostenible. 5. Elaborar evaluaciones y conceptos técnicos sobre proyectos o instrumentos que le sean asignados por el supervisor, bajo los lineamientos dados desde la oficina de Negocios Verdes y Sostenibles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</si>
  <si>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TREINTA MILLONES DE PESOS M/CTE ($30.000.000), incluido los impuestos a que haya lugar.</t>
  </si>
  <si>
    <t>https://community.secop.gov.co/Public/Tendering/OpportunityDetail/Index?noticeUID=CO1.NTC.5518229&amp;isFromPublicArea=True&amp;isModal=true&amp;asPopupView=true</t>
  </si>
  <si>
    <t>El término estrictamente indispensable para que el contratista cumpla con el objeto y obligaciones contractuales será de TRES (3) MESES CALENDARIO, o hasta 31 de diciembre de 2024, lo primero que ocurra</t>
  </si>
  <si>
    <t>JOSE RODRIGO BOLAÑOS MAYA</t>
  </si>
  <si>
    <t>Prestar servicios profesionales a la Oficina de Asuntos Internacionales del Ministerio de Ambiente y Desarrollo Sostenible, para apoyar el seguimiento, gestión, negociación y articulación de los portafolios de proyectos de cooperación internacional no reembolsable, bilateral y multilateral en materia ambiental conforme a los compromisos adquiridos con los Gobiernos de Alemania, Noruega y demás Gobiernos que resulten pertinentes</t>
  </si>
  <si>
    <t>1. Apoyar a las direcciones técnicas del Ministerio en la elaboración de las agendas, planes de trabajo y principales líneas de cooperación de proyectos, teniendo en cuenta los lineamientos de cooperación internacional con el Reino de Noruega. 2. Apoyar a las direcciones técnicas del Ministerio en la elaboración de las agendas, planes de trabajo y principales líneas de cooperación de proyectos, teniendo en cuenta los lineamientos de cooperación internacional con la República Federal Alemana. 3. Facilitar la articulación entre diferentes entidades nacionales e internacionales y al interior del MinAmbiente de la Alianza para el Clima y Energía con el Gobierno de Alemania y de los proyectos de cooperación internacional que le sean asignados. 4. Participar en el proceso de negociación e inicio de ejecución de los proyectos nacionales, regionales y globales de la Iniciativa Internacional Climática (IKI) que sean indicados por el supervisor. 5. Apoyar la gestión y seguimiento de los instrumentos jurídicos y administrativos que permitan la formalización de la cooperación internacional entre el Ministerio y los donantes relacionados. 6. Elaborar los informes y demás documentos que permitan establecer el estado y avance de los proyectos de cooperación relacionados con el objeto contractual. 7. Gestionar de manera oportuna las PQRSDF y requerimientos por parte de los diferentes solicitantes y entes de control conforme a la competencia de la OAI. 8. Elaborar los informes, actas, documentos y matrices que sean solicitados por el supervisor en relación con el objeto contractual. 9. Apoyar en la preparación logística y técnica de reuniones internacionales e interinstitucionales relacionadas con el objeto contractual. 10. Las demás que determine el supervisor del contrato y que tengan relación directa con el objeto contractual.</t>
  </si>
  <si>
    <t>El valor del contrato a celebrar es hasta por la suma de CIENTO DIECIOCHO MILLONES SETECIENTOS DIEZ MIL CUATROCIENTOS SESENTA PESOS M/CTE ($118.710.460), incluidos los impuestos a que haya lugar.</t>
  </si>
  <si>
    <t>https://community.secop.gov.co/Public/Tendering/OpportunityDetail/Index?noticeUID=CO1.NTC.5520204&amp;isFromPublicArea=True&amp;isModal=true&amp;asPopupView=true</t>
  </si>
  <si>
    <t>El término estrictamente indispensable para que el Contratista cumpla con el objeto y obligaciones contractuales será de once (11) meses, contados a partir del cumplimiento de los requisitos de ejecución o hasta 31 de diciembre de 2024, lo primero que ocurra.</t>
  </si>
  <si>
    <t>JORGE WILLIAM VANEGAS AREVALO</t>
  </si>
  <si>
    <t>https://www.funcionpublica.gov.co/web/sigep2/hdv/-/directorio/S954128-8003-5/view</t>
  </si>
  <si>
    <t>Prestar servicios profesionales de apoyo en las actividades jurídicas de elaboración, revisión, organización, consolidación y articulación de los trámites precontractuales y postcontractuales de los contratos y convenios a cargo de la Dirección de Bosques, Biodiversidad y Servicios Ecosistémicos del Ministerio de Ambiente y Desarrollo Sostenible</t>
  </si>
  <si>
    <t>1. Apoyar jurídicamente a la Dirección de Bosques, Biodiversidad y Servicios Ecosistémicos en el trámite para la celebración, ejecución y liquidación de contratos y/o convenios, que se requieran. 2. Revisar jurídicamente los vencimientos de los contratos y/o convenios a cargo y realizar las correspondientes modificaciones, terminaciones, liquidaciones o renovaciones conforme a las indicaciones de los supervisores de estos. 3. Asistir a las reuniones o mesas de trabajo asignadas por el supervisor que versen sobre temas relacionados con el objeto y las obligaciones contractuales. 4. Apoyar jurídicamente la contestación de consultas o derechos de petición sobre temas relacionados con las obligaciones contractuales cuando el supervisor lo requiera. 5. Las demás actividades que estén relacionadas con el objeto contractual y que sean asignadas por el supervisor.</t>
  </si>
  <si>
    <t>El valor del contrato a celebrar es hasta por la suma de hasta SETENTA Y TRES MILLONES SETECIENTOS MIL PESOS M/CTE ($73.700.000), incluido los impuestos a que haya lugar.</t>
  </si>
  <si>
    <t>https://community.secop.gov.co/Public/Tendering/OpportunityDetail/Index?noticeUID=CO1.NTC.5517921&amp;isFromPublicArea=True&amp;isModal=true&amp;asPopupView=true</t>
  </si>
  <si>
    <t>ASTRID ELIANA REYES PEÑA</t>
  </si>
  <si>
    <t>https://www.funcionpublica.gov.co/web/sigep2/hdv/-/directorio/S509255-8003-5/view</t>
  </si>
  <si>
    <t>Prestar servicios profesionales a la Dirección de Asuntos Ambientales, Sectorial y Urbana del Ministerio de Ambiente y Desarrollo Sostenible, como apoyo técnico en la reglamentación de la Ley 2327 de 2023, en el marco normativo de sitios degradados por afectaciones ambientales antrópicas y generando instrumentos técnicos y normativos específicos para los artículos 3 y 4 sobre la gestión de pasivos ambientales.</t>
  </si>
  <si>
    <t>1. Elaborar y presentar al supervisor un plan detallado de trabajo, que incluya actividades, cronograma y entregables, en un plazo máximo de diez (10) días calendario tras cumplir con los requisitos de ejecución establecidos en el contrato. 2. Apoyar el desarrollo técnico y normativo requerido en los artículos 3 de la Política Publica de reglamentación de la Ley 2327 de 2023. 3. Apoyar la gestión requerida para el funcionamiento del Comité́Nacional para la Gestión de Pasivos Ambientales, artículo 4 de la Ley 2327 de 2023. 4. Apoyar el desarrollo técnico del marco normativo de sitios degradados por afectaciones ambientales antrópicas. 5. Apoyar el desarrollo técnico requerido en la reglamentación de la Ley 2327 del 2023, en las que la experiencia del contratista sea necesaria o en las que se relacione con el objeto contractual. 6. Apoyar la gestión de conocimiento requerido para el fortalecimiento técnico de los aspectos relacionados con la Ley 2327 del 2023. 7. Apoyar el seguimiento de las sentencias y órdenes judiciales relacionadas con el objeto contractual. 8. Apoyar en el seguimiento a la implementación de instrumentos normativos expedidos o por expedir del Ministerio relacionadas con el objeto del contrato, cuando sea requerido. 9.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10. Asistir y participar en las reuniones relacionadas con el objeto contractual, siguiendo la línea institucional, soportando la asistencia con la presentación de soportes, ayudas de memoria y seguimiento documentado a los compromisos acordados, en caso de ser aplicable. 11. Contribuir con la proyección, reporte y evidencias de las acciones definidas en el Plan de Acción y/o en informes solicitados por el supervisor relacionadas con las funciones de la Dirección de Asuntos Calle 37 No. 8 - 40, Bogotá D.C., Colombia Conmutador: (+57) 601 332 3400 https://www.minambiente.gov.co/ F-A-CTR-52: V7 – 27/07/2023 Página 15|27 Ambientales, Sectorial y Urbana, garantizando la conservación de la documentación mediante el respectivo cargue en las carpetas digitales institucionales asignadas. 12. Brindar apoyo y participar, cuando sea necesario en las jornadas de capacitación o divulgación vinculadas con las funciones de la Dirección de Asuntos Ambientales, Sectorial y Urbana, directamente relacionada con el objeto contractual. 13.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t>
  </si>
  <si>
    <t>El valor del contrato a celebrar es hasta por la suma de OCHENTA Y NUEVE MILLONES SEISCIENTOS MIL PESOS M/CTE ($ 89´600.000) incluido los impuestos a que haya lugar</t>
  </si>
  <si>
    <t>C-3201-0900-7-10101D-3201030-02</t>
  </si>
  <si>
    <t>CARLOS ARTURO ÁLVAREZ MONSALVE</t>
  </si>
  <si>
    <t>Asesor del Código 1020, grado 12</t>
  </si>
  <si>
    <t>https://community.secop.gov.co/Public/Tendering/OpportunityDetail/Index?noticeUID=CO1.NTC.5534294&amp;isFromPublicArea=True&amp;isModal=true&amp;asPopupView=true</t>
  </si>
  <si>
    <t>El término estrictamente indispensable para que el contratista cumpla con el objeto y obligaciones contractuales será por ocho (8) meses, o hasta el 31 de diciembre de 2024 de la presente vigencia, lo primero que ocurra.</t>
  </si>
  <si>
    <t>LEIDY ALEJANDRA MORALES ESLAVA</t>
  </si>
  <si>
    <t>https://www.funcionpublica.gov.co/web/sigep2/hdv/-/directorio/S1027516-8003-5/view</t>
  </si>
  <si>
    <t>Prestar servicios de apoyo a la Oficina Asesora de Planeación, en lo concerniente a las actividades relacionadas con la organización documental de archivos físicos, electrónicos y/o híbridos, aplicando Tabla de Retención Documental -TRD e instrumentos archivísticos conforme a los procedimientos existentes en el Ministerio.</t>
  </si>
  <si>
    <t>1. Gestionar el cierre de los radicados asignados, verificando solicitud - respuesta con soportes adjuntos y la correcta clasificación documental e incorporándolos en sus respectivos expedientes electrónicos, dispuestos en el gestor documental de Administración y Recepción de Correspondencia Ambiental -ARCA. 2. Realizar los procesos de clasificación, depuración, conformación, ordenación y foliación de los expedientes físicos, híbridos y/o electrónicos que reposan en las diferentes unidades de almacenamiento, cumpliendo con los lineamientos emitidos por Gestión documental del Ministerio. 3. Ejecutar el proceso técnico y archivístico de descripción e identificación documental (Inventario Único Documental – FUID, elaboración de hojas de control, testigos documentales y rotulación de carpetas y/o cajas) en los formatos establecidos que existen en el Ministerio. 4. Realizar las transferencias documentales primarias de la Oficina Asesora de Planeación, en los tiempos establecidos dando cumplimiento al cronograma, conforme se estipula en las Tablas de Retención Documental. 5. Dar trámite a las solicitudes realizadas por usuarios internos y externos, manteniendo actualizado el formato de préstamos y devoluciones de archivo; así como la digitalización de expedientes requeridos en consulta. 6. Asistir a las reuniones, capacitaciones y/o eventos que sean requeridos, así como atender las demás actividades que le sean asignadas por el Supervisor del Contrato y que tenga relación con el objeto contractual</t>
  </si>
  <si>
    <t>El valor del contrato a celebrar es hasta por la suma de CINCUENTA Y TRES MILLONES CIENTO VEINTE MIL PESOS M/CTE ($53.120.000,00), incluido los impuestos a que haya lugar</t>
  </si>
  <si>
    <t>https://community.secop.gov.co/Public/Tendering/OpportunityDetail/Index?noticeUID=CO1.NTC.5523917&amp;isFromPublicArea=True&amp;isModal=true&amp;asPopupView=true</t>
  </si>
  <si>
    <t>El término estrictamente indispensable para que el contratista cumpla con el objeto y obligaciones contractuales será 11 meses y 2 días calendario, o hasta 31 de diciembre 2024, lo primero que ocurra.</t>
  </si>
  <si>
    <t>OFELIA SOLANO SIERRA</t>
  </si>
  <si>
    <t>TECNOLOGO EN ADMINISTRACION DE EMPRESAS</t>
  </si>
  <si>
    <t>https://www.funcionpublica.gov.co/web/sigep2/hdv/-/directorio/S2328130-8003-5/view</t>
  </si>
  <si>
    <t>Brindar apoyo técnico y organizativo a la Subdirección de Educación y Participación con el fin de aportar a la mejora del relacionamiento interno y externo para el cumplimiento de las estrategias definidas en el plan de acción</t>
  </si>
  <si>
    <t>1. Realizar la consolidación de informes financieros de los contratos y convenios suscritos por la Subdirección de Educación y Participación. 2. Generar la base datos para realizar control y seguimiento de los contratos y convenios suscritos por la Subdirección de Educación y Participación. 3. Realizar seguimiento y control de los desembolsos realizados a los contratistas y convenios de la Subdirección de Educación y Participación. 4. Apoyar el cargue de información en el SECOP II, relacionada con la programación de pagos. 5. Proyectar respuestas a requerimientos, consultas y demás que sean competencia de la Subdirección y que le sean asignadas al contratista. 6. Participar en las reuniones relacionadas con el objeto contractual, allegando los soportes de asistencia y ayudas de memoria. 7. Las demás obligaciones que se le asignen y que tengan relación directa con el objeto del contrato.</t>
  </si>
  <si>
    <t>El valor del contrato a celebrar es hasta por la suma de CINCUENTA Y CINCO MILLONES SEISCIENTOS SESENTA MIL PESOS M/CTE ($55.660.000,00), incluido los impuestos a que haya lugar.</t>
  </si>
  <si>
    <t>https://community.secop.gov.co/Public/Tendering/OpportunityDetail/Index?noticeUID=CO1.NTC.5517759&amp;isFromPublicArea=True&amp;isModal=true&amp;asPopupView=true</t>
  </si>
  <si>
    <t>ANGELA IVETTE GRIJALBA CASTRO</t>
  </si>
  <si>
    <t>https://www.funcionpublica.gov.co/web/sigep2/hdv/-/directorio/S4593854-8003-5/view</t>
  </si>
  <si>
    <t>Prestación de servicios profesionales para apoyar a la Dirección de Ordenamiento Ambiental Territorial y Sistema Nacional Ambiental en el seguimiento a la ejecución de los Planes de Acción Cuatrienal, del desempeño institucional de CVS, CARSUCRE, CORPOMOJANA, CSB, CARDIQUE, CRA y CORPAMAG, así como en la asistencia técnica y demás acciones requeridas para fortalecer el seguimiento a la gestión de las Corporaciones y el acceso a la información relacionada</t>
  </si>
  <si>
    <t>1. Apoyar a la Dirección de Ordenamiento Ambiental Territorial y Sistema Nacional Ambiental en la revisión, análisis y consolidación de los informes periódicos de avance en la ejecución de los Planes de Acción Cuatrienal de CVS, CARSUCRE, CORPOMOJANA, CSB, CARDIQUE, CRA y CORPAMAG, en lo correspondiente al primer semestre de 2024. 2. Apoyar a la Dirección de Ordenamiento Ambiental Territorial y Sistema Nacional Ambiental en la revisión, análisis y consolidación del informe periódico de avance en la ejecución de los Planes de Acción Cuatrienal, vigencia 2023 de CAR, CAM, CORPOCHIVOR, CORPOBOYACA, CRC, CORPOGUAVIO, CVC y CORTOLIMA. 3. Realizar asistencia técnica a CVS, CARSUCRE, CORPOMOJANA, CSB, CARDIQUE, CRA y CORPAMAG, en uso y apropiación de CARdinal para el reporte del avance de la ejecución de la vigencia 2023 de los Planes de Acción Cuatrienal, para la formulación de acciones de mejora de acuerdo con los resultados del IEDI y para el cargue del Plan de Acción Cuatrienal 2024-2027. 4. Apoyar a la Dirección de Ordenamiento Ambiental Territorial y Sistema Nacional Ambiental en la revisión de información para el cálculo del Índice de Evaluación del Desempeño Institucional -IEDI a las Corporaciones y en la divulgación de los resultados para el caso de CVS, CARSUCRE, CORPOMOJANA, CSB, CARDIQUE, CRA y CORPAMAG. 5. Apoyar en la consolidación de información e insumos técnicos desde las Corporaciones a su cargo que se requieran para el desarrollo del proceso de fortalecimiento, mejoramiento y evolución del sistema SIPGA CARdinal y para la definición de herramientas y espacios para la divulgación de información institucional. 6. Apoyar a la Dirección de Ordenamiento Ambiental Territorial y Sistema Nacional Ambiental en la consolidación de insumos para fortalecer el seguimiento a la gestión de las Corporaciones y para la divulgación de información institucional en las herramientas y espacios que se definan. 7. Apoyar a la Dirección de Ordenamiento Ambiental Territorial y Sistema Nacional Ambiental en la generación de los insumos para el desarrollo de la estrategia del observatorio a las Corporaciones Autónomas Regionales. 8. Aportar los insumos para la proyección de los informes que den cuenta del cumplimiento del Plan de Acción de la Dirección de Ordenamiento Ambiental Territorial y Sistema Nacional Ambiental y para atender los requerimientos realizados por las entidades del gobierno, entes de control, ciudadanos, y dependencias del Ministerio que tengan relación con el objeto y obligaciones contractuales. 9. Elaborar informes, ayudas de memoria, actas y demás documentos que den cuenta de la participación en reuniones internas e interinstitucionales relacionadas con el objeto contractual. 10. Las demás obligaciones que le sean asignadas y que guarden relación directa con la naturaleza del objeto contractual.</t>
  </si>
  <si>
    <t>El valor del contrato a celebrar es hasta por la suma de $ 78'687.000 M/cte incluido los impuestos a que haya lugar.</t>
  </si>
  <si>
    <t>https://community.secop.gov.co/Public/Tendering/OpportunityDetail/Index?noticeUID=CO1.NTC.5520310&amp;isFromPublicArea=True&amp;isModal=true&amp;asPopupView=true</t>
  </si>
  <si>
    <t>SULMA LILIANA GAONA PÉREZ</t>
  </si>
  <si>
    <t>https://www.funcionpublica.gov.co/web/sigep2/hdv/-/directorio/S754882-8003-5/view</t>
  </si>
  <si>
    <t>El valor del contrato a celebrar es hasta por la suma de OCHENTA Y NUEVE MILLONES QUINIENTOS CUARENTA MIL PESOS M/CTE ($89.540.000,00), incluido los impuestos a que haya lugar.</t>
  </si>
  <si>
    <t>3299-0900-26-10101C-3299069-02</t>
  </si>
  <si>
    <t>https://community.secop.gov.co/Public/Tendering/OpportunityDetail/Index?noticeUID=CO1.NTC.5519636&amp;isFromPublicArea=True&amp;isModal=true&amp;asPopupView=true</t>
  </si>
  <si>
    <t>El término estrictamente indispensable para que el contratista cumpla con el objeto y obligaciones contractuales será de 11 meses, o hasta 31 de diciembre 2024, lo primero que ocurra.</t>
  </si>
  <si>
    <t>JOHN JAIRO PERDOMO CASTAÑEDA</t>
  </si>
  <si>
    <t>INGENIERIA TOPOGRAFICA</t>
  </si>
  <si>
    <t>https://www.funcionpublica.gov.co/web/sigep2/hdv/-/directorio/S1544848-8003-5/view</t>
  </si>
  <si>
    <t>Prestar servicios profesionales a la Oficina Asesora de Planeación del Ministerio de Ambiente y Desarrollo Sostenible, en apoyo a la formulación, conceptualización metodológica, evaluación, emisión de conceptos o pronunciamientos para los proyectos de inversión presentados por las entidades del Sector Ambiente y Desarrollo Sostenible y los entes territoriales, así como para los presentados a través de los diferentes fondos del Ministerio de Ambiente y Desarrollo Sostenible</t>
  </si>
  <si>
    <t>1. Apoyar en la formulación, conceptualización metodológica de los proyectos de inversión, formulados y presentados por las entidades del Sector Ambiente y Desarrollo Sostenible y los entes territoriales o de las solicitudes de modificaciones de los POA, así como de los diferentes fondos del Ministerio. 2 Realizar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reportarlo en el formato establecido y entregarlo para el repositorio de los proyectos. 3. Efectuar la revisión y emisión de informes de seguimiento sobre la ejecución de los proyectos de inversión, formulados y presentados por las entidades del Sector Ambiente y Desarrollo Sostenible y los entes territoriales, así como de los diferentes fondos del Ministerio, reportarlo en el formato establecido y entregarlo para el repositorio de los proyectos. 4.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5.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6.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</si>
  <si>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OCHENTA Y NUEVE MILLONES QUINIENTOS CUARENTA MIL PESOS M/CTE ($89.540.000,00), incluido los impuestos a que haya lugar</t>
  </si>
  <si>
    <t>https://community.secop.gov.co/Public/Tendering/OpportunityDetail/Index?noticeUID=CO1.NTC.5520381&amp;isFromPublicArea=True&amp;isModal=true&amp;asPopupView=true</t>
  </si>
  <si>
    <t>MANUEL RICARDO RODRIGUEZ CIFUENTES</t>
  </si>
  <si>
    <t>CIENCIA DE LA INFORMACION - BIBLIOTECOLOGIA</t>
  </si>
  <si>
    <t>https://www.funcionpublica.gov.co/web/sigep2/hdv/-/directorio/S1986307-8003-5/view</t>
  </si>
  <si>
    <t xml:space="preserve">GRUPO DE GESTION DOCUMENTAL </t>
  </si>
  <si>
    <t>Prestar servicios profesionales para la elaboración o actualización de instrumentos archivísticos, procedimientos, lineamientos y documentos técnicos requeridos en el marco de la implementación de la política de gestión documental del Ministerio de Ambiente y Desarrollo Sostenible.</t>
  </si>
  <si>
    <t>1. Brindar apoyo en la formulación, actualización o ajuste de los instrumentos archivísticos, lineamientos, documentos técnicos o normativos, que le sean asignados, así como participar en la revisión y actualización del del proceso de gestión documental, sus procedimientos y demás documentación asociada del sistema de gestión. 2. Brindar asistencia técnica en materia de gestión documental y archivos a las dependencias del Ministerio de Ambiente y Desarrollo Sostenible mediante mesas de trabajo, visitas técnicas, charlas, conceptos técnicos, entre otras actividades. 3. Participar en el análisis de los Inventarios documentales de la entidad, con el fin de identificar las agrupaciones que contienen información con respecto a Derechos Humanos o Derecho Internacional Humanitario y participar de otras actividades, planes, programas y proyectos en el marco del Plan Institucional de Archivos - PINAR y planes de mejoramiento. 4. Apoyar las actividades y trámites que sean requeridas por el Ministerio ante el Archivo General de la Nación, entes de control u otras entidades en materia de gestión documental y archivos. 5. Asistir a las reuniones y/o eventos que sean requeridos por el supervisor del contrato y que estén relacionados en el marco contractual. 6. Todas las demás que le sean asignadas por el Supervisor del Contrato y que tenga relación con el objeto contractual.</t>
  </si>
  <si>
    <t>El valor del contrato a celebrar es hasta por la suma de CUARENTA Y NUEVE MILLONES CIENTO TREINTA Y UN MIL PESOS M/CTE (49.131.000), incluido los impuestos a que haya lugar</t>
  </si>
  <si>
    <t>https://community.secop.gov.co/Public/Tendering/OpportunityDetail/Index?noticeUID=CO1.NTC.5520302&amp;isFromPublicArea=True&amp;isModal=true&amp;asPopupView=true</t>
  </si>
  <si>
    <t>El término estrictamente indispensable para que el contratista cumpla con el objeto y obligaciones contractuales será de NUEVE (09) MESES o hasta 31 de diciembre, lo primero que ocurra</t>
  </si>
  <si>
    <t>LUIS DAVID MESA RIOS</t>
  </si>
  <si>
    <t>INGENIERO GEOLOGO</t>
  </si>
  <si>
    <t>https://www.funcionpublica.gov.co/web/sigep2/hdv/-/directorio/S1073519-8003-5/view</t>
  </si>
  <si>
    <t>Prestar los servicios profesionales en el campo de la hidrogeología, para apoyar a la Dirección de Gestión Integral del Recurso Hídrico en la elaboración y expedición de la guía metodológica para la identificación de zonas de recarga de acuíferos, revisión de proyectos presentados a los fondos de financiación del Ministerio y generación de insumos para cumplimiento de acciones judiciales o iniciativas en el componente de aguas subterráneas.</t>
  </si>
  <si>
    <t>1. Presentar un plan de trabajo para la ejecución del contrato, de conformidad con las orientaciones del supervisor. 2. Apoyar técnicamente el proceso de elaboración y expedición de la guía metodológica para la identificación zonas de recarga de acuíferos. 3. Apoyar en la formulación o seguimiento de proyectos nacionales o transfronterizos relacionados con aguas subterráneas. 4. Realizar la revisión técnica de proyectos que se presenten a los fondos del ministerio sobre temas de aguas subterráneas cuando sean requeridos a la Dirección de Gestión Integral de Recurso Hídrico. 5. Apoyar las acciones judiciales o iniciativas del Ministerio de Ambiente y Desarrollo Sostenible en el componente de aguas subterráneas, brindando los insumos técnicos requeridos. 6. Apoyar la generación de conceptos técnicos y respuesta a solicitudes que le sean requeridas en el campo de la hidrogeología y las demás relacionadas con el objeto del contrato. 7. Las demás actividades que estén relacionadas con el objeto contractual y que sean requeridas por el supervisor</t>
  </si>
  <si>
    <t>El valor del contrato a celebrar es hasta por la suma de CIENTO TRES MILLONES DE PESOS M/CTE ($103.000.000), incluido los impuestos a que haya lugar</t>
  </si>
  <si>
    <t>C-3203-0900-3-10102A-3203051-02</t>
  </si>
  <si>
    <t>ELVIA JOHANNA GELVEZ BERNAL</t>
  </si>
  <si>
    <t>Profesional Especializada grado 21 código 2028</t>
  </si>
  <si>
    <t>https://community.secop.gov.co/Public/Tendering/OpportunityDetail/Index?noticeUID=CO1.NTC.5547667&amp;isFromPublicArea=True&amp;isModal=true&amp;asPopupView=true</t>
  </si>
  <si>
    <t>El término estrictamente indispensable para que el contratista cumpla con el objeto y obligaciones contractuales será de diez (10) meses, contados a partir del cumplimiento de los requisitos de ejecución previo perfeccionamiento del contrato, o hasta 31 de diciembre, lo primero que ocurra.</t>
  </si>
  <si>
    <t>SANDRA MIREYA FAJARDO GONZÁLEZ</t>
  </si>
  <si>
    <t>https://www.funcionpublica.gov.co/web/sigep2/hdv/-/directorio/S2322698-8003-5/view</t>
  </si>
  <si>
    <t>Prestar los servicios profesionales a la Dirección de Asuntos Ambientales Sectorial y Urbana del Ministerio de Ambiente y Desarrollo Sostenible, para apoyar la formulación de instrumentos de seguimiento a emisiones atmosféricas y mejoramiento de la calidad del aire.</t>
  </si>
  <si>
    <t>1. Presentar para aprobación del supervisor un plan de trabajo (actividades, cronograma y entregables) dentro de los diez (10) días calendario siguientes al cumplimiento de los requisitos de ejecución del contrato. 2. Generar insumos técnicos para la definición de un portafolio de medidas sectoriales para la reducción de emisiones de carbono negro. 3. Apoyar técnicamente la formulación de lineamientos para la gestión del riesgo ante la ocurrencia de episodios críticos por contaminación atmosférica. 4. Elaborar una propuesta de metodología estandarizada para la presentación de inventarios de emisiones de contaminantes atmosféricos por parte de las autoridades ambientales. 5. Apoyar los procesos de concertación institucional con actores de interés involucrados en la implementación de acciones para avanzar en el cumplimiento de compromisos del Ministerio de Ambiente y Desarrollo Sostenible para el mejoramiento de la calidad del aire.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</si>
  <si>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SESENTA Y OCHO MILLONES OCHOCIENTOS MIL PESOS M/CTE ($68.800.000) incluido los impuestos a que haya luga</t>
  </si>
  <si>
    <t>https://community.secop.gov.co/Public/Tendering/OpportunityDetail/Index?noticeUID=CO1.NTC.5539642&amp;isFromPublicArea=True&amp;isModal=true&amp;asPopupView=true</t>
  </si>
  <si>
    <t xml:space="preserve">NELSON ANDRES JAIMES GONZALEZ </t>
  </si>
  <si>
    <t xml:space="preserve">TECNOLOGIA EN SISTEMAS E INFORMATICA EMPRESARIAL </t>
  </si>
  <si>
    <t>https://www.funcionpublica.gov.co/web/sigep2/hdv/-/directorio/S660586-8003-5/view</t>
  </si>
  <si>
    <t>Prestación de servicios de apoyo a la Gestión a la Dirección de Bosques, Biodiversidad y Servicios Ecosistémicos del Ministerio de Ambiente y Desarrollo Sostenible, en el proceso de radicación de los trámites y procedimientos administrativos de la dependencia en la Ventanilla Integral de Trámites Ambientales en Línea VITAL.</t>
  </si>
  <si>
    <t>1. Realizar acompañamiento al usuario en el proceso de radicación de trámites de competencia de la Dirección de Bosques, Biodiversidad y Servicios Ecosistémicos en la Ventanilla Integral de Trámites Ambientales en Línea – VITAL. 2. Radicar las solicitudes y documentos complementarios presentados por los usuarios en el marco de los trámites y procedimientos administrativos de la Dirección de Bosques, Biodiversidad y Servicios Ecosistémicos, recibidos en la Ventanilla Integral de Trámites – VITAL. 3. Realizar el cargue de la documentación relacionada a los expedientes de los trámites y procedimientos administrativos a cargo de la Dirección de Bosques, Biodiversidad y Servicios Ecosistémicos en la Ventanilla Integral de Trámites – VITAL. 4. Apoyar el proceso de publicación de contenido temático en la página web y otros minisitios de la entidad a cargo de la Dirección de Bosques, Biodiversidad y Servicios Ecosistémicos ante la Oficina de Comunicaciones. 5. Hacer entrega de la documentación recibida mediante ventanilla VITAL en el Formato de Inventario Único Documental – FUID al Archivo de Gestión de la dependencia. 6. Digitalizar expedientes de los diferentes trámites a cargo de la Dirección de Bosques. 7. Todas las demás actividades asignadas por el supervisor del contrato y que tengan en relación con el objeto contractual.</t>
  </si>
  <si>
    <t>El valor del contrato a celebrar es hasta por la suma de CUARENTA Y NUEVE MILLONES SESENTA Y SEIS MIL SEISCIENTOS SESENTA Y SIETE PESOS M/CTE ($49.066.667) incluidos los impuestos a que haya lugar.</t>
  </si>
  <si>
    <t>https://community.secop.gov.co/Public/Tendering/OpportunityDetail/Index?noticeUID=CO1.NTC.5520826&amp;isFromPublicArea=True&amp;isModal=true&amp;asPopupView=true</t>
  </si>
  <si>
    <t>El término estrictamente indispensable para que el contratista cumpla con el objeto y obligaciones contractuales será de DIEZ (10) MESES Y VEINTE (20) DÌAS o hasta el 31 de diciembre, lo primero que ocurra previo cumplimiento de los requisitos de perfeccionamiento y ejecución.</t>
  </si>
  <si>
    <t>ADRIANO ROCHA ARENAS</t>
  </si>
  <si>
    <t>https://www.funcionpublica.gov.co/web/sigep2/hdv/-/directorio/S4750510-8003-5/view</t>
  </si>
  <si>
    <t>Prestación de servicios de apoyo a la gestión como conductor de los vehíc ulos de propiedad o bajo la responsabilidad del Ministerio de Ambiente y Desarrollo Sostenible</t>
  </si>
  <si>
    <t>1. Prestar el servicio de conducción en los recorridos diarios de los directivos del Ministerio, así como las solicitudes de transporte que le sean asignadas para el desplazamiento de los funcionarios de la Entidad dentro y fuera de la ciudad, de conformidad con la asignación prevista por el supervisor, dando uso única y exclusivamente para traslados y trámites oficiales del Ministerio, por lo que el contratista no podrá, en ninguna circunstancia dar un uso diferente al vehículo asignado. 2. Atender la programación que asigne el supervisor del contrato, para realizar los traslados de bienes o documentos que se requieran para el normal desarrollo de las actividades del Ministerio. 3. Apoyar las actividades logísticas y administrativas que sean necesarias para realizar el mantenimiento preventivo y/o correctivo sobre los vehículos asignados, realizando el seguimiento en el taller contratado por el Ministerio. 4. Mantener una excelente presentación personal durante el cumplimiento del servicio, guardar normas de comportamiento, prestando el servicio dentro de los parámetros de respeto, servicio, disposición y confidencialidad a la información que tenga acceso y mantener aseado el vehículo asignado, ejecutando y solicitando, según el caso, las labores de limpieza y mantenimiento necesarias. 5. Revisar de manera permanente los niveles de líquidos y el estado mecánico del vehículo asignado e informar por escrito al supervisor sobre reparaciones que se deben realizar e informar al supervisor del contrato de inmediato cualquier novedad que se llegare a presentar con el vehículo asignado y en caso de siniestro, elaborar un informe que dé cuenta de los hechos, el cual deberá presentar al día siguiente de su ocurrencia, junto con los soportes a que haya lugar. 6. Custodiar el vehículo, la documentación, herramienta y accesorios que le sean entregados, respondiendo por el cuidado, correcta conservación ypreservación de estos. 7. Cumplir con las normas establecidas en el Código Nacional de Tránsito vigente, manteniendo libre de cualquier sanción o multa a la Entidad con ocasión del desarrollo del objeto contractual. 8. Presentar junto con la cuenta de cobro el reporte de comparendos sobre los vehículos conducidos, expedido por la autoridad competente. En caso de tener comparendos vigentes deberá efectuar el pago o impugnarlo en los términos de Ley y mantener informado al supervisor, sobre la vigencia de la documentación del vehículo asignado y presentar informe mensual con los recorridos realizados, de acuerdo con las instrucciones impartidas por el supervisor del contrato. 9. Las demás actividades que le sean asignadas por el supervisor del contrato, relacionadas c on el objeto contractual.</t>
  </si>
  <si>
    <t>El valor del contrato a celebrar es hasta por la suma de TREINTA Y TRES MILLONES OCHENTA Y OCHO MIL PESOS M/cte. - ($33.088.000) incluido los impuestos a que haya lugar.</t>
  </si>
  <si>
    <t>HENRY GUTIERREZ CORTES</t>
  </si>
  <si>
    <t>Técnico Administrativo Grupo de Servicios Administrativos</t>
  </si>
  <si>
    <t>https://community.secop.gov.co/Public/Tendering/OpportunityDetail/Index?noticeUID=CO1.NTC.5533016&amp;isFromPublicArea=True&amp;isModal=true&amp;asPopupView=true</t>
  </si>
  <si>
    <t>El término estrictamente indispensable para que el contratista cumpla con el objeto y obligaciones contractuales será de Once (11) Meses previo cumplimiento de los requisitos de perfeccionamiento y legalización, sin exceder al 31 de diciembre de 2024</t>
  </si>
  <si>
    <t>DARWIN CAMILO NIÑO LEON</t>
  </si>
  <si>
    <t>https://www.funcionpublica.gov.co/web/sigep2/hdv/-/directorio/S4750898-8003-5/view</t>
  </si>
  <si>
    <t>Prestación de servicios de apoyo a la gestión como conductor de los vehíc ulos de propiedad o bajo la responsabilidad del Ministerio de Ambiente y Desarrollo Sostenible.</t>
  </si>
  <si>
    <t>https://community.secop.gov.co/Public/Tendering/OpportunityDetail/Index?noticeUID=CO1.NTC.5533345&amp;isFromPublicArea=True&amp;isModal=true&amp;asPopupView=true</t>
  </si>
  <si>
    <t>El término estrictamente indispensable para que el contratista cumpla con el objeto y obligaciones contractuales será de Once (11) Meses previo cumplimiento de los requisitos de perfeccionamiento y legalización, sin exceder al 31 de diciembre de 2024.</t>
  </si>
  <si>
    <t>HUBER BARRERA PEÑA</t>
  </si>
  <si>
    <t>TECNICA PROFESIONAL EN DISEÑO GRAFICO</t>
  </si>
  <si>
    <t>https://www.funcionpublica.gov.co/web/sigep2/hdv/-/directorio/S1538005-8003-5/view</t>
  </si>
  <si>
    <t>1. Prestar el servicio de conducción en los recorridos diarios de los directivos del Ministerio, así como las solicitudes de transporte que le sean asignadas para el desplazamiento de los funcionarios de la Entidad dentro y fuera de la ciudad, de conformidad con la asignación prevista por el supervisor, dando uso única y exclusivamente para traslados y trámites oficiales del Ministerio, por lo que el contratista no podrá, en ninguna circunstancia dar un uso diferente al vehículo asignado. 2. Atender la programación que asigne el supervisor del contrato, para realizar los traslados de bienes o documentos que se requieran para el normal desarrollo de las actividades del Ministerio. 3. Apoyar las actividades logísticas y administrativas que sean necesarias para realizar el mantenimiento preventivo y/o correctivo sobre los vehículos asignados, realizando el seguimiento en el taller contratado por el Ministerio. 4. Mantener una excelente presentación personal durante el cumplimiento del servicio, guardar normas de comportamiento, prestando el servicio dentro de los parámetros de respeto, servicio, disposición y confidencialidad a la información que tenga acceso y mantener aseado el vehículo asignado, ejecutando y solicitando, según el caso, las labores de limpieza y mantenimiento necesarias. 5. Revisar de manera permanente los niveles de líquidos y el estado mecánico del vehículo asignado e informar por escrito al supervisor sobre reparaciones que se deben realizar e informar al supervisor del contrato de inmediato cualquier novedad que se llegare a presentar con el vehículo asignado y en caso de siniestro, elaborar un informe que dé cuenta de los hechos, el cual deberá presentar al día siguiente de su ocurrencia, junto con los soportes a que haya lugar. 6. Custodiar el vehículo, la documentación, herramienta y accesorios que le sean entregados, respondiendo por el cuidado, correcta conservación ypreservación de estos. 7. Cumplir con las normas establecidas en el Código Nacional de Tránsito vigente, manteniendo libre de cualquier sanción o multa a la Entidad con ocasión del desarrollo del objeto contractual. 8. Presentar junto con la cuenta de cobro el reporte de comparendos sobre los vehículos conducidos, expedido por la autoridad competente. En caso de tener comparendos vigentes deberá efectuar el pago o impugnarlo en los términos de Ley y mantener informado al supervisor, sobre la vigencia de la documentación del vehículo asignado y presentar informe mensual con los recorridos realizados, de acuerdo con las instrucciones impartidas por el supervisor del contrato. 9. Las demás actividades que le sean asignadas por el supervisor del contrato, relacionadas c on el objeto contractual</t>
  </si>
  <si>
    <t>https://community.secop.gov.co/Public/Tendering/OpportunityDetail/Index?noticeUID=CO1.NTC.5532620&amp;isFromPublicArea=True&amp;isModal=true&amp;asPopupView=true</t>
  </si>
  <si>
    <t>DIEGO JOSE RUBIANO RUBIANO</t>
  </si>
  <si>
    <t>https://www.funcionpublica.gov.co/web/sigep2/hdv/-/directorio/S404292-8003-5/view</t>
  </si>
  <si>
    <t>Prestar servicios profesionales a la Dirección de Ordenamiento Ambiental Territorial y SINA del Ministerio de Ambiente y Desarrollo Sostenible, para apoyar desde el componente de sistemas de información geográfica la implementación del Plan de Zonificación Ambiental y la ampliación de la Zonificación Ambiental Indicativa a 1:100.000</t>
  </si>
  <si>
    <t>1. Apoyar con la supervisión, desde el comité técnico, de la ampliación de la cobertura de la zonificación ambiental indicativa de escala 1:100.000 y otras de mejor escala del Plan de Zonificación Ambiental a municipios priorizados por PND y por Ley 2da. 2. Hacer seguimiento a las zonificaciones ambientales participativas y a los convenios del plan de implementación del PZA, especialmente en temas geográficos, incluyendo formulación y estructuración de proyectos. 3. Apoyar con el acompañamiento en la formulación e implementación de los planes de ordenación forestal - POF o en NDFyB en la Franja de estabilización o dentro de las AEIA de los municipios de PDET, incorporando el Plan de Zonificación Ambiental - PZA. 4. Apoyar con la contribución del Plan de Zonificación Ambiental en la ordenación alrededor del agua, y/o en la conectividad ecológica, para consolidar y promover los procesos productivos alternativos, asociados a la preservación, restauración, turismo de naturaleza, investigación, PSA, acuerdos de conservación, entre otros; en las AEIA de las subregiones y municipios de PDET y otros municipios priorizados por Ambiente. 5. Apoyar en la articulación del Plan de Zonificación Ambiental en el acceso a tierras, y/o para apoyar y desarrollar programas de planificación predial sostenible para la incorporación de los bosques a la economía familiar en la franja de estabilización o dentro de las AEIA de las subregiones de PDET y otros municipios priorizados por Ambiente. 6. Apoyar desde el análisis de sistemas de información geográfica a la Dirección de Ordenamiento Ambiental Territorial y Sistema Nacional Ambiental en la elaboración, implementación y seguimiento a las estrategias de Ordenamiento Ambiental Territorial para la lucha contra la deforestación. 7. Las demás actividades que le sean asignadas y que guarden relación directa con la naturaleza del objeto contractual.</t>
  </si>
  <si>
    <t>El valor del contrato a celebrar es hasta por la suma de CIENTO VEINTIOCHO MILLONES SEISCIENTOS CINCUENTA Y SEIS MIL QUINIENTOS PESOS ($128.656.500 M/CTE), incluido los impuestos a que haya lugar.</t>
  </si>
  <si>
    <t>https://community.secop.gov.co/Public/Tendering/OpportunityDetail/Index?noticeUID=CO1.NTC.5535507&amp;isFromPublicArea=True&amp;isModal=true&amp;asPopupView=true</t>
  </si>
  <si>
    <t>El término estrictamente indispensable para que el contratista cumpla con el objeto y obligaciones contractuales será 10 meses y 15 días o hasta 31 de diciembre de 2024, lo primero que ocurra.</t>
  </si>
  <si>
    <t>LILIAN CAROLINA GONZÁLEZ RINCÓN</t>
  </si>
  <si>
    <t>https://www.funcionpublica.gov.co/web/sigep2/hdv/-/directorio/S350991-8003-5/view</t>
  </si>
  <si>
    <t>Prestar servicios profesionales a la Oficina de Asuntos Internacionales del Ministerio de Ambiente y Desarrollo Sostenible para apoyar el seguimiento y la gestión de las negociaciones internacionales, así como para la programación de una agenda internacional en materia ambiental para el país.</t>
  </si>
  <si>
    <t>1. Gestionar y hacer seguimiento a la implementación de la Estrategia de Internacionalización del Ministerio de Ambiente y Desarrollo Sostenible, mediante la articulación de prioridades entre el sector ambiente, donantes e implementadores. 2. Apoyar la revisión, seguimiento y actualización de las fichas de negociación de la estrategia de internacionalización, con el fin de lograr la participación del sector en las diferentes instancias. 3. Apoyar a la OAI en la articulación de los procesos y procedimientos de cooperación y negociación internacional. 4. Participar en las reuniones en que sea convocado por el supervisor, así como proyectar las actas y demás documentos producto de dichas reuniones que sean necesarios, con el fin de cumplir con los compromisos del Ministerio en material ambiental. 5. Gestionar y hacer seguimiento a la respuesta las diferentes solicitudes de información y reportes, relacionados con los compromisos asumidos por el país en el marco los diferentes acuerdos ambientales multilaterales y regionales.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Todas las demás que determine el supervisor del contrato y que tengan relación directa con el objeto contractual.</t>
  </si>
  <si>
    <t>El valor del contrato a celebrar es hasta por la suma de CIENTO DIECISIETE MILLONES TRESCIENTOS SEIS MIL SEISCIENTOS SESENTA Y SIETE PESOS M/CTE ($117.306.667) incluido los impuestos a que haya lugar.</t>
  </si>
  <si>
    <t>https://community.secop.gov.co/Public/Tendering/OpportunityDetail/Index?noticeUID=CO1.NTC.5521705&amp;isFromPublicArea=True&amp;isModal=true&amp;asPopupView=true</t>
  </si>
  <si>
    <t>El término estrictamente indispensable para que el contratista cumpla con el objeto y obligaciones contractuales será de once (11) meses y dos (2) días contados a partir del cumplimiento de los requisitos de ejecución o hasta 31 de diciembre de 2024, lo primero que ocurra.</t>
  </si>
  <si>
    <t>ANA MILENA PRADA URIBE</t>
  </si>
  <si>
    <t>ARQUITECTURA</t>
  </si>
  <si>
    <t>https://www.funcionpublica.gov.co/web/sigep2/hdv/-/directorio/S1683618-8003-5/view</t>
  </si>
  <si>
    <t>Prestar servicios profesionales a la Dirección de Ordenamiento Ambiental Territorial y Sistema Nacional Ambiental – SINA para apoyar los procesos asociados a las estrategias de gestión de información, de lineamientos de política e instrumentos de ordenamiento territorial, en el marco del ordenamiento al rededor del agua y la toma de decisiones ambientales para los territorios priorizados en el PND.</t>
  </si>
  <si>
    <t>1. Apoyar con la generación, revisión y consolidación de insumos técnicos para el fortalecimiento de la gestión de información y el ordenamiento ambiental territorial en los territorios priorizados en el PND 2. Apoyar en la realización del seguimiento y la gestión de los procesos asociados a la estructuración de los proyectos en los territorios priorizados y otros proyectos estratégicos de ordenamiento ambiental y gestión de información 3. Participar en espacios técnicos en materia de instrumentos de política para el fortalecimiento de la Administración del territorio y el Ordenamiento al rededor del agua, generando reportes respectivos. 4. Apoyar la articulación intra e interinstitucional requerida para la conceptualización, implementación y seguimiento de las estrategias relacionadas con ordenamiento de los territorios en torno al agua en los territorios priorizados C5. Participar en reuniones, proyectar y gestionar las respuestas a los PQRS que les sean asignados y elaborar las ayudas memoria en los temas relacionados con su objeto contractual. 6. Todos los demás que le sean asignados por el supervisor del contrato y que tengan relación con el objeto contractual.</t>
  </si>
  <si>
    <t>El valor del contrato a celebrar es hasta por la suma de CIENTO DIEZ MILLONES DE PESOS M/CTE ($110.000,00), incluidos los impuestos a que haya lugar.</t>
  </si>
  <si>
    <t>https://community.secop.gov.co/Public/Tendering/OpportunityDetail/Index?noticeUID=CO1.NTC.5521208&amp;isFromPublicArea=True&amp;isModal=true&amp;asPopupView=true</t>
  </si>
  <si>
    <t>364 - CESION</t>
  </si>
  <si>
    <t>ANDREY DIDIER REY VENEGAS</t>
  </si>
  <si>
    <t>https://www1.funcionpublica.gov.co/web/sigep2/hdv/-/directorio/S1527076-8003-5/view</t>
  </si>
  <si>
    <t>El valor sin ejecutar y que se cede del Contrato de Prestación de Servicios Profesionales No. 364 de 2024 es de SETENTA Y DOS MILLONES TRESCIENTOS TREINTA Y TRES MIL TRESCIENTOS TREINTA Y CUATRO PESOS MCTE ($72.333.334) incluido impuestos a que haya lugar.</t>
  </si>
  <si>
    <t>El término estrictamente indispensable para que el contratista cumpla con el objeto y obligaciones contractuales será de SIETE (7) meses SIETE (7) DIAS, o hasta 31 de diciembre, lo primero que ocurra.</t>
  </si>
  <si>
    <t>STEPHANY DÍAZ VELANDIA</t>
  </si>
  <si>
    <t>https://www.funcionpublica.gov.co/web/sigep2/hdv/-/directorio/S2507457-8003-5/view</t>
  </si>
  <si>
    <t>- Apoyar a la Dirección de Ordenamiento Ambiental Territorial y SINA, para la identificación, análisis y acercamiento desde el ordenamiento ambiental territorial, a la transformación de conflictos socio ambientales en territorio.</t>
  </si>
  <si>
    <t>1. Apoyar la gestión y seguimiento al cumplimiento de compromisos asignados a la dirección, derivados de debates de control político, citaciones de entes de control, requerimientos de informes, entre otros, que se enmarquen desde el ordenamiento ambiental territorial en la trasformación de conflictos socioambientales en territorio. 2. Apoyar el desarrollo y cumplimiento de la Orden 1 #1.1.1 de la Sentencia de Ventanilla Minera, a través de la cual se requiere el diagnóstico y regulación de la actividad minera en áreas protegidas con miras a un ordenamiento minero ambiental del territorio. 3. Apoyar el desarrollo de las acciones asignadas a la dirección, para el cumplimiento del CONPES 4050 de 2021, en lo que respecta a la armonización de instrumentos de ordenamiento territorial con instrumentos de manejo de áreas protegidas y otras estrategias de conservación in situ. 4. Brindar asistencia técnica en determinantes ambientales para Planes de Ordenamiento Territorial y planes parciales dirigida a autoridades ambientales y entidades territoriales. 5. Apoyar desde el ordenamiento ambiental territorial y la gestión del sistema nacional ambiental, la incorporación de metas de conservación en instrumentos de planificación y el mejoramiento de ordenación y concurrencia de entidades en los procesos de declaratoria de áreas protegidas. 6. Apoyar el diagnóstico y análisis de los procesos de seguimiento a los asuntos exclusivamente ambientales concertados con los municipios, en la implementación de los POT por parte de las AAU. 7. Todas las demás que sean requeridas por el supervisor del contrato.</t>
  </si>
  <si>
    <t>El valor del contrato a celebrar es hasta por la suma de OCHENTA Y DOS MILLONES QUINIENTOS SETENTA Y SIETE MIL PESOS ($82.577.000 M/CTE), incluido los impuestos a que haya lugar.</t>
  </si>
  <si>
    <t>https://community.secop.gov.co/Public/Tendering/OpportunityDetail/Index?noticeUID=CO1.NTC.5521042&amp;isFromPublicArea=True&amp;isModal=true&amp;asPopupView=true</t>
  </si>
  <si>
    <t>MARY ALEJANDRA LASSO ORLAS</t>
  </si>
  <si>
    <t>https://www.funcionpublica.gov.co/web/sigep2/hdv/-/directorio/S910018-8003-5/view</t>
  </si>
  <si>
    <t>Prestar servicios profesionales a la Dirección de Asuntos Ambientales Sectorial y Urbana del Ministerio de Ambiente y Desarrollo Sostenible para la revisión y actualización del modelo de gobernanza del aire y de instrumentos relacionados con la gestión de emisiones atmosféricas y olores ofensivos.</t>
  </si>
  <si>
    <t>1. Presentar para aprobación del supervisor un plan de trabajo (actividades, cronograma y entregables) dentro de los diez (10) días calendario siguientes al cumplimiento de los requisitos de ejecución del contrato. 2. Revisar y elaborar una propuesta de actualización del modelo de gobernanza del aire para Colombia en línea con lo establecido en el CONPES 3943. 3. Apoyar en la definición del diseño del módulo digital de gobernanza del aire de manera conjunta con el IDEAM. 4. Generar insumos técnicos y adelantar la gestión necesaria para avanzar en una propuesta de actualización de la normativa de olores ofensivos. 5. Estructurar un proyecto para financiación con el fin de gestionar la consecución de recursos para contribuir en la disminución del impacto asociado a la producción de carbón vegetal en un territorio priorizado.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23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</si>
  <si>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CINCUENTA Y CUATRO MILLONES CUATROCIENTOS MIL PESOS M/CTE ($54.400.000), incluido los impuestos a que haya lugar.</t>
  </si>
  <si>
    <t>https://community.secop.gov.co/Public/Tendering/OpportunityDetail/Index?noticeUID=CO1.NTC.5524021&amp;isFromPublicArea=True&amp;isModal=true&amp;asPopupView=true</t>
  </si>
  <si>
    <t>El término estrictamente indispensable para que el contratista cumpla con el objeto y obligaciones contractuales será ocho (08) meses, o hasta 31 de diciembre de 2024, lo primero que ocurra.</t>
  </si>
  <si>
    <t>ANA LUCIA MORA PINILLA</t>
  </si>
  <si>
    <t>https://www.funcionpublica.gov.co/web/sigep2/hdv/-/directorio/S4680477-8003-5/view</t>
  </si>
  <si>
    <t>Prestación de servicios profesionales al Grupo de Talento Humano en articulación con la SECRETARÍA GENERAL , para apoyar la estrategia de gestión del cambio, clima organizacional, trabajo colaborativo y transformación organizacional.</t>
  </si>
  <si>
    <t>1. Apoyar el desarrollo y ejecución de los planes de transformación, capacitación, clima y cultura organizacional adelantados en la entidad en articulación con la Secretaría General. 2. Apoyar el desarrollo y ejecución del programa de trabajo no presencial y las diferentes modalidades de trabajo que se definan en el ministerio. 3. Apoyar la creación de contenido para los programas de formación realizados en el ministerio ya sea de manera presencial o virtual. 4. Apoyar las diferentes actividades de la etapa de selección asignadas dentro del proceso de meritocracia 2024, para el cubrimiento de las vacantes necesarias en las diferentes áreas de la entidad. 5. Asistir a las reuniones de trabajo a las que sea citada, allegando los soportes de asistencia, memorias y seguimiento a los compromisos generados. 6. Realizar los informes de seguimiento a los requerimientos que guarden relación con el objeto contractual. 7. Apoyar la implementación de las actividades que permitan establecer una nueva política de gestión del conocimiento en el Ministerio de Ambiente y Desarrollo Sostenible. 8. Coadyuvar en la planeación, organización y realización de las actividades relacionadas para la ejecución y seguimiento de la política de gestión del conocimiento. 9. Apoyar las demás acciones que le sean asignadas por la supervisión y del contrato y que este en el marco del objeto contractual.</t>
  </si>
  <si>
    <t>El valor del contrato a celebrar es hasta por la suma de SETENTA Y SIETE MILLONES DE PESOS M/CTE ($77.000.000), incluido los impuestos a que haya lugar</t>
  </si>
  <si>
    <t>https://community.secop.gov.co/Public/Tendering/OpportunityDetail/Index?noticeUID=CO1.NTC.5524635&amp;isFromPublicArea=True&amp;isModal=true&amp;asPopupView=true</t>
  </si>
  <si>
    <t>NATHALY LISETH CORREA PARRADO</t>
  </si>
  <si>
    <t>ADMINISTRADORA PUBLICA</t>
  </si>
  <si>
    <t>https://www.funcionpublica.gov.co/web/sigep2/hdv/-/directorio/S427040-8003-5/view</t>
  </si>
  <si>
    <t>Prestación de servicios profesionales para gestionar el uso y seguimiento de las listas de elegibles y realizar apoyo a los asuntos que se tramiten a través del Grupo de Talento Humano del Ministerio de Ambiente y Desarrollo Sostenible</t>
  </si>
  <si>
    <t>1. Proyectar y Revisar los actos administrativos relacionados con el concurso de méritos y los documentos asociados a su trámite. 2. Realizar el reporte en el aplicativo dispuesto por la Comisión Nacional el Servicio Civil para hacer uso la lista de elegibles vigentes y adelantar el seguimiento sobre los registros realizados. 3. Actualización y monitoreo en el aplicativo SIMO del registro público de carrera administrativa derivado del proceso de selección, como consecuencia de las diferentes situaciones administrativas que se puedan presentar ocasionados por los nombramientos en periodo de prueba (Abierto o en ascenso), renuncias, solicitudes de prorrogas al nombramiento, no aceptación del nombramiento, interrupción del periodo de prueba, y el correspondiente registro de los cambios en el aplicativo SIMO. 4. Apoyar la atención de los requerimientos de los diferentes entes de control, autoridades judiciales o administrativas, entidades estatales y usuarios internos, o externos relacionados con las funciones del Grupo de Talento Humano. 5. Las demás que le sean asignadas por el supervisor en relación con el objeto del contrato.</t>
  </si>
  <si>
    <t>El valor del contrato a celebrar es hasta por la suma de SESENTA Y TRES MILLONES DE PESOS M/CTE ($63.000.000), incluido los impuestos a que haya lugar.</t>
  </si>
  <si>
    <t>https://community.secop.gov.co/Public/Tendering/OpportunityDetail/Index?noticeUID=CO1.NTC.5532674&amp;isFromPublicArea=True&amp;isModal=true&amp;asPopupView=true</t>
  </si>
  <si>
    <t>El término estrictamente indispensable para que el contratista cumpla con el objeto y obligaciones contractuales será NUEVE (9) meses, o hasta 31 de diciembre, lo primero que ocurra</t>
  </si>
  <si>
    <t>MAURICIO ANDRÉS ROMERO MEJIA</t>
  </si>
  <si>
    <t>https://www.funcionpublica.gov.co/web/sigep2/hdv/-/directorio/S2832850-8003-5/view</t>
  </si>
  <si>
    <t>Prestar servicios profesionales a la DOAT en el desarrollo e incorporación de los conceptos de Ordenamiento Alrededor del Agua en los instrumentos de ordenamiento territorial y sectorial, en los programas de ordenamiento alrededor del agua y en la consolidación de sistemas de gobernanza territorial diferencial para los territorios priorizados por el Ministerio de Ambiente.</t>
  </si>
  <si>
    <t>1. Apoyar el desarrollo e incorporación de los elementos conceptuales del Ordenamiento Alrededor del agua para la priorización y concertación de los programas de Ordenamiento alrededor del agua en los territorios priorizados. 2. Apoyar a la DOAT en la construcción e implementación de la ruta de articulación y coordinación institucional para la implementación del Ordenamiento alrededor del agua. 3. Apoyar a la DOAT en la articulación de instrumentos sectoriales para la implementación del Ordenamiento alrededor del agua. 4. Apoyar a la DOAT en la concertación de los acuerdos de gobernanza territorial alrededor del ciclo del agua, en coordinación con otras dependencias del Ministerio 5. Apoyar al DOAT en la coordinación del SINA para la implementación de los programas de ordenamiento alrededor del agua. 6.Las demás que le asigne el supervisor del contrato y que tengan relación con el objeto contractual.</t>
  </si>
  <si>
    <t>El valor del contrato a celebrar es hasta por la suma de CIENTO TREINTA Y DOS MILLONES TRECIENTOS MIL PESOS ($132.300.000 M/CTE), incluido los impuestos a que haya lugar.</t>
  </si>
  <si>
    <t>https://community.secop.gov.co/Public/Tendering/OpportunityDetail/Index?noticeUID=CO1.NTC.5524798&amp;isFromPublicArea=True&amp;isModal=true&amp;asPopupView=true</t>
  </si>
  <si>
    <t>El término estrictamente indispensable para que el contratista cumpla con el objeto y obligaciones contractuales será diez (10) meses y quince (15) días, o hasta 31 de diciembre, lo primero que ocurra.</t>
  </si>
  <si>
    <t>CANDIDA ANGELINA SOLER VARGAS</t>
  </si>
  <si>
    <t>https://www.funcionpublica.gov.co/web/sigep2/hdv/-/directorio/S4138872-8003-5/view</t>
  </si>
  <si>
    <t>Prestar servicios profesionales a la Oficina Asesora de Planeación del Ministerio de Ambiente y Desarrollo Sostenible, en el seguimiento de los proyectos presentados por las entidades del Sector Ambiente y Desarrollo Sostenible y los entes territoriales, así como para los presentados a través de los diferentes fondos del Ministerio de Ambiente y Desarrollo Sostenible.</t>
  </si>
  <si>
    <t>1.Realizar la revisión de documentos para el seguimiento, generación de informes, conceptos técnicos, pronunciamientos requeridos para los proyectos presentados por las entidades del Sector Ambiente y Desarrollo Sostenible y los entes territoriales, así como para los presentados a través de los diferentes fondos del Ministerio de Ambiente y Desarrollo Sostenible, acorde a los lineamientos establecidos. Reportarlo en el formato establecido y entregarlo para el repositorio de los proyectos. 2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3.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4.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</si>
  <si>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OCHENTA Y CINCO MILLONES DOSCIENTOS CINCUENTA MIL PESOS M/CTE ($85.250.000,00), incluido los impuestos a que haya lugar</t>
  </si>
  <si>
    <t>https://community.secop.gov.co/Public/Tendering/OpportunityDetail/Index?noticeUID=CO1.NTC.5530913&amp;isFromPublicArea=True&amp;isModal=true&amp;asPopupView=true</t>
  </si>
  <si>
    <t>MAGDA PATRICIA MÉNDEZ GARCIA</t>
  </si>
  <si>
    <t>https://www.funcionpublica.gov.co/web/sigep2/hdv/-/directorio/S512874-8003-5/view</t>
  </si>
  <si>
    <t>https://community.secop.gov.co/Public/Tendering/OpportunityDetail/Index?noticeUID=CO1.NTC.5532994&amp;isFromPublicArea=True&amp;isModal=true&amp;asPopupView=true</t>
  </si>
  <si>
    <t>BLADIMIR HURTADO FAJARDO</t>
  </si>
  <si>
    <t>INGENIERIA AMBIENTA</t>
  </si>
  <si>
    <t>https://www.funcionpublica.gov.co/web/sigep2/hdv/-/directorio/S2375689-8003-5/view</t>
  </si>
  <si>
    <t>Prestar servicios profesionales a la Oficina Asesora de Planeación del Ministerio de Ambiente y Desarrollo Sostenible, en el seguimiento de los proyectos presentados por las entidades del Sector Ambiente y Desarrollo Sostenible y los entes territoriales, así como para los presentados a través de los diferentes fondos del Ministerio de Ambiente y Desarrollo Sostenible</t>
  </si>
  <si>
    <t>https://community.secop.gov.co/Public/Tendering/OpportunityDetail/Index?noticeUID=CO1.NTC.5533764&amp;isFromPublicArea=True&amp;isModal=true&amp;asPopupView=true</t>
  </si>
  <si>
    <t>JENNIFER DANIELA AYALA GUZMAN</t>
  </si>
  <si>
    <t>DIRECCION Y PRODUCION DE MEDIOS AUDIOVISUALES</t>
  </si>
  <si>
    <t>https://www.funcionpublica.gov.co/web/sigep2/hdv/-/directorio/S4164621-8003-5/view</t>
  </si>
  <si>
    <t>Prestación de servicios profesionales al Grupo de Comunicaciones para efectuar la realización, edición, postproducción de piezas audiovisuales relacionadas con las políticas, planes, proyectos y/o programas a cargo del Ministerio de Ambiente y Desarrollo Sostenible.</t>
  </si>
  <si>
    <t>1. Brindar apoyo con el registro fotográfico y audiovisual solicitado por el Ministerio de Ambiente y Desarrollo Sostenible, sobre las actividades de gestión y/o eventos misionales. 2. Dar soporte al equipo digital y periodistico con la producción y postproducción de diferentes tipos de productos y formatos que se requieren en las diferentes redes sociales con las que cuenta el Ministerio de Ambiente y Desarrollo Sostenible. 3. Brindar acompañamiento en la edición y finalización de los productos audiovisuales requeridos para realizar la difusión de los proyectos y programas de la entidad. 4. Desplazarse dentro y fuera del territorio nacional cuando sea requerido para el cumplimiento de las obligaciones contractuales y legalizar las ordenes de viaje de acuerdo con los términos y lineamientos del Ministerio de Ambiente y Desarrollo Sostenible una vez culminado el desplazamiento. 5. Realizar mensualmente el archivo de las imagenes y productos realizados fotografico en la plataforma designada por el supervisor del contrato, proyectos editables y finalizado,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</si>
  <si>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CINCUENTA Y DOS MILLONES CUATROCIENTOS MIL PESOS. M/CTE ($52,400,000) incluidos los impuestos a que haya lugar.</t>
  </si>
  <si>
    <t>https://community.secop.gov.co/Public/Tendering/OpportunityDetail/Index?noticeUID=CO1.NTC.5533434&amp;isFromPublicArea=True&amp;isModal=true&amp;asPopupView=true</t>
  </si>
  <si>
    <t>El término estrictamente indispensable para que el contratista cumpla con el objeto y obligaciones contractuales será de 08 MESES Y 22 DÍAS CALENDARIO o hasta 31 de diciembre, lo primero que ocurra</t>
  </si>
  <si>
    <t>JORGE JULIÁN PULIDO DÍAZ</t>
  </si>
  <si>
    <t>ARTES AUDIVISUALES</t>
  </si>
  <si>
    <t>https://www.funcionpublica.gov.co/web/sigep2/hdv/-/directorio/S2601823-8003-5/view</t>
  </si>
  <si>
    <t>Prestación de servicios profesionales al Grupo de Comunicaciones del Ministerio de Ambiente y Desarrollo Sostenible, apoyando la preproducción, producción y postproducción de material audiovisual y digital de las actividades a desarrollar en los eventos y actividades internas y externas de la entidad</t>
  </si>
  <si>
    <t>1. Apoyar la realización de productos de audio, video, fotografía y/o que serán divulgados en medios digitales y tradicionales de las actividades internas y externas en los eventos y actividades demandados por el Ministerio, asignados por el supervisor. 2.Dar soporte al equipo digital y periodistico con la producción y postproducción de diferentes tipos de productos y formatos que se requieren en las diferentes redes sociales con las que cuenta el Ministerio de Ambiente y Desarrollo Sostenible. 3. Desplazarse dentro y fuera del territorio nacional cuando sea requerido para el cumplimiento de las obligaciones contractuales y legalizar las ordenes de viaje de acuerdo con los términos y lineamientos del Ministerio de Ambiente y Desarrollo Sostenible una vez culminado el desplazamiento. 4.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</si>
  <si>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SETENTA Y UN MILLONES CUATROCIENTOS MIL PESOS M/CTE ($71.400.000) incluidos los impuestos a que haya lugar</t>
  </si>
  <si>
    <t>https://community.secop.gov.co/Public/Tendering/OpportunityDetail/Index?noticeUID=CO1.NTC.5555697&amp;isFromPublicArea=True&amp;isModal=true&amp;asPopupView=true</t>
  </si>
  <si>
    <t>El término estrictamente indispensable para que el contratista cumpla con el objeto y obligaciones contractuales será de 10 MESES Y SEIS DÍAS CALENDARIO o hasta 31 de diciembre, lo primero que ocurra</t>
  </si>
  <si>
    <t>CINDY GISSEL PARRA TRUJILLO</t>
  </si>
  <si>
    <t>https://www.funcionpublica.gov.co/web/sigep2/hdv/-/directorio/S323942-8003-5/view</t>
  </si>
  <si>
    <t>Prestar servicios profesionales a la dirección de asuntos ambientales sectorial y urbana del Ministerio de Ambiente y Desarrollo Sostenible, para realizar planeación estratégica y seguimiento y control a la gestión financiera de la Dirección.</t>
  </si>
  <si>
    <t>1. Elaborar y presentar al supervisor un plan detallado de trabajo, que incluya actividades, cronograma y entregables, en un plazo máximo de diez (10) días calendario tras cumplir con los requisitos de ejecución establecidos en el contrato. 2. Generar instrumentos de control, seguimiento y optimización de la ejecución financiera y del avance de las metas e indicadores del proyecto de inversión de la Dirección de Asuntos Ambientales Sectorial y Urbana. 3. Realizar el monitoreo, seguimiento y control de los reportes asociados al cumplimiento de metas y compromisos del Plan de Acción, a los documentos CONPES y a la ejecución de los recursos de vigencia, de reserva y pasivos exigibles a cargo de la Dirección de Asuntos Ambientales, Sectorial y Urbana. 4. Revisar, consolidar y reportar con evidencias las acciones ejecutadas para dar cumplimiento al Plan de Acción formulado por la Dirección de Asuntos Ambientales Sectorial y Urbana, y en los casos que sea requerido realizar la actualización y/o ajuste del proyecto de inversión de la Dirección en la Plataforma Integrada de Inversión Pública – PIP, en articulación con la Oficina Asesora de Planeación (OAP). 5. Generar y/o consolidar los informes de gestión, de seguimiento y/o demás reportes de carácter administrativo que se requieran en el marco del objeto contractual. 6. Realizar seguimiento a las metas estratégicas del Plan Nacional de Desarrollo a las cuales aporta la Dirección de Asuntos Ambientales Sectorial y Urbana, así como la obtención, consolidación y remisión de la información solicitada por la Oficina Asesora de Planeación (OAP) y otras dependencias. 7. Apoyar en el desarrollo de los trámites y/o reportes y/o informes presupuestales de la Dirección y en la respuesta a los requerimientos realizados por el Grupo de presupuesto de la Subdirección Administrativa y Financiera del Ministerio. 8. Realizar y/o revisar las modificaciones físicas y financieras requeridas para dar cumplimiento a las metas programadas en el proyecto de inversión. 9. Participar en las reuniones relacionadas con el objeto contractual, para lo cual se deben allegar los soportes de la asistencia, ayudas de memoria y soporte del seguimiento a los compromisos establecidos, en caso de aplicar. 10. Todas las demás que le sean asignadas por el supervisor del contrato y que tengan relación con el objeto contractual.</t>
  </si>
  <si>
    <t>https://community.secop.gov.co/Public/Tendering/OpportunityDetail/Index?noticeUID=CO1.NTC.5554241&amp;isFromPublicArea=True&amp;isModal=true&amp;asPopupView=true</t>
  </si>
  <si>
    <t>SANDRA YOLIMA GOMEZ MORENO</t>
  </si>
  <si>
    <t>https://www.funcionpublica.gov.co/web/sigep2/hdv/-/directorio/S4601010-8003-5/view</t>
  </si>
  <si>
    <t>Prestar servicios profesionales al despacho de Secretaría General para la formulación e implementación de la estrategia de gestión del cambio, cultura y clima organizacional conforme a las prioridades del Plan Nacional de Desarrollo y la planeación estratégica de la entidad.</t>
  </si>
  <si>
    <t>1. Participar en coordinación con el grupo de Talento Humano en el diseño e implementación de estratégicas enfocadas a la gestión del cambio, cultura y clima organización. 2. Aportar técnicamente en la implementación del plan de mejora de la cultura y clima organización alineado con el plan estratégico de la entidad. 3. Desarrollar y documentar las fases del proceso de meritocracia a nivel interno y de contratistas. Así como aportar al proceso de selección de personal de acuerdo con las necesidades del Ministerio bajo la orientación de la Secretaría General y el despacho de la Ministra. 4. Apoyar el desarrollo del programa de capacitación y transformación de habilidades blandas de acuerdo con los lineamientos requeridos para el cumplimiento de objetivos de la entidad desde un enfoque sistémico. 5. Participar y asistir en las reuniones, mesas de trabajo de los diferentes procesos del Ministerio, allegando los soportes de asistencia, memorias y seguimiento a los compromisos generados, realizando las recomendaciones que sean solicitados por el supervisor del contrato. 6. Realizar los informes de seguimiento y respuesta a los requerimientos que guarden relación con el objeto contractual. 7. Las demás actividades asignadas por el supervisor acordes con el objeto del contrato</t>
  </si>
  <si>
    <t>El valor del contrato a celebrar es hasta por la suma de CIENTO DIEZ MILLONES DE PESOS M/CTE ($ 110´000.000,oo.), incluidos los impuestos a que haya lugar.</t>
  </si>
  <si>
    <t>https://community.secop.gov.co/Public/Tendering/OpportunityDetail/Index?noticeUID=CO1.NTC.5530635&amp;isFromPublicArea=True&amp;isModal=true&amp;asPopupView=true</t>
  </si>
  <si>
    <t>El término estrictamente indispensable para que el/la contratista cumpla con el objeto y obligaciones contractuales será de ONCE (11) MESES, previo cumplimiento de los requisitos de perfeccionamiento y ejecución, sin exceder la vigencia fiscal de 2024.</t>
  </si>
  <si>
    <t>JOSÉ VILLE TRIANA GARCÍA</t>
  </si>
  <si>
    <t>https://www.funcionpublica.gov.co/web/sigep2/hdv/-/directorio/S350495-8003-5/view</t>
  </si>
  <si>
    <t>Prestar servicios profesionales a la Dirección de Gestión Integral del Recurso Hídrico del Ministerio de Ambiente y Desarrollo Sostenible, para elaborar cartografía y análisis espacial que permita la atención a fallos judiciales, procesos y temas misionales de la dirección.</t>
  </si>
  <si>
    <t>1. Elaborar el cronograma y plan de trabajo en el que se indique cómo se ejecutarán las labores para las cuales fue contratado, en aquellas actividades en que aplique. 2. Consolidar información geográfica mediante las herramientas de la plataforma de ESRI dispuesta por el Ministerio relacionada con los temas que aborda la DGIRH. 3. Estructurar, consolidar y generar salidas gráficas y herramientas visuales de tipo espacial, necesarias para dar atención a los fallos judiciales y temas misionales de la DGIRH. 4. Apoyar técnicamente a la DGIRH en la consolidación de las actividades relacionadas con la sentencia de Ventanilla Minera y demás procesos judiciales. 5. Apoyar técnicamente a la DGIRH en procesos y acciones para el cumplimiento de la ST622 de 2016. 6. Las demás que le sean asignadas por el supervisor del contrato y que tengan relación con el objeto contractual</t>
  </si>
  <si>
    <t>El valor del contrato a celebrar es hasta por la suma de CIENTO TRES MILLONES DE PESOS M/CTE ($103.000.000) incluido IVA los impuestos a que haya lugar.</t>
  </si>
  <si>
    <t>https://community.secop.gov.co/Public/Tendering/OpportunityDetail/Index?noticeUID=CO1.NTC.5533314&amp;isFromPublicArea=True&amp;isModal=true&amp;asPopupView=true</t>
  </si>
  <si>
    <t>El término estrictamente indispensable para que el contratista cumpla con el objeto y obligaciones contractuales será de diez (10) meses calendario, contados a partir del cumplimiento de los requisitos de ejecución previo perfeccionamiento del contrato, sin que supere el 31 de diciembre de 2024.</t>
  </si>
  <si>
    <t>CLAUDIA LILIANA BUITRAGO AGUIRRE</t>
  </si>
  <si>
    <t>https://www.funcionpublica.gov.co/web/sigep2/hdv/-/directorio/S618997-8003-5/view</t>
  </si>
  <si>
    <t>Prestación de servicios profesionales a la Dirección de Gestión Integral del Recurso Hídrico del Ministerio de Ambiente y Desarrollo Sostenible, para desarrollar insumos técnicos y promover instrumentos relacionados a la administración del recurso hídrico, incluyendo la atención de órdenes judiciales.</t>
  </si>
  <si>
    <t>1. Presentar un plan de trabajo en el que se indique cómo se ejecutarán las labores para las cuales fue contratado, en aquellas actividades en que aplique. 2. Apoyar a la DGIRH en el seguimiento y la elaboración, revisión, ajuste y remisión de insumos técnicos en las acciones judiciales relacionadas con la administración del recurso hídrico, como Acción popular No 680012331000-2006-01410-00 "Río Lebrija", ST 302-17 (Temas Demanda y Calidad), Acción popular No 680012331000 2011-00081- 00 sobre el río Magdalena, entre otras. 3. Apoyar a la DGIRH en relación con la asistencia técnica a las Autoridades Ambientales, Instituciones, Sectores y/o Particulares en los instrumentos de administración del recurso hídrico en temas de oferta, demanda, contaminación y/o calidad de agua. 4. Apoyar a la DGIRH en las iniciativas, actualizaciones y/o modificaciones normativas relacionadas con instrumentos y permisos de administración del recurso hídrico. 5. Apoyar a la DGIRH en la generación y revisión de documentos y/o informes asociados al control y reducción de la contaminación del recurso hídrico, así como en normativa de administración de dicho recurso. 6. Proyectar, consolidar y gestionar respuestas a derechos de petición, solicitudes de información, requerimientos y demás peticiones, que le sean solicitados por la supervisión, en la plataforma ARCA, o por cualquier otro medio o herramienta de la entidad relacionado con la administración y ordenamiento del recurso hídrico. 7. Participar en las reuniones y/o espacios de trabajo que designe el supervisor y que se encuentre relacionado con el objeto contractual. 8. Las demás actividades que le sean asignadas por el Supervisor del Contrato y que tenga relación con las obligaciones del contrato.</t>
  </si>
  <si>
    <t>ELIANA ANDREA FONSECA SEPÚLVEDA</t>
  </si>
  <si>
    <t>Profesional Especializado Grado 21 Código 2028</t>
  </si>
  <si>
    <t>DIRIRECCIÓN DE GESTIÓN INTEGRAL DEL RECURSO HÍDRICO</t>
  </si>
  <si>
    <t>https://community.secop.gov.co/Public/Tendering/OpportunityDetail/Index?noticeUID=CO1.NTC.5550150&amp;isFromPublicArea=True&amp;isModal=true&amp;asPopupView=true</t>
  </si>
  <si>
    <t>El término estrictamente indispensable para que el contratista cumpla con el objeto y obligaciones contractuales será de diez (10) meses, contados a partir del cumplimiento de los requisitos de ejecución previo perfeccionamiento del contrato, sin que supere el 31 de diciembre de 2024.</t>
  </si>
  <si>
    <t>DIANA MARCELA MENDOZA OSPINA</t>
  </si>
  <si>
    <t>https://www.funcionpublica.gov.co/web/sigep2/hdv/-/directorio/S738457-8003-5/view</t>
  </si>
  <si>
    <t>Prestación de servicios profesionales a la Dirección de Gestión Integral de Recurso Hídrico del Ministerio de Ambiente y Desarrollo Sostenible, para apoyar en la implementación de acciones que den cumplimiento a la Sentencia T-622 de 2016 en lo relacionado con el relacionamiento con actores del nivel local y regional y la gestión de acciones que den cumplimiento a las sublíneas de participación, fortalecimiento institucional y comunitario e Investigación participativa</t>
  </si>
  <si>
    <t>1. Apoyar en el diseño e implementación de una estrategia para la articulación de los actores Comunitarios e Institucionales del nivel local y regional accionados y vinculados a la Sentencia T-622 de 2016 y documentar los avances del proceso que correspondan a la vigencia del contrato, de acuerdo a las orientaciones de la supervisión. 2. Apoyar en la elaboración de una ruta metodológica para la intervención de la Línea de Gobernanza Ambiental del Territorio del Plan de Acción de la orden quinta de la Sentencia T-622 de 2016 y desarrollar las acciones propuestas en conjunto con los demás actores vinculados, específicamente las sublineas de Participación, fortalecimiento institucional y Comunitario e Investigación, de acuerdo a las orientaciones de la supervisión. 3. Aportar los insumos técnicos y acompañar la formulación de proyectos, desde el componente social, que den cumplimiento a la Sentencia T-622 de 2016. 4. Realizar las acciones de seguimiento a los programas, proyectos y demás iniciativas que se desarrollen para dar cumplimiento a la sentencia T-622 de 2016, desde el componente social. 5. Aportar insumos técnicos desde el componente social para la consolidación de informes de avance de cumplimiento de la sentencia T 622 de 2016, así como reportes y demás peticiones de consolidación de información requeridos por el comité de seguimiento de la sentencia, actores con funciones de control y otros solicitados por la supervisión. 6. Apoyar la implementación del Programa Nacional de Gobernanza del Agua aportando insumos técnicos y el acompañamiento a espacios de articulación y participación, relacionados con la ST-622 de 2016 y otras órdenes judiciales, de acuerdo con las orientaciones de la supervisión. 7. Las demás que sean requeridas por la supervisión del contrato y que tengan relación con el objeto contractual.</t>
  </si>
  <si>
    <t>El valor del contrato a celebrar es hasta por la suma de OCHENTA Y UN MILLONES SETECIENTOS SESENTA Y UN MIL CUATROCIENTOS PESOS MCTE ($81.761.400), incluido los impuestos a que haya lugar.</t>
  </si>
  <si>
    <t>https://community.secop.gov.co/Public/Tendering/OpportunityDetail/Index?noticeUID=CO1.NTC.5546170&amp;isFromPublicArea=True&amp;isModal=true&amp;asPopupView=true</t>
  </si>
  <si>
    <t>El término estrictamente indispensable para que el contratista cumpla con el objeto y obligaciones contractuales será nueve (09) meses, o hasta 31 de diciembre, lo primero que ocurra</t>
  </si>
  <si>
    <t>DANIELA LUCIA HENAO ARGUMEDO</t>
  </si>
  <si>
    <t>https://www.funcionpublica.gov.co/web/sigep2/hdv/-/directorio/S449549-8003-5/view</t>
  </si>
  <si>
    <t>Prestación de servicios profesionales a la Dirección de Gestión Integral de Recurso Hídrico del Ministerio de Ambiente y Desarrollo Sostenible, para apoyar el seguimiento, el análisis y el reporte técnico de las acciones y los programas relacionados con el cumplimiento de la Sentencia T-622 de 2016</t>
  </si>
  <si>
    <t>1. Realizar la consolidación, la evaluación y el análisis de los proyectos en ejecución para el cumplimiento de las órdenes de la Sentencia T-622 de 2016, generando lo informes y documentos técnicos a que haya lugar. 2. Realizar actividades de actualización, socialización, verificación y seguimiento de las metas e indicadores ambientales formulados en el marco de la Sentencia T-622 de 2016, en articulación con el equipo de trabajo y en armonía con los instrumentos de planificación del territorio nacional, regional y local. 3. Proyectar insumos, documentos y/o informes técnicos para dar respuesta a los órganos de control, las comunidades accionantes y demás actores del territorio. 4. Dar soporte y asistencia técnica a las entidades territoriales en los procesos de formulación y gestión de proyectos que den cumplimiento a la Sentencia T-622 de 2016. 5. Asistir técnicamente las reuniones y las visitas necesarias para la obtención de insumos, la socialización de resultados, retroalimentación y ajuste de los productos generados con los actores internos y externos que puedan tener algún tipo de injerencia en las áreas objeto de estudio. 6. Las demás que sean requeridas por la supervisión del contrato y que tengan relación con el objeto contractual.</t>
  </si>
  <si>
    <t>El valor del contrato a celebrar es hasta por la suma de NOVENTA MILLONES DE PESOS M/CTE ($90.000.000), incluido los impuestos a que haya lugar.</t>
  </si>
  <si>
    <t>https://community.secop.gov.co/Public/Tendering/OpportunityDetail/Index?noticeUID=CO1.NTC.5540439&amp;isFromPublicArea=True&amp;isModal=true&amp;asPopupView=true</t>
  </si>
  <si>
    <t>El término estrictamente indispensable para que el contratista cumpla con el objeto y obligaciones contractuales será de diez (10) meses, contados a partir del cumplimiento de los requisitos de ejecución previo perfeccionamiento del contrato, sin que supere el 31 de diciembre de 2024</t>
  </si>
  <si>
    <t>NANCY LICETH MORA UMAÑA</t>
  </si>
  <si>
    <t>https://www.funcionpublica.gov.co/web/sigep2/hdv/-/directorio/S516497-8003-5/view</t>
  </si>
  <si>
    <t>Prestación de servicios profesionales a la Dirección de Bosques Biodiversidad y Servicios Ecosistémicos del Ministerio de Ambiente y Desarrollo Sostenible, para la revisión de actos administrativos y acompañamiento en los diferentes trámites sancionatorios ambientales de competencia de la Dirección.</t>
  </si>
  <si>
    <t>1. Revisar los actos administrativos de carácter sancionatorio que por reparto le sean asignados, donde la Dirección de Bosques, Biodiversidad y Servicios Ecosistémicos ostente potestad sancionatoria. 2. Analizar y evaluar integralmente los documentos que conforman los expedientes de carácter sancionatorio conforme a los términos establecidos en la ley. Calle 37 No. 8 - 40, Bogotá D.C., Colombia Conmutador: (+57) 601 332 3400 https://www.minambiente.gov.co/ F-A-CTR-52: V7 – 27/07/2023 Página 8|20 3. Revisar y proyectar respuestas a entes de control en el marco de los procesos sancionatorios competencia de la Dirección de Bosques, Biodiversidad y Servicios Ecosistémico 4. Revisar y proyectar en término las respuestas a las PQRS asignadas por reparto de competencia del Grupo Sancionatorio de la de la Dirección de Bosques, Biodiversidad y Servicios Ecosistémicos 5. Realizar capacitaciones en materia jurídica del régimen sancionatorio ambiental asignadas por el supervisor del contrato. 6. Preparar los insumos solicitados por la Oficina Asesora Jurídica para dar respuesta a las tutelas relacionadas con el proceso sancionatorio ambiental 7. Aplicar en los espacios de participación y acompañamiento desarrollados mensualmente en el marco del objeto contractual los formatos y procedimientos establecidos en el sistema integrado de gestión de la entidad. 8. Las demás actividades que estén relacionadas con el objeto contractual y que sean asignadas por el superviso</t>
  </si>
  <si>
    <t>El valor del contrato a celebrar es hasta por la suma de NOVENTA Y NUEVE MILLONES DE PESOS M/CTE ($99.000.000) incluido IVA y los impuestos a los que haya lugar.</t>
  </si>
  <si>
    <t>https://community.secop.gov.co/Public/Tendering/OpportunityDetail/Index?noticeUID=CO1.NTC.5532851&amp;isFromPublicArea=True&amp;isModal=true&amp;asPopupView=true</t>
  </si>
  <si>
    <t>JUAN FELIPE PERTUS SOCARRAS</t>
  </si>
  <si>
    <t>GOBIERNO Y RELACIONES INTERNACIONALES</t>
  </si>
  <si>
    <t>https://www.funcionpublica.gov.co/web/sigep2/hdv/-/directorio/S1411032-8003-5/view</t>
  </si>
  <si>
    <t>Prestar servicios profesionales a la Oficina de Asuntos Internacionales del Ministerio de Ambiente y Desarrollo Sostenible, para apoyar el seguimiento a los proyectos del Fondo para el Medio Ambiente Mundial GEF -, y realizar el seguimiento financiero del portafolio de proyectos financiados con recursos de la cooperación internacional</t>
  </si>
  <si>
    <t>1. Apoyar el seguimiento al portafolio de los proyectos del Fondo para el Medio Ambiente Mundial - GEF - que se registra en la Oficina de Asuntos Internacionales.
2. Generar los informes financieros y análisis relacionados con el objeto contractual que le sean requeridos por el supervisor del contrato.
3. Apoyar bajo las directrices de la supervisión- la elaboración de los informes de avance de los proyectos del Fondo para el Medio Ambiente Mundial - GEF que deban presentarse ante las diferentes instancias. 4. Participar en las reuniones y comités a los que sea designado por el supervisor para el
acompañamiento en temas relacionados con el Fondo para el Medio Ambiente Mundial - G * EF + 0 el portafolio en general de proyectos de cooperación del Ministerio.
5. Apoyar la generación de información de proyectos de cooperación internacional financiada con recursos del Fondo para el Medio Ambiente Mundial - GEF-
6. Gestionar de manera oportuna las PQRSDF y requerimientos por parte de los diferentes solicitantes. y entes de control conforme a la competencia de la OAI. I
7. Elaborar los informes, actas, documentos y matrices que sean solicitados por el supervisor en relación con el objeto contractual.
8. Apoyar en la preparación logística y técnica de reuniones internacionales e interinstitucionales relacionadas con el objeto contractual.
9. Facilitar la articulación al interior del MinAmbiente de la cooperación internacional que le sea asignada
10. Las demás que le asigne el supervisor del contrato y que tengan relación directa con el objeto contractual.</t>
  </si>
  <si>
    <t>El valor del contrato a celebrar es hasta por la suma de CIENTO CUATRO MILLONES NOVECIENTOS CUARENTA MIL PESOS M/CTE ($104.940.000), incluido los impuestos a que haya lugar.</t>
  </si>
  <si>
    <t>https://community.secop.gov.co/Public/Tendering/OpportunityDetail/Index?noticeUID=CO1.NTC.5538015&amp;isFromPublicArea=True&amp;isModal=true&amp;asPopupView=true</t>
  </si>
  <si>
    <t>El término estrictamente indispensable para que el contratista cumpla con el objeto y obligaciones contractuales será de once (11) meses, contados a partir del cumplimiento de los requisitos de ejecución, o hasta 31 de diciembre de 2024, lo primero que ocurra</t>
  </si>
  <si>
    <t>NICOLÁS FELIPE MENDOZA CERQUERA</t>
  </si>
  <si>
    <t>https://www.funcionpublica.gov.co/web/sigep2/hdv/-/directorio/S2290139-8003-5/view</t>
  </si>
  <si>
    <t>Prestación de servicios profesionales a la Dirección de Bosques, Biodiversidad y Servicios Ecosistémicos, para adelantar acciones asociadas a la proyección de actos administrativos y el saneamiento de expedientes en el cumplimiento a lo dispuesto en el plan de mejoramiento del trámite de sustracción de áreas de reserva forestal de orden nacional</t>
  </si>
  <si>
    <t>1. Sustanciar los actos administrativos que le sean asignados en el marco del trámite de sustracción de áreas de Reserva Forestal de orden Nacional, cargando los documentos que evidencien la ejecución de las actividades en el Sistema de Información para la Gestión de Trámites Ambientales – SILAMC y mantener actualizadas las diferentes bases de datos del equipo. 2. Realizar el saneamiento de los expedientes del trámite de sustracción de áreas de reserva forestal de orden nacional que le sean asignados y mantener actualizada la matriz de expedientes del trámite 3.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4. Asistir a las reuniones relacionadas con el objeto contractual, cuando el supervisor lo requiera, generando las memorias, actas o informes técnicos. 5. Entregar a archivo de gestión de la Dirección de Bosques, Biodiversidad y Servicios Ecosistémicos, la documentación generada durante el desarrollo de las obligaciones del contrato, empleando los formatos establecidos en el sistema integrado de gestión. 6. Las demás actividades que estén relacionadas con el objeto contractual y que sean asignadas por el supervisor</t>
  </si>
  <si>
    <t>El valor del contrato a celebrar es hasta por la suma de SESENTA MILLONES QUINIENTOS MIL PESOS M/CTE ($60.500.000) incluido los impuestos a que haya lugar.</t>
  </si>
  <si>
    <t>https://community.secop.gov.co/Public/Tendering/OpportunityDetail/Index?noticeUID=CO1.NTC.5533766&amp;isFromPublicArea=True&amp;isModal=true&amp;asPopupView=true</t>
  </si>
  <si>
    <t>383 - CESION</t>
  </si>
  <si>
    <t>MONICA ROCIO PINZON VANEGAS</t>
  </si>
  <si>
    <t>https://www1.funcionpublica.gov.co/web/sigep2/hdv/-/directorio/S2684045-8003-5/view</t>
  </si>
  <si>
    <t>El valor sin ejecutar y que se cede del Contrato de Prestación de Servicios Profesionales No. 383 de 2024 es de 28.966.667 incluidos impuestos a que haya lugar</t>
  </si>
  <si>
    <t>LUZ STELLA PULIDO PEREZ</t>
  </si>
  <si>
    <t>Coordinador(a) del Grupo Gestión Integral de Bosques y Reservas Forestales Nacionales</t>
  </si>
  <si>
    <t>El término estrictamente indispensable para que el contratista cumpla con el objeto y obligaciones contractuales será de CINCO (5) MESES Y VEINTISIETE (27) DIAS, o hasta 31 de diciembre, lo primero que ocurra</t>
  </si>
  <si>
    <t>MÓNICA DANIELA LOPEZ SERNA</t>
  </si>
  <si>
    <t>https://www.funcionpublica.gov.co/web/sigep2/hdv/-/directorio/S884140-8003-5/view</t>
  </si>
  <si>
    <t>Prestación de servicios profesionales para apoyar a la Dirección de Ordenamiento Ambiental Territorial y Sistema Nacional Ambiental en el seguimiento a la ejecución de los Planes de Acción Cuatrienal, del desempeño institucional de CORPOURABA, CAS, CDMB, CORPONOR, CAR, CORPOCESAR y CORALINA, así como, en la asistencia técnica y demás acciones requeridas para fortalecer el seguimiento a la gestión de las Corporaciones y el acceso a la información relacionada.</t>
  </si>
  <si>
    <t>1. Apoyar a la Dirección de Ordenamiento Ambiental Territorial y Sistema Nacional Ambiental en la revisión, análisis y consolidación de los informes periódicos de avance en la ejecución de los Planes de Acción Cuatrienal de CORPOURABA, CAS, CDMB, CORPONOR, CAR, CORPOCESAR y CORALINA. 2. Realizar asistencia técnica a CORPOURABA, CAS, CDMB, CORPONOR, CAR, CORPOCESAR y CORALINA, en uso y apropiación de CARdinal para el reporte del avance de la ejecución de la vigencia 2023 de los Planes de Acción Cuatrienal, para la formulación de acciones de mejora de acuerdo con los resultados del IEDI y para el cargue del Plan de Acción Cuatrienal 2024-2027. 3. Apoyar a la Dirección de Ordenamiento Ambiental Territorial y Sistema Nacional Ambiental en la revisión de información para el cálculo del Índice de Evaluación del Desempeño Institucional -IEDI a las Corporaciones y en la divulgación de los resultados para el caso de CORPOURABA, CAS, CDMB, CORPONOR, CAR, CORPOCESAR y CORALINA. 4. Apoyar en la consolidación de información e insumos técnicos desde las Corporaciones a su cargo que se requieran para el desarrollo del proceso de fortalecimiento, mejoramiento y evolución del sistema SIPGA – CARdinal y para la definición de herramientas y espacios para la divulgación de información institucional. Calle 37 No. 8 - 40, Bogotá D.C., Colombia Conmutador: (+57) 601 332 3400 https://www.minambiente.gov.co/ F-A-CTR-52: V7 – 27/07/2023 Página 11|23 5. Apoyar a la Dirección de Ordenamiento Ambiental Territorial y Sistema Nacional Ambiental en la consolidación de insumos para fortalecer el seguimiento a la gestión de las Corporaciones y para la divulgación de información institucional en las herramientas y espacios que se definan. 6. Apoyar a la Dirección de Ordenamiento Ambiental Territorial y Sistema Nacional Ambiental en la generación de los insumos para el desarrollo de la estrategia del observatorio a las Corporaciones Autónomas Regionales 7. Aportar los insumos para la proyección de los informes que den cuenta del cumplimiento del Plan de Acción de la Dirección de Ordenamiento Ambiental Territorial y Sistema Nacional Ambiental y para atender los requerimientos realizados por las entidades del gobierno, entes de control, ciudadanos, y dependencias del Ministerio que tengan relación con el objeto y obligaciones contractuales. 8. Elaborar informes, ayudas de memoria, actas y demás documentos que den cuenta de la participación en reuniones internas e interinstitucionales relacionadas con el objeto contractual. 9. Las demás obligaciones que le sean asignadas y que guarden relación directa con la naturaleza del objeto contractual</t>
  </si>
  <si>
    <t>El valor del contrato a celebrar es hasta por la suma de $72.000.000 incluido los impuestos a que haya lugar.</t>
  </si>
  <si>
    <t>https://community.secop.gov.co/Public/Tendering/OpportunityDetail/Index?noticeUID=CO1.NTC.5539318&amp;isFromPublicArea=True&amp;isModal=true&amp;asPopupView=true</t>
  </si>
  <si>
    <t>El término estrictamente indispensable para que el contratista cumpla con el objeto y obligaciones contractuales será de diez (10) meses o hasta 31 de diciembre, lo primero que ocurra</t>
  </si>
  <si>
    <t>DIEGO FERNANDO BOCANEGRA SACRISTAN</t>
  </si>
  <si>
    <t>BIBLIOTECOLOGIA Y ARCHIVISTICA</t>
  </si>
  <si>
    <t>https://www.funcionpublica.gov.co/web/sigep2/hdv/-/directorio/S1740896-8003-5/view</t>
  </si>
  <si>
    <t>Prestación de servicios profesionales al Viceministerio de Ordenamiento Ambiental del Territorio y a la Dirección de Ordenamiento Ambiental Territorial y Sistema Nacional Ambiental apoyando la implementación de acciones y metas relacionadas con el programa de gestión documental y el manejo de los instrumentos archivísticos.</t>
  </si>
  <si>
    <t>1. Apoyar en los procesos de auditorías, elaboración y actualización de la Tabla de Retención Documental-TRD, activos de la información, mapa de riesgos de seguridad de la información, y demás actividades que garanticen la implementación y sostenibilidad de la Política de Gestión Documental y Sistema de gestión de seguridad de la información del Ministerio. 2. Llevar a cabo los procesos técnicos y archivísticos de rotulación de unidades de almacenamiento, foliación, clasificación y organización de documentos de archivo, descripción de expedientes en hojas de control, así como, su respectivo almacenamiento. Lo anterior, de acuerdo con los parámetros de calidad e instructivos de los procesos y procedimientos de gestión documental del Ministerio. 3. Realizar las transferencias documentales primarias hacia el Archivo Central, dentro de los tiempos estipulados en el cronograma difundido por el Grupo de Gestión Documental, tal como se estipule en las tablas de Retención Documental - TRD y de acuerdo con los procedimientos que existen en el Ministerio para tal fin. 4. Apoyar en el control de la producción documental mediante el levantamiento y actualización de inventarios, a través del Formato Único de Inventario Documental -FUID. 5. Apoyar la gestión, actualización y almacenamiento de la documentación electrónica en el repositorio de información de la Dirección, de conformidad con las Tablas de Retención Documental - TRD, los procedimientos existentes en la entidad y a las necesidades de la Dirección. 6. Contribuir en el seguimiento, generación de alertas y finalización de los trámites de la correspondencia asignada al Viceministerio de Ordenamiento Ambiental Territorial y la Dirección de Ordenamiento Ambiental Territorial y Sistema Nacional Ambiental a través de sistema de administración y recepción de correspondencia ambiental- ARCA, apoyando a su vez, el proceso de relacionamiento con la Unidad Coordinadora para el Gobierno Abierto para la gestión eficiente de las peticiones, quejas, reclamos, sugerencias y denuncias (PQRSD) a cargo de la Dirección. 7. Las demás obligaciones que le sean asignadas y que guarden relación directa con la naturaleza del objeto contractual.</t>
  </si>
  <si>
    <t>El valor del contrato a celebrar es hasta por la suma de CINCUENTA Y DOS MILLONES QUINIENTOS MIL PESOS ($ 52.500.000) M/cte, incluido los impuestos a que haya lugar</t>
  </si>
  <si>
    <t>https://community.secop.gov.co/Public/Tendering/OpportunityDetail/Index?noticeUID=CO1.NTC.5539039&amp;isFromPublicArea=True&amp;isModal=true&amp;asPopupView=true</t>
  </si>
  <si>
    <t>El término estrictamente indispensable para que el contratista cumpla con el objeto y obligaciones contractuales será diez (10) meses, o hasta 31 de diciembre, lo primero que ocurra.</t>
  </si>
  <si>
    <t>BLANCA CECILIA ROJAS ARIAS</t>
  </si>
  <si>
    <t>Prestar los servicios profesionales al Despacho del Viceministerio de Políticas y Normalización Ambiental con el fin de gestionar las comunicaciones oficiales y la articulación y consolidación de informes de gestión en los temas que maneja el despacho y sus dependencias.</t>
  </si>
  <si>
    <t>1. Presentar en los primeros 15 días calendario de ejecución del contrato un plan de trabajo que incluya un cronograma de actividades donde se detalle la forma en la que se ejecutarán cada una de las obligaciones contractuales. 2. Apoyar la proyección, consolidación y revisión de respuestas a peticiones, quejas, reclamos, requerimientos y denuncias que deban ser contestados por el despacho de Viceministro (o) de Políticas y Normalización Ambiental o donde este Viceministerio deba brindar insumos 3. Apoyar la articulación, consolidación y gestión de respuesta a comunicaciones oficiales de órganos de control y contribuir técnicamente en la revisión de los procedimientos internos del Sistema Integrado de Gestión entre ellos el de gestión de seguridad y salud en el trabajo y gestión ambiental que se encuentren vigentes relacionados con las funciones del Viceministerio de Políticas y Normalización Ambiental, cuando esto sea requerido. Lo anterior incluye la gestión para las firmas de viabilización de las respectivas respuestas. 4. Apoyar la proyección de traslados de comunicaciones oficiales que no deban ser contestadas por el Viceministerio de Políticas y Normalización Ambiental, en función de sus competencias, en articulación con los profesionales jurídicos del despacho y/o sus áreas 5. Apoyar la consolidación de informes de gestión del Viceministerio en procesos de empalme cuando esto sea requerido. 6. Apoyar el seguimiento a la respuesta de Comunicaciones oficiales brindando alertas oportunas para evitar el incumplimiento de los tiempos establecidos por ley. 7. Las demás que le sean asignadas en desarrollo del objeto contractual</t>
  </si>
  <si>
    <t>El valor del contrato a celebrar es hasta por la suma de NOVENTA Y NUEVE MILLONES DE PESOS M/CTE ($99.000.000) incluido los impuestos a que haya lugar.</t>
  </si>
  <si>
    <t>https://community.secop.gov.co/Public/Tendering/OpportunityDetail/Index?noticeUID=CO1.NTC.5537396&amp;isFromPublicArea=True&amp;isModal=true&amp;asPopupView=true</t>
  </si>
  <si>
    <t>SERGIO FABIAN VASQUEZ GUZMAN</t>
  </si>
  <si>
    <t>https://www.funcionpublica.gov.co/web/sigep2/hdv/-/directorio/S4654180-8003-5/view</t>
  </si>
  <si>
    <t>Prestar los servicios profesionales al Despacho del Viceministerio de Políticas y Normalización Ambiental para apoyar la articulación de la gestión jurídica de las iniciativas normativas del sector ambiente, despacho y sus dependencias en lo que tiene ver con revisión, ajuste y seguimiento, valorando la conveniencia, legalidad y oportunidad</t>
  </si>
  <si>
    <t>1. Presentar en los primeros 15 días calendario de ejecución del contrato un plan de trabajo que incluya un cronograma de actividades donde se detalle la forma en la que se ejecutarán cada una de las obligaciones contractuales. 2. Realizar la programación, distribución y seguimiento al análisis y gestión de las iniciativas normativas del sector ambiente y de las iniciativas de congreso 3. Consolidar y mantener actualizada la matriz de seguimiento a sentencias objeto de cumplimiento de las áreas técnicas del Viceministerio de políticas y normalización ambiental. 4. Proyectar informe mensual y demás informes requeridos sobre el avance de la gestión normativa desde el Viceministerio de políticas y normalización ambiental y sus áreas adscritas 5. Apoyar la gestión y preparar los informes que sean requeridos, relacionados con los requisitos técnicos, jurídicos y financieros para avanzar en el efectivo cumplimiento de los fallos judiciales en cabeza de las direcciones adscritas al Viceministerio de políticas y normalización ambiental 6. Convocar y asistir a las reuniones que le sean solicitadas, con el fin de brindar asesoramiento jurídico con respecto a la identificación y seguimiento de las líneas OCDE en agenda regulatoria, la gestión normativa del sector ambiente y del congreso y los demás temas que le sean asignados. 7. Apoyar la respuesta a comunicaciones oficiales desde el componente jurídico relacionadas con peticiones, quejas, reclamos, solicitudes o denuncias, en los tiempos establecidos por ley y en el marco del sistema integrado de gestión 8. Apoyar jurídicamente el análisis de iniciativas de proyectos normativos allegadas al despacho en cumplimiento del procedimiento de instrumentación normativa. 9. Las demás que le sean asignadas en desarrollo del objeto contractual.</t>
  </si>
  <si>
    <t>El valor del contrato a celebrar es hasta por la suma de CIENTO TREINTA MILLONES SIETE MIL QUINIENTOS PESOS M/CTE ($130.007.500) incluido los impuestos a que haya lugar.</t>
  </si>
  <si>
    <t>https://community.secop.gov.co/Public/Tendering/OpportunityDetail/Index?noticeUID=CO1.NTC.5538755&amp;isFromPublicArea=True&amp;isModal=true&amp;asPopupView=true</t>
  </si>
  <si>
    <t>El término estrictamente indispensable para que el contratista cumpla con el objeto y obligaciones contractuales será de DIEZ (10) MESES Y VEINTITRES (23) DÍAS, o hasta 31 de diciembre de 2024, lo primero que ocurra, previo cumplimiento de los requisitos de perfeccionamiento y ejecución.</t>
  </si>
  <si>
    <t>FABIAN ALBERTO DIAZ CRUZ</t>
  </si>
  <si>
    <t>https://www.funcionpublica.gov.co/web/sigep2/hdv/-/directorio/S491131-8003-5/view</t>
  </si>
  <si>
    <t>El valor del contrato a celebrar es hasta por la suma de CIENTO VEINTISÉIS MILLONES DE PESOS M/CTE. ($126.000.000), incluidos los impuestos a que haya lugar</t>
  </si>
  <si>
    <t>MAGDALENA</t>
  </si>
  <si>
    <t>SANTA MARTA</t>
  </si>
  <si>
    <t>https://community.secop.gov.co/Public/Tendering/OpportunityDetail/Index?noticeUID=CO1.NTC.5539044&amp;isFromPublicArea=True&amp;isModal=true&amp;asPopupView=true</t>
  </si>
  <si>
    <t>El término estrictamente indispensable para que el contratista cumpla con el objeto y las obligaciones contractuales será por NUEVE (9) MESES o hasta el 30 de diciembre de 2024, lo primero que ocurra, previo cumplimiento de los requisitos de perfeccionamiento y ejecución del contrato</t>
  </si>
  <si>
    <t xml:space="preserve">388 - CESION </t>
  </si>
  <si>
    <t>CARLOS HERNANDO TAPIA CAICEDO</t>
  </si>
  <si>
    <t>SOCIOLOGIA</t>
  </si>
  <si>
    <t>https://www1.funcionpublica.gov.co/web/sigep2/hdv/-/directorio/S236748-8003-5/view</t>
  </si>
  <si>
    <t>El valor sin ejecutar y que se cede del Contrato de Prestación de Servicios Prestación de Servicios Profesionales No. 388-2024 es de TRES MILLONES SETECIENTOS TREINTA Y TRES MIL TRESCIENTOS TREINTA Y TRES PESOS M/CTE ($3.733.333) incluido impuestos a que haya lugar.</t>
  </si>
  <si>
    <t>MAURICIO CABRERA LEAL</t>
  </si>
  <si>
    <t>VIceministro de Politicas y normalizacion Ambiental</t>
  </si>
  <si>
    <t>El término estrictamente indispensable para que el contratista cumpla con el objeto y las obligaciones contractuales será por SIETE (7) DIAS o hasta el 30 de diciembre de 2024, lo primero que ocurra, previo cumplimiento de los requisitos de perfeccionamiento y ejecución del contrato</t>
  </si>
  <si>
    <t>PATRICIA EUGENIA PUCHE ACOSTA</t>
  </si>
  <si>
    <t>https://www.funcionpublica.gov.co/web/sigep2/hdv/-/directorio/S1094827-8003-5/view</t>
  </si>
  <si>
    <t>Prestación de servicios profesionales a la Dirección de Asuntos Marinos, Costeros y Recursos Acuáticos, en la atención de sentencias y requerimientos de entes de control.</t>
  </si>
  <si>
    <t>1. Realizar y dar seguimiento al plan de trabajo general, para el cumplimiento de órdenes judiciales (sentencias) asignadas a la DAMCRA y compromisos con entes de control. 2. Apoyar los espacios de diálogo, reuniones, talleres y actividades pertinentes que se realicen, en el marco del plan de trabajo individual, para el seguimiento y cumplimiento de sentencias, órdenes judiciales y compromisos con entres de control, asignadas a la Dirección. 3. Suministrar soporte jurídico en la elaboración y revisión de PQRS, documentos, ayudas de memoria relacionadas con el objeto contractual, y a los profesionales técnicos de la dependencia para el cumplimiento de compromisos con entres de control, sentencias y órdenes judiciales a cargo de la DAMCRA. 4. Proyectar conceptos jurídicos relacionados con solicitudes asociadas a las sentencias, órdenes judiciales y compromisos con entres de control. 5. Apoyar la supervisión de los contratos y/o convenios que le sean asignados por el supervisor en el marco del objeto contractual. 6. Apoyar en la organización y ejecución de los espacios, talleres y actividades pertinentes que realiza MINAMBIENTE relacionados con el objeto del contrato. 7. Mantener actualizada la información del drive (Carpeta digital) de la DAMCRA de los tramites asignados. 8. Las demás actividades relacionadas con el desarrollo del objeto del presente contrato.</t>
  </si>
  <si>
    <t>El valor del contrato a celebrar es hasta por la suma de NOVENTA Y SEIS MILLONES TRESCIENTOS CINCO MIL PESOS M/CTE ($96.305.000), incluido los impuestos a que haya lugar.</t>
  </si>
  <si>
    <t>https://community.secop.gov.co/Public/Tendering/OpportunityDetail/Index?noticeUID=CO1.NTC.5544845&amp;isFromPublicArea=True&amp;isModal=true&amp;asPopupView=true</t>
  </si>
  <si>
    <t>NELSON JAVIER MUÑOZ JIMENEZ</t>
  </si>
  <si>
    <t>LICENCIATURA EN CIENCIAS SOCIALES</t>
  </si>
  <si>
    <t>https://www.funcionpublica.gov.co/web/sigep2/hdv/-/directorio/S2319606-8003-5/view</t>
  </si>
  <si>
    <t>Prestación de servicios de apoyo a la gestión a la Dirección de Bosques, Biodiversidad y Servicios Ecosistémicos del Ministerio de Ambiente y Desarrollo Sostenible, para realizar las actividades de clasificación, ordenación y demás tareas archivísticas, para dar cumplimiento con las acciones y metas del Plan de Mejoramiento Archivístico – PMA</t>
  </si>
  <si>
    <t>1. Realizar la identificación y reemplazo de unidades de almacenamiento que se encuentren deterioradas y que hagan parte del archivo de gestión de la Dirección de Bosques, Biodiversidad y Servicios Ecosistémicos. 2. Clasificar y organizar la documentación generada por la Dirección de Bosques, Biodiversidad y Servicios Ecosistémicos, aplicando rigurosamente la Tabla de Retención Documental vigente, garantizando así el cumplimiento de las normativas de gestión documental aplicables. 3. Realizar el proceso técnico de foliación, incluyendo la implementación de hojas de control y testigos documentales, conforme a los instructivos establecidos en el proceso de gestión documental, asegurando la correcta trazabilidad e los documentos de archivo. 4. Actualizar el Inventario Único Documental- FUID de conformidad con las indicaciones del supervisor del contrato, manteniendo así la información actualizada conforme a los estándares del Ministerio de Ambiente y Desarrollo Sostenible. 5. Elaborar los rótulos para carpetas y cajas de archivo, siguiendo los instructivos del proceso de gestión documental del Ministerio de Ambiente y Desarrollo Sostenible, contribuyendo a la organización y fácil identificación de los archivos de gestión. 6. Todas las demás actividades asignadas por el supervisor del contrato y que tengan en relación con el objeto contractual</t>
  </si>
  <si>
    <t>El valor del contrato a celebrar es hasta por la suma de TREINTA Y OCHO MILLONES CUATROCIENTOS CINCUENTA Y TRES MIL TRESCIENTOS TREINTA Y TRES PESOS ($38.453.333) M/CTE incluidos los impuestos a que haya lugar.</t>
  </si>
  <si>
    <t>https://community.secop.gov.co/Public/Tendering/OpportunityDetail/Index?noticeUID=CO1.NTC.5554163&amp;isFromPublicArea=True&amp;isModal=true&amp;asPopupView=true</t>
  </si>
  <si>
    <t>El término estrictamente indispensable para que el contratista cumpla con el objeto y obligaciones contractuales será de DIEZ (10) MESES Y VEINTE (20) DÍAS, o hasta el 31 de diciembre, lo primero que ocurra previo cumplimiento de los requisitos de perfeccionamiento y ejecución.</t>
  </si>
  <si>
    <t>NATALI DUQUE ALZATE</t>
  </si>
  <si>
    <t>https://www.funcionpublica.gov.co/web/sigep2/hdv/-/directorio/S593155-8003-5/view</t>
  </si>
  <si>
    <t>Prestación de servicios profesionales a la Dirección de Bosques, Biodiversidad y Servicios Ecosistémicos, para la aplicación de conocimientos técnicos y realización de acciones asociadas al cumplimiento de lo dispuesto en el plan de mejoramiento del trámite de sustracción de áreas de reserva forestal de orden nacional.</t>
  </si>
  <si>
    <t>1. Realizar la depuración y saneamiento técnico de los expedientes del trámite de sustracción de áreas de reserva forestal de orden nacional que le sean asignados y mantener actualizada la matriz de expedientes del trámite 2. Elaborar los conceptos técnicos que le sean asignados en el marco de la evaluación de solicitudes de sustracción de reservas forestales nacionales y seguimiento a las obligaciones derivadas 3.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4. Asistir a las reuniones relacionadas con el objeto contractual, cuando el supervisor lo requiera, generando las memorias, actas o informes técnicos. 5. Entregar a archivo de gestión de la Dirección de Bosques, Biodiversidad y Servicios Ecosistémicos, la documentación generada durante el desarrollo de las obligaciones del contrato, empleando los formatos establecidos en el sistema integrado de gestión. 6. Las demás actividades que estén relacionadas con el objeto contractual y que sean asignadas por el supervisor</t>
  </si>
  <si>
    <t>https://community.secop.gov.co/Public/Tendering/OpportunityDetail/Index?noticeUID=CO1.NTC.5547704&amp;isFromPublicArea=True&amp;isModal=true&amp;asPopupView=true</t>
  </si>
  <si>
    <t>El término estrictamente indispensable para que el contratista cumpla con el objeto y obligaciones contractuales será de ONCE MESES (11), o hasta 31 de diciembre de 2024, lo primero que ocurra, previo cumplimiento de los requisitos de perfeccionamiento y ejecución.</t>
  </si>
  <si>
    <t>JOHN FREDY BOTERO</t>
  </si>
  <si>
    <t>https://www.funcionpublica.gov.co/web/sigep2/hdv/-/directorio/S4742317-8003-5/view</t>
  </si>
  <si>
    <t>Prestar servicios profesionales a la Dirección de Bosques, Biodiversidad y Servicios Ecosistémicos del Ministerio de Ambiente y Desarrollo Sostenible desde el componente técnico ambiental, para la implementación de actividades relacionadas con la gestión ambiental de los páramos</t>
  </si>
  <si>
    <t>1. Generar los insumos técnicos necesarios para contribuir a la planeación y desarrollo de las reuniones, talleres recorridos o mesas de trabajo en el marco de los procesos de delimitación y la gestión integral de los ecosistemas de páramo de acuerdo con la normatividad vigente. 2. Elaborar desde el componente ambiental los informes y demás documentos (presentaciones, actas) de avance y cumplimiento de los procesos participativos de delimitación de páramos, con énfasis en el páramo Cruz Verde-Sumapaz, adjuntando las evidencias de las actividades realizadas 3. Aportar insumos técnicos desde el componente ambiental dirigidos a los procesos de reglamentación de la Ley 1930 de 2018 y demás normativa asociada a la gestión integral de páramos cuando esto sea requerido y para la elaboración de los documentos de metodología de participación de los procesos de delimitación y gestión integral de páramos. 4.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5. Las demás que le sean asignadas por el supervisor en el marco del objeto contractual</t>
  </si>
  <si>
    <t>El valor del contrato a celebrar es por la suma de hasta SESENTA Y OCHO MILLONES DOSCIENTOS CINCUENTA MIL PESOS M/CTE ($68.250.000), incluido los impuestos a que haya lugar.</t>
  </si>
  <si>
    <t>EDUARDO GUTIÉRREZ OCAMPO</t>
  </si>
  <si>
    <t>https://community.secop.gov.co/Public/Tendering/OpportunityDetail/Index?noticeUID=CO1.NTC.5546436&amp;isFromPublicArea=True&amp;isModal=true&amp;asPopupView=true</t>
  </si>
  <si>
    <t>MARIA NATALIA MARCILLO VELA</t>
  </si>
  <si>
    <t>https://www.funcionpublica.gov.co/web/sigep2/hdv/-/directorio/S2588727-8003-5/view</t>
  </si>
  <si>
    <t>Prestar servicios profesionales a la subdirección de educación y participación en el desarrollo de tramites en materia de gestión contractual requeridos por el área.</t>
  </si>
  <si>
    <t>1. Proyectar y revisar los documentos de la etapas precontractual, contractual y pos contractual, atendiendo las directrices impartidas por el grupo de contratos de la entidad. 2. Elaborar y revisar desde el componente jurídico la etapa pos contractual de los contratos y/o convenios adelantados por la Subdirección de Educación y Participación, en articulación con el Grupo de Contratos. 3. Apoyar en la proyección de conceptos y estudios que le correspondan en procesos contractuales que le sean asignados en el desarrollo del contrato 4. Dar apoyo en el seguimiento de las garantías de los diversos contratos que se hayan suscrito por parte de la Subdirección de Educación y Participación 5. Apoyar en la proyección de las modificaciones contractuales que dentro de los contratos suscritos por la Subdirección de Educación y Participación le sean asignados. 6. Estructurar jurídicamente y adelantar los procesos de contratación que le sean asignados, bajo cualquier modalidad en sus etapas precontractual, contractual y pos contractual, necesarios para el desarrollo del plan anual de adquisiciones de la Subdirección de Educación y Participación 7. Apoyar el seguimiento a la ejecución de los contratos que le fueren asignados 8. Las demás que determine el supervisor del contrato, relacionadas con el ejercicio de sus obligaciones y del objeto contractual 9. Participar en las reuniones, talleres que requiera la Subdirección de Educación y Participación y demás actividades</t>
  </si>
  <si>
    <t>El valor del contrato a celebrar es hasta por la suma de $85.250.000 ochenta y cinco millones doscientos cincuenta mil pesos, incluido los impuestos a que haya lugar.</t>
  </si>
  <si>
    <t>https://community.secop.gov.co/Public/Tendering/OpportunityDetail/Index?noticeUID=CO1.NTC.5541428&amp;isFromPublicArea=True&amp;isModal=true&amp;asPopupView=true</t>
  </si>
  <si>
    <t>El término estrictamente indispensable para que el contratista cumpla con el objeto y obligaciones contractuales será de ONCE MESES (11), o hasta 31 de diciembre, lo primero que ocurra</t>
  </si>
  <si>
    <t>JENNYFER INSUASTY TORRES</t>
  </si>
  <si>
    <t>https://www.funcionpublica.gov.co/web/sigep2/hdv/-/directorio/S563090-8003-5/view</t>
  </si>
  <si>
    <t>El valor del contrato a celebrar es por la suma de hasta OCHENTA Y OCHO MILLONES DE PESOS M/CTE ($88.000.000), incluido los impuestos a que haya lugar</t>
  </si>
  <si>
    <t>https://community.secop.gov.co/Public/Tendering/OpportunityDetail/Index?noticeUID=CO1.NTC.5541994&amp;isFromPublicArea=True&amp;isModal=true&amp;asPopupView=true</t>
  </si>
  <si>
    <t>394 - CESION</t>
  </si>
  <si>
    <t>ELVIRA MILEN AGAMEZ CARDENAS</t>
  </si>
  <si>
    <t>https://www1.funcionpublica.gov.co/web/sigep2/hdv/-/directorio/S212955-8003-5/view</t>
  </si>
  <si>
    <t>El valor sin ejecutar y que se cede del Contrato de Prestación de Servicios Profesionales No. 394 de 2024 es de VEINTITRÉS MILLONES SETECIENTOS TREINTA Y TRES MIL TRESCIENTOS TREINTA Y TRES PESOS M/CTE ($23.733.333) incluido impuestos a que haya lugar.</t>
  </si>
  <si>
    <t>El término estrictamente indispensable para que la contratista cumpla con el objeto y obligaciones contractuales será DOS (2) MESES Y VEINTINUEVE (29) DIAS, o hasta 31 de diciembre de 2024, lo primero que ocurra, previo cumplimiento de los requisitos de perfeccionamiento y ejecución.</t>
  </si>
  <si>
    <t xml:space="preserve">CARLOS ANDRÉS SUÁREZ MÉNDEZ </t>
  </si>
  <si>
    <t>https://www.funcionpublica.gov.co/web/sigep2/hdv/-/directorio/S828745-8003-5/view</t>
  </si>
  <si>
    <t>Prestar servicios profesionales especializados a la Dirección de Bosques, Biodiversidad y Servicios Ecosistémicos para impulsar el cumplimiento de los compromisos étnicos y campesinos en el componente de restauración, rehabilitación o recuperación de áreas ambientalmente estratégicas en el marco de los compromisos del Plan Nacional de Desarrollo 2022</t>
  </si>
  <si>
    <t>1. Apoyar las acciones para el cumplimiento de los compromisos étnicos y campesinos de las metas de restauración ecológica, rehabilitación o recuperación en el marco del programa de conservación de la naturaleza y su restauración del Plan nacional de desarrollo 2023 - 2026. 2. Asistir y participar, cuando así se requiera, en espacios de diálogo virtuales o presenciales (reuniones, comisiones, talleres y demás eventos) con diferentes grupos étnicos y campesinos tendientes a concertar, orientar y construir estrategias enmarcadas en la conservación, restauración, rehabilitación y recuperación. 3. Apoyar en los procesos precontractuales dando orientación desde la formulación de proyectos para el establecimiento de convenios con grupos étnicos, campesinos y entidades del Sistema Nacional Ambiental. 4. Realizar, cuando sea requerido por la supervisión, seguimiento especializado a los convenios enfocados en acciones de conservación, restauración, rehabilitación y recuperación de la diversidad biológica con los diferentes entidades, actores y fuentes de financiación. 5. Atender y responder las PQRS relacionadas con el objeto contractual y las obligaciones específicas, dentro de los términos establecidos por la Ley. 6. Todas las demás asignadas por el supervisor relacionado con el objeto contractual</t>
  </si>
  <si>
    <t>El valor del contrato a celebrar es hasta por la suma de CIENTO VEINTISIETE MILLONES CINCUENTA MIL PESOS M/CTE ($127.050.000), incluidos los impuestos a que haya lugar.</t>
  </si>
  <si>
    <t>WILMAR GUSTAVO BARBOSA CADENA</t>
  </si>
  <si>
    <t>Profesional Especializado Código 2028, Grado 13</t>
  </si>
  <si>
    <t>https://community.secop.gov.co/Public/Tendering/OpportunityDetail/Index?noticeUID=CO1.NTC.5542419&amp;isFromPublicArea=True&amp;isModal=true&amp;asPopupView=true</t>
  </si>
  <si>
    <t>El término estrictamente indispensable para que el contratista cumpla con el objeto y obligaciones contractuales será de ONCE (11) MESES, sin superar el 31 de diciembre, en virtud del cumplimiento del principio de anualidad fiscal</t>
  </si>
  <si>
    <t>FLOR PATRICIA OQUENDO PATIÑO</t>
  </si>
  <si>
    <t>ADMINISTRACION AMBIENTAL Y DE LOS RECURSOS NATURALES</t>
  </si>
  <si>
    <t>https://www.funcionpublica.gov.co/web/sigep2/hdv/-/directorio/S333899-8003-5/view</t>
  </si>
  <si>
    <t>Prestar servicios profesionales especializados en la formulación y ejecución de los planes, programas y proyectos en los territorios priorizados en el Plan Nacional de Desarrollo, que son competencia del Ministerio de Ambiente y Desarrollo Sostenible</t>
  </si>
  <si>
    <t>https://community.secop.gov.co/Public/Tendering/OpportunityDetail/Index?noticeUID=CO1.NTC.5539702&amp;isFromPublicArea=True&amp;isModal=true&amp;asPopupView=true</t>
  </si>
  <si>
    <t>LIZETH DEL CARMEN GOMEZ SIERRA</t>
  </si>
  <si>
    <t>https://www.funcionpublica.gov.co/web/sigep2/hdv/-/directorio/S2941586-8003-5/view</t>
  </si>
  <si>
    <t>Prestación de servicios profesionales al Despacho del Viceministro de Ordenamiento Ambiental del Teritorio en al gestión de actividades y compromisos en materia de ordenamiento ambiental del territorio, derechos y participación de sujetos de especial protección constitucional, especialmente comunidades indígenas, campesinas y NARP y apoyo a la revisión jurídica, contractual y generación de insumos jurídicos para el trámite de los asuntos que sean de interés del viceministerio.</t>
  </si>
  <si>
    <t>1, Apoyar la revisión juridica y generar insumos jurídicos de proyectos de actos administrativos, guías o lineamientos técnicos que sean formulados por las dependencias del viceministerio de ordenamiento ambiental del territorio, así como conceptualizaciones de los proyectos de decretos de otras carteras, de los requerimientos del Congreso y de los proyectos de ley que sean de conocimiento del despacho. 2, 2. Apoyar la revisión y seguimiento de los reportes de las áreas técnicas en materia de cumplimiento
de sentencias estratégicas, paros cívicos y demás procesos con grupos étnicos, en los que participen
las dependencias del viceministerio, asi como la revisión de las respuestas a los órganos de control
que deben ser revisadas o suscritas por el viceministro de ordenamiento ambiental del territorio.
3. Apoyar la participación del viceministro de ordenamiento ambiental del territorio y sus delegados a los cuerpos colegiados en los que participa como miembro.
4. Elaborar y revisar estudios previos, otrosí, modificaciones, y demás documentación relacionada con las etapas precontractual, contractual y postcontractual requeridas y a cargo del Despacho Viceministro, atendiendo los lineamientos dados por la coordinación del Grupo de Contratos.
5. Asistir a reuniones, gestionar las respuestas a los PQRS que le sean asignados para firma o visto bueno del viceministro de ordenamiento ambiental del territorio, así como la elaboración de ayudas de memoria en los temas asociados con su objeto contractual.
6. Facilitar la articulación intra e interinstitucional requerida para la gestión de los temas estratégicos
del viceministerio, así como el redireccionamiento y atención oportuna de las solicitudes a la
viceministra en materia de ordenamiento ambiental del territorio, derechos y participación de sujetos
de especial protección constitucional, especialmente comunidades indigenas, campesinas y NARP.
7. Generar y apoyar la elaboración de documentos técnicos requeridos por la viceministra de ordenamiento ambiental del territorio en materia de ordenamiento ambiental del territorio, derechos y participación de sujetos de especial protección constitucional, especialmente comunidades indígenas, campesinas y NARP.</t>
  </si>
  <si>
    <t>El valor del contrato a celebrar es hasta por la suma $93.500.000 NOVENTA Y TRES MILLONES QUINIENTOS MIL PESOS M/CTE, incluido los impuestos a que haya lugar.</t>
  </si>
  <si>
    <t>https://community.secop.gov.co/Public/Tendering/OpportunityDetail/Index?noticeUID=CO1.NTC.5540047&amp;isFromPublicArea=True&amp;isModal=true&amp;asPopupView=true</t>
  </si>
  <si>
    <t>El término estrictamente indispensable para que el contratista cumpla con el objeto y obligaciones contractuales será once (11) mese o hasta 31 de diciembre, lo primero que ocurra.</t>
  </si>
  <si>
    <t>ANDREA JULIETH RIVERA PLAZA</t>
  </si>
  <si>
    <t>LICENCIATURA EN EDUCACION COMUNITARIA CON ENFASIS EN DERECHOS HUMANOS</t>
  </si>
  <si>
    <t>https://www.funcionpublica.gov.co/web/sigep2/hdv/-/directorio/S4656379-8003-5/view</t>
  </si>
  <si>
    <t>Prestación de servicios profesionales al despacho del Viceministerio de Ordenamiento Ambiental del Territorio para apoyar el desarrollo de estrategias de gestión del sistema de Diálogo para la Prevención y Transformación de Conflictos socioambientales y de la Política de Participación en la Gestión Ambiental.</t>
  </si>
  <si>
    <t>1. Elaborar y presentar, dentro de los primeros 15 días calendario de la ejecución del contrato, un plan de trabajo que incluya un cronograma de actividades donde se detalle la forma en la que se ejecutarán cada una de las obligaciones contractuales. 2. Apoyar la articulación de esfuerzos entre las distintas instancias del Ministerio de Ambiente que contribuyen a la estructuración del diseño del Sistema de Diálogo para la Prevención y Transformación de Conflictos socioambientales. 3. Aportar elementos conceptuales y metodológicos para la actualización de la Política Nacional de Educación Ambiental. 4. Apoyar la articulación de esfuerzos del despacho de la ministra, la Dirección de Ordenamiento Ambiental del Territorio, la Subdirección de Educación y Participación, y otras instancias del Ministerio de Ambiente para la implementación del Acuerdo de Escazú. 5. Brindar aportes a la Política de Participación en la Gestión Ambiental, formulando lineamientos claros para el sector en esta materia, incluyendo temas de acceso a la información y Defensoras Ambientales. 6. Participar en reuniones, proyectar y gestionar las respuestas a los PQRS que le sean asignados, y elaborar las ayudas memoria en los temas relacionados con su objeto contractual</t>
  </si>
  <si>
    <t>El valor del contrato a celebrar es hasta por la suma ($77.000.000) SETENTA Y SIETE MILLONES DE PESOS M/CTE, incluido los impuestos a que haya lugar.</t>
  </si>
  <si>
    <t>https://community.secop.gov.co/Public/Tendering/OpportunityDetail/Index?noticeUID=CO1.NTC.5548862&amp;isFromPublicArea=True&amp;isModal=true&amp;asPopupView=true</t>
  </si>
  <si>
    <t>El término estrictamente indispensable para que el contratista cumpla con el objeto y obligaciones contractuales será once (11) meses y un (1) día, o hasta 31 de diciembre, lo primero que ocurra.</t>
  </si>
  <si>
    <t xml:space="preserve">398 - CESION </t>
  </si>
  <si>
    <t>CAMILA ANDREA CARRILLO JIMENEZ</t>
  </si>
  <si>
    <t>https://www1.funcionpublica.gov.co/web/sigep2/hdv/-/directorio/S4712938-8003-5/view</t>
  </si>
  <si>
    <t>El valor sin ejecutar y que se cede del Contrato de Prestación de Servicios Prestación de Servicios Profesionales No. 398-2024 es de TREINTA Y SEIS MILLONES SEISCIENTOS TREINTA Y TRES MIL TRESCIENTOS TREINTA Y TRES PESOS M/CTE ($36.633.333) incluido impuestos a que haya lugar. P</t>
  </si>
  <si>
    <t>El término estrictamente indispensable para que el contratista cumpla con el objeto y obligaciones contractuales será CINCO (5) meses y SEIS (6) día, o hasta 31 de diciembre, lo primero que ocurra.</t>
  </si>
  <si>
    <t xml:space="preserve">SANTIAGO IVAN GUIOT SAAVEDRA </t>
  </si>
  <si>
    <t>https://www.funcionpublica.gov.co/web/sigep2/hdv/-/directorio/S2926808-8003-5/view</t>
  </si>
  <si>
    <t>Prestar servicios profesionales la Dirección de Bosques, Biodiversidad y Servicios Ecosistémicos para realizar los estudios técnicos requeridos durante las etapas de evaluación y seguimiento del trámite de acceso a recursos genéticos y/o productos derivados, así como aportar desde el componente técnico a la construcción de instrumentos normativos en materia de recursos genéticos y/o productos derivados.</t>
  </si>
  <si>
    <t>1. Proyectar los conceptos técnicos para el componente de recolección de especímenes de especies silvestres de la diversidad biológica dentro régimen de acceso a recursos genéticos y sus productos derivados. 2. Elaborar los informes técnicos correspondientes en la etapa de seguimiento a contratos de acceso a recursos genéticos y sus productos derivados. 3. Presentar insumos técnicos para el diseño y expedición de instrumentos normativos relacionados con el régimen de acceso a recursos genéticos. 4. Proyectar respuestas a peticiones en materia de acceso a recursos genéticos y actualizar información de acuerdo con las indicaciones del supervisor.</t>
  </si>
  <si>
    <t>El valor del contrato a celebrar es hasta por la suma de SETENTA Y DOS MILLONES QUINIENTOS TREINTA Y TRES MIL TRECIENTOS TREINTA Y TRES PESOS M/CTE ($72.533.333) incluido los impuestos a que haya lugar</t>
  </si>
  <si>
    <t>https://community.secop.gov.co/Public/Tendering/OpportunityDetail/Index?noticeUID=CO1.NTC.5544213&amp;isFromPublicArea=True&amp;isModal=true&amp;asPopupView=true</t>
  </si>
  <si>
    <t>El término estrictamente indispensable para que el contratista cumpla con el objeto y obligaciones contractuales será DIEZ (10) MESES Y VEINTE (20) DÍAS, o hasta 31 de diciembre, lo primero que ocurra.</t>
  </si>
  <si>
    <t>LAURA VALENTINA TOVAR OLIVEROS</t>
  </si>
  <si>
    <t>INGENIERO</t>
  </si>
  <si>
    <t>https://www.funcionpublica.gov.co/web/sigep2/hdv/-/directorio/S4468305-8003-5/view</t>
  </si>
  <si>
    <t>Prestar servicios profesionales a la Dirección de Ordenamiento Ambiental Territorial y Sistema Nacional Ambiental, para apoyar la gestión, procesamiento, análisis, seguimiento y consolidación de la información temática y cartográfica de interés para los procesos misionales y apuestas estratégicas de la dirección, además de otras acciones relacionadas con fortalecimiento de la coordinación y articulación sectorial.</t>
  </si>
  <si>
    <t>1. Apoyar a la Dirección de Ordenamiento Ambiental Territorial y Sistema Nacional Ambiental en la sistematización, gestión, análisis y actualización de la información que le sea requerida para fortalecer la coordinación y articulación del SINA, lo que incluye entre otros el diseño, mantenimiento y actualización permanente del repositorio de información de la Dirección, la generación de reportes y demás acciones relacionadas. 2. Elaborar y actualizar de manera permanente bases de datos y fichas técnicas contextuales de las entidades ambientales del SINA, lo que comprende entre otros, la integración de sus cuerpos colegiados y registro y reporte de los temas estratégicos tratados en éstos; Plan de Acción, informes de avance e informes finales con sus respectivos soportes; y demás información estratégica que maneje la Dirección, dando lugar a la generación de los informes a que haya lugar. 3. Apoyar técnicamente a la Dirección de Ordenamiento Ambiental Territorial y Sistema Nacional Ambiental, en el procesamiento y análisis de información temática y geográfica requerida en el marco de la Estrategia CoordinAR, implementada por parte de las Corporaciones Autónomas Regionales y de Desarrollo Sostenible, así como en el desarrollo de herramientas y espacios de divulgación de información que le sean priorizados. 4. Elaborar informes, ayudas de memoria, actas y demás documentos que el sean requeridos en desarrollo del objeto contractual, incluido el reporte para la elaboración del cumplimiento del Plan de Acción de la Dirección y la asistencia y participación de los espacios a los que sea convocado. 5. Proyectar comunicaciones y respuestas a peticiones, quejas, reclamos, sugerencias, denuncias (PQRSD) y otras solicitudes institucionales e interinstitucionales que le sea realizadas a la Dirección, que guarden relación con el objeto contractual y que le sean requeridos. 6. Las demás obligaciones que le sean asignadas y que guarden relación directa con la naturaleza del objeto contractual.</t>
  </si>
  <si>
    <t>https://community.secop.gov.co/Public/Tendering/OpportunityDetail/Index?noticeUID=CO1.NTC.5564289&amp;isFromPublicArea=True&amp;isModal=true&amp;asPopupView=true</t>
  </si>
  <si>
    <t>El término estrictamente indispensable para que el contratista cumpla con el objeto y obligaciones contractuales será de diez (10) meses y quince (15) días o hasta 31 de diciembre, lo primero que ocurra.</t>
  </si>
  <si>
    <t>MARÍA CAMILA BARRAGÁN RODRÍGUEZ</t>
  </si>
  <si>
    <t>https://www.funcionpublica.gov.co/web/sigep2/hdv/-/directorio/S2908396-8003-5/view</t>
  </si>
  <si>
    <t>Prestación de servicios profesionales en el trámite precontractual, contractual y de liquidación de los convenios y contratos a cargo de la Dirección de Bosques, Biodiversidad y Servicios Ecosistémicos del Ministerio de Ambiente y Desarrollo Sostenible</t>
  </si>
  <si>
    <t>1. Apoyar en la revisión y elaboración de solicitudes precontractuales, contractuales y postcontractual que solicite el supervisor del contrato. 2. Proyectar los diferentes documentos que sean necesarios para el trámite de ejecución y liquidaciones de los contratos y/o convenios que estén a cargo de la Dirección. 3. Apoyar jurídicamente la contestación de consultas o derechos de petición sobre temas relacionados con las obligaciones contractuales cuando el supervisor lo requiera. 4. Brindar acompañamiento en los diferentes informes o solicitudes que se requiera con relación a las liquidaciones de los contratos y/o convenios bajo la supervisión de la Dirección. 5. Brindar apoyo jurídico en la estructuración y elaboración de los documentos previos de los contratos y/o convenios que le sean asignados por la Dirección de Bosques, Biodiversidad y Servicios Ecosistémicos y efectuar el debido seguimiento hasta su liquidación. 6. Proyectar respuesta a los requerimientos de Control Interno Disciplinario relacionadas con los procesos de contratación Impulsados por la Dirección. 7. Las demás actividades que estén relacionadas con el objeto contractual y que sean asignadas por el supervisor.</t>
  </si>
  <si>
    <t>El valor del contrato a celebrar es hasta por la suma de OCHENTA Y OCHO MILLONES DE PESOS ($88.000.000 M/CTE) incluido los impuestos a que haya lugar.</t>
  </si>
  <si>
    <t>https://community.secop.gov.co/Public/Tendering/OpportunityDetail/Index?noticeUID=CO1.NTC.5542609&amp;isFromPublicArea=True&amp;isModal=true&amp;asPopupView=true</t>
  </si>
  <si>
    <t>LAURA PATRICIA MURRA BENEDETT</t>
  </si>
  <si>
    <t>ECONOMIA Y ADMINISTRACION</t>
  </si>
  <si>
    <t>https://www.funcionpublica.gov.co/web/sigep2/hdv/-/directorio/S4196682-8003-5/view</t>
  </si>
  <si>
    <t>Prestación de servicios profesionales a la Oficina de Negocios Verdes y Sostenibles en la gestión integral de proyectos de Pago por Servicios Ambientales desde el componente de economía ambiental.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</si>
  <si>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asistencia técnica a instituciones, organizaciones de base y comunidades étnicas y campesinas, en la estructura e implementación de proyectos de Pago por Servicios Ambientales, con énfasis en el manejo de herramientas y metodologías para establecer el valor del incentivo, la forma de pago, los mecanismos de dispersión de los recursos y los impactos socioeconómicos de los proyectos. 3. Realizar estrategias para fortalecer los proyectos de Pago por Servicios Ambientales y otros incentivos a la conservación desde el componente de Economía Ambiental. 4. Elaborar conceptos técnicos, evaluaciones y seguimiento a proyectos o instrumentos de Pago por Servicios Ambientales, de acuerdo con los lineamientos de la oficina de Negocios verdes y Sostenibles.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</si>
  <si>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NOVENTA Y TRES MILLONES QUINIENTOS MIL PESOS M/CTE ($93.500.000), incluido los impuestos a que haya lugar</t>
  </si>
  <si>
    <t>https://community.secop.gov.co/Public/Tendering/OpportunityDetail/Index?noticeUID=CO1.NTC.5549535&amp;isFromPublicArea=True&amp;isModal=true&amp;asPopupView=true</t>
  </si>
  <si>
    <t>ANA EUGENIA HERRERA URIBE</t>
  </si>
  <si>
    <t>https://www.funcionpublica.gov.co/web/sigep2/hdv/-/directorio/S766001-8003-5/view</t>
  </si>
  <si>
    <t>Prestación de servicios profesionales para apoyar a la Oficina de Negocios Verdes y Sostenibles en la gestión de fuentes de financiación y realizar la estructura, evaluación y seguimiento de los proyectos del Programa Nacional de Pagos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</si>
  <si>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e implementar estrategias para gestionar la financiación de proyectos de Pagos por Servicios Ambientales y Negocios Verdes. 3. Realizar la estructura e implementación de proyectos de Pago por Servicios Ambientales y Negocios Verdes con énfasis en el componente de gestión de fuentes de financiación. 4. Gestionar alianzas e instancias de articulación con actores privados y/o públicos involucrados en el desarrollo de proyectos de Pago por Servicios Ambientales y Negocios Verdes. 5. Realizar evaluaciones y conceptos técnicos sobre proyectos o instrumentos que le sean asignados por el supervisor, bajo los lineamientos de la Oficina de Negocios Verdes y Sostenibles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t>
  </si>
  <si>
    <t>El valor del contrato a celebrar es hasta por la suma de NOVENTA Y DOS MILLONES OCHENTA Y TRES MIL TRESCIENTOS TREINTA Y TRES PESOS M/CTE ($92.083.333), incluido los impuestos a que haya lugar.</t>
  </si>
  <si>
    <t>https://community.secop.gov.co/Public/Tendering/OpportunityDetail/Index?noticeUID=CO1.NTC.5554864&amp;isFromPublicArea=True&amp;isModal=true&amp;asPopupView=true</t>
  </si>
  <si>
    <t>El término estrictamente indispensable para que el contratista cumpla con el objeto y obligaciones contractuales será de DIEZ (10) MESES Y VEINTICINCO (25) DÍAS CALENDARIO, o hasta 31 de diciembre de 2024, lo primero que ocurra. o hasta 31 de diciembre, lo primero que ocurra</t>
  </si>
  <si>
    <t>EDITH ROCIO CONTRERAS CORTES</t>
  </si>
  <si>
    <t>https://www.funcionpublica.gov.co/web/sigep2/hdv/-/directorio/S1017414-8003-5/view</t>
  </si>
  <si>
    <t>Prestación de servicios profesionales a la Oficina de Negocios Verdes y Sostenibles, para realizar desde el componente técnico los estudios referentes a la Tasa Retributiva por Vertimientos Puntuales al Agua, en el marco de la hoja de ruta intersectorial con el Ministerio de Vivienda, Ciudad y Territorio.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</si>
  <si>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Formular y desarrollar los insumos técnicos del proyecto de reglamentación del artículo 25 de la Ley 2294 de 2023. 3. Elaborar insumos de la memoria justificativa del proyecto de reglamentación del artículo 25 de la Ley 2294 de 2023, de conformidad con los formatos adoptados para tal fin a través del Sistema Integrado de Gestión. 4. Participar en los talleres y actividades de socialización de los avances en la reglamentación del artículo 25 de la Ley 2294 de 2023. 5. Realizar la elaboración de las respuestas a los comentarios recibidos en el marco de la consulta pública del proyecto de decreto reglamentario del artículo 25 de la Ley 2294 de 2023, desde el componente a cargo, bajo los lineamientos dados desde de la oficina de Negocios Verdes y Sostenibles. 6. Desarrollar insumos y elaborar respuestas a las solicitudes recibidas y comunicaciones emitidas por la Oficina de Negocios Verdes y Sostenibles en lo relacionado con el objeto del contrato. 7. Participar en reuniones relacionadas con el objeto contractual, para lo cual se deben allegar los soportes de la asistencia, ayudas de memoria y soporte del seguimiento a los compromisos establecidos, en caso de aplicar. 8. Las demás que le asigne el supervisor del contrato, relacionadas con el ejercicio de sus obligaciones y del objeto contractual</t>
  </si>
  <si>
    <t>El valor del contrato a celebrar es hasta por la suma de NOVENTA Y SIETE MILLONES QUINIENTOS MIL PESOS M/CTE ($97.500.000), incluido los impuestos a que haya lugar.</t>
  </si>
  <si>
    <t>https://community.secop.gov.co/Public/Tendering/OpportunityDetail/Index?noticeUID=CO1.NTC.5568592&amp;isFromPublicArea=True&amp;isModal=true&amp;asPopupView=true</t>
  </si>
  <si>
    <t>El término estrictamente indispensable para que el contratista cumpla con el objeto y obligaciones contractuales será de DIEZ MESES (10) Y VEINTICINCO (25) DÍAS CALENDARIO, o hasta 31 de diciembre de 2024, lo primero que ocurra.</t>
  </si>
  <si>
    <t>JORGE ENRIQUE ROJAS SÁNCHEZ</t>
  </si>
  <si>
    <t>https://www.funcionpublica.gov.co/web/sigep2/hdv/-/directorio/S1720301-8003-5/view</t>
  </si>
  <si>
    <t>Prestación de servicios profesionales a la Oficina de Negocios Verdes y Sostenibles, desde el Grupo de Análisis económico para la sostenibilidad, para realizar las acciones encaminadas a los instrumentos e incentivos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</si>
  <si>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de las memorias justificativas de los proyectos de reglamentación a cargo de la Oficina de Negocios Verdes y Sostenibles, relacionados con instrumentos económicos e incentivos ambientales, respecto al impacto económico y la viabilidad o disponibilidad presupuestal, de conformidad con los formatos adoptados para tal fin a través del Sistema Integrado de Gestión. 3. Elaborar estudios técnicos requeridos en el marco de la elaboración de los proyectos de reglamentación a cargo de la Oficina de Negocios Verdes y Sostenibles, relacionados con instrumentos económicos e incentivos ambientales.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contractual</t>
  </si>
  <si>
    <t>El valor del contrato a celebrar es hasta por la suma de CIENTO OCHO MILLONES TRESCIENTOS TREINTA Y TRES MIL TRESCIENTOS TREINTA Y TRES PESOS M/CTE ($108.333.333), incluido los impuestos a que haya lugar.</t>
  </si>
  <si>
    <t>https://community.secop.gov.co/Public/Tendering/OpportunityDetail/Index?noticeUID=CO1.NTC.5558668&amp;isFromPublicArea=True&amp;isModal=true&amp;asPopupView=true</t>
  </si>
  <si>
    <t>El término estrictamente indispensable para que el contratista cumpla con el objeto y obligaciones contractuales será de DIEZ (10) MESES Y VEINTICINCO (25) DÍAS CALENDARIO, o hasta 31 de diciembre de 2024, lo primero que ocurra.</t>
  </si>
  <si>
    <t xml:space="preserve">RUBEN DARIO GUERRERO USEDA </t>
  </si>
  <si>
    <t>INGENIERÍA FORESTAL</t>
  </si>
  <si>
    <t>https://www.funcionpublica.gov.co/web/sigep2/hdv/-/directorio/S85650-8003-5/view</t>
  </si>
  <si>
    <t>Prestación de servicios profesionales a la Dirección de Bosques, Biodiversidad y Servicios Ecosistémicos del Ministerio de Ambiente y Desarrollo Sostenible, para apoyar técnicamente en la implementación y seguimiento de las acciones de desarrollo forestal y de la biodiversidad dirigidas al cumplimiento de las metas del Plan Nacional de Desarrollo “Colombia Potencia Mundial de la Vida” con énfasis en Chocó Biogeográfico.</t>
  </si>
  <si>
    <t>1. Proyectar y consolidar la información correspondiente a las acciones relacionadas con contención de la deforestación y manejo forestal sostenible que implementan proyectos de cooperación en el marco de las metas del Plan Nacional de Desarrollo -2022-2026 con énfasis en la Pacífico Colombiano. 2. Desarrollar propuestas técnicas para el fortalecimiento institucional en lo relacionado con la gestión forestal y la extensión forestal conforme a las medidas previstas en el Plan Nacional de Desarrollo 2022-2026. 3. Acompañar el diseño e implementación de acciones para la estructuración e implementación de los núcleos de economía forestal y de la biodiversidad, para la Región del Pacífico Colombiano. 4. Consolidar insumos y apoyar actividades relacionadas con las acciones de los documentos CONPES que incluyan acciones en materia del desarrollo forestal. 5. Participar en espacios técnicos y reuniones de proyectos de cooperación que se relacionan con los temas estratégicos de desarrollo forestal y de la biodiversidad de la Dirección que le sean asignadas por el supervisor de conformidad con el objeto contractual. 6. Participar y generar insumos para promover la articulación de las organizaciones étnico-territoriales y ambientales regionales en la implementación de las acciones de desarrollo forestal y de la biodiversidad del Plan Nacional de Desarrollo 2022-2026. 7. Dar respuesta a las PQRS asignadas y relacionadas con el objeto contractual, dentro de los términos establecidos para tal fin. 8. Aplicar en los espacios de participación y acompañamiento desarrollados mensualmente en el marco del objeto contractual los formatos y procedimientos establecidos en el sistema integrado de gestión de la entidad 9. Las demás actividades asignadas por el supervisor en relación con la ejecución del Contrato y que estén relacionadas con el objeto de este</t>
  </si>
  <si>
    <t>El valor del contrato a celebrar es hasta por la suma de CIENTO TREINTA Y DOS MILLONES DE PESOS M/CTE ($132.000.000) incluido los impuestos a que haya lugar.</t>
  </si>
  <si>
    <t>https://community.secop.gov.co/Public/Tendering/OpportunityDetail/Index?noticeUID=CO1.NTC.5548102&amp;isFromPublicArea=True&amp;isModal=true&amp;asPopupView=true</t>
  </si>
  <si>
    <t>JHODY KATHERINE SÁNCHEZ BELTRÁN</t>
  </si>
  <si>
    <t>https://www.funcionpublica.gov.co/web/sigep2/hdv/-/directorio/S4418948-8003-5/view</t>
  </si>
  <si>
    <t>Prestación de servicios profesionales a la Dirección de Bosques, Biodiversidad y Servicios Ecosistémicos del Ministerio de Ambiente y Desarrollo Sostenible para apoyar la gestión de las PQRS asociadas a las reservas forestales nacionales.</t>
  </si>
  <si>
    <t>1. Apoyar los requerimientos y gestión de las PQRS asociadas a la temática de reservas forestales Nacionales. 2. Tramitar las solicitudes de copia de expedientes y estado de trámite de sustracción de reservas forestales. 3. Tramitar los requerimientos que llegan a la Dirección de Bosques Biodiversidad y Servicios Ecosistémicos, asociados a traslapes de proyectos con áreas de reservas forestales nacionales. 4. Entregar a archivo de gestión de la Dirección de Bosques, Biodiversidad y Servicios Ecosistémicos, la documentación generada durante el desarrollo de las obligaciones del contrato, empleando los formatos establecidos en el SOMOSIG-Sistema integrado de gestión. 5. Presentar registro de la ejecución de las actividades creadas mediante el Sistema de Información para la Gestión de Trámites Ambientales – SILAMC a través de reporte emitido por este, según corresponda. 6. Las demás que sean asignadas por el supervisor del contrato y que tengan relación con el objeto contractual.</t>
  </si>
  <si>
    <t>El valor del contrato a celebrar es hasta por la suma de SESENTA Y SIETE MILLONES CIEN MIL PESOS ($67.100.000), incluido los impuestos a que haya lugar.</t>
  </si>
  <si>
    <t>https://community.secop.gov.co/Public/Tendering/OpportunityDetail/Index?noticeUID=CO1.NTC.5547004&amp;isFromPublicArea=True&amp;isModal=true&amp;asPopupView=true</t>
  </si>
  <si>
    <t>RUSSY ESBELSA UMAÑA GIL</t>
  </si>
  <si>
    <t>TECNICA PROFESIONAL EN INDUSTRIAL</t>
  </si>
  <si>
    <t>https://www.funcionpublica.gov.co/web/sigep2/hdv/-/directorio/S2323691-8003-5/view</t>
  </si>
  <si>
    <t>prestar servicios de apoyo y seguimiento en la gestión eficiente de correspondencia y demás trámites administrativos de la Dirección de Asuntos Ambientales Sectorial y Urbana del Ministerio de Ambiente y Desarrollo Sostenible.</t>
  </si>
  <si>
    <t>1. Elaborar y presentar al supervisor un plan detallado de trabajo, que incluya actividades, cronograma y entregables, en un plazo máximo de diez (10) días calendario tras cumplir con los requisitos de ejecución establecidos en el contrato. 2. Gestionar de manera autónoma y eficiente la correspondencia asignada a la Dirección de Asuntos Ambientales Sectorial y Urbana, garantizando respuestas ágiles y pertinentes a las demandas y consultas recibidas. 3. Apoyar a la Dirección en la elaboración, radicación y archivo de documentos, tales como memorandos, oficios, para mantener un sistema organizado y accesible de archivos digitales, asegurando la eficacia en los procesos documentales. 4. Apoyar en la Consulta y gestión de toda la información disponible en los aplicativos y herramientas que tenga a disposición la Dirección de Asuntos Ambientales Sectorial y Urbana y especialmente con la plataforma Arca y correo electrónico de la Dirección. 5. Apoyar y gestionar a la Dirección de Asuntos Ambientales Sectorial y Urbana en las actividades relacionadas con las solicitudes de operador logístico, asegurando un seguimiento meticuloso de los procesos logísticos. 6. Apoyar y capacitar a los funcionarios y contratistas de la Dirección de Asuntos Ambientales Sectorial y Urbana, cuando se requiera, en la correcta utilización de aplicativos, herramientas, particularmente en las actividades concernientes al operador logístico, asegurando un desarrollo efectivo de habilidades. 7. Apoyar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y capacitar en las demás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Todas las demás que le sean asignadas por el supervisor del contrato y que tengan relación con el objeto contractual.</t>
  </si>
  <si>
    <t>El valor del contrato a celebrar es hasta por la suma CUARENTA MILLONES DE PESOS M/CTE ($40.000.000), incluido los impuestos a que haya lugar.</t>
  </si>
  <si>
    <t>https://community.secop.gov.co/Public/Tendering/OpportunityDetail/Index?noticeUID=CO1.NTC.5543725&amp;isFromPublicArea=True&amp;isModal=true&amp;asPopupView=true</t>
  </si>
  <si>
    <t>El término estrictamente indispensable para que el contratista cumpla con el objeto y obligaciones contractuales será Diez (10) meses, o hasta 31 de diciembre de 2024, lo primero que ocurra</t>
  </si>
  <si>
    <t xml:space="preserve">WILMER ANDRÉS VELOZA LANCHEROS </t>
  </si>
  <si>
    <t>INGENIERIA EN MECATRONICA</t>
  </si>
  <si>
    <t>https://www.funcionpublica.gov.co/web/sigep2/hdv/-/directorio/S151572-8003-5/view</t>
  </si>
  <si>
    <t>Prestar sus servicios profesionales a la Oficina de Tecnologías de la Información y la Comunicación del Ministerio de Ambiente y Desarrollo Sostenible para realizar actividades de desarrollo de componentes web, actualización, administración y monitoreo de los sistemas de información del ministerio.</t>
  </si>
  <si>
    <t>1. Desarrollar componentes de Front End en lenguajes HTML5, CSS3, SASS o LESS y Bootstrap para los sistemas de información que le sean asignados 2. Desarrollar componentes en tecnologías de java script como angular, react, type script para componentes de front end dentro del sistema vital y su ecosistema 3. Desarrollar interfaces de usuario, que integren los servicios web que se requieran siguiendo la arquitectura de solución y de casos de uso definidos, así como, realizar actualizaciones a desarrollos existentes que le sean asignados cumpliendo al procedimiento de gestión de proyectos de sistemas de información vigente en la entidad. 4. Apoyar en la ejecución de pruebas funcionales y no funcionales de los artefactos de software que le sean asignados. 5. Elaborar y actualizar la documentación técnica referente a las actualizaciones de los sistemas de información realizados, de acuerdo a los procedimientos y estándares establecidos en la Oficina de Tecnologías de la Información y las Comunicaciones. 6. Documentar y versionar los productos implementados de acuerdo con los lineamientos establecidos en la Oficina de Tecnología de la Información y las Comunicaciones.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 8. Las demás que le sean asignadas por el supervisor del contrato, inherentes al objeto del mismo.</t>
  </si>
  <si>
    <t>El valor del contrato a celebrar es hasta por la suma $78.400.000 incluido IVA y los impuestos a que haya lugar</t>
  </si>
  <si>
    <t>https://community.secop.gov.co/Public/Tendering/OpportunityDetail/Index?noticeUID=CO1.NTC.5553567&amp;isFromPublicArea=True&amp;isModal=true&amp;asPopupView=true</t>
  </si>
  <si>
    <t>El término estrictamente indispensable para que el contratista cumpla con el objeto y obligaciones contractuales será de diez (10) meses y veinte (20) dias, o hasta el 31 de diciembre de 2024, lo primero que ocurra.</t>
  </si>
  <si>
    <t>CAMILO ERNESTO CASTILLO NEVA</t>
  </si>
  <si>
    <t>https://www.funcionpublica.gov.co/web/sigep2/hdv/-/directorio/S1456440-8003-5/view</t>
  </si>
  <si>
    <t>Prestar servicios profesionales a la Oficina Asesora de Planeación del Ministerio de Ambiente y Desarrollo Sostenible, para el fortalecimiento, mantenimiento y mejora del Sistema de Gestión Ambiental en el marco de la certificación vigente del ICONTEC bajo los requisitos de la Norma Técnica Colombiana NTC ISO 14001:2015, alineado con el Sistema Integrado de Gestión y las políticas del Modelo Integrado de Planeación y Gestión.</t>
  </si>
  <si>
    <t>1. Proyectar, actualizar y revisar la documentación e información que soporta las actividades y el cumplimiento de requisitos legales ambientales y otros relacionados del ministerio con el Sistema Gestión Ambiental. 2. Realizar las actividades requeridas desde el Sistema de Gestión Ambiental para apoyar la inclusión de criterios ambientales a los contratos de bienes y servicios suscritos por el Ministerio, a los cuales le aplica, de manera alineada con la estrategia de compras públicas sostenibles. 3. Formular y realizar el seguimiento a los programas de gestión ambiental y a otras actividades relacionadas con el desempeño ambiental del Ministerio, en coordinación con los procesos y/o las dependencias responsables de la realización de tales actividades, en cumplimiento a los requisitos de la Norma Técnica Colombiana ISO 14001:2015 en el marco de la certificación ICONTEC. 4. Proponer y desarrollar contenidos para la implementación de estrategias de comunicación, apropiación y toma de conciencia del Sistema de Gestión Ambiental y uso del módulo de la herramienta SOMOSIG relacionados, como herramientas para la mejora del desempeño institucional y el mantenimiento de la certificación ICONTEC bajo los requisitos de la Norma Técnica Colombiana ISO 14001:2015. 5. Acompañar y preparar la información requerida para el desarrollo de auditorías del ICONTEC en el marco del seguimiento de la certificación bajo los requisitos de la norma NTC ISO 14001:2015, así como otras  internas o externas que se desarrollen para el Sistema Integrado de Gestión por entidades externas y/o del sector de ambiente y desarrollo sostenible, en relación con la gestión ambiental institucional. 6. Articular la alineación de actividades del Sistema de Gestión Ambiental con las Políticas del Modelo Integrado de Planeación y Gestión. 7. Las demás actividades requeridas por el Supervisor y relacionadas con el objeto del presente contrato</t>
  </si>
  <si>
    <t>El valor del contrato a celebrar es hasta por la suma de SETENTA Y SIETE MILLONES DE PESOS M/CTE ($77.000.000,00), incluido los impuestos a que haya lugar</t>
  </si>
  <si>
    <t>https://community.secop.gov.co/Public/Tendering/OpportunityDetail/Index?noticeUID=CO1.NTC.5548586&amp;isFromPublicArea=True&amp;isModal=true&amp;asPopupView=true</t>
  </si>
  <si>
    <t>El término estrictamente indispensable para que el contratista cumpla con el objeto y obligaciones contractuales será 11 meses o hasta 31 de diciembre 2024, lo primero que ocurra.</t>
  </si>
  <si>
    <t xml:space="preserve">OLGA FABIOLA CABEZA MEZA </t>
  </si>
  <si>
    <t>https://www.funcionpublica.gov.co/web/sigep2/hdv/-/directorio/S99774-8003-5/view</t>
  </si>
  <si>
    <t>Prestar servicios profesionales a la Dirección de Bosques Biodiversidad y Servicios Ecosistémicos del Ministerio de Ambiente y Desarrollo Sostenible para apoyar jurídicamente la formulación de las iniciativas normativas previstas para el cumplimiento de las metas del Plan Nacional de Desarrollo 2022-2026, así como la formulación de las iniciativas previstas en la Agenda Legislativa en materia forestal de la Dirección.</t>
  </si>
  <si>
    <t>1. Apoyar Jurídicamente en la formulación de las iniciativas normativas necesarias para desarrollar el artículo 27 de la Ley 2294 de 2023 “Por el cual se expide el Plan Nacional De Desarrollo 2022- 2026 “Colombia Potencia Mundial de la Vida”, respecto de la Estrategia nacional para el control de tráfico de fauna silvestre. 2. Apoyar jurídicamente la formulación de las iniciativas normativas necesarias para desarrollar el artículo 55 de la Ley 2294 de 2023 “Por el cual se expide el Plan Nacional De Desarrollo 2022- 2026 “Colombia Potencia Mundial de la Vida”, en relación con las concesiones forestales campesinas. 3. Contribuir con los elementos jurídicos necesarios para la formulación de las iniciativas normativas propuestas dentro de la Agenda Legislativa de la Dirección Bosques Biodiversidad y Servicios Ecosistémicos, en materia forestal. 4. Atender, responder y revisar las PQRS asignadas en el marco del objeto contractual dentro de los términos establecidos, adjuntando el reporte del Sistema de Gestión Documental. 5. Las demás asignadas por el supervisor del contrato, relacionadas con el objeto contractual</t>
  </si>
  <si>
    <t>El valor del contrato a celebrar es hasta por la suma de CIENTO VEINTISIETE MILLONES CINCUENTA MIL PESOS ($127.050.000) M/CTE, incluido los impuestos a que haya lugar.</t>
  </si>
  <si>
    <t>https://community.secop.gov.co/Public/Tendering/OpportunityDetail/Index?noticeUID=CO1.NTC.5546276&amp;isFromPublicArea=True&amp;isModal=true&amp;asPopupView=true</t>
  </si>
  <si>
    <t xml:space="preserve">STEPHANIA RAMIREZ LEON </t>
  </si>
  <si>
    <t>https://www.funcionpublica.gov.co/web/sigep2/hdv/-/directorio/S1662887-8003-5/view</t>
  </si>
  <si>
    <t>Prestar servicios profesionales para apoyar la gestión de la Agenda Legislativa, los requerimientos de los Organismos de Control y de cooperación internacional en el Despacho del Viceministerio de Ordenamiento Ambiental del Territorio del Ministerio de Ambiente y Desarrollo Sostenible</t>
  </si>
  <si>
    <t>1. Ser enlace con la Oficina Asesora Juridica en los asuntos relacionados con los Proyectos de Acto Legislativo y Proyectos de Ley que sean presentados ante el Congreso de la República, apoyar en el análisis, revisión y seguimiento de los insumos técnicos que sean emitidos por las dependencias técnicas del Vicerninisterio de Ordenamiento Ambiental del Territorio.
2. Apoyar la gestión de insumos, y respuestas que deban ser presentadas o discutidas en los debates de control politico, audiencias públicas, mesas técnicas, sesiones de las Comisiones legales, Comisiones especiales y Comisiones accidentales en las cuales este Ministerio sea convocado o invitado por los Congresistas de la República de Colombia, en las áreas correspondientes al Viceministerio de Ordenamiento Ambiental del Territorio.
3. Apoyar en la recopilación y revisión de insumos por parte de las direcciones adscritas al Viceministerio de Ordenamiento Ambiental del Territorio, referentes a Derechos de Petición de origen congresional y demás temas concernientes de la Dirección de Cambio Climático y Gestión del Riesgo.
4. Brindar asistencia y seguimiento en coordinación con la Oficina de Control Interno del Ministerio de Ambiente y Desarrollo Sostenible, para la articulación entre el Viceministerio de Ordenamiento Ambiental del Territorio y sus direcciones técnicas, de manera que se gestionen adecuadamente las solicitudes allegadas por los Organismos de Control.
5. Participar en espacios técnicos en materia de Cooperación Internacional y generar los insumos respectivos, conforme a las prioridades y solicitudes del Viceministro de Ordenamiento Ambiental del Territorio en las temáticas de cambio climático y gestión del riesgo.
6. Participar en las reuniones donde se convoque, proyectar y generar respuesta a los PQRS asignados, elaborar los insumos técnicos que sean asignados y estén vinculados con su objeto contractual.</t>
  </si>
  <si>
    <t>https://community.secop.gov.co/Public/Tendering/OpportunityDetail/Index?noticeUID=CO1.NTC.5552406&amp;isFromPublicArea=True&amp;isModal=true&amp;asPopupView=true</t>
  </si>
  <si>
    <t>JENNY LILIANA CAMACHO ANGEL</t>
  </si>
  <si>
    <t>https://www.funcionpublica.gov.co/web/sigep2/hdv/-/directorio/S4807250-8003-5/view</t>
  </si>
  <si>
    <t>Prestación de servicios profesionales a la Dirección de Bosques, Biodiversidad y Servicios Ecosistémicos del Ministerio de Ambiente y Desarrollo Sostenible, para apoyar la respuesta a los planes de mejoramiento y respuestas a entes de control y Oficina de Control Interno</t>
  </si>
  <si>
    <t>1. Apoyar las comunicaciones y trámites que se adelanten con la Oficina de Control Interno sirviendo como enlace entre los grupos de la Dirección para el seguimiento y formulación a los diferentes plenes de manejo que estén a cargo de la Dirección. 2. Apoyar las respuestas relacionadas con los planes de manejo y auditorias que le sean designados por el supervisor. 3. Realizar la consolidación y reportes de respuesta a la Oficina de Control Interno. 4. Apoyar en la elaboración de los informes administrativos y de aquellos que se relacionen con el objeto contractual que sean solicitados por el supervisor del contrato. 5. Elaborar y mantener las bases de datos actualizadas al seguimiento realizado a las auditorias, planes de mejoramiento, reporte de evidencias y demás actividades derivadas de las mismas. 6. Las demás actividades asignadas por el supervisor que se relacionen con el objeto y las obligaciones contractuales.</t>
  </si>
  <si>
    <t>El valor del contrato a celebrar es hasta por la suma de hasta SETENTA Y TRES MILLONES QUINIENTOS MIL PESOS ($73.500.000) M/CTE, incluido los impuestos a que haya lugar.</t>
  </si>
  <si>
    <t>https://community.secop.gov.co/Public/Tendering/OpportunityDetail/Index?noticeUID=CO1.NTC.5547040&amp;isFromPublicArea=True&amp;isModal=true&amp;asPopupView=true</t>
  </si>
  <si>
    <t>El término estrictamente indispensable para que el contratista cumpla con el objeto y obligaciones contractuales será DIEZ (10) MESES Y QUINCE (15) DIAS, o hasta 31 de diciembre, lo primero que ocurra, previo cumplimiento de los requisitos de perfeccionamiento y ejecución.</t>
  </si>
  <si>
    <t>MAYRA ALEJANDRA LANCHEROS BARRAGÁN</t>
  </si>
  <si>
    <t>https://www.funcionpublica.gov.co/web/sigep2/hdv/-/directorio/S654937-8003-5/view</t>
  </si>
  <si>
    <t>Prestar servicios profesionales a la Dirección de Asuntos Ambientales Sectorial y Urbana del Ministerio de Ambiente y Desarrollo Sostenible en la generación de insumos técnicos para el desarrollo de propuestas normativas para el mejoramiento de la calidad del aire, con énfasis en promoción del ascenso tecnológico del sector transporte.</t>
  </si>
  <si>
    <t>1. Presentar para aprobación del supervisor un plan de trabajo (actividades, cronograma y entregables) dentro de los diez (10) días calendario siguientes al cumplimiento de los requisitos de ejecución del contrato. 2. Desarrollar acciones para la promoción e incorporación de tecnologías vehiculares de cero y bajas emisiones en el sector transporte. 3. Apoyar y adelantar la gestión necesaria para la formulación, implementación y divulgación de instrumentos normativos para el seguimiento y control de fuentes móviles. 4. Generar los insumos técnicos necesarios para la reglamentación de urea automotriz empleada en vehículos de encendido por compresión. 5. Generar los insumos técnicos que permitan avanzar en una propuesta de reglamentación de emisiones contaminantes en el transporte férreo y fluvial. 6. Brindar apoyo en la definición de instrumentos técnicos para el monitoreo y seguimiento de la calidad del aire.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</si>
  <si>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CIENTO CINCO MILLONES DE PESOS M/CTE ($105.000.000), incluido los impuestos a que haya lugar.</t>
  </si>
  <si>
    <t>https://community.secop.gov.co/Public/Tendering/OpportunityDetail/Index?noticeUID=CO1.NTC.5553213&amp;isFromPublicArea=True&amp;isModal=true&amp;asPopupView=true</t>
  </si>
  <si>
    <t>ADRIANA MARCELA SOLANO PITA</t>
  </si>
  <si>
    <t>https://www.funcionpublica.gov.co/web/sigep2/hdv/-/directorio/S1655949-8003-5/view</t>
  </si>
  <si>
    <t>Prestar los servicios profesionales para apoyar técnicamente a la Dirección de Asuntos Ambientales, Sectorial y Urbana - DAASU, en la implementación del Programa Ciudades Biodiversas y Resilientes en el marco del fortalecimiento de la gestión ambiental urbana a nivel nacional y el desarrollo de proyectos con énfasis en biodiversidad y cambio climático en ciudades y municipios a nivel nacional.</t>
  </si>
  <si>
    <t>1. Presentar para aprobación del supervisor un plan de trabajo (actividades, cronograma y entregables) dentro de los diez (10) días calendario siguientes al cumplimiento de los requisitos de ejecución del contrato. 2. Aportar insumos técnicos para la estructuración de una estrategia de agenda urbana en municipios menores de 50 mil habitantes, en el marco de la Política Ambiental Urbana. 3. Apoyar la implementación del Programa Ciudades Biodiversas y Resilientes a través de asistencia técnica y acompañamiento a gobiernos locales de ciudades capitales e intermedias priorizadas, y de la articulación de acciones con actores estratégicos a nivel nacional, de acuerdo con lo dispuesto en la Política Ambiental Urbana. 4. Apoyar el desarrollo de proyectos territoriales con énfasis en biodiversidad y resiliencia climática (soluciones basadas en la naturaleza) para municipios priorizados en cumplimiento del Plan Nacional de Desarrollo 2022-2026. 5. Aportar técnicamente en la formulación, implementación y seguimiento a convenios, proyectos, alianzas, estrategias e iniciativas en el marco del fortalecimiento de la gestión ambiental urbana y el desarrollo de ciudades y municipios biodiversos y resilientes. 6. Participar en los espacios que sean requeridos por la Dirección de Asuntos Ambientales Sectorial y Urbana en el marco del proceso de actualización de instrumentos de Política de educación ambiental.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</si>
  <si>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CINCUENTA Y NUEVE MILLONES DOSCIENTOS MIL PESOS M-CTE ($59.200.000) incluido los impuestos a que haya lugar.</t>
  </si>
  <si>
    <t>https://community.secop.gov.co/Public/Tendering/OpportunityDetail/Index?noticeUID=CO1.NTC.5552074&amp;isFromPublicArea=True&amp;isModal=true&amp;asPopupView=true</t>
  </si>
  <si>
    <t>415 - CESION</t>
  </si>
  <si>
    <t>JOHAN SEBASTIÁN MOSQUERA BERNAL</t>
  </si>
  <si>
    <t>https://www.funcionpublica.gov.co/sigep-web/sigep2/contratacion/frmCtsGestionarContratoMain.xhtml#no-back-button</t>
  </si>
  <si>
    <t>El valor sin ejecutar y que se cede del Contrato de Prestación de Servicios Profesionales No. 415 de 2024 es de CINCUENTA Y UN MILLONES OCHOCIENTOS MIL PESOS MCTE ($51.800.000) incluido impuestos a que haya lugar.</t>
  </si>
  <si>
    <t>El término estrictamente indispensable para que el contratista cumpla con el objeto y obligaciones contractuales será SIETE (7) meses, o hasta 31 de diciembre de 2024, lo primero que ocurra.</t>
  </si>
  <si>
    <t>FRANCISCO JAVIER GARCIA CASTILLO</t>
  </si>
  <si>
    <t>https://www.funcionpublica.gov.co/web/sigep2/hdv/-/directorio/S293313-8003-5/view</t>
  </si>
  <si>
    <t>Prestar los servicios de apoyo al Grupo de Contabilidad de la Subdirección Administrativa y Financiera, en la gestión y ejecución de las actividades asistenciales, relacionadas con el proceso de revisión, seguimiento y asignación de cuentas del Ministerio de Ambiente y Desarrollo Sostenible, Fondo Nacional Ambiental y el Sistema General de Regalías.</t>
  </si>
  <si>
    <t>1. Distribuir las cuentas radicadas en el ARCA, a los miembros del equipo de cuentas para la respectiva revisión. 2. Verificar que la cuenta cumpla con los requisitos mínimos vigentes para el trámite respectivo. 3. Realizar el seguimiento y gestión de las cuentas devueltas para corrección. 4. Apoyar el proceso de aprobación de los planes de pago registrados en el Secop II. 5. Brindar atención a los usuarios internos y externos relacionados con el trámite de cuentas. 6. Las demás actividades que se requieran para el cabal cumplimiento del objeto y/o las que determine el supervisor del contrato, siempre que guarden relación directa con el objeto del contrato.</t>
  </si>
  <si>
    <t>El valor del contrato a celebrar es hasta por la suma de TREINTA Y TRES MILLONES SETECIENTOS NOVENTA Y CUATRO MIL OCHOCIENTOS OCHENTA PESOS MCTE (33.794.880), incluido los impuestos a que haya lugar.</t>
  </si>
  <si>
    <t>GODOFREDO SAMPEDRO BORRERO</t>
  </si>
  <si>
    <t>Coordinador del grupo de cuentas y contabilidad</t>
  </si>
  <si>
    <t>https://community.secop.gov.co/Public/Tendering/OpportunityDetail/Index?noticeUID=CO1.NTC.5556768&amp;isFromPublicArea=True&amp;isModal=true&amp;asPopupView=true</t>
  </si>
  <si>
    <t>El término estrictamente indispensable para que el contratista cumpla con el objeto y obligaciones contractuales será de diez (10) meses y veintiún (21) días, previo cumplimiento de los requisitos de perfeccionamiento y ejecución, sin exceder a 31 de diciembre de 2024</t>
  </si>
  <si>
    <t>DAVID FERNANDO MOOR ARAUJO</t>
  </si>
  <si>
    <t>https://www.funcionpublica.gov.co/web/sigep2/hdv/-/directorio/S4473513-8003-5/view</t>
  </si>
  <si>
    <t>GRUPO DE CONTABILIDAD</t>
  </si>
  <si>
    <t>Prestación de servicios profesionales al grupo de Contabilidad en el proceso de obligación de las transacciones derivadas de la ejecución de la cadena presupuestal de conformidad con la normatividad vigente, así como el respectivo registro en la plataforma SIIF Nación.</t>
  </si>
  <si>
    <t>1. Verificar que los soportes de las cuentas radicadas para trámite de pago, presentados por los contratistas y proveedores, cumplan con los requisitos establecidos en los formatos publicados en el Sistema Integrado de Gestión – SomoSIG de la entidad y la normatividad vigente. 2. Liquidar y aplicar las deducciones a que haya lugar a las cuentas asignadas para trámite. 3. Registrar las cuentas por pagar y/o las obligaciones a que haya lugar en el SIIF Nación. 4. Apoyar en el control y seguimiento del trámite oportuno de las cuentas recibidas para pago. 5. Realizar el proceso de Autorización de Endoso y traslados entre libretas Cuenta Única Nacional, aprobar las cuentas bancarias, realizar los traslados de deducciones de nómina y calcular las devoluciones de deducciones y hacer el registro en el SIIF Nación. 6. Atender a los usuarios internos y externos sobre el estado de los trámites de las cuentas. 7. Las demás actividades que se requieran para el cabal cumplimiento del objeto y/o las que determine el supervisor del contrato, siempre que guarden relación directa con el objeto del contrato.</t>
  </si>
  <si>
    <t>El valor del contrato a celebrar es hasta por la suma de CINCUENTA Y TRES MILLONES QUINIENTOS SESENTA MIL PESOS M/cte ($53.560.000), incluido los impuestos a que haya lugar.</t>
  </si>
  <si>
    <t>https://community.secop.gov.co/Public/Tendering/OpportunityDetail/Index?noticeUID=CO1.NTC.5554719&amp;isFromPublicArea=True&amp;isModal=true&amp;asPopupView=true</t>
  </si>
  <si>
    <t>El término estrictamente indispensable para que el contratista cumpla con el objeto y obligaciones contractuales será de diez (10) meses, Previo cumplimiento de los requisitos de perfeccionamiento y legalización, sin exceder al 31 de diciembre de 2024.</t>
  </si>
  <si>
    <t>NANCY BEATRIZ AYALA AVILAN</t>
  </si>
  <si>
    <t>CONTADORA PÚBLICA</t>
  </si>
  <si>
    <t>https://www.funcionpublica.gov.co/web/sigep2/hdv/-/directorio/S83599-8003-5/view</t>
  </si>
  <si>
    <t>Prestación de servicios profesionales al Grupo de Cuentas y Contabilidad de la Subdirección Administrativa y Financiera del Ministerio de Ambiente y Desarrollo Sostenible, para apoyar las operaciones administrativas, financieras y contables de conformidad a las obligaciones específicas.</t>
  </si>
  <si>
    <t>1. Verificar que los soportes de las cuentas radicadas para trámite de pago, presentados por los contratistas y proveedores, cumplan con los requisitos establecidos en los formatos publicados en el Sistema Integrado de Gestión – SomosSIG de la entidad y la normatividad vigente. 2. Liquidar y aplicar las deducciones a que haya lugar a las cuentas asignadas para trámite. 3. Registrar las cuentas por pagar y/o las obligaciones a que haya lugar en el SIIF Nación 4. Apoyar en el control y seguimiento del trámite oportuno de las cuentas recibidas para pago. 5. Realizar el proceso de Autorización de Endoso y traslados entre libretas Cuenta Única Nacional, aprobar las cuentas bancarias, realizar los traslados de deducciones de nómina y calcular las devoluciones de deducciones y hacer el registro en el SIIF Nación 6. Realizar la apertura, reembolsos y cierre de las cajas menores de la entidad 7. Registrar las cuentas por pagar y/o las obligaciones de personas jurídicas en el SIIF Nación. 8. Atender a los usuarios internos y externos sobre el estado de los trámites de las cuentas. 9. Las demás actividades que estén relacionadas con el objeto contractual y que sean asignadas por el supervisor</t>
  </si>
  <si>
    <t>El valor del contrato a celebrar es hasta por la suma de SETENTA Y DOS MILLONES CUARENTA MIL PESOS M/CTE ($72.040.000), incluido los impuestos a que haya lugar.</t>
  </si>
  <si>
    <t>https://community.secop.gov.co/Public/Tendering/OpportunityDetail/Index?noticeUID=CO1.NTC.5565975&amp;isFromPublicArea=True&amp;isModal=true&amp;asPopupView=true</t>
  </si>
  <si>
    <t>El término estrictamente indispensable para que el contratista cumpla con el objeto y obligaciones contractuales será de diez (10) meses,previo cumplimiento de los requisitos de perfeccionamiento y legalizacion , sin exceeder al 31 de diciembre de 2024.</t>
  </si>
  <si>
    <t>LILIANA GÓMEZ VELÁSQUEZ</t>
  </si>
  <si>
    <t>https://www.funcionpublica.gov.co/web/sigep2/hdv/-/directorio/S322761-8003-5/view</t>
  </si>
  <si>
    <t>Prestar sus servicios profesionales a la Oficina de Tecnologías de la Información y la Comunicación del Ministerio de Ambiente y Desarrollo Sostenible para realizar actividades de definición de arquitectura, desarrollo, mantenimiento, actualización, administración del SGDEA Institucional</t>
  </si>
  <si>
    <t>1. Realizar el mantenimiento y soporte técnico del SGDEA Institucional. 2. Registrar, emitir observaciones y/o recomendaciones sobre los requerimientos funcionales y técnicos de reciba en relación al SGDEA Institucional. 3.Brindar capacitación en las nuevas funcionalidades desarrolladas y/o en los cambios realizados debido a los mantenimientos, en los casos que se requiera. 4. Desarrollar e implementar el software y los programas necesarios para atender nuevos requerimientos del área funcional y/o demás usuarios de la herramienta de gestión documental de la entidad, conforme le sea asignado. 5. Actualizar los medios de instalación y la documentación técnica en los casos que sea necesario.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Atender las solicitudes de los usuarios que manejan el SGDEA en los tiempos establecidos, registrar cada solicitud en el sistema de Mesa de Ayuda y hacer las pruebas necesarias para asegurar su correcta solución. 8. Cumplir con las demás actividades relacionadas con el objeto del contrato que le sean solicitadas por el supervisor</t>
  </si>
  <si>
    <t>El valor del contrato a celebrar es hasta por la suma de $ 95.200.000 incluido IVA y los impuestos a que haya lugar</t>
  </si>
  <si>
    <t>https://community.secop.gov.co/Public/Tendering/OpportunityDetail/Index?noticeUID=CO1.NTC.5567050&amp;isFromPublicArea=True&amp;isModal=true&amp;asPopupView=true</t>
  </si>
  <si>
    <t>El término estrictamente indispensable para que el contratista cumpla con el objeto y obligaciones contractuales será de Diez (10) meses y veinte (20) días o hasta el 31 de diciembre de 2024, lo que ocurra primero.</t>
  </si>
  <si>
    <t>IBRAHIM DEL KAIRO JIMENEZ</t>
  </si>
  <si>
    <t>https://www.funcionpublica.gov.co/web/sigep2/hdv/-/directorio/S3960040-8003-5/view</t>
  </si>
  <si>
    <t>1. Participar en la definición, diseño y aplicación de la arquitectura de solución de los sistemas de información que le sean asignados. 2. Desarrollar componentes de Front End en lenguales HTML5, CSS3, SASS o LESS y Bootstrap para los sistemas de información que le sean asignados 3. Desarrollar componentes en tecnologías de java script como angular, react, type script para componentes de front end dentro del sistema vital y su ecosistema 4. Desarrollar artefactos que se deriven de la definición de los casos de usos y realizar actualizaciones a desarrollos existentes que le sean asignados cumpliendo al procedimiento de gestión de proyectos de sistemas de información vigente en la entidad. 5. Apoyar en la ejecución de pruebas funcionales y no funcionales de los artefactos de sofware que le sean asignados. 6. Elaborar y actualizar la documentación técnica referente a las actualizaciones de los sistemas de información realizados, de acuerdo a los procedimientos y estándares establecidos en la Oficina de Tecnologías de la Información y las Comunicaciones. 7.Documentar y versionar los productos implementados de acuerdo con los lineamientos establecidos en la Oficina de Tecnología de la Información y las Comunicaciones.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que le sean asignadas por el supervisor del contrato, inherentes al objeto del mismo</t>
  </si>
  <si>
    <t>El valor del contrato a celebrar es hasta por la suma $ $ 86.794.667 y los impuestos a que haya lugar</t>
  </si>
  <si>
    <t>https://community.secop.gov.co/Public/Tendering/OpportunityDetail/Index?noticeUID=CO1.NTC.5556931&amp;isFromPublicArea=True&amp;isModal=true&amp;asPopupView=true</t>
  </si>
  <si>
    <t>El término estrictamente indispensable para que el contratista cumpla con el objeto y obligaciones contractuales será de Diez (10) meses y veinte (20) dias, o hasta el 31 de diciembre de 2024, lo primero que ocurra.</t>
  </si>
  <si>
    <t xml:space="preserve">LUIS GABRIEL MORENO SANDOVAL </t>
  </si>
  <si>
    <t>https://www.funcionpublica.gov.co/web/sigep2/hdv/-/directorio/S2546339-8003-5/view</t>
  </si>
  <si>
    <t>Prestar sus servicios profesionales a la oficina de tecnologías de la información y la comunicación del ministerio de ambiente y desarrollo sostenible para la construcción de arquitecturas de solución y software, asi como, procesos de analítica y componentes de software.</t>
  </si>
  <si>
    <t>1. Realizar actividades de elaboración y verificación de arquitecturas de solución y software generando la documentación establecida por la Oficina de Tecnologías de la Información y las Comunicaciones de los proyectos TI que sean asignados. 2. Adelantar las actividades que permitan la implementación de procesos de analítica, desarrollo de componentes de software, procesos de integración, extracción, transformación de información, generación de tableros de control que sean asignados por el supervisor del contrato cumpliendo con los procedimientos vigentes en la Oficina TIC. 3. Documentar y versionar los productos implementados de acuerdo a los lineamientos establecidos en la Oficina de Tecnología de la Información y las Comunicaciones. 4. Participar en las tareas de elaboración de lineamientos, procedimientos, instructivos, repositorios base correspondientes a los procesos de arquitectura, desarrollo, migración, interoperabilidad, integraciones y despliegue de sistemas de información según indicaciones del supervisor del contrato. 5. Apoyar los procesos de verificación sobre el cumplimiento de atributos de calidad, procesos de integración y despliegues continuos relacionados con el software que se genere en el marco de ejecución de los proyectos de TI que sean asignados por el supervisor del contrato.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</si>
  <si>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$123.200.000 incluido los impuestos a que haya lugar.</t>
  </si>
  <si>
    <t>https://community.secop.gov.co/Public/Tendering/OpportunityDetail/Index?noticeUID=CO1.NTC.5564069&amp;isFromPublicArea=True&amp;isModal=true&amp;asPopupView=true</t>
  </si>
  <si>
    <t>El término estrictamente indispensable para que el contratista cumpla con el objeto y obligaciones contractuales será de Diez (10) meses y veinte (20) días, o hasta el 31 de diciembre de 2024, lo primero que ocurra.</t>
  </si>
  <si>
    <t>DANIEL IVAN PIZARRO LOMBANA</t>
  </si>
  <si>
    <t>https://www.funcionpublica.gov.co/web/sigep2/hdv/-/directorio/S2271699-8003-5/view</t>
  </si>
  <si>
    <t>Prestación de servicios profesionales a la Oficina de Tecnologías de la Información y la Comunicación del Ministerio de Ambiente y Desarrollo Sostenible, para la administración y análisis de requerimientos funcionales y no funcionales del sistema VITAL y su ecosistema.</t>
  </si>
  <si>
    <t>1. Realizar el análisis y levantamiento de requerimientos funcionales de acuerdo con las necesidades requeridas y priorizadas por la oficina de Tecnología de la Información y la Comunicación. 2. Prototipar funcionalidades y documentar el proceso resultante de levantamiento de requerimientos de acuerdo con los procedimientos, lineamientos y buenas prácticas que sean definidas por la oficina de Tecnología de la Información y la Comunicación. 3. Elaborar los planes de prueba que le sean asignados de acuerdo con la documentación generada en el proceso de construcción de las especificaciones funcionales y de acuerdo con los estándares que le sean informados por la supervisión o se encuentren vigentes en el MADSIG. 4. Ejecutar los casos de pruebas asignados registrando las evidencias de acuerdo con los estándares que le sean informados por la supervisión o se encuentren vigentes en el MADSIG. 5. Registrar las actividades relacionadas con la especificación, prototipado, plan y ejecución de pruebas en el sistema de gestión de mesa de servicios y/o repositorio de versionamiento y wiki de acuerdo estándares que le sean informados por la supervisión o se encuentren vigentes en el MADSIG.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actividades que sean solicitadas por la oficina de Tecnologías de la Información y la Comunicación. y que guarden relación con el objeto del contrato.</t>
  </si>
  <si>
    <t>El valor del contrato a celebrar es hasta por la suma $ 57.312.000 incluido los impuestos a que haya lugar.</t>
  </si>
  <si>
    <t>https://community.secop.gov.co/Public/Tendering/OpportunityDetail/Index?noticeUID=CO1.NTC.5562753&amp;isFromPublicArea=True&amp;isModal=true&amp;asPopupView=true</t>
  </si>
  <si>
    <t>ADRIANA CONSTANZA OROZCO LOSADA</t>
  </si>
  <si>
    <t>El valor del contrato a celebrar es hasta por la suma de $123.200.000 incluido los impuestos a que haya luga</t>
  </si>
  <si>
    <t>https://community.secop.gov.co/Public/Tendering/OpportunityDetail/Index?noticeUID=CO1.NTC.5568534&amp;isFromPublicArea=True&amp;isModal=true&amp;asPopupView=true</t>
  </si>
  <si>
    <t>El término estrictamente indispensable para que el contratista cumpla con el objeto y obligaciones contractuales será de Diez (10) meses y veinte (20) días o hasta el 31 de diciembre de 2024, lo que ocurra primero</t>
  </si>
  <si>
    <t>SANDRA CRISTINA CRISTANCHO RUIZ</t>
  </si>
  <si>
    <t>https://www.funcionpublica.gov.co/web/sigep2/hdv/-/directorio/S1680041-8003-5/view</t>
  </si>
  <si>
    <t>Prestación de servicios profesionales a la subdirección de educación y participación para apoyar jurídicamente los procesos y trámites administrativos y contractuales que adelante la dependencia asociados a temas de educación y participación, así como brindar acompañamiento jurídico al subdirector en las representaciones ante los concejos directivos asignados.</t>
  </si>
  <si>
    <t>1. Atender las consultas jurídicas con relación a los asuntos de orden contractual o administrativo que requiere la Subdirección de Educación y Participación. 2. Proyectar las solicitudes de las modificaciones, adiciones, prórrogas, suspensiones y terminaciones de los contratos y/o convenios adelantados por la Subdirección de Educación y Participación. 3. Proyectar respuestas a derechos de petición y/o tutelas, solicitudes, información y demás peticiones, que le sean solicitados por el supervisor relacionado con el objeto del contrato. 4. Suministrar la información jurídica necesaria para los consejos directivos que solicite el subdirector de Educación y Participación. 5. Apoyar jurídicamente la revisión y trámite de procesos de selección de contratistas a través de las diferentes modalidades de selección que sean asignados por parte del supervisor del contrato. 6. Dar apoyo en el seguimiento de las garantías de los diversos contratos que se hayan suscrito por parte de la Subdirección de Educación y Participación. 7. Apoyar el trámite y revisión de las liquidaciones de contratos y/o convenios suscritos por la Subdirección de Educación y Participación que le sean asignados. 8. Apoyar el seguimiento jurídico a la ejecución de los contratos que le fueren asignados. 9. Participar en las reuniones, talleres que requiera la Subdirección de Educación y Participación y demás actividades. 10. Las demás que determine el supervisor del contrato, relacionadas con el ejercicio de sus obligaciones y del objeto contractual.</t>
  </si>
  <si>
    <t>El valor del contrato a celebrar es hasta por la suma de OCHENTA Y CINCO MILLONES DOSCIENTOS CINCUENTA MIL PESOS M/CTE ($85.250.000), incluido los impuestos a que haya lugar.</t>
  </si>
  <si>
    <t>https://community.secop.gov.co/Public/Tendering/OpportunityDetail/Index?noticeUID=CO1.NTC.5552207&amp;isFromPublicArea=True&amp;isModal=true&amp;asPopupView=true</t>
  </si>
  <si>
    <t>El término estrictamente indispensable para que el contratista cumpla con el objeto y obligaciones contractuales será de ONCE MESES (11), o hasta 31 de diciembre, lo primero que ocurra.</t>
  </si>
  <si>
    <t>VICTOR AUGUSTO MENDEZ NOVOA</t>
  </si>
  <si>
    <t>https://www.funcionpublica.gov.co/web/sigep2/hdv/-/directorio/S2255494-8003-5/view</t>
  </si>
  <si>
    <t>Prestar servicios profesionales a la Oficina de Asuntos internacionales del Ministerio de Ambiente y Desarrollo Sostenible, para apoyar la formulación, seguimiento y gestión de proyectos de cooperación internacional, así como en la construcción y seguimiento de los portafolios de país en las temáticas priorizadas</t>
  </si>
  <si>
    <t>1. Apoyar la elaboración, gestión y seguimiento del portafolio de proyectos relacionados con la Estrategia de Internacionalización del sector de ambiente y desarrollo sostenible, en transición energética justa y las demás temáticas que le sean asignadas por el Supervisor del contrato. 2. Apoyar a la Oficina de Asuntos Internacionales en la preparación de documentos e insumos, que le sean solicitadas por el Supervisor, relacionados con el objeto del contrato. 3. Participar, cuando le sea requerido, en las reuniones que tengan relación con el objeto contractual e informar sobre el contenido y resultados de cada una de ellas al Supervisor. 4. Apoyar el seguimiento de los diferentes proyectos, e instrumentos realizados en el marco de la cooperación internacional del Ministerio de Ambiente y Desarrollo Sostenible que le sean asignados por el Supervisor del contrato. 5. Apoyar la realización y seguimiento de actividades, talleres y eventos desarrollados en el marco de la cooperación internacional del Ministerio de Ambiente y Desarrollo Sostenible que le sean asignados por el Supervisor del contrato.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Facilitar la articulación al interior del MinAmbiente de la cooperación internacional que le sea asignada. 9. Las demás que le asigne el supervisor del contrato y que tengan relación directa con el objeto contractual</t>
  </si>
  <si>
    <t>El valor del contrato a celebrar es hasta por la suma de OCHENTA Y CUATRO MILLONES SETECIENTOS TREINTA Y TRES MIL TRESCIENTOS TREINTA Y TRES PESOS M/CTE ($84.733.333), incluido los impuestos a que haya lugar.</t>
  </si>
  <si>
    <t>https://community.secop.gov.co/Public/Tendering/OpportunityDetail/Index?noticeUID=CO1.NTC.5552381&amp;isFromPublicArea=True&amp;isModal=true&amp;asPopupView=true</t>
  </si>
  <si>
    <t>El término estrictamente indispensable para que el contratista cumpla con el objeto y obligaciones contractuales será diez (10) meses y veintiocho (28) días, contados a partir del cumplimiento de los requisitos de ejecución, o hasta 31 de diciembre de 2024, lo primero que ocurra.</t>
  </si>
  <si>
    <t>JULIO ANDRES QUINTERO GIL</t>
  </si>
  <si>
    <t>https://www.funcionpublica.gov.co/web/sigep2/hdv/-/directorio/S504529-8003-5/view</t>
  </si>
  <si>
    <t>Prestación de servicios profesionales a la Dirección de Asuntos Marinos, Costeros y Recursos Acuáticos del Ministerio de Ambiente y Desarrollo Sostenible, para el desarrollo, articulación e implementación de estrategias que promuevan la conservación y el manejo sostenible de los recursos hidrobiológicos y especies claves en el marco de la legislación vigente y los compromisos internacionales.</t>
  </si>
  <si>
    <t>1. Desarrollar, articular e implementar estrategias para la gestión y conservación de recursos hidrobiológicos y especies claves (migratorias y amenazadas) presentes en ecosistemas marinos y costeros. 2. Apoyar en la coordinación del proceso de ajuste y puesta en marcha del instrumento para la conservación y uso sostenible de tiburones, rayas marinas y quimeras. 3. Apoyo en la participación y seguimiento en espacios internacionales con énfasis en la conservación y manejo sostenible de recursos hidrobiológicos como tiburones y rayas marinas. 4. Preparar insumos técnicos que deberán ayudar a la construcción de los actos normativos que proponga la Dirección de Asuntos Marinos, Costeros y Recursos Acuáticos, con relación al objeto contractual.  5. Suministrar apoyo técnico en la puesta en marcha y seguimiento del plan de trabajo para el cumplimiento de las sentencias judiciales, acciones constitucionales y requerimientos de entes de control, en relación con los recursos hidrobiológicos. 6.Apoyar a la supervisión de los contratos y/o convenios que le sean asignados por el supervisor en el marco del objeto contractual. 7. Revisar los documentos, preparación de conceptos, ayudas de memoria, respuestas a consultas y solicitudes en general de información, etc. relacionados con las gestiones y obligaciones nacionales e internacionales en materia del objeto. 8. Gestionar o suministrar los insumos para dar respuesta a los derechos de petición en cumplimiento de su objeto contractual, con criterios de calidad y oportunidad dando cumplimiento a los términos legales 9. Organizar y facilitar espacios, talleres y actividades pertinentes que realice MINAMBIENTE relacionados con el objeto del contrato. 10. Mantener actualizada la información del drive (Carpeta digital) de la DAMCRA de los tramites asignados. 11. Las demás actividades relacionadas con el desarrollo del objeto del presente contrato.</t>
  </si>
  <si>
    <t>El valor del contrato a celebrar es hasta por la suma de NOVENTA Y UN MILLONES NOVECIENTOS VEINTISIETE MIL QUINIENTOS PESOS M/CTE ($91.927.500), incluido los impuestos a que haya lugar.</t>
  </si>
  <si>
    <t>CARMEN ALICIA LÓPEZ ANAYA</t>
  </si>
  <si>
    <t>Profesional Especializado Grado 17</t>
  </si>
  <si>
    <t>https://community.secop.gov.co/Public/Tendering/OpportunityDetail/Index?noticeUID=CO1.NTC.5578522&amp;isFromPublicArea=True&amp;isModal=true&amp;asPopupView=true</t>
  </si>
  <si>
    <t>El término estrictamente indispensable para que el contratista cumpla con el objeto y obligaciones contractuales será DIEZ (10) MESES Y QUINCE (15) DÍAS, o hasta 31 de diciembre, lo primero que ocurra</t>
  </si>
  <si>
    <t>JULY ANGELICA MORENO GARCIA</t>
  </si>
  <si>
    <t>https://www.funcionpublica.gov.co/web/sigep2/hdv/-/directorio/S4820674-8003-5/view</t>
  </si>
  <si>
    <t>Prestar servicios profesionales para apoyar administrativamente al Grupo de Comunicaciones, así como asistir al coordinador durante la vigencia 2024 con relación al apoyo de la supervisión de los contratos a cargo de la dependencia.</t>
  </si>
  <si>
    <t>1. Apoyar la elaboración de documentos para la solicitud y radicación de viáticos de los integrantes del Grupo de Comunicaciones. 2. Brindar apoyo en la planeación estrategica de las reuniones o eventos a cargo del Grupo de Comunicaciones. 3. Apoyar el seguimiento del cronograma indicado para la entrega de informes o documentos adminstrativos asignados al Grupo de Comunicaciones 4. Apoyar la proyección de las actas de reuniones del Grupo de Comunicaciones. 5. Apoyar el seguimiento a la gestión presupuestal asignada al Grupo de Comunicaciones. 6. Brindar acompañamiento al Coordinador del Grupo de Comunicaciones como apoyo a la supervisión de los contratos a cargo de la dependencia.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</si>
  <si>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CUARENTA Y CINCO MILLONES DE PESOS ($45.000.000) incluidos los impuestos a que haya lugar.</t>
  </si>
  <si>
    <t>https://community.secop.gov.co/Public/Tendering/OpportunityDetail/Index?noticeUID=CO1.NTC.5626667&amp;isFromPublicArea=True&amp;isModal=true&amp;asPopupView=true</t>
  </si>
  <si>
    <t>El término estrictamente indispensable para que el contratista cumpla con el objeto y obligaciones contractuales será de 7 MESES Y 15 DÍAS CALENDARIO o hasta 31 de diciembre, lo primero que ocurra.</t>
  </si>
  <si>
    <t>ADRIANA MARCELA BOTERO PITO</t>
  </si>
  <si>
    <t>https://www.funcionpublica.gov.co/web/sigep2/hdv/-/directorio/S1654631-8003-5/view</t>
  </si>
  <si>
    <t>Prestar servicios profesionales a la Dirección de Cambio Climático y Gestión del Riesgo del Ministerio de Ambiente y Desarrollo Sostenible para apoyar al grupo de gestión del riesgo acompañando técnicamente la formulación de documentos y proyectos para la articulación de acciones y lineamientos con las entidades integrantes del SINA, SISCLIMA y del SNGRD</t>
  </si>
  <si>
    <t>1. Consolidar los insumos técnicos para el desarrollo de la Mesa Técnica de Gestión del Riesgo del sector ambiente, para la articulación, formulación e implementación del plan del sector ambiente que sirva como insumo para la toma de decisiones en el marco de la gestión del riesgo de desastres. 2. Apoyar el fortalecimiento técnico a las Corporaciones Autónomas Regionales y Autoridades Ambientales Urbanas en la presentación de proyectos atendiendo los lineamientos de política establecidos por el Ministerio de Ambiente y Desarrollo Sostenible 3. Revisar la concordancia de los proyectos remitidos por la OAP y emitir el concepto técnico referente con la relación de gestión del riesgo y adaptación al cambio climático. 4. Elaborar y ejecutar una propuesta de trabajo para abordar en el Ministerio de Ambiente y Desarrollo Sostenible frente a la incorporación del concepto Riesgo Ecológico en el marco de la gestión del riesgo de desastres. 5. Apoyar el seguimiento y reporte a los Planes: PND, Plan de Acción, SINERGIA, Conpes Mojana, SISCONPES, sobre las acciones realizadas para las temporadas de menos lluvias por la Dirección de Cambio Climático y Gestión del Riesgo, relacionadas con el documento CONPES de "Política Nacional Para el Control de la Deforestación y Gestión Sostenible de los Bosques", conforme los lineamientos de la supervisión. 6.Apoyar técnicamente a la construcción de insumos y trabajar de manera articulada aportando al desarrollo del eje estratégico de medios de implementación.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</si>
  <si>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SESENTA Y SIETE MILLONES SETECIENTOS OCHO MIL TRESCIENTOS TREINTA Y TRES PESOS M/CTE ($67.708.333), incluido los impuestos a que haya lugar.</t>
  </si>
  <si>
    <t>https://community.secop.gov.co/Public/Tendering/OpportunityDetail/Index?noticeUID=CO1.NTC.5589172&amp;isFromPublicArea=True&amp;isModal=true&amp;asPopupView=true</t>
  </si>
  <si>
    <t>El término estrictamente indispensable para que el contratista cumpla con el objeto y obligaciones contractuales será de DIEZ (10) MESES VEINTICINCO (25) DÍAS, o hasta el 31 de diciembre de 2024 (lo primero que ocurra), contados a partir del cumplimiento de los requisitos de ejecución previo perfeccionamiento del contrato</t>
  </si>
  <si>
    <t>JOSE ORLANDO SERRANO SUAREZ</t>
  </si>
  <si>
    <t>https://www.funcionpublica.gov.co/web/sigep2/hdv/-/directorio/S619123-8003-5/view</t>
  </si>
  <si>
    <t>Prestación de servicios profesionales para la verificación de los requisitos de competencia del Grupo de Tesorería relacionados con las obligaciones de pago y preparación de documentos, de conformidad con las actividades específicas del contrato</t>
  </si>
  <si>
    <t>1. Verificar la información registrada en los informes de supervisión radicados por los contratistas del Ministerio, de acuerdo con lo indicado por el supervisor del contrato. 2.Revisar la radicación de los radicados en ARCA relacionadas con las cuentas de cobro y remitirlas al profesional asignado para el pago. 3. Verificar el cargue de los informes de supervisión en la línea de pago en la plataforma SECOP II y su respectiva aprobación 4. Revisar que los soportes cagados en el SECOP coincidan con los remitidos por ARCA. 5. Verificar la información contenida en los paz y salvos cuando el pago corresponda a la última cuenta del contrato. 6. Remitir en cada corte de información, la relación de las obligaciones que cumplen con los requisitos para ser asignadas para trámite de pago.7. Elaborar mensualmente informes de gestión de calidad, de ingresos y los demás que sean solicitados por el supervisor del contrato. 8. Realizar el cargue de las órdenes de pago en la plataforma SECOP II en cada línea de ejecución de los contratos que le sean asignados por el supervisor del contrato. 9. Apoyar al Grupo de Tesoreria en los procesos de pago que haya lugar. 10. Las demás actividades que estén relacionadas con el objeto contractual y que sean asignadas por el supervisor.</t>
  </si>
  <si>
    <t>El valor del contrato a celebrar es hasta por la suma de suma SESENTA Y SIETE MILLONES NOVECIENTOS OCHENTA MIL PESOS M/cte. ($67.980.000), incluido los impuestos a que haya lugar.</t>
  </si>
  <si>
    <t>https://community.secop.gov.co/Public/Tendering/OpportunityDetail/Index?noticeUID=CO1.NTC.5554906&amp;isFromPublicArea=True&amp;isModal=true&amp;asPopupView=true</t>
  </si>
  <si>
    <t>El término estrictamente indispensable para que el contratista cumpla con el objeto y obligaciones contractuales será de ONCE (11) meses previo cumplimiento de los requisitos de perfeccionamiento y ejecución, sin exceder al 31 de diciembre de 2024.</t>
  </si>
  <si>
    <t>MARIA DEBORA FRANKLIN MARTINEZ</t>
  </si>
  <si>
    <t>https://www.funcionpublica.gov.co/web/sigep2/hdv/-/directorio/S2742269-8003-5/view</t>
  </si>
  <si>
    <t>Prestación de servicios profesionales al Grupo de Tesorería para realizar actividades en las plataformas ARCA, SECOP II vigencia actual (2024) y SIIF Nación, de acuerdo con las obligaciones específicas del contrato</t>
  </si>
  <si>
    <t>1. Apoyar en el lanzamiento de las órdenes de pago por concepto de viáticos que sean tramitadas en la tesorería a través del aplicativo SIIF Nación. 2. Apoyar en el lanzamiento de las órdenes de pago por otros conceptos que sean tramitadas en la tesorería a través del aplicativo SIIF Nación 3. Apoyar en el cargue del soporte “orden de pago presupuestal de gasto” en el aplicativo SECOP II de los contratos firmados en la vigencia 2023 que se encuentren pendientes. 4. Apoyar en el cargue del soporte “orden de pago presupuestal de gasto” en el aplicativo SECOP II de los contratos firmados en la vigencia 2024. 5. Revisar la información registrada en el informe periódico de supervisión y en el formato de paz y salvo de contrato de prestación de servicio que le sean asignado. 6. Dar respuesta a las solicitudes de certificados de ingresos y retenciones que sean radicadas en el correo tesoreria@minambiente.gov.co o mediante el aplicativo ARCA. 7. Las demás actividades que se requieran para el cabal cumplimiento del objeto y/o las que determine el supervisor del contrato siempre que guarden relación directa con el objeto del contrato</t>
  </si>
  <si>
    <t>El valor del contrato a celebrar es hasta por la suma de CINCUENTA MILLONES NOVECIENTOS OCHENTA Y CINCO MIL PESOS M/cte. ($50.985.000), incluido los impuestos a que haya lugar.</t>
  </si>
  <si>
    <t>https://community.secop.gov.co/Public/Tendering/OpportunityDetail/Index?noticeUID=CO1.NTC.5555307&amp;isFromPublicArea=True&amp;isModal=true&amp;asPopupView=true</t>
  </si>
  <si>
    <t>ROBERTO AYALA ROSAS</t>
  </si>
  <si>
    <t>https://www.funcionpublica.gov.co/web/sigep2/hdv/-/directorio/S1088541-8003-5/view</t>
  </si>
  <si>
    <t>Prestación de servicios profesionales para apoyar a la Dirección de Ordenamiento Ambiental Territorial y Sistema Nacional Ambiental en el seguimiento a la ejecución de los Planes de Acción Cuatrienal, del desempeño institucional de CORTOLIMA, CAM, CRQ, CARDER, CORPOCALDAS, CORNARE y CORANTIOQUIA, así como, en la asistencia técnica y demás acciones requeridas para fortalecer el seguimiento a la gestión de las Corporaciones y el acceso a la información relacionada.</t>
  </si>
  <si>
    <t>1. Apoyar a la Dirección de Ordenamiento Ambiental Territorial y Sistema Nacional Ambiental en la revisión, análisis y consolidación de los informes periódicos de avance en la ejecución de los Planes de Acción Cuatrienal de CORTOLIMA, CAM, CRQ, CARDER, CORPOCALDAS, CORNARE y CORANTIOQUIA, en lo correspondiente al primer semestre de 2024. 2. Apoyar a la Dirección de Ordenamiento Ambiental Territorial y Sistema Nacional Ambiental en la revisión, análisis y consolidación del informe periódico de avance en la ejecución de los Planes de Acción Cuatrienal, vigencia 2023 de CARDER, CORNARE, CORPOURABA, CORPOCALDAS, CRQ, CORANTIOQUIA, CORPONARIÑO y CORPORINOQUIA. 3. Realizar asistencia técnica a CORTOLIMA, CAM, CRQ, CARDER, CORPOCALDAS, CORNARE y CORANTIOQUIA, en uso y apropiación de CARdinal para el reporte del avance de la ejecución de la vigencia 2023 de los Planes de Acción Cuatrienal, para la formulación de acciones de mejora de acuerdo con los resultados del IEDI y para el cargue del Plan de Acción Cuatrienal 2024-2027. 4. Apoyar a la Dirección de Ordenamiento Ambiental Territorial y Sistema Nacional Ambiental en la revisión de información para el cálculo del Índice de Evaluación del Desempeño Institucional -IEDI a las Corporaciones y en la divulgación de los resultados para el caso de CORTOLIMA, CAM, CRQ, CARDER, CORPOCALDAS, CORNARE y CORANTIOQUIA. 5. Apoyar en la consolidación de información e insumos técnicos desde las Corporaciones a su cargo que se requieran para el desarrollo del proceso de fortalecimiento, mejoramiento y evolución del sistema SIPGA – CARdinal y para la definición de herramientas y espacios para la divulgación de información institucional. 6. Apoyar a la Dirección de Ordenamiento Ambiental Territorial y Sistema Nacional Ambiental en la consolidación de insumos para fortalecer el seguimiento a la gestión de las Corporaciones y para la divulgación de información institucional en las herramientas y espacios que se definan. 7. Apoyar a la Dirección de Ordenamiento Ambiental Territorial y Sistema Nacional Ambiental en la generación de los insumos para el desarrollo de la estrategia del observatorio a las Corporaciones Autónomas Regionales 8. Aportar los insumos para la proyección de los informes que den cuenta del cumplimiento del Plan de Acción de la Dirección de Ordenamiento Ambiental Territorial y Sistema Nacional Ambiental y para atender los requerimientos realizados por las entidades del gobierno, entes de control, ciudadanos, y dependencias del Ministerio que tengan relación con el objeto y obligaciones contractuales. 9. Elaborar informes, ayudas de memoria, actas y demás documentos que den cuenta de la participación en reuniones internas e interinstitucionales relacionadas con el objeto contractual. 10. Las demás obligaciones que le sean asignadas y que guarden relación directa con la naturaleza del objeto contractual.</t>
  </si>
  <si>
    <t>El valor del contrato a celebrar es hasta por la suma de SETENTA Y OCHO MILLONES SEISCIENTOS OCHENTA Y SIETE MIL PESOS ($78.687.000 M/CTE) incluido los impuestos a que haya lugar.</t>
  </si>
  <si>
    <t>https://community.secop.gov.co/Public/Tendering/OpportunityDetail/Index?noticeUID=CO1.NTC.5555935&amp;isFromPublicArea=True&amp;isModal=true&amp;asPopupView=true</t>
  </si>
  <si>
    <t>El término estrictamente indispensable para que el contratista cumpla con el objeto y obligaciones contractuales será de diez (10) meses y quince (15) días, o hasta 31 de diciembre de 2024, lo primero que ocurra.</t>
  </si>
  <si>
    <t>RAFAEL DE JESÚS SIERRA MONTEALEGRE</t>
  </si>
  <si>
    <t>INGENIERO AMBIENTAL</t>
  </si>
  <si>
    <t>https://www.funcionpublica.gov.co/web/sigep2/hdv/-/directorio/S3109947-8003-5/view</t>
  </si>
  <si>
    <t>Prestar servicios profesionales a la Dirección de Gestión Integral del Recurso Hídrico del Ministerio de Ambiente y Desarrollo Sostenible, para desarrollar insumos técnicos relacionados con temas de oferta, demanda y calidad en marco de la administración del recurso hídrico con sus consecuentes instrumentos, incluyendo la asistencia y promoción de los mismos.</t>
  </si>
  <si>
    <t>1. Presentar un plan de trabajo en el que se indique cómo se ejecutarán las labores para las cuales fue contratado, en aquellas actividades en que aplique. 2. Apoyar en la generación y consolidación de información de las líneas estratégicas propuestas en relación con la calidad del agua y control de la contaminación a nivel nacional como insumos para la estructuración final del plan hídrico nacional, en el marco de la actualización de la Política Nacional para la Gestión Integral del Recurso Hídrico y conforme al proceso de socialización y ajuste que establezca el director de Gestión Integral del Recurso Hídrico. 3. Apoyar a la DGIRH en relación con la asistencia técnica a las Autoridades Ambientales, Instituciones, Sectores y/o Particulares en los instrumentos de administración del recurso hídrico en temas de oferta, contaminación y/o calidad de agua. 4. Apoyar a la DGIRH en las generación y revisión de insumos de hidrología, hidráulica, calidad de agua en marco de los instrumentos y permisos estipulados para el ordenamiento y la administración del recurso hídrico. 5. Dar respuesta a requerimientos internos y/o externos relacionados con la administración del recurso hídrico, así como participar en las reuniones y/o espacios de trabajo que con este fin sean citados. 6. Las demás actividades que le sean asignadas por el Supervisor del Contrato y que tenga relación con las obligaciones del contrato.</t>
  </si>
  <si>
    <t>El valor del contrato a celebrar es hasta por la suma de ciento ocho millones ciento cincuenta mil pesos m/cte. (108.150.000) incluido IVA y los demás impuestos a que haya lugar.</t>
  </si>
  <si>
    <t>NELSON MAURICIO ANILLO RINCÓN</t>
  </si>
  <si>
    <t>Profesional Especializado Grado 24 Código 2028</t>
  </si>
  <si>
    <t>https://community.secop.gov.co/Public/Tendering/OpportunityDetail/Index?noticeUID=CO1.NTC.5590813&amp;isFromPublicArea=True&amp;isModal=true&amp;asPopupView=true</t>
  </si>
  <si>
    <t>El término estrictamente indispensable para que el contratista cumpla con el objeto y obligaciones contractuales será de diez (10) meses o hasta 31 de diciembre, lo primero que ocurra.</t>
  </si>
  <si>
    <t>DORA ELENA BALVIN AGUDELO</t>
  </si>
  <si>
    <t>https://www.funcionpublica.gov.co/web/sigep2/hdv/-/directorio/S1609727-8003-5/view</t>
  </si>
  <si>
    <t>El valor del contrato a celebrar es hasta por la suma de CIENTO VEINTISÉIS MILLONES DE PESOS M/CTE. ($126.000.000), incluidos los impuestos a que haya lugar.</t>
  </si>
  <si>
    <t>ANTIOQUIA</t>
  </si>
  <si>
    <t>MEDELLIN</t>
  </si>
  <si>
    <t>https://community.secop.gov.co/Public/Tendering/OpportunityDetail/Index?noticeUID=CO1.NTC.5559089&amp;isFromPublicArea=True&amp;isModal=true&amp;asPopupView=true</t>
  </si>
  <si>
    <t>ANGELA MARÍA BEDOYA BLANDON</t>
  </si>
  <si>
    <t>https://www.funcionpublica.gov.co/web/sigep2/hdv/-/directorio/S1124954-8003-5/view</t>
  </si>
  <si>
    <t>Prestación de servicios profesionales a la Dirección de Bosques, Biodiversidad y Servicios Ecosistémicos del Ministerio de Ambiente y Desarrollo Sostenible, para apoyar en el desarrollo de acciones, generación de insumos y acompañamiento técnico para la formulación e implementación de instrumentos normativos y técnicos relacionados con la conservación, manejo y gestión integral de las especies acuáticas, amenazadas, migratorias e invasoras del país.</t>
  </si>
  <si>
    <t>1. Apoyo en la consolidación de insumos técnicos y espacios de trabajo para la actualización del Plan Nacional para la Prevención, Control y Manejo de especies introducidas, trasplantadas e invasoras para el territorio nacional. 2. Generación de insumos, participación y apoyo en los procesos de sistematización de información, actas, ayudas de memoria en el marco del desarrollo de instancias de trabajo relacionados con la gestión de las especies acuáticas, amenazadas, invasoras y migratorias del territorio nacional, tales como los comités: ejecutivo para la pesca, categorización de especies amenazadas y manejo de especies exóticas invasoras. 3. Apoyo en la consolidación de información, generación de documentos e informes para atender requerimientos y compromisos de los entes de control (Conpes, acciones preventivas) relacionados con especies amenazadas, invasoras y acuáticas. 4. Apoyo en el desarrollo de acciones orientadas al análisis, recopilación de información y construcción de la iniciativa normativa relacionada con la modificación de la Resolución 848 de 2008, para la declaratoria de nuevas especies exóticas invasoras para el territorio nacional, así como el análisis y revisión del listado con potencial de especies invasoras. 5. Apoyo en el desarrollo de acciones orientadas al análisis, recopilación de información y construcción de la iniciativa normativa relacionada con la adopción del listado oficial de especies migratorias continentales y marino costeras del territorio nacional. 6. Apoyo en el desarrollo de acciones orientadas al análisis, recopilación de información y construcción de la iniciativa normativa relacionada con los términos de referencia de colecciones biológicas del territorio nacional. 7. Apoyo y acompañamiento a espacios regionales y nacionales en la construcción de documentos, insumos, informes, instrumentos técnicos, presentaciones entre otras herramientas, para el cumplimiento de lo estipulado en la normativa ambiental relacionado con la gestión y manejo de especies acuáticas, amenazadas, invasoras, migratorias del país 8. Las demás que sean asignadas por el supervisor del contrato y que tengan relación con el objeto contractual</t>
  </si>
  <si>
    <t>El valor del contrato a celebrar es hasta por la suma de OCHENTA Y CINCO MILLONES TRECIENTOS TREINTA Y TRES MIL TRECIENTOS TREINTA Y TRES PESOS M/CTE ($85.333.333) incluido los impuestos a que haya lugar.</t>
  </si>
  <si>
    <t>GINA CAROLINA AVELLA CASTIBLANCO</t>
  </si>
  <si>
    <t>Profesional Especializado Grado 17 Código 2028</t>
  </si>
  <si>
    <t>https://community.secop.gov.co/Public/Tendering/OpportunityDetail/Index?noticeUID=CO1.NTC.5576453&amp;isFromPublicArea=True&amp;isModal=true&amp;asPopupView=true</t>
  </si>
  <si>
    <t>El término estrictamente indispensable para que el contratista cumpla con el objeto y obligaciones contractuales será de DIEZ (10) MESES Y VEINTE (20) DÍAS, o hasta 31 de diciembre de 2024, lo primero que ocurra.</t>
  </si>
  <si>
    <t>LUIS ALEXANDER HERRERA ROJAS</t>
  </si>
  <si>
    <t>INGENIERO FORESTAL</t>
  </si>
  <si>
    <t>https://www.funcionpublica.gov.co/web/sigep2/hdv/-/directorio/S636926-8003-5/view</t>
  </si>
  <si>
    <t>Prestación de servicios profesionales a la Dirección de Bosques, Biodiversidad y Servicios Ecosistémicos del Ministerio de Ambiente y Desarrollo Sostenible, para apoyar la implementación de las acciones previstas en el Plan Integral de Contención a la Deforestación y apoyo funcional al sistema nacional de trazabilidad forestal.</t>
  </si>
  <si>
    <t>1. Brindar las orientaciones técnicas para el funcionamiento del Sistema Nacional de Trazabilidad 2. Prestar asistencia a las autoridades ambientales en la implementación del Sistema Nacional de Trazabilidad. 3. Identificar, estructurar y apoyar propuestas de mejora a la implementación del Sistema Nacional de Trazabilidad con énfasis del Libro de Operaciones Forestales en Línea (LOFL) en la Ventanilla Integral de Tramites Ambiental en Línea (VITAL). 4. Generar informes de avances en la implementación del libro de Operaciones Forestales en Línea (LOFL). 5. Apoyar la conceptualización del módulo de planificación que debe ser integrado en el sistema nacional de trazabilidad forestal de Colombia. 6. Participar desde el componente técnico en los procesos de actualización y/o formulación de iniciativas normativas, demás documentos de interés para la gestión forestal. 7. Atender y responder en el marco del objeto contractual las PQRS, dentro de los términos establecidos y en el mes asignado, adjuntando el reporte del Sistema de Gestión Documental que evidencia el estado de las asignaciones. 8. Aplicar en los espacios de participación y acompañamiento desarrollados mensualmente en el marco del objeto contractual los formatos y procedimientos establecidos en el sistema integrado de gestión de la entidad 9. Las demás asignadas por el supervisor relacionado con el objeto contractual.</t>
  </si>
  <si>
    <t>El valor del contrato a celebrar es hasta por la suma de SETENTA Y CUATRO MILLONES SEISCIENTOS SESENTA Y SEIS MIL SEISCIENTOS SESENTA Y SIETE PESOS M/CTE ($74.666.667) incluido los impuestos a que haya lugar.</t>
  </si>
  <si>
    <t>https://community.secop.gov.co/Public/Tendering/OpportunityDetail/Index?noticeUID=CO1.NTC.5562639&amp;isFromPublicArea=True&amp;isModal=true&amp;asPopupView=true</t>
  </si>
  <si>
    <t>El término estrictamente indispensable para que el contratista cumpla con el objeto y obligaciones contractuales será de DIEZ (10) MESES Y VEINTE (20) DÍAS, o hasta 31 de diciembre de 2024, lo primero que ocurra</t>
  </si>
  <si>
    <t>ANDREA MILENA BALLEN PANTOJA</t>
  </si>
  <si>
    <t>https://www.funcionpublica.gov.co/web/sigep2/hdv/-/directorio/S4809028-8003-5/view</t>
  </si>
  <si>
    <t>Prestación de servicios profesionales a la Dirección de Bosques, Biodiversidad y Servicios Ecosistémicos del Ministerio de Ambiente y Desarrollo Sostenible, para apoyar las actividades relacionadas con la ejecución contractual de los contratos y convenios del Despacho, sus coordinaciones y la atención de los trámites que ello requiera.</t>
  </si>
  <si>
    <t>1. Apoyar la revisión de los documentos necesarios para la presentación de las cuentas de cobro de los contratos y convenios a cargo de la DBBSE y sus coordinaciones, y demás trámites inherentes a este procedimiento, que le sean asignados. 2. Apoyar con el seguimiento y publicación de los documentos de ejecución de los contratos y convenios a cargo de la DBBSE y sus coordinaciones a través de la plataforma SECOP. 3. Apoyar la elaboración y consolidación de los reportes de seguimiento relacionados con la ejecución de los contratos y convenios a cargo de la DBBSE y sus coordinaciones, que le sean designados. 4. Gestionar y suministrar los insumos necesarios para dar respuestas a las solicitudes y requerimientos internos y externos relacionados con la ejecución de los convenios y contratos a cargo de la DBBSE y sus coordinaciones. 5. Las demás que le sean asignadas de acuerdo con el objeto contractual. 6. Apoyar la gestión de las bases de datos de la Dirección, relacionadas con el objeto contractual.</t>
  </si>
  <si>
    <t>El valor del contrato a celebrar es hasta por la suma de hasta CINCUENTA Y CINCO MILLONES CUATROCIENTOS SESENTA Y SEIS MIL SEISCIENTOS SESENTA Y SIETE PESOS M/CTE ($55.466.667), incluido los impuestos a que haya lugar, incluidos los impuestos a qué haya lugar.</t>
  </si>
  <si>
    <t>https://community.secop.gov.co/Public/Tendering/OpportunityDetail/Index?noticeUID=CO1.NTC.5566532&amp;isFromPublicArea=True&amp;isModal=true&amp;asPopupView=true</t>
  </si>
  <si>
    <t>El término estrictamente indispensable para que el contratista cumpla con el objeto y obligaciones contractuales será DIEZ (10) MESES Y VEINTE (20) DÍAS, o hasta 31 de diciembre de 2024, lo primero que ocurra, previo cumplimiento de los requisitos de perfeccionamiento y ejecución.</t>
  </si>
  <si>
    <t>DANIELA PEÑALOZA FORERO</t>
  </si>
  <si>
    <t>https://www.funcionpublica.gov.co/web/sigep2/hdv/-/directorio/S2933790-8003-5/view</t>
  </si>
  <si>
    <t>Prestar servicios profesionales a la Dirección de Bosques, Biodiversidad y Servicios Ecosistémicos para dar cumplimiento al componente de restauración, rehabilitación y/o de ecosistemas y áreas ambientalmente estratégicas en los territorios priorizados por el Plan Nacional de Desarrollo 2022 - 2026.</t>
  </si>
  <si>
    <t>1. Acompañar la estructuración del programa de restauración, rehabilitación y/o recuperación de los territorios Sierra Nevada de Santa Marta y Amazonía que permita dar cumplimiento a las metas del Plan Nacional de Desarrollo 2022 – 2026 y lo establecido en la Estrategia Nacional de Restauración. 2. Asistir a mesas técnicas virtuales o presenciales con las empresas del sector privado con el fin de definir estrategias que permitan apoyar al cumplimiento de las metas nacionales de restauración, rehabilitación y recuperación. 3. Estructurar los documentos técnicos finales para los procesos de liquidación de los convenios interadministrativos de restauración, rehabilitación y/o recuperación a cargo de la Dirección de Bosques, Biodiversidad y Servicios Ecosistémicos. 4. Apoyar seguimiento técnico de los convenios interadministrativos que se hayan suscrito en temas relacionados con restauración de ecosistemas, generando los informes y documentos técnicos a que haya lugar.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Todas las demás asignadas por el supervisor relacionado con el objeto contractual.</t>
  </si>
  <si>
    <t>El valor del contrato a celebrar es hasta por la suma de $ 80.000.000 M/CTE, incluido los impuestos a que haya lugar.</t>
  </si>
  <si>
    <t>https://community.secop.gov.co/Public/Tendering/OpportunityDetail/Index?noticeUID=CO1.NTC.5562782&amp;isFromPublicArea=True&amp;isModal=true&amp;asPopupView=true</t>
  </si>
  <si>
    <t>El término estrictamente indispensable para que el contratista cumpla con el objeto y obligaciones contractuales será de DIEZ (10) MESES Y VEINTE (20) DÍAS, sin superar el 31 de diciembre de 2024, en virtud del cumplimiento del principio de anualidad fiscal.</t>
  </si>
  <si>
    <t>DAYANA FERNANDA LOZANO ORTIZ</t>
  </si>
  <si>
    <t>https://www.funcionpublica.gov.co/web/sigep2/hdv/-/directorio/S4519867-8003-5/view</t>
  </si>
  <si>
    <t>Prestación de servicios profesionales para apoyar a la Dirección de Ordenamiento Ambiental Territorial y Sistema Nacional Ambiental en la gestión, consolidación y desarrollo de acciones que darán respuesta a los procedimientos y compromisos institucionales e interinstitucionales en materia de planificación.</t>
  </si>
  <si>
    <t>1. Apoyar en la elaboración, consolidación y reporte de los indicadores que den cuenta de la gestión de la Dirección, Proyecto de Inversión, metas del Plan Nacional de Desarrollo 2022-2026 y otros compromisos asociados. 2. Apoyar en la construcción de los informes que se deban rendir desde la Dirección de Ordenamiento Territorial y Sistema Nacional Ambiental a los actores internos y externos que los requieran, con el propósito de atender de manera oportuna estas solicitudes. 3. Apoyar la elaboración, consolidación y reporte de las acciones del Plan de Transparencia y Ética Pública y otros instrumentos de Planificación que están a cargo de la Dirección. 4. Apoyar en la consolidación, procesamiento y análisis de la información que genera la Dirección, para fortalecer el seguimiento a la gestión de la institucionalidad ambiental y la definición de herramientas y espacios para su divulgación. 5. Apoyar en la elaboración de respuestas a requerimientos solicitados por la Oficina Asesora de Planeación del Ministerio, Departamento Nacional de Planeación, Oficina de Tecnologías de la Información y Comunicación OTIC, Unidad Coordinadora para el Gobierno Abierto, Oficina de Control Interno y entes de control, que guarden relación con su objetivo contractual. 6. Apoyar el desarrollo, mantenimiento y actualización de los procedimientos del Sistema de Integrado de Gestión SOMOSIG frente a los procesos que pertenecen a la Dirección o donde esta es cogestora. 7. Apoyar el desarrollo permanente de capacitaciones, auditorías internas y externas y demás requerimientos que en la materia le sean requeridos a la Dirección por parte de la Oficina Asesora de Planeación del Ministerio u otros actores de interés. 8. Las demás obligaciones que le sean asignadas y que guarden relación directa con la naturaleza del objeto contractual.</t>
  </si>
  <si>
    <t>El valor del contrato a celebrar es hasta por la suma de SESENTA Y UN MILLONES QUINIENTOS SESENTA MIL PESOS M/CTE ($61.560.000) incluido los impuestos a que haya lugar</t>
  </si>
  <si>
    <t>https://community.secop.gov.co/Public/Tendering/OpportunityDetail/Index?noticeUID=CO1.NTC.5565582&amp;isFromPublicArea=True&amp;isModal=true&amp;asPopupView=true</t>
  </si>
  <si>
    <t>El término estrictamente indispensable para que el contratista cumpla con el objeto y obligaciones contractuales será de diez (10) meses, o hasta 31 de diciembre, lo primero que ocurra</t>
  </si>
  <si>
    <t xml:space="preserve">NEIDE YASMIN RODRIGUEZ CELIS </t>
  </si>
  <si>
    <t>https://www.funcionpublica.gov.co/web/sigep2/hdv/-/directorio/S3088382-8003-5/view</t>
  </si>
  <si>
    <t>Prestar sus servicios profesionales a la Oficina de Tecnologías de la Información y Comunicación del Ministerio de Ambiente y Desarrollo Sostenible para gestionar, desarrollar y ejecutar las actividades de levantamiento de requerimientos funcionales y no funcionales, así como la elaboración y ejecución de los casos de prueba requeridos dentro del marco de aseguramiento de calidad de software.</t>
  </si>
  <si>
    <t>1. Realizar el levantamiento y análisis de requerimientos funcionales y no funcionales de acuerdo con los proyectos priorizados y asignados por la oficina de Tecnologías de la Información y la Comunicación. 2. Construir las especificaciones funcionales y no funcionales resultantes del levantamiento de requerimientos y del proceso de análisis, haciendo uso de los formatos definidos para tal fin. 3. Elaborar los casos de prueba asignados tomando como base la documentación generada en el proceso de construcción de las especificaciones funcionales y no funcionales y haciendo uso del formato definido para tal fin. 4. Ejecutar los casos de pruebas asignados registrando las evidencias en el formato definido para tal fin. 5. Realizar seguimiento y gestión para la solución de hallazgos reportados en la ejecución de las pruebas.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inherentes a la ejecución del objeto contractual.</t>
  </si>
  <si>
    <t>El valor del contrato a celebrar es hasta por la suma $ 89.600.000 incluido los impuestos a que haya lugar</t>
  </si>
  <si>
    <t>https://community.secop.gov.co/Public/Tendering/OpportunityDetail/Index?noticeUID=CO1.NTC.5571904&amp;isFromPublicArea=True&amp;isModal=true&amp;asPopupView=true</t>
  </si>
  <si>
    <t>JORGE EDUARDO PACHECO RODRIGUEZ</t>
  </si>
  <si>
    <t>https://www.funcionpublica.gov.co/web/sigep2/hdv/-/directorio/S4470532-8003-5/view</t>
  </si>
  <si>
    <t>Prestar sus servicios profesionales a la Oficina de Tecnologías de la Información y laComunicación del Ministerio de Ambiente y Desarrollo Sostenible para el desarrollo de componentes de software Front End de los sistemas de información asignados</t>
  </si>
  <si>
    <t>1. Desarrollar componentes de Front End en lenguales HTML5, CSS3, SASS o LESS y Bootstrap para los sistemas de información que le sean asignados 2. Desarrollar componentes en tecnologías de java script como angular, react, type script para componentes de front end dentro del sistema vital y su ecosistema 3. Documentar y versionar los productos implementados de acuerdo con los lineamientos establecidos en la Oficina de Tecnología de la Información y las Comunicaciones. 4. Formular y ejecutar pruebas unitarias, pruebas de datos, pruebas de negocio, pruebas funcionales y pruebas de integración continua en los módulos y aplicaciones desarrollados 5. Desarrollar los componentes de software con estándares de autenticación, autorización y seguridad, definidos en el Ecosistema VITAL. 6.Apoyar los procesos de verificación sobre el cumplimiento de atributos de calidad, procesos de integración y despliegues continuos relacionados con el software que se genere en el marco de ejecución del Proyecto que sean asignados por el supervisor del contrato. 7. Realizar la integración de las diferentes normativas correspondientes al Ecosistema VITAL y propender por la integridad y confidencialidad de la información suministrada por el Ministerio para el cumplimiento del contrato.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le asigne el supervisor del contrato y que tengan relación con el objeto contractual</t>
  </si>
  <si>
    <t>El valor del contrato a celebrar es hasta por la suma $ 57.312.000 incluido los impuestos a que haya lugar</t>
  </si>
  <si>
    <t>https://community.secop.gov.co/Public/Tendering/OpportunityDetail/Index?noticeUID=CO1.NTC.5572014&amp;isFromPublicArea=True&amp;isModal=true&amp;asPopupView=true</t>
  </si>
  <si>
    <t>El término estrictamente indispensable para que el contratista cumpla con el objeto y obligaciones contractuales será de Diez (10) meses y veinte (20) días, o hasta el 31 de diciembre de 2024, lo primero que ocurra</t>
  </si>
  <si>
    <t>JUAN DAVID MARTINEZ MORALES</t>
  </si>
  <si>
    <t>INGENIERO DE SISTEMAS</t>
  </si>
  <si>
    <t>https://www.funcionpublica.gov.co/web/sigep2/hdv/-/directorio/S1839181-8003-5/view</t>
  </si>
  <si>
    <t>1. Participar en la definición, diseño y aplicación de la arquitectura de solución de los sistemas de información que le sean asignados. 2. Desarrollar artefactos que se deriven de la definición de los casos de usos y realizar actualizaciones a desarrollos existentes que le sean asignados cumpliendo al procedimiento de gestión de proyectos de sistemas de información vigente en la entidad. 3. Apoyar en la ejecución de pruebas funcionales y no funcionales de los artefactos de sofware que le sean asignados. 4. Apoyar los procesos de extracción, transformación y migración de los conjuntos de datos y sistemas según indicaciones del supervisor del contrato. 5. Elaborar y actualizar la documentación técnica referente a las actualizaciones de los sistemas de información realizados, de acuerdo a los procedimientos y estándares establecidos en la Oficina de Tecnologías de la Información y las Comunicaciones. 6. Documentar y versionar los productos implementados de acuerdo con los lineamientos establecidos en la Oficina de Tecnología de la Información y las Comunicaciones.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del mismo.</t>
  </si>
  <si>
    <t>El valor del contrato a celebrar es hasta por la suma $ 88.480.000 incluido los impuestos a que haya lugar.</t>
  </si>
  <si>
    <t>https://community.secop.gov.co/Public/Tendering/OpportunityDetail/Index?noticeUID=CO1.NTC.5572084&amp;isFromPublicArea=True&amp;isModal=true&amp;asPopupView=true</t>
  </si>
  <si>
    <t>MIGUEL ANGEL MONTAÑEZ GOMEZ</t>
  </si>
  <si>
    <t>https://www.funcionpublica.gov.co/web/sigep2/hdv/-/directorio/S1582097-8003-5/view</t>
  </si>
  <si>
    <t>Prestar sus servicios profesionales a la oficina de tecnologías de la información y la comunicación del Ministerio de ambiente y desarrollo sostenible en los procesos de evolución de los servicios y plataformas tecnológicas.</t>
  </si>
  <si>
    <t>1. Participar en la definición de lineamientos de arquitectura, construcción y evolución de los servicios y plataformas tecnológicas. 2. Desarrollar artefactos que se deriven de la definición de los casos de usos y realizar actualizaciones a desarrollos existentes que le sean asignados cumpliendo al procedimiento de gestión de proyectos de sistemas de información vigente en la entidad. 3. Apoyar la verificación de las modelos vistas de software como parte integral de la arquitectura de solución de los proyectos de software que le sean asignados de acuerdo con los procedimientos definidos por la Oficina de Tecnologías de la Información y las Comunicaciones. 4. Realizar las revisiones a nivel técnico y documental de las fuentes de los proyectos de TI misionales. 5. Llevar a cabo la consolidación de información y preparación de informes o presentaciones que sean requeridos. 6. Documentar y versionar los productos implementados de acuerdo con los lineamientos establecidos en la Oficina de Tecnología de la Información y las Comunicaciones.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del mismo.</t>
  </si>
  <si>
    <t>El valor del contrato a celebrar es hasta por la suma $ 89.600.000 incluido los impuestos a que haya lugar.</t>
  </si>
  <si>
    <t>https://community.secop.gov.co/Public/Tendering/OpportunityDetail/Index?noticeUID=CO1.NTC.5598446&amp;isFromPublicArea=True&amp;isModal=true&amp;asPopupView=true</t>
  </si>
  <si>
    <t>JAIME ALBEIRO MORENO JIMÉNEZ</t>
  </si>
  <si>
    <t>INGENIERIA EN MULTIMEDIA</t>
  </si>
  <si>
    <t>https://www.funcionpublica.gov.co/web/sigep2/hdv/-/directorio/S3137411-8003-5/view</t>
  </si>
  <si>
    <t>Prestar los servicios profesionales a la Oficina de Tecnologías de la Información y la Comunicación del Ministerio de Ambiente y Desarrollo Sostenible para realizar actividades de desarrollo de componentes front, actualización y monitoreo de los sistemas de información del ministerio</t>
  </si>
  <si>
    <t>1. Elaborar componentes web reusables, accesibles, gestionados en la red de distribución de contenidos institucional – CDN que le sean asignados. 2. Implementar funcionalidades que permitan la gestión de versionamiento, parametrización y despliegues de tramites de forma independiente, modular y desacoplada. 3. Desarrollar interfaces de usuario que integren servicios rest que se requieran siguiendo la arquitectura de solución y de casos de uso definidos, así como realizar actualizaciones a desarrollos existentes que le sean asignados cumpliendo al procedimiento de gestión de proyectos de sistemas de información vigente en la entidad. 4. Apoyar en la ejecución de pruebas funcionales y no funcionales de los artefactos de sofware que le sean asignados. 5. Elaborar y actualizar la documentación técnica referente a los trabajos realizados de acuerdo a los procedimientos y estándares establecidos en la Oficina de Tecnologías de la Información y las Comunicaciones. 6. Documentar y versionar los productos implementados de acuerdo con los lineamientos establecidos en la Oficina de Tecnología de la Información y las Comunicaciones.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del mismo.</t>
  </si>
  <si>
    <t>El valor del contrato a celebrar es hasta por la suma $ 88.480.000 incluido los impuestos a que haya lugar</t>
  </si>
  <si>
    <t>https://community.secop.gov.co/Public/Tendering/OpportunityDetail/Index?noticeUID=CO1.NTC.5572459&amp;isFromPublicArea=True&amp;isModal=true&amp;asPopupView=true</t>
  </si>
  <si>
    <t>El término estrictamente indispensable para que el contratista cumpla con el objeto y obligaciones contractuales será de Diez (10) meses y veinte (20) dias, o hasta el 31 de diciembre de 2024, lo primero que ocurra</t>
  </si>
  <si>
    <t>GLADYS NATALIA CUERVO CAMPO</t>
  </si>
  <si>
    <t>https://www.funcionpublica.gov.co/web/sigep2/hdv/-/directorio/S985936-8003-5/view</t>
  </si>
  <si>
    <t>Prestación de servicios de apoyo a la gestión de la Secretaría General y dependencias internas que se asignen, a fin de mantener actualizados los procesos relacionados con la planeación y la gestión institucional conforme los procedimientos que debe observar el Ministerio de Ambiente y Desarrollo Sostenible.</t>
  </si>
  <si>
    <t>1. Apoyar el seguimiento y reporte de las políticas MIPG, auditorías y planes de mejoramiento. 2. Apoyar a la Secretaría General y sus grupos de trabajo en la documentación de las actividades desarrolladas en los procesos y procedimientos que tengan a su cargo. 3. Apoyar la revisión y actualización de procesos y procedimientos del sistema de gestión de calidad de la entidad que lo requieran, a cargo de la Secretaría General y sus grupos de trabajo. 4. Apoyar el desarrollo operativo de los procesos de contratación de prestación de servicios con componente meritocrático, en las fases de planeación y selección. 5. Apoyar la elaboración de respuesta a solicitudes de información, reportes, informes y demás requerimientos asociados a los temas propios de las obligaciones y objeto del contrato y apoyar la consolidación de los requerimientos e informes a los organismos de control a cargo de la Secretaría General. 6. Participar y asistir en las reuniones, mesas de trabajo y demás espacios en los que le sea requerido, allegando los soportes de asistencia, memorias y seguimiento a los compromisos generados</t>
  </si>
  <si>
    <t>El valor del contrato a celebrar es hasta por la suma de TREINTA Y CINCO MILLONES TRESCIENTOS TREINTA Y CUATRO MIL PESOS M/CTE ($35.334.000), incluidos los impuestos a que haya lugar</t>
  </si>
  <si>
    <t>https://community.secop.gov.co/Public/Tendering/OpportunityDetail/Index?noticeUID=CO1.NTC.5569249&amp;isFromPublicArea=True&amp;isModal=true&amp;asPopupView=true</t>
  </si>
  <si>
    <t>El término estrictamente indispensable para que el contratista cumpla con el objeto y obligaciones contractuales será NUEVE (9) MESES, o hasta 31 de diciembre, lo primero que ocurra</t>
  </si>
  <si>
    <t>HILA YALIT RODRIGUEZ CRUZ</t>
  </si>
  <si>
    <t>https://www.funcionpublica.gov.co/web/sigep2/hdv/-/directorio/S129262-8003-5/view</t>
  </si>
  <si>
    <t>1. Elaborar el plan de trabajo detallado, el cual debe contener como mínimo la metodología, las estrategias para cumplir con los objetivos propuestos, la descripción de las actividades a realizar y el cronograma de su ejecución en el territorio priorizado. 2. Apoyar y acompañar en los procesos de formulación y ejecución de planes, programas y proyectos para la atención de los compromisos estratégicos y de la inversión ambiental en el territorio priorizado. 3. Apoyar y acompañar en la estructuración e implementación de acciones y estrategias de ordenamiento, planificación y gobernanza en el territorio priorizado, de conformidad con los parámetros del Plan Nacional de Desarrollo. 4. Acompañar al territorio priorizado en las diferentes instancias y procesos de formulación y ejecución de instrumentos de ordenamiento territorial. 5. Participar en el seguimiento a la gestión y los resultados de los planes, programas y proyectos implementados en el territorio priorizado. 6. Participar en el desarrollo de acciones para promover la concurrencia e integración de las entidades del Sistema Nacional Ambiental – SINA, consolidando la información técnica y científica necesaria para la toma de decisiones en el territorio priorizado. 7. Apoyar en la organización y ejecución de reuniones, comités, mesas de trabajo y espacios de diálogo en el territorio priorizado para fortalecer el relacionamiento del Ministerio de Ambiente y Desarrollo Sostenible con autoridades ambientales, entes territoriales, agencias no gubernamentales, comunidades, entes públicos y privados, entre otros grupos de interés pertinentes. 8. Apoyar en la articulación de la gestión interinstitucional e intersectorial a nivel nacional, regional, departamental, municipal y/o local, así como en la cooperación internacional requeridas para el cumplimiento de los planes, programas y proyectos en el territorio priorizado. 9. Las demás actividades que sean asignadas por el supervisor del contrato y estén relacionadas directamente con el objeto de este</t>
  </si>
  <si>
    <t>El valor del contrato a celebrar es hasta por la suma de CIENTO TREINTA Y OCHO MILLONES SEISCIENTOS MIL PESOS M/CTE. ($138.600.000), incluidos los impuestos a que haya lugar.</t>
  </si>
  <si>
    <t>BOLIVAR</t>
  </si>
  <si>
    <t>CARTAGENA</t>
  </si>
  <si>
    <t>https://community.secop.gov.co/Public/Tendering/OpportunityDetail/Index?noticeUID=CO1.NTC.5566307&amp;isFromPublicArea=True&amp;isModal=true&amp;asPopupView=true</t>
  </si>
  <si>
    <t>El término estrictamente indispensable para que el contratista cumpla con el objeto y las obligaciones contractuales será por NUEVE (9) MESES y VEINTISIETE (27) DÍAS CALENDARIO o hasta el 30 de diciembre de 2024, lo primero que ocurra, previo cumplimiento de los requisitos de perfeccionamiento y ejecución del contrato.</t>
  </si>
  <si>
    <t>DEYANIRA ARGUELLO SUAREZ</t>
  </si>
  <si>
    <t>https://www.funcionpublica.gov.co/web/sigep2/hdv/-/directorio/S1729165-8003-5/view</t>
  </si>
  <si>
    <t>Prestación de servicios profesionales al Grupo de Contabilidad de la Subdirección Administrativa y Financiera del Ministerio de Ambiente y Desarrollo Sostenible, con el proceso, la gestión y las actividades de conciliación y saneamiento de las diferencias reciprocas con las demás entidades públicas de conformidad con las Normas establecidas por la CGN, la conciliación de saldos contables y la elaboración de los estados financieros.</t>
  </si>
  <si>
    <t>1. Realizar las actividades y procedimientos de registro de causación, recaudo y conciliación de las cuentas relacionadas con el reconocimiento contable de los aportes por contribuciones al Fondo de Compensación Ambiental, incluida la implementación, orientación, seguimiento y apoyo en la creación de formatos o actualizaciones de las normas internas. 2. Realizar las actividades y procedimientos de conciliación y depuración de las diferencias por operaciones recíprocas presentadas por las entidades públicas, incluida la gestión y evaluación de la normatividad relacionada con el saneamiento del balance general de la Nación y los requerimientos de las entidades públicas. 3. Elaborar y preparar los oficios, actas y demás informes, relativos a los procesos de saneamiento y depuración de las cuentas contables y partidas conciliatorias requeridas por la supervisión del contrato. 4. Apoyar con la elaboración, actualización, modificación y aplicación de las políticas, procesos, procedimientos y formatos contables, encaminados a la mejora continua de control interno y saneamiento contable. 5. Apoyar con la evaluación, conceptualización, consulta, aplicación y orientación de los procesos contables, encaminados a mejorar, corregir y ajustar el reconocimiento, medición y revelación de las operaciones de la entidad registradas en SIIF Nación. 6. Proyectar los informes financieros requeridos por la Contaduría General de la Nación, Contraloría General de la República, Procuraduría General de la Nación, Subdirección Administrativa y Financiera y Control Interno del Ministerio. 7. Proyectar los Estados Financieros del Ministerio de Ambiente y Desarrollo Sostenible para revisión y firma del Contador de la entidad. 8. Las demás que le señale el supervisor del contrato y que guarden relación con el objeto del mismo.</t>
  </si>
  <si>
    <t>El valor del contrato a celebrar es hasta por la suma de SETENTA Y CUATRO MILLONES CIENTO SESENTA MIL PESOS M/CTE ($74.160.000), incluido los impuestos a que haya lugar.</t>
  </si>
  <si>
    <t xml:space="preserve">DORCY MAYLY DOMINGUEZ JARAMILLO </t>
  </si>
  <si>
    <t>https://community.secop.gov.co/Public/Tendering/OpportunityDetail/Index?noticeUID=CO1.NTC.5565337&amp;isFromPublicArea=True&amp;isModal=true&amp;asPopupView=true</t>
  </si>
  <si>
    <t>El término estrictamente indispensable para que el contratista cumpla con el objeto y obligaciones contractuales será de diez (10) meses, previo cumplimiento de los requisitos de perfeccionamiento y ejecución, sin exceder al 31 de diciembre de 2024.</t>
  </si>
  <si>
    <t>CESAR ANTONIO CRISTANCHO MOLINA</t>
  </si>
  <si>
    <t>https://www.funcionpublica.gov.co/web/sigep2/hdv/-/directorio/S841905-8003-5/view</t>
  </si>
  <si>
    <t>CAUCA</t>
  </si>
  <si>
    <t>POPAYAN</t>
  </si>
  <si>
    <t>https://community.secop.gov.co/Public/Tendering/OpportunityDetail/Index?noticeUID=CO1.NTC.5570690&amp;isFromPublicArea=True&amp;isModal=true&amp;asPopupView=true</t>
  </si>
  <si>
    <t>MAURICIO GAITAN VARON</t>
  </si>
  <si>
    <t>https://www.funcionpublica.gov.co/web/sigep2/hdv/-/directorio/S587902-8003-5/view</t>
  </si>
  <si>
    <t>Prestar servicios profesionales al despacho del Viceministerio de Política y Normalización Ambiental del Ministerio de Ambiente y Desarrollo Sostenible, como apoyo técnico al desarrollo y seguimiento de temas estratégicos priorizados relacionados con el Plan Nacional de Desarrollo 2023-2026.</t>
  </si>
  <si>
    <t>1. Presentar en los primeros 15 días calendario de ejecución del contrato un plan de trabajo que incluya un cronograma de actividades donde se detalle la forma en la que se ejecutarán cada una de las obligaciones contractuales. 7724 del 04 de enero de 2024 C-3201-0900-7-10101D-3201031-02 ADQUIS. DE Calle 37 No. 8 - 40, Bogotá D.C., Colombia Conmutador: (+57) 601 332 3400 https://www.minambiente.gov.co/ F-A-CTR-52: V7 – 27/07/2023 Página 10|24 2. Apoyar el desarrollo y seguimiento a iniciativas estratégicas del despacho del Viceministerio de Políticas y Normalización Ambiental relacionadas con sectores productivos y gestión ambiental urbana. 3. Actuar como enlace y apoyo al desarrollo y seguimiento de acciones estratégicas entre el despacho del Viceministerio de Políticas y Normalización Ambiental y el despacho del Viceministerio de Ordenamiento Ambiental del Territorio. 4. Apoyar el proceso de incorporación del componente sectorial y urbano en las políticas y acciones del Plan de Acción Nacional en Biodiversidad. 5. Participar en reuniones a los que sea delegado, jornadas de capacitación y/o divulgación, así como proyectar y gestionar la respuesta a las PQRSD que le sean asignados en los tiempos establecidos por ley y elaborar las ayudas memoria de apoyo a la gestión del Viceministro (a) o Ministro (a) en los temas relacionados con su objeto contractual. 6. Revisar, compilar y/o sintetizar información técnica de temas estratégicos priorizados por el despacho, así como preparar los respectivos insumos para su participación</t>
  </si>
  <si>
    <t>El valor del contrato a celebrar es hasta por la suma de CIENTO VEINTINUEVE MILLONES SEISCIENTOS CINCO MIL PESOS M/CTE ($129.605.000) incluido los impuestos a que haya lugar.</t>
  </si>
  <si>
    <t>https://community.secop.gov.co/Public/Tendering/OpportunityDetail/Index?noticeUID=CO1.NTC.5571212&amp;isFromPublicArea=True&amp;isModal=true&amp;asPopupView=true</t>
  </si>
  <si>
    <t>El término estrictamente indispensable para que el contratista cumpla con el objeto y obligaciones contractuales será de DIEZ (10) MESES Y VEINTIDOS (22) DÍAS, o hasta 31 de diciembre de 2024, lo primero que ocurra, previo cumplimiento de los requisitos de perfeccionamiento y ejecución.</t>
  </si>
  <si>
    <t>AFFIF CAMPOS SEFAIR</t>
  </si>
  <si>
    <t>https://www.funcionpublica.gov.co/web/sigep2/hdv/-/directorio/S2901787-8003-5/view</t>
  </si>
  <si>
    <t>Prestar servicios profesionales a la Dirección de Cambio Climático y Gestión del Riesgo del Ministerio de Ambiente y Desarrollo Sostenible para apoyar al grupo de mitigación en el desarrollo de la gestión normativa requerida para el cumplimiento de las metas y funciones establecidas</t>
  </si>
  <si>
    <t>1. Apoyar en la gestión de los procesos de formulación y expedición normativa que le sean asignados en materia de mitigación. 2. Acompañar y realizar seguimiento jurídico a las programas del mecanismo de desarrollo limpio y su correspondiente migración de acuerdo con los compromisos internacionales en la materia. 3. Acompañar y realizar seguimiento jurídico a los convenios en materia de mitigación. 4. Brindar apoyo jurídico a los procesos de asistencia técnica que le sean requeridos en materia de mitigación. 5. Apoyar juridicamente la construcción de insumos y trabajar de manera articulada aportando al avance del eje estratégico legal y normativo para el cambio climático y la gestión del riesgo.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</si>
  <si>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CIENTO DOS MILLONES SETECIENTOS CATORCE MIL PESOS M/CTE ($102.714.000), incluido los impuestos a que haya lugar</t>
  </si>
  <si>
    <t>NELSON HUMBERTO ACEVEDO HURTADO</t>
  </si>
  <si>
    <t>profesional especializado</t>
  </si>
  <si>
    <t>IRECCIÓN DE CAMBIO CLIMÁTICO Y GESTIÓN DEL RIESGO</t>
  </si>
  <si>
    <t>https://community.secop.gov.co/Public/Tendering/OpportunityDetail/Index?noticeUID=CO1.NTC.5608656&amp;isFromPublicArea=True&amp;isModal=true&amp;asPopupView=true</t>
  </si>
  <si>
    <t>El término estrictamente indispensable para que el contratista cumpla con el objeto y obligaciones contractuales será de DIEZ (10) MESES VEINTITRES (23) días, o hasta el 31 de diciembre de 2024 (lo primero que ocurra), contados a partir del cumplimiento de los requisitos de ejecución previo perfeccionamiento del contrato.</t>
  </si>
  <si>
    <t xml:space="preserve">ORFY ROCIO REVUELTAS SILVA </t>
  </si>
  <si>
    <t>https://www.funcionpublica.gov.co/web/sigep2/hdv/-/directorio/S3992724-8003-5/view</t>
  </si>
  <si>
    <t>Prestar los servicios profesionales a la Dirección de Bosques, Biodiversidad y Servicios Ecosistémicos del Ministerio de Ambiente y Desarrollo Sostenible, en el acompañamiento y apoyo de actividades relacionadas con el Acuerdo Cero Deforestación de la Madera y la economía forestal enmarcadas en el Plan Integral de Contención de la Deforestación y en el PND 2022-2026.</t>
  </si>
  <si>
    <t>1. Apoyar la Secretaría Técnica del Pacto Intersectorial por la Madera Legal en Colombia - Acuerdo Cero Deforestación (ACD) Madera, promoviendo y acompañando espacios de articulación y discusión técnica a nivel nacional regional y local. 2. Gestionar el Observatorio de Economía Forestal y la página web elijamaderalegal.com como los instrumentos de economía forestal desarrollados en el marco Pacto Intersectorial por la Madera Legal en Colombia - Acuerdo Cero Deforestación (ACD) Madera. 3. Aportar insumos técnicos al desarrollo de las agendas intersectoriales en relación a los temas de economía forestal y afines. 4. Participar desde el componente técnico en los procesos de actualización y/o formulación de iniciativas normativas y demás documentos de interés para la gestión forestal de la DBBSE. 5. Atender y responder en el marco del objeto contractual las PQRS, dentro de los términos establecidos y en el mes asignado, adjuntando el reporte del Sistema de Gestión Documental que evidencia el estado de las asignaciones. 6. Aplicar en los espacios de participación y acompañamiento desarrollados mensualmente en el marco del objeto contractual los formatos y procedimientos establecidos en el sistema integrado de gestión de la entidad. 7. Las demás asignadas por el supervisor relacionado con el objeto contractual.</t>
  </si>
  <si>
    <t>El valor del contrato a celebrar es hasta por la suma de SESENTA Y NUEVE MILLONES TRESCIENTOS TREINTA Y TRES MIL TRESCIENTOS TREINTA Y TRES PESOS M/CTE ($69.333.333) incluido los impuestos a que haya lugar.</t>
  </si>
  <si>
    <t>https://community.secop.gov.co/Public/Tendering/OpportunityDetail/Index?noticeUID=CO1.NTC.5577116&amp;isFromPublicArea=True&amp;isModal=true&amp;asPopupView=true</t>
  </si>
  <si>
    <t>DEISY YHISELA RODRIGUEZ PIÑEROS</t>
  </si>
  <si>
    <t>https://www.funcionpublica.gov.co/web/sigep2/hdv/-/directorio/S4754072-8003-5/view</t>
  </si>
  <si>
    <t>Prestación de servicios profesionales para apoyar el Grupo de Contabilidad de la Subdirección Administrativa y Financiera del Ministerio de Ambiente y Desarrollo Sostenible, en el proceso de analizar, registrar y liquidar las deducciones de las Cuentas por pagar en el sistema SIIF NACION y SPGR y las demás operaciones derivadas de la cadena ejecución presupuestal.</t>
  </si>
  <si>
    <t>1. Verificar que los soportes de las cuentas radicadas para trámite de pago, presentados por los contratistas y proveedores, cumplan con los requisitos establecidos en los formatos publicados en el Sistema Integrado de Gestión – SomoSIG de la entidad y la normatividad vigente. 2. Liquidar y aplicar las deducciones a que haya lugar a las cuentas asignadas para trámite. 3. Registrar las cuentas por pagar y/o las obligaciones a que haya lugar en el Sistema Integrado de Información Financiera – SIIF Nación. 4. Apoyar en el control y seguimiento del trámite oportuno de las cuentas recibidas para pago. 5. Asistir y participar en las reuniones y demás convocatorias que señale el supervisor para el mejoramiento de los procesos. 6. Atender a los usuarios internos y externos sobre el estado de los trámites de las cuentas. 7. Las demás actividades que se requieran para el cabal cumplimiento del objeto y/o las que determine el supervisor del contrato, siempre que guarden relación directa con el objeto del contrato.</t>
  </si>
  <si>
    <t>El valor del contrato a celebrar es hasta por la suma de CINCUENTA Y DOS MILLONES DE PESOS M/cte ($52.000.000), incluido los impuestos a que haya lugar.</t>
  </si>
  <si>
    <t>https://community.secop.gov.co/Public/Tendering/OpportunityDetail/Index?noticeUID=CO1.NTC.5574698&amp;isFromPublicArea=True&amp;isModal=true&amp;asPopupView=true</t>
  </si>
  <si>
    <t>El término estrictamente indispensable para que el contratista cumpla con el objeto y obligaciones contractuales será de Diez (10) meses, Previo cumplimiento de los requisitos de perfeccionamiento y legalización, sin exceder al 31 de diciembre de 2024.</t>
  </si>
  <si>
    <t>MARIA LEONOR ROZO CRUZ</t>
  </si>
  <si>
    <t>https://www.funcionpublica.gov.co/web/sigep2/hdv/-/directorio/S4654866-8003-5/view</t>
  </si>
  <si>
    <t>Prestación de Servicios profesionales al Grupo de Cuentas y Contabilidad, en el análisis, evaluación y orientación en el proceso de liquidación de las transacciones derivadas de la ejecución de la cadena presupuestal de conformidad con la normativa vigente, así como en el registro en SIIF Nación, control en el proceso de evaluación y depuración de saldos en las cuentas por pagar y seguimiento a las retenciones de ICA en contratistas territoriales del Ministerio de Ambiente y Desarrollo Sostenible</t>
  </si>
  <si>
    <t>El valor del contrato a celebrar es hasta por la suma de CINCUENTA Y TRES MILLONES QUINIENTOS SESENTA MIL PESOS M/cte ($53.560.000), incluido los impuestos a que haya lugar</t>
  </si>
  <si>
    <t>https://community.secop.gov.co/Public/Tendering/OpportunityDetail/Index?noticeUID=CO1.NTC.5572917&amp;isFromPublicArea=True&amp;isModal=true&amp;asPopupView=true</t>
  </si>
  <si>
    <t xml:space="preserve">EDGAR PEÑA QUITIAN </t>
  </si>
  <si>
    <t>https://www.funcionpublica.gov.co/web/sigep2/hdv/-/directorio/S2423113-8003-5/view</t>
  </si>
  <si>
    <t>ElvalordelcontratoacelebrareshastaporlasumadeTREINTAYUNMILLONES DOSCIENTOS CUARENTA Y TRES MIL TRESCIENTOS TREINTA Y TRES PESOSM/cte($31.243.333)incluido los impuestos aque hayalugar.</t>
  </si>
  <si>
    <t>https://community.secop.gov.co/Public/Tendering/OpportunityDetail/Index?noticeUID=CO1.NTC.5584534&amp;isFromPublicArea=True&amp;isModal=true&amp;asPopupView=true</t>
  </si>
  <si>
    <t>El término estrictamente indispensable para que el contratista cumpla con el objeto y obligaciones contractuales será de diez (10) meses y veinticinco (25) días, contados a partir del cumplimiento a los requisitos de perfeccionamiento y legalización del contrato, sin exceder al 31 de diciembre de 2024</t>
  </si>
  <si>
    <t>JAIRO PAMPLONA</t>
  </si>
  <si>
    <t>https://www.funcionpublica.gov.co/web/sigep2/hdv/-/directorio/S4829889-8003-5/view</t>
  </si>
  <si>
    <t>Prestar servicios de apoyo a la gestión al Grupo de Servicios Administrativos del Ministerio de Ambiente y Desarrollo Sostenible, para la realización de las actividades de mantenimiento preventivo y correctivo de los bienes muebles e inmuebles de la Entidad.”</t>
  </si>
  <si>
    <t>1. Atender, revisar y reparar las necesidades locativas preventivas, correctivas y rutinarias de toda la infraestructura del Ministerio, previa orden y visto bueno del supervisor del contrato. 2. Cumplir con los tiempos asignados por el supervisor del contrato, para brindar oportuna solución a los requerimientos realizados por los colaboradores del Ministerio, a través del Sistema de Aranda de la Entidad. 3. Proteger los equipos y áreas de trabajo durante el tiempo de la ejecución de las actividades, así como señalizar y demarcar el sitio donde se están realizando. 4. Cumplir con las normas de Seguridad y Salud en el Trabajo, portando durante su permanencia dentro de las instalaciones de la Entidad los elementos de seguridad industrial necesarios para ejecutar las labores encomendadas, en todo caso, dichos elementos de seguridad industrial deberán ser asumidos a todo costo por el contratista. 5. Mantener el cuarto de mantenimiento en excelentes condiciones de orden y aseo y dar cumplimiento a los lineamientos del sistema de gestión ambiental en especial en el manejo de residuos y sustancias químicas. 6. Responder por los materiales entregados por el almacén para ejecutar las actividades de mantenimiento, para lo cual debe reportar lo utilizado y reintegrar el sobrante en caso que haya lugar a ello. 7. Responder por el cuidado y buen uso de las herramientas suministradas en calidad de préstamo por el Ministerio, las cuales deben ser devueltas para la finalización del contrato y pago del último informe. 8. Las demás actividades asignadas por el supervisor en relación con el objeto del contrato</t>
  </si>
  <si>
    <t>El valor del contrato a celebrar es hasta por la suma de TREINTA Y UN MILLONES DOSCIENTOS CUARENTA Y TRES MIL TRESCIENTOS TREINTA Y TRES PESOSM/cte ($31.243.333) incluido los impuestos a que haya lugar.</t>
  </si>
  <si>
    <t>https://community.secop.gov.co/Public/Tendering/OpportunityDetail/Index?noticeUID=CO1.NTC.5584638&amp;isFromPublicArea=True&amp;isModal=true&amp;asPopupView=true</t>
  </si>
  <si>
    <t xml:space="preserve">WILMER ALBERTO PEÑUELA MOLINA </t>
  </si>
  <si>
    <t>https://www.funcionpublica.gov.co/web/sigep2/hdv/-/directorio/S2441450-8003-5/view</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</si>
  <si>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Registrar en el sistema de inventarios los movimientos tales como ingresos, salidas, reintegros o traspasos, de acuerdo con las solicitudes e indicaciones recibidas por parte del supervisor del contrato. 4. Apoyar el proceso de levantamiento, actualización y legalización de los inventarios asignados a los funcionarios y en custodia del almacén, generando los soportes documentales y actualizaciones en el software del almacén. 5. Apoyar los procesos de conciliación contable, cierre mensual de almacén y depreciación, previa elaboración del informe contable que desglose los movimientos realizados de acuerdo con los manuales y normas contables para el Sector Público. 6. Gestionar la suscripción, organización y archivo de los soportes documentales que se generen con ocasión a los movimientos de los bienes del almacén. 7. Las demás actividades relacionadas con el área de almacén que permitan cumplir con el normal desempeño de las funciones de la entidad.</t>
  </si>
  <si>
    <t>El valor del contrato a celebrar es hasta por la suma de TREINTA Y OCHO MILLONES OCHOCIENTOS TRECE MIL OCHOCIENTOS TREINTA Y TRES PESOS MCTE ($38.813.833) incluidos los impuestos a que haya lugar.</t>
  </si>
  <si>
    <t>https://community.secop.gov.co/Public/Tendering/OpportunityDetail/Index?noticeUID=CO1.NTC.5604631&amp;isFromPublicArea=True&amp;isModal=true&amp;asPopupView=true</t>
  </si>
  <si>
    <t>El término estrictamente indispensable para que el contratista cumpla con el objeto y obligaciones contractuales será de diez (10) meses y veintitrés (23) días, contados a partir del cumplimiento a los requisitos de perfeccionamiento y legalización del contrato, sin exceeder al 31 de diciembre de 2024.</t>
  </si>
  <si>
    <t>ALEJANDRO ORTIZ SANTAMARÍA</t>
  </si>
  <si>
    <t>https://www.funcionpublica.gov.co/web/sigep2/hdv/-/directorio/S4107996-8003-5/view</t>
  </si>
  <si>
    <t>Prestar servicios profesionales al Ministerio de Ambiente y Desarrollo Sostenible brindando acompañamiento jurídico en materia de pueblos indígenas, funcionamiento de los territorios indígenas, así como los demás temas estratégicos y transversales de la Oficina Asesora Jurídica.</t>
  </si>
  <si>
    <t>1. Revisar Jurídica y legalmente asuntos en materia de pueblos indígenas que sean estratégicos y transversales de la competencia de la Oficina Asesora Jurídica, según asignación del Supervisor del contrato. 2. Brindar acompañamiento jurídico a la jefatura de la Oficina Asesora Jurídica en los todos los asuntos concernientes a los pueblos indígenas. 3. Prestar asesoría jurídica para procesos de consulta previa e incorporación del componente étnico en las políticas y regulaciones a cargo del Ministerio de Ambiente. 4. Participar en las reuniones que le sean solicitadas por el (la) Jefe (a) de la Oficina Asesora Jurídica, con el fin de brindar asesoramiento jurídico con respecto a los temas que le sean requeridos. 5. Proyectar y consolidar los conceptos jurídicos que sean solicitados por el (la) Jefe (a) de la Oficina Asesora Jurídica. 6. Las demás actividades asignadas por el Supervisor del contrato y que estén relacionadas con el objeto contractual..</t>
  </si>
  <si>
    <t>El valor del contrato a celebrar es hasta por la suma de OCHENTA Y NUEVE MILLONES QUINIENTOS CUARENTA Y UN MIL TRESCIENTOS TREINTA Y TRES PESOS MCTE ($ 89.541.333) incluidos todos los impuestos a que haya lugar</t>
  </si>
  <si>
    <t>https://community.secop.gov.co/Public/Tendering/OpportunityDetail/Index?noticeUID=CO1.NTC.5574314&amp;isFromPublicArea=True&amp;isModal=true&amp;asPopupView=true</t>
  </si>
  <si>
    <t>El término estrictamente indispensable para que el contratista cumpla con el objeto y obligaciones contractuales será de diez (10) meses y veintiséis (26) días, o hasta 31 de diciembre, lo primero que ocurra</t>
  </si>
  <si>
    <t>NOHEMY GOMEZ HERNANDEZ</t>
  </si>
  <si>
    <t>https://www.funcionpublica.gov.co/web/sigep2/hdv/-/directorio/S570208-8003-5/view</t>
  </si>
  <si>
    <t>Prestación de servicios profesionales para apoyar la implementación, desarrollo y seguimiento de las actividades del Plan de Gestión Estratégica del Grupo de Talento, relacionadas con el mejoramiento del clima y cultura organizacional del Ministerio de Ambiente y Desarrollo Sostenible.</t>
  </si>
  <si>
    <t>1. Proponer, desarrollar y apoyar la evaluación de todas las actividades tendientes al cumplimiento de las metas del Plan de Gestión Estratégica del Talento Humano en los programas de clima y cultura organizacional y los demás designados por el supervisor del contrato. 2. Apoyar la implementación del Plan de Gestión Estratégica de Talento Humano, en los programas de bienestar social e incentivos y de capacitación. 3. Proponer y apoyar la implementación, en el marco de la estrategia de Talento Humano, de acciones encaminadas al fortalecimiento de los programas de clima y cultura organizacional. 4. Apoyar la preparación y ejecución de los eventos que se desarrollen en torno a los programas de bienestar y capacitación en lo designado por el supervisor del contrato. 5. Asistir y participar activamente en las reuniones, eventos, talleres, capacitaciones y demás actividades presenciales y/o virtuales que la supervisión del contrato le designe y que apunten al cumplimiento de las metas del Plan de Gestión Estratégica de Talento Humano. 6. Elaborar los informes de actividades, informes de seguimiento y monitoreo de compromisos que resulten de las reuniones, mesas de trabajo, eventos y demás actividades adelantadas, como parte de la ejecución del Plan de Gestión Estratégica del componente de bienestar, clima y cultura organizacional, cuando sea requerido por el supervisor. 7. Apoyar la elaboración de respuestas a las peticiones y solicitudes de información que le sean asignadas y que estén relacionadas con el objeto contractual, cuando sea requerido por el supervisor. 8. Apoyar la organización y ejecución, con las distintas áreas y/o grupos de trabajo del Ministerio de Ambiente y Desarrollo Sostenible, de las actividades requeridas para la implementación del Plan de Gestión Estratégico de Talento Humano. 9. Apoyar en el diligenciamiento, registro y/o captura de la información necesaria para la formulación de indicadores y seguimiento a las cifras de ausentismo, apoyos, estímulos, incentivos y demás datos estadísticos requeridos por la supervisión del contrato. 10. Las demás actividades que se requieran por parte de la supervisión con relación al objeto del contrato</t>
  </si>
  <si>
    <t>El valor del contrato a celebrar es hasta por la suma OCHENTA Y SEIS MILLONES CUATROCIENTOS MIL PESOS M/CTE. ($86.400.000).</t>
  </si>
  <si>
    <t>https://community.secop.gov.co/Public/Tendering/OpportunityDetail/Index?noticeUID=CO1.NTC.5598413&amp;isFromPublicArea=True&amp;isModal=true&amp;asPopupView=true</t>
  </si>
  <si>
    <t>El término estrictamente indispensable para que el contratista cumpla con el objeto y obligaciones contractuales será por diez (10) meses y veinticuatro (24) días, o hasta 31 de diciembre, lo primero que ocurra.</t>
  </si>
  <si>
    <t>JHON ALEXANDER FLOREZ SANCHES</t>
  </si>
  <si>
    <t>https://www.funcionpublica.gov.co/web/sigep2/hdv/-/directorio/S2897972-8003-5/view</t>
  </si>
  <si>
    <t>Prestación de servicios profesionales para brindar asesoría y acompañamiento en la estrategia de negociación que adelantará el Ministerio de Ambiente y Desarrollo Sostenible frente a la mesas de concertación y negociación sindical.</t>
  </si>
  <si>
    <t>1. Estudiar la información de los acuerdos colectivos suscritos previamente por el Ministerio de Ambiente y Desarrollo Sostenible con las organizaciones sindicales, a fin de contar con un análisis jurídico previo a la presentación y análisis del nuevo pliego de solicitudes. 2. Brindar asesoría al Ministerio de Ambiente y Desarrollo Sostenible a través del Grupo de Talento Humano en la negociación colectiva del 2024, participando y acompañando al equipo negociador en las mesas que se adelanten en este marco. 3. Apoyar en el estudio, revisión jurídica y propuestas que permitan en el marco de la ley, para avanzar en el cumplimiento de los acuerdos de la mesa sectorial ambiental, que actualmente lidera el Ministerio como cabeza de sector. 4. Estudiar el pliego de solicitudes presentado para la negociación 2024, y realizar las recomendaciones para los negociadores de la administración, de acuerdo con la normatividad legal vigente. 5. Realizar sesiones de preparación al equipo negociador designado por el Ministerio de Ambiente y Desarrollo Sostenible, relacionadas con el entendimiento de la norma para el proceso de negociación colectiva y técnicas que sean pertinentes para su aplicación. 6. Emitir al supervisor los conceptos que se requieran en el marco de la negociación sindical singular y sectorial. 7. Asistir a las reuniones, mesas de trabajo y negociaciones que la supervisión del contrato considere pertinentes. 8. Elaborar los documentos técnicos, operativos y jurídicos que producto de las rondas de negociación y/o mesas de trabajo adelantadas requiera la supervisión del contrato. 9. Las demás actividades que se requieran en el marco del objeto de contratación.</t>
  </si>
  <si>
    <t>El valor del contrato a celebrar es hasta por la suma TREINTA MILLONES DE PESOS M/CTE. ($30.000.000).</t>
  </si>
  <si>
    <t>https://community.secop.gov.co/Public/Tendering/OpportunityDetail/Index?noticeUID=CO1.NTC.5582461&amp;isFromPublicArea=True&amp;isModal=true&amp;asPopupView=true</t>
  </si>
  <si>
    <t>El término estrictamente indispensable para que el contratista cumpla con el objeto y obligaciones contractuales será por CUATRO (4) MESES, o hasta 31 de diciembre, lo primero que ocurra.</t>
  </si>
  <si>
    <t>HÉCTOR JULIÁN CAMELO PÁEZ</t>
  </si>
  <si>
    <t>https://www.funcionpublica.gov.co/web/sigep2/hdv/-/directorio/S347664-8003-5/view</t>
  </si>
  <si>
    <t>Prestar servicios profesionales a la Oficina Asesora de Planeación del Ministerio de Ambiente y Desarrollo Sostenible, para optimizar el proceso de formulación y seguimiento de Políticas Públicas Ambientales y documentos de política generados por el Consejo de Política Económica y Social -CONPES, con énfasis en la implementación de acciones específicas que optimicen el registro y la generación de informes de avance, así como el acompañamiento a la gestión de compromisos derivados de dichas políticas.</t>
  </si>
  <si>
    <t>1. Acompañar el flujo de aprobación de reporte a los compromisos integrados en el sistema de seguimiento a documentos Conpes bajo la coordinación del Departamento Nacional de Planeación del DNP, gestionando el análisis previo de la gestión de avance y la estrategia de reporte oportuno y con calidad por parte de las dependencias del Ministerio y de las entidades responsables. 2. Apoyar los procedimientos establecidos en el sistema de gestión de calidad relacionados con optimizar el proceso de formulación y seguimiento a las políticas públicas ambientales, promoviendo el uso de los instrumentos de captura de información, aplicación de metodologías adecuadas para el seguimiento a compromisos de las Políticas Públicas Ambientales que se definan desde la Oficina Asesora de Planeación. 3. Generar espacios de trabajo para la asistencia técnica a las dependencias del Ministerio y entidades del sector de ambiente, para la consolidación de la información estratégica que evidencie el avance a los compromisos establecidos en los documentos de política y documentos del Consejo de Política Económica y Social -CONPES del sector de ambiente. 4. Realizar el acompañamiento a las dependencias del Ministerio de Ambiente y Desarrollo Sostenible en la realización de respuestas o informes que los órganos de control y otras entidades requieran, en torno a los compromisos que estén vigentes en los sistemas de seguimiento de Políticas y de documentos Conpes SisConpes. 5. Acompañar los espacios en los cuales se analicen y planteen acciones de gestión ante los compromisos institucionales relacionados con Sentencias, acuerdos, estrategias, programas y planes operativos específicos asociados a lineamientos de políticas. 6. Elaborar informes integrales de seguimiento y ayudas de memoria relacionados con el avance en las políticas públicas y los compromisos Conpes, considerando los procedimientos y metodologías establecidas. 7. Las demás que le sean asignadas por el supervisor del contrato, de acuerdo con el objetivo contractual.</t>
  </si>
  <si>
    <t>El valor del contrato a celebrar es hasta por la suma de OCHENTA Y OCHO MILLONES CIENTO OCHENTA Y TRES MIL TRESCIENTOS TREINTA Y TRES PESOS M/CTE ($88.183.333,00), incluido los impuestos a que haya lugar.</t>
  </si>
  <si>
    <t>https://community.secop.gov.co/Public/Tendering/OpportunityDetail/Index?noticeUID=CO1.NTC.5573533&amp;isFromPublicArea=True&amp;isModal=true&amp;asPopupView=true</t>
  </si>
  <si>
    <t>El término estrictamente indispensable para que el contratista cumpla con el objeto y obligaciones contractuales será de 10 meses y 25 días calendario, o hasta 31 de diciembre 2024, lo primero que ocurra.</t>
  </si>
  <si>
    <t>ZULMA PATRICIA CARRASCAL CANTILLO</t>
  </si>
  <si>
    <t>https://www.funcionpublica.gov.co/web/sigep2/hdv/-/directorio/S26802-8003-5/view</t>
  </si>
  <si>
    <t>1. Apoyar en la formulación, conceptualización metodológica de los proyectos de inversión, formulados y presentados por las entidades del Sector Ambiente y Desarrollo Sostenible y los entes territoriales o de las solicitudes de modificaciones de los POA, así como de los diferentes fondos del Ministerio. 2 Realizar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reportarlo en el formato establecido y entregarlo para el repositorio de los proyectos. 3. Efectuar la revisión y emisión de informes de seguimiento sobre la ejecución de los proyectos de inversión, formulados y presentados por las entidades del Sector Ambiente y Desarrollo Sostenible y los entes territoriales, así como de los diferentes fondos del Ministerio, reportarlo en el formato establecido y entregarlo para el repositorio de los proyectos. 4.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5.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6.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</si>
  <si>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https://community.secop.gov.co/Public/Tendering/OpportunityDetail/Index?noticeUID=CO1.NTC.5574169&amp;isFromPublicArea=True&amp;isModal=true&amp;asPopupView=true</t>
  </si>
  <si>
    <t>El término estrictamente indispensable para que el contratista cumpla con el objeto y obligaciones contractuales será de 10 meses y 25 días calendario, o hasta 31 de diciembre 2024, lo primero que ocurra</t>
  </si>
  <si>
    <t>GUSTAVO ANDRES LARA RODRÍGUEZ</t>
  </si>
  <si>
    <t>https://www.funcionpublica.gov.co/web/sigep2/hdv/-/directorio/S1658984-8003-5/view</t>
  </si>
  <si>
    <t>Prestación de servicios profesionales a la Dirección de Asuntos Marinos, Costeros y Recursos Acuáticos del Ministerio de Ambiente y Desarrollo Sostenible, para la gestión y seguimiento de medidas de conservación y uso sostenible de las especies claves / amenazadas presentes en los ecosistemas marino-costeros e insulares</t>
  </si>
  <si>
    <t>1. Gestionar acciones y promover articulación de actores en la investigación, la gestión integrada, el seguimiento y la ejecución de planes de acción de especies claves/amenazadas con énfasis en especies migratorias. 2. Apoyo en la participación y seguimiento en espacios internacionales con énfasis en la conservación y manejo sostenible de especies capturadas incidentalmente con distribución en Colombia con especial atención en la Comisión Internacional de Atún Tropical CIAT (APICD), CITES, CPPS principalmente. 3. Realizar el diagnóstico participativo sobre el estado de las playas de anidamiento de las tortugas marinas en el AMP Archipiélagos del Rosario y San Bernardo. 4. Apoyo en la revisión de documentos, preparación de conceptos, ayudas de memoria, respuestas a consultas y solicitudes en general de información, etc. relacionados con el seguimiento de obligaciones nacionales e internacionales y cumplimiento de sentencias en materia del objeto contractual. 5. Gestionar o suministrar los insumos para dar respuesta a los derechos de petición (PQRS), elaboración de conceptos, ayudas de memoria, actas, requerimientos de órganos de control relacionados con el objeto contractual con criterios de calidad y oportunidad dando cumplimiento a los términos legales. 6. Apoyar la supervisión de los contratos y/o convenios que le sean designados por el supervisor. 7. Participar y apoyar en la organización en los talleres, reuniones, actividades y otros espacios de articulación pertinentes que realiza MINAMBIENTE relacionados con el objeto contractual. 8. Mantener actualizada la información del drive (Carpeta digital) de la DAMCRA de los tramites asignados. 9. Las demás actividades relacionadas con el desarrollo del objeto del presente contrato</t>
  </si>
  <si>
    <t>El valor del contrato a celebrar es hasta por la suma de OCHENTA Y NUEVE MILLONES DOSCIENTOS CINCUENTA MIL PESOS M/CTE ($89.250.000), incluido los impuestos a que haya lugar.</t>
  </si>
  <si>
    <t>https://community.secop.gov.co/Public/Tendering/OpportunityDetail/Index?noticeUID=CO1.NTC.5574963&amp;isFromPublicArea=True&amp;isModal=true&amp;asPopupView=true</t>
  </si>
  <si>
    <t>ENOHEMIA MARLET FUENTES ESCALANTE</t>
  </si>
  <si>
    <t>TECNICA PROFESIONAL EN SECRETARIADO EJECUTIVO</t>
  </si>
  <si>
    <t>https://www.funcionpublica.gov.co/web/sigep2/hdv/-/directorio/S889457-8003-5/view</t>
  </si>
  <si>
    <t>Prestar servicios técnicos de apoyo administrativo para la Oficina Asesora Jurídica del Ministerio de Ambiente y Desarrollo Sostenible en las gestiones de administración del sistema ARCA, sistematización de información y actividades administrativas, archivísticas y de gestión documental para lograr la organización y transferencia efectiva de los documentos</t>
  </si>
  <si>
    <t>1. Apoyar la gestión de los procesos operativos, administrativos y logísticos de competencia de la Oficina Asesora Jurídica y el interior del Grupo de Procesos Judiciales. 2. Apoyar en la gestión, cumplimiento oportuno y recolección de insumos para las respuestas a las peticiones y demás requerimientos que sean de competencia del Grupo de Procesos Judiciales y del despacho de la Oficina Asesora Jurídica. 3. Prestar servicios de apoyo en las acciones de organización, consulta y sistematización de la información generada y relacionada con las actividades propias de la Oficina Asesora Jurídica. 4. Apoyar el manejo y gestión de la correspondencia de la Oficina Asesora Jurídica, a través del sistema de gestión documental asignado para tal fin. 5. Las demás actividades asignadas por el Supervisor del Contrato y que estén relacionadas con el objeto contractual</t>
  </si>
  <si>
    <t>El valor del contrato a celebrar es hasta por la suma de CUARENTA Y CINCO MILLONES CUATROCIENTOS VEINTITRES MIL PESOS MCTE ($45.423.000) incluidos todos los impuestos a que haya luga</t>
  </si>
  <si>
    <t>https://community.secop.gov.co/Public/Tendering/OpportunityDetail/Index?noticeUID=CO1.NTC.5575282&amp;isFromPublicArea=True&amp;isModal=true&amp;asPopupView=true</t>
  </si>
  <si>
    <t>El término estrictamente indispensable para que el contratista cumpla con el objeto y obligaciones contractuales será diez punto cinco (10.5) meses, o hasta 31 de diciembre, lo primero que ocurra, previo cumplimiento de los requisitos de perfeccionamiento y ejecución.</t>
  </si>
  <si>
    <t>JHON ALEXANDER BELTRAN CRISTANCHO</t>
  </si>
  <si>
    <t>https://www.funcionpublica.gov.co/web/sigep2/hdv/-/directorio/S4638442-8003-5/view</t>
  </si>
  <si>
    <t>El valor del contrato a celebrar es hasta por la suma de CINCUENTA Y DOS MILLONES DE PESOS MCTE incluidos todos los impuestos a que haya lugar.</t>
  </si>
  <si>
    <t>https://community.secop.gov.co/Public/Tendering/OpportunityDetail/Index?noticeUID=CO1.NTC.5576255&amp;isFromPublicArea=True&amp;isModal=true&amp;asPopupView=true</t>
  </si>
  <si>
    <t>El término estrictamente indispensable para que el contratista cumpla con el objeto y obligaciones contractuales será diez (10) meses, o hasta 31 de diciembre, lo primero que ocurra, previo cumplimiento de los requisitos de perfeccionamiento y ejecución.</t>
  </si>
  <si>
    <t>HÉCTOR MAURICIO ZEA SANDOVAL</t>
  </si>
  <si>
    <t>https://www.funcionpublica.gov.co/web/sigep2/hdv/-/directorio/S363276-8003-5/view</t>
  </si>
  <si>
    <t>Prestar los servicios profesionales a la Dirección de Bosques, Biodiversidad y Servicios Ecosistémicos del Ministerio de Ambiente y Desarrollo Sostenible, para adelantar acciones tendientes al cumplimiento de las metas del PND y que contribuyan al Plan de Contención de la Deforestación.</t>
  </si>
  <si>
    <t>1. Apoyar los procesos de articulación e implementación previstos en el Plan Integral de Contención a la Deforestación para el desarrollo forestal y de la biodiversidad, en las regiones priorizadas en el PND 2022-2026. 2. Articular espacios de concertación y dialogo a nivel regional y local, relacionados con el manejo forestal sostenible, restauración, Acuerdos Departamentales por la Madera Legal, Pacto Intersectorial por la Madera Legal en Colombia, acciones con cooperación internacional y demás espacios de dialogo relacionados con la gestión forestal, así como realizar seguimiento y acompañamiento a los Comités Interinstitucionales de Control al Tráfico de Flora y Fauna Silvestres. 3. Apoyar el fortalecimiento de capacidades técnicas en la implementación de la Gobernanza Forestal y el Sistema Nacional de Trazabilidad Forestal con las autoridades ambientales CVC, DAGMA, CORPONARIÑO, EPA BUENAVENTURA, CRC, CODECHOCO. 4. Participar desde el componente técnico en los procesos de actualización y/o formulación de iniciativas normativas y demás documentos de interés para la gestión forestal de la DBBSE. 5. Brindar orientaciones técnicas para el proceso de control y seguimiento en los puertos autorizados del país y en la implementación de las disposiciones de la Convención CITES en lo relacionado con el componente forestal y de flora silvestre. 6. Apoyar la unificación y procesamiento de información digital de las Actas únicas de control al tráfico ilegal de flora y fauna entregadas por las autoridades ambientales.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8. Aplicar en los espacios de participación y acompañamiento desarrollados mensualmente en el marco del objeto contractual los formatos y procedimientos establecidos en el sistema integrado de gestión de la entidad. 9. Las demás que sean asignadas por el Supervisor relacionadas con el Objeto del Contrato.</t>
  </si>
  <si>
    <t>https://community.secop.gov.co/Public/Tendering/OpportunityDetail/Index?noticeUID=CO1.NTC.5577459&amp;isFromPublicArea=True&amp;isModal=true&amp;asPopupView=true</t>
  </si>
  <si>
    <t xml:space="preserve">GINA LISET MARTÍNEZ GONZALEZ </t>
  </si>
  <si>
    <t>https://www.funcionpublica.gov.co/web/sigep2/hdv/-/directorio/S1967265-8003-5/view</t>
  </si>
  <si>
    <t>Prestación de servicios profesionales a la Dirección de Bosques, Biodiversidad y Servicios Ecosistémicos del Ministerio de Ambiente y Desarrollo Sostenible, en la implementación de las acciones del Manejo Forestal Sostenible y Comunitario en el marco del Plan Integral de Contención a la Deforestación y la estrategia Nacional de Restauración 2022 - 2026</t>
  </si>
  <si>
    <t>1. Apoyar los procesos de articulación, implementación y seguimiento de las actividades de Manejo Forestal Sostenible Comunitario en concordancia con el Plan Integral de Contención a la Deforestación del PND 2022-2026 y la Estrategia Nacional de Restauración para el desarrollo forestal y de la biodiversidad en los núcleos y territorios priorizados. 2. Aportar insumos técnicos para el desarrollo del módulo de manejo forestal sostenible del sistema nacional de trazabilidad forestal. 3. Promover y gestionar espacios de discusión técnica a nivel regional y local, relacionados con el manejo forestal sostenible en concordancia con el Plan Integral de Contención a la Deforestación del PND 2022-2026 4. Participar desde el componente técnico en los procesos de actualización y/o formulación de iniciativas normativas para la gestión de los recursos forestales, de la flora silvestre y la guadua previstas en la agenda normativa 2024. 5. Consolidar el reporte del cumplimiento a las acciones relacionadas con la gestión forestal en cumplimiento del Plan Integral de Contención a la Deforestación, CONPES 4021 de 2021, CONPES 3934 de 2018, Plan de Acción Institucional 2024 y otros reportes que sean requeridos. 6. Apoyar el seguimiento al desarrollo de los Convenios asignados por la Dirección de Bosques, Biodiversidad y Servicios Ecosistémicos (DBBSE)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8. Aplicar en los espacios de participación y acompañamiento desarrollados mensualmente en el marco del objeto contractual los formatos y procedimientos establecidos en el sistema integrado de gestión de la entidad. 9. Las demás asignadas por el supervisor relacionado con el objeto contractual.</t>
  </si>
  <si>
    <t>El valor del contrato a celebrar es hasta por la suma de SETENTA Y OCHO MILLONES CUATROCIENTOS MIL PESOS M/CTE ($78.400.000) incluidos los impuestos a que haya lugar</t>
  </si>
  <si>
    <t>https://community.secop.gov.co/Public/Tendering/OpportunityDetail/Index?noticeUID=CO1.NTC.5573537&amp;isFromPublicArea=True&amp;isModal=true&amp;asPopupView=true</t>
  </si>
  <si>
    <t>DANIELA YULIETH MEJIA PEÑATA</t>
  </si>
  <si>
    <t>https://www.funcionpublica.gov.co/web/sigep2/hdv/-/directorio/S2039488-8003-5/view</t>
  </si>
  <si>
    <t>Prestar servicios profesionales a la Dirección de Cambio Climático y Gestión del Riesgo del Ministerio de Ambiente y Desarrollo Sostenible para apoyar al grupo de adaptación acompañando la implementación, monitoreo y evaluación de las acciones y la participación de las asociaciones campesinas en los Planes Integrales de Gestión de Cambio Climático Territorial</t>
  </si>
  <si>
    <t>1-Acompañar la implementación, monitoreo y evaluación de acciones de 9 Planes Integrales de Gestión de Cambio Climático Territoriales - PIGCCT, que permita recopilar información para el reporte de la meta I1 y meta I2 de la Contribución Nacionalmente Determinada - NDC, conforme a los lineamientos de la supervisión. 2-Acompañar el fortalecimiento del sistema nacional de información sobre cambio climático - SNICC relacionado con la Herramienta para la Acción climática (HaC), a partir de la metodología de seguimiento a los Planes Integrales de Gestión de Cambio Climático Territoriales, conforme a los lineamientos de la supervisión. 3-Apoyar los mecanismos y estrategias de participación y fortalecimiento de capacidades de comunidades campesinas con enfoque de género en los Planes Integrales de Gestión de Cambio Climático Territoriales. 4- Brindar apoyo técnico al seguimiento y reporte del indicador de reducción de la vulnerabilidad hídrica por desabastecimiento e inundaciones, en cumplimiento a la Macrometa “Colombia como líder global en la lucha contra el cambio climático”. 5- Realizar seguimiento, acompañamiento, apoyo y articulación para el cumplimiento a los compromisos con comunidades campesinas en el marco del Plan Nacional de Desarrollo 2022-2026, conforme a los lineamientos de la supervisión. 6- Apoyar técnicamente la construcción de insumos y trabajar de manera articulada, aportando al desarrollo del eje estratégico Étnico territorial, diálogo social y comunicaciones de la gestión integral del cambio climático y la gestión del riesgo climático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</si>
  <si>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SANDRA MILENA RODRIGUEZ PEÑA</t>
  </si>
  <si>
    <t>https://community.secop.gov.co/Public/Tendering/OpportunityDetail/Index?noticeUID=CO1.NTC.5578979&amp;isFromPublicArea=True&amp;isModal=true&amp;asPopupView=true</t>
  </si>
  <si>
    <t>ENGIE DAYANA MARIN HERRERA</t>
  </si>
  <si>
    <t>INGENIERIA CATASTRAL Y GEODESIA</t>
  </si>
  <si>
    <t>https://www.funcionpublica.gov.co/web/sigep2/hdv/-/directorio/S989165-8003-5/view</t>
  </si>
  <si>
    <t>Prestación de servicios profesionales para apoyar las actividades de manejo, gestión y análisis espacial de información geográfica de la Dirección de Ordenamiento Ambiental Territorial y Sistema Nacional Ambiental SINA.</t>
  </si>
  <si>
    <t>1. Prestar apoyo técnico para el manejo, gestión y análisis de la información geográfica en el marco de las actividades para el cumplimiento de las órdenes de la sentencia de ventanilla minera. 2. Prestar apoyo técnico para el manejo, gestión y análisis de la información geográfica en los casos en los que se solicite al Minambiente decidir de fondo sobre los asuntos no concertados en el marco de la concertación de asuntos ambientales de los instrumentos de Ordenamiento Territorial entre las autoridades ambientales y las entidades territoriales del orden municipal. 3. Brindar apoyo técnico a la Dirección de Ordenamiento Ambiental Territorial y Sistema Nacional Ambiental en el desarrollo de la propuesta de observatorio para el seguimiento a la gestión y desempeño institucional de las Corporaciones, así como, de otros temas estratégicos para el Ministerio, contribuyendo con la definición e implementación de herramientas y espacios para la divulgación y acceso a la información. 4. Apoyar la elaboración de productos geográficos a partir del manejo, procesamiento y análisis de información espacial, principalmente del sector ambiente. Calle 37 No. 8 - 40, Bogotá D.C., Colombia Conmutador: (+57) 601 332 3400 https://www.minambiente.gov.co/ F-A-CTR-52: V7 – 27/07/2023 Página 12|24 5. Apoyar la implementación de flujos de trabajo sobre datos espaciales para la obtención de información geográfica y alfanumérica que brinde soporte a la toma de decisiones en materia de ordenamiento ambiental territorial. 6. Apoyar a la dirección en el levantamiento de requerimientos, elaboración de productos de información geográfica y análisis espacial solicitado por parte de usuarios internos de la Dirección de Ordenamiento Ambiental Territorial y SINA, y externos (Otras direcciones del Minambiente u otras entidades) en el marco de las funciones misionales del Ministerio de Ambiente y Desarrollo Sostenible. 7. Apoyar a la Dirección en la preparación de insumos relacionados con datos e información geográfica requerida para apoyar las actividades desarrolladas en zonas priorizadas y ecosistemas estratégicos. 8. Las demás obligaciones que le sean asignadas y que guarden relación directa con la naturaleza del objeto contractual.</t>
  </si>
  <si>
    <t>El valor del contrato a celebrar es hasta por la suma de $ 78.000.000 incluido los impuestos a que haya lugar.</t>
  </si>
  <si>
    <t>https://community.secop.gov.co/Public/Tendering/OpportunityDetail/Index?noticeUID=CO1.NTC.5577391&amp;isFromPublicArea=True&amp;isModal=true&amp;asPopupView=true</t>
  </si>
  <si>
    <t>El término estrictamente indispensable para que el contratista cumpla con el objeto y obligaciones contractuales será de diez (10) meses o hasta 31 de diciembre de 2024, lo primero que ocurra.</t>
  </si>
  <si>
    <t>JUAN CAMILO PINTO OJEDA</t>
  </si>
  <si>
    <t>https://www.funcionpublica.gov.co/web/sigep2/hdv/-/directorio/S4470357-8003-5/view</t>
  </si>
  <si>
    <t>Prestar los servicios profesionales al Despacho del Viceministerio de Políticas y Normalización Ambiental para apoyar la articulación el proceso de profundización de las relaciones con el sector financiero, empresarial y de inversiones multilaterales en apoyo a la gestión de las ecorregiones priorizadas, metas del PND y metas de biodiversidad.</t>
  </si>
  <si>
    <t>1. Impulsar la agenda ambiental con el sector financiero, empresarial y de inversiones multilaterales mediante la identificación de potencialidades, la concertación de rutas de trabajo, la priorización de requerimientos y la consolidación de canales de comunicación que puedan ser atendidos desde la oferta institucional del Viceministerio. 2. Apoyar la articulación de la agenda ambiental sectorial entre el Despacho de la Ministra, los Viceministerios, sus direcciones técnicas y demás oficinas del Ministerio de Ambiente y Desarrollo Sostenible. 3. Apoyar la preparación técnica, la organización logística y articulación requerida para la asistencia del Viceministro de Políticas y Normalización Ambiental en reuniones externas, paneles, foros, conversatorios, visitas a territorio, entre otros. 4. Articular la agenda empresarial y financiera en los programas de las ecorregiones priorizadas por el Plan Nacional del Desarrollo (PND), las metas del PND y los compromisos internacionales relacionados con biodiversidad. 5. Realizar el seguimiento a la implementación de los compromisos ambientales asumidos en la Organización para la Cooperación y el Desarrollo Económicos (OCDE) y los Objetivos de Desarrollo Sostenibles liderados desde el Viceministerio de Políticas y Normalización Ambiental y sus Direcciones. Calle 37 No. 8 - 40, Bogotá D.C., Colombia Conmutador: (+57) 601 332 3400 https://www.minambiente.gov.co/ F-A-CTR-52: V7 – 27/07/2023 Página 10|23 6. Analizar y consolidar la información derivada del objeto contractual que permita evidenciar el estado y avance de cada compromiso. 7. Participar en reuniones a los que sea delegado, así como proyectar y gestionar la respuesta a las PQRSD que le sean asignados en los tiempos establecidos por ley y elaborar las ayudas memoria de apoyo a la gestión del Viceministro (a) o Ministro (a) en los temas relacionados con su objeto contractual. 8. Presentar en los primeros 15 días calendario de ejecución del contrato un plan de trabajo que incluya un cronograma de actividades donde se detalle la forma en la que se ejecutarán cada una de las obligaciones contractuales. 9. Las demás que le sean asignadas en desarrollo del objeto contractual</t>
  </si>
  <si>
    <t>El valor del contrato a celebrar es hasta por la suma de CIENTO VEINTE MILLONES SETENTA Y CINCO MIL PESOS M/CTE ($120.075.000) incluido los impuestos a que haya lugar.</t>
  </si>
  <si>
    <t>https://community.secop.gov.co/Public/Tendering/OpportunityDetail/Index?noticeUID=CO1.NTC.5699497&amp;isFromPublicArea=True&amp;isModal=true&amp;asPopupView=true</t>
  </si>
  <si>
    <t>MYRIAM SILVA CERINZA</t>
  </si>
  <si>
    <t>TECNOLOGÍA EN GESTIÓN DOCUMENTAL</t>
  </si>
  <si>
    <t>https://www.funcionpublica.gov.co/web/sigep2/hdv/-/directorio/S502987-8003-5/view</t>
  </si>
  <si>
    <t>Prestar servicios de apoyo a la Dirección de Cambio Climático y Gestión del Riesgo del Ministerio de Ambiente y Desarrollo Sostenible para apoyar la gestión documental y la implementación de los instrumentos archivísticos con los que cuenta la entidad.</t>
  </si>
  <si>
    <t>1-Elaborar y presentar dentro de los 5 días a la suscripción del contrato , un cronograma de trabajo que evidencie la gestión; actividades a desarrollar con sus tiempos durante el período de ejecución del contrato 2- Apoyar los procesos técnicos archivísticos de clasificación, ordenación, foliación depuración y digitalización de los archivos de gestión de la dependencia, de acuerdo al los procedimientos que existen en el Ministerio para tal final manual de gestión documental y a los lineamientos establecidos por el Grupo de Gestión documental. Estos procesos deben cumplir con los parámetros de calidad establecidos en la entidad y avalados por el Supervisor del contrato. 3- Apoyar la identificación de las unidades de almacenamiento y unidades de conservación, diligenciando los formatos de rotulación empleados para tal fin, señalados por el Grupo de Gestión Documental de conformidad con los procedimientos y parámetros de calidad existentes. 4- Aplicar el proceso técnico archivístico de descripción en la información de los archivos de gestión del área, asegurando que todos los expedientes cuenten con sus respectiva hoja de control e inventario Único documental FUID, cumpliendo con los parámetros de calidad y las indicaciones e instructivos señalados por el Grupo de Gestión documental., al igual que llevar el control de los prestamos de información solicitada en el formato requerido. 5- Llevar a cabo las acciones necesarias para dar cumplimiento a la entrega de transferencia documental primaria al archivo central, según tiempos establecidos en la TRD y al cronograma anual de transferencias documentales primarias establecido y divulgado por el Grupo de Gestión Documental. 6-Asistir a las reuniones y/o eventos que sean requeridos por el supervisor del contrato y que estén relacionados en el marco contractual. 7- Todas las demás que le sean asignadas por la Dirección y que tengan relación con el objeto contractual.</t>
  </si>
  <si>
    <t>El valor del contrato a celebrar es hasta por la suma de CINCUENTA Y CUATRO MILLONES SEISCIENTOS CUARENTA Y OCHO MIL PESOS M/CTE ($54.648.000), incluido los impuestos a que haya lugar</t>
  </si>
  <si>
    <t>https://community.secop.gov.co/Public/Tendering/OpportunityDetail/Index?noticeUID=CO1.NTC.5592314&amp;isFromPublicArea=True&amp;isModal=true&amp;asPopupView=true</t>
  </si>
  <si>
    <t>El término estrictamente indispensable para que el contratista cumpla con el objeto y obligaciones contractuales será de DIEZ (10) MESES VEINTICUATRO (24) días, o hasta el 31 de diciembre de 2024 (lo primero ocurra), contados a partir del cumplimiento de los requisitos de ejecución previo perfeccionamiento del contrato.</t>
  </si>
  <si>
    <t>ANGIE TATIANA RAMOS VARGAS</t>
  </si>
  <si>
    <t>https://www.funcionpublica.gov.co/web/sigep2/hdv/-/directorio/S1742496-8003-5/view</t>
  </si>
  <si>
    <t>Prestación de servicios profesionales a la Oficina de Negocios Verdes y Sostenibles para promover y realizar seguimiento al componente de productividad y competitividad empresarial bajo las líneas estratégicas enmarcadas en 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</si>
  <si>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técnicamente la estructuración y evaluación de proyectos en articulación con la unidad de proyectos de la oficina de negocios verdes, bajo los lineamientos dados para tal fin, desde el componente a cargo. 3. Realizar el apoyo en el desarrollo e implementación de mecanismos y estrategias que permitan el fortalecimiento, seguimiento y sistematización de iniciativas económicas sostenibles, negocios verdes y sistemas productivos sostenibles en articulación con actores y aliados estratégicos públicos y/o privados. 4. Prestar asistencia técnica en la difusión de capacidades y competencias de negocios verdes, a las Autoridades Ambientales y demás entidades que sean asignadas por la Oficina de Negocios Verdes y Sostenibles. 5. Realizar apoyo en el desarrollo de espacios asociados a la promoción y posicionamiento de las tipologías de negocios verdes bajo los lineamientos de la Oficina de Negocios Verdes y Sostenibles. 6. Realizar apoyo técnico para el cumplimiento del Sistema Integrado de gestión al interior de la Oficina de Negocios Verdes y el desarrollo de sistemas de información a desarrollar por parte de la dependencia. 7. Participar en las reuniones relacionadas con el objeto contractual para lo cual se deben allegar los soportes de la asistencia, ayudas de memoria y soporte del seguimiento a los compromisos establecidos por la Oficina de Negocios Verdes Sostenibles. 8. Las demás que determine el supervisor del contrato, relacionadas con el ejercicio de sus obligaciones y del objeto contractual.</t>
  </si>
  <si>
    <t>El valor del contrato a celebrar es hasta por la suma de SESENTA Y CINCO MILLONES SEISCIENTOS VEINTICINCO MIL PESOS M/CTE ($65.625.000), incluido los impuestos a que haya lugar.</t>
  </si>
  <si>
    <t>https://community.secop.gov.co/Public/Tendering/OpportunityDetail/Index?noticeUID=CO1.NTC.5605592&amp;isFromPublicArea=True&amp;isModal=true&amp;asPopupView=true</t>
  </si>
  <si>
    <t>El término estrictamente indispensable para que el contratista cumpla con el objeto y obligaciones contractuales será de DIEZ (10) MESES Y QUINCE (15) DÍAS CALENDARIO, o hasta 31 de diciembre de 2024, lo primero que ocurra.</t>
  </si>
  <si>
    <t>LAURA DANIELA DUARTE JARAMILLO</t>
  </si>
  <si>
    <t>https://www.funcionpublica.gov.co/web/sigep2/hdv/-/directorio/S2576961-8003-5/view</t>
  </si>
  <si>
    <t>Prestar servicios profesionales a la Dirección de Bosques, Biodiversidad y Servicios Ecosistémicos del Ministerio de Ambiente y Desarrollo Sostenible, para brindar acompañamiento en las acciones tendientes al cumplimiento de las metas de restauración de la naturaleza, en el marco de la Estrategia Nacional de Restauración y Plan Nacional de Desarrollo 2022 - 2026.</t>
  </si>
  <si>
    <t>1. Brindar apoyo técnico para la estructuración del programa de restauración, rehabilitación y/o recuperación del territorio Bajo Cauca que permita dar cumplimiento a las metas del Plan Nacional de Desarrollo 2022 – 2026. 2. Asistir a mesas técnicas virtuales o presenciales con las direcciones del Ministerio de Ambiente y Desarrollo Sostenible y diferentes entidades públicas, con el fin de definir estrategias que permitan apoyar al cumplimiento de las metas nacionales de restauración ecológica, rehabilitación y recuperación. 3. Realizar el control de los datos provenientes del aplicativo “proyectos de restauración” desarrollado por el Ministerio de Ambiente y Desarrollo Sostenible, generando los informes y documentos técnicos a que haya lugar de reporte. 4. Apoyar técnicamente a los desarrolladores del aplicativo “proyectos de restauración” para las mejoras que se realicen, así como la interoperabilidad con aplicativos de otras entidades del SINA con el fin de mejorar la calidad de la información que se está registrando.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Todas las demás asignadas por el supervisor relacionado con el objeto contractual.</t>
  </si>
  <si>
    <t>El valor del contrato a celebrar es hasta por la suma de $ 78.750.000 M/CTE, incluidos los impuestos a que haya lugar.</t>
  </si>
  <si>
    <t>https://community.secop.gov.co/Public/Tendering/OpportunityDetail/Index?noticeUID=CO1.NTC.5585776&amp;isFromPublicArea=True&amp;isModal=true&amp;asPopupView=true</t>
  </si>
  <si>
    <t>El término estrictamente indispensable para que el contratista cumpla con el objeto y obligaciones contractuales será de DIEZ (10) MESES Y QUINCE (15) DÍAS, sin superar el 31 de diciembre, en virtud del cumplimiento del principio de anualidad fiscal.</t>
  </si>
  <si>
    <t>JUAN CAMILO RONCALLO SARMIENTO</t>
  </si>
  <si>
    <t>https://www.funcionpublica.gov.co/web/sigep2/hdv/-/directorio/S3129894-8003-5/view</t>
  </si>
  <si>
    <t>Prestar servicios profesionales a la Dirección de Bosques, Biodiversidad y Servicios Ecosistémicos para realizar los estudios técnicos requeridos durante las etapas de evaluación y seguimiento del trámite de acceso a recursos genéticos y/o productos derivados, así como llevar a cabo la divulgación de información a los usuarios en el marco del Régimen de Acceso a Recursos Genéticos.</t>
  </si>
  <si>
    <t>1. Proyectar concepto técnico respecto a las solicitudes de concepto en el marco de la aplicación del régimen sobre acceso a los recursos genéticos en el país. Así como los insumos técnicos aportar al procedimiento sancionatorio ambiental en materia de recursos genéticos. 2. Proyectar los documentos técnicos correspondientes en la etapa de seguimiento a contratos de acceso a recursos genéticos y sus productos derivados. 3. Llevar a cabo las actividades de divulgación de información sobre los aspectos técnicos de la aplicación del régimen sobre acceso a los recursos genéticos y sus productos derivados Colombia. 4. Proyectar respuestas a peticiones en materia de acceso a recursos genéticos y actualizar información de acuerdo con las indicaciones del supervisor. 5. Apoyar en las acciones necesarias para la negociación e implementación de instrumentos internacionales, planes y políticas asociadas con el régimen de acceso a los recursos genéticos y/o productos derivados.</t>
  </si>
  <si>
    <t>El valor del contrato a celebrar es hasta por la suma de SETENTA Y SEIS MILLONES CIENTO SESENTA MIL PESOS $76.160.000 incluido los impuestos a que haya lugar incluido los impuestos a que haya lugar.</t>
  </si>
  <si>
    <t>https://community.secop.gov.co/Public/Tendering/OpportunityDetail/Index?noticeUID=CO1.NTC.5585270&amp;isFromPublicArea=True&amp;isModal=true&amp;asPopupView=true</t>
  </si>
  <si>
    <t>El término estrictamente indispensable para que el contratista cumpla con el objeto y obligaciones contractuales será DIEZ (10) MESES Y VEINTE (20) DIAS o hasta 31 de diciembre, lo primero que ocurra.</t>
  </si>
  <si>
    <t>MAGALY CRISTINA SALAS OBANDO</t>
  </si>
  <si>
    <t>ARTES VISUALES</t>
  </si>
  <si>
    <t>https://www.funcionpublica.gov.co/web/sigep2/hdv/-/directorio/S4363711-8003-5/view</t>
  </si>
  <si>
    <t>Prestación de servicios profesionales al despacho del Viceministro de Ordenamiento Ambiental del Territorio, apoyando la gestión de espacios, actividades y compromisos, así como el diálogo y socialización con comunidades y grupos étnicos, para la gestión de los temas misionales derivados de las responsabilidades propias del Viceministerio.</t>
  </si>
  <si>
    <t>1. Facilitar y promover la coordinación interna y externa para el tratamiento efectivo de los asuntos estratégicos del viceministerio, gestionando una respuesta oportuna a las solicitudes relacionadas con el cambio climático, el ordenamiento ambiental del territorio y la educación y participación ambiental. 2. Apoyar la gestión permanente de la agenda de la viceministra, organizando reuniones, espacios, eventos y compromisos según sus prioridades y disponibilidad, con el propósito de asegurar su participación oportuna y eficiente. 3. Efectuar un monitoreo de los acuerdos resultantes de las acciones de la Viceministra de Ordenamiento Ambiental del Territorio, en alineación con las directrices de la agenda del Ministerio de Ambiente y Desarrollo Sostenible. 4. Elaborar y apoyar el desarrollo de documentos técnicos solicitados por la Viceministra de Ordenamiento Ambiental del Territorio. Esto abarca aspectos relacionados con las temáticas de cambio climático, ordenamiento territorial, educación y participación, así como otros temas relacionados con el objeto del contrato. 5. Apoyar el relacionamiento y el diálogo con comunidades y grupos étnicos en los temas estratégicos para el Viceministerio y gestionar los compromisos derivados de las mismas. 6. Apoyar y articular esfuerzos interinstitucionales desde el Despacho de la Viceministra, que viabilicen las acciones de implementación del plan de zonificación ambiental en las zonas PDET. 7. Participar activamente en reuniones, encargarse de proyectar y gestionar respuestas a las solicitudes y PQRS relacionadas con su objeto contractual y producir las correspondientes notas informativas en torno a los temas vinculados con su labor.</t>
  </si>
  <si>
    <t>El valor del contrato a celebrar es hasta por la suma $130.000.000 CIENTO TREINTA MILLONES DE PESOS MCTE, incluido los impuestos a que haya lugar.</t>
  </si>
  <si>
    <t>https://community.secop.gov.co/Public/Tendering/OpportunityDetail/Index?noticeUID=CO1.NTC.5585933&amp;isFromPublicArea=True&amp;isModal=true&amp;asPopupView=true</t>
  </si>
  <si>
    <t>El término estrictamente indispensable para que el contratista cumpla con el objeto y obligaciones contractuales será diez (10) meses y veinticinco (25) días o hasta 31 de diciembre, lo primero que ocurra</t>
  </si>
  <si>
    <t xml:space="preserve">YUDY NATALIA CORDOBA </t>
  </si>
  <si>
    <t>GEOGRAFIA DEL DESARROLLO REGIONAL Y AMBIENTA</t>
  </si>
  <si>
    <t>https://www.funcionpublica.gov.co/web/sigep2/hdv/-/directorio/S2779993-8003-5/view</t>
  </si>
  <si>
    <t>Prestar servicios profesionales a la Dirección de Cambio Climático y Gestión del Riesgo del Ministerio de Ambiente y Desarrollo Sostenible para apoyar al grupo de gestión del riesgo aportando insumos técnicos relacionados con la acciones contempladas en el CONPES 4058 “Política pública para reducir las condiciones de riesgo de desastres y adaptarse a los fenómenos de variabilidad climática”, y con procesos de conocimiento del Riesgo de Desastres para el fortalecimiento de las capacidades técnicas de las entidades del SINA, el SNGRD y el SISCLIMA.</t>
  </si>
  <si>
    <t>1. Aportar insumos técnicos relacionados a los compromisos del CONPES 4058 de 2021, relacionados con: (i) Documento técnico del marco conceptual para armonizar la Gestión del Riesgo de Desastres y la Adaptación a la Variabilidad Climática; (ii) La estrategia de comunicaciones y divulgación sectorial en temas de Variabilidad Climática, (iii) Lecciones aprendidas de las Autoridades Ambientales en materia de la variabilidad climática, en el marco del cumplimiento de las actividades concertadas en el documento CONPES 4058 de Variabilidad Climática y conforme los lineamientos de la supervisión. 2. Apoyar las diferentes acciones relacionadas con la secretaria técnica de: (i) Comisión Técnica Nacional Asesora para la Variabilidad Climática y (ii) Mesa Técnica Estadística de Adaptación y Gestión del Riesgo de Desastres Asociados a Eventos de Variabilidad Climática, conforme a las definidas en la resolución de creación y a los lineamientos de la DCCGR 3. Aportar insumos técnicos para el desarrollo del proceso de conocimiento del riesgo de desastres, asistencia técnica y orientaciones en temas relacionados con la Gestión del Riesgo de Desastres y la Secretaría Técnica para el Fenómeno el Niño (Ambiente/UNGRD). 4. Apoyar la formulación e implementación relacionados con los procesos de formación que adelante la Dirección de Cambio Climático y Gestión del Riesgo. 5. Identificar líneas de trabajo y su alcance sobre variabilidad climática y riesgo climático, para la implementación en el sector ambiental. 6. Apoyar técnicamente la construcción de insumos y trabajar de manera articulada, aportando al desarrollo del eje estratégico Étnico territorial, diálogo social y comunicaciones de la gestión integral del cambio climático y la gestión del riesgo climático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</si>
  <si>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NOVENTA Y UN MILLONES QUINIENTOS OCHENTA Y CUATRO MIL PESOS M/CTE ($91.584.000), incluido los impuestos a que haya lugar.</t>
  </si>
  <si>
    <t>https://community.secop.gov.co/Public/Tendering/OpportunityDetail/Index?noticeUID=CO1.NTC.5586136&amp;isFromPublicArea=True&amp;isModal=true&amp;asPopupView=true</t>
  </si>
  <si>
    <t>El término estrictamente indispensable para que el contratista cumpla con el objeto y obligaciones contractuales será de DIEZ (10) MESES VENTICUATRO (24) DÍAS, contados a partir del cumplimiento de los requisitos de ejecución previo perfeccionamiento del contrato.</t>
  </si>
  <si>
    <t>SERGIO SUÁREZ ALARCÓN</t>
  </si>
  <si>
    <t>https://www.funcionpublica.gov.co/web/sigep2/hdv/-/directorio/S4465781-8003-5/view</t>
  </si>
  <si>
    <t>Prestación de servicios profesionales a la Dirección de Gestión Integral de Recurso Hídrico del Ministerio de Ambiente y Desarrollo Sostenible para apoyar la implementación Programa Nacional de Gobernanza del Agua, en la línea de acción de manejo y transformación de conflictos y sus espacios de formación asociados, en el desarrollo de acciones de gobernanza en los diferentes escenarios priorizados por la DGIRH</t>
  </si>
  <si>
    <t>1. Asistir técnicamente procesos y espacios de diálogo, negociación y concertación con comunidades, en los que se requiera el acompañamiento en manejo y transformación de conflictos asociados al recurso hídrico. 2. Elaborar documentos técnicos para la identificación y caracterización de conflictos asociados al recurso hídrico, especialmente aquellos que afectan grupos poblacionales de especial protección y sus territorios. 3. Apoyar en la implementación de acciones de fortalecimiento de capacidades para la cultura del agua y el involucramiento de las comunidades en la gestión integral del recurso hídrico, en territorios priorizados por la DGIRH. 4. Aportar insumos técnicos en las etapas de concertación y validación del plan de acción de la sentencia del río Cauca, en el marco del objeto contractual. 5. Acompañar técnicamente la articulación de la DGIRH con otras dependencias del Ministerio de Ambiente y Desarrollo Sostenible que permita fortalecer los procesos de intervención en territorios priorizados en el marco del Programa Nacional de Gobernanza del Agua. 6. Generar insumos técnicos para la consolidación del Módulo de Gobernanza del Agua en el marco del objeto contractual. 7. Todas las demás actividades que le sean asignadas por el Supervisor del Contrato y que tengan relación con las obligaciones de objeto contractual.</t>
  </si>
  <si>
    <t>El valor del contrato a celebrar es hasta por la suma de NOVENTA MILLONES OCHO CIENTOS CUARENTA Y SEIS MIL PESOS M/CTE ($ 90.846.000) incluido los impuestos a que haya lugar.</t>
  </si>
  <si>
    <t>https://community.secop.gov.co/Public/Tendering/OpportunityDetail/Index?noticeUID=CO1.NTC.5597484&amp;isFromPublicArea=True&amp;isModal=true&amp;asPopupView=true</t>
  </si>
  <si>
    <t>El término estrictamente indispensable para que el contratista cumpla con el objeto y obligaciones contractuales será de diez (10) meses o hasta 31 de diciembre primero que ocurra</t>
  </si>
  <si>
    <t>LINA MARÍA ROMERO CABRA</t>
  </si>
  <si>
    <t>https://www.funcionpublica.gov.co/web/sigep2/hdv/-/directorio/S2661761-8003-5/view</t>
  </si>
  <si>
    <t>Prestar servicios profesionales a la Oficina Asesora de Planeación del Ministerio de Ambiente y Desarrollo Sostenible para realizar las actividades que permitan el desarrollo de la campaña de comunicación SOMOSIG, y otras relacionadas con el Sistema Integrado de Gestión.</t>
  </si>
  <si>
    <t>1. Formular y realizar el monitoreo de la estrategia de comunicación SOMOSIG del Sistema Integrado de Gestión, así como las estrategias incluyendo campañas tácticas y las actividades derivadas para el cumplimiento de sus objetivos, apoyando a la Oficina Asesora de Planeación, mejorando la imagen institucional y manteniendo los lineamientos gráficos del Ministerio. 2. Formular y realizar seguimiento al plan de medios de la estrategia de comunicación SOMOSIG, generando y/o actualizando los recursos gráficos audiovisuales o de multimedia para publicación permanente en medios virtuales e internos del Ministerio con material del Sistema Integrado de Gestión, y los solicitados por la Oficina Asesora de Planeación, para el cumplimiento de los objetivos de la estrategia de Comunicación del SIG y su fortalecimiento. 3. Divulgar las campañas planteadas a través de los medios provistos por el Ministerio y los medios propios generados por el Sistema Integrado de Gestión, con boletines periódicos y material virtual, para el cumplimiento de los objetivos planteados en la estrategia de Comunicación SOMOSIG. 4. Diagramar la imagen de los documentos e información de la herramienta SOMOSIG en el proceso de actualización permanente y desarrollos de dicha herramienta. 5. Generar el material gráfico necesario para las campañas comunicativas planteadas dentro de la estrategia de comunicación SOMOSIG, y los requeridos por la Oficina Asesora de Planeación, dando cumplimiento a los objetivos planteados en la estrategia de Comunicación. 6. Realizar las demás actividades relacionadas con el objeto del Contrato.</t>
  </si>
  <si>
    <t>El valor del contrato a celebrar es hasta por la suma de SESENTA Y UN MILLONES SEISCIENTOS CATORCE MIL PESOS M/CTE ($61.614.000,00), incluido los impuestos a que haya lugar.</t>
  </si>
  <si>
    <t>https://community.secop.gov.co/Public/Tendering/OpportunityDetail/Index?noticeUID=CO1.NTC.5583329&amp;isFromPublicArea=True&amp;isModal=true&amp;asPopupView=true</t>
  </si>
  <si>
    <t>El término estrictamente indispensable para que el contratista cumpla con el objeto y obligaciones contractuales será 10 meses y 26 días calendario, o hasta 31 de diciembre 2024, lo primero que ocurra.</t>
  </si>
  <si>
    <t>STEPHANIA MARTINEZ TELLEZ</t>
  </si>
  <si>
    <t>INGENIERIA GEOGRAFICA Y AMBIENTAL</t>
  </si>
  <si>
    <t>https://www.funcionpublica.gov.co/web/sigep2/hdv/-/directorio/S4691199-8003-5/view</t>
  </si>
  <si>
    <t>Prestación de servicios profesionales para la Dirección de Bosques, Biodiversidad y Servicios Ecosistémicos del Ministerio de Ambiente y Desarrollo Sostenible para el geoprocesamiento de las reservas forestales del orden nacional y demás áreas de importancia ambienta</t>
  </si>
  <si>
    <t>1. Verificar y actualizar mediante el uso de análisis geoespaciales la información cartográfica relacionada con delimitación, alinderación, declaración, compensación, sustracción, homologación y zonificación relacionados con las Reservas Forestales establecidas mediante la ley 2 de 1959. 2. Generar la documentación requerida de los objetos geográficos que sean objeto de sus funciones, para el mantenimiento de la Infraestructura de Datos Espaciales IDE del Ministerio de Ambiente y Desarrollo Sostenible. 3. Gestionar los datos geográficos y salidas gráficas necesarios para dar respuesta a las Peticiones, Quejas, Reclamos y Sugerencias (PQRS) y otros requerimientos relacionados con el alcance del contrato utilizando herramientas de Sistemas de Información Geográfica. 4. Participar activamente en las reuniones y visitas técnicas a proyectos, actividades o situaciones relacionadas con la temática del contrato, elaborando informes y documentos técnicos según sea necesario. 5. Cumplir con otras tareas asignadas por el supervisor del contrato que estén relacionadas con el alcance contractual</t>
  </si>
  <si>
    <t>El valor del contrato a celebrar es hasta por la suma de SESENTA Y TRES MILLONES MIL PESOS M/CTE ($ 63.000.000), incluidos los impuestos a que haya lugar.</t>
  </si>
  <si>
    <t>https://community.secop.gov.co/Public/Tendering/OpportunityDetail/Index?noticeUID=CO1.NTC.5608796&amp;isFromPublicArea=True&amp;isModal=true&amp;asPopupView=true</t>
  </si>
  <si>
    <t>El término estrictamente indispensable para que el contratista cumpla con el objeto y obligaciones contractuales será de DIEZ (10) MESES Y QUINCE (15) DÍAS, o hasta 31 de diciembre de 2024, lo primero que ocurra</t>
  </si>
  <si>
    <t xml:space="preserve">WILLIAM JAVIER PATARROLLO BAQUERO </t>
  </si>
  <si>
    <t>SISTEMAS DE INFORMACION Y DOCUMENTACION</t>
  </si>
  <si>
    <t>https://www.funcionpublica.gov.co/web/sigep2/hdv/-/directorio/S1989797-8003-5/view</t>
  </si>
  <si>
    <t>Prestar servicios profesionales para la definición de los componentes y lineamientos requeridos en materia de organización de archivos y documentos electrónicos y la realización del acompañamiento a los archivos de gestión del Ministerio de Ambiente y Desarrollo Sostenible para su implementación.</t>
  </si>
  <si>
    <t>1. Realizar las actividades correspondientes al diseño e implementación de lineamientos para la organización de archivos electrónicos del ministerio, en lo concerniente al componente archivístico. 2. Participar desde su disciplina en el diseño de la Red de Archivos del Sector Ambiente de acuerdo con las orientaciones de la coordinación del grupo de Gestión documental. 3. Participar desde el punto de vista archivístico en actividades relacionadas con la optimización del sistema para la Administración y Recepción de Correspondencia Ambiental – ARCA y la revisión de otras herramientas informáticas que contribuyan a la gestión de documental electrónica, mediante la realización y documentación de pruebas, mesas de trabajo y espacios de socialización, y las demás que sean requeridas. 4. Participar en la preparación de informes de gestión, reportes de indicadores y otros informes y documentos técnicos que sean requeridos por el Grupo de Gestión Documental y recopilar los datos y evidencias de soporte necesarios. 5. Asistir a las reuniones y/o eventos que sean requeridos por el supervisor del contrato y que estén relacionados en el marco contractual, entre ellas las actividades programadas por la Mesa Sectorial de Gestión Documental. 6. Todas las demás que le sean asignadas por el Supervisor del Contrato y que tengan relación con el objeto contractual.</t>
  </si>
  <si>
    <t>El valor del contrato a celebrar es hasta por la suma de CINCUENTA Y UN MILLONES DOSCIENTOS VEINTIOCHO MIL PESOS M/CTE ($51.228.000), incluido los impuestos a que haya lugar.</t>
  </si>
  <si>
    <t>https://community.secop.gov.co/Public/Tendering/OpportunityDetail/Index?noticeUID=CO1.NTC.5586902&amp;isFromPublicArea=True&amp;isModal=true&amp;asPopupView=true</t>
  </si>
  <si>
    <t>El término estrictamente indispensable para que el contratista cumpla con el objeto y obligaciones contractuales será de NUEVE (9) MESES o hasta 31 de diciembre, lo primero que ocurra</t>
  </si>
  <si>
    <t>MARY LUZ BARAHONA HERNANDEZ</t>
  </si>
  <si>
    <t>ASISTENCIA ADMINISTRATIVA</t>
  </si>
  <si>
    <t>https://www.funcionpublica.gov.co/web/sigep2/hdv/-/directorio/S2423520-8003-5/view</t>
  </si>
  <si>
    <t>Prestar servicios de apoyo a la gestión en actividades de índole administrativo, operativo, de manejo y control de trámites, entre otras requeridas por el Grupo de Gestión Documental del Ministerio de Ambiente y Desarrollo Sostenible en el marco de la implementación de la Política Institucional de Gestión Documental y el Programa de Gestión Documental PGD.</t>
  </si>
  <si>
    <t>1. Apoyar la gestión, control y seguimiento de las comunicaciones internas y externas, recibidas físicamente, mediante correo electrónico o el sistema ARCA, por el Grupo de Gestión Documental, así como en la orientación a funcionarios, contratistas y usuarios externos en lo relacionado con el Grupo. 2. Solicitar insumos, requerimientos de almacén, recursos y servicios informáticos, comisiones y servicios administrativos, entre otros requeridos por el Grupo de Gestión Documental, haciendo uso de las herramientas y canales dispuestos por el Ministerio. 3. Preparar y presentar para aprobación y firma los documentos que le sean requeridos por el Grupo de Gestión Documental cumpliendo con los lineamientos y procedimientos establecidos. 4. Apoyar en las actividades relacionadas con la organización y actualización de expedientes físicos y electrónicos, elaboración de inventarios documentales, consulta y transferencia del archivo de gestión del Grupo de Gestión Documental. 5. Organizar la agenda y las actividades logísticas que sean requeridas en el marco del cumplimiento de las funciones del Grupo de Gestión Documental. 6. Todas las demás que le sean asignadas por el Supervisor del Contrato y que tengan relación con el objeto contractual.</t>
  </si>
  <si>
    <t>El valor del contrato a celebrar es hasta por la suma de TREINTA MILLONES DOSCIENTOS VEINTE MIL DOSCIENTOS PESOS M/CTE. ($30.220.200), incluido los impuestos a que haya lugar.</t>
  </si>
  <si>
    <t>https://community.secop.gov.co/Public/Tendering/OpportunityDetail/Index?noticeUID=CO1.NTC.5586500&amp;isFromPublicArea=True&amp;isModal=true&amp;asPopupView=true</t>
  </si>
  <si>
    <t>MIGUEL ÁNGEL HERRERA HERNANDEZ</t>
  </si>
  <si>
    <t>https://www.funcionpublica.gov.co/web/sigep2/hdv/-/directorio/S2323111-8003-5/view</t>
  </si>
  <si>
    <t>Prestar servicios profesionales a la Dirección de Cambio Climático y Gestión del Riesgo del Ministerio de Ambiente y Desarrollo Sostenible para apoyar al grupo de adaptación en generación de insumos técnicos relacionados con el ordenamiento territorial y sus determinantes ambientales</t>
  </si>
  <si>
    <t>1.Prestar asistencia técnica a las autoridades ambientales y entes territoriales con el fin de fortalecer sus capacidades en la incorporación de la gestión del cambio climático en los instrumentos y procesos de ordenamiento territorial 2. Articular la gestión de la adaptación al cambio climático con los procesos de ordenamiento territorial en conjunto con la Dirección de Ordenamiento Ambiental Territorial de acuerdo con los lineamientos de la Dirección de Cambio Climático y Gestión del Riesgo 3. Brindar apoyo técnico a los procesos de revisión, definición y/o actualización de las determinantes ambientales de cambio climático con las autoridades ambientales en el marco del acompañamiento y concertación ambiental de los Planes de Ordenamiento Territorial con los municipios de sus jurisdicciones 4. Proveer apoyo a los procesos y ejercicios que se deriven del ordenamiento alrededor del agua en conjunto con la Dirección de Ordenamiento Ambiental Territorial de acuerdo con los lineamientos de la Dirección de Cambio Climático y Gestión del Riesgo 5. Brindar apoyo técnico para el seguimiento de las acciones definidas en el Conpes 4058 de 2021 de variabilidad Climática y en el Plan Nacional de Gestión del Riesgo de Desastres, conforme los lineamientos de la supervisión, de acuerdo con los lineamientos de la Dirección de Cambio Climático y Gestión del Riesgo. 6. Apoyar técnicamente la construcción de insumos y trabajar de manera articulada, aportando al desarrollo del eje estratégico Étnico territorial, diálogo social y comunicaciones de la gestión integral del cambio climático y la gestión del riesgo climático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</si>
  <si>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NOVENTA Y UN MILLONES DIECIOCHO MIL SEISCIENTOS SESENTA Y SIETE PESOS M/CTE ($91.018.667), incluido los impuestos a que haya lugar.</t>
  </si>
  <si>
    <t>JAIRO NEFTALI CARDENAS SAAVEDRA</t>
  </si>
  <si>
    <t>https://community.secop.gov.co/Public/Tendering/OpportunityDetail/Index?noticeUID=CO1.NTC.5587794&amp;isFromPublicArea=True&amp;isModal=true&amp;asPopupView=true</t>
  </si>
  <si>
    <t>El término estrictamente indispensable para que el contratista cumpla con el objeto y obligaciones contractuales será de DIEZ (10) MESES VEINTIDOS (22) DÍAS, o hasta el 31 de diciembre de 2024 (Lo primero que ocurra), contados a partir del cumplimiento de los requisitos de ejecución previo perfeccionamiento del contrato</t>
  </si>
  <si>
    <t>MERY JOHANNA LADINO ZULUAGA</t>
  </si>
  <si>
    <t>https://www.funcionpublica.gov.co/web/sigep2/hdv/-/directorio/S1336628-8003-5/view</t>
  </si>
  <si>
    <t>1. Apoyar los procesos de articulación e implementación previstos en el Plan Integral de Contención a la Deforestación para el desarrollo forestal y de la biodiversidad, en las regiones priorizadas del PND 2022-2026. 2. Articular espacios de concertación y dialogo a nivel regional y local, relacionados con el manejo forestal sostenible, restauración, Acuerdos Departamentales por la Madera Legal, Pacto Intersectorial por la Madera Legal en Colombia, acciones con cooperación internacional y demás espacios de dialogo relacionados con la gestión forestal, así como realizar seguimiento y acompañamiento a los Comités Interinstitucionales de Control al Tráfico de Flora y Fauna Silvestres. 3. Apoyar el fortalecimiento de capacidades técnicas en la implementación de la Gobernanza Forestal y el Sistema Nacional de Trazabilidad Forestal con las autoridades ambientales CORPOCHIVOR, CORPOGUAVIO, CORPOBOYACA, CORMACARENA y CORPORINOQUIA. 4. Participar desde el componente técnico en los procesos de actualización y/o formulación de iniciativas normativas y demás documentos de interés para la gestión forestal de la DBBSE. 5. Brindar orientaciones técnicas para la implementación de las disposiciones de la Convención CITES en lo relacionado con el componente Forestal y de flora silvestre.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que sean asignadas por el Supervisor relacionadas con el Objeto del Contrato.</t>
  </si>
  <si>
    <t>GUILLERMO ORLANDO MURCIA ORJUELA</t>
  </si>
  <si>
    <t>profesional especializado - 09 código 2028 grado 19</t>
  </si>
  <si>
    <t>https://community.secop.gov.co/Public/Tendering/OpportunityDetail/Index?noticeUID=CO1.NTC.5596106&amp;isFromPublicArea=True&amp;isModal=true&amp;asPopupView=true</t>
  </si>
  <si>
    <t xml:space="preserve">EDID YOHANA LEMUS VIÑA </t>
  </si>
  <si>
    <t>https://www.funcionpublica.gov.co/web/sigep2/hdv/-/directorio/S1870965-8003-5/view</t>
  </si>
  <si>
    <t>Prestar los servicios profesionales a la Dirección de Bosques, Biodiversidad y Servicios Ecosistémicos del Ministerio de Ambiente y Desarrollo Sostenible, para adelantar acciones tendientes al cumplimiento de las metas del PND y que contribuyan al Plan de Contención de la Deforestación</t>
  </si>
  <si>
    <t>1. Apoyar los procesos de articulación e implementación previstos en el Plan Integral de Contención a la Deforestación para el desarrollo forestal y de la biodiversidad, en las regiones priorizadas para el cumplimiento de las metas del PND 2022-2026 - Bajo Cauca. 2. Articular espacios de concertación y dialogo a nivel regional y local, relacionados con el manejo forestal sostenible, restauración, Acuerdos Departamentales por la Madera Legal, Pacto Intersectorial por la Madera Legal en Colombia, acciones con cooperación internacional y demás espacios de dialogo relacionados con la gestión forestal, así como realizar seguimiento y acompañamiento a los Comités Interinstitucionales de Control al Tráfico de Flora y Fauna Silvestres. 3. Apoyar el fortalecimiento de capacidades técnicas en la implementación de la Gobernanza Forestal y el Sistema Nacional de Trazabilidad Forestal con las autoridades ambientales CARDER, CRQ, CORPOCALDAS, CORNARE, CORANTIOQUIA, AMVA, CORPOURABA. 4. Participar desde el componente técnico en los procesos de actualización y/o formulación de iniciativas normativas y demás documentos de interés para la gestión forestal de la DBBSE. 5. Brindar orientaciones técnicas para el proceso de control y seguimiento en los puertos autorizados del país y en la implementación de las disposiciones de la Convención CITES en lo relacionado con el componente forestal y de flora silvestre.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que sean asignadas por el Supervisor relacionadas con el Objeto del Contrato</t>
  </si>
  <si>
    <t>https://community.secop.gov.co/Public/Tendering/OpportunityDetail/Index?noticeUID=CO1.NTC.5587095&amp;isFromPublicArea=True&amp;isModal=true&amp;asPopupView=true</t>
  </si>
  <si>
    <t xml:space="preserve">YASMIN PEREZ CORTES </t>
  </si>
  <si>
    <t>https://www.funcionpublica.gov.co/web/sigep2/hdv/-/directorio/S1892642-8003-5/view</t>
  </si>
  <si>
    <t>1. Apoyar los procesos de articulación e implementación previstos en el Plan Integral de Contención a la Deforestación del PND 2022-2026 para el desarrollo forestal y de la biodiversidad. 2. Articular espacios de concertación y dialogo a nivel regional y local, relacionados con el manejo forestal sostenible, restauración, Acuerdos Departamentales por la Madera Legal, comités Interinstitucionales de Control al Tráfico de Flora y Fauna, Pacto Intersectorial por la Madera Legal en Colombia, acciones con cooperación internacional y demás espacios de dialogo relacionados con la gestión forestal. 3. Apoyar el fortalecimiento de capacidades técnicas en la implementación de la Gobernanza Forestal y el Sistema Nacional de Trazabilidad Forestal con las autoridades ambientales CAM, CORTOLIMA, SDA, CORPOAMAZONIA y la CAR. 4. Participar desde el componente técnico en los procesos de actualización y/o formulación de iniciativas normativas y demás documentos de interés para la gestión forestal de la DBBSE. 5. Apoyo a la socialización de la Estrategia Nacional de Corresponsabilidad para la Prevención de Incendios Forestales. 6. Brindar orientaciones técnicas para la implementación de las disposiciones de la Convención CITES en lo relacionado con el componente forestal y de flora silvestre. 7. Apoyar las acciones de CONALDEF en el marco de las competencias de la Dirección de Bosques, Biodiversidad y Servicios Ecosistémicos. 8.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9. Aplicar en los espacios de participación y acompañamiento desarrollados mensualmente en el marco del objeto contractual los formatos y procedimientos establecidos en el sistema integrado de gestión de la entidad 10. Las demás que sean asignadas por el Supervisor relacionadas con el Objeto del Contrato.</t>
  </si>
  <si>
    <t>El valor del contrato a celebrar es hasta por la suma de NOVENTA Y TRES MILLONES TRESCIENTOS TREINTA Y TRES MIL TRESCIENTOS TREINTA Y TRES PESOS M/CTE ($93.333.333) incluido los impuestos a que haya lugar.</t>
  </si>
  <si>
    <t>https://community.secop.gov.co/Public/Tendering/OpportunityDetail/Index?noticeUID=CO1.NTC.5588062&amp;isFromPublicArea=True&amp;isModal=true&amp;asPopupView=true</t>
  </si>
  <si>
    <t>DIEGO ARMANDO PENAGOS LOPEZ</t>
  </si>
  <si>
    <t>INGENIERIA GEOLOGICA</t>
  </si>
  <si>
    <t>https://www.funcionpublica.gov.co/web/sigep2/hdv/-/directorio/S1055099-8003-5/view</t>
  </si>
  <si>
    <t>Prestación de servicios profesionales a la Dirección de Bosques, Biodiversidad y Servicios Ecosistémicos del Ministerio de Ambiente y Desarrollo Sostenible, para elaborar desde el componente físico conceptos técnicos relacionados con evaluación de solicitudes de sustracción de áreas reservas forestales nacionales, y con los procesos de ordenamiento de las reservas forestales protectoras y protectoras-productoras nacionales.</t>
  </si>
  <si>
    <t>1. Elaborar desde el componente físico conceptos técnicos de evaluación de solicitudes de sustracción de áreas de reservas forestales nacionales. 2. Elaborar conceptos técnicos desde el componente físico relacionados con los procesos de ordenamiento de las reservas forestales protectoras y protectoras-productoras nacionales. 3. Proyectar las respuestas de las PQRS y demás requerimientos relacionados con el objeto del contrato. 4. Adelantar cuando se requiera las visitas técnicas desde el componente físico relacionadas con el trámite de sustracción de reservas forestales nacionales.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SILAMC a través de reporte emitido por este, según corresponda. 8. Las demás que sean asignadas por el supervisor del contrato y que tengan relación con el objeto contractual.</t>
  </si>
  <si>
    <t>El valor del contrato a celebrar es hasta por la suma de SETENTA MILLONES DE PESOS ($70.000.000) incluido los impuestos a que haya lugar.</t>
  </si>
  <si>
    <t>https://community.secop.gov.co/Public/Tendering/OpportunityDetail/Index?noticeUID=CO1.NTC.5588450&amp;isFromPublicArea=True&amp;isModal=true&amp;asPopupView=true</t>
  </si>
  <si>
    <t>El término estrictamente indispensable para que el contratista cumpla con el objeto y obligaciones contractuales será de DIEZ (10) MESES Y VEINTE (20) DÍAS, o hasta 31 de diciembre de 2024, lo primero que ocurra, previo cumplimiento de los requisitos de perfeccionamiento y ejecución</t>
  </si>
  <si>
    <t>JORGE HERNAN CASTAÑEDA GONZALEZ</t>
  </si>
  <si>
    <t>https://www.funcionpublica.gov.co/web/sigep2/hdv/-/directorio/S1220289-8003-5/view</t>
  </si>
  <si>
    <t>Prestar Servicios profesionales para el desarrollo de las actividades del componente de estructura organizacional del proceso de Modernización Institucional del Ministerio de Ambiente y Desarrollo Sostenible</t>
  </si>
  <si>
    <t>1. Desarrollar las actividades de implementación de la metodología, guías e instrumentos requeridos para el análisis organizacional del Ministerio de Ambiente y Desarrollo Sostenible conforme al plan de trabajo. 2. Elaborar informes de seguimiento al avance del Plan de trabajo del Componente de Estructura Organizacional del proceso de Modernización Institucional. 3. Adelantar las actividades requeridas para la armonización de la Estructura Interna y el Modelo de Operación por Procesos con los demás compontes de la Modernización Institucional. 4. Revisar, ajustar y consolidar las herramientas de análisis funcional y opciones prioritarias. 5. Adelantar las actividades relacionadas con el desarrollo y presentación de la propuesta de Estructura organizacional para el Ministerio de Ambiente y Desarrollo Sostenible. 6. Revisar, analizar y proponer las modificaciones al Modelo de Operación por Procesos o cadena de valor del Ministerio de Ambiente y Desarrollo Sostenible. 7. Elaborar los acápites relacionados con el Modelo de Operación por Procesos, Análisis de contextos y Estructura Organizacional. 8. Realizar la proyección de los actos administrativos del componente Estructura Organizacional. 9. Elaborar las actas y/o memorias de las reuniones y dejarlas disponibles en el espacio compartido para consulta del equipo de rediseño.10.Elaborar documentos, conceptos y/o proyectar respuestas a requerimientos asociados con el componente de Estructura Organizacional en el marco del proceso de Modernización Institucional 11. Las demás que sean pertinentes y necesarias para cumplir con el objeto del contrato</t>
  </si>
  <si>
    <t>El valor del contrato a celebrar es hasta por la suma de OCHENTA MILLONES OCHOCIENTOS MIL DE PESOS M/CTE ($80.800.000,oo), incluidos los impuestos a que haya lugar.</t>
  </si>
  <si>
    <t>https://community.secop.gov.co/Public/Tendering/OpportunityDetail/Index?noticeUID=CO1.NTC.5590669&amp;isFromPublicArea=True&amp;isModal=true&amp;asPopupView=true</t>
  </si>
  <si>
    <t>El término estrictamente indispensable para que el/la contratista cumpla con el objeto y obligaciones contractuales será de OCHO (8) MESES, previo cumplimiento de los requisitos de perfeccionamiento y ejecución, sin exceder la vigencia fiscal de 2024.</t>
  </si>
  <si>
    <t>JEIMY BLANCO FLÓREZ</t>
  </si>
  <si>
    <t>https://www.funcionpublica.gov.co/web/sigep2/hdv/-/directorio/S2444696-8003-5/view</t>
  </si>
  <si>
    <t>1. Apoyar los procesos de articulación, implementación y seguimiento previstos en el Plan Integral de Contención a la Deforestación del PND 2022-2026 para el desarrollo forestal y de la biodiversidad en los núcleos priorizados. 2. Articular espacios de concertación y diálogo a nivel regional y local, relacionados con el manejo forestal sostenible, restauración, Acuerdos Departamentales por la Madera Legal, Pacto Intersectorial por la Madera Legal en Colombia, acciones con cooperación internacional y demás espacios de dialogo relacionados con la gestión forestal, así como realizar seguimiento y acompañamiento a los Comités Interinstitucionales de Control al Tráfico de Flora y Fauna Silvestres. 3. Participar desde el componente técnico en los procesos de actualización y/o formulación de iniciativas normativas y demás documentos de interés para la gestión forestal de la DBBSE. 4. Apoyar el fortalecimiento de capacidades técnicas en la implementación de la Gobernanza Forestal y el Sistema Nacional de Trazabilidad Forestal con las autoridades ambientales CAS, CDMB, CORPONOR y CDA. 5. Proponer y articular acciones que involucren al bosque natural en el marco de los objetivos del consejo nacional de la cadena productiva forestal – Aglomerados y Contrachapados – Muebles y Productos de Madera que permitan fortalecer la competitividad del sector forestal. 6. Brindar orientaciones técnicas para la implementación de las disposiciones de la Convención CITES en lo relacionado con el componente Forestal y de flora silvestre. 7. Articular con los institutos de investigación, Academia y cooperación, la formulación de lineamientos técnicos para generación de información y conocimiento que permita fortalecer el desarrollo forestal. 8.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9. Aplicar en los espacios de participación y acompañamiento desarrollados mensualmente en el marco del objeto contractual los formatos y procedimientos establecidos en el sistema integrado de gestión de la entidad. 10. Las demás que sean asignadas por el Supervisor relacionadas con el Objeto del Contrato.</t>
  </si>
  <si>
    <t>https://community.secop.gov.co/Public/Tendering/OpportunityDetail/Index?noticeUID=CO1.NTC.5588935&amp;isFromPublicArea=True&amp;isModal=true&amp;asPopupView=true</t>
  </si>
  <si>
    <t>HELDA BIBIANA MATEUS CASALLAS</t>
  </si>
  <si>
    <t>https://www.funcionpublica.gov.co/web/sigep2/hdv/-/directorio/S520407-8003-5/view</t>
  </si>
  <si>
    <t>Prestación de servicios profesionales a la Dirección de Bosques, Biodiversidad y Servicios Ecosistémicos del Ministerio de Ambiente y Desarrollo Sostenible, para el seguimiento a las políticas públicas a cargo del área, así como el acompañamiento administrativo en el seguimiento de los reportes a los clientes internos y externos y a la Oficina Asesora de Planeación.</t>
  </si>
  <si>
    <t>1. Realizar el seguimiento en las plataformas del Departamento Nacional de Planeación (DNP) relacionadas con las políticas públicas ambientales, del Plan Nacional de Desarrollo y demás instrumentos de planeación a cargo de la Dirección. 2. Apoyar el ciclo de políticas públicas a cargo de la Dirección en sus fases de diseño, ejecución y evaluación, compilando la respectiva información que permita elaborar los informes que requiera la OAP, el DNP y demás entidades de control. 3. Proyectar los requerimientos a las diferentes áreas de los informes y reportes que le sean designados cuya responsabilidad recaiga sobre la Dirección de Bosques, Biodiversidad y Servicios Ecosistémicos. 4. Consolidar y enviar a las diferentes áreas del Ministerio de Ambiente los reportes e informes a cargo de la Dirección de Bosques, Biodiversidad y Servicios Ecosistémicos. 5. Actuar como enlace de apoyo para coordinar la interacción entre el Departamento Nacional de Planeación (DNP) y el área técnica de la DBBSE con el objeto de gestionar la correcta presentación de los indicadores y los soportes correspondientes en el aplicativo SISCONPES de tal manera que se disminuya la tasa de rechazos de las Acciones por parte del DNP. 6. Las demás actividades asignadas por el supervisor relacionadas con la ejecución del contrato.</t>
  </si>
  <si>
    <t>El valor del contrato a celebrar es hasta por la suma de SETENTA Y TRES MILLONES QUINIENTOS MIL PESOS M/CTE ($73.500.000) incluido los impuestos a que haya lugar</t>
  </si>
  <si>
    <t>https://community.secop.gov.co/Public/Tendering/OpportunityDetail/Index?noticeUID=CO1.NTC.5589842&amp;isFromPublicArea=True&amp;isModal=true&amp;asPopupView=true</t>
  </si>
  <si>
    <t>El término estrictamente indispensable para que el contratista cumpla con el objeto y obligaciones contractuales será DIEZ (10) MESES Y QUINCE (15) DIAS, o hasta 31 de diciembre, lo primero que ocurra.</t>
  </si>
  <si>
    <t>ANGELICA ALEXANDRA BEJARANO VELEZ</t>
  </si>
  <si>
    <t>https://www.funcionpublica.gov.co/web/sigep2/hdv/-/directorio/S4431380-8003-5/view</t>
  </si>
  <si>
    <t>Prestar servicios profesionales a la Dirección de Ordenamiento Ambiental Territorial y Sistema Nacional Ambiental, para la gestión, análisis y actualización de la información que le sea requerida para fortalecer la coordinación y articulación del SINA, así como, la atención oportuna de peticiones, quejas, reclamos, sugerencias, denuncias (PQRSD) y otras solicitudes institucionales e interinstitucionales realizadas a la Dirección.</t>
  </si>
  <si>
    <t>1. Apoyar a la Dirección de Ordenamiento Ambiental Territorial y Sistema Nacional Ambiental (SINA) en la sistematización, gestión, análisis y actualización de la información que le sea requerida para fortalecer la coordinación y articulación del SINA, lo que incluye entre otros el diseño, mantenimiento y actualización permanente del repositorio de información de la Dirección, la generación de reportes y demás acciones relacionadas. 2. Elaborar y actualizar de manera permanente bases de datos y fichas técnicas contextuales de las entidades ambientales del SINA, lo que comprende entre otros, la integración de sus cuerpos colegiados y registro y reporte de los temas estratégicos tratados en éstos; Plan de Acción, informes de avance e informes finales con sus respectivos soportes; y demás información estratégica que maneje la Dirección, dando lugar a la generación de los informes a que haya lugar. 3. Apoyar en la gestión, proyección de respuestas y trámite de solicitudes, así como, en la asignación de la correspondencia, documentos y comunicaciones por el sistema ARCA, participando a su vez, en el proceso de relacionamiento con la Unidad Coordinadora para el Gobierno Abierto como enlace para la gestión eficiente de las peticiones, quejas, reclamos, sugerencias y denuncias (PQRSD) a cargo de la Dirección de Ordenamiento Ambiental Territorial y Sistema Nacional Ambiental. 4. Apoyar a la Dirección de Ordenamiento Ambiental Territorial y Sistema Nacional Ambiental cuando haya lugar, en la gestión, seguimiento y traslado por competencia a las áreas técnicas de las alertas realizadas por parte de la Defensoría del Pueblo. 5. Apoyar en la gestión, traslado, seguimiento, consolidación y proyección de respuestas, según corresponda, de los requerimientos e información relacionada con las solicitudes efectuadas a la Dirección de Ordenamiento Ambiental Territorial y Sistema Nacional Ambiental, por parte de Órganos de Control y Congreso de la República, con el fin de dar atención oportuna a los mismos. 6. Las demás obligaciones que le sean asignadas y que guarden relación directa con la naturaleza del objeto contractual.</t>
  </si>
  <si>
    <t>El valor del contrato a celebrar es hasta por la suma de CINCUENTA Y CINCO MILLONES CIENTO VEINTICINCO MIL DE PESOS ($ 55.125.000) M/cte, incluido los impuestos a que haya lugar</t>
  </si>
  <si>
    <t>C-3205-0900-3-10102A-3205034-0</t>
  </si>
  <si>
    <t>https://community.secop.gov.co/Public/Tendering/OpportunityDetail/Index?noticeUID=CO1.NTC.5593972&amp;isFromPublicArea=True&amp;isModal=true&amp;asPopupView=true</t>
  </si>
  <si>
    <t>JESUS MIGUEL SEPULVEDA ESCOBAR</t>
  </si>
  <si>
    <t>https://www.funcionpublica.gov.co/web/sigep2/hdv/-/directorio/S1684157-8003-5/view</t>
  </si>
  <si>
    <t>Prestar los servicios profesionales a la Dirección de Asuntos Ambientales Sectorial y Urbana del Ministerio de Ambiente y Desarrollo Sostenible, para apoyar en la elaboración y revisión de instrumentos de gestión ambiental del sector hidrocarburos costa adentro, en procura de mejorar los estándares ambientales y la participación ciudadana, en un contexto de disminución de emisiones y del conflicto social</t>
  </si>
  <si>
    <t>1. Elaborar y presentar al supervisor un plan detallado de trabajo, que incluya actividades, cronograma y entregables, en un plazo máximo de diez (10) días calendario tras cumplir con los requisitos de ejecución establecidos en el contrato. 2. Apoyar las labores de formulación, actualización técnica y trámites de adopción de los términos de referencia de explotación de hidrocarburos, y del sector hidrocarburos costa adentro, que priorice la DAASU para la agenda normativa del Ministerio. 3. Apoyar y realizar el seguimiento a los conflictos ambientales relacionados con el sector de hidrocarburos dentro del trámite de las sentencias judiciales: 032 de 2021 del Tribunal superior del distrito judicial de Cali sala civil especializada en restitución de tierras, Sentencia SU095/18 de la Corte Constitucional, o en los que sea requerido el Ministerio de Ambiente y Desarrollo Sostenible y priorice la DAASU. 4. Apoyar y realizar el seguimiento en los espacios de discusión o mesas de trabajo previstas en la atención del conflicto social del Centro de Análisis para la Acción y Transformación Social (COATS) Palagüa, o en los que sea requerido el Ministerio de Ambiente y Desarrollo Sostenible y priorice la DAASU. 5. Gestionar la elaboración de instrumentos que procuren mitigar los impactos ambientales de la atención de contingencias relacionadas con actos voluntarios de terceros, en los cuales interviene la fuerza pública en tareas de desmantelamiento de la infraestructura, para emplazamientos costa adentro, y en este mismo contexto, elaborar instrumentos para el seguimiento ambiental de la autoridad ambiental de los sitios en los que se realiza este procedimiento. Participar en los espacios de discusión interinstitucional de estos asuntos.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desde la DAASU, en los talleres de interlocución previstos con administraciones locales de acuerdo con el plan de trabajo establecido para el cumplimiento de la Sentencia SU095/2018, con el fin de retroalimentar los procesos previstos de participación en los instrumentos ambientales adoptados por Minambiente para el sector hidrocarburos, o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Las demás actividades que le asigne el supervisor del contrato y que tengan relación con el objeto contractual.</t>
  </si>
  <si>
    <t>El valor del contrato a celebrar es hasta por la suma de OCHENTA Y CINCO MILLONES TRESCIENTOS CINCUENTA Y OCHO MIL PESOS M/CTE VALOR DEL ($85.358.000) incluido los impuestos a que haya luga</t>
  </si>
  <si>
    <t xml:space="preserve">ERNESTO ROMERO TOBON </t>
  </si>
  <si>
    <t>Asesor Código 1020 Grado 13</t>
  </si>
  <si>
    <t>https://community.secop.gov.co/Public/Tendering/OpportunityDetail/Index?noticeUID=CO1.NTC.5607417&amp;isFromPublicArea=True&amp;isModal=true&amp;asPopupView=true</t>
  </si>
  <si>
    <t>El término estrictamente indispensable para que el contratista cumpla con el objeto y obligaciones contractuales será siete (7) meses, o hasta 31 de diciembre, lo primero que ocurra.</t>
  </si>
  <si>
    <t>CAMILA GÓMEZ OBANDO</t>
  </si>
  <si>
    <t>https://www.funcionpublica.gov.co/web/sigep2/hdv/-/directorio/S4707350-8003-5/view</t>
  </si>
  <si>
    <t>-Prestar servicios profesionales a la Oficina de Asuntos Internacionales del Ministerio de Ambiente y Desarrollo Sostenible, para apoyar el relacionamiento y seguimiento de los proyectos del Fondo Para el Medio Ambiente Mundial (GEF) y demás cooperantes o donantes que le sean asignados.</t>
  </si>
  <si>
    <t>1.Apoyar la gestión, formulación y seguimiento de los diferentes proyectos, actividades y eventos realizados en el marco de la cooperación internacional del Ministerio de Ambiente y Desarrollo Sostenible en el Fondo Para el Medio Ambiente Mundial (GEF). 2.Apoyar a la Oficina de Asuntos Internacionales en la preparación y elaboración de documentos e insumos para las reuniones con cooperantes que sean solicitadas por el Supervisor del contrato. 3.Participar, cuando le sea requerido, en las reuniones que tengan relación con el objeto contractual e informar sobre el contenido y resultados de cada una de ellas al Supervisor. 4.Apoyar la gestión, formulación y seguimiento de los diferentes proyectos, actividades y eventos realizados en el marco de la cooperación internacional del Ministerio de Ambiente y Desarrollo Sostenible relacionados con la temática de plásticos. 5.Apoyar la construcción de la Estrategia de Internacionalización del sector de medio ambiente y desarrollo sostenible.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Apoyar en la preparación logística y técnica de reuniones internacionales e interinstitucionales relacionadas con el objeto contractual. 9. Facilitar la articulación al interior del MinAmbiente de la cooperación internacional que le sea asignada. 10. Las demás que le asigne el supervisor del contrato y que tengan relación directa con el objeto contractual.</t>
  </si>
  <si>
    <t>El valor del contrato a celebrar es hasta por la suma de CINCUENTA Y TRES MILLONES QUINIENTOS MIL PESOS M/CTE ($53.500.000), incluido los impuestos a que haya lugar.</t>
  </si>
  <si>
    <t>https://community.secop.gov.co/Public/Tendering/OpportunityDetail/Index?noticeUID=CO1.NTC.5598805&amp;isFromPublicArea=True&amp;isModal=true&amp;asPopupView=true</t>
  </si>
  <si>
    <t>El término estrictamente indispensable para que el contratista cumpla con el objeto y obligaciones contractuales será de diez (10) meses y veintiún (21) días, contados a partir del cumplimiento de los requisitos de ejecución, o hasta 31 de diciembre de 2024, lo primero que ocurra.</t>
  </si>
  <si>
    <t>KAREN LORENA ORTIZ BERMUDEZ</t>
  </si>
  <si>
    <t xml:space="preserve">ADMINISTRACIÓN PÚBLICA </t>
  </si>
  <si>
    <t>https://www.funcionpublica.gov.co/web/sigep2/hdv/-/directorio/S2330595-8003-5/view</t>
  </si>
  <si>
    <t>Prestación de servicios profesionales para el análisis, seguimiento y control de la información que generen los Grupos de trabajo y mejora de los servicios y productos a cargo de la SAF.</t>
  </si>
  <si>
    <t>1. Mantener actualizado el tablero de control conforme a los datos que suministran los grupos internos de trabajo de la Subdirección Administrativa y Financiera (SAF) y las herramientas informáticas de la entidad. 2. Realizar reportes estadísticos y proponer alertas administrativas a partir de los datos que suministran los grupos internos de trabajo de la SAF y las herramientas informáticas de la entidad. 3. Mantener actualizadas las preguntas frecuentes (FAQ siglas en inglés) internas, conforme a las necesidades de los usuarios de la SAF. 4. Apoyar técnicamente las auditorías que se realicen en el marco del modelo integrado de planeación y gestión SomoSIG. 5. Realizar las presentaciones y/o ayudas de memoria relacionadas con la gestión de la Subdirección Administrativa y Financiera. 6. Proponer ideas de mejora para la gestión del conocimiento de la Subdirección Administrativa y Financiera. 7. Las demás actividades que estén relacionadas con el objeto contractual y que sean asignadas por el supervisor.</t>
  </si>
  <si>
    <t>El valor del contrato a celebrar es hasta por la suma de CUARENTA Y OCHO MILLONES DOSCIENTOS CUATRO MIL PESOS M/cte (48.204.000) incluido los impuestos a que haya lugar.</t>
  </si>
  <si>
    <t>https://community.secop.gov.co/Public/Tendering/OpportunityDetail/Index?noticeUID=CO1.NTC.5606052&amp;isFromPublicArea=True&amp;isModal=true&amp;asPopupView=true</t>
  </si>
  <si>
    <t>El término estrictamente indispensable para que el contratista cumpla con el objeto y obligaciones contractuales será de nueve (9) meses, previo cumplimiento de los requisitos de perfeccionamiento y ejecución, sin exceder a 31 de diciembre de 2024</t>
  </si>
  <si>
    <t>DOHERTY DE JESUS TORRES TORRES</t>
  </si>
  <si>
    <t>https://www.funcionpublica.gov.co/web/sigep2/hdv/-/directorio/S34939-8003-5/view</t>
  </si>
  <si>
    <t>GRUPO DE COMUNICACIONES Y GRUPO DE CONTABILIDAD</t>
  </si>
  <si>
    <t>Prestación de servicios para apoyar al Grupo de Contabilidad y al Grupo de Comunicaciones en las actividades operativas, asistenciales y documentales relacionados con la organización documental de archivos físicos y electrónicos susceptibles de transferencias documentales primarias</t>
  </si>
  <si>
    <t>1. Apoyar al Grupo de Contabilidad, en el proceso de organización, rotulación de carpetas y/o cajas, elaboración de hojas de control e Inventario Único Documental – FUID de expedientes (Físicos y Electrónicos), foliación de los documentos del archivo de gestión conforme a los lineamientos impartidos por el Grupo de Gestión Documental y que sean susceptibles de transferencias documentales primarias. 2. Apoyar en el alistamiento de los documentos especiales de archivo (Sonoro, Visual, Audiovisual, Gráfico y soporte papel en gran formato) que sean susceptibles de transferencias documentales primarias del Grupo de Comunicaciones, atendiendo las directrices del Grupo de Gestión Documental para tal fin. 3. Apoyar en la digitalización de los archivos de Gestión del Grupo de Contabilidad y Grupo de Comunicaciones, con las copias de seguridad correspondientes. 4. Atender y mantener actualizada la base de datos de consulta y préstamos - en los formatos establecidos por la entidad - de los expedientes y archivos de gestión de las dependencias solicitados por parte de los usuarios internos y externos, teniendo en cuenta las condiciones de reserva y confidencialidad de la información. 5. Asistir a las reuniones y/o eventos que sean requeridos que tenga relación con el objeto contractual. 6. Atender las demás actividades que le sean asignadas por los Supervisores del Contrato y tenga relación con el objeto de este.</t>
  </si>
  <si>
    <t>El valor del contrato a celebrar es hasta por la suma de TREINTA Y DOS MILLONES SEISCIENTOS MIL PESOS M/cte ($32.600.000), incluido los impuestos a que haya lugar</t>
  </si>
  <si>
    <t>https://community.secop.gov.co/Public/Tendering/OpportunityDetail/Index?noticeUID=CO1.NTC.5635140&amp;isFromPublicArea=True&amp;isModal=true&amp;asPopupView=true</t>
  </si>
  <si>
    <t>El término estrictamente indispensable para que el contratista cumpla con el objeto y obligaciones contractuales será de Diez (10) meses, previo cumplimiento de los requisitos de perfeccionamiento y legalización sin exceder al 31 de diciembre de 2024.</t>
  </si>
  <si>
    <t xml:space="preserve">JOSE ANSELMO RODRIGUEZ GARZON </t>
  </si>
  <si>
    <t>https://www.funcionpublica.gov.co/web/sigep2/hdv/-/directorio/S4759819-8003-5/view</t>
  </si>
  <si>
    <t>Prestar servicios de apoyo a la gestión al Grupo de Servicios Administrativos del Ministerio de Ambiente y Desarrollo Sostenible, como técnico electricista para las actividades que requieran los inmuebles de la Entidad.”</t>
  </si>
  <si>
    <t>1. Atender, revisar y reparar las necesidades de mantenimiento preventivo, correctivo y rutinario del sistema eléctrico del Ministerio, previa orden y visto bueno del supervisor del contrato. 2. Verificar el correcto funcionamiento de los sistemas eléctricos, tableros de distribución y realizar el apoyo al encendido de las plantas eléctricas cuando sea requerido o como mínimo una (1) vez por mes. 3. Apoyar las actividades de mantenimiento locativo que le sean asignadas por el supervisor del contrato y/o quien se designe para ello. 4. Cumplir con los tiempos asignados por el supervisor del contrato, para brindar oportuna solución a los requerimientos realizados por los colaboradores delMinisterio, a través del Sistema de Aranda de la Entidad. 5. Apoyar las actividades de mantenimiento eléctrico locativo que le sean asignadas por el supervisor del contrato. 6. Proteger los equipos y áreas de trabajo durante el tiempo de la ejecución de las actividades, así como señalizar y demarcar el sitio donde se están realizando. 7. Cumplir con las normas de Seguridad y Salud en el Trabajo, portando durante su permanencia dentro de las instalaciones de la Entidad los elementos de seguridad industrial necesarios para ejecutar las labores encomendadas, en todo caso, dichos elementos de seguridad industrial deberán ser asumidos a todo costo por el contratista. 8. Mantener el cuarto de mantenimiento en excelentes condiciones de orden y aseo y dar cumplimiento a los lineamientos del sistema de gestión ambiental en especial en el manejo de residuos y sustancias químicas. 9. Responder por los materiales entregados por el almacén para ejecutar las actividades de mantenimiento, para lo cual debe reportar lo utilizado y reintegrar el sobrante en caso que haya lugar a ello. 10.Responsabilizarse por el cuidado y buen uso de las herramientas suministradas en calidad de préstamo por el Ministerio, las cuales deben ser devueltas para la finalización del contrato y pago del último informe. 11. Las demás actividades asignadas por el supervisor en relación con el objeto del contrato.</t>
  </si>
  <si>
    <t>El valor del contrato a celebrar es hasta por la suma de TREINTA Y SIETE MILLONES TRESCIENTOS SETENTA Y UN MIL OCHOCIENTOS TREINTA Y TRES PESOSM/cte ($37.371.833)incluidolosimpuestos a que haya lugar.</t>
  </si>
  <si>
    <t>A-02-02-02-008-003</t>
  </si>
  <si>
    <t>https://community.secop.gov.co/Public/Tendering/OpportunityDetail/Index?noticeUID=CO1.NTC.5683825&amp;isFromPublicArea=True&amp;isModal=true&amp;asPopupView=true</t>
  </si>
  <si>
    <t>El término estrictamente indispensable para que el contratista cumpla con el objeto y obligaciones contractuales será de diez (10) meses y once (11) días, contados a partir del cumplimiento a los requisitos de perfeccionamiento y legalización del contrato, sin exceder al 31 de diciembre de 2024.</t>
  </si>
  <si>
    <t>LYNA STEFANIA ORTEGON ORTIZ</t>
  </si>
  <si>
    <t>https://www.funcionpublica.gov.co/web/sigep2/hdv/-/directorio/S4758894-8003-5/view</t>
  </si>
  <si>
    <t>Prestación de servicios de apoyo a la gestión como conductor de los vehículos de propiedad o bajo la responsabilidad del Ministerio de Ambiente y Desarrollo Sostenible, y como apoyo a la gestión administrativa y logística del parque automotor de la Entidad.</t>
  </si>
  <si>
    <t>1. Prestar el servicio de conducción en los recorridos diarios de los directivos del Ministerio, así como las solicitudes de transporte que le sean asignadas para el desplazamiento de los funcionarios de la Entidad dentro y fuera de la ciudad, de conformidad con la asignación prevista por el supervisor, dando uso única y exclusivamente para traslados y trámites oficiales del Ministerio, por lo que el contratista no podrá, en ninguna circunstancia dar un uso diferente al vehículo asignado. 2. Atender la programación que asigne el supervisor del contrato, para realizar los traslados de bienes o documentos que se requieran para el normal desarrollo de las actividades del Ministerio. 3. Apoyar las actividades logísticas y administrativas que sean necesarias para realizar el mantenimiento preventivo y/o correctivo sobre los vehículos asignados, realizando el seguimiento en el taller contratado por el Ministerio. 4. Apoyar las actividades administrativas que sean necesarias para atender las solicitudes de transporte a las diferentes dependencias del Ministerio, así como la proyección de reportes y estadísticas del parque automotor. 5. Mantener una excelente presentación personal durante el cumplimiento del servicio, guardar normas de comportamiento, prestando el servicio dentro de los parámetros de respeto, servicio, disposición y confidencialidad a la información que tenga acceso y mantener aseado el vehículo asignado, ejecutando y solicitando, según el caso, las labores de limpieza y mantenimiento necesarias. 6. Revisar de manera permanente los niveles de líquidos y el estado mecánico del vehículo asignado e informar por escrito al supervisor sobre reparaciones que se deben realizar e informar al supervisor del contrato de inmediato cualquier novedad que se llegare a presentar con el vehículo asignado y en caso de siniestro, elaborar un informe que dé cuenta de los hechos, el cual deberá presentar al día siguiente de su ocurrencia, junto con los soportes a que haya lugar. 7. Custodiar el vehículo, la documentación, herramienta y accesorios que le sean entregados, respondiendo por el cuidado, correcta conservación y preservación de estos. 8. Cumplir con las normas establecidas en el código nacional de tránsito vigente, manteniendo libre de cualquier sanción o multa a la entidad con ocasión del desarrollo del objeto contractual. 9. Presentar junto con la cuenta de cobro el reporte de comparendos sobre los vehículos conducidos, expedido por la autoridad competente. En Caso de tener comparendos vigentes deberá efectuar el pago o impugnarlo en los términos de Ley y mantener informado al supervisor, sobre la vigencia de la documentación del vehículo asignado y presentar informe mensual con los recorridos realizados, de acuerdo con las instrucciones impartidas por el supervisor del contrato. 10. Las demás actividades que le sean asignadas por el supervisor del contrato, relacionadas con el objeto contractua</t>
  </si>
  <si>
    <t>El valor del contrato a celebrar es hasta por la suma de TREINTA Y UN MILLONES OCHOCIENTOS OCHENTA Y CUATRO MIL OCHOCIENTOS PESOS ($31.884.800) MCTE incluido los impuestos a que haya lugar</t>
  </si>
  <si>
    <t>https://community.secop.gov.co/Public/Tendering/OpportunityDetail/Index?noticeUID=CO1.NTC.5636756&amp;isFromPublicArea=True&amp;isModal=true&amp;asPopupView=true</t>
  </si>
  <si>
    <t>El término estrictamente indispensable para que el contratista cumpla con el objeto y obligaciones contractuales será de diez (10) Meses y dieciocho (18) dias previo cumplimiento de los requisitos de perfeccionamiento y legalización, sin exceder al 31 de diciembre de 2024.</t>
  </si>
  <si>
    <t>YULY STEFANNY BOGOYA HERRERA</t>
  </si>
  <si>
    <t>https://www.funcionpublica.gov.co/web/sigep2/hdv/-/directorio/S4843761-8003-5/view</t>
  </si>
  <si>
    <t>Prestación de servicios profesionales al Grupo de Servicios Administrativos del Ministerio de Ambiente y Desarrollo Sostenible como ingeniero ambiental para apoyar las actividades de implementación y control operacional del Sistema de Gestión Ambiental, así́ como de los demás componentes del Sistema Integrado de Gestión y temas administrativos a cargo del grupo.</t>
  </si>
  <si>
    <t>1. Realizar el apoyo técnico profesional en las actividades y acciones generadas por el Sistema Integrado de Gestión, conforme a los lineamientos de la Oficina Asesora de Planeación y las políticas del Modelo Integrado Planeación y Gestión –MIPG, apoyando el control operacional del Sistema de Gestión Ambiental, planes de mejoramiento, plan de acción y demás programas y proyectos conforme a las funciones del Grupo. 2. Realizar las actividades y recomendaciones técnicas en pro del cumplimiento ambiental y sanitario legal de las instalaciones y bienes de responsabilidad del Grupo de Servicios Administrativos. 3. Generar desde el componente ambiental, las campañas de sensibilización en relación al Sistema de Gestión Ambiental a los contratistas del Grupo de Servicios Administrativos que por sus actividades tienen impactos ambientales significativos, así́ como participar en las demás campañas del Sistema Integrado de Gestión en coordinación con Oficina Asesora de Planeación. 4. Controlar estadísticamente el consumo de los servicios de agua, luz, generación de residuos, su aprovechamiento y otros que se establezcan para el desempeño ambiental y cumplimiento legal de las instalaciones del Ministerio, así́ como el debido reporte de indicadores, proponiendo acciones de mejora para reducir sus consumos e impactos ambientales negativos, dentro del marco del Sistema de Gestión Ambiental, así́ como de gestión del Grupo de Servicios Administrativos. 5. Realizar las actividades necesarias para garantizar la gestión integral de residuos en el Ministerio, sean no aprovechables, aprovechables, peligrosos o posconsumos, asegurando el cumplimiento legal ambiental. 6. Dar respuesta, en conjunto con la Oficina Asesora de Planeación, a las consultas sobre compras públicas sostenibles efectuadas por las diferentes áreas, como parte del comité́ técnico de compras públicas sostenibles y conforme al Manual de contratación del Ministerio. 7. Apoyar la elaboración de estudios previos, anexos, respuestas a observaciones, evaluaciones de carácter técnico y demás documentación correspondiente a las etapas contractuales de los procesos administrativos, a cargo de la dependencia y la Subdirección Administrativa y Financiera, así́ como apoyar la supervisión de los contratos designados por el supervisor del contrato. 8. Las demás actividades asignadas por el supervisor del contrato, relacionadas con el objeto contractual.</t>
  </si>
  <si>
    <t>El valor del contrato a celebrar es hasta por la suma de SESENTA Y TRES MILLONES OCHOCIENTOS MIL PESOS M/CTE ($63.800.000) incluidos los impuestos a que haya lugar</t>
  </si>
  <si>
    <t>https://community.secop.gov.co/Public/Tendering/OpportunityDetail/Index?noticeUID=CO1.NTC.5625681&amp;isFromPublicArea=True&amp;isModal=true&amp;asPopupView=true</t>
  </si>
  <si>
    <t>El término estrictamente indispensable para que el contratista cumpla con el objeto y obligaciones contractuales será de diez (10) meses y diecinueve (19) días, contados a partir del cumplimiento a los requisitos de perfeccionamiento y legalización del contrato, sin exceder al 31 de diciembre.</t>
  </si>
  <si>
    <t xml:space="preserve">JOHANA CAROLINA VELÁSQUEZ SALCEDO   </t>
  </si>
  <si>
    <t xml:space="preserve">INGENIERIA QUIMICA </t>
  </si>
  <si>
    <t>https://www.funcionpublica.gov.co/web/sigep2/hdv/-/directorio/S876812-8003-5/view</t>
  </si>
  <si>
    <t>Prestar servicios profesionales para la gestión de los proyectos de inversión y acompañar el seguimiento para la presentación oportuna de los informes de ejecución presentados por las Corporaciones o entidades del SINA, beneficiarios de los Fondos en los que la Oficina Asesora de Planeación ejerce las funciones de la Secretaria Técnica.</t>
  </si>
  <si>
    <t>1. Verificar el cumplimiento de requisitos generales de las iniciativas presentadas por las entidades beneficiarias de los fondos a través del formato de cumplimiento de criterios mínimos para su evaluación y pronunciamiento técnico. 2. Brindar acompañamiento para la oportuna evaluación y emisión de informes de seguimiento de los proyectos de inversión ambiental, pronunciamientos técnicos, ajustes de proyectos y solicitudes de modificación de POA, de acuerdo con los tiempos establecidos en el Reglamento Operativo de los fondos, acorde con las entidades asignadas por la coordinación del grupo. 3. Presentación de informes relacionados con el estado de los proyectos de inversión ambiental con destino a las secretarías técnicas de los fondos. 4. Consolidar la información generada en el proceso de gestión de los proyectos de inversión en las bases de datos oficiales de la Oficina de Planeación y la conformación de los expedientes digitales o físicos con el fin de hacer la trasferencia al grupo de gestión documental de manera periódica (mensual). 5. Registrar y llevar la trazabilidad de los proyectos de inversión para la elaboración de reportes, informes, generar alertas, gráficos de seguimiento, análisis estadístico y control del estado actual de los proyectos de inversión, solicitados por los Comités de los fondos, entes de control, entidades de orden nacional, Corporaciones y demás interesados. 6. Elaborar informes o comunicaciones que den respuesta a los requerimientos que presenten las personas naturales o jurídicas o las asociaciones de la sociedad civil o los entes de control o las entidades del orden nacional o las dependencias del Ministerio dentro de los términos legales y cuya competencia en materia de proyectos, reportes e informes sea de la Oficina Asesora de Planeación. 7.Realizar las demás asignadas por el Supervisor y que tengan relación con el objeto del contrato</t>
  </si>
  <si>
    <t>El valor del contrato a celebrar es hasta por la suma de OCHENTA Y SIETE MILLONES NOVECIENTOS DOCE MIL PESOS M/CTE ($87.912.000,00), incluido los impuestos a que haya lugar.</t>
  </si>
  <si>
    <t>https://community.secop.gov.co/Public/Tendering/OpportunityDetail/Index?noticeUID=CO1.NTC.5599607&amp;isFromPublicArea=True&amp;isModal=true&amp;asPopupView=true</t>
  </si>
  <si>
    <t>El término estrictamente indispensable para que el contratista cumpla con el objeto y obligaciones contractuales será 10 meses y 24 días calendario, o hasta 31 de diciembre 2024, lo primero que ocurra.</t>
  </si>
  <si>
    <t>LORENA MONTOYA DIAZ</t>
  </si>
  <si>
    <t>https://www.funcionpublica.gov.co/web/sigep2/hdv/-/directorio/S1518412-8003-5/view</t>
  </si>
  <si>
    <t>Prestar sus servicios profesionales para apoyar a la Dirección de Ordenamiento Ambiental Territorial y SINA, en los diferentes aspectos jurídicos relacionados con planificación y ordenamiento ambiental territorial.</t>
  </si>
  <si>
    <t>1.Brindar asistencia jurídica, revisar y emitir conceptos en determinantes ambientales para Planes de Ordenamiento Territorial y planes parciales dirigida a autoridades ambientales y entidades territoriales. 2.Proyectar respuestas a las solicitudes, quejas y demás peticiones relacionadas con la temática de ordenamiento ambiental territorial. 3.Apoyar el desarrollo y cumplimiento de órdenes judiciales y compromisos adquiridos en debates de control político que se enmarquen en el ordenamiento ambiental territorial en la trasformación de conflictos socioambientales en territorio.  4.Participar en las mesas de trabajo, reuniones, talleres o escenarios internos y externos según lineamientos de la supervisión del contrato. 5.Apoyar el diagnóstico y análisis jurídicos de los procesos de seguimiento a los asuntos exclusivamente ambientales concertados con los municipios, en la implementación de los POT por parte de las AAU. 6.Todas las demás que sean requeridas por el supervisor del contrato</t>
  </si>
  <si>
    <t>El valor del contrato a celebrar es hasta por la suma de NOVENTA Y UN MILLONES TRESCIENTOS CINCUENTA MIL PESOS ($91.350.000) incluido los impuestos a que haya lugar.</t>
  </si>
  <si>
    <t>https://community.secop.gov.co/Public/Tendering/OpportunityDetail/Index?noticeUID=CO1.NTC.5626848&amp;isFromPublicArea=True&amp;isModal=true&amp;asPopupView=true</t>
  </si>
  <si>
    <t>El término estrictamente indispensable para que el contratista cumpla con el objeto y obligaciones contractuales será 10 meses, o hasta 31 de diciembre, lo primero que ocurra.</t>
  </si>
  <si>
    <t>DANIEL FERNANDO GUTIÉRREZ LÓPEZ </t>
  </si>
  <si>
    <t>https://www.funcionpublica.gov.co/web/sigep2/hdv/-/directorio/S3132321-8003-5/view</t>
  </si>
  <si>
    <t>Prestar servicios profesionales a la Dirección de Bosques, Biodiversidad y Servicios Ecosistémicos para la organización y manejo de la información correspondiente al trámite de las solicitudes y seguimiento de contratos de acceso a recursos genéticos y sus productos derivados con fines comerciales.</t>
  </si>
  <si>
    <t>1. Actualizar los registros de información a cargo del Grupo de Recursos Genéticos. 2. Elaborar reportes e informes para el cumplimiento de los indicadores de gestión relacionados con la misión del Grupo de Recursos Genéticos. 3. Apoyar el seguimiento administrativo a los contratos de acceso a recursos genéticos y productos derivados con fines comerciales. 4. Apoyar las actividades de divulgación sobre la implementación del Régimen Sobre Acceso a Recursos Genéticos. 5. Acompañar el proceso de implementación y mejora de la sistematización del trámite de acceso a recursos genéticos y productos derivados. 6. Verificar y organizar la documentación de los expedientes (RGE) de acuerdo con las indicaciones del supervisor. 7. Proyectar y gestionar respuesta, en los términos previstos en la ley, de las PQRS en materia de acceso a recursos genéticos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</si>
  <si>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CINCUENTA Y OCHO MILLONES SEISCIENTOS SESENTA Y SEIS MIL SEISCIENTOS SESENTA Y SIETE PESOS M/CTE ($58.666.667) incluido los impuestos a que haya lugar</t>
  </si>
  <si>
    <t>https://community.secop.gov.co/Public/Tendering/OpportunityDetail/Index?noticeUID=CO1.NTC.5603428&amp;isFromPublicArea=True&amp;isModal=true&amp;asPopupView=true</t>
  </si>
  <si>
    <t>ANA MARLENE ARRIAGA RODRÍGUEZ</t>
  </si>
  <si>
    <t>https://www.funcionpublica.gov.co/web/sigep2/hdv/-/directorio/S342127-8003-5/view</t>
  </si>
  <si>
    <t>Prestación de servicios profesionales a la Dirección de Asuntos Marinos, Costeros y Recursos Acuáticos del Ministerio de Ambiente y Desarrollo Sostenible para promover la articulación en los procesos de gestión ambiental para mejorar la calidad ambiental marino costera</t>
  </si>
  <si>
    <t>1. Brindar el soporte técnico para la elaboración de iniciativas normativas para mejorar la calidad ambiental de las aguas marino-costeras y los sedimentos marinos.
2. Suministrar apoyo técnico en el seguimiento y cumplimiento de la sentencia T-622 de 2016 del río Atrato.
3. Apoyar los espacios de discusión nacional e internacional y la generación de insumos técnicos en torno a la gestión de las basuras marinas, plásticos y microplásticos para reducir los impactos en los ecosistemas marino- costeros.
4. Apoyar el seguimiento de productos técnicos de proyectos y convenios relacionados con la Dirección de Asuntos Marinos, Costeros y Recursos Acuáticos, relacionados con calidad ambiental marina.
5. Participar y apoyar en la organización de talleres, reuniones, actividades y otros espacios de articulación pertinentes que realiza MINAMBIENTE relacionados con el objeto del contrato.
6. Apoyar la revisión de documentos, preparación de informes, actas y ayudas de memoria, responder a los derechos de petición en estricto cumplimiento con los términos establecidos por la normativa legal vigente, de manera clara, completa.
7. Mantener actualizada la información del drive (Carpeta digital) de la DAMCRA de los trámites asignados.
8. Las demás actividades relacionadas con el desarrollo del objeto del presente contrato.</t>
  </si>
  <si>
    <t>El valor del contrato a celebrar es hasta por la suma de NOVENTA Y TRES MILLONES NUEVE MIL PESOS M/CTE ($93.009.000), incluido los impuestos a que haya lugar.</t>
  </si>
  <si>
    <t>JORGE AGUSTO ACOSTA RIVERA</t>
  </si>
  <si>
    <t>Profesional especializado código 2028 grado 19</t>
  </si>
  <si>
    <t>DIRECCIÓN DE ASUNTOS MARINOS, COSTEROS Y RECURSOS ACUATICOS</t>
  </si>
  <si>
    <t>https://community.secop.gov.co/Public/Tendering/OpportunityDetail/Index?noticeUID=CO1.NTC.5609634&amp;isFromPublicArea=True&amp;isModal=true&amp;asPopupView=true</t>
  </si>
  <si>
    <t>El término estrictamente indispensable para que el contratista cumpla con el objeto y obligaciones contractuales será DIEZ (10) MESES Y QUINCE (15) DÍAS, o hasta 31 de diciembre, lo primero que ocurra.</t>
  </si>
  <si>
    <t>XIMENA PATRICIA GALINDEZ CUAYAL</t>
  </si>
  <si>
    <t>https://www.funcionpublica.gov.co/web/sigep2/hdv/-/directorio/S673051-8003-5/view</t>
  </si>
  <si>
    <t>Prestación de servicios profesionales a la Dirección de Bosques, Biodiversidad y Servicios Ecosistémicos para desarrollar actividades de seguimiento a la conservación, manejo y uso sostenible de la fauna silvestre, en el marco de la implementación de la Convención de Comercio Internacional de Especies Amenazadas de Fauna y Flora Silvestres –CITES</t>
  </si>
  <si>
    <t>1. Apoyar actividades de fomento de esquemas de conservación, aprovechamiento sostenible y uso de fauna silvestre. 2. Proponer insumos técnicos para la consolidación de un análisis de los usos de la fauna silvestre en el territorio nacional. 3. Acompañar de manera técnica el fortalecimiento de usos de fauna silvestre a nivel territorial con las autoridades ambientales regionales. 4. Apoyar técnicamente los procesos de iniciativas normativas para la conservación, manejo y uso sostenible de la fauna silvestre en Colombia. 5. Apoyar la consolidación de insumos técnicos para la participación del Comité de fauna y comité permanente de la Convención CITES, de acuerdo con el plan de trabajo para aplicación de la Convención en el país. 6. Apoyar la revisión de conceptos técnicos de evaluación de solicitudes de permisos CITES, de acuerdo con las necesidades de esta Dirección. 7. Llevar una programación de inspecciones en puerto y de fraccionamiento de especímenes en cumplimiento de las Resoluciones 2651 y 2652 de 2015 y remitir al proveedor de marcaje autorizado las numeraciones asignadas por el grupo interno de trabajo. 8. Realizar jornadas de socialización y capacitación en aspectos puntuales de la implementación de la Convención CITES al equipo interno de trabajo. 9. Proyectar, consolidar y gestionar respuestas a las peticiones, quejas, reclamos y sugerencias (PQRS) relacionadas con el objeto, las obligaciones específicas del contrato y demás correspondencia que le sea asignada por el supervisor en la plataforma ARCA o por cualquier medio o herramienta de la entidad dando cumplimiento a los términos previstos en la ley. 10. Todas las demás actividades que le sean asignadas en relación con el objeto del contrato</t>
  </si>
  <si>
    <t>El valor del contrato a celebrar es hasta por la suma de SETENTA Y SIETE MILLONES CIENTO SETENTA Y CINCO MIL PESOS M/CTE ($77.175.000) incluido los impuestos a que haya lugar</t>
  </si>
  <si>
    <t>https://community.secop.gov.co/Public/Tendering/OpportunityDetail/Index?noticeUID=CO1.NTC.5616107&amp;isFromPublicArea=True&amp;isModal=true&amp;asPopupView=true</t>
  </si>
  <si>
    <t>HÉCTOR FABIO MAFLA CHAPARRO</t>
  </si>
  <si>
    <t>https://www.funcionpublica.gov.co/web/sigep2/hdv/-/directorio/S599140-8003-5/view</t>
  </si>
  <si>
    <t>Prestar servicios profesionales a la Dirección de Cambio Climático y Gestión del Riesgo del Ministerio de Ambiente y Desarrollo Sostenible para apoyar al grupo de adaptación en la planeación y seguimiento de iniciativas en materia de adaptación al cambio climático así como los medios de implementación correspondientes, en el marco de los compromisos nacionales e internacionales establecidos por el Ministerio</t>
  </si>
  <si>
    <t>1-Apoyar y dar asistencia técnica a los procesos de formulación de iniciativas de actores de los nodos regionales de cambio climático, autoridades ambientales y entes territoriales con enfoque en adaptación a nivel nacional alineados con los planes integrales de gestión de cambio climático territoriales. 2-Apoyar la generación del banco de proyectos, experiencias y buenas prácticas en materia de adaptación al cambio climático para el cumplimiento de las metas del plan nacional de desarrollo PND 2022-2026 y de la Contribución Nacionalmente Determinada (NDC) en términos de variabilidad y cambio climático.  3-Acompañar la revisión técnica de iniciativas ambientales y de acción climática a nivel nacional provenientes de organismos de cooperación internacional que se encuentren en la etapa de formulación o de implementación en materia de adaptación al cambio climático. 4-Acompañar el soporte técnico al fortalecimiento del Sistema Nacional de Información sobre Cambio Climático (SNICC) relacionado con la Herramienta para la Acción climática (HaC) en materia de experiencias y buenas practicas de adaptación. 5-Apoyar técnicamente a la construcción de insumos y trabajar de manera articulada aportando al desarrollo del eje estratégico de medios de implementación.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</si>
  <si>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CIENTO UN MILLONES CUATROCIENTOS CUARENTA Y DOS MIL PESOS M/CTE ($101.442.000), incluido los impuestos a que haya lugar.</t>
  </si>
  <si>
    <t>https://community.secop.gov.co/Public/Tendering/OpportunityDetail/Index?noticeUID=CO1.NTC.5601589&amp;isFromPublicArea=True&amp;isModal=true&amp;asPopupView=true</t>
  </si>
  <si>
    <t>El término estrictamente indispensable para que el contratista cumpla con el objeto y obligaciones contractuales será DIEZ (10) MESES Y diecinueve (19) DÍAS, o hasta 31 de diciembre, lo primero que ocurra.</t>
  </si>
  <si>
    <t>CLAUDIA MARIA CORDOBA GARCIA</t>
  </si>
  <si>
    <t>https://www.funcionpublica.gov.co/web/sigep2/hdv/-/directorio/S796207-8003-5/view</t>
  </si>
  <si>
    <t>Prestar servicios profesionales a la Dirección de Ordenamiento Ambiental Territorial y SINA del Ministerio de Ambiente y Desarrollo Sostenible para apoyar a la DOAT en los diferentes escenarios de articulación entre el Minambiente y el sector Minero energético, relacionados con el ordenamiento ambiental territorial</t>
  </si>
  <si>
    <t>1. Apoyar la formulación de proyectos de conservación y uso sostenible del territorio para postular a su financiación, en el marco de la implementación del Plan de Zonificación Ambiental. 2. Apoyar el desarrollo de la Estrategia integral de intervención del Ministerio de Ambiente y Desarrollo Sostenible en la subregión Bajo Cauca antioqueño como una de las 17 ecorregiones estratégicas para el ordenamiento alrededor del agua definidas por el ministerio. 3. Apoyar la gestión de la DOAT-SINA para el cumplimiento de las acciones de su competencia en el marco de las órdenes impartidas por la Sentencia del Consejo de Estado sobre Ventanilla Minera. 4. Asistir a las reuniones a las que sea convocada por el supervisor, en el marco del objeto y las obligaciones contractuales específicas. 5. Apoyar a la DOAT en los diferentes escenarios de articulación entre el Minambiente y el sector Minero energético, relacionados con la DOAT. 6. Apoyar la formulación de proyectos que den cumplimiento a la implementación del Plan de Zonificación Ambiental 7. Las demás que le asigne el supervisor del contrato y que tengan relación directa con el objeto contractual.</t>
  </si>
  <si>
    <t>El valor del contrato a celebrar es hasta por la suma de CIENTO TREINTA Y UN MILLONES CIENTO SIETE MIL CIEN PESOS ($131.107.100 M/CTE), incluido los impuestos a que haya lugar.</t>
  </si>
  <si>
    <t>https://community.secop.gov.co/Public/Tendering/OpportunityDetail/Index?noticeUID=CO1.NTC.5605709&amp;isFromPublicArea=True&amp;isModal=true&amp;asPopupView=true</t>
  </si>
  <si>
    <t>El término estrictamente indispensable para que el contratista cumpla con el objeto y obligaciones contractuales será de 10 meses y 21 días, o hasta 31 de diciembre, lo primero que ocurra</t>
  </si>
  <si>
    <t>MARTHA MONICA CASTRILLON TRUJILLO</t>
  </si>
  <si>
    <t>https://www.funcionpublica.gov.co/web/sigep2/hdv/-/directorio/S1496911-8003-5/view</t>
  </si>
  <si>
    <t>1. Apoyar los procesos de articulación e implementación previstos en el Plan Integral de Contención a la Deforestación para el desarrollo forestal y de la biodiversidad, en las regiones priorizadas en el PND 2022-2026. 2. Articular espacios de concertación y dialogo a nivel regional y local, relacionados con el manejo forestal sostenible, restauración, Acuerdos Departamentales por la Madera Legal, Pacto Intersectorial por la Madera Legal en Colombia, acciones con cooperación internacional y demás espacios de dialogo relacionados con la gestión forestal, así como realizar seguimiento y acompañamiento a los Comités Interinstitucionales de Control al Tráfico de Flora y Fauna Silvestres. 3. Apoyar el fortalecimiento de capacidades técnicas en la implementación de la Gobernanza Forestal y el Sistema Nacional de Trazabilidad Forestal con las autoridades ambientales CORPAMAG, CORPOGUAJIRA, CRA, EPA BARRANQUILLA VERDE, DADSA y CORALINA. 4. Participar desde el componente técnico en los procesos de actualización y/o formulación de iniciativas normativas y demás documentos de interés para la gestión forestal de la DBBSE. 5. Brindar orientaciones técnicas para la implementación de las disposiciones de la Convención CITES en lo relacionado con el componente Forestal y de flora silvestre.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que sean asignadas por el Supervisor relacionadas con el Objeto del Contrato</t>
  </si>
  <si>
    <t>El valor del contrato a celebrar es hasta por la suma de SESENTA Y NUEVE MILLONES TRESCIENTOS TREINTA Y TRES MIL TRESCIENTOS TREINTA Y TRES PESOS M/CTE ($69.333.333) incluido los impuestos a que haya lugar</t>
  </si>
  <si>
    <t>https://community.secop.gov.co/Public/Tendering/OpportunityDetail/Index?noticeUID=CO1.NTC.5602070&amp;isFromPublicArea=True&amp;isModal=true&amp;asPopupView=true</t>
  </si>
  <si>
    <t>LUIS ALFONSO MEDRANO PEREA</t>
  </si>
  <si>
    <t>INGENIERIA AGROFORESTAL</t>
  </si>
  <si>
    <t>https://www.funcionpublica.gov.co/web/sigep2/hdv/-/directorio/S1888052-8003-5/view</t>
  </si>
  <si>
    <t>Prestación de servicios profesionales a la Dirección de Bosques, Biodiversidad y Servicios Ecosistémicos del Ministerio de Ambiente y Desarrollo Sostenible, para el seguimiento, atención y fortalecimiento funcional del Salvoconducto Único Nacional en Línea (VITAL) a las autoridades ambientales y otros usuarios, en el marco del cumplimiento de las metas del Plan Nacional de Desarrollo y que contribuyan al Plan de Contención de la Deforestación.</t>
  </si>
  <si>
    <t>1. Prestar asistencia a las autoridades ambientales en la implementación del Salvoconducto Único Nacional en Línea (SUNL) en la Ventanilla Integral de Tramites Ambiental en Línea (VITAL). 2. Identificar, estructurar y apoyar propuestas de mejora a la implementación del Salvoconducto Único Nacional en Línea (SUNL) en la Ventanilla Integral de Tramites Ambiental en Línea (VITAL). 3. Generar informes de avances en la implementación del Salvoconducto Único Nacional en Línea (VITAL) en el ámbito nacional, departamental y jurisdiccional de las autoridades ambientales. 4. Apoyar los procesos de articulación e implementación previstos en el Plan Integral de Contención a la Deforestación del PND 2022-2026, y demás espacios de concertación y dialogo a nivel regional y local, relacionados con el manejo forestal sostenible, restauración, Acuerdos Departamentales por la Madera Legal, Comités Interinstitucionales de Control al Tráfico de Flora y Fauna , Pacto Intersectorial por la Madera Legal en Colombia, acciones con cooperación internacional y demás espacios de dialogo relacionados con la gestión forestal. 5. Participar desde el componente técnico en los procesos de actualización y/o formulación de iniciativas normativas, demás documentos de interés para la gestión forestal.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asignadas por el supervisor relacionado con el objeto contractual</t>
  </si>
  <si>
    <t>El valor del contrato a celebrar es hasta por la suma de SESENTA Y UN MILLONES OCHOCIENTOS SESENTA Y SEIS MIL SEISCIENTOS SESENTA Y SIETE PESOS M/CTE ($61.866.667) incluido los impuestos a que haya lugar.</t>
  </si>
  <si>
    <t>https://community.secop.gov.co/Public/Tendering/OpportunityDetail/Index?noticeUID=CO1.NTC.5602294&amp;isFromPublicArea=True&amp;isModal=true&amp;asPopupView=true</t>
  </si>
  <si>
    <t>ANGELA PATRICIA RIVERA GALVIS</t>
  </si>
  <si>
    <t>RELACIONES ECONOMICAS INTERNACIONALES</t>
  </si>
  <si>
    <t>https://www.funcionpublica.gov.co/web/sigep2/hdv/-/directorio/S341959-8003-5/view</t>
  </si>
  <si>
    <t>Prestar servicios profesionales a la Dirección de Cambio Climático y Gestión del Riesgo del Ministerio de Ambiente y Desarrollo sostenible para apoyar al grupo de adaptación en la preparación y entrega de insumos técnicos sobre adaptación, pérdidas y daños, en el marco de las negociaciones internacionales multilaterales sobre cambio climático y el Acuerdo de París, y en iniciativas suscritas por Colombia en estas dos temáticas; así como a la Oficina de Asuntos Internacionales, en lo relacionado con la Vicepresidencia de las negociaciones del Convenio de Basilea sobre el Control de los movimientos transfronterizos de los desechos peligrosos y su eliminación, el Convenio de Minamata sobre Mercurio y sus respectivos procesos de implementación.</t>
  </si>
  <si>
    <t>1-Hacer seguimiento y dar respuesta según sea pertinente, a las solicitudes de información de la Secretaría de la Convención Marco de Naciones Unidas sobre Cambio Climático y el Acuerdo de París, particularmente en cuestiones de adaptación y pérdidas y daños. 2-Apoyar en la elaboración de insumos y documentos de posición para la participación del sector ambiente en los procesos de negociación relacionados con adaptación y pérdidas y daños bajo la Convención Marco de Naciones Unidas sobre Cambio Climático y el Acuerdo de París, en particular para las sesiones de los Órganos Subsidiarios de la Convención Marco, y la 29 Conferencia de las Partes. 3-Participar como miembro de la delegación de Colombia y según sea requerido, en las reuniones de coordinación de la Asociación Independiente de América Latina y el Caribe (AILAC) y su Comité de Gobernanza (CdG), así como en las sesiones oficiales y extraordinarias de negociación sobre cambio climático, en cumplimiento de las obligaciones internacionales suscritas por el país bajo los tratados señalados en el punto 1. 4-Participar en representación de Colombia y elaborar insumos según sea pertinente, para las reuniones del Comité Ejecutivo del Mecanismo Internacional de Varsovia sobre Pérdidas y Daños (ExCom- WIM), la Red de Santiago, y el Comité de Adaptación. 5-Hacer seguimiento y participar según requerimiento de la Dirección de Cambio Climático y Gestión del Riesgo, en las reuniones de las coaliciones, redes internacionales, e iniciativas suscritas por Colombia en materia de cambio climático, particularmente aquellas relacionadas con adaptación y pérdidas y daños. 6-Apoyar técnicamente a la construcción de insumos y trabajar de manera articulada aportando al desarrollo del eje estratégico de incidencia internacional en el cambio climático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</si>
  <si>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CIENTO SETENTA Y NUEVE MILLONES NOVECIENTOS NOVENTA Y OCHO MIL PESOS M/CTE ($179.998.000), incluido los impuestos a que haya lugar</t>
  </si>
  <si>
    <t>5724 9024</t>
  </si>
  <si>
    <t>78824  79624</t>
  </si>
  <si>
    <t>LUIS ALBERTO GUERRA VARGAS,</t>
  </si>
  <si>
    <t>https://community.secop.gov.co/Public/Tendering/OpportunityDetail/Index?noticeUID=CO1.NTC.5601293&amp;isFromPublicArea=True&amp;isModal=true&amp;asPopupView=true</t>
  </si>
  <si>
    <t>El término estrictamente indispensable para que el contratista cumpla con el objeto y obligaciones contractuales será de DIEZ (10) MESES VEINTIDOS (22), o hasta el 31 de diciembre de 2024 (lo primero que ocurra), contados a partir del cumplimiento de los requisitos de ejecución previo perfeccionamiento del contrato.</t>
  </si>
  <si>
    <t>JOHANNA MICHELLE HERNANDEZ GARZON</t>
  </si>
  <si>
    <t>BIOLAGIA APLICADA</t>
  </si>
  <si>
    <t>https://www.funcionpublica.gov.co/web/sigep2/hdv/-/directorio/S4665480-8003-5/view</t>
  </si>
  <si>
    <t>Prestar servicios profesionales a la Dirección de Cambio Climático y Gestión del Riesgo del Ministerio de Ambiente y Desarrollo Sostenible para apoyar la implementación de las actividades de la Estrategia Climática de largo Plazo de Colombia E2050, y su articulación con las actividades de los diferentes grupos de la Dirección</t>
  </si>
  <si>
    <t>1-Acompañar desde la DCCGR la ejecución de actividades para la implementación de acciones de la E2050, relacionadas con la puesta en marcha de la Estrategia de Fortalecimiento de Capacidades "Apropiando la E2050”. 2-Acompañar desde la DCCGR la ejecución de actividades para la implementación de acciones de la E2050, relacionadas con la puesta en marcha de la Estrategia de Comunicaciones “Moviéndonos hacia la E2050”. 3-Desarrollar acciones y aportar insumos para la activación de la página web de la E2050 y/o la creación de un micrositio en la página web del Ministerio de Ambiente y Desarrollo Sostenible, aportando en la organización de contenidos y otros productos de la E2050. 4-Apoyar la articulación de las actividades de implementación de la E2050 y de la ECDBCAR con las demás actividades llevadas a cabo desde el equipo de medios de implementación de la DCCGR. 5-Apoyar a la coordinación de las actividades de la E2050 y ECDBCAR en las temáticas que se requieran, asociadas al objeto del contrato. 6-Apoyar la elaboración de un protocolo para el seguimiento al avance en la implementación de los programas y/o proyectos estratégicos del “Acelerador para la Acción Climática” y para el reporte de resultados a Presidencia. 7-Apoyar técnicamente a la construcción de insumos y trabajar de manera articulada aportando al desarrollo del eje estratégico de medios de implementación. 8-Proyectar,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</si>
  <si>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NOVENTA Y CUATRO MILLONES SEISCIENTOS CINCO MIL PESOS M/CTE ($94.605.000), incluido los impuestos a que haya lugar.</t>
  </si>
  <si>
    <t>https://community.secop.gov.co/Public/Tendering/OpportunityDetail/Index?noticeUID=CO1.NTC.5643211&amp;isFromPublicArea=True&amp;isModal=true&amp;asPopupView=true</t>
  </si>
  <si>
    <t>El término estrictamente indispensable para que el contratista cumpla con el objeto y obligaciones contractuales será de DIEZ (10) MESES QUINCE (15) DÍAS, o hasta el 31 de diciembre de 2024 (lo primero que ocurra), contados a partir del cumplimiento de los requisitos de ejecución previo perfeccionamiento del contrato.</t>
  </si>
  <si>
    <t>SINDY ANDREA GOMEZ CANO</t>
  </si>
  <si>
    <t>https://www.funcionpublica.gov.co/web/sigep2/hdv/-/directorio/S3016855-8003-5/view</t>
  </si>
  <si>
    <t>Prestar servicios profesionales a la Dirección de Cambio Climático y Gestión del Riesgo del Ministerio de Ambiente y Desarrollo Sostenible para apoyar al grupo de mitigación desarrollando actividades asociadas al análisis, desarrollo e implementación de los sistemas, instrumentos y herramientas de información sobre cambio climático, a escala nacional y/o sectorial, que contribuyan a la estrategia de transparencia climática</t>
  </si>
  <si>
    <t>1-Desarrolar acciones conjuntas con IDEAM en la implementación y estabilización de la plataforma RENARE en su fase II, a través del desarrollo de pruebas funcionales, apoyo en la elaboración de documentos técnicos afines y/o apoyo en la atención de las solicitudes quejas y reclamos. 2-Bridar apoyo técnico en el diseño, desarrollo e implementación de los sistemas, instrumentos y herramientas que conforman el Sistema MRV de mitigación, con enfasis en RENARE en su fase III, y Sistema de Contabilidad de Reducción y Remoción de GEI. 3-Brindar apoyo técnico en el seguimiento y evaluación de los Planes de Gestión del Cambio Climático Sectoriales, conforme a los lineamientos de la supervisión. 4-Participar en la construcción de los procesos reglamentarios, elaboración y actualización de las guías, protocolos y/o manuales del Sistema MRV de mitigación y de los subsistemas que lo conforman, a cargo de la Dirección de Cambio Climático y Gestión del Riesgo, conforme a los lineamientos de la supervisión.   5-Apoyar técnicamente la construcción de insumos y trabajar de manera articulada, aportando al desarrollo del eje estratégico de transparencia climática y fortalecimiento del Sistema Nacional de Información sobre Cambio Climático (SNICC.)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Apoyar las actividades relacionadas con Cambio Climatico en el marco del sector energia. 8-Todas las demás que le sean asignadas por la Dirección y que tengan relación con el objeto contractual.</t>
  </si>
  <si>
    <t>El valor del contrato a celebrar es hasta por la suma de OCHENTA Y TRES MILLONES CUATROCIENTOS SETENTA Y CINCO MIL PESOS M/CTE ($83.475.000), incluido los impuestos a que haya lugar</t>
  </si>
  <si>
    <t>https://community.secop.gov.co/Public/Tendering/OpportunityDetail/Index?noticeUID=CO1.NTC.5622061&amp;isFromPublicArea=True&amp;isModal=true&amp;asPopupView=true</t>
  </si>
  <si>
    <t>El término estrictamente indispensable para que el contratista cumpla con el objeto y obligaciones contractuales será de DIEZ (10) MESES QUINCE (15) DÍAS, o hasta el 31 de diciembre de 2024 (lo primero que ocurra), contados a partir del cumplimiento de los requisitos de ejecución previo perfeccionamiento del contrato</t>
  </si>
  <si>
    <t>PABLO HERNÁNDEZ RAMÍREZ</t>
  </si>
  <si>
    <t>https://www.funcionpublica.gov.co/web/sigep2/hdv/-/directorio/S2059083-8003-5/view</t>
  </si>
  <si>
    <t>Prestar servicios profesionales a la Dirección de Cambio Climático y Gestión del Riesgo del Ministerio de Ambiente y Desarrollo Sostenible para apoyar al grupo de mitigación en la proyección de instrumentos normativos requeridos conforme a la Política Nacional de Cambio Climático y demás lineamientos del sector</t>
  </si>
  <si>
    <t>1-Gestionar los procesos de formulación y expedición normativa requeridos en lo referente a la modificación y/o sustitución de la Resolución 1447 de 2018 y su modificación parcial a través de la Resolución 0831 de 2020, de acuerdo con lo dispuesto en la Política Nacional de Cambio Climático y normatividad vigente de acuerdo con las directrices de la Oficina Asesora Jurídica del Ministerio de Ambiente y Desarrollo Sostenible, con base en los insumos técnicos brindados por la Dirección de Cambio Climático y Gestión del Riesgo, y conforme los lineamientos de la supervisión. 2-Proyectar y revisar jurídicamente documentos, informes y respuestas a peticiones, quejas, reclamos, denuncias, sugerencias, felicitaciones (PQRSFD) que le sean asignados y que estén relacionados con el objeto contractual. 3-Elaborar presentaciones, actas, informes y ayudas de memoria que estén relacionados con el objeto del presente contrato. 4-Brindar apoyo jurídico y realizar revisión de los textos normativos que le sean asignados relacionados con mercados de carbono. 5-Brindar apoyo jurídico cuando sea requerido en asuntos relacionados con la reglamentación del Programa Nacional de Cupos Transables de Emisión de GEI y el Reporte Obligatorio de Emisiones. 6-Apoyar juridicamente la construcción de insumos y trabajar de manera articulada aportando al avance del eje estratégico legal y normativo para el cambio climático y la gestión del riesgo.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</si>
  <si>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NUEVE MILLONES CUARENTA MIL PESOS M/CTE ($89.040.000), incluido los impuestos a que haya lugar.</t>
  </si>
  <si>
    <t>https://community.secop.gov.co/Public/Tendering/OpportunityDetail/Index?noticeUID=CO1.NTC.5635743&amp;isFromPublicArea=True&amp;isModal=true&amp;asPopupView=true</t>
  </si>
  <si>
    <t>CRISTIAN CAMILO NOVOA GONZÁLEZ</t>
  </si>
  <si>
    <t>https://www.funcionpublica.gov.co/web/sigep2/hdv/-/directorio/S1697670-8003-5/view</t>
  </si>
  <si>
    <t>Prestar servicios profesionales a la Dirección de Cambio Climático y Gestión del Riesgo del Ministerio de Ambiente y Desarrollo Sostenible para apoyar al grupo de gestión del riesgo en el desarrollo e implementación del procedimiento de estimación y valoración económica ambiental como complemento a la Evaluación de Daños y Análisis de Necesidades Ambientales Continentales - EDANA C, así como en lo relacionado a finanzas sostenibles para apoyar el cumplimiento de las metas correspondientes</t>
  </si>
  <si>
    <t>1-Validar y apoyar la implementación del documento de análisis económico y financiero del alcance del sector ambiente en los temas relacionados con el cumplimiento de los compromisos del grupo de gestión del riesgo en el Plan Nacional de Desarrollo. 2-Apoyar la implementación de la metodología EDANA C a las autoridades ambientales; así como la actualización de la de valoración económica del daño de los servicios ecosistémicos producto de los desastres. 3-Apoyar la identificación de fuentes de financiación para el desarrollo de las acciones orientadas al manejo de las áreas de alto riesgo no mitigable y que permitan la implementación de Soluciones basadas en la Naturaleza en el país. 4-Elaborar reportes e insumos técnicos sobre el estado de avance de los procesos relacionados con la gestión de riesgos climáticos en el marco de las necesidades de financiación de la Acción Climática en el país y su correcta articulación con despacho, para el cumplimiento de compromisos de la Dirección a nivel nacional e internacional. 5-Apoyar técnicamente la valoración económica en el a formulación de proyectos que se desarrollen en el grupo de gestión del riesgo. 6- Apoyar técnicamente la implementación de la Estrategia Nacional de Financiamiento Climático, a partir del desarrollo y ejecución de una agenda de trabajo en marcada en los compromisos nacionales e internacionales, aportando al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</si>
  <si>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SETENTA Y SEIS MILLONES SESICIENTOS SETENTA Y TRES MIL TRESCIENTOS TREINTA Y TRES PESOS M/CTE ($76.673.333), incluido los impuestos a que haya lugar.</t>
  </si>
  <si>
    <t>https://community.secop.gov.co/Public/Tendering/OpportunityDetail/Index?noticeUID=CO1.NTC.5635935&amp;isFromPublicArea=True&amp;isModal=true&amp;asPopupView=true</t>
  </si>
  <si>
    <t>El término estrictamente indispensable para que el contratista cumpla con el objeto y obligaciones contractuales será de DIEZ (10) MESES DIEZ (10) DÍAS, o hasta el 31 de</t>
  </si>
  <si>
    <t>MARIA CRISTINA CIFUENTES CIFUENTES</t>
  </si>
  <si>
    <t>ADMINISTRACIÓN PÚBLICA TERRITORIAL</t>
  </si>
  <si>
    <t>https://www.funcionpublica.gov.co/web/sigep2/hdv/-/directorio/S2306702-8003-5/view</t>
  </si>
  <si>
    <t>Prestar servicios profesionales a la Dirección de Cambio Climático y Gestión del Riesgo del Ministerio de Ambiente y Desarrollo Sostenible para apoyar la implementación de la estrategia de integración del enfoque de paz en la Contribución Nacional Determinada (NDC) y la acción climática de Colombia, en el marco de las sinergias entre el Acuerdo de Paris, el Acuerdo Final para la Terminación del Conflicto y la Construcción de una paz estable y duradera, y la política de paz tota</t>
  </si>
  <si>
    <t>1-Apoyar la estructuración de la actualización y la nueva NDC acompañando la implementación de las estrategias para la integración de la implementación del Acuerdo de París con la implementación del Acuerdo Final para la Terminación del Conflicto, territorialización y comunidades etnicas en articulación con la Dirección de Cambio Climático y Gestión del Riesgo, la E2050 y la ECDBCAR. 2-Apoyar la coordinación de los temas de enfoque de paz en la acción climática, territorios, genero y grupos etnicos, en articulación con los demas profesionales de la dirección que desarrollen actividades asociadas al tema (enlaces tematicos de cada grupo/equipo). 3. Brindar apoyo técnico al Despacho de la Sra. Ministra en el desarrollo de la agenda de paz y ambiente. 4. Desarrollar acciones conjuntas con el Departamento Administrativo de la Presidencia de la República de Colombia y el Departamento Nacional de Planeación, en torno a la implementación, seguimiento y actualización de la NDC. 5-Apoyar técnicamente la construcción de insumos y trabajar de manera articulada, aportando al desarrollo del eje estratégico Étnico territorial, diálogo social y comunicaciones de la gestión integral del cambio climático y la gestión del riesgo climático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</si>
  <si>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OCHENTA Y CINCO MILLONES TRESCIENTOS DOCE MIL QUINIENTOS PESOS M/CTE ($85.312.500), incluido los impuestos a que haya lugar.</t>
  </si>
  <si>
    <t>https://community.secop.gov.co/Public/Tendering/OpportunityDetail/Index?noticeUID=CO1.NTC.5619017&amp;isFromPublicArea=True&amp;isModal=true&amp;asPopupView=true</t>
  </si>
  <si>
    <t>CLAUDIA ROCÍO BONIL ARIAS</t>
  </si>
  <si>
    <t>https://www.funcionpublica.gov.co/web/sigep2/hdv/-/directorio/S1585-8003-5/view</t>
  </si>
  <si>
    <t>Prestar servicios profesionales a la Dirección de Cambio Climático y Gestión del Riesgo del Ministerio de Ambiente y Desarrollo Sostenible para apoyar jurídicamente la respuesta a solicitudes de actores externos e internos, la proyección y revisión a documentos y proyectos normativos, y el seguimiento y apoyo a la supervisión en la ejecución de procesos contractuales que le sean asignados.</t>
  </si>
  <si>
    <t>1-Elaborar las respuestas, solicitando los insumos a las áreas correspondientes y dentro de los términos legales correspondientes, de las peticiones, quejas, reclamos, denuncias, sugerencias, felicitaciones (PQRSFD) allegados por entes de control y Congreso de la República. 2-Elaborar las respuestas, solicitando los insumos a las áreas correspondientes y dentro de los términos requeridos, y brindar apoyo jurídico de las solicitudes que realice la Oficina Asesora Jurídica relacionadas con procesos judiciales en los que se encuentre involucrada la Dirección de Cambio Climático y Gestión del Riesgo. 3-Brindar apoyo a la supervisión y acompañamiento jurídico a la ejecución de los contratos y convenios a cargo de la Dirección de Cambio Climático y gestión del riesgo desde el inicio hasta la fase de liquidación, incluyendo revisión de informes y soportes de estos, así como la proyección y/o revisión del componente jurídico de las actas de liquidación de contratos y/o convenios que le sean solicitados. 4-Apoyar jurídicamente la construcción de insumos y trabajar de manera articulada aportando al avance del eje estratégico legal y normativo para el cambio climático y la gestión del riesgo. 5-Proyectar, consolidar y gestionar respuestas a derechos de petición, solicitudes de información, ayudas de memoria y demás peticiones, que le sean solicitados a través de la plataforma ARCA, o por cualquier otro medio o herramienta de la entidad relacionada con el objeto del contrato, por cualquier usuario interno y externo, para lo cual deberá dar cumplimiento a los términos previstos en la Ley. 6-Todas las demás que le sean asignadas por la Dirección y que tengan relación con el objeto contractual.</t>
  </si>
  <si>
    <t>El valor del contrato a celebrar es hasta por la suma de NOVENTA Y CUATRO MILLONES SEISCIENTOS CINCO MIL PESOS M/CTE ($94.605.000), incluido los impuestos a que haya lugar</t>
  </si>
  <si>
    <t>https://community.secop.gov.co/Public/Tendering/OpportunityDetail/Index?noticeUID=CO1.NTC.5618706&amp;isFromPublicArea=True&amp;isModal=true&amp;asPopupView=true</t>
  </si>
  <si>
    <t>CARLOS ALFONSO MUÑOZ ALVAREZ</t>
  </si>
  <si>
    <t>https://www.funcionpublica.gov.co/web/sigep2/hdv/-/directorio/S4662007-8003-5/view</t>
  </si>
  <si>
    <t>Prestación de servicios profesionales a la Dirección de Asuntos Marinos, Costeros y Recursos Acuáticos del Ministerio de Ambiente y Desarrollo Sostenible, para brindar acompañamiento en asuntos legales de acuerdo con la normativa, competencia del área y procedimientos vigentes.</t>
  </si>
  <si>
    <t>1. Proyectar y revisar los conceptos jurídicos que le sean requeridos por la Dirección. 2. Brindar el apoyo requerido desde el punto de vista jurídico, sobre los diferentes requerimientos de la Dirección, como la revisión y asesoría para el cumplimiento de las sentencias y fallos judiciales. 3. Suministrar apoyo jurídico en la planeación y desarrollo de los espacios de diálogo, reuniones, talleres y actividades pertinentes que se realicen para el seguimiento y cumplimiento de sentencias y órdenes judiciales asignadas a la Dirección. 4. Brindar asesoría jurídica en la elaboración de conceptos relacionados con solicitudes en general y de entes de control internos y externos. 5. Gestionar o suministrar los insumos para dar respuesta a los derechos de petición en cumplimiento de su objeto contractual, con criterios de calidad y oportunidad dando cumplimiento a los términos legales 6. Apoyar la supervisión de los contratos y/o convenios que le sean designados por el supervisor. 7. Apoyar la organización y facilitación de espacios, talleres y participar en actividades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</si>
  <si>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NOVENTA Y CINCO MILLONES DE PESOS M/CTE ($95.00.000), incluido IVA.</t>
  </si>
  <si>
    <t>https://community.secop.gov.co/Public/Tendering/OpportunityDetail/Index?noticeUID=CO1.NTC.5639685&amp;isFromPublicArea=True&amp;isModal=true&amp;asPopupView=true</t>
  </si>
  <si>
    <t>El término estrictamente indispensable para que el contratista cumpla con el objeto y obligaciones contractuales será DIEZ (10) MESES, o hasta 30 de diciembre, lo primero que ocurra</t>
  </si>
  <si>
    <t>MARÍA JOSÉ DE LA OSSA HUMANEZ</t>
  </si>
  <si>
    <t>https://www.funcionpublica.gov.co/web/sigep2/hdv/-/directorio/S4054240-8003-5/view</t>
  </si>
  <si>
    <t>Prestar servicios profesionales a la Dirección de Asuntos Ambientales, Sectorial y Urbana del Ministerio de Ambiente y Desarrollo Sostenible, como apoyo en la elaboración de insumos o instrumentos técnicos asociados a las actividades agropecuarias en páramos, así como en las instancias de articulación para la garantía del derecho humano a la alimentación en las que participa la entidad.</t>
  </si>
  <si>
    <t>1. Presentar para aprobación del supervisor un plan de trabajo (actividades, cronograma y entregables) dentro de los diez (10) días calendario siguientes al cumplimiento de los requisitos de ejecución del contrato. 2. Aportar insumos técnicos para la elaboración de la metodología para la determinación del bajo impacto de las actividades agropecuarias como aporte a la Dirección de Bosques, Biodiversidad y Servicios Ecosistémicos, en el marco de la Resolución 1294 de 2021. 3. Apoyar en la ejecución de acciones requeridas por la Dirección de Bosques, Biodiversidad y Servicios Ecosistémicos en los procesos para la delimitación participativa de los páramos Jurisdicciones – Santurbán – Berlín y Pisba, en cumplimiento de la Sentencia T-361 de 2017 y la Acción Popular 150012333000-2014-00223 – 02, en lo relacionado con el Ineludible 2 – Lineamientos para los programas de reconversión y sustitución de actividades agropecuarias en el marco de las competencias de la DAASU, así como en cualquier otro proceso, cuando esto sea requerido. 4. Participar y apoyar a la DAASU en las acciones requeridas en el marco de la Comisión Intersectorial de Seguridad Alimentaria y Nutricional (CISAN) y del Comité Técnico Nacional de Guías Alimentarias (CTNGA) de acuerdo con la misionalidad de la entidad.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Todas las demás que le sean asignadas por el supervisor del contrato y que tengan relación con el objeto contractual.</t>
  </si>
  <si>
    <t>El valor del contrato a celebrar es hasta por la suma de CUARENTA Y CUATRO MILLONES DE PESOS M/CTE ($44.000.000), incluido los impuestos a que haya lugar.</t>
  </si>
  <si>
    <t>https://community.secop.gov.co/Public/Tendering/OpportunityDetail/Index?noticeUID=CO1.NTC.5602577&amp;isFromPublicArea=True&amp;isModal=true&amp;asPopupView=true</t>
  </si>
  <si>
    <t>El término estrictamente indispensable para que el contratista cumpla con el objeto y obligaciones contractuales será por ocho (8) meses, o hasta 31 de diciembre de 2024, lo primero que ocurra</t>
  </si>
  <si>
    <t>CLAUDIA MILENA QUEVEDO ROCHA</t>
  </si>
  <si>
    <t>https://www.funcionpublica.gov.co/web/sigep2/hdv/-/directorio/S3084655-8003-5/view</t>
  </si>
  <si>
    <t>Prestación de servicios profesionales a la Oficina de Negocios Verdes y Sostenibles para desarrollar la gestión y seguimiento de las acciones establecidas dentro del Programa Nacional de Pago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</si>
  <si>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los reportes de las acciones realizadas por la ONVS en el marco del Programa Nacional de Pago por servicios Ambientales como son: reporte macrometas presidenciales, plan de acción y SINERGIA conforme los lineamientos definidos por el supervisor del contrato. 3. Realizar la construcción técnica del proyecto de Pago por servicios Ambientales para la Amazonía en la fase II conforme con el Programa Nacional de PSA, el Plan Nacional de Desarrollo y las directrices impartidas por el supervisor del contrato, desde el componente a cargo. 4. Realizar el seguimiento y elaborar informes de avance de los proyectos convenios y/o contratos, relacionados con Pago por servicios Ambientales a los que realice acompañamiento conforme los requerimientos del supervisor del contrato. 5. Apoyar las acciones de articulación entre la oficina de negocios verdes y otras dependencias de acuerdo a las directrices impartidas por el supervisor del contrato.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</si>
  <si>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NOVENTA Y CUATRO MILLONES QUINIENTOS MIL PESOS M/CTE ($94.500.000), incluido los impuestos a que haya lugar</t>
  </si>
  <si>
    <t>https://community.secop.gov.co/Public/Tendering/OpportunityDetail/Index?noticeUID=CO1.NTC.5605772&amp;isFromPublicArea=True&amp;isModal=true&amp;asPopupView=true</t>
  </si>
  <si>
    <t>LUIS JÓNATHAN PARDO OROZCO</t>
  </si>
  <si>
    <t>https://www.funcionpublica.gov.co/web/sigep2/hdv/-/directorio/S404649-8003-5/view</t>
  </si>
  <si>
    <t>Prestación de servicios profesionales a la Oficina de Negocios Verdes y Sostenibles para desarrollar la estrategia de turismo sostenible en el marco del Plan Nacional de Negocios Verdes y el Programa Nacional de Pago por Servicios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</si>
  <si>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estructura e implementación de proyectos de Pago por Servicios Ambientales y Negocios Verdes con énfasis en el componente de turismo sostenible. 3. Realizar alianzas y procesos de articulación interna y externa e instrumentos y herramientas técnicas que fortalezcan el desarrollo de los procesos de turismo sostenible que se requieran desde la ONVS. 4. Realizar evaluaciones y conceptos técnicos sobre proyectos o instrumentos que le sean asignados por el supervisor, de acuerdo con los lineamientos dados desde la Oficina de Negocios Verdes y Sostenibles.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</si>
  <si>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OCHENTA Y CUATRO MILLONES DE PESOS M/CTE ($84.000.000) incluido los impuestos a que haya lugar.</t>
  </si>
  <si>
    <t>https://community.secop.gov.co/Public/Tendering/OpportunityDetail/Index?noticeUID=CO1.NTC.5606174&amp;isFromPublicArea=True&amp;isModal=true&amp;asPopupView=true</t>
  </si>
  <si>
    <t>GUSTAVO ENRIQUE ANTOLINEZ FLOREZ</t>
  </si>
  <si>
    <t>INGENIERO AGROINDUSTRIAL</t>
  </si>
  <si>
    <t>https://www.funcionpublica.gov.co/web/sigep2/hdv/-/directorio/S1063884-8003-5/view</t>
  </si>
  <si>
    <t>Prestación de servicios profesionales a la Oficina de Negocios Verdes y Sostenibles para apoyar la territorialización e implementación del Plan Nacional de Negocios Verdes y el componente de Producción y Consumo Sostenible, para los Negocios Verdes que favorezcan la promoción y fortalecimiento de las economías populares sostenibles en los territorios.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</si>
  <si>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identificación y generación de mecanismos y estrategias que permitan la productividad y competitividad de los negocios verdes como tipología del Plan Nacional de Negocios Verdes. 3. Realizar la Identificación y generación de mecanismos y estrategias que permitan la formación y cualificación empresarial de las economías populares verdes. 4. Realizar la estructuración y evaluación de proyectos relacionados a sistemas productivos sostenibles en ecosistemas estratégicos en articulación con la unidad de proyectos de la oficina de negocios verdes, bajo los lineamientos brindados para tal fin. 5. Realizar apoyo técnico al desarrollo de incentivos, lineamientos, instrumentos y herramientas generados para el cumplimiento del ejercicio de sus obligaciones y del objeto contractual. 6. Participar en las reuniones relacionadas con el objeto contractual para lo cual se deben allegar los soportes de la asistencia, ayudas de memoria y soporte del seguimiento a los compromisos establecidos por la Oficina de Negocios Verdes Sostenibles. 7. Las demás que determine el supervisor del contrato, relacionadas con el ejercicio de sus obligaciones y del objeto contractual</t>
  </si>
  <si>
    <t>El valor del contrato a celebrar es hasta por la suma de SETENTA Y TRES MILLONES QUINIENTOS MIL PESOS M/CTE ($73.500.000), incluido los impuestos a que haya lugar</t>
  </si>
  <si>
    <t>C-3201-0900-8-40101B-3201031-02 A</t>
  </si>
  <si>
    <t>https://community.secop.gov.co/Public/Tendering/OpportunityDetail/Index?noticeUID=CO1.NTC.5606832&amp;isFromPublicArea=True&amp;isModal=true&amp;asPopupView=true</t>
  </si>
  <si>
    <t>BRYAN MEDINA AREVALO</t>
  </si>
  <si>
    <t>https://www.funcionpublica.gov.co/web/sigep2/hdv/-/directorio/S4464956-8003-5/view</t>
  </si>
  <si>
    <t>Prestación de servicios profesionales a la Oficina de Negocios Verdes y Sostenibles para realizar las acciones estratégicas de solidificación de los negocios verdes y proyectos asociados al crecimiento de la gestión ambiental de los territorios.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</si>
  <si>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técnicamente el desarrollo e implementación de mecanismos, estrategias e incentivos ambientales que permitan el seguimiento, información y sistematización de iniciativas económicas, sistemas productivos sostenibles y negocios verdes en articulación con actores y aliados estratégicos públicos y/o privados nacionales. 3. Realizar el apoyo técnico el desarrollo del Sistema de Información Geográfico de la Oficina de Negocios Verdes, a través de las diferentes herramientas que permiten el análisis espacial, seguimiento y monitoreo, como también el desarrollo de otros sistemas de información a desarrollar por parte de la dependencia, desde el componente a cargo. 4. Realizar la estructura y evaluación de proyectos relacionados a sistemas productivos sostenibles en ecosistemas estratégicos en articulación con la unidad de proyectos de la oficina de negocios verdes, bajo los lineamientos brindados para tal fin. 5. Realizar apoyo técnico en el desarrollo de incentivos, lineamientos, instrumentos y herramientas generados para el cumplimiento del ejercicio de sus obligaciones y del objeto contractual. 6. Realizar apoyo técnico en el monitoreo y seguimiento de la herramienta calculadora de huella de carbono para la identificación de los indicadores asociados a la reducción de gases efecto invernadero (GEI) y el aporte de los Negocios Verdes a la resiliencia del cambio climático en los territorios. 7. Participar en las reuniones relacionadas con el objeto contractual para lo cual se deben allegar los soportes de la asistencia, ayudas de memoria y soporte del seguimiento a los compromisos establecidos por la Oficina de Negocios Verdes Sostenibles. 8. Las demás que determine el supervisor del contrato, relacionadas con el ejercicio de sus obligaciones y del objeto contractual.</t>
  </si>
  <si>
    <t>El valor del contrato a celebrar es hasta por la suma de CINCUENTA Y CINCO MILLONES SEISCIENTOS CINCUENTA MIL PESOS M/CTE ($55.650.000), incluido los impuestos a que haya lugar</t>
  </si>
  <si>
    <t>https://community.secop.gov.co/Public/Tendering/OpportunityDetail/Index?noticeUID=CO1.NTC.5607316&amp;isFromPublicArea=True&amp;isModal=true&amp;asPopupView=true</t>
  </si>
  <si>
    <t>El término estrictamente indispensable para que el contratista cumpla con el objeto y obligaciones contractuales será de DIEZ MESES (10) Y QUINCE (15) DÍAS CALENDARIO, o hasta 31 de diciembre de 2024, lo primero que ocurra.</t>
  </si>
  <si>
    <t>LINA MARIA CORREA URIBE</t>
  </si>
  <si>
    <t>https://www.funcionpublica.gov.co/web/sigep2/hdv/-/directorio/S1512014-8003-5/view</t>
  </si>
  <si>
    <t>Prestación de servicios profesionales a la Oficina de Negocios Verdes y Sostenibles, para realizar los análisis que se requieran, relacionados con Sistemas de Información Geográfica, en el marco del Programa Nacional de Pagos por Servicios Ambientales, así como las actividades técnicas necesarias para apoyar los avances del proceso de actualización y puesta en marcha del Registro de Ecosistemas y áreas Ambientales -REAA.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</si>
  <si>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Calle 37 No. 8 - 40, Bogotá D.C., Colombia Conmutador: (+57) 601 332 3400 https://www.minambiente.gov.co/ F-A-CTR-52: V7 – 27/07/2023 Página 7|21 2. Elaborar los insumos técnicos y realizar las actividades necesarias para apoyar los avances del proceso de actualización y puesta en marcha del Registro de Ecosistemas y Áreas Ambientales - REAA. 3. Realizar la revisión de la viabilidad técnica de los proyectos de Negocios Verdes y Pagos por Servicios Ambientales y otros incentivos a la conservación, en el marco del Programa Nacional de Pagos por Servicios Ambientales y el Plan Nacional de Negocios Verdes, a partir del análisis de Sistemas de Información Geográfica, de acuerdo con los requerimientos de la Oficina de Negocios Verdes y Sostenibles. 4. Desarrollar insumos técnicos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</si>
  <si>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El valor del contrato a celebrar es hasta por la suma de SETENTA Y OCHO MILLONES SETECIENTOS CINCUENTA MIL PESOS M/CTE ($78.750.000), incluido los impuestos a que haya lugar</t>
  </si>
  <si>
    <t>https://community.secop.gov.co/Public/Tendering/OpportunityDetail/Index?noticeUID=CO1.NTC.5607784&amp;isFromPublicArea=True&amp;isModal=true&amp;asPopupView=true</t>
  </si>
  <si>
    <t>El término estrictamente indispensable para que el contratista cumpla con el objeto y obligaciones contractuales será DIEZ (10) MESES Y QUINCE (15) DÍAS CALENDARIO, o hasta 31 de diciembre, lo primero que ocurra.</t>
  </si>
  <si>
    <t xml:space="preserve">PROFESIONALES </t>
  </si>
  <si>
    <t>LUZ FRANCY NAVARRO CUERVO</t>
  </si>
  <si>
    <t>INGENIERIA GEOGRAFICA</t>
  </si>
  <si>
    <t>https://www.funcionpublica.gov.co/web/sigep2/hdv/-/directorio/S586745-8003-5/view</t>
  </si>
  <si>
    <t>Prestar servicios profesionales a la Dirección de Gestión Integral del Recurso Hídrico del Ministerio de Ambiente y Desarrollo Sostenible, para apoyar la gestión del Consejo Nacional del Agua - CNA en la implementación y seguimiento del Plan de Acción 2022 - 2026 y su articulación con el proceso de reformulación de la Política Nacional para la Gestión Integral del Recurso Hídrico</t>
  </si>
  <si>
    <t>1. Apoyar a la DGIRH en la consecución de la información relacionada con el seguimiento a la implementación de la política para la gestión integral del Recurso hídrico. 2. Generar insumos técnicos para el proceso de formulación estratégica en el componente de gestión del riesgo y cambio climático en el marco de la reformulación de la Política Nacional para la Gestión Integral del Recurso Hídrico, en las etapas de diagnóstico y formulación estratégica. 3. Realizar la articulación técnica en los asuntos de competencia del Consejo Nacional del Agua -CNA y sus comités técnicos, en el marco del plan de acción 2023- 2026 del CNA. 4. Participar en los espacios y escenarios, incluyendo el acompañamiento técnico a las autoridades ambientales, comités regionales y mesas de trabajo, así como aquellas que sean requeridas por el supervisor, en virtud del cumplimiento del objeto contractual. C5. Las demás actividades que estén relacionadas con el objeto contractual y que sean requeridas por el supervisor.</t>
  </si>
  <si>
    <t>El valor del contrato a celebrar es hasta por la suma de CIENTO TRES MIL MILLONES PESOS M/CTE ($103.000.000).</t>
  </si>
  <si>
    <t>DIRECCIÓN DE GESTIÓN INTEGRAL DEL RECURSO HÍDRICO</t>
  </si>
  <si>
    <t>https://community.secop.gov.co/Public/Tendering/OpportunityDetail/Index?noticeUID=CO1.NTC.5602809&amp;isFromPublicArea=True&amp;isModal=true&amp;asPopupView=true</t>
  </si>
  <si>
    <t>El término estrictamente indispensable para que el contratista cumpla con el objeto y obligaciones contractuales será 10 (diez) meses, o hasta 31 de diciembre, lo primero que ocurra</t>
  </si>
  <si>
    <t>GINA ALEXANDRA PEÑA OLARTE</t>
  </si>
  <si>
    <t xml:space="preserve">INGENIERIA AMBIENTAL </t>
  </si>
  <si>
    <t>https://www.funcionpublica.gov.co/web/sigep2/hdv/-/directorio/S4656793-8003-5/view</t>
  </si>
  <si>
    <t>Prestar servicios profesionales a la Dirección de Gestión Integral del Recurso Hídrico del Ministerio de Ambiente y Desarrollo Sostenible, para brindar apoyo técnico en las actividades de gestión, impulso, seguimiento y consolidación requeridas en el marco del cumplimiento de las órdenes y compromisos a cargo de la dependencia derivadas de la sentencia de la Acción popular del Río Bogotá</t>
  </si>
  <si>
    <t>1. Convocar, atender y apoyar los diferentes espacios que se generen en el marco del Consejo Estratégico de la Cuenca Hidrográfica del Río Bogotá – CECH, los espacios de seguimiento con el Comité de Verificación y la Mesa de Articulación Nacional. 2. Gestionar la elaboración, apoyar la ejecución y seguimiento de las acciones contempladas en el Plan de Acción del Consejo Estratégico de la Cuenca Hidrográfica del Río Bogotá – CECH. 3. Apoyar la orientación de las acciones y delegación a los diferentes espacios de trabajo que se requieran en el marco del cumplimiento de las acciones de la sentencia. 4. Revisar, analizar y consolidar los informes semestrales de avance de ejecución y seguimiento de actividades del Plan de Acción del Consejo Estratégico de la Cuenca Hidrográfica del Río Bogotá – CECH. 5. Proyectar, revisar, analizar y consolidar los diferentes informes, reportes de avance, ejecución y seguimiento de actividades del Plan de Acción del Consejo Estratégico de la Cuenca Hidrográfica del Río Bogotá – CECH y otros requeridos por las diferentes instancias de control y seguimiento en coordinación con demás áreas según corresponda. 6. Elaborar y actualizar el reporte de estado de cumplimiento de la sentencia de las órdenes a cargo del Ministerio de Ambiente y Desarrollo Sostenible. 7. Las demás que le sean requeridas por el supervisor del contrato y que tengan relación con el objeto contractual.</t>
  </si>
  <si>
    <t>El valor del contrato a celebrar es hasta por la suma de NOVENTA MILLONES DE PESOS ($ 90.000.000), incluido los impuestos a que haya lugar.</t>
  </si>
  <si>
    <t>GINA PAOLA GALLO GIL</t>
  </si>
  <si>
    <t>Profesional Especializado grado 19</t>
  </si>
  <si>
    <t>https://community.secop.gov.co/Public/Tendering/OpportunityDetail/Index?noticeUID=CO1.NTC.5602315&amp;isFromPublicArea=True&amp;isModal=true&amp;asPopupView=true</t>
  </si>
  <si>
    <t>El término estrictamente indispensable para que el contratista cumpla con el objeto y obligaciones contractuales será de 10 meses o hasta 31 de diciembre, lo primero que ocurra.</t>
  </si>
  <si>
    <t xml:space="preserve">ZOILA PATRICIA VELASCO LINARES	</t>
  </si>
  <si>
    <t>https://www.funcionpublica.gov.co/web/sigep2/hdv/-/directorio/S532042-8003-5/view</t>
  </si>
  <si>
    <t>Prestación de servicios profesionales a la Dirección de Gestión Integral de Recurso Hídrico del Ministerio de Ambiente y Desarrollo Sostenible, para apoyar la gestión de las acciones de la línea de mejoramiento de la calidad ambiental en el marco de la ejecución de la orden quinta de la sentencia T-622 de 2016, de acuerdo con las obligaciones específicas del contrato.</t>
  </si>
  <si>
    <t>1. Elaborar un documento que consolide y establezca la temporalidad de cumplimiento por parte de las entidades accionadas en la Sentencia T-622 de 2016, la línea base y prospectivas de gestión e implementación de las actividades de la línea de mejoramiento de la calidad ambiental en los ecosistemas degradados en la cuenca del Rio Atrato. 2. Apoyar, impulsar y realizar el seguimiento de las funciones asignadas a la dirección en la resolución 0115 de 2018, “por la cual se asignan funciones al interior del Ministerio en el marco del cumplimiento de la sentencia T – 622 de 2016”, elaborando los documentos indicados por el supervisor. 3.Brindar acompañamiento a entes territoriales y autoridades ambientales en el marco de la formulación de proyectos enfocados al cumplimiento del plan de acción de la orden quinta de la sentencia T – 622 de 2016 en la cuenca baja del rio Atrato, elaborado los documentos indicados por el supervisor. 4. Realizar, acorde con las metas definidas en el plan de acción de la orden quinta, la revisión de los documentos, manuales, metodologías, protocolos, procedimientos y demás instrumentos que dan soporte a las actividades realizadas o proyectadas por las entidades locales, regionales y nacionales asociadas a las líneas temáticas del plan de acción de la orden quinta de la Sentencia T-622 de 2016. 5. Apoyar la generación de espacios para obtener insumos, socialización de resultados, retroalimentación y ajuste de los productos generados con los actores internos y externos que puedan tener algún tipo de injerencia en la ejecución y seguimiento de la línea “mejoramiento de la calidad ambiental” del plan de acción de la orden quita para la vigencia 2023, asociadas a la remediación, rehabilitación y/o restauración de ecosistemas. 6. Elaborar insumos, documentos y/o informes de gestión para dar respuesta a los órganos de control, las comunidades accionantes y demás actores. 7. Las demás que sean requeridas por el supervisor del contrato y que tengan relación con el objeto contractual.</t>
  </si>
  <si>
    <t>El valor del contrato a celebrar es hasta por la suma de SETENTA Y SEIS MILLONES QUINIENTOS MIL DE PESOS ($76.500.000), incluido los impuestos a que haya lugar.</t>
  </si>
  <si>
    <t>https://community.secop.gov.co/Public/Tendering/OpportunityDetail/Index?noticeUID=CO1.NTC.5635809&amp;isFromPublicArea=True&amp;isModal=true&amp;asPopupView=true</t>
  </si>
  <si>
    <t>El término estrictamente indispensable para que el contratista cumpla con el objeto y obligaciones contractuales será de nueve (9) meses o hasta 31 de diciembre, lo primero que ocurra.</t>
  </si>
  <si>
    <t>DORIS LILIANA OTÁLVARO HOYOS</t>
  </si>
  <si>
    <t>GEOLOGIA</t>
  </si>
  <si>
    <t>https://www.funcionpublica.gov.co/web/sigep2/hdv/-/directorio/S275816-8003-5/view</t>
  </si>
  <si>
    <t>Prestar los servicios profesionales en el campo de la hidrogeología, para apoyar a la Dirección de Gestión Integral del Recurso Hídrico en el desarrollo del Comité Técnico Permanente de Aguas Subterráneas, las gestiones técnicas requeridas para la expedición y/o socialización de la guía metodológica para la formulación de Planes de Manejo Ambiental de Acuíferos, y el apoyo en la formulación de proyectos nacionales y transfronterizos relacionados con las aguas subterráneas</t>
  </si>
  <si>
    <t>1. Presentar un plan de trabajo para la ejecución del contrato, de conformidad con las orientaciones del supervisor. 2. Apoyar técnicamente el proceso para la expedición y/o socialización de la guía metodológica para la formulación de Planes de Manejo Ambiental de Acuíferos - PMAA. 3. Apoyar técnicamente el proceso de reformulación de la política de Gestión Integral de Recurso Hídrico en los temas relacionados a las aguas subterráneas y el cumplimiento de las acciones establecidas en el Programa Nacional de Aguas Subterráneas. 4. Participar y brindar los insumos requeridos para el desarrollo del Comité Técnico Permanente de Aguas Subterráneas creado e instalado en el marco de la Comisión Nacional del Agua – CNA. 5. Apoyar el proceso de asistencia técnica a las autoridades ambientales en relación con los lineamientos para la gestión de las aguas subterráneas, por medio de mesas de trabajo, visitas a las Autoridades Ambientales, comités técnicos y otras requeridas por la DGIRH, en virtud del cumplimiento del objeto contractual. 6. Apoyo en la formulación e implementación de proyectos de nacionales y/o transfronterizos en temas de aguas subterráneas. 7. Apoyar la generación de conceptos técnicos y respuesta a solicitudes que le sean requeridas en el campo de la hidrogeología y las demás relacionadas con el objeto del contrato. 8. Las demás actividades que estén relacionadas con el objeto contractual y que sean requeridas por el supervisor.</t>
  </si>
  <si>
    <t>https://community.secop.gov.co/Public/Tendering/OpportunityDetail/Index?noticeUID=CO1.NTC.5620670&amp;isFromPublicArea=True&amp;isModal=true&amp;asPopupView=true</t>
  </si>
  <si>
    <t>CARLOS AUGUSTO PINILLOS SAAVEDRA</t>
  </si>
  <si>
    <t>https://www.funcionpublica.gov.co/web/sigep2/hdv/-/directorio/S618538-8003-5/view</t>
  </si>
  <si>
    <t>Prestar servicios profesionales en asuntos relacionados con la administración financiera, contable y técnica en las fases contractuales de los contratos, convenios y demás procesos de la Secretaría General del Ministerio de Ambiente y Desarrollo Sostenible.</t>
  </si>
  <si>
    <t>1. Realizar la revisión técnica y financiera, analizar y emitir concepto de carácter financiero y presupuestal de los procesos a cargo de la Secretaría General y sus grupos de trabajo. 2. Apoyar financiera y técnicamente los procesos de liquidación y cierres de expedientes contractuales de los procesos a cargo del Ordenador del gasto y de la Secretaría General cuando le sea requerido por el supervisor. 3. Realizar actividades de seguimiento de ejecución presupuestal y apoyar en la supervisión técnica y financiera de los contratos y/o convenios a cargo del Despacho de la Secretaría General y/o aquellos que designe el supervisor del contrato. 4. Elaborar los reportes de la información presupuestal y financiera de los convenios y contratos suscritos en el Despacho de la Secretaría General en la etapa poscontractual. 5. Apoyar en la definición, seguimiento y control de indicadores de gestión financiera y contractual, cuando le sea requerido por el supervisor del contrato. 6. Dar respuesta oportuna a las solicitudes de información, peticiones, quejas, y demás requerimientos relacionados con el objeto contractual. 7. Participar y asistir a las reuniones, mesas de trabajo y otros espacios para el desarrollo del objeto del contrato, allegando los soportes de asistencia, memorias y seguimiento a los compromisos generados. 8. Las demás actividades que le sean asignadas por la supervisión del contrato y estén en el marco del objeto contractual.</t>
  </si>
  <si>
    <t>El valor del contrato a celebrar es hasta por la suma de OCHENTA Y CINCO MILLONES CUATROCIENTOS DOCE MIL SETECIENTOS CINCUENTA PESOS M/CTE ($85´412.750), incluidos los impuestos a que haya lugar.</t>
  </si>
  <si>
    <t>https://community.secop.gov.co/Public/Tendering/OpportunityDetail/Index?noticeUID=CO1.NTC.5603814&amp;isFromPublicArea=True&amp;isModal=true&amp;asPopupView=true</t>
  </si>
  <si>
    <t>El término estrictamente indispensable para que el/la contratista cumpla con el objeto y obligaciones contractuales será de DIEZ (10) MESES Y VEINTIUN (21) DIAS , previo cumplimiento de los requisitos de perfeccionamiento y ejecución, sin exceder la vigencia fiscal de 2024.</t>
  </si>
  <si>
    <t xml:space="preserve">GUSTAVO ERNESTO ALVAREZ LOPEZ </t>
  </si>
  <si>
    <t>https://www.funcionpublica.gov.co/web/sigep2/hdv/-/directorio/S1807493-8003-5/view</t>
  </si>
  <si>
    <t>Prestar servicios profesionales para asistir al Ministerio de Ambiente y Desarrollo Sostenible en el seguimiento al Contrato de Fiducia 1292 de 2023 y en la gestión de los componentes administrativo y jurídico para la debida operación del Fondo para la Vida y la Biodiversidad.</t>
  </si>
  <si>
    <t>1. Revisar jurídicamente los documentos que se vayan a someter a estudio del Consejo Directivo y de los Comités Fiduciario y Financiero del Fondo para la Vida y la Biodiversidad. 2. Revisar jurídicamente los términos de referencia que el ministerio deba remitir a Fiducoldex SA, en el marco del contrato 1292 de 2023. 3. Apoyar jurídica y administrativamente a la supervisión del contrato 1292 de 2023. 4. Acompañar y formular recomendaciones jurídicas al Consejo Directivo, los Comités Fiduciario y Financiero del Fondo para la Vida y la Biodiversidad y al supervisor del contrato 1292 de 2023. 5. Proyectar respuestas a entes de control, derechos de petición y demás documentos e informes que le sean requeridos por el supervisor del contrato 1292 de 2023, según los plazos establecidos en las normas vigentes. 6. Participar en las reuniones relacionadas con el objeto contractual para lo cual se deben allegar los soportes de la asistencia, ayudas de memoria o el soporte del seguimiento a los compromisos establecidos, en caso de aplicar. 7. Las demás que le sean asignadas por el supervisor acorde con el objeto del contrato</t>
  </si>
  <si>
    <t xml:space="preserve">El valor del contrato a celebrar es hasta por la suma de CIENTO TREINTA Y UN MILLONES CIENTO CUARENTA Y NUEVE MIL NOVECIENTOS PESOS M/cte ($131.149.900) incluido IVA y todos los impuestos a que haya lugar. </t>
  </si>
  <si>
    <t>CESAR EDUARDO CAMARGO RAMÍREZ</t>
  </si>
  <si>
    <t>https://community.secop.gov.co/Public/Tendering/OpportunityDetail/Index?noticeUID=CO1.NTC.5603854&amp;isFromPublicArea=True&amp;isModal=true&amp;asPopupView=true</t>
  </si>
  <si>
    <t>El término estrictamente indispensable para que el contratista cumpla con el objeto y obligaciones contractuales será o hasta 31 de diciembre, lo primero que ocurra</t>
  </si>
  <si>
    <t>MARY ALEJANDRA RIOS MARMOL</t>
  </si>
  <si>
    <t xml:space="preserve">INGENIERIA AMBIENTAL Y SANITARIA </t>
  </si>
  <si>
    <t>https://www.funcionpublica.gov.co/web/sigep2/hdv/-/directorio/S4492980-8003-5/view</t>
  </si>
  <si>
    <t>Prestación de servicios profesionales a la Dirección de Asuntos Marinos, Costeros y Recursos Acuáticos del Ministerio de Ambiente y Desarrollo Sostenible, para generar instrumentos técnicos y normativos dirigidos al control y seguimiento de la calidad ambiental marino costera</t>
  </si>
  <si>
    <t>1. Elaborar y presentar un plan de trabajo para la ejecución de las actividades del contrato
2. Consolidar el documento técnico de soporte de la iniciativa normativa de concesión de aguas marinas.
3. Apoyar la coordinación del proceso técnico para iniciar la formulación de la iniciativa normativa de sedimentos marino-costeros.
4. Realizar el documento de caracterización de sedimentos marino-costeros como soporte técnico para la iniciativa normativa.
5. Realizar el soporte técnico para la adopción y socialización del Programa Nacional de Monitoreo del Recurso Hidrico -PNMRH.
6. Apoyar la supervisión de los contratos y/o convenios que le sean designados por el supervisor.
7. Suministrar apoyo técnico en la elaboración de respuestas, PQRS, elaboración de conceptos técnicos, ayudas de memoria, requerimientos de órganos de control y respuestas a consultas y solicitudes de información, relacionados con el objeto contractual con criterios de calidad y oportunidad dando cumplimiento a los términos legales.
8. Apoyar el seguimiento de productos técnicos de convenios relacionados con la Dirección de Asuntos Marinos, Costeros y Recursos Acuáticos.
9. Participar y apoyar en la organización de talleres, reuniories, actividades y otros espacios de articulación pertinentes que realiza MINAMBIENTE relacionados con el objeto del contrato.
10. Mantener actualizada la información del drive (Carpeta digital) de la DAMCRA de los trámites asignados.
11. Las demás actividades relacionadas con el desarrollo del objeto contractual.</t>
  </si>
  <si>
    <t>https://community.secop.gov.co/Public/Tendering/OpportunityDetail/Index?noticeUID=CO1.NTC.5644547&amp;isFromPublicArea=True&amp;isModal=true&amp;asPopupView=true</t>
  </si>
  <si>
    <t>VICTOR MANUEL JUNCA RODRIGRUEZ</t>
  </si>
  <si>
    <t>https://www.funcionpublica.gov.co/web/sigep2/hdv/-/directorio/S468314-8003-5/view</t>
  </si>
  <si>
    <t>Prestación de servicios profesionales a la Dirección de Asuntos Marinos, Costeros y Recursos Acuáticos del Ministerio Ambiente y Desarrollo Sostenible, para apoyar en las actividades relacionadas con el seguimiento y evaluación ambiental de los planes, proyectos y actividades de sectores productivos en zonas marino-costeras, incluyendo los procesos de licenciamiento ambiental según la normatividad ambiental vigente</t>
  </si>
  <si>
    <t>1.Elaborar conceptos y dar seguimiento a las solicitudes que se realicen ante la DAMCRA relacionados con la formulación y el desarrollo de planes, estrategias y proyectos de sectores productivos que potencialmente afecten los ecosistemas y recursos marino-costeros. 2. Brindar soporte técnico en los procesos de evaluación de proyectos y actividades sujetas de licencia ambiental que se desarrollen en el territorio marino costero del país. 3. Actualizar y ajustar según el sistema de gestión documental la base de datos de conceptos de la Dirección. 4. Apoyar el desarrollo de acciones para el cumplimiento y seguimiento a sentencias o acciones constitucionales relacionadas con la reducción de impactos ambientales de procesos productivos de sectores de la economía en ecosistemas marino-costeros. 5. Apoyar la formulación y la supervisión de los contratos y/o convenios que le sean designados por el supervisor. 6. Apoyar la revisión de documentos, preparación de conceptos, ayudas de memoria, respuestas a consultas y solicitudes en general de información, etc., relacionados con las gestiones y obligaciones nacionales e internacionales con criterios de calidad y oportunidad dando cumplimiento a los términos legales. 7. Participar y apoyar en la organización de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</si>
  <si>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CIEN MILLONES DE PESOS M/CTE ($100.000.000), incluido los impuestos a que haya lugar.</t>
  </si>
  <si>
    <t>https://community.secop.gov.co/Public/Tendering/OpportunityDetail/Index?noticeUID=CO1.NTC.5664211&amp;isFromPublicArea=True&amp;isModal=true&amp;asPopupView=true</t>
  </si>
  <si>
    <t>El término estrictamente indispensable para que el contratista cumpla con el objeto y obligaciones contractuales será DIEZ (10) MESES, o hasta 31 de diciembre, lo primero que ocurra.</t>
  </si>
  <si>
    <t>JISSEDT ANDREA PACHECO CASTRO</t>
  </si>
  <si>
    <t>INGENIERIA DE SONIDO</t>
  </si>
  <si>
    <t>https://www.funcionpublica.gov.co/web/sigep2/hdv/-/directorio/S754886-8003-5/view</t>
  </si>
  <si>
    <t>Prestar servicios profesionales a la Dirección de Asuntos Ambientales Sectorial y Urbana del Ministerio de Ambiente y Desarrollo Sostenible para la revisión, formulación y actualización de instrumentos técnicos y normativos para la medición, diagnóstico, gestión y reducción del impacto por ruido en las comunidades y ecosistemas.</t>
  </si>
  <si>
    <t>1. Presentar para aprobación del supervisor un plan de trabajo (actividades, cronograma y entregables) dentro de los diez (10) días calendario siguientes al cumplimiento de los requisitos de ejecución del contrato. 2. Generar insumos para la formulación de lineamientos para la reducción de ruido en sectores priorizados y adelantar la gestión necesaria para avanzar en la implementación de acciones y el seguimiento de la estrategia de ruido. 3. Generar insumos técnicos y adelantar la gestión necesaria para la formulación de una propuesta de norma de ruido de fuentes móviles y los documentos para su expedición. 4. Apoyar la revisión y generación de insumos técnicos en materia de ruido para los instrumentos normativos de licenciamiento ambiental priorizados en el primer semestre de 2024. 5. Apoyar en la estructuración de una mesa de trabajo colaborativa con entidades especializadas en bioacústica para generar alianzas estratégicas con miras a la formulación de instrumentos normativos en la materia.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</si>
  <si>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SESENTA Y NUEVE MILLONES SEISCIENTOS MIL PESOS M-CTE ($69.600.000) incluido los impuestos a que haya lugar.</t>
  </si>
  <si>
    <t>https://community.secop.gov.co/Public/Tendering/OpportunityDetail/Index?noticeUID=CO1.NTC.5603385&amp;isFromPublicArea=True&amp;isModal=true&amp;asPopupView=true</t>
  </si>
  <si>
    <t>El término estrictamente indispensable para que el contratista cumpla con el objeto y obligaciones contractuales será de ocho (8) meses, o hasta 31 de diciembre de 2024, lo primero que ocurra.</t>
  </si>
  <si>
    <t xml:space="preserve">DANIEL SANTIAGO BARTELS BARRAGAN </t>
  </si>
  <si>
    <t>https://www.funcionpublica.gov.co/web/sigep2/hdv/-/directorio/S2221250-8003-5/view</t>
  </si>
  <si>
    <t>4 Prestar sus servicios profesionales a la Oficina de Tecnologías de la Información y la Comunicación del Ministerio de Ambiente y Desarrollo Sostenible, para la administración de los módulos componentes, atención de incidentes y requerimientos de reporte de información de la plataforma VITAL así como, participar en procesos de análisis, elaboración de arquitecturas y requerimientos, desarrollo, pruebas e implantación de componentes de software.</t>
  </si>
  <si>
    <t>1. Levar a cabo el desarrollo de los procesos de mantenimiento, soporte, actualizaciones o nuevas funcionalidades sobre el backend del ecosistema VITAL (aplicación, funcionalidad o subsistema de la plataforma VITAL). 2. Acompañar la resolución de problemas o incidencias generadas de acuerdo con el esquema de escalamiento de la mesa de ayuda del Ministerio de Ambiente y Desarrollo Sostenible, con el fin de dar solución a las necesidades o fallas que se llegaren a presentar. 3. Definir procesos de negocio, realizar diagramas de procesos y modelos arquitectónicos, además mockups y wiframes del Ecosistema VITAL. 4. Realizar las acciones que se requieran para el afinamiento, mejora continua u optimización de los sistemas de información directamente relacionados con el ecosistema VITAL. 5. Actualizar los servicios web existentes en el proceso de optimización de integración entre autoridades ambientales hacia el ecosistema VITAL. 6. Aplicar en los procesos de documentación, preparación o estructuración de información que le corresponda en el desarrollo del contrato, acorde con las guías, formatos, directrices o lineamientos de buenas prácticas que determine la Oficina Tecnologías de la Información y Comunicación del Ministerio. 7. Brindar soporte a los módulos del Ecosistema VITAL, e implementar los servicios API Rest y componentes desarrollados en servicios de nube, asi como acompañar procesos Arquitectónicos en nube y participar en la gestión de casos o incidencias relacionados con infraestructura tecnológica del Ecosistema VITAL. 8. Participar en la formulación y ejecución de pruebas unitarias, pruebas de datos, pruebas de negocio, pruebas funcionales y pruebas de integración continua en los módulos y aplicaciones desarrollados dentro del marco de este contrato para el Ecosistema VITAL. 9. Analizar y controlar las pruebas de Calidad de sonarqube y los procesos de integración continua con Jenkins que estarán disponibles de acuerdo con los lineamientos del ministerio. 11. Desarrollar y mantener el módulo de reportes y estadísticas del Ecosistema VITAL, en el tablero de control definido por el Ministerio. 12. Realizar el análisis, verificación y control de calidad de los códigos fuente desarrollados para el ecosistema VITAL, generando el plan de mejoramiento, mitigación e implementación de los hallazgos encontrados.13.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14. Apoyar el seguimiento al cronograma y actividades a cargo de los contratistas que prestan apoyo al Sistema VITAL, generando las alertas respectivas a la supervisión 15. Las demás actividades que le asigne el supervisor del contrato y que tengan relación con el objeto contractual</t>
  </si>
  <si>
    <t>El valor del contrato a celebrar es hasta por la suma de $110.250.000 incluido los impuestos a que haya lugar</t>
  </si>
  <si>
    <t>https://community.secop.gov.co/Public/Tendering/OpportunityDetail/Index?noticeUID=CO1.NTC.5608161&amp;isFromPublicArea=True&amp;isModal=true&amp;asPopupView=true</t>
  </si>
  <si>
    <t>El término estrictamente indispensable para que el contratista cumpla con el objeto y obligaciones contractuales será de Diez (10) meses y Quince (15) días o hasta el 31 de diciembre de 2024, lo primero que ocurra.</t>
  </si>
  <si>
    <t>528 - CESION</t>
  </si>
  <si>
    <t>DANIEL JOSE ROMERO MARTINEZ</t>
  </si>
  <si>
    <t>https://www1.funcionpublica.gov.co/web/sigep2/hdv/-/directorio/S1318282-8003-5/view</t>
  </si>
  <si>
    <t>El valor sin ejecutar y que se cede del Contrato de Prestación de Servicios Profesionales No. CD 528-2024 es de OCHENTA Y CUATRO MILLONES DE PESOS M/CTE ($84.000.000.oo) incluido impuestos a que haya lugar.</t>
  </si>
  <si>
    <t>https://community.secop.gov.co/Public/Tendering/OpportunityDetail/Index?noticeUID=CO1.NTC.5608161&amp;isFromPublicArea=True&amp;isModal=False</t>
  </si>
  <si>
    <t>El término estrictamente indispensable para que el contratista cumpla con el objeto y obligaciones contractuales será de Ocho (8) meses o hasta el 31 de diciembre de 2024, lo primero que ocurra.</t>
  </si>
  <si>
    <t>DAVID JULIAN TETE MIELES</t>
  </si>
  <si>
    <t xml:space="preserve">TECNOLOGIA EN SISTEMAS </t>
  </si>
  <si>
    <t>https://www.funcionpublica.gov.co/web/sigep2/hdv/-/directorio/S1359137-8003-5/view</t>
  </si>
  <si>
    <t>Prestación de servicios de apoyo a la gestión a la Oficina de Tecnologías de la Información y la Comunicación del Ministerio de Ambiente y Desarrollo Sostenible, para realizar actividades de soporte y monitoreo de la plataforma tecnológica</t>
  </si>
  <si>
    <t>1. Apoyar en la Gestión de la infraestructura de soluciones informáticas instaladas en plataformas tecnológicas y mantener la continuidad en la prestación de los servicios de la red informática de acuerdo con las políticas establecidas por la entidad. 2. Acompañar en la instalación, configuración, afinamiento, actualización y/o aseguramiento de los sistemas operativos y software base en computadores servidores, unidades de almacenamiento, equipos de interconexión y demás hardware del centro de cómputo, centros de cableado y/o en servicios en la nube, según asignación del supervisor del contrato. 3. Apoyar en la Administración del sistema de copias de respaldo de la información y sistemas de la entidad, de acuerdo con lo establecido en el instructivo de copias de seguridad, y apoyar procesos para su restauración. 4. Elaborar la documentación técnica referente a las actividades realizadas 5.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6. Las demás que le sean asignadas por el supervisor del contrato, inherentes al objeto del mismo.</t>
  </si>
  <si>
    <t>El valor del contrato a celebrar es hasta por la suma de $ 52.286.667 incluido los impuestos a que haya lugar.</t>
  </si>
  <si>
    <t>https://community.secop.gov.co/Public/Tendering/OpportunityDetail/Index?noticeUID=CO1.NTC.5610810&amp;isFromPublicArea=True&amp;isModal=true&amp;asPopupView=true</t>
  </si>
  <si>
    <t>El término estrictamente indispensable para que el contratista cumpla con el objeto y obligaciones contractuales será de Diez (10) meses y diez (10) dias o hasta el 31 de diciembre de 2024, lo que ocurra primero.</t>
  </si>
  <si>
    <t>DANY YORDANO MARTINEZ CASTRO</t>
  </si>
  <si>
    <t>https://www.funcionpublica.gov.co/web/sigep2/hdv/-/directorio/S4279628-8003-5/view</t>
  </si>
  <si>
    <t>Prestación de servicios profesionales a la Oficina de Tecnologías de la Información y la Comunicación del Ministerio de Ambiente y Desarrollo Sostenible, para operar los módulos y componentes que conforman la plataforma VITAL.</t>
  </si>
  <si>
    <t>1. Dar solución a las incidencias de primer y segundo nivel que reporten los usuarios a través de la herramienta que para tal fin defina el ministerio, en lo relacionado con el uso de los componentes del ecosistema VITAL. Lo anterior, conforme los ANS definidos por el Ministerio. 2. Apoyar a la jefatura de la OTIC en la elaboración de guías e instructivos de usuario final que faciliten el uso de las funcionalidades que conforman el ecosistema vital, de acuerdo con los lineamientos establecidos por el ministerio. 3. Apoyar las actividades que se definan para fortalecer el uso y apropiación de la mesa de ayuda para la atención al usuario, y el manejo de los módulos que conforman el ecosistema VITAL. 4. Apoyar el desarrollo y actualización del inventario de servicios, servidores, DNS y componentes que se instalan en la infraestructura disponible del ministerio. 5. Actualizar y/o elaborar la documentación relacionada con los procesos de requerimientos funcionales y desarrollo que le sean asignados y que estén relacionados con los componentes de la plataforma vital. 6. Monitorear el constante funcionamiento de las aplicaciones y servicios que conforman el ecosistema vital, generando las alertas y gestionando las actividades requeridas para garantizar su operación y disponibilidad los usuarios, conforme los lineamientos que se impartan por la OTIC. 7. Elaborar y presentar informes diarios, semanales y mensuales, a través de la herramienta que indique el ministerio, para la consolidación de indicadores y estadísticas relacionadas con los incidentes reportados y casos atendidos para la plataforma VITAL. 8. Brindar insumos y aportes en el proceso de consolidación del Banco de conocimiento de las solicitudes de soporte y soluciones que le sean asignadas en el marco del Ecosistema VITAL. Lo anterior, conforme los lineamientos de la OTIC.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actividades que le asigne el supervisor del contrato y que tengan relación con el objeto contractual."</t>
  </si>
  <si>
    <t>El valor del contrato a celebrar es hasta por la suma de $46.438.000 incluido los impuestos a que haya lugar.</t>
  </si>
  <si>
    <t>https://community.secop.gov.co/Public/Tendering/OpportunityDetail/Index?noticeUID=CO1.NTC.5611189&amp;isFromPublicArea=True&amp;isModal=true&amp;asPopupView=true</t>
  </si>
  <si>
    <t>El término estrictamente indispensable para que el contratista cumpla con el objeto y obligaciones contractuales será de Diez (10) meses y diez (10) días o hasta el 31 de diciembre de 2024, lo primero que ocurra.</t>
  </si>
  <si>
    <t>GUSTAVO ADOLFO NIETO ZUÑIGA</t>
  </si>
  <si>
    <t>https://www.funcionpublica.gov.co/web/sigep2/hdv/-/directorio/S97308-8003-5/view</t>
  </si>
  <si>
    <t>Prestar los servicios profesionales a la Oficina de Tecnologías de la Información y la Comunicación del Ministerio de Ambiente y Desarrollo Sostenible para apoyar el desarrollo de la Política de Gobierno Digital en la Oficina de Tecnologías de la Información en el marco de arquitectura de TI del estado colombiano.</t>
  </si>
  <si>
    <t>1. Apoyar la actualización del Plan Estratégico de la Oficina de Tecnología de la Información y la Comunicación del Ministerio de Ambiente y Desarrollo sostenible. 2. Apoyar la planificación, implementación, evaluación y mejoramiento continuo en el cumplimiento por parte de la OTIC del habilitador Arquitectura TI de la Política de Gobierno Digital, en sus diferentes dominios: Estrategia de TI, Gobierno de TI, Información, Sistemas de Información Servicios Tecnológicos, Uso y Apropiación de TI. 3. Apoyar el seguimiento trimestral sobre el estado de ejecución y cumplimiento del PETI de la Oficina de Tecnología de la Información y la Comunicación, entregado las alertas correspondientes para la toma de decisiones 4. Apoyar en el seguimiento y cumplimiento de las actividades relacionadas con cumplimiento de la política de gobierno digital. 5. Apoyar al área pertinente en el reporte del auto diagnóstico del grado de implementación del marco de referencia de arquitectura de TI del estado colombiano en la Oficina de Tecnología de la Información y la Comunicación.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</si>
  <si>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de $ 86.800.000 incluido los impuestos a que haya lugar.</t>
  </si>
  <si>
    <t>https://community.secop.gov.co/Public/Tendering/OpportunityDetail/Index?noticeUID=CO1.NTC.5615013&amp;isFromPublicArea=True&amp;isModal=true&amp;asPopupView=true</t>
  </si>
  <si>
    <t>El término estrictamente indispensable para que el contratista cumpla con el objeto y obligaciones contractuales será de Diez (10) meses y Diez (10) días o hasta el 31 de diciembre de 2024, lo que ocurra primero.</t>
  </si>
  <si>
    <t>JHOVANA REINA GARCIA </t>
  </si>
  <si>
    <t>ESTADISTICA</t>
  </si>
  <si>
    <t>https://www.funcionpublica.gov.co/web/sigep2/hdv/-/directorio/S480633-8003-5/view</t>
  </si>
  <si>
    <t>Prestar sus servicios profesionales a la Oficina de Tecnologías de la Información y la Comunicación del Ministerio de Ambiente y Desarrollo Sostenible, para acompañar desde el componente estadístico el análisis de la información producida dentro del sector ambiental; que contribuyan en el fortalecimiento del Sistema de Información Ambiental de Colombia SIAC.</t>
  </si>
  <si>
    <t>1. Participar desde el componente estadístico en el desarrollo y generación de modelos de analítica de datos del sector ambiental con el propósito de respaldar el monitoreo y la integración de información en diversos contextos, a fin de facilitar la toma de decisiones. 2. Realizar acciones de orientación del Gobierno de Datos que garantice la calidad, integridad, seguridad y cumplimiento normativo de la información ambiental del sector. 3. Brindar asistencia técnica para la formulación y seguimiento de Indicadores Ambientales del Ministerio de Ambiente y Desarrollo Sostenible y del Sector. 4. Realizar desde el componente estadístico, acciones de orientación e implementación del proceso de exploración y selección de fuentes de datos y proceso de curado y procesamiento de datos que facilite el acceso a datos, cifras y análisis avanzados de información de las entidades del SINA y que apoye la toma de decisiones estratégicas. 5. Brindar aportes desde el componente estadístico en la formulación y/o actualización de lineamientos de arquitectura de información del sector ambiental, según designe el supervisor del contrato. 6. Facilitar los procesos de planeación, gestión y desarrollo de actividades del Plan Estadístico Institucional del Ministerio, alineados con la política de Gestión de Información Estadística del DANE y lineamientos del Sistema Estadístico Nacional (SEN). 7. Realizar procesos de documentación que se encuentren asociados al diseño, desarrollo y funcionamiento del proceso de arquitectura de información, acorde a las guías y buenas prácticas del Ministerio de Tecnologías de la Información y Comunicación del Ministerio de Ambiente y Desarrollo Sostenible. 8. Participar en actividades relacionadas con el mejoramiento a las versiones y contenidos de formatos, base de datos o plataformas, con base en los requerimientos de estructuración, ajuste o de incorporación de datos y cifras de temáticas ambientales, según se determine por la Oficina Tecnologías de la Información y Comunicación del Ministerio.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actividades que le asigne el supervisor del contrato y que tengan relación con el objeto contractual.</t>
  </si>
  <si>
    <t>El valor del contrato a celebrar es hasta por la suma de $106.750.000 inlcuido los impuestos a que haya lugar.</t>
  </si>
  <si>
    <t>https://community.secop.gov.co/Public/Tendering/OpportunityDetail/Index?noticeUID=CO1.NTC.5616527&amp;isFromPublicArea=True&amp;isModal=true&amp;asPopupView=true</t>
  </si>
  <si>
    <t>El término estrictamente indispensable para que el contratista cumpla con el objeto y obligaciones contractuales será de Diez (10) meses y Cinco (5) días o hasta el 31 de diciembre de 2024, lo que ocurra primero.</t>
  </si>
  <si>
    <t>JAIME ANDRÉS GUZMÁN ESPINEL</t>
  </si>
  <si>
    <t>https://www.funcionpublica.gov.co/web/sigep2/hdv/-/directorio/S3088220-8003-5/view</t>
  </si>
  <si>
    <t>El valor del contrato a celebrar es hasta por la suma de $117.425.000 incluido los impuestos a que haya lugar.</t>
  </si>
  <si>
    <t>https://community.secop.gov.co/Public/Tendering/OpportunityDetail/Index?noticeUID=CO1.NTC.5617738&amp;isFromPublicArea=True&amp;isModal=true&amp;asPopupView=true</t>
  </si>
  <si>
    <t>El término estrictamente indispensable para que el contratista cumpla con el objeto y obligaciones contractuales será de Diez (10) meses y cinco (5) días o hasta el 31 de diciembre de 2024, lo que ocurra primero.</t>
  </si>
  <si>
    <t>MIGUEL ANGEL PORRAS VILLARAL</t>
  </si>
  <si>
    <t xml:space="preserve">INGNIERIA DE SISTEMAS </t>
  </si>
  <si>
    <t>https://www.funcionpublica.gov.co/web/sigep2/hdv/-/directorio/S4759838-8003-5/view</t>
  </si>
  <si>
    <t>Prestar servicios profesionales a la Secretaría General y sus grupos de trabajo para el mejoramiento de los procesos a cargo, desde un componente técnico y tecnológico en el marco de las funciones asignadas a la dependencia</t>
  </si>
  <si>
    <t>1. Participar en la estructuración o actualización de los procesos de la Secretaria General, desde el componente tecnológico y de innovación. 2. Apoyar en el soporte técnico y tecnológico de las herramientas, bases y sistemas de información que funcionen en la Secretaria General y la Subdirección Administrativa y Financiera. 3. Apoyar la implementación, ejecución y seguimiento de las estrategias, planes y programas desde el componente tecnológico que adelanta la Secretaria General. 4. Participar en el desarrollo y el mejoramiento de las aplicaciones y herramientas tecnologías empleadas en la gestión de los grupos de trabajo de la Secretaria General y de la Subdirección Administrativa y Financiera, siguiendo los lineamientos de la oficina de tecnología de la entidad. 5. Asistir a las reuniones de trabajo a las que sea citado, allegando los soportes de asistencia, memorias y seguimiento a los compromisos generados. 6. Las demás actividades asignadas por el supervisor del contrato y que estén acordes con el objeto del contrato</t>
  </si>
  <si>
    <t>El valor del contrato a celebrar es hasta por la suma de CINCUENTA Y OCHO MILLONES DE PESOS M/CTE ($58.000.000), incluidos los impuestos a que haya lugar.</t>
  </si>
  <si>
    <t>https://community.secop.gov.co/Public/Tendering/OpportunityDetail/Index?noticeUID=CO1.NTC.5607409&amp;isFromPublicArea=True&amp;isModal=true&amp;asPopupView=true</t>
  </si>
  <si>
    <t>El término estrictamente indispensable para que el/la contratista cumpla con el objeto y obligaciones contractuales será de DIEZ (10) MESES, previo cumplimiento de los requisitos de perfeccionamiento y ejecución, sin exceder la vigencia fiscal de 2024.</t>
  </si>
  <si>
    <t>CARLOS JAIME OROZCO GUTIERREZ</t>
  </si>
  <si>
    <t>https://www.funcionpublica.gov.co/web/sigep2/hdv/-/directorio/S1960794-8003-5/view</t>
  </si>
  <si>
    <t>Prestar servicios profesionales a la Dirección de Asuntos Ambientales Sectorial y Urbana del Ministerio de Ambiente y Desarrollo Sostenible, para apoyar el fortalecimiento técnico y normativo para la gestión integral de residuos sólidos no peligrosos - a nivel institucional, regional y local, según se requiera.</t>
  </si>
  <si>
    <t>1. Elaborar y presentar al supervisor un plan detallado de trabajo, que incluya actividades, cronograma y entregables, en un plazo máximo de diez (10) días calendario tras cumplir con los requisitos de ejecución establecidos en el contrato. 2. Estructurar y perfeccionar de forma articulada con los actores vinculados y los equipos técnicos que se requieran las propuestas de proyectos de gestión de economía circular, con énfasis en la gestión de residuos no peligrosos, en municipios de menos de 50000 habitantes, en el marco de la meta de PND. 3. Desarrollar acciones para apoyar la actualización del instrumento normativo para la formulación de Planes de gestión integral de residuos sólidos - PGIRS. 4. Aportar insumos para el desarrollo de instrumentos técnicos y normativos orientados a la gestión de residuos de difícil aprovechamiento como llantas, residuos de construcción y demolición, aceites de cocina usados, colchones usados y vidrio. 5. Apoyar la realización de actividades de fortalecimiento técnico de municipios priorizados y organizaciones para la gestión de residuos sólidos no peligrosos. 6. Apoyar la formulación y reporte de los instrumentos normativos asociados a compromisos OCDE en lo correspondiente a la gestión de los residuos sólidos no peligrosos. 7. Proyectar, gestionar y apoyar la revisión de correspondencia relacionada con su objeto contractual para garantizar su gestión oportuna y en cumplimiento de los marcos legales correspondientes, para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12. Las demás actividades que le asigne el supervisor del contrato y que tengan relación con el objeto contractual.</t>
  </si>
  <si>
    <t>El valor del contrato a celebrar es hasta por la suma de OCHENTA MILLONES DE PESOS M/CTE ($80.000.000), incluido los impuestos a que haya lugar.</t>
  </si>
  <si>
    <t>https://community.secop.gov.co/Public/Tendering/OpportunityDetail/Index?noticeUID=CO1.NTC.5608840&amp;isFromPublicArea=True&amp;isModal=true&amp;asPopupView=true</t>
  </si>
  <si>
    <t>El término estrictamente indispensable para que el contratista cumpla con el objeto y obligaciones contractuales será ocho (8) meses, o hasta 31 de diciembre de 2024, lo primero que ocurra, contados a partir del cumplimiento de los requisitos de ejecución.</t>
  </si>
  <si>
    <t xml:space="preserve">NATASHA VALENTINA GARZÓN YEPES </t>
  </si>
  <si>
    <t>https://www.funcionpublica.gov.co/web/sigep2/hdv/-/directorio/S1049803-8003-5/view</t>
  </si>
  <si>
    <t>Prestación de servicios profesionales a la Dirección de Bosques Biodiversidad y Servicios Ecosistémicos para la articulación, planificación y seguimiento a la implementación de los programas y proyectos relacionados con la ejecución de la Estrategia Nacional de Restauración 2023-2026, con especial énfasis en las ecorregiones de Amazonia, Macizo colombiano y Valle de Atriz, en el marco del cumplimiento de las metas de restauración del Plan Nacional de Desarrollo 2022-2026.</t>
  </si>
  <si>
    <t xml:space="preserve">1. Coadyuvar en el seguimiento a los procesos de planificación, estructuración y ejecución de programas y proyectos que desde las distintas dependencias del Ministerio se relacionen con la implementación integral de la Estrategia Nacional de Restauración 2023-2026.  2. Promover espacios de articulación institucional, sectorial y comunitaria para la estructuración, implementación y seguimiento de convenios, programas, proyectos y acciones que contribuyan a dar cumplimiento a la meta y objetivos de la Estrategia Nacional de Restauración 2023-2026. 3. Apoyar la coordinación de los procesos de planificación, estructuración y seguimiento técnico de programas y proyectos de restauración con enfoque territorial y comunitario. 4. Construir de manera participativa lineamientos para incentivar el registro y monitoreo de los proyectos de restauración. 5. Proponer lineamientos y hacer acompañamiento a los procesos de fortalecimiento de capacidades técnicas, organizativas y financieras para la consolidación de las empresas comunitarias de restauración. 6. Proyectar respuesta a las PQRS asignadas en el marco del objeto contractual dentro de los términos establecidos. 7. Asistir a las reuniones, comisiones, talleres y demás eventos asignados por el supervisor de conformidad con el objeto contractual y elaborar las respectivas ayudas de memoria y listas de asistencia según corresponda. 8. Las demás actividades que estén relacionadas con el objeto contractual y que sean asignadas por el supervisor. </t>
  </si>
  <si>
    <t>El valor del contrato a celebrar es hasta por la suma de CIENTO SEIS MILLONES SEISCIENTOS SESENTA Y SEIS MIL SEISCIENTOS SESENTA Y SIETE PESOS
($106.666.667) M/CTE, incluido los impuestos a que haya lugar</t>
  </si>
  <si>
    <t>C-3202-0900-7-40101B-3202001-02</t>
  </si>
  <si>
    <t>https://community.secop.gov.co/Public/Tendering/OpportunityDetail/Index?noticeUID=CO1.NTC.5613293&amp;isFromPublicArea=True&amp;isModal=true&amp;asPopupView=true</t>
  </si>
  <si>
    <t>El término estrictamente indispensable para que el contratista cumpla con el objeto y obligaciones contractuales será de DIEZ (10) MESES VEINTE  (20) DÍAS, o hasta el 31 de diciembre de 2024 (lo primero que ocurra), contados a partir del cumplimiento de los requisitos de ejecución previo perfeccionamiento del contrato</t>
  </si>
  <si>
    <t>536 - CESION</t>
  </si>
  <si>
    <t>MARIA JIMENA VALERO GARAY</t>
  </si>
  <si>
    <t>https://www1.funcionpublica.gov.co/web/sigep2/hdv/-/directorio/S555161-8003-5/view</t>
  </si>
  <si>
    <t>El valor sin ejecutar y que se cede del Contrato de Prestación de Servicios Profesionales CD-536-2024 es de SETENTA Y CINCO MILLONES DE PESOS M/CTE ($75.000.000) incluidos los impuestos a que haya lugar</t>
  </si>
  <si>
    <t>El término estrictamente indispensable para que el contratista cumpla con el objeto y obligaciones contractuales será de SIETE (7) MESES (15) DÍAS, o hasta el 31 de diciembre de 2024 (lo primero que ocurra), contados a partir del cumplimiento de los requisitos de ejecución previo perfeccionamiento del contrato</t>
  </si>
  <si>
    <t>LUCY MARCILE MARIE KOLTER ARRIETA</t>
  </si>
  <si>
    <t>https://www.funcionpublica.gov.co/web/sigep2/hdv/-/directorio/S557853-8003-5/view</t>
  </si>
  <si>
    <t>Prestar servicios profesionales jurídicos a la Dirección de Cambio Climático y Gestión del Riesgo del Ministerio de Ambiente y Desarrollo Sostenible para apoyar al grupo de gestión del riesgo en la elaboración e implementación de documentos normativos y de política pública asociados a la gestión del riesgo de desastres y la gestión del cambio climático en el sector ambiente y territorial</t>
  </si>
  <si>
    <t>1-Apoyar la formulación de la Política de Gestión del Riesgo para el Sector Ambiente y su consecuente adopción, articulación e implementación. 2-Gestionar los procesos de formulación y expedición normativa que le sean asignados en materia de gestión de adaptación al cambio climático, de acuerdo con lo dispuesto en la normatividad vigente y de acuerdo con las directrices de la Oficina Asesora Jurídica del Ministerio de Ambiente y Desarrollo Sostenible. 3-Prestar apoyo jurídico a los procesos de asistencia técnica que le sean asignados en materia de gestión del riesgo de desastres y de adaptación al cambio climático. 4-Apoyar jurídicamente la construcción de insumos y trabajar de manera articulada aportando al avance del eje estratégico legal y normativo para el cambio climático y la gestión del riesgo. 5-Proyectar, consolidar y gestionar respuestas a derechos de petición, solicitudes de información, ayudas de memoria y demás peticiones, que le sean solicitados a través de la plataforma ARCA, o por cualquier otro medio o herramienta de la entidad relacionada con el objeto del contrato, por cualquier usuario interno y externo, para lo cual deberá dar cumplimiento a los términos previstos en la Ley. 6-Todas las demás que le sean asignadas por la Dirección y que tengan relación con el objeto contractual.</t>
  </si>
  <si>
    <t>https://community.secop.gov.co/Public/Tendering/OpportunityDetail/Index?noticeUID=CO1.NTC.5610857&amp;isFromPublicArea=True&amp;isModal=true&amp;asPopupView=true</t>
  </si>
  <si>
    <t>DIEGO ALEJANDRO LOPEZ SERRATO</t>
  </si>
  <si>
    <t>https://www.funcionpublica.gov.co/web/sigep2/hdv/-/directorio/S4560279-8003-5/view</t>
  </si>
  <si>
    <t>El valor del contrato a celebrar es hasta por la suma de OCHENTA Y CINCO MILLONES SESENTA Y SEIS MIL SEISCIENTOS SESENTA Y SIETE PESOS M/CTE ($85.066.667) incluidos los impuestos a que haya lugar</t>
  </si>
  <si>
    <t>https://community.secop.gov.co/Public/Tendering/OpportunityDetail/Index?noticeUID=CO1.NTC.5611211&amp;isFromPublicArea=True&amp;isModal=true&amp;asPopupView=true</t>
  </si>
  <si>
    <t>El término estrictamente indispensable para que el contratista cumpla con el objeto y obligaciones contractuales será de 10 MESES Y 19 DÍAS CALENDARIO o hasta 31 de diciembre, lo primero que ocurra.</t>
  </si>
  <si>
    <t>ALIX JENIFFER JEREZ TARAZONA</t>
  </si>
  <si>
    <t>https://www.funcionpublica.gov.co/web/sigep2/hdv/-/directorio/S1098096-8003-5/view</t>
  </si>
  <si>
    <t>FICINA ASESORA DE PLANEACIÓN</t>
  </si>
  <si>
    <t>Prestación de servicios a la Oficina Asesora de Planeación del Ministerio de Ambiente y Desarrollo Sostenible, para contribuir al fortalecimiento de la planeación y seguimiento presupuestal de la entidad, con la generación de reportes e informes sobre la gestión y desempeño institucional o sectorial.</t>
  </si>
  <si>
    <t>1. Generar los reportes e informes, que permitan optimizar y automatizar la respuesta a las solicitudes de información de las dependencias del Ministerio y entidades del orden nacional y la elaboración de presentaciones estratégicas para el seguimiento a la ejecución presupuestal del Ministerio y del sector de ambiente. 2. Brindar acompañamiento para la formulación, la elaboración, consolidación y presentación del anteproyecto de presupuesto y el Marco de Gasto de Mediano Plazo del sector ambiente, y de los informes de ejecución, control y seguimiento a la ejecución presupuestal del Ministerio y del sector Ambiente y Desarrollo Sostenible 3. Consolidar la información presupuestal registrada por los diferentes actores, en el instrumento de seguimiento establecida por la Oficina Asesora de Planeación, para la generación de reportes, presentaciones y alertas tempranas, al igual que en el seguimiento a los proyectos de inversión en la plataforma del DNP cuando se requiera. 4. Participar en el control y seguimiento del proceso Gestión Integrada de Portafolio de Planes, Programas y Proyectos junto a los procedimientos del Sistema Integrado de Gestión, en lo relativo a las competencias del Grupo de Gestión y Programación Presupuestal y en la mejora del modelo de Integrado de Planeación y Gestión – MIPG. 5. Las demás actividades relacionadas con el objeto del contrato</t>
  </si>
  <si>
    <t>El valor del contrato a celebrar es hasta por la suma de OCHENTA Y SEIS MILLONES DOSCIENTOS OCHENTA Y CUATRO MIL PESOS M/CTE ($86.284.000,00), incluido los impuestos a que haya lugar.</t>
  </si>
  <si>
    <t>https://community.secop.gov.co/Public/Tendering/OpportunityDetail/Index?noticeUID=CO1.NTC.5614704&amp;isFromPublicArea=True&amp;isModal=true&amp;asPopupView=true</t>
  </si>
  <si>
    <t>El término estrictamente indispensable para que el contratista cumpla con el objeto y obligaciones contractuales será de 10 meses y 18 días calendario, o hasta 31 de diciembre 2024, lo primero que ocurra.</t>
  </si>
  <si>
    <t>ÁLVARO PRADA PRADA</t>
  </si>
  <si>
    <t xml:space="preserve">INGENIERIA AGRONOMICA </t>
  </si>
  <si>
    <t>https://www.funcionpublica.gov.co/web/sigep2/hdv/-/directorio/S1645673-8003-5/view</t>
  </si>
  <si>
    <t>Prestar servicios profesionales a la Dirección de Ordenamiento Ambiental Territorial y SINA del Ministerio de Ambiente y Desarrollo Sostenible, para apoyar la articulación de la implementación del Plan de Zonificación Ambiental con instituciones del SINA y entidades con jurisdicción en territorios de PDET.</t>
  </si>
  <si>
    <t>1. Apoyar el relacionamiento entre las autoridades ambientales de los territorios PDET y los equipos técnicos y profesionales de la ART. 2. Promover las instancias de capacitación de los alcances del Plan de Zonificación Ambiental a los diferentes actores para el cumplimiento del acuerdo de Paz tanto desde el nivel central hasta los regionales y locales 3. Apoyar la ejecución del Plan Acción del PZA con los actores responsables, en el cumplimiento de las actividades a su cargo. 4. Apoyar la gestión ante las Autoridades ambientales de los conceptos, permisos y trámites relacionados con el impulso de las iniciativas de los PDET. 5. Propiciar espacios para el fortalecimiento de los temas ambientales en el marco de los escenarios nacionales, regionales y Locales en los que se adelanta el Acuerdo de Paz. 6. Apoyar el componente técnico y administrativo de los consejos directivos de las entidades que participan en el PDET, en donde participe el Ministerio de Ambiente y Desarrollo Sostenible. 7. Las demás que le asigne el supervisor del contrato y que tengan relación con el objeto del contrato</t>
  </si>
  <si>
    <t>El valor del contrato a celebrar es hasta por la suma de CIENTO DIECISEIS MILLONES QUINIENTOS CINCUENTA MIL PESOS ($116.550.000 M/CTE), incluido los impuestos a que haya lugar.</t>
  </si>
  <si>
    <t>https://community.secop.gov.co/Public/Tendering/OpportunityDetail/Index?noticeUID=CO1.NTC.5612020&amp;isFromPublicArea=True&amp;isModal=true&amp;asPopupView=true</t>
  </si>
  <si>
    <t>El término estrictamente indispensable para que el contratista cumpla con el objeto y obligaciones contractuales será diez (10) meses y quince (15) días, o hasta 31 de diciembre de 2024, lo primero que ocurra.</t>
  </si>
  <si>
    <t>WILLIAM ORLANDO RUIZ GOMEZ</t>
  </si>
  <si>
    <t>TECNICA PROFESIONAL EN ELECTRONICA Y TELECOMUNICACIONES</t>
  </si>
  <si>
    <t>https://www.funcionpublica.gov.co/web/sigep2/hdv/-/directorio/S938299-8003-5/view</t>
  </si>
  <si>
    <t>Prestar servicios de apoyo a la gestión en las actividades relacionadas con los contratos y convenios, así como el seguimiento de la ejecución contractual en la plataforma SECOP, cuya supervisión está a cargo de la Dirección de Bosques, Biodiversidad y Servicios Ecosistémicos.</t>
  </si>
  <si>
    <t>1. Revisar el estado de los contratos y convenios a cargo de la DBBSE y sus coordinaciones, suscritos en la plataforma SECOP. 2. Verificar las publicaciones los de informes de actividades de los contratos y convenios a cargo de la DBBSE y sus coordinaciones, suscritos en la plataforma SECOP. 3. Apoyar en la elaboración y verificación de los expedientes virtuales de la DBBSE y sus coordinaciones, de los contratos y convenios a cargo de la DBBSE. 4. Apoyar la revisión de los documentos necesarios para la presentación de las cuentas de cobro de los contratos y convenios a cargo de la DBBSE y sus coordinaciones, y demás trámites inherentes a este procedimiento, que le sean asignados. 5. Las demás que le sean asignadas de acuerdo con el objeto contractual.</t>
  </si>
  <si>
    <t>El valor del contrato a celebrar es hasta por la suma de hasta CINCUENTA MILLONES CUATROCIENTOS MIL PESOS M/CTE ($50.400.00), incluido los impuestos a que haya lugar, incluidos los impuestos a qué haya lugar.</t>
  </si>
  <si>
    <t>https://community.secop.gov.co/Public/Tendering/OpportunityDetail/Index?noticeUID=CO1.NTC.5611334&amp;isFromPublicArea=True&amp;isModal=true&amp;asPopupView=true</t>
  </si>
  <si>
    <t>El término estrictamente indispensable para que el contratista cumpla con el objeto y obligaciones contractuales será DIEZ (10) MESES Y QUINCE (15) DÍAS, o hasta 31 de diciembre de 2024, lo primero que ocurra, previo cumplimiento de los requisitos de perfeccionamiento y ejecución.</t>
  </si>
  <si>
    <t>541 - CESION</t>
  </si>
  <si>
    <t>DANIEL ENRIQUE VARGAS MARTÍNEZ</t>
  </si>
  <si>
    <t>https://www1.funcionpublica.gov.co/web/sigep2/hdv/-/directorio/S2371184-8003-5/view</t>
  </si>
  <si>
    <t>El valor sin ejecutar y que se cede del
Contrato de Prestación de Servicios de Apoyo a la Gestión No. 541 de 2024 es de TRECE
MILLONES SETECIENTOS SESENTA MIL PESOS MCTE ($13.760.000) incluidos impuestos a que
haya lugar.</t>
  </si>
  <si>
    <t>El término estrictamente indispensable para que el contratista cumpla con el objeto y obligaciones contractuales será DOS (2) MESES Y VEINTISEIS (26) DÍAS, o hasta 31 de diciembre de 2024, lo primero que ocurra, previo cumplimiento de los requisitos de perfeccionamiento y ejecución.</t>
  </si>
  <si>
    <t>STEFANIA NIETO GUZMÁN</t>
  </si>
  <si>
    <t>INGENIERIA CASTASTRAL Y GEODESIA</t>
  </si>
  <si>
    <t>https://www.funcionpublica.gov.co/web/sigep2/hdv/-/directorio/S4695557-8003-5/view</t>
  </si>
  <si>
    <t>Prestación de servicios profesionales a la Dirección de Asuntos Marinos, Costeros y Recursos Acuáticos del Ministerio de Ambiente y Desarrollo Sostenible, para brindar apoyo en la administración y generación de análisis de la información geográfica y sus derivados.</t>
  </si>
  <si>
    <t>1. Realizar los análisis, geoprocesamientos y espacialización de la información geográfica para la planificación y el ordenamiento de las zonas marinas, costeras e insulares.
2. Apoyar el mantenimiento, y actualización de la base de datos geográfica estandarizada de la dirección según los lineamientos del Ministerio, con su respectiva documentación.
3. Generar los diferentes productos cartográficos como son las salidas gráficas de mapas y figuras, siguiendo las instrucciones de la Dirección y del sistema de gestión de calidad del Ministerio de Ambiente y Desarrollo Sostenible.
4. Elaborar los documentos, capas geográficas e insumos identificados para la construcción de la Infraestructura de Datos Espaciales - IDE del Ministerio de Ambiente y Desarrollo Sostenible de las capas cartográficas identificadas como internas para las zonas marinas y costera en articulación con la oficina de TIC, siempre y cuando se cuente con esta necesidad.
5. Apoyar en la preparación de conceptos, generación de ayudas de memoria, revisión de documentación,
respuestas a consultas y solicitudes de información, etc., relacionados con el seguimiento y cumplimiento de sentencias y obligaciones nacionales e internacionales en materia del objeto.
6. Gestionar o suministrar los insumos para dar respuesta a los derechos de petición en cumplimiento de su objeto contractual, con criterios de calidad y oportunidad dando cumplimiento a los términos legales.
7. Apoyar la supervisión de los contratos y/o convenios que le sean designados por el supervisor.
8. Mantener actualizada la información del drive (Carpeta digital) de la DAMCRA de los tramites Asignados.
9. Las demás actividades relacionadas con el desarrollo del objeto del presente contrato.</t>
  </si>
  <si>
    <t>El valor del contrato a celebrar es hasta por la suma de NOVENTA Y CUATRO MILLONES QUINIENTOS MIL PESOS M/CTE ($94.500.000), incluido los impuestos a que haya lugar.</t>
  </si>
  <si>
    <t>https://community.secop.gov.co/Public/Tendering/OpportunityDetail/Index?noticeUID=CO1.NTC.5618547&amp;isFromPublicArea=True&amp;isModal=true&amp;asPopupView=true</t>
  </si>
  <si>
    <t>El término estrictamente indispensable para que el contratista cumpla con el objeto y obligaciones contractuales será DIEZ (10) MESES y QINCE  (15) DÍAS, o hasta 31 de diciembre, lo primero que ocurra, previo cumplimiento de los requisitos de perfeccionamietno y ejecución</t>
  </si>
  <si>
    <t>WALTER OCTAVIO GIL TORRES</t>
  </si>
  <si>
    <t>https://www.funcionpublica.gov.co/web/sigep2/hdv/-/directorio/S2117145-8003-5/view</t>
  </si>
  <si>
    <t>Prestación de servicios profesionales a la Dirección de Asuntos Marinos, Costeros y Recursos Acuáticos para apoyar la gestión integral del ecosistema de manglar y orientar las acciones para su restauración y uso sostenible.</t>
  </si>
  <si>
    <t xml:space="preserve"> 1. Brindar acompañamiento y apoyo técnico en la implementación del programa nacional de uso sostenible, manejo y conservación del ecosistema de manglar.
2. Apoyar el desarrollo y seguimiento de las acciones de la estrategia nacional restauración para el ecosistema de manglar.
3. Apoyar la implementación, seguimiento y reporte de avances de las Metas de la Contribución Determinada a Nivel Nacional -NDC para el periodo 2020-2030, SISCONPES, PND en el componente manglares y medidas de adaptación basadas en ecosistemas.
4. Elaborar conceptos técnicos y resolver consultas sobre los estudios técnicos de caracterización, diagnóstico y zonificación de manglares presentados por las CARs a Minambiente.
5. Apoyar la formulación y la supervisión de los contratos y/o convenios que le sean designados por el supervisor.
6. Apoyo en la revisión de documentos, preparación de conceptos, ayudas de memoria, respuestas a consultas y solicitudes en general de información, etc. relacionados con el seguimiento y cumplimiento de sentencias y obligaciones nacionales e internacionales en materia del objeto.
7. Gestionar o suministrar los insumos para dar respuesta a los derechos de petición en cumplimiento de su objeto contractual, con criterios de calidad y oportunidad dando cumplimiento a los términos legales
8. Participar y apoyar en la organización de talleres, reuniones, actividades y otros espacios de articulación pertinentes que realiza MINAMBIENTE relacionados con el objeto del contrato.
9. Mantener actualizada la información del drive (Carpeta digital) de la DAMCRA de los tramites asignados.
10. Las demás actividades relacionadas con el desarrollo del objeto del presente contrato.
</t>
  </si>
  <si>
    <t>https://community.secop.gov.co/Public/Tendering/OpportunityDetail/Index?noticeUID=CO1.NTC.5633746&amp;isFromPublicArea=True&amp;isModal=true&amp;asPopupView=true</t>
  </si>
  <si>
    <t>543 - CESION</t>
  </si>
  <si>
    <t>ANA SOLEDAD SANCHEZ ALFERES</t>
  </si>
  <si>
    <t>https://www1.funcionpublica.gov.co/web/sigep2/hdv/-/directorio/S545881-8003-5/view</t>
  </si>
  <si>
    <t>El valor sin ejecutar y que se cede del Contrato de Prestación de Servicios Profesionales No. 543 de 2024 es de SETENTA Y SEIS MILLONES QUINIENTOS MIL PESOS M/CTE ($76.500.000) incluido impuestos a que haya lugar.</t>
  </si>
  <si>
    <t>El término estrictamente indispensable para que el contratista cumpla con el objeto y obligaciones contractuales será OCHO (8) MESES y QINCE  (15) DÍAS, o hasta 31 de diciembre, lo primero que ocurra, previo cumplimiento de los requisitos de perfeccionamietno y ejecución</t>
  </si>
  <si>
    <t>MARTHA CECILIA OCHOA OSORIO</t>
  </si>
  <si>
    <t>https://www.funcionpublica.gov.co/web/sigep2/hdv/-/directorio/S743897-8003-5/view</t>
  </si>
  <si>
    <t>Prestar servicios profesionales a la Dirección de Cambio Climático y Gestión del Riesgo del Ministerio de Ambiente y Desarrollo Sostenible para apoyar al grupo de gestión del riesgo en el seguimiento a la implementación por parte de las autoridades ambientales de la metodología actualizada de evaluación de daños y análisis de necesidades ambientales posdesastre continentales -EDANAC, en el territorio nacional, así como en la articulación entre el SINA y el SNGRD en la inclusión de la metodología EDANA-C, en las estrategias de respuesta a emergencias que se desarrollen en los territorios</t>
  </si>
  <si>
    <t xml:space="preserve"> 1-Apoyar a la DCCGR en el desarrollo de una estrategia para promover la adopción institucional de la 
metodología EDANA-C en el marco de los procesos de la gestión del riesgo a las Corporaciones Autónomas 
Regionales y de Desarrollo Sostenible que han implementado la metodología en eventos post- desastre
2-Asistir técnicamente a las Corporaciones Autónomas Regionales y de Desarrollo Sostenible, y autoridades 
ambientales urbanas en la implementación de la guía metodológica actualizada de la EDANA-C
3-Apoyar a la DCCGR para el desarrollo de asistencia técnica en la implementación de un protocolo de 
adopción de la metodología la EDANA-C en coordinación con el SNGRD para los fenómenos ENOS en el 
marco de las Estrategias Territoriales de Respuesta a Emergencias
4-Apoyar a la Dirección en la elaboración de un marco conceptual sobre la relación entre movilidad humana y 
riesgos de desastres asociados a eventos ENOS.
5-Apoyar técnicamente la elaboración e implementación de los indicadores de gestión por sectores para el 
seguimiento y monitoreo del Plan Nacional de Gestión del Fenómeno el Niño. 
6-Apoyar técnicamente la construcción de insumos y trabajar de manera articulada, aportando al desarrollo 
del eje estratégico Étnico territorial, diálogo social y comunicaciones de la gestión integral del cambio climático 
y la gestión del riesgo climático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 </t>
  </si>
  <si>
    <t>El valor del contrato a celebrar es hasta por la suma de NOVENTA Y UN MILLONES DIECIOCHO MIL SEISCIENTOS SESENTA Y SIETE PESOS M/CTE ($91.018.667), incluido los impuestos a que haya lugar</t>
  </si>
  <si>
    <t>https://community.secop.gov.co/Public/Tendering/OpportunityDetail/Index?noticeUID=CO1.NTC.5613880&amp;isFromPublicArea=True&amp;isModal=true&amp;asPopupView=true</t>
  </si>
  <si>
    <t>El término estrictamente indispensable para que el contratista cumpla con el objeto y obligaciones contractuales será de DIEZ (10) MESES VEINTIDOS (22) DÍAS o hasta el 31 de diciembre de 2024 (lo primero que ocurra), contados a partir del cumplimiento de los requisitos de ejecución previo perfeccionamiento del contrato.</t>
  </si>
  <si>
    <t>JACQUELINE MEJÍA VARGAS</t>
  </si>
  <si>
    <t>AXULIAR ADMINISTRATIVO</t>
  </si>
  <si>
    <t>https://www.funcionpublica.gov.co/web/sigep2/hdv/-/directorio/S762512-8003-5/view</t>
  </si>
  <si>
    <t>Prestar servicios de apoyo a la gestión a la Dirección de Bosques, Biodiversidad y Servicios Ecosistémicos del Ministerio de Ambiente y Desarrollo Sostenible en los trámites administrativos y seguimiento a PQRs</t>
  </si>
  <si>
    <t>1. Realizar el seguimiento de la PQRS en la plataforma ARCA con el fin de dar cumplimiento con los tiempos estipulados por la Ley. 2. Realizar los informes del registro de las PQRS solicitados por la Unidad Coordinadora para el Gobierno Abierto, que corresponda la Dirección de Bosques, Biodiversidad y Servicios Ecosistémicos. 3. Apoyar la asignación de solicitudes que se reciban a través del correo de la Dirección de Bosques, Biodiversidad y Servicios Ecosistémicos. 4. Realizar el consolidado de las comisiones que se van a realizar en la Dirección de Bosques, Biodiversidad y Servicios Ecosistémicos y enviarlas a la Subdirección administrativa y Financiera Grupo de Comisiones. 5. Asistir a las reuniones que le sean asignadas por la supervisión en el marco del objeto contractual. 6. Realizar el seguimiento de la legalización de las comisiones realizadas por la Dirección de Bosques, Biodiversidad y Servicios Ecosistémicos. 7. Las demás actividades y responsabilidades que determine el supervisor del contrato siempre y cuando guarden relación con el objeto contractual</t>
  </si>
  <si>
    <t>El valor del contrato a celebrar es hasta por la suma de hasta CUARENTA Y DOS MILLONES SEISCIENTOS SESENTA Y SEIS MIL SEISCIENTOS SESENTA Y SIETE ($42.666.667) M/CTE, incluido los impuestos a que haya lugar</t>
  </si>
  <si>
    <t>https://community.secop.gov.co/Public/Tendering/OpportunityDetail/Index?noticeUID=CO1.NTC.5617731&amp;isFromPublicArea=True&amp;isModal=true&amp;asPopupView=true</t>
  </si>
  <si>
    <t>El término estrictamente indispensable para que el contratista cumpla con el objeto y obligaciones contractuales será DIEZ (10) MESES Y VEINTE (20) DÍAS, o hasta 31 de diciembre, lo primero que ocurra, previo cumplimiento de los requisitos de perfeccionamietno y ejecución</t>
  </si>
  <si>
    <t>REINALDO AYALA MENDOZA</t>
  </si>
  <si>
    <t>https://www.funcionpublica.gov.co/web/sigep2/hdv/-/directorio/S4468256-8003-5/view</t>
  </si>
  <si>
    <t>Prestar servicios de apoyo para la elaboración o actualización de los inventarios de los fondos documentales acumulados custodiados por el archivo Central del Ministerio de Ambiente y Desarrollo Sostenible y la realización de otras actividades técnicas que le sean asignadas para la organización de los archivos a cargo del Grupo de Gestión documental.</t>
  </si>
  <si>
    <t>1. Realizar las actividades técnicas en el archivo central para la organización de expedientes en el marco de la intervención de los fondos documentales acumulados y el alistamiento documental que se requiera para efectuar la aplicación de disposición final de documentos según corresponda, en virtud de las TRD y las TVD, de acuerdo con el procedimiento establecido por la entidad y la normatividad archivística. 2. Apoyar el proceso de transferencias documentales primarias, los traslados documentales y los procesos logísticos del archivo central. 3. Apoyar al Grupo de Gestión documental en la revisión, control de calidad y organización de los rollos de microfilm, actualizando los inventarios documentales cuando a ello haya lugar. 4. Apoyar las actividades requeridas en el Archivo Central, que faciliten la búsqueda, recuperación y/o reproducción de los documentos que sean solicitados en calidad de consulta o préstamo. 5. Todas las demás que le sean asignadas por el Supervisor del Contrato y que tengan relación con el objeto contractual</t>
  </si>
  <si>
    <t>https://community.secop.gov.co/Public/Tendering/OpportunityDetail/Index?noticeUID=CO1.NTC.5616694&amp;isFromPublicArea=True&amp;isModal=true&amp;asPopupView=true</t>
  </si>
  <si>
    <t>JULIO ANDRÉS MORÓN OVALLE</t>
  </si>
  <si>
    <t>https://www.funcionpublica.gov.co/web/sigep2/hdv/-/directorio/S1863152-8003-5/view</t>
  </si>
  <si>
    <t>Prestar los Servicios Profesionales al Despacho del Viceministerio de Políticas y Normalización Ambiental en el Seguimiento a la Ejecución Presupuestal y Financiera de los Proyectos de Inversión, Fondos y Dependencias Adscritas al Despacho</t>
  </si>
  <si>
    <t>1. Presentar en los primeros 15 días calendario de ejecución del contrato un plan de trabajo que incluya un cronograma de actividades donde se detalle la forma en la que se ejecutarán cada una de las obligaciones contractuales. 2. Apoyar en el seguimiento de los objetivos, compromisos y la ejecución financiera de los fondos y proyectos a cargo del despacho del Viceministerio de Políticas y Normalización Ambiental y las direcciones de Bosques, Asuntos Ambientales, Gestión integral del recurso hídrico y Asunto marino costeros. 3. Apoyar en la revisión y seguimiento de la ejecución financiera de los fondos y proyectos a cargo del despacho del Viceministerio de Políticas y Normalización Ambiental y las direcciones de Bosques, Asuntos Ambientales, Gestión integral del recurso hídrico y Asuntos marino costeros, presentando informes del análisis realizado y las alertas de gestión pertinentes 4. Apoyar el análisis de aspectos financieros que sean sujeto de aprobación en las instancias de gestión en las que participe el Viceministro (a) de Políticas y Normalización Ambiental realizando para ello la respectiva articulación con las diferentes dependencias del Minambiente, especialmente Oficina Asesora de Planeación y Dirección de Ordenamiento Ambiental del Territorio. 5. Apoyar en el análisis y estructuración financiera de los proyectos del Viceministerio de Políticas y Normalización Ambiental, o sus áreas técnicas, a ser presentados al Fondo para la Vida y la Biodiversidad u otros fondos. 6. Apoyar la revisión y estructuración de los componentes financieros y presupuestales de los proyectos de cooperación internacional, proyectos de inversión de las dependencias del Viceministerio de Políticas y Normalización Ambiental y cuerpos colegiados en los cuales participe el Viceministro de Políticas y Normalización Ambiental, a través de la presentación de los respectivos comentarios y ajustes. 7. Apoyar los procesos de planeación estratégica del Despacho del Viceministerio de Políticas y Normalización Ambiental desde los componentes financieros y presupuestales. 8. Participar en las reuniones requeridas, así como proyectar y gestionar la respuesta a las PQRSD que le sean asignados en los tiempos establecidos por ley y elaborar las ayudas memoria de apoyo al Viceministro (a) o Ministro (a) en los temas relacionados con su objeto contractual. 9. Las demás que le sean asignadas en desarrollo del objeto contractual.</t>
  </si>
  <si>
    <t xml:space="preserve">El valor del contrato a celebrar es hasta por la suma de NOVENTA Y OCHO MILLONES CIENTO VEINTIDOS MIL QUINIENTOS PESOS M/CTE ($98.122.500) incluido los impuestos a que haya lugar. </t>
  </si>
  <si>
    <t>https://community.secop.gov.co/Public/Tendering/OpportunityDetail/Index?noticeUID=CO1.NTC.5617669&amp;isFromPublicArea=True&amp;isModal=true&amp;asPopupView=true</t>
  </si>
  <si>
    <t>El término estrictamente indispensable para que el contratista cumpla con el objeto y obligaciones contractuales será de o hasta 31 de diciembre de 2024, lo primero que ocurra, previo cumplimiento de los requisitos de perfeccionamiento y ejecución.</t>
  </si>
  <si>
    <t>JUAN FERNANDO RUEDA GUERRERO</t>
  </si>
  <si>
    <t>https://www.funcionpublica.gov.co/web/sigep2/hdv/-/directorio/S1861683-8003-5/view</t>
  </si>
  <si>
    <t>Prestar servicios profesionales a la Oficina Asesora de Planeación para el desarrollo y gestión de las actividades que esten enfocadas a cumplir con los compromisos de orden social, especialmente los relacionados con el Acuerdo de Paz, bajo el marco de los planes pactados coordinados desde la Presidencia de la República y otras entidades del gobierno nacional.</t>
  </si>
  <si>
    <t>1. Apoyar actividades especificas derivadas del Comité Sectorial de Asuntos Poblacionales Diferenciales y de Género; así como como a las instancias para la coordinación para el cumplimento del Acuerdo de Paz desde la Oficina Asesora de Planeación en articulación con las diferentes áreas comprometidas del Ministerio. Calle 37 No. 8 - 40, Bogotá D.C., Colombia Conmutador: (+57) 601 332 3400 https://www.minambiente.gov.co/ F-A-CTR-52: V7 – 27/07/2023 Página 11|24 2. Apoyar técnicamente con el cumplimiento de los lineamientos para la rendición de cuentas de la implementación del acuerdo de paz establecidos en la Circular Conjunta 100-002-2023, articulados con el Programa de Transparencia y Ética Pública - PTEP. 3. Gestionar y acompañar técnicamente los planes estratégicos y de acción institucional del Ministerio en articulación con las dependencias responsables y brindar asistencia técnica desde el componente social a los proyectos de inversión del Ministerio. 4. Aportar respuesta a solicitudes y peticiones de entidades y ciudadanía sobre compromisos de gestión institucional o del sector ambiental de competencia de la Oficina Asesora de Planeación. 5. Revisar la información de los proyectos de inversión en relación al componente social técnico, en cumplimiento de los compromisos derivados del Acuerdo Final para la Paz. 6. Brindar acompañamiento metodológico y técnico para la implementación del enfoque poblacional en los programas que ejecutan las diferentes dependencias del Ministerio de Ambiente y Desarrollo Sostenible. 7. Brindar aportes de análisis y seguimiento de la información reportada por las diferentes dependencias y sus programas que permitan consolidar la implementación del enfoque diferencial y de género en la gestión de la Oficina Asesora de Planeación. 8. Las demás que le sean asignadas por el supervisor del contrato y/o que se encuentren acordes con el objeto contractua</t>
  </si>
  <si>
    <t>https://community.secop.gov.co/Public/Tendering/OpportunityDetail/Index?noticeUID=CO1.NTC.5617130&amp;isFromPublicArea=True&amp;isModal=true&amp;asPopupView=true</t>
  </si>
  <si>
    <t>El término estrictamente indispensable para que el contratista cumpla con el objeto y obligaciones contractuales será 10 meses y 22 días calendario, o hasta 31 de diciembre 2024, lo primero que ocurra</t>
  </si>
  <si>
    <t>SANDRA RUIZ RUIZ</t>
  </si>
  <si>
    <t>https://www.funcionpublica.gov.co/web/sigep2/hdv/-/directorio/S2277069-8003-5/view</t>
  </si>
  <si>
    <t>Prestar servicios profesionales a la Dirección de Asuntos Ambientales, Sectorial y Urbana del Ministerio de Ambiente y Desarrollo Sostenible, para apoyar el desarrollo de actividades de fomento de la gestión integral de residuos sólidos con énfasis en la corriente de biomasa residual.</t>
  </si>
  <si>
    <t>1. Elaborar y presentar al supervisor un plan detallado de trabajo, que incluya actividades, cronograma y entregables, en un plazo máximo de diez (10) días calendario tras cumplir con los requisitos de ejecución establecidos en el contrato. 2. Apoyar el desarrollo de las actividades establecidas en el plan de acción y el ejercicio de la Secretaría Técnica de la Mesa Nacional para el Aprovechamiento de Biomasa Residual (MNABR). 3. Apoyar la estructuración de programas, proyectos y ejecutar acciones que contribuyan al mejoramiento de la gestión de residuos en los territorios priorizados y metas estratégicas del plan nacional de desarrollo. 4. Apoyar los procesos de instrumentación normativa desarrollados en el marco de la gestión integral de residuos, con énfasis en biomasa residual. (Resolución de Biomasa Residual).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Todas las demás que le sean asignadas por el supervisor del contrato y que tengan relación con el objeto contractual.</t>
  </si>
  <si>
    <t>El valor del contrato a celebrar es hasta por la suma de SETENTA Y SEIS MILLONES DE PESOS M/CTE ($76.000.000) incluido los impuestos a que haya lugar.</t>
  </si>
  <si>
    <t>https://community.secop.gov.co/Public/Tendering/OpportunityDetail/Index?noticeUID=CO1.NTC.5618566&amp;isFromPublicArea=True&amp;isModal=true&amp;asPopupView=true</t>
  </si>
  <si>
    <t>El término estrictamente indispensable para que el contratista cumpla con el objeto y obligaciones contractuales será por OCHO (8) MESES, o hasta el 31 de diciembre de 2024, lo primero que ocurra, contados a partir del cumplimiento de los requisitos de ejecución.</t>
  </si>
  <si>
    <t>JOHANA PAOLA ROZO</t>
  </si>
  <si>
    <t>CIENCIA DE LA INFORMACION Y LA DOCUMENTACION, BIBLIOTECOLOGIA Y ARCHIVISTICA</t>
  </si>
  <si>
    <t>https://www.funcionpublica.gov.co/web/sigep2/hdv/-/directorio/S1096792-8003-5/view</t>
  </si>
  <si>
    <t>Prestar servicios profesionales para la organización de los archivos del Ministerio de Ambiente y Desarrollo Sostenible, en el marco de las acciones previstas para la optimización de la gestión documental y el flujo de la información institucional</t>
  </si>
  <si>
    <t>1. Apoyar la formulación, ejecución y seguimiento de los planes y proyectos requeridos para la organización de los fondos documentales acumulados que custodia el archivo central. 2. Realizar el registro y control de los documentos existentes y los que ingresan al Archivo Central del Ministerio, asegurando su adecuada identificación y almacenamiento. 3. Consolidar los inventarios documentales de los fondos custodiados por el Ministerio, así como los documentos recibidos mediante transferencia primaria desde los archivos de gestión o por traslados de documentación. 4. Apoyar la prestación el servicio de préstamo y consulta de los documentos del Archivo Central del Ministerio, y la atención de los usuarios a que haya lugar de acuerdo con los procedimientos establecidos. 5. Participar en la preparación de informes de gestión, reportes de indicadores y otros informes y documentos técnicos que sean requeridos por el Grupo de Gestión Documental y recopilar los datos y evidencias de soporte necesarios. 6. Asistir a las reuniones y/o eventos que sean requeridos por el supervisor del contrato y que estén relacionados en el marco contractual, entre ellas las actividades programadas por la Mesa Sectorial de Gestión Documental. 7. Todas las demás que le sean asignadas por el Supervisor del Contrato y que tengan relación con el objeto contractual.</t>
  </si>
  <si>
    <t>El valor del contrato a celebrar es hasta por la suma de CUARENTA Y TRES MILLONES SEISCIENTOS SETENTA Y DOS MIL PESOS M/CTE (43.672.000), incluido los impuestos a que haya lugar</t>
  </si>
  <si>
    <t>https://community.secop.gov.co/Public/Tendering/OpportunityDetail/Index?noticeUID=CO1.NTC.5617280&amp;isFromPublicArea=True&amp;isModal=true&amp;asPopupView=true</t>
  </si>
  <si>
    <t>NELSON ENRIQUE CASILIMAS MONTAÑO</t>
  </si>
  <si>
    <t>https://www.funcionpublica.gov.co/web/sigep2/hdv/-/directorio/S581380-8003-5/view</t>
  </si>
  <si>
    <t>Prestar servicios de apoyo al Grupo de Gestión Documental para la recepción y verificación de las transferencias documentales primarias, la implementación del Plan de capacitación en gestión documental y el Plan de Conservación de documentos del Ministerio</t>
  </si>
  <si>
    <t>1. Apoyar las actividades previstas para las transferencias documentales primarias mediante la recepción, verificación y cotejo de los documentos e inventarios documentales entregados por los archivos de gestión y realizar la retroalimentación de las novedades y la validación de los ajustes realizados por los responsables. 2. Apoyar la atención del servicio de asistencia técnica brindado a los archivos de gestión y las actividades que sean requeridas en el marco del plan de capacitación en gestión documental del Ministerio. 3. Aplicar los procesos técnicos de organización a los documentos físicos y electrónicos que son conservados en el archivo de gestión del Grupo de Gestión Documental, así como realizar el alistamiento de la documentación a transferir al archivo central y atender las consultas de los documentos de dicho archivo, entre otras actividades que le seas asignadas de acuerdo con los procedimientos y normas aplicables. 4. Apoyar las actividades de implementación del Plan de Conservación del Sistema Integrado de Conservación SIC, tales como procesos técnicos de monitoreo, saneamiento, conservación preventiva, y conservación restauración sobre los documentos del ministerio 5. Asistir a las reuniones y/o actividades que sean requeridos por el supervisor del contrato y que estén relacionados en el marco contractual. 6. Todas las demás que le sean asignadas por el Supervisor del Contrato y que tengan relación con el objeto contractua</t>
  </si>
  <si>
    <t>El valor del contrato a celebrar es hasta por la suma de VEINTITRES MILLONES DOSCIENTOS ONCE MIL NOVECIENTOS PESOS M/CTE (23.211.900), incluido los impuestos a que haya lugar.</t>
  </si>
  <si>
    <t>https://community.secop.gov.co/Public/Tendering/OpportunityDetail/Index?noticeUID=CO1.NTC.5637485&amp;isFromPublicArea=True&amp;isModal=true&amp;asPopupView=true</t>
  </si>
  <si>
    <t>El término estrictamente indispensable para que el contratista cumpla con el objeto y obligaciones contractuales serán NUEVE (9) MESES o hasta 31 de diciembre, lo primero que ocurra</t>
  </si>
  <si>
    <t>RAYZA CRISTINA SEGURA OSPINO</t>
  </si>
  <si>
    <t>https://www.funcionpublica.gov.co/web/sigep2/hdv/-/directorio/S936091-8003-5/view</t>
  </si>
  <si>
    <t>Prestación de servicios profesionales a la Dirección de Bosques, Biodiversidad y Servicios Ecosistémicos, para contribuir desde el ámbito jurídico ambiental al cumplimiento de las funciones grupo de gestión de la biodiversidad, relacionadas con la adopción de las medidas que promuevan la protección, uso, manejo, importación, exportación de la biodiversidad</t>
  </si>
  <si>
    <t>1. Proyectar los documentos requeridos dentro de las actuaciones administrativas del Grupo de Gestión en Biodiversidad, relacionadas con los programas, planes, proyectos, acciones e instrumentos que fomenten la conservación y la protección de la biodiversidad. 2. Apoyar en la proyección y/o revisión de las respuestas que se deban emitir a Derechos de Petición y las solicitudes de los entes de control y otras entidades públicas según reparto del supervisor del Contrato. 3. Aportar y dar respuesta desde en componente jurídico los insumos para dar respuesta a demandas de acciones constitucionales y medios de control, relacionadas con la biodiversidad. 4. Preparar y asistir a las reuniones cuando le sea solicitado por parte del Supervisor del contrato. 5. Las demás actividades asignadas por el supervisor en relación con la ejecución del Contrato y que estén relacionadas con el objeto de este</t>
  </si>
  <si>
    <t>El valor del contrato a celebrar es hasta por la suma de OCHENTA Y CINCO MILLONES TRESCIENTOS TREINTA Y TRES MIL TRESCIENTOS TREINTA Y TRES PESOS ($85.333.333) M/CTE, incluido los impuestos a que haya lugar</t>
  </si>
  <si>
    <t>https://community.secop.gov.co/Public/Tendering/OpportunityDetail/Index?noticeUID=CO1.NTC.5617952&amp;isFromPublicArea=True&amp;isModal=true&amp;asPopupView=true</t>
  </si>
  <si>
    <t>El término estrictamente indispensable para que el contratista cumpla con el objeto y obligaciones contractuales será DIEZ (10) MESES VEINTE (20) DIAS, o hasta 31 de diciembre, lo primero que ocurra, previo cumplimiento de los requisitos de perfeccionamiento y ejecución.</t>
  </si>
  <si>
    <t>NATALIA JIMENEZ CLAVIJO</t>
  </si>
  <si>
    <t>https://www.funcionpublica.gov.co/web/sigep2/hdv/-/directorio/S715073-8003-5/view</t>
  </si>
  <si>
    <t>Prestación de servicios profesionales a la Dirección de ordenamiento ambiental territorial y SINA, del Ministerio de Ambiente y Desarrollo Sostenible, como enlace y apoyo en los procesos de verificación y certificación del cumplimiento de la Función Ecológica de la Propiedad en Resguardos Indígenas y acompañando los espacios de concertación y consulta con organizaciones, pueblos y comunidades indígenas, relacionados derivados de compromisos con el gobierno nacional y del Plan Nacional de desarrollo y en el marco del Ordenamiento Ambiental Territorial</t>
  </si>
  <si>
    <t>1. Apoyar a la Dirección de Ordenamiento Ambiental Territorial y SINA, en diferentes espacios interinstitucionales o de concertación y consulta con organizaciones, pueblos y comunidades indígenas, relacionados con el Ordenamiento Ambiental territorial. 2. Participar en el seguimiento, presentación de informes y en la elaboración de documentos técnicos que contribuyan al cumplimiento de compromisos étnicos con comunidades indígenas en el marco del PND 2022-2026 o los que se originen en otros espacios de concertación entre la DOAT – SINA y las organizaciones indígenas. 3. Brindar apoyo a la Dirección de Ordenamiento Ambiental Territorial y SINA desde el componente técnico en espacios de coordinación interna o relacionados con compromisos con pueblos, comunidades y organizaciones indígenas. adquiridos en el marco del PND 2022-2026 o los que se originen en otros espacios de concertación entre la DOAT – SINA y las organizaciones indígenas. 4. Realizar visitas de verificación en los Resguardos indígenas, tendientes a recopilar la información que sustente los conceptos de certificación del cumplimiento de la Función Ecológica de la Propiedad. 5. Apoyar en la elaboración de los conceptos sobre el cumplimiento de la Función Ecológica de la Propiedad en Resguardos Indígenas en proceso de ampliación, reestructuración y saneamiento, conforme a las prioridades definidas entre el Ministerio de Ambiente y Desarrollo Sostenible y la Agencia Nacional de Tierras. 6. Las demás que le asigne el supervisor del contrato y que tengan relación directa con el objeto contractual.</t>
  </si>
  <si>
    <t>El valor del contrato a celebrar es hasta por la suma de SETENTA Y SIETE MILLONES CIENTO SETENTA Y CINCO MIL PESOS M/CTE ($ 77.175.000 M/CTE), incluido los impuestos a que haya lugar.</t>
  </si>
  <si>
    <t>https://community.secop.gov.co/Public/Tendering/OpportunityDetail/Index?noticeUID=CO1.NTC.5628236&amp;isFromPublicArea=True&amp;isModal=true&amp;asPopupView=true</t>
  </si>
  <si>
    <t>YILBERT STEVEN MATEUS CASTRO</t>
  </si>
  <si>
    <t>https://www.funcionpublica.gov.co/web/sigep2/hdv/-/directorio/S1050007-8003-5/view</t>
  </si>
  <si>
    <t>Prestación de servicios profesionales al Grupo de Comisiones y Apoyo Logístico del Ministerio de Ambiente y Desarrollo Sostenible para apoyar la revisión, gestión y trámite de las solicitudes de comisiones y autorizaciones de desplazamiento al exterior del país de funcionarios y contratistas del Ministerio y funcionarios de las entidades adscritas.</t>
  </si>
  <si>
    <t>1. Apoyar en la revisión de los soportes documentales de las solicitudes de comisión y autorizaciones de desplazamiento al exterior del país de los funcionarios y contratistas del Ministerio, así como a los funcionarios de las entidades adscritas. 2. Realizar la revisión de la justificación allegada por el área solicitante de la comisión u autorización de desplazamiento al exterior, con el fin que reúna todos los requisitos legales para continuar el trámite. 3. Apoyar a la entidad en las actividades de verificación de requisitos, de acuerdo al procedimiento que documenta el proceso y en el cumplimiento de los lineamientos de austeridad establecidos por el Gobierno Nacional, previa autorización otorgada por la Secretaría General del Ministerio. 4. Realizar la proyección de los actos administrativos por medio de los cuales se confiere comisión para los funcionarios del Ministerio de Ambiente y las entidades adscritas a éste. 5. Informar a los funcionarios y contratistas del Ministerio de Ambiente y Desarrollo Sostenible, y enlaces de las entidades adscritas al Ministerio, sobre los trámites de solicitudes de comisiones, autorizaciones de viaje, reconocimiento de viáticos y gastos de desplazamiento, a nivel internacional. 6. Apoyar la implementación, capacitación y mejora de los manuales y procedimientos del proceso de comisiones y autorizaciones de desplazamiento al exterior del País. 7. Elaborar los informes que sean requeridos por la Subdirección Administrativa y Financiera y por la Coordinación del Grupo. 8. Las demás actividades asignadas por el supervisor en relación con el objeto del contrato.</t>
  </si>
  <si>
    <t>El valor del contrato a celebrar es hasta por la suma de CINCUENTA Y SEIS MILLONES NOVECIENTOS CINCUENTA Y DOS MIL CIENTO TREINTA Y TRES PESOS M/CTE ($56.952.133) incluido los impuestos a que haya lugar</t>
  </si>
  <si>
    <t>https://community.secop.gov.co/Public/Tendering/OpportunityDetail/Index?noticeUID=CO1.NTC.5624484&amp;isFromPublicArea=True&amp;isModal=true&amp;asPopupView=true</t>
  </si>
  <si>
    <t>JUDITH RUBIELA MORA ORTIZ</t>
  </si>
  <si>
    <t>https://www.funcionpublica.gov.co/web/sigep2/hdv/-/directorio/S4796613-8003-5/view</t>
  </si>
  <si>
    <t>Prestar servicios profesionales a la Subdirección Administrativa y Financiera en temas administrativos y financieros, de acuerdo con las actividades específicas del contrato</t>
  </si>
  <si>
    <t>1. Elaborar informes a partir de los datos producidos por los Grupos de la cadena financiera de la Subdirección Administrativa y Financiera. 2. Mantener actualizado el normograma de los grupos de la Subdirección Administrativa y Financiera. 3. Apoyar a la Subdirección en la vigilancia al cumplimiento de las normas presupuestales, tributarias, contables, de tesorería y del SIIF. 4. Apoyar en el seguimiento de los compromisos de la Subdirección en los diferentes comités en los que tiene asiento la SAF. 5. Elaborar análisis e informes del avance del Plan Anual de Adquisiciones de la Subdirección Administrativa y Financiera y sus Grupos. 6. Proponer ideas de mejora para la gestión del conocimiento de la Subdirección Administrativa y Financiera 7. Las demás actividades que estén relacionadas con el objeto contractual y que sean asignadas por el supervisor</t>
  </si>
  <si>
    <t>El valor del contrato a celebrar es hasta por la suma de CINCUENTA Y NUEVE MILLONES CUATROCIENTOS OCHENTA Y DOS MIL QUINIENTOS PESOS M/cte (59.482.500), incluidos los impuestos a que haya lugar.</t>
  </si>
  <si>
    <t>https://community.secop.gov.co/Public/Tendering/OpportunityDetail/Index?noticeUID=CO1.NTC.5642070&amp;isFromPublicArea=True&amp;isModal=true&amp;asPopupView=true</t>
  </si>
  <si>
    <t>El término estrictamente indispensable para que el contratista cumpla con el objeto y obligaciones contractuales será de diez (10) meses y quince (15) días, previo cumplimiento de los requisitos de perfeccionamiento y ejecución, sin exceder a 31 de diciembre de 2024.</t>
  </si>
  <si>
    <t>CRISTIAN EMILIO CORDOBA CORDOBA</t>
  </si>
  <si>
    <t>https://www.funcionpublica.gov.co/web/sigep2/hdv/-/directorio/S1949322-8003-5/view</t>
  </si>
  <si>
    <t>Prestación de servicios profesionales al Grupo de Servicios Administrativos del Ministerio de Ambiente y Desarrollo Sostenible para apoyar las actividades de mantenimiento locativo y mejoras que requiera la infraestructura de la Entidad.”</t>
  </si>
  <si>
    <t>1. Atender, programar y hacer el seguimiento permanente a las actividades de mantenimiento locativos y eléctricos, para que se ejecuten de manera oportuna con base en las solicitudes registradas en el aplicativo GEMA – ARANDA y/o las que solicite el supervisor del contrato. 2. Realizar la planificación y solicitud de los materiales y/o herramientas necesarias para ejecutar las actividades de mantenimiento, emitiendo el concepto técnico para la aprobación del supervisor del contrato de ferretería. 3. Identificar necesidades de mantenimiento de la infraestructura física del Ministerio y realizar propuestas de reorganización de áreas y optimización de espacios de trabajo mediante la presentación de planos, diagramas, esquemas y/o levantamientos arquitectónicos. 4. Velar para que las áreas de mantenimiento se encuentren señalizadas, demarcadas, protegiendo los equipos y así como el cuarto de mantenimiento el cual debe permanecer en excelentes condiciones de orden y aseo, dando cumplimiento a los lineamientos del sistema de gestión ambiental en especial en el manejo de residuos y sustancias químicas y normas de seguridad y salud en el trabajo. 5. Velar por el buen uso de las herramientas y materiales entregados por parte del almacén al personal de apoyo para ejecutar las actividades de mantenimiento y validar que el diligenciamiento de los formatos para el control de los materiales corresponda a cabalidad con la ejecución realizada. 6. Presentar estadísticas de las actividades realizadas y de acuerdo con las indicaciones del supervisor del contrato, con el fin de controlar la efectividad de los planes de mantenimiento preventivo y tomar las acciones correctivas necesarias. 7. Apoyar la supervisión de los contratos que le sean asignados por el supervisor del contrato y emitir su concepto técnico frente a los informes de actividades para la firma del supervisor del contrato. 8. Proyectar los estudios previos, documentos técnicos, anexos, respuestas a observaciones, evaluaciones técnicas y demás documentación correspondiente a la etapa precontractual de los procesos de mantenimiento de la infraestructura a cargo del Grupo de Servicios Administrativos. 9. Apoyar las gestiones necesarias para el trámite de liquidación de contratos de competencia del área, con el fin de que sean atendidas dentro de los términos legales correspondientes. 10. Las demás actividades asignadas por el supervisor en relación con el objeto del contrato.</t>
  </si>
  <si>
    <t>ElvalordelcontratoacelebraralcontratistaeshastaporlasumadeSETENTAYTRES MILLONES SETECIENTOS TREINTA Y TRES MIL TRESCIENTOS TREINTA Y TRES PESOSM/CTE ($73.733.333) incluido los impuestos a que haya lugar.</t>
  </si>
  <si>
    <t>https://community.secop.gov.co/Public/Tendering/OpportunityDetail/Index?noticeUID=CO1.NTC.5648183&amp;isFromPublicArea=True&amp;isModal=true&amp;asPopupView=true</t>
  </si>
  <si>
    <t>El término estrictamente indispensable para que el contratista cumpla con el objeto y obligaciones contractuales será de diez (10) meses y dieciseis (16) días, contados a partir del cumplimiento a los requisitos de perfeccionamiento y legalización del contrato, sin exceder al 31 de diciembre</t>
  </si>
  <si>
    <t>556 - CESION</t>
  </si>
  <si>
    <t>ANDRES MAURICIO GARCIA ORJUELA</t>
  </si>
  <si>
    <t>https://www1.funcionpublica.gov.co/web/sigep2/hdv/-/directorio/S471122-8003-5/view</t>
  </si>
  <si>
    <t>El valor sin ejecutar y que se cede del Contrato de Prestación de Servicios Profesionales No. 556 de 2024 es de CINCUENTA Y CUATRO MILLONES TRESCIENTOS SESENTA Y SEIS MIL SEISCIENTOS SESENTA Y SIETE PESOS M/cte ($ 54.366.667) incluidos impuestos a que haya lugar.</t>
  </si>
  <si>
    <t>https://community.secop.gov.co/Public/Tendering/OpportunityDetail/Index?noticeUID=CO1.NTC.5648183&amp;isFromPublicArea=True&amp;isModal=False</t>
  </si>
  <si>
    <t>El término estrictamente indispensable para que el contratista cumpla con el objeto y obligaciones contractuales será de diez (7) meses y VEINTIDOS (22) días, contados a partir del cumplimiento a los requisitos de perfeccionamiento y legalización del contrato, sin exceder al 31 de diciembre</t>
  </si>
  <si>
    <t>DANIELA GUTIERREZ TOVAR</t>
  </si>
  <si>
    <t>https://www.funcionpublica.gov.co/web/sigep2/hdv/-/directorio/S2416071-8003-5/view</t>
  </si>
  <si>
    <t>Prestar servicios profesionales a la Dirección de Asuntos Ambientales Sectorial y Urbana del Ministerio de Ambiente y Desarrollo Sostenible, como apoyo jurídico en la revisión, atención y seguimiento de los requerimientos relacionados con plan de mejoramiento, entes de control y congreso.</t>
  </si>
  <si>
    <t>1. Presentar para aprobación del supervisor un plan de trabajo (actividades, cronograma y entregables) dentro de los diez (10) días calendario siguientes al cumplimiento de los requisitos de ejecución del contrato. 2. Apoyar en la proyección y revisión de los insumos de respuesta de los procesos judiciales relacionados con las funciones de la Dirección de Asuntos Ambientales Sectorial y Urbana. 3. Apoyar, como enlace de la Dirección de Asuntos Ambientales Sectorial y Urbana, en los aspectos relacionados con la agenda legislativa del Congreso en coordinación con la dependencia encargada para tal propósito. 4. Apoyar el seguimiento y revisión de las propuestas de respuestas a los requerimientos allegados por entes de control, en coordinación con las dependencias necesarias para su atención. 5. Apoyar en la revisión y seguimiento del plan de mejoramiento suscrito con la Contraloría General de la República, así como en la proyección y revisión de respuestas brindadas en el marco de las auditorias o seguimiento, adelantados por dicha entidad a la Dirección de Asuntos Ambientales Sectorial y Urbana.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Todas las demás que le sean asignadas por el supervisor del contrato y que tengan relación con el objeto contractual</t>
  </si>
  <si>
    <t>El valor del contrato a celebrar es hasta por la suma CUARENTA Y SIETE MILLONES DOSCIENTOS MIL PESOS M/CTE ($47.200.000), incluido los impuestos a que haya lugar</t>
  </si>
  <si>
    <t>https://community.secop.gov.co/Public/Tendering/OpportunityDetail/Index?noticeUID=CO1.NTC.5618529&amp;isFromPublicArea=True&amp;isModal=true&amp;asPopupView=true</t>
  </si>
  <si>
    <t>557 - CESION</t>
  </si>
  <si>
    <t>LADY YIBETH ROA HERNANDEZ</t>
  </si>
  <si>
    <t>El valor sin ejecutar y que se cede del Contrato de Prestación de Servicios Profesionales No. 557 de 2024 es de CATORCE MILLONES SETECIENTOS CINCUENTA MIL PESOS M/CTE ($14.750.000) incluido impuestos a que haya lugar</t>
  </si>
  <si>
    <t>El término estrictamente indispensable para que el contratista cumpla con el objeto y obligaciones contractuales será DOS (2) meses, QUINCE (15) DIAS o hasta 31 de diciembre de 2024, lo primero que ocurra.</t>
  </si>
  <si>
    <t>LAURA VANESSA PINILLOS LEÓN</t>
  </si>
  <si>
    <t>https://www.funcionpublica.gov.co/web/sigep2/hdv/-/directorio/S4263572-8003-5/view</t>
  </si>
  <si>
    <t>Prestación de servicios profesionales para la Dirección de Bosques, Biodiversidad y Servicios Ecosistémicos del Ministerio de Ambiente y Desarrollo Sostenible para el análisis geoespacial de las reservas forestales del orden nacional y demás áreas de importancia ambiental, especialmente de las Reservas Forestales Protectoras Nacionales.</t>
  </si>
  <si>
    <t>1. Realizar los análisis necesarios de los datos geográficos, para brindar el apoyo a los requerimientos solicitados por el Grupo de Gestión Integral de Bosques y Reservas Forestales Nacionales. 2. Mantener el Dashboard actualizado acorde a los datos geográficos más reciente relacionados con la delimitación, alinderación, declaración, compensación, sustracción, homologación y zonificación de Reservas Forestales Nacionales. 3. Generar la documentación requerida de los objetos geográficos que sean objeto de sus funciones, para el mantenimiento de la Infraestructura de Datos Espaciales IDE del Ministerio de Ambiente y Desarrollo Sostenible. 4. Gestionar los datos geográficos y salidas gráficas necesarios para dar respuesta a las Peticiones, Quejas, Reclamos y Sugerencias (PQRS) y otros requerimientos relacionados con el alcance del contrato utilizando herramientas de Sistemas de Información Geográfica. 5. Participar activamente en las reuniones y visitas técnicas a proyectos, actividades o situaciones relacionadas con la temática del contrato, elaborando informes y documentos técnicos según sea necesario. 6. Cumplir con otras tareas asignadas por el supervisor del contrato que estén relacionadas con el alcance contractual.</t>
  </si>
  <si>
    <t>El valor del contrato a celebrar es hasta por la suma de SESENTA Y SEIS MILLONES CIENTO CINCUENTA MIL PESOS M/CTE ($66.150.000), incluidos los impuestos a que haya lugar.</t>
  </si>
  <si>
    <t>https://community.secop.gov.co/Public/Tendering/OpportunityDetail/Index?noticeUID=CO1.NTC.5627262&amp;isFromPublicArea=True&amp;isModal=true&amp;asPopupView=true</t>
  </si>
  <si>
    <t>LIVEN FERNANDO MARTINEZ BERNAL</t>
  </si>
  <si>
    <t>https://www.funcionpublica.gov.co/web/sigep2/hdv/-/directorio/S1506526-8003-5/view</t>
  </si>
  <si>
    <t>Prestar servicios profesionales a la Dirección de Asuntos Ambientales Sectorial y Urbana del Ministerio de Ambiente y Desarrollo Sostenible para apoyar la elaboración de insumos técnicos y las acciones necesarias para la actualización de la normativa de licenciamiento ambiental</t>
  </si>
  <si>
    <t>1. Presentar para aprobación del supervisor un plan de trabajo (actividades, cronograma y entregables) dentro de los diez (10) días calendario siguientes al cumplimiento de los requisitos de ejecución del contrato. 2. Elaborar los insumos técnicos para la actualización de la regulación de la licencia ambiental establecida en el Decreto 1076 de 2015, en concordancia con los compromisos adquiridos con la OCDE. 3. Propiciar, participar y generar insumos técnicos para la realización de espacios de concertación con diferentes actores institucionales, sectoriales y de la sociedad civil, interesados en el proceso de actualización del Decreto 1076 de 2015 en relación con el licenciamiento ambiental. 4. Elaborar insumos técnicos para la armonización de los lineamientos para los elaboradores de términos de referencia de manera que se articulen con los criterios de evaluación del manual de evaluación de estudios ambientales, en proceso de actualización. 5. Apoyar en la formulación y avanzar en la implementación de un (1) proyecto piloto de aplicación del índice de efectividad del licenciamiento ambiental con una autoridad ambiental. 6. Apoyar la formulación de instrumentos técnicos y normativos de licenciamiento ambiental.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</si>
  <si>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OCHENTA MILLONES OCHOCIENTOS MIL PESOS M/CTE ($80.800.000) incluido los impuestos a que haya lugar.</t>
  </si>
  <si>
    <t>https://community.secop.gov.co/Public/Tendering/OpportunityDetail/Index?noticeUID=CO1.NTC.5620259&amp;isFromPublicArea=True&amp;isModal=true&amp;asPopupView=true</t>
  </si>
  <si>
    <t>559 - CESION</t>
  </si>
  <si>
    <t>ANDREA CAROLINA REINA ROJAS</t>
  </si>
  <si>
    <t>El valor sin ejecutar y que se cede del Contrato de Prestación de Servicios Profesionales No. 559 de 2024 es de VEINTICUATRO MILLONES DOSCIENTOS CUARENTA MIL PESOS (24.240.000) incluidos impuestos a que haya lugar</t>
  </si>
  <si>
    <t>El término estrictamente indispensable para que el contratista cumpla con el objeto y obligaciones contractuales será TRES (3) meses 12-DIAS, o hasta 31 de diciembre de 2024, lo primero que ocurra.</t>
  </si>
  <si>
    <t xml:space="preserve">LEIDY PAOLA SÁNCHEZ CUADROS </t>
  </si>
  <si>
    <t>MEDICINA VETERINARIA</t>
  </si>
  <si>
    <t>https://www.funcionpublica.gov.co/web/sigep2/hdv/-/directorio/S2350343-8003-5/view</t>
  </si>
  <si>
    <t>Prestar servicios profesionales al Ministerio de Ambiente y Desarrollo Sostenible a través de la Dirección de Bosques, Biodiversidad y Servicios Ecosistémicos, con el propósito de apoyar técnicamente la planificación y ejecución de acciones, programas y actividades destinadas a la protección y bienestar animal, específicamente centradas en el manejo y conservación de fauna silvestre.</t>
  </si>
  <si>
    <t>1. Brindar apoyo técnico para la gestión en materia de tráfico ilegal de fauna silvestre desde la perspectiva de protección y el bienestar animal, en el marco de las políticas nacionales ambientales, el Plan Nacional de Desarrollo y la normatividad vigente. 2. Brindar apoyo técnico para la generación de orientaciones y lineamientos técnicos para el manejo de animales en centros de atención y valoración de fauna silvestre desde la perspectiva de protección y el bienestar animal. 3. Acompañar a la dirección prestando apoyo técnico para el manejo de especies invasoras desde el enfoque de protección y el bienestar animal. 4. Apoyar la gestión en torno a la protección y conservación ex situ de especies de fauna silvestre, en el marco de las políticas nacionales ambientales, el Plan Nacional de Desarrollo y la normatividad vigente. 5. Apoyar la implementación de la Política Nacional de Protección y Bienestar de animales domésticos y silvestres y el Sistema Nacional de Protección y Bienestar Animal – SINAPYBA. 6. Elaborar de manera oportuna las respuestas a los requerimientos, derechos de petición, o solicitudes de información asignadas por el supervisor. 7. Las demás que le sean asignadas por el supervisor en el marco del objeto contractual.</t>
  </si>
  <si>
    <t>El valor del contrato a celebrar es hasta por la suma de SETENTA Y CINCO MILLONES NOVECIENTOS CINCUENTA MIL PESOS M/CTE ($75.950.000) incluido los impuestos a que haya lugar.</t>
  </si>
  <si>
    <t>https://community.secop.gov.co/Public/Tendering/OpportunityDetail/Index?noticeUID=CO1.NTC.5645979&amp;isFromPublicArea=True&amp;isModal=true&amp;asPopupView=true</t>
  </si>
  <si>
    <t>El término estrictamente indispensable para que el contratista cumpla con el objeto y  obligaciones contractuales será de DIEZ MESES (10) Y DIEZ DÍAS (10), o hasta 31 de diciembre de 2024, lo primero que ocurra, previo cumplimiento de los requisitos de perfeccionamiento y ejecución.</t>
  </si>
  <si>
    <t>PAULA ANDREA ROA GARCIA</t>
  </si>
  <si>
    <t>https://www.funcionpublica.gov.co/web/sigep2/hdv/-/directorio/S977331-8003-5/view</t>
  </si>
  <si>
    <t>Prestación de servicios profesionales a la Dirección de Bosques, Biodiversidad y Servicios Ecosistémicos del Ministerio de Ambiente y Desarrollo Sostenible, para realizar el seguimiento técnico para dar cumplimiento a las sentencias y órdenes judiciales que estén relacionadas con las obligaciones de la Dirección.</t>
  </si>
  <si>
    <t>1. Generar los informes técnicos en el marco de las funciones de la Dirección que den cuenta del estado de cumplimiento frente a los distintos requerimientos judiciales. 2. Proyectar dentro de los términos legales y desde el componente técnico respuesta a los requerimientos internos, externos y de entes de control relacionados con el seguimiento y cumplimiento de órdenes judiciales a cargo de la Dirección. 3. Participar como profesional técnico en los encuentros en los despachos judiciales, reuniones interinstitucionales y visitas técnicas que sean requeridas para dar el cumplimiento a los requerimientos judiciales relacionados con las funciones de la Dirección. 4. Brindar apoyo técnico para la coordinación y articulación con las instituciones del SINA y demás entidades, así como las oficinas y dependencias del Ministerio a través de espacios de diálogo, reuniones, mesas de trabajo que permitan dar cuenta de las gestiones adelantadas por la Dirección para dar cumplimiento a los requerimientos judiciales. 5. Realizar la gestión, planeación y seguimiento de las ordenes de fallos judiciales a cargo de la Dirección de Bosques, Biodiversidad y Servicios Ecosistémicos, generando los informes y documentos técnicos a que haya lugar. 6. Las demás actividades que sean asignadas por el supervisor de contrato</t>
  </si>
  <si>
    <t>El valor del contrato a celebrar es hasta por la suma de CIENTO VEINTISEIS MILLONES DE PESOS M/CTE ($126.000.000), incluido los impuestos a que haya lugar., incluido los impuestos a que haya lugar.</t>
  </si>
  <si>
    <t>https://community.secop.gov.co/Public/Tendering/OpportunityDetail/Index?noticeUID=CO1.NTC.5623298&amp;isFromPublicArea=True&amp;isModal=true&amp;asPopupView=true</t>
  </si>
  <si>
    <t>El término estrictamente indispensable para que el contratista cumpla con el objeto y obligaciones contractuales será de DIEZ (10) MESES, QUINCE (15) DÍAS, o hasta 31 de diciembre</t>
  </si>
  <si>
    <t>ANGIE NATHALIA ARIZA QUINTERO</t>
  </si>
  <si>
    <t>https://www.funcionpublica.gov.co/web/sigep2/hdv/-/directorio/S825218-8003-5/view</t>
  </si>
  <si>
    <t>Prestar de servicios profesionales a la Subdirección de Educación y Participación desde el componente socio ambiental, para acompañar los procesos de formulación e implementación de proyectos socio ambientales con enfoque diferencial étnico que fortalezcan la participación con comunidades indígenas y demás actores sociales.</t>
  </si>
  <si>
    <t>1. Elaborar documentos técnicos para la implementación y seguimiento de proyectos socio ambientales con comunidades indígenas y demás actores sociales. 2. Asistir a los espacios e instancias de diálogo y concertación con comunidades indígenas y demás actores sociales para el fortalecimiento de la participación y gobernanza ambiental. 3. Apoyar en la elaboración de documentos técnicos para consolidar una ruta de diálogo intercultural con grupos étnicos en asuntos ambientales. 4. Brindar insumos para el seguimiento y reporte de actividades relacionados con participación ciudadana en la gestión ambiental con comunidades indígenas y demás actores sociales 5. Apoyar el cumplimiento de compromisos judiciales relacionados con dinámicas de participación con comunidades indígenas y demás actores sociales. 6. Atender y brindar insumos para dar respuestas a peticiones, quejas, reclamos, solicitudes y demás requerimientos. 7. Asistir a las reuniones, espacios de diálogo que asigne el supervisor. 8. Las demás obligaciones que se le asignen y que tengan relación con el objeto del contrato.</t>
  </si>
  <si>
    <t>El valor del contrato a celebrar es hasta por la suma de SETENTA Y SIETE MILLONES QUINIENTOS MIL PESOS M/CTE ($77.500.000), incluido los impuestos a que haya lugar</t>
  </si>
  <si>
    <t>https://community.secop.gov.co/Public/Tendering/OpportunityDetail/Index?noticeUID=CO1.NTC.5639427&amp;isFromPublicArea=True&amp;isModal=true&amp;asPopupView=true</t>
  </si>
  <si>
    <t>El término estrictamente indispensable para que el contratista cumpla con el objeto y obligaciones contractuales será de DIEZ MESES (10), o hasta 31 de diciembre, lo primero que ocurra.</t>
  </si>
  <si>
    <t>MILENA BENAVIDES SERRATO</t>
  </si>
  <si>
    <t>https://www.funcionpublica.gov.co/web/sigep2/hdv/-/directorio/S713571-8003-5/view</t>
  </si>
  <si>
    <t>Prestación de servicios profesionales a la Dirección de Asuntos Marinos, Costeros y Recursos Acuáticos del Ministerio de Ambiente y Desarrollo Sostenible, para apoyar en la emisión de conceptos sobre los estudios de exploración e investigación en la biodiversidad marino-costera y el establecimiento de medidas para su conservación y uso sostenible atendiendo los protocolos, normas vigentes y los procesos de licenciamiento ambiental.</t>
  </si>
  <si>
    <t>1. Participar y brindar apoyo técnico en los diferentes espacios de trabajo para la evaluación, desarrollo e Implementación de estudios y proyectos de exploración e investigación de la biodiversidad marina, costera e insular atendiendo las protocolos normas vigentes y los procesos de licenciamiento ambiental
2. Apoyar la actualizacin y el ajuste según el sistema de gestión documental la base de datos de conceptos sobre estudios de investigación y exploración de la biodiversidad marina, costera e insular de la Dirección
3. Apoyar en la construcción de insumos técnicos que contribuyan al proceso de implementación temprana de acciones para la implementación del Marco Global de Biodiversidad Kunming Montreal el ámbito marino costero
4. Prestar apoyo en marco del cumplimiento de acciones y compromisos realizados desde la DAMCRA en marco des Proyecto SEAFLOWER- Fondo Mundial Medioambiente-GEF.
5. Apoyar en la preparación de conceptos, generación de ayudas de memoria, revisión de documentación respuestas a consultas y solicitudes de información, etc., relacionados con el seguimiento y cumplimiento de sentencias y obligaciones nacionales e internacionales en materia del objeto
6. Apoyar la supervisión de los contratos y/o convenios que le sean designados por el supervisor.
7. Participar y apoyar en la organización en los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</si>
  <si>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CIENTO CINCO MILLONES DE PESOS M/CTE ($105.000.000), incluido los impuestos a que haya lugar</t>
  </si>
  <si>
    <t>https://community.secop.gov.co/Public/Tendering/OpportunityDetail/Index?noticeUID=CO1.NTC.5628572&amp;isFromPublicArea=True&amp;isModal=true&amp;asPopupView=true</t>
  </si>
  <si>
    <t>JOHN ALEXANDER CHAVARRO DIAZ</t>
  </si>
  <si>
    <t>https://www.funcionpublica.gov.co/web/sigep2/hdv/-/directorio/S529146-8003-5/view</t>
  </si>
  <si>
    <t>Prestar servicios profesionales a la Dirección de Gestión Integral del Recurso Hídrico del Ministerio de Ambiente y Desarrollo Sostenible, para apoyar técnicamente los ejercicios de modelación, en el marco de la mesa nacional de modelación, así como los programas territoriales de las regiones Pacífico y Mojana.</t>
  </si>
  <si>
    <t>1. Elaborar y presentar un plan de trabajo para la ejecución del contrato, de conformidad con las orientaciones del supervisor. 2. Apoyar técnicamente a la Dirección desde los componente de oferta, demanda y calidad del agua, en las mesas de trabajo territoriales para la construcción de los Programas Territoriales de Mojana y Pacifico, elaborando los documentos a que haya lugar y recomendando los elementos técnicos necesarios. 3. Apoyar a la dependencia con la generación de insumos técnicos requeridos en la Mesa de Modelación, atendiendo las orientaciones de la supervisión 4. Elaborar documentos técnicos que incluyan los resultados de los ejercicios de modelación, que permitan incidir en las 13 eco-regiones priorizadas en el PND 2022-2026 5. Articular los diferentes actores de la Mesa de Modelación, de acuerdo con las orientaciones de la supervisión. 6. Las demás actividades que le sean asignadas por el Supervisor del Contrato y que tenga relación con las obligaciones del contrato.</t>
  </si>
  <si>
    <t>El valor del contrato a celebrar es hasta por la suma de CIENTO TREINTA Y CINCO MILLONES CIENTO OCHENTA Y SIETE MIL QUINIENTOS PESOS M/CTE ($ 135.187.500), incluido IVA y los impuestos a que haya lugar.</t>
  </si>
  <si>
    <t>https://community.secop.gov.co/Public/Tendering/OpportunityDetail/Index?noticeUID=CO1.NTC.5643630&amp;isFromPublicArea=True&amp;isModal=true&amp;asPopupView=true</t>
  </si>
  <si>
    <t>El término estrictamente indispensable para que el contratista cumpla con el objeto y obligaciones contractuales será diez (10) meses y quince (15) días calendario, o hasta 31 de diciembre, lo primero que ocurra</t>
  </si>
  <si>
    <t>MAURICIO RUEDA GÓMEZ</t>
  </si>
  <si>
    <t>https://www.funcionpublica.gov.co/web/sigep2/hdv/-/directorio/S725483-8003-5/view</t>
  </si>
  <si>
    <t>Prestar servicios profesionales a la Dirección de Asuntos Ambientales Sectorial y Urbana del Ministerio de Ambiente y Desarrollo Sostenible como apoyo jurídico en el proceso de elaboración y adopción de instrumentos regulatorios</t>
  </si>
  <si>
    <t>1. Presentar para aprobación del supervisor un plan de trabajo (actividades, cronograma y entregables) dentro de los diez (10) días calendario siguientes al cumplimiento de los requisitos de ejecución del contrato. 2. Apoyar la elaboración y revisión de documentos técnicos y normativos de la Dirección de Asuntos Ambientales Sectorial y Urbana, en coordinación con las dependencias y/o entidades necesarias para tal fin 3. Apoyar la proyección y revisión de los conceptos generados por la Dirección de Asuntos Ambientales Sectorial y Urbana relacionados con la agenda legislativa del Congreso. 4. Apoyar cuando sea requerido en la revisión de documentos y en el acompañamiento jurídico a iniciativas que requieran la participación, visto bueno o firma de la Directora de Asuntos Ambientales sectorial urbana o quien haga sus veces.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t>
  </si>
  <si>
    <t xml:space="preserve">El valor del contrato a celebrar es hasta por la suma SESENTA Y TRES MILLONES NOVECIENTOS NOVENTA Y CUATRO MIL PESOS M/CTE ($63.994.000), incluido los impuestos a que haya lugar. </t>
  </si>
  <si>
    <t>https://community.secop.gov.co/Public/Tendering/OpportunityDetail/Index?noticeUID=CO1.NTC.5630257&amp;isFromPublicArea=True&amp;isModal=true&amp;asPopupView=true</t>
  </si>
  <si>
    <t>El término estrictamente indispensable para que el contratista cumpla con el objeto y obligaciones contractuales será Siete (07) meses, o hasta 31 de diciembre de 2024, lo primero que ocurra, contados a partir del cumplimiento de los requisitos de ejecución.</t>
  </si>
  <si>
    <t>565 - CESION</t>
  </si>
  <si>
    <t>ADOLFO LEON IBAÑEZ ELAM</t>
  </si>
  <si>
    <t>https://www1.funcionpublica.gov.co/web/sigep2/hdv/-/directorio/S1126582-8003-5/view</t>
  </si>
  <si>
    <t>El valor sin ejecutar y que se cede del Contrato de Prestación de Servicios Profesionales CD-565-2024 es de VEINTISIETE MILLONES SETECIENTOS TREINTA MIL SETECIENTOS TREINTA Y CUATRO PESOS M/CTE ($27.730.734) incluidos los impuestos a que haya lugar.</t>
  </si>
  <si>
    <t>El término estrictamente indispensable para que el contratista cumpla con el objeto y obligaciones contractuales será TRES (03) meses, o hasta 31 de diciembre de 2024, lo primero que ocurra, contados a partir del cumplimiento de los requisitos de ejecución.</t>
  </si>
  <si>
    <t>FREDY ALEJANDRO GÓMEZ QUIROZ</t>
  </si>
  <si>
    <t>https://www.funcionpublica.gov.co/web/sigep2/hdv/-/directorio/S555882-8003-5/view</t>
  </si>
  <si>
    <t>Prestar servicios profesionales a la Dirección de Cambio Climático y Gestión del Riesgo del Ministerio de Ambiente y Desarrollo Sostenible para apoyar al grupo de mitigación desarrollando acciones de fortalecimiento de la gestión del cambio climático a nivel territorial y sectorial, en lo referente a la contabilidad de las medidas de mitigación de gases de efecto invernadero asociadas al sector forestal y sus co-beneficios en materia de adaptación.</t>
  </si>
  <si>
    <t>1. Generar los insumos técnicos requeridos por la Dirección de Cambio Climático y Gestión del Riesgo para el fortalecimiento de las medidas de mitigación del sector forestal y su sinergia con el componente de adaptación al cambio climático. 2. Acompañar técnicamente los espacios de trabajo sectoriales y territoriales priorizados por la Dirección de Cambio Climático y Gestión del Riesgo para la implementación de las medidas de mitigación de GEI del sector forestal. 3. Apoyar el diseño, implementación y seguimiento de los lineamientos y criterios para el respeto y abordaje de las salvaguardas sociales y ambientales para las iniciativas de mitigación de GEI relacionadas con el sector forestal. 4. Acompañar y brindar soporte a los programas, proyectos y acciones de mitigación de gases de efecto invernadero relacionadas con el sector forestal, para la mejora de la integridad ambiental y la contabilidad de las reducciones y remociones de GEI, en línea con los principios de transparencia y justicia climática. 5.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6.Todas las demás que le sean asignadas por la Dirección y que tengan relación con el objeto contractual.</t>
  </si>
  <si>
    <t>El valor del contrato a celebrar es hasta por la suma de OCHENTA Y CINCO MILLONES SETECIENTOS UN MIL PESOS M/CTE ($85.701.000), incluido los impuestos a que haya lugar.</t>
  </si>
  <si>
    <t>https://community.secop.gov.co/Public/Tendering/OpportunityDetail/Index?noticeUID=CO1.NTC.5646913&amp;isFromPublicArea=True&amp;isModal=true&amp;asPopupView=true</t>
  </si>
  <si>
    <t>HEIDY MILENA VALLE OSPINA</t>
  </si>
  <si>
    <t xml:space="preserve"> BIOLOGIA</t>
  </si>
  <si>
    <t>https://www.funcionpublica.gov.co/web/sigep2/hdv/-/directorio/S4453866-8003-5/view</t>
  </si>
  <si>
    <t>Prestar sus servicios profesionales a la Oficina de Tecnologías de la Información y Comunicación del Ministerio de Ambiente y Desarrollo Sostenible para contribuir en el desarrollo de los procesos de gestión de información para soluciones tecnológicas que contribuyen en el fortalecimiento del Sistema de Información Ambiental de Colombia SIAC.</t>
  </si>
  <si>
    <t>1. Generar insumos y realizar el acompañamiento en la gestión adecuada para el desarrollo de los proyectos asignados en sus fases de conceptualización, planeación, ejecución, documentación, seguimiento, evaluación, paso a operación y elaboración de recomendaciones de mejora, y las demás que se requieran; con el enfoque de arquitectura empresarial y gestión de proyectos, y acorde con los lineamientos impartidos por el Ministerio y entidades externas según aplique. 2. Participar desde la línea temática a la creación y funcionamiento de repositorios centralizados y automatizados de datos e información ambiental relevante para la toma de decisiones y la generación de valor público, acorde a lo requerido por la supervisión del contrato y siguiendo lineamientos estadísticos, técnicos y de arquitectura que se determinen desde el Minambiente y la Oficina de Tecnologías de Información y Comunicación. 3. Proponer estrategias a la supervisión que permitan el uso de datos e información a través de métricas y estadísticas ambientales con potencialidad de apoyo a la toma de decisiones estratégicas de nivel institucional y sectorial, para integrarlas y visualizarlas en las herramientas que sean previstas tales como el tablero de control del Ministerio; tomando de referencia como mínimo los inventarios de operaciones estadísticas, registros administrativos e indicadores ambientales y demandas de información del Minambiente; la oferta de datos y cifras de los sistemas de información del SIAC, así como, de los sistemas de reporte del cumplimiento de compromisos de la implementación de políticas ambientales, y del PND. 4. Elaborar documentos temáticos y/o técnicos relacionados con el diseño, desarrollo y funcionamiento de las soluciones tecnológicas asignadas y el tablero de control del Ministerio, atendiendo los requerimientos, estándares y lineamientos definidos por la Oficina TIC del Ministerio para arquitectura y proyectos TI. 6. Adelantar actividades relacionadas con el mejoramiento a las versiones y contenidos de formatos, o repositorios o base de datos o plataformas, con base en los requerimientos de estructuración, ajuste o de incorporación de datos y cifras de temáticas ambientales, en el marco de los proyectos asignados por la supervisión del contrato. 7. Realizar el acompañamiento temático y/o técnico a áreas misionales, entidades externas y proveedores y consultores en el marco de la ejecución de los proyectos de TI según le asigne la supervisión del contrato, propendiendo por su adecuada ejecución, seguimiento, revisión, retroalimentación de entregables y productos, con miras a obtener los resultados esperados, y al cumplimiento de metas e indicadores que correspondan.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inherentes a la ejecución del objeto contractual</t>
  </si>
  <si>
    <t>El valor del contrato a celebrar es hasta por la suma de $ 72.834.000 y los impuestos a que haya lugar</t>
  </si>
  <si>
    <t>https://community.secop.gov.co/Public/Tendering/OpportunityDetail/Index?noticeUID=CO1.NTC.5625972&amp;isFromPublicArea=True&amp;isModal=true&amp;asPopupView=true</t>
  </si>
  <si>
    <t>El término estrictamente indispensable para que el contratista cumpla con el objeto y obligaciones contractuales será de diez (10) meses y cinco (5) dias o hasta el 31 de diciembre de 2024, lo que ocurra primero</t>
  </si>
  <si>
    <t>REMY ALEXANDER GALAN NAVARRO</t>
  </si>
  <si>
    <t>https://www.funcionpublica.gov.co/web/sigep2/hdv/-/directorio/S508408-8003-5/view</t>
  </si>
  <si>
    <t>Prestar sus servicios profesionales a la Oficina de Tecnologías de la Información y la Comunicación del Ministerio de Ambiente y Desarrollo Sostenible, para desarrollar y administrar el desarrollo de aplicaciones Web con componentes geográficos que sean requeridos por la entidad</t>
  </si>
  <si>
    <t>1. Participar en la definición de la arquitectura, construcción y evolución de la plataforma geoespacial de la entidad. 2. Trabajar conjuntamente con las áreas misionales en la identificación y definición de los requerimientos asociados a sistemas de información geográfica. 3. Apoyar la construcción de artefactos y componentes de software que apoyen la evolución de la plataforma lógica geográfica de la entidad. 4. Apoyar la revisión de la documentación entregada en cada uno de los proyectos para el cumplimiento de la transferencia efectiva del conocimiento y la continuidad del proyecto. 5. Aportar en el mantenimiento, mejora y crecimiento de la Infraestructura de Datos Espaciales – IDE al interior del Ministerio de Ambiente y Desarrollo Sostenible, como estrategia de fortalecimiento de la Entidad hacia el SIAC. 6. Llevar a cabo la publicación de datos geográficos a través de las herramientas dispuestas por el Ministerio de Ambiente y Desarrollo Sostenible que apoyen la consolidación del SIAC. 7. Apoyar la construcción los términos de referencia, revisiones, conceptos, recomendaciones técnicas, para los diferentes proyectos relacionados con la construcción y mantenimiento de sistemas de información que sean priorizados y asignados por la oficina TIC 8. Realizar la arquitectura, estructuración y manejo de información geográfica del sector ambiental, que faciliten el acceso y uso a datos, cifras y análisis avanzados de información ambiental producida y consolidada por el Ministerio y el SIAC, que soportaran el funcionamiento y optimización de soluciones tecnológicas, sistemas de información y catastro multipropósito.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inherentes a la ejecución del objeto contractual.</t>
  </si>
  <si>
    <t>El valor del contrato a celebrar es hasta por la suma de $ 85.400.000 incluido los impuestos a que haya lugar.</t>
  </si>
  <si>
    <t>https://community.secop.gov.co/Public/Tendering/OpportunityDetail/Index?noticeUID=CO1.NTC.5626890&amp;isFromPublicArea=True&amp;isModal=true&amp;asPopupView=true</t>
  </si>
  <si>
    <t>El término estrictamente indispensable para que el contratista cumpla con el objeto y obligaciones contractuales será de Diez (10) meses y cinco (5) días o hasta el 31 de diciembre de 2024, lo que ocurra primero</t>
  </si>
  <si>
    <t>WILSON ARLEY FRANCO SUAREZ</t>
  </si>
  <si>
    <t>https://www.funcionpublica.gov.co/web/sigep2/hdv/-/directorio/S1251666-8003-5/view</t>
  </si>
  <si>
    <t>Prestar sus servicios profesionales a la Oficina de Tecnologías de la Información y la Comunicación del Ministerio de Ambiente y Desarrollo Sostenible, en el manejo y administración de los componentes de los sistemas de hiperconvergencia, contenedores, VMWare, administración de controlador de dominio y copias de respaldo del Ministerio</t>
  </si>
  <si>
    <t>1. Realizar el monitoreo sobre el estado de la infraestructura tecnológica que este a su cargo. 2. Apoyar el control y capacidades de los sistemas de Almacenamiento, sistemas de virtualización, administración de servidores Windows y Linux, controladores de dominio y demás componentes que hacen parte de las soluciones tecnológicas implementadas en la entidad 3. Implementar un esquema periódico de actualizaciones a los equipos servidores y demás elementos que administre con las últimas actualizaciones a nivel de firmware, drivers y parches de seguridad liberados por los diferentes fabricantes. 4. Acompañar y apoyar en la implementación de los procesos de aprovisionamiento de nuevos servicios y equipos tecnológicos adquiridos por la entidad, aplicando estándares establecidos en la entidad e integrándose con las plataformas ya existentes. 5. Elaborar y entregar mensualmente, los reportes técnicos y demás información técnica necesaria en la cual se evidencie la gestión realizada en la administración de la infraestructura tecnológica de la Entidad. 6. Administrar la herramienta de Backup con la que cuenta el Ministerio y sus correspondientes módulos, así como la custodia de la información, generando los respectivos informes. Así como, documentar y ejecutar el plan de Backups conforme a los lineamientos establecidos, buenas prácticas de la industria y demás actividades que permitan respaldar la información crítica de la Entidad. 7. Asistir y apoyar las reuniones técnicas, de cambios y ventanas de mantenimiento programadas previamente, a fin de garantizar la continuidad de los servicios tecnológicos bajo la administración asignada. 8. Gestionar incidentes o requerimientos reportados en el centro de servicios de TI, de conformidad con los (ANS o SLA) pactados con el cliente, los procedimientos y protocolos establecidos por la entidad documentando las acciones realizadas. 9. Brindar el acompañamiento al personal técnico externo que adelante cualquier actividad en el centro de cómputo de la Entidad, durante la vigencia del contrato. 10. Elaborar reportes de los eventos críticos de los servicios asignados, relacionados con la infraestructura tecnológica de la entidad. 11.Participar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inherentes al objeto y a la naturaleza del contrato y aquellas indicadas por el Supervisor del contrato para el cabal cumplimiento del objeto del contrato.</t>
  </si>
  <si>
    <t>El valor del contrato a celebrar es hasta por la suma de $80.062.500 incluido los impuestos a que haya lugar.</t>
  </si>
  <si>
    <t>https://community.secop.gov.co/Public/Tendering/OpportunityDetail/Index?noticeUID=CO1.NTC.5630476&amp;isFromPublicArea=True&amp;isModal=true&amp;asPopupView=true</t>
  </si>
  <si>
    <t>HASBLEYDY MEDINA ROJAS</t>
  </si>
  <si>
    <t>https://www.funcionpublica.gov.co/web/sigep2/hdv/-/directorio/S722439-8003-5/view</t>
  </si>
  <si>
    <t>Prestar sus servicios profesionales a la Oficina de Tecnologías de la Información y la Comunicación del Ministerio de Ambiente y Desarrollo Sostenible, para llevar a cabo el desarrollo de la fase de análisis de requerimientos, casos de pruebas y ejecución de de pruebas, para dar solución a los requerimientos de soporte e incidencias reportadas por los ciudadanos en relación con la plataforma VITAL, lo anterior aplicando los lineamientos de sistemas de información vigentes en el Ministerio.</t>
  </si>
  <si>
    <t>1. Construir las especificaciones técnicas resultantes del levantamiento de requerimientos y proceso de análisis haciendo uso de los formatos definidos para tal fin. 2. Elaborar Mockups y casos de uso para la Arquitectura del ecosistema VITAL y entregar la documentación asociada a esta actividad. 4. Revisar, elaborar y documentar los planes de prueba del ecosistema VITAL de acuerdo con la especificación funcional realizada, además de ejecutar los planes de prueba registrando la evidencia del proceso en el sistema que le sea indicado por la supervisión del contrato. 5. Elaborar los diagramas de arquitectura, despliegue y de proceso necesarios para la implementación e interoperabilidad de VITAL con las Autoridades Ambientales 6. Registrar las actividades relacionadas con la especificación, prototipado, plan y ejecución de pruebas en el sistema de gestión de mesa de servicios y/o repositorio de versionamiento y wiki de acuerdo estándares que le sean informados por la supervisión o se encuentren vigentes en el MADSIG. 7. Apoyar la definición de estándares y lineamientos de TI para el mejoramiento de la política de Gobierno Digital en la entidad.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sean solicitadas por la oficina de Tecnologías de la Información y la Comunicación. y que guarden relación con el objeto del contrato.</t>
  </si>
  <si>
    <t>El valor del contrato a celebrar es hasta por la suma $63.541.667 incluido los impuestos a que haya lugar.</t>
  </si>
  <si>
    <t>https://community.secop.gov.co/Public/Tendering/OpportunityDetail/Index?noticeUID=CO1.NTC.5631267&amp;isFromPublicArea=True&amp;isModal=true&amp;asPopupView=true</t>
  </si>
  <si>
    <t>El término estrictamente indispensable para que el contratista cumpla con el objeto y obligaciones contractuales será de Diez (10) meses y cinco (5) días, o hasta el 31 de diciembre de 2024, lo primero que ocurra</t>
  </si>
  <si>
    <t>HÉCTOR ANDRÉS RAMÍREZ HERNÁNDEZ</t>
  </si>
  <si>
    <t>https://www.funcionpublica.gov.co/web/sigep2/hdv/-/directorio/S1721513-8003-5/view</t>
  </si>
  <si>
    <t>1. Elaborar el plan de trabajo detallado, el cual debe contener como mínimo la metodología, las estrategias para cumplir con los objetivos propuestos, la descripción de las actividades a realizar y el cronograma de su ejecución en el territorio priorizado. 2. Apoyar y acompañar en los procesos de formulación y ejecución de planes, programas y proyectos para la atención de los compromisos estratégicos y de la inversión ambiental en el territorio priorizado. 3. Apoyar y acompañar en la estructuración e implementación de acciones y estrategias de ordenamiento, planificación y gobernanza en el territorio priorizado, de conformidad con los parámetros del Plan Nacional de Desarrollo. 4. Acompañar al territorio priorizado en las diferentes instancias y procesos de formulación y ejecución de instrumentos de ordenamiento territorial. 5. Participar en el seguimiento a la gestión y los resultados de los planes, programas y proyectos implementados en el territorio priorizado. 6. Participar en el desarrollo de acciones para promover la concurrencia e integración de las entidades del Sistema Nacional Ambiental – SINA, consolidando la información técnica y científica necesaria para la toma de decisiones en el territorio priorizado. 7. Apoyar en la organización y ejecución de reuniones, comités, mesas de trabajo y espacios de diálogo en el territorio priorizado para fortalecer el relacionamiento del Ministerio de Ambiente  y Desarrollo Sostenible con autoridades ambientales, entes territoriales, agencias no gubernamentales, comunidades, entes públicos y privados, entre otros grupos de interés pertinentes. 8. Apoyar en la articulación de la gestión interinstitucional e intersectorial a nivel nacional, regional, departamental, municipal y/o local, así como en la cooperación internacional requeridas para el cumplimiento de los planes, programas y proyectos en el territorio priorizado. 9. Las demás actividades que sean asignadas por el supervisor del contrato y estén relacionadas directamente con el objeto de este</t>
  </si>
  <si>
    <t>El valor del contrato a celebrar es hasta por la suma de CIENTO TREINTA Y NUEVE MILLONES NOVECIENTOS CUARENTA Y CUATRO MIL PESOS M/CTE. ($139.944.000), incluidos los impuestos a que haya lugar.</t>
  </si>
  <si>
    <t>https://community.secop.gov.co/Public/Tendering/OpportunityDetail/Index?noticeUID=CO1.NTC.5626182&amp;isFromPublicArea=True&amp;isModal=true&amp;asPopupView=true</t>
  </si>
  <si>
    <t>El término estrictamente indispensable para que el contratista cumpla con el objeto y las obligaciones contractuales será por OCHO (8) MESES y DOCE (12) DÍAS CALENDARIO o hasta el 30 de diciembre de 2024, lo primero que ocurra, previo</t>
  </si>
  <si>
    <t>EMIRO JULIÁN ROBLES PÉREZ</t>
  </si>
  <si>
    <t>https://www.funcionpublica.gov.co/web/sigep2/hdv/-/directorio/S2337462-8003-5/view</t>
  </si>
  <si>
    <t>Prestación de servicios profesionales a la Dirección de Gestión Integral del Recurso Hídrico del Ministerio de Ambiente y Desarrollo Sostenible, para desarrollar insumos técnicos relacionados con temas de gestión a la demanda en marco de la administración del recurso hídrico, incluyendo la promoción de instrumentos existentes.</t>
  </si>
  <si>
    <t>1. Presentar un plan de trabajo en el que se indique cómo se ejecutarán las labores para las cuales fue contratado, en aquellas actividades en que aplique. 2. Apoyar a la DGIRH en las iniciativas, actualizaciones o modificaciones normativas relacionadas con instrumentos y permisos de administración del recurso hídrico. 3. Apoyar a la DGIRH en relación con la asistencia técnica a las Autoridades Ambientales, Instituciones, Sectores o Particulares en los instrumentos de administración del recurso hídrico en temas de demanda, y uso eficiente del agua. 4. Apoyar a la DGIRH en las generación y revisión documentos o informes asociados a la demanda y uso eficiente del recurso hídrico. 5. Dar respuesta a requerimientos internos o externos relacionados con la administración del recurso hídrico, generar reportes derivados tal tema, así como participar en las reuniones, comités o espacios de trabajo que con este fin sean citados. 6. Apoyar la articulación de la aplicación y formulación de instrumentos con los programas y proyectos en las eco regiones y los territorios priorizados 7. Las demás actividades que le sean asignadas por el Supervisor del Contrato y que tenga relación con las obligaciones del contrato.</t>
  </si>
  <si>
    <t>El valor del contrato a celebrar es hasta por la suma de SETENTA Y CINCO MILLONES SETECIENTOS CINCO MIL PESOS M/CTE ($75.705.000), incluido los impuestos a que haya lugar.</t>
  </si>
  <si>
    <t>https://community.secop.gov.co/Public/Tendering/OpportunityDetail/Index?noticeUID=CO1.NTC.5663058&amp;isFromPublicArea=True&amp;isModal=true&amp;asPopupView=true</t>
  </si>
  <si>
    <t>El término estrictamente indispensable para que el contratista cumpla con el objeto y obligaciones contractuales será de siete (07) meses, contados a partir del cumplimiento de los requisitos de ejecución previo perfeccionamiento del contrato, sin que supere el 31 de diciembre de 2024.</t>
  </si>
  <si>
    <t>LIBRO 4</t>
  </si>
  <si>
    <t>CONTRATO INTERADMINISTRATIVO</t>
  </si>
  <si>
    <t>20 OTROS</t>
  </si>
  <si>
    <t>IMPRENTA NACIONAL DE COLOMBIA</t>
  </si>
  <si>
    <t>PERSONA JURÍDICA</t>
  </si>
  <si>
    <t>N/A</t>
  </si>
  <si>
    <t>ANDRÉS RENÉ CHAVES FERNÁNDEZ</t>
  </si>
  <si>
    <t>Prestar el servicio de publicación y divulgación en el Diario Oficial de los actos administrativos de carácter general y demás documentos expedidos por el Ministerio de Ambiente y Desarrollo Sostenible en el marco de la misión institucional de acuerdo con la normativa vigente.</t>
  </si>
  <si>
    <t>1. Cumplir con el objeto del contrato con plena autonomía técnica, administrativa y financiera y bajo su responsabilidad, para la correcta ejecución del objeto del contrato y de las actividades establecidas en virtud de este. 2. Cumplir con las condiciones técnicas, económicas y comerciales presentadas en su propuesta y garantizar su ejecución dando pleno cumplimiento a los lineamientos y políticas establecidos por EL MINISTERIO y a las instrucciones que éste imparta a través del supervisor. 3. Adelantar las actuaciones técnicas, administrativas, financieras, contables y jurídicas requeridas para la correcta ejecución del objeto del contrato y de las actividades establecidas en virtud de este. 4. Cumplir con las directrices que defina EL MINISTERIO, (políticas, procedimientos, lineamientos técnicos, manuales de programa, resoluciones, protocolos, guías, instructivos, formatos del Sistema de Gestión de la Calidad, Sistema de Seguridad de la Información, etc.) e implementar una ruta básica de excelencia alineada al Sistema Integrado de Gestión, que se lidera en EL MINISTERIO. 5. Cumplir con lo estipulado en la cláusula Forma de Pago y requisitos para el Pago, con respecto a los documentos requeridos para el mismo y el plazo establecido para la presentación de la facturación. 6. Cumplir y encontrarse a paz y salvo con el pago de los aportes de sus empleados a los sistemas de salud, riesgos laborales, pensiones y aportes a Caja de Compensación Familiar, al Instituto Colombiano de Bienestar Familiar y al Servicio Nacional de Aprendizaje, cuando a ello haya lugar, mediante certificación a la fecha, expedida por el Revisor Fiscal o el Representante Legal, de conformidad con lo establecido en el artículo 50 de la Ley 789 de 2002 y las demás normas que la adicionen o complementen. 7. Presentar los informes técnicos y productos al Ministerio en el marco del desarrollo del Contrato dentro de los plazos pactados. 8. Reportar al supervisor, de manera inmediata, cualquier novedad o anomalía que pueda afectar la ejecución del contrato. 9. Responder ante terceros por los daños que se ocasionen y que provengan de causas que le sean imputables. 10. No acceder a peticiones o amenazas de quienes actúan por fuera de la ley con el fin de obligarlos a hacer u omitir algún acto o hecho. Cuando se presenten tales peticiones o amenazas deberá informar inmediatamente de su ocurrencia al MINISTERIO, y a las demás autoridades correspondientes para que ellas adopten las medidas y correctivos que fueren necesarios. El incumplimiento de esta obligación y la celebración de pactos o acuerdos prohibidos podrá dar lugar a la declaratoria de incumplimiento e imposición de las sanciones a que haya lugar. 11. Asumir los riesgos establecidos en la matriz de riesgos del proceso. 12. Responder ante las autoridades competentes por los actos u omisiones que ejecute en desarrollo del contrato, cuando en ellos se cause perjuicio a la administración o a terceros en los términos del artículo 52 de la Ley 80 de 1993. 13. Reparar los daños e indemnizar los perjuicios que cause al MINISTERIO por el incumplimiento del contrato.14. Suscribir las actas que resulten con ocasión y ejecución del contrato. 15. Presentar los informes de ejecución y soportes, conforme la forma de pago del contrato, dentro de los primeros cinco (5) días hábiles del mes siguiente. 16. Guardar total reserva de la información que por razón del servicio y desarrollo de sus actividades obtenga. Esta es propiedad del MINISTERIO y solo salvo expreso requerimiento de autoridad competente podrá ser divulgada. El uso de la información generada en el marco del presente contrato por parte de LA IMPRENTA NACIONAL DE COLOMBIA está sujeto a la aprobación previa del MINISTERIO y a la citación de su autoría conforme a las directrices de forma que señale el Grupo de Divulgación del Conocimiento y Cultura Ambiental de la Subdirección de Educación y Participación del MINISTERIO. 17. Obrar con lealtad y buena fe en el desarrollo del contrato, evitando dilaciones que afecten el objeto del contrato. 18. Suscribir con el supervisor el Acta de Confidencialidad de la Información establecida en el SOMOSIG, cuando aplique según el objeto del contrato y lo establecido en el Manual de Contratación del MINISTERIO. 19. Cumplir con la legislación en Seguridad y Salud en el Trabajo y Ambiental vigentes, entre otras la Ley 1562 de 2012 y el Decreto Único Reglamentario 1072 de 2015, de conformidad con las actividades a desarrollar según el objeto del contrato. 20. El contratista declara que cuenta con una Política de Seguridad y Salud en el Trabajo y cumple con lo establecido en la normatividad nacional vigente y aquella que la reglamente, modifique y/o complemente, aplicable para la protección de los eventuales trabajadores que, durante la ejecución del presente contrato deba vincular, directa o indirectamente, a fin de cumplir los compromisos pactados. Además, que cumple con las auditorías periódicas, certificados de capacitación en el tema y demás medidas establecidas en normas concordantes; tendientes al cumplimiento íntegro de las políticas del Sistema de Gestión de la Seguridad y Salud en el Trabajo que le corresponden. 21. Concurrir con EL MINISTERIO a la liquidación del contrato dentro de los plazos y en las condiciones establecidas en la Ley, y el mismo contrato. 22. Las demás inherentes al objeto y a la naturaleza del contrato y aquellas indicadas por el supervisor para el cabal cumplimiento del objeto del contrato.</t>
  </si>
  <si>
    <t>El valor del contrato asciende hasta la suma de VEINTE MILLONES DE PESOS ($20.000.000) M/CTE, incluido IVA, impuestos de ley, costos directos e indirectos y demás gastos e impuestos de Ley a que haya lugar.</t>
  </si>
  <si>
    <t>A-02-02-02-008-009</t>
  </si>
  <si>
    <t>No aplica</t>
  </si>
  <si>
    <t>LUZ STELLA GARCIA SALCEDO</t>
  </si>
  <si>
    <t>Profesional Especializada grado 16</t>
  </si>
  <si>
    <t>https://community.secop.gov.co/Public/Tendering/OpportunityDetail/Index?noticeUID=CO1.NTC.5630185&amp;isFromPublicArea=True&amp;isModal=true&amp;asPopupView=true</t>
  </si>
  <si>
    <t>El plazo de ejecución del contrato será hasta el 31 de diciembre de 2024 o hasta agotar el presupuesto, lo que ocurra primero, contado a partir del cumplimiento de los requisitos de perfeccionamiento y ejecución. En todo caso la ejecución contractual no podrá exceder la vigencia fiscal.</t>
  </si>
  <si>
    <t>LUIS ENRIQUE GUASCA CARDONA</t>
  </si>
  <si>
    <t xml:space="preserve">TECNCO DE SISTEMAS </t>
  </si>
  <si>
    <t>https://www.funcionpublica.gov.co/web/sigep2/hdv/-/directorio/S2359944-8003-5/view</t>
  </si>
  <si>
    <t>Prestación de servicios de apoyo a la gestión a la Dirección de Bosques, Biodiversidad y Servicios Ecosistémicos del Ministerio de Ambiente y Desarrollo Sostenible, para realizar las actividades de clasificación, ordenación y demás tareas archivísticas, para dar cumplimiento con las acciones y metas del Plan de Mejoramiento Archivístico – PMA.</t>
  </si>
  <si>
    <t>1. Realizar la identificación y reemplazo de unidades de almacenamiento que se encuentren deterioradas y que hagan parte del archivo de gestión de la Dirección de Bosques, Biodiversidad y Servicios Ecosistémicos. 2. Clasificar y organizar la documentación generada por la Dirección de Bosques, Biodiversidad y Servicios Ecosistémicos, aplicando rigurosamente la Tabla de Retención Documental vigente, garantizando así el cumplimiento de las normativas de gestión documental aplicables. 3. Realizar el proceso técnico de foliación, incluyendo la implementación de hojas de control y testigos documentales, conforme a los instructivos establecidos en el proceso de gestión documental, asegurando la correcta trazabilidad e los documentos de archivo. 4. Actualizar el Inventario Único Documental- FUID de conformidad con las indicaciones del supervisor del contrato, manteniendo así la información actualizada conforme a los estándares del Ministerio de Ambiente y Desarrollo Sostenible. 5. Elaborar los rótulos para carpetas y cajas de archivo, siguiendo los instructivos del proceso de gestión documental del Ministerio de Ambiente y Desarrollo Sostenible, contribuyendo a la organización y fácil identificación de los archivos de gestión. 6. Todas las demás actividades asignadas por el supervisor del contrato y que tengan en relación con el objeto contractual.</t>
  </si>
  <si>
    <t>El valor del contrato a celebrar es hasta por la suma de TREINTA Y SIETE MILLONES DOSCIENTOS CINCUENTA Y UN MIL SEISCIENTOS SESENTA Y SIETE PESOS M/CTE ($37.251.667) incluidos los impuestos a que haya lugar.</t>
  </si>
  <si>
    <t>https://community.secop.gov.co/Public/Tendering/OpportunityDetail/Index?noticeUID=CO1.NTC.5636042&amp;isFromPublicArea=True&amp;isModal=true&amp;asPopupView=true</t>
  </si>
  <si>
    <t>El término estrictamente indispensable para que el contratista cumpla con el objeto y obligaciones contractuales será de DIEZ (10) MESES Y DIEZ (10) DÍAS, o hasta el 31 de diciembre, lo primero que ocurra previo cumplimiento de los requisitos de perfeccionamiento y ejecución.</t>
  </si>
  <si>
    <t>CLAUDIA LILIANA RODRIGUEZ GARAVITO</t>
  </si>
  <si>
    <t>https://www.funcionpublica.gov.co/web/sigep2/hdv/-/directorio/S1337108-8003-5/view</t>
  </si>
  <si>
    <t>Prestar servicios especializados a la Dirección de Bosques, Biodiversidad y Servicios Ecosistémicos del Ministerio de Ambiente y Desarrollo Sostenible para apoyar en la implementación de la Política Nacional de Protección y Bienestar Animal y la puesta en marcha del SINAPYBA.</t>
  </si>
  <si>
    <t>1. Apoyar en la implementación de la Política Nacional de Protección y Bienestar de animales domésticos y silvestres. 2. Contribuir en la puesta en marcha del plan de acción de la Política Nacional de Protección y Bienestar de animales domésticos y silvestres. 3. Proponer acciones que conlleven a la Protección y Bienestar Animal en la Dirección de bosques, biodiversidad y servicios ecosistémicos. 4. Gestionar la operación del Sistema Nacional de Protección y Bienestar Animal - SINAPYBA con enfoque interespecie. 5. Gestionar y articular el acompañamiento técnico a las entidades nacionales y territoriales para garantizar la implementación de la Política Nacional PYBA y su plan de acción. 6. Apoyar en la coordinación para el acompañamiento técnico a las entidades nacionales y territoriales para garantizar la implementación del sistema Nacional SINAPYBA y su manual operativo. 7. Gestionar la implementación de acciones en Educación y Participación para la protección y el bienestar de los animales domésticos y silvestres articuladas con la Subdirección de Educación y Participación del Viceministerio de Ordenamiento Territorial. 8. Asistir en la implementación de acciones de divulgación y comunicaciones en materia de protección y bienestar animal de manera articulada con el Grupo de comunicaciones del Ministerio. 9. Aportar en la creación del Observatorio Nacional de Protección y Bienestar Animal en articulación con la Oficina de tecnologías de la información y comunicación del Despacho ministerial y el Sistema Nacional SINAPYBA. 10. Representar a la entidad en los eventos, sesiones y reuniones correspondientes a los temas de Protección y Bienestar Animal en entidades públicas y privadas, de orden nacional y territorial.</t>
  </si>
  <si>
    <t>El valor del contrato a celebrar es hasta por la suma de CIENTO VEINTINUEVE MILLONES CIENTO SESENTA Y SEIS MIL SEISCIENTOS SESENTA Y SIETE PESOS M/CTE ($129.166.667) incluido los impuestos a que haya lugar.</t>
  </si>
  <si>
    <t>https://community.secop.gov.co/Public/Tendering/OpportunityDetail/Index?noticeUID=CO1.NTC.5635843&amp;isFromPublicArea=True&amp;isModal=true&amp;asPopupView=true</t>
  </si>
  <si>
    <t>El término estrictamente indispensable para que el contratista cumpla con el objeto y obligaciones contractuales será de DIEZ (10) MESES Y DIEZ (10) DÍAS, o hasta 31 de diciembre, lo primero que ocurra.</t>
  </si>
  <si>
    <t>ANDRES FELIPE GARZON FLOREZ</t>
  </si>
  <si>
    <t>https://www.funcionpublica.gov.co/web/sigep2/hdv/-/directorio/S2442112-8003-5/view</t>
  </si>
  <si>
    <t>Prestar servicios profesionales a la Dirección de Asuntos Ambientales Sectorial y Urbana del Ministerio de Ambiente y Desarrollo Sostenible, como apoyo técnico en la gestión de información geográfica y de indicadores como instrumentos del componente de información y conocimiento de la política ambiental urbana.</t>
  </si>
  <si>
    <t>1. Presentar para aprobación del supervisor un plan de trabajo (actividades, cronograma y entregables) dentro de los diez (10) días calendario siguientes al cumplimiento de los requisitos de ejecución del contrato. 2. Apoyar la elaboración del informe nacional de Calidad Ambiental Urbana periodo 2018-2021, lo que incluye los insumos cartográficos correspondientes. 3. Generar insumos cartográficos para los proyectos territoriales en gestión ambiental urbana y los demás requeridos por la dependencia. 4. Apoyar en la actualización y estructuración de contenidos y producción de módulos temáticos para la plataforma institucional del Ministerio sobre asuntos de importancia para la DAASU, en coordinación con la Oficina de Tecnologías de la Información y las Comunicaciones. 5. Apoyar en la estructuración, actualización y mantenimiento de bases de datos y otras herramientas tecnológicas necesarias para la recolección, procesamiento y análisis de información de la dependencia, como insumos para la toma de decisiones.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</si>
  <si>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CINCUENTA Y CUATRO MILLONES SEISCIENTOS CUARENTA MIL DE PESOS M-CTE ($54.640.000) incluido los impuestos a que haya lugar.</t>
  </si>
  <si>
    <t>https://community.secop.gov.co/Public/Tendering/OpportunityDetail/Index?noticeUID=CO1.NTC.5637420&amp;isFromPublicArea=True&amp;isModal=true&amp;asPopupView=true</t>
  </si>
  <si>
    <t>El término estrictamente indispensable para que el contratista cumpla con el objeto y obligaciones contractuales será ocho (08) meses, o hasta 31 de diciembre de 2024, lo primero que ocurra</t>
  </si>
  <si>
    <t>CLAUDIA PATRICIA VELANDIA SIACHOQUE</t>
  </si>
  <si>
    <t>https://www.funcionpublica.gov.co/web/sigep2/hdv/-/directorio/S34634-8003-5/view</t>
  </si>
  <si>
    <t>Prestar servicios profesionales a la Dirección de Asuntos Ambientales Sectorial y Urbana del Ministerio de Ambiente y Desarrollo Sostenible, como apoyo técnico en la planeación, diseño, implementación, evaluación y mejora continua del sistema integrado de gestión en los procesos relacionados y la ejecución de estrategias definidas por la alta dirección, para el desarrollo, implementación, mantenimiento, revisión y mejora del sistema integrado de gestión adoptado en el Ministerio de Ambiente y Desarrollo Sostenible</t>
  </si>
  <si>
    <t xml:space="preserve">1. Elaborar y presentar al supervisor un plan detallado de trabajo, que incluya actividades, cronograma y entregables, en un plazo máximo de diez (10) días calendario tras cumplir con los requisitos de ejecución establecidos en el contrato. 2. Consolidar y reportar las acciones orientadas a promover la gestión y el cumplimiento de obligaciones y compromisos en la implementación, mantenimiento y mejora de los Sistemas de Gestión, de acuerdo con las directrices y requisitos establecidos en las normas técnicas colombianas. 3. Preparar y revisar la documentación asociada a los procesos misionales que maneja la dirección en el marco de los requisitos y compromisos adquiridos en virtud de las normas técnicas colombianas requeridas por la oficina asesora de planeación. 4. Revisar, validar, consolidar y reportar a usuarios externos e internos del Ministerio los distintos reportes que maneja la dirección, en su parte misional. Usuarios internos como: Control interno, Oficina de las TICs, Subdirección de educación y participación, oficina de gestión documental, entre otras, y demás reportes externos requeridos, relacionados con el objeto del contrato. 5. Generar insumos, consolidar y reportar de acuerdo a las directrices y requisitos establecidos en el Modelo integrado de Planeación y Gestión, y en las normas técnicas colombianas, los diferentes requerimientos de la oficina asesora de planeación del Ministerio, así como apoyar los procesos de actualización de la documentación asociada a los procesos, procedimientos, y registros, que maneja la dirección, según necesidad del sistema y/o por requerimiento de la oficina de planeación. 6. Apoyar los procesos de actualización de la documentación asociada a los procesos, procedimientos, y registros, que maneja la dirección, según necesidad del sistema y/o por requerimiento de la oficina de planeación. 7. Apoyar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8. Participar en las demás reuniones relacionadas con el objeto contractual, para lo cual se deben allegar los soportes de la asistencia, ayudas de memoria y/o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Todas las demás que le sean asignadas por el supervisor del contrato y que tengan relación con el objeto contractual. </t>
  </si>
  <si>
    <t>https://community.secop.gov.co/Public/Tendering/OpportunityDetail/Index?noticeUID=CO1.NTC.5631498&amp;isFromPublicArea=True&amp;isModal=true&amp;asPopupView=true</t>
  </si>
  <si>
    <t>El término estrictamente indispensable para que el contratista cumpla con el objeto y obligaciones contractuales será ocho (8) meses, o hasta 31 de diciembre de 2024, lo primero que ocurra. contados a partir del cumplimiento de los requisitos de ejecución</t>
  </si>
  <si>
    <t>VANESA CATALINA TOSCANO HERNÁNDEZ</t>
  </si>
  <si>
    <t xml:space="preserve">ADMINISTRACION AMBIENTAL </t>
  </si>
  <si>
    <t>https://www.funcionpublica.gov.co/web/sigep2/hdv/-/directorio/S1932413-8003-5/view</t>
  </si>
  <si>
    <t>Prestar servicios profesionales para apoyar técnicamente la gestión y coordinación con las entidades del SINA en territorios priorizados</t>
  </si>
  <si>
    <t>1. Apoyar a la Dirección de Ordenamiento Ambiental Territorial y SINA en la asistencia, preparación, logística y planeación de espacios de participación y/o diálogo con comunidades en los territorios priorizados en el Plan Nacional de Desarrollo 2022-2026 a cargo de esta dirección. 2. Brindar apoyo técnico a la Dirección de Ordenamiento Ambiental Territorial y SINA con la proyección de conceptos, actas e informes relacionados con las actividades desarrolladas en territorios priorizados a cargo de la misma. 3. Apoyar a la Dirección de Ordenamiento Ambiental Territorial y SINA con la proyección y consolidación de insumos técnicos requeridos en el proceso de fortalecimiento de la gestión de información y el ordenamiento ambiental territorial en los territorios priorizados por el Plan Nacional de Desarrollo 2022- 2026, que se encuentren a cargo de la dirección. 4. Prestar apoyo técnico a la dirección de Ordenamiento Ambiental Territorial y SINA en las actividades que se desprendan de los procesos de estructuración de los proyectos desarrollados en los territorios priorizados y otros proyectos estratégicos de ordenamiento ambiental. 5. Apoyar a la Dirección de Ordenamiento Ambiental Territorial y SINA en la articulación intra e interinstitucional requerida para la conceptualización, implementación y seguimiento de las estrategias y/o compromisos relacionados con ordenamiento ambiental de los territorios priorizados a su cargo. 6. Participar en reuniones, proyectar y gestionar las respuestas a los PQRS que les sean asignados y elaborar las ayudas memoria en los temas relacionados con su objeto contractual. 7. Todos los demás que le sean asignados por el supervisor del contrato y que tengan relación con el objeto contractual.</t>
  </si>
  <si>
    <t>El valor del contrato a celebrar es hasta por la suma de $75.000.000, incluidos los impuestos a que haya lugar.</t>
  </si>
  <si>
    <t>https://community.secop.gov.co/Public/Tendering/OpportunityDetail/Index?noticeUID=CO1.NTC.5645800&amp;isFromPublicArea=True&amp;isModal=true&amp;asPopupView=true</t>
  </si>
  <si>
    <t>El término estrictamente indispensable para que el contratista cumpla con el objeto y obligaciones contractuales será de diez (10) meses, o hasta 31 de diciembre de 2024, lo primero que ocurra.</t>
  </si>
  <si>
    <t>CARLOS GIOVANNY SIMBAQUEBA PERAZA</t>
  </si>
  <si>
    <t>https://www.funcionpublica.gov.co/web/sigep2/hdv/-/directorio/S784437-8003-5/view</t>
  </si>
  <si>
    <t>Prestación de servicios profesionales a la Dirección de ordenamiento ambiental territorial y SINA, del Ministerio de Ambiente y Desarrollo Sostenible, para apoyar los procesos de verificación y certificación de la Función Ecológica de la Propiedad en Resguardos Indígenas que se encuentren en proceso de ampliación, reestructuración y saneamiento, así como prestar apoyar en procesos de concertación y discusiones con pueblos y organizaciones indígenas, relacionados con ordenamiento ambiental territorial y derivados de compromisos del Gobierno Nacional y/o del Plan Nacional de desarrollo.</t>
  </si>
  <si>
    <t>1. Realizar visitas de campo a los Resguardos indígenas, tendientes a recopilar la información que sustente los conceptos sobre Función Ecológica de la Propiedad, solicitados por la Agencia Nacional de Tierras. 2. Apoyar en la elaboración de los conceptos sobre el cumplimiento de la Función Ecológica de la Propiedad en Resguardos Indígenas de acuerdo con las solicitudes realizadas por la Agencia Nacional de Tierras. 3. Apoyar en la Generación de los informes y soportes correspondientes al seguimiento de los compromisos establecidos entre la DOAT – SINA y las organizaciones indígenas en el marco del PND 2022 – 2026, o los que se originen en otros espacios de concertación entre la DOAT – SINA y las organizaciones indígenas. 4. Apoyar a la Dirección de Ordenamiento Ambiental Territorial y SINA, en los diferentes espacios interinstitucionales y comunitarios relacionados con el ordenamiento ambiental territorial en territorios indígenas. 5. Apoyar a la Dirección de Ordenamiento Ambiental Territorial y SINA en los espacios de coordinación interna relacionados con los compromisos con los pueblos y organizaciones indígenas. 6. Proyectar las respuestas a las solicitudes de temas relacionados con grupos étnicos y Ordenamiento Ambiental Territorial allegados a la Dirección de Ordenamiento Ambiental Territorial, asignados a través de la plataforma ARCA 7. Las demás que le asigne el supervisor del contrato y que tengan relación directa con el objeto contractual.</t>
  </si>
  <si>
    <t>El valor del contrato a celebrar es hasta por la suma de NOVENTA Y SEIS MILLONES CUATROCIENTOS NOVENTA Y CINCO MIL PESOS ($96.495.000 M/CTE), incluido los impuestos a que haya lugar</t>
  </si>
  <si>
    <t>https://community.secop.gov.co/Public/Tendering/OpportunityDetail/Index?noticeUID=CO1.NTC.5643705&amp;isFromPublicArea=True&amp;isModal=true&amp;asPopupView=true</t>
  </si>
  <si>
    <t>El término estrictamente indispensable para que el contratista cumpla con el objeto y obligaciones contractuales será diez (10) meses quince (15) días, o hasta 31 de diciembre, lo primero que ocurra.</t>
  </si>
  <si>
    <t>OFELIA BAQUERO VERGARA</t>
  </si>
  <si>
    <t>https://www.funcionpublica.gov.co/web/sigep2/hdv/-/directorio/S471075-8003-5/view</t>
  </si>
  <si>
    <t>Prestar servicios profesionales a la Dirección de Cambio Climático y Gestión del Riesgo del Ministerio de Ambiente y Desarrollo Sostenible para apoyar al grupo de adaptación en la generación de insumos técnicos relacionados con la conceptualización e incorporación de medidas de adaptación basada en Infraestructura al ordenamiento territorial y la gestión ambiental urbana</t>
  </si>
  <si>
    <t>1-Brindar insumos técnicos para contribuir a la conceptualización, divulgación, articulación e implementación de la adaptación basada en infraestructura y el enfoque de infraestructura en las soluciones basadas en naturaleza. 2-Brindar asistencia técnica a las autoridades ambientales y entes territoriales para fortalecer el diseño e implementación de medidas de adaptación basada en infraestructura en planes, proyectos e instrumentos de gestión territorial. 3-Contribuir a la articulación de la gestión de la adaptación al cambio climático con los procesos de gestión ambiental urbana y ordenamiento territorial en conjunto con la DAASU de acuerdo con los lineamientos de la Dirección 4-Identificar opciones, iniciativas y buenas prácticas de adaptación basada en Infraestructura generados por los sectores de Vivienda, Salud, Energía y Transporte para incorporarlos al portafolio de adaptación de la DCCGR. 5-Articular con los gestores del cambio de los territorios priorizados desde la gestión de la adaptación al cambio climático, en el eje transformacional de Ordenamiento alrededor del agua conforme a los lineamientos de la Dirección 6-Apoyar técnicamente la construcción de insumos y trabajar de manera articulada, aportando al desarrollo del eje estratégico Étnico territorial, diálogo social y comunicaciones de la gestión integral del cambio climático y la gestión del riesgo climático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</si>
  <si>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https://community.secop.gov.co/Public/Tendering/OpportunityDetail/Index?noticeUID=CO1.NTC.5636011&amp;isFromPublicArea=True&amp;isModal=true&amp;asPopupView=true</t>
  </si>
  <si>
    <t>El término estrictamente indispensable para que el contratista cumpla con el objeto y obligaciones contractuales será de DIEZ (10) MESES QUINCE (15) DÍAS, o hasta el 31</t>
  </si>
  <si>
    <t>ARNULFO ALEXANDER HERRERA RAMIREZ</t>
  </si>
  <si>
    <t>https://www.funcionpublica.gov.co/web/sigep2/hdv/-/directorio/S297593-8003-5/view</t>
  </si>
  <si>
    <t>Prestar servicios profesionales a la Dirección de Cambio Climático y Gestión del Riesgo del Ministerio de Ambiente y Desarrollo Sostenible para apoyar al grupo de mitigación desde el punto de vista informático, las actividades asociadas a la implementación de la plataforma ROE (Registro Obligatorio de Emisiones de GEI), análisis y diseño de RENARE (Fase 3), el Sistema de Contabilidad y demás instrumentos y herramientas de información sobre cambio climático que contribuyan en el proceso de transparencia climática.</t>
  </si>
  <si>
    <t>1. Apoyar en la planeación y ejecución de las pruebas y validaciones de la plataforma de información para el Registro Obligatorio de Emisiones (ROE), siguiendo los estándares y procedimientos establecidos por OTIC para la ejecución de las iniciativas y proyectos tecnológicos. 2. Apoyar en el desarrollo de las mejoras o ajustes a la plataforma de información para el Registro Obligatorio de Emisiones (ROE), que se logren identificar durante el proceso de pilotaje, siguiendo los estándares y procedimientos establecidos por OTIC para la ejecución de las iniciativas y proyectos tecnológicos. 3. Apoyar a la Dirección de Cambio Climático y Gestión del Riesgo en la articulación con la Oficina de Tecnologías de la Información y la Comunicación – OTIC - de Minambiente, en todos los temas correspondientes a las plataformas de información sobre cambio climático que contribuyan en el proceso de transparencia climática, cumpliendo con los procedimientos establecidos para el desarrollo y mantenimiento de sistemas de información y componentes de software. 4. Brindar apoyo informático en el diseño de la plataforma de información RENARE en su tercera fase y otras plataformas de información como el Sistema de Contabilidad, siguiendo los estándares y procedimientos establecidos por OTIC para la ejecución de las iniciativas y proyectos tecnológicos. 5. Brindar apoyo en la elaboración de la guía de operación y protocolos para la gestión de datos e información del SNICC.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</si>
  <si>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SETENTA Y SEIS MILLONES NOVECIENTOS VEINTE MIL SEISCIENTOS SESENTA Y SIETE PESOS M/CTE ($76.920.667), incluidos los impuestos a que haya lugar</t>
  </si>
  <si>
    <t>https://community.secop.gov.co/Public/Tendering/OpportunityDetail/Index?noticeUID=CO1.NTC.5664451&amp;isFromPublicArea=True&amp;isModal=true&amp;asPopupView=true</t>
  </si>
  <si>
    <t>El término estrictamente indispensable para que el contratista cumpla con el objeto y obligaciones contractuales será de DIEZ (10) MESES ONCE (11) DÍAS, o hasta el 31 de diciembre de 2024 (lo primero que ocurra), contados a partir del cumplimiento de los requisitos de ejecución previo perfeccionamiento del contrato.</t>
  </si>
  <si>
    <t>MICHAEL ANDRES CORTES CARO</t>
  </si>
  <si>
    <t>https://www.funcionpublica.gov.co/web/sigep2/hdv/-/directorio/S1055009-8003-5/view</t>
  </si>
  <si>
    <t>Prestar servicios profesionales a la Dirección de Cambio Climático y Gestión del Riesgo del Ministerio de Ambiente y Desarrollo Sostenible para apoyar al grupo de mitigación en el desarrollo de acciones para impulsar la carbono neutralidad en entidades del sector público y privado, mediante procesos de fortalecimiento de capacidades, mecanismos de reconocimiento y lineamientos en carbono neutralidad que permitan el cumplimiento de las metas nacionales.</t>
  </si>
  <si>
    <t>1-Preparar y gestionar el material logístico y pedagógico de las sesiones de orientación sobre el cálculo de emisiones de Gases de Efecto Invernadero (GEI) a nivel organizacional, dirigidas a entidades públicas, en el marco del Programa Nacional de Carbono Neutralidad y Resiliencia Climática. 2-Acompañar y hacer seguimiento a las entidades vinculadas al Programa Nacional de Carbono Neutralidad y Resiliencia Climática, mediante la resolución de dudas de participantes y el monitoreo a la asistencia de las sesiones de orientación. 3-Reportar avances y resultados del Programa Nacional de Carbono Neutralidad y Resiliencia Climática, por medio del manejo de la base de datos del programa y la elaboración de informes, presentaciones, comunicaciones, ayudas de memoria, formatos de seguimiento, entre otros mecanismos que permitan reconocer la consecución de los objetivos y metas trazados. 4-Apoyar el diseño y desarrollo del mecanismo de divulgación, reconocimiento y otros estímulos a las acciones en mitigación adelantadas por las empresas, gremios y entidades territoriales, que puedan ser destacadas como casos exitosos y que puedan aportar a la meta en mitigación de la NDC. 5-Apoyar la generación de lineamientos técnicos para unificar criterios sobre carbono neutralidad a nivel nacional.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</si>
  <si>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CIEN MILLONES CIENTO SETENTA MIL PESOS M/CTE ($100.170.000), incluido los impuestos a que haya lugar.</t>
  </si>
  <si>
    <t>https://community.secop.gov.co/Public/Tendering/OpportunityDetail/Index?noticeUID=CO1.NTC.5635825&amp;isFromPublicArea=True&amp;isModal=true&amp;asPopupView=true</t>
  </si>
  <si>
    <t>El término estrictamente indispensable para que el contratista cumpla con el objeto y obligaciones contractuales será de DIEZ (10) MESES QUINCE (15) DÍAS, o hasta el 31 de de diciembre de 2024</t>
  </si>
  <si>
    <t>CLAUDIA LORENA DORADO MUÑOZ</t>
  </si>
  <si>
    <t>https://www.funcionpublica.gov.co/web/sigep2/hdv/-/directorio/S402433-8003-5/view</t>
  </si>
  <si>
    <t>Prestar servicios profesionales a la Dirección de Cambio Climático y Gestión del Riesgo del Ministerio de Ambiente y Desarrollo Sostenible para apoyar al grupo de mitigación en la ejecución de actividades asociadas al análisis, desarrollo e implementación de las plataformas, instrumentos y herramientas TICs sobre cambio climático, que contribuyan a lal estrategia de transparencia climática.</t>
  </si>
  <si>
    <t>1. Apoyar en la planeación y ejecución de las pruebas y validaciones de la plataforma de información para el Registro Obligatorio de Emisiones (ROE), siguiendo los estándares y procedimientos establecidos por OTIC para la ejecución de las iniciativas y proyectos tecnológicos. 2. Apoyar en el desarrollo de las mejoras o ajustes a la plataforma de información para el Registro Obligatorio de Emisiones (ROE), que se logren identificar durante el proceso de pilotaje, siguiendo los estándares y procedimientos establecidos por OTIC para la ejecución de las iniciativas y proyectos tecnológicos. 3. Apoyar a la Dirección de Cambio Climático y Gestión del Riesgo en la articulación con la Oficina de Tecnologías de la Información y la Comunicación – OTIC - de Minambiente, en todos los temas correspondientes a las plataformas de información sobre cambio climático que contribuyan en el proceso de transparencia climática, cumpliendo con los procedimientos establecidos para el desarrollo y mantenimiento de sistemas de información y componentes de software. 4. Bridar apoyo informático en los procesos de elaboración y actualización de las guías, protocolos y/o manuales de las plataformas de información sobre cambio climático priorizadas por la Dirección de Cambio Climático y Gestión del Riesgo en el marco del proceso de Transparencia 2024. 5. Brindar apoyo en la definición de las reglas para la integración e interoperabilidad del Sistema Nacional de Información sobre Cambio Climático (SNICC) con el SIAC y los demás sistemas, instrumentos y herramientas que generen información oficial sobre cambio climático, siguiendo los estándares y procedimientos establecidos por OTIC para la ejecución de las iniciativas y proyectos tecnológicos.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</si>
  <si>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https://community.secop.gov.co/Public/Tendering/OpportunityDetail/Index?noticeUID=CO1.NTC.5670233&amp;isFromPublicArea=True&amp;isModal=true&amp;asPopupView=true</t>
  </si>
  <si>
    <t>RAFAEL HERNANDO RODRIGUEZ ORTIZ</t>
  </si>
  <si>
    <t>https://www.funcionpublica.gov.co/web/sigep2/hdv/-/directorio/S1272203-8003-5/view</t>
  </si>
  <si>
    <t>Prestación de servicios profesionales a la Dirección de Cambio Climático y Gestión del Riesgo del Ministerio de Ambiente y Desarrollo Sostenible para apoyar al grupo de mitigación en el desarrollo y puesta en marcha de piezas de comunicación para enriquecer la comprensión sobre mitigación en cambio climático</t>
  </si>
  <si>
    <t>1-Apoyar en la Implementación de la estrategia de comunicación y formación en mercados de carbono: Educarbono. 2-Realizar actualización periódica el contenido del micrositio de mercado con especial consideración de lenguaje accesible teniendo en cuenta públicos objetivo priorizados 3-Apoyar la creación de piezas de comunicación y generación de mensajes claves para los públicos objetivos previamente identificados por el equipo de mercados, mitigación y salvaguardas, en estos mismos temas. 4-Brindar apoyo técnico en el diseño y publicación de contenidos que respondan a las necesidades de los públicos en territorio. 5-Participar en los espacios de formación de los públicos priorizados en temas relacionados con mitigación en cambio climático. 6-Identificar hitos y resultados alcanzados por la DCCGR en torno a mitigación en cambio climático que puedan ser objeto de cubrimiento noticioso en medios locales, nacionales e internacionales. 7-Apoyar técnicamente la construcción de insumos y trabajar de manera articulada, aportando al desarrollo del eje estratégico Étnico territorial, diálogo social y comunicaciones de la gestión integral del cambio climático y la gestión del riesgo climático 8-Proyectar,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</si>
  <si>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OCHENTA Y CUATRO MILLONES TRESCIENTOS CUARENTA MIL SEISCIENTOS SESENTA Y SIETE PESOS M/CTE ($84.340.667), incluido los impuestos a que haya lugar.</t>
  </si>
  <si>
    <t>https://community.secop.gov.co/Public/Tendering/OpportunityDetail/Index?noticeUID=CO1.NTC.5691223&amp;isFromPublicArea=True&amp;isModal=true&amp;asPopupView=true</t>
  </si>
  <si>
    <t>El término estrictamente indispensable para que el contratista cumpla con el objeto y obligaciones contractuales será de DIEZ (10) MESES DIEZ (10) días, o hasta el 31 de</t>
  </si>
  <si>
    <t xml:space="preserve">JULIANA ACOSTAS JARAMILLO </t>
  </si>
  <si>
    <t>https://www.funcionpublica.gov.co/web/sigep2/hdv/-/directorio/S2065770-8003-5/view</t>
  </si>
  <si>
    <t>Prestar los servicios profesionales a la Dirección de Cambio Climático y Gestión del Riesgo del Ministerio de Ambiente y Desarrollo Sostenible para realizar apoyo técnico en el componente de sector privado, relacionamiento, participación y comunicación para la implementación y actualización de la Contribución Nacional Determinada (NDC)</t>
  </si>
  <si>
    <t>1. Apoyar la estructuración de la actualización y la nueva NDC desde los aportes del sector privado en articulación con la Dirección de Cambio Climático y Gestión del Riesgo, la E2050 y la ECDBCAR. 2. Apoyar desde el equipo de la NDC el trabajo conjunto en los temas de transparencia en la actualización y la nueva NDC en articulación con la Dirección de Cambio Climático y Gestión del Riesgo, la E2050 y la ECDBCAR. 3. Desarrollar acciones de relacionamiento, posicionamiento, visualización y búsqueda de financiación de la implementación y actualización de la NDC, aportando a la planificación y participación en eventos nacionales e internacionales con los demas profesionales de la dirección que desarrollen actividades asociadas al tema. 4. Apoyar la estructuración y puesta en marcha del componente de participación y comunicación de la actualización de la NDC. 5. Apoyar el progama de formación y acompañamiento en proyectos de cambio climático para el sector privado en el marco del Programa Nacional de Carbono Neutralidad y Resiliencia Climática 6.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</si>
  <si>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El valor del contrato a celebrar es hasta por la suma de NOVENTA Y SIETE MILLONES NOVECIENTOS CUARENTA Y CUATRO MIL PESOS M/CTE ($97.944.000), incluido los impuestos a que haya lugar.</t>
  </si>
  <si>
    <t>https://community.secop.gov.co/Public/Tendering/OpportunityDetail/Index?noticeUID=CO1.NTC.5702803&amp;isFromPublicArea=True&amp;isModal=true&amp;asPopupView=true</t>
  </si>
  <si>
    <t>El término estrictamente indispensable para que el contratista cumpla con el objeto y obligaciones contractuales será de DIEZ (10) MESES OCHO (08) DÍAS, o hasta el 31 de diciembre de 2024 (lo primero que ocurra), contados a partir del cumplimiento de los requisitos de ejecución previo perfeccionamiento del contrato.</t>
  </si>
  <si>
    <t>LAURA CRISTINA CABRERA TÉLLEZ</t>
  </si>
  <si>
    <t>https://www.funcionpublica.gov.co/web/sigep2/hdv/-/directorio/S4712491-8003-5/view</t>
  </si>
  <si>
    <t>Prestar servicios profesionales a la Dirección de Cambio Climático y Gestión del Riesgo del Ministerio de Ambiente y Desarrollo Sostenible para apoyar al grupo de mitigación en el proceso de socialización de la estrategia de comunicación de mitigación en cambio climático</t>
  </si>
  <si>
    <t>1-Apoyar el diseño y ejecución de un plan de socialización de la estrategia de comunicación de mitigación en cambio climático, dirigido a los diferentes actores involucrados en el tema, tales como entidades públicas, privadas, academia, sociedad civil y medios de comunicación. 2-Elaborar y difundir materiales informativos y pedagógicos sobre la estrategia de comunicación de mitigación en cambio climático, utilizando diversos formatos y medios, tales como folletos, videos, infografías, redes sociales, entre otros. 3-Acompañar la realización de talleres, foros, seminarios y otros eventos de socialización de la estrategia de comunicación de mitigación en cambio climático, con la participación de los actores clave y el acompañamiento del Ministerio de Ambiente y Desarrollo Sostenible. Calle 37 No. 8 - 40, Bogotá D.C., Colombia Conmutador: (+57) 601 332 3400 https://www.minambiente.gov.co/ F-A-CTR-52: V7 – 27/07/2023 Página 9|23 4-Realizar seguimiento y evaluación de las actividades de socialización de la estrategia de comunicación de mitigación en cambio climático, mediante la aplicación de indicadores, encuestas, entrevistas y otros instrumentos que permitan medir el impacto y la efectividad de las mismas. 5-Elaborar y presentar informes periódicos sobre el avance y los resultados de las actividades de socialización de la estrategia de comunicación de mitigación en cambio climático, incluyendo recomendaciones y lecciones aprendidas. 6-Brindar asesoría técnica y metodológica al Ministerio de Ambiente y Desarrollo Sostenible en temas relacionados con la estrategia de comunicación de mitigación en cambio climático, así como apoyar la articulación con otras iniciativas y proyectos afines. 7-Apoyar técnicamente la construcción de insumos y trabajar de manera articulada, aportando al desarrollo del eje estratégico Étnico territorial, diálogo social y comunicaciones de la gestión integral del cambio climático y la gestión del riesgo climático 8-Proyectar,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</si>
  <si>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SETENTA Y SEIS MILLONES CUATROCIENTOS VEINTISEIS MIL PESOS M/CTE ($76.426.000), incluido los impuestos a que haya lugar.</t>
  </si>
  <si>
    <t>https://community.secop.gov.co/Public/Tendering/OpportunityDetail/Index?noticeUID=CO1.NTC.5686175&amp;isFromPublicArea=True&amp;isModal=true&amp;asPopupView=true</t>
  </si>
  <si>
    <t>El término estrictamente indispensable para que el contratista cumpla con el objeto y obligaciones contractuales será de DIEZ (10) MESES NUEVE (09) DÍAS, o hasta el 31 de</t>
  </si>
  <si>
    <t>ADRIANA GIL RAMOS</t>
  </si>
  <si>
    <t>https://www.funcionpublica.gov.co/web/sigep2/hdv/-/directorio/S1982113-8003-5/view</t>
  </si>
  <si>
    <t>Prestación de servicios profesionales a la Oficina de Negocios Verdes y Sostenibles para realizar la estructuración e implementación de proyectos de economía circular, arquitectura sostenible y tecnologías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</si>
  <si>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herramientas que faciliten el desarrollo y la implementación de proyectos de economía circular, arquitectura sostenible y tecnologías verdes. 3. Realizar la estructuración e implementación de proyectos de economía circular, arquitectura sostenible y tecnologías verdes. 4. Gestionar alianzas e instancias de articulación con actores privados y/o públicos que puedan fortalecer la sostenibilidad ambiental, social y económica de los proyectos de economía circular, arquitectura sostenible y tecnologías verdes acompañadas por la ONVS. 5. Realizar evaluaciones y conceptos técnicos sobre proyectos o instrumentos que le sean asignados por el supervisor, de acuerdo con los lineamientos dados desde la Oficina de Negocios Verdes y Sostenibles.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</si>
  <si>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NOVENTA Y NUEVE MILLONES SETECIENTOS CINCUENTA MIL PESOS M/CTE ($99.750.000), incluido los impuestos a que haya lugar.</t>
  </si>
  <si>
    <t>https://community.secop.gov.co/Public/Tendering/OpportunityDetail/Index?noticeUID=CO1.NTC.5637592&amp;isFromPublicArea=True&amp;isModal=true&amp;asPopupView=true</t>
  </si>
  <si>
    <t>El término estrictamente indispensable para que el contratista cumpla con el objeto y obligaciones contractuales será de DIEZ (10) MESES Y QUINCE (15) DÍAS CALENDARIO, o hasta 31 de diciembre de 2024, lo primero que ocurra</t>
  </si>
  <si>
    <t xml:space="preserve">JANETH ELENA ORTEGA RICARDO	</t>
  </si>
  <si>
    <t>https://www.funcionpublica.gov.co/web/sigep2/hdv/-/directorio/S2710-8003-5/view</t>
  </si>
  <si>
    <t>Prestación de servicios profesionales a la Oficina de Negocios Verdes y Sostenibles, para realizar las acciones encaminadas a la evaluación de la Tasa por Utilización de Aguas, en el marco de la hoja de ruta intersectorial con el Ministerio de Agricultura y Desarrollo Rural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</si>
  <si>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Implementar la hoja de ruta intersectorial para la evaluación integral de la Tasa por Utilización de Aguas con el Sector Agricultura y Desarrollo Rural. 3. Elaborar insumos para la evaluación integral del instrumento económico de la Tasa por Utilización de Aguas.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</si>
  <si>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El valor del contrato a celebrar es hasta por la suma de CIENTO QUINCE MILLONES QUINIENTOS MIL PESOS M/CTE ($115.500.000), incluido los impuestos a que haya lugar</t>
  </si>
  <si>
    <t>https://community.secop.gov.co/Public/Tendering/OpportunityDetail/Index?noticeUID=CO1.NTC.5638732&amp;isFromPublicArea=True&amp;isModal=true&amp;asPopupView=true</t>
  </si>
  <si>
    <t>LUIS ALBERTO ARENAS SOSA</t>
  </si>
  <si>
    <t>https://www.funcionpublica.gov.co/web/sigep2/hdv/-/directorio/S2188019-8003-5/view</t>
  </si>
  <si>
    <t>Prestación de servicios profesionales a la oficina de negocios verdes y sostenibles, para realizar la formulación de políticas, planes, programas y proyectos, que promuevan la aplicación del enfoque diferencial basado en derechos, de conformidad con el Plan Nacional de Desarrollo Colombia Potencia Mundial de la Vida 2022 – 2026.</t>
  </si>
  <si>
    <t>1. Elaborar un documento de plan de trabajo para la ejecución del contrato, el cual contenga los informes a entregar y el cronograma a desarrollar durante los meses del contrato, documento que debe ser presentado dentro de los cinco (5) días hábiles, siguientes al cumplimiento de los requisitos de perfeccionamiento y ejecución. 2. Apoyar en la formulación de propuestas y criterios con enfoque diferencial basado en derechos, para espacios de concertación y relacionamiento con comunidades. 3. Participar en los espacios de concertación y relacionamiento a los que sea designado para la promoción de la implementación del enfoque diferencial, bajo los lineamientos dados desde la oficina de negocios verdes y sostenibles. 4. Desarrollar e implementar herramientas, estrategias y proyectos de enfoque diferencial basado en derechos. 5. Realizar el desarrollo de mecanismos y procesos de asistencia técnica en organizaciones, comunidades, pueblos étnicos, campesinos y rurales, desde el enfoque diferencial basado en derechos, en una perspectiva interseccional.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t>
  </si>
  <si>
    <t>El valor del contrato a celebrar es hasta por la suma de SESENTA Y TRES MILLONES DE PESOS M/CTE ($63.000.000), Incluido los impuestos a que haya lugar.</t>
  </si>
  <si>
    <t>https://community.secop.gov.co/Public/Tendering/OpportunityDetail/Index?noticeUID=CO1.NTC.5638569&amp;isFromPublicArea=True&amp;isModal=true&amp;asPopupView=true</t>
  </si>
  <si>
    <t>JOSE ANDRES PALACIOS KLINGER</t>
  </si>
  <si>
    <t>https://www.funcionpublica.gov.co/web/sigep2/hdv/-/directorio/S4694821-8003-5/view</t>
  </si>
  <si>
    <t>Prestación de servicios de apoyo a la gestión a la Oficina de Negocios Verdes y Sostenibles para apoyar la organización y realización de los talleres y demás acciones requeridas, de acuerdo con el procedimiento de implementación de instrumentos económicos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</si>
  <si>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y gestionar las comunicaciones internas y externas requeridas para la organización y realización de los talleres y demás eventos programados por parte de la Oficina de Negocios Verdes y Sostenibles. 3. Realizar apoyo en las actividades operativas y logísticas para la organización y realización de los talleres y/o eventos programados por parte de la Oficina de Negocios Verdes y Sostenibles.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</si>
  <si>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El valor del contrato a celebrar es hasta por la suma de TREINTA Y UN MILLONES QUINIENTOS OCHENTA Y CUATRO MIL PESOS M/CTE ($31.584.000), incluido los impuestos a que haya luga</t>
  </si>
  <si>
    <t>https://community.secop.gov.co/Public/Tendering/OpportunityDetail/Index?noticeUID=CO1.NTC.5639800&amp;isFromPublicArea=True&amp;isModal=true&amp;asPopupView=true</t>
  </si>
  <si>
    <t>El término estrictamente indispensable para que el contratista cumpla con el objeto y obligaciones contractuales será de DIEZ MESES (10) Y QUINCE (15) DÍAS CALENDARIO, o hasta 31 de diciembre de 2024, lo primero que ocurra</t>
  </si>
  <si>
    <t>ANA KARINA ROMERO BUSTOS</t>
  </si>
  <si>
    <t>GESTION EMPRESARIAL</t>
  </si>
  <si>
    <t>https://www.funcionpublica.gov.co/web/sigep2/hdv/-/directorio/S4802889-8003-5/view</t>
  </si>
  <si>
    <t>Prestación de servicios de apoyo a la gestión a la Oficina de Negocios Verdes y Sostenibles para realizar los análisis estadísticos y cuantitativos de la información reportada por parte de las autoridades ambientales a la Oficina de Negocios Verdes y Sostenibles, en el marco de los instrumentos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</si>
  <si>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la recolección, organización y análisis de la información de los reportes generados por las autoridades ambientales y recibidos por parte de la Oficina de Negocios Verdes y Sostenibles respecto a los instrumentos económicos ambientales. 3. Apoyar en las actividades relacionadas con los análisis estadísticos y la formulación y evaluación de indicadores de la información recibida y generada por parte de la Oficina de Negocios Verdes y Sostenibles. 4. Verificar la calidad del dato de los reportes presentados por las autoridades ambientales, de conformidad con el marco normativo aplicable para cada uno de los instrumentos a cargo de la Oficina de Negocios Verdes y Sostenibles. 5. Consolidar los informes de seguimiento de los instrumentos económicos ambientales a cargo de la Oficina de Negocios Verdes y Sostenibles. 6. Desarrollar insumos y elaborar respuestas a las solicitudes recibidas y comunicaciones emitidas por la Oficina de Negocios Verdes y Sostenibles en lo relacionado con el objeto del contrato. 7. Participar en reuniones relacionadas con el objeto contractual, para lo cual se deben allegar los soportes de la asistencia, ayudas de memoria y soporte del seguimiento a los compromisos establecidos, en caso de aplicar. 8. Las demás que le asigne el supervisor del contrato, relacionadas con el ejercicio de sus obligaciones y del objeto contractual</t>
  </si>
  <si>
    <t>El valor del contrato a celebrar es hasta por la suma de TREINTA Y UN MILLONES DOSCIENTOS MIL PESOS M/CTE ($31.200.000), incluido los impuestos a que haya lugar</t>
  </si>
  <si>
    <t>https://community.secop.gov.co/Public/Tendering/OpportunityDetail/Index?noticeUID=CO1.NTC.5640969&amp;isFromPublicArea=True&amp;isModal=true&amp;asPopupView=true</t>
  </si>
  <si>
    <t>El término estrictamente indispensable para que el contratista cumpla con el objeto y obligaciones contractuales será de OCHO (8) MESES CALENDARIO, o hasta 31 de diciembre de 2024, lo primero que ocurra.</t>
  </si>
  <si>
    <t>JORGE ARMANDO AREVALO MORA</t>
  </si>
  <si>
    <t>https://www.funcionpublica.gov.co/web/sigep2/hdv/-/directorio/S315547-8003-5/view</t>
  </si>
  <si>
    <t>Prestación de servicios profesionales a la Oficina de Negocios Verdes y Sostenibles para realizar acciones de desarrollo, mejora y puesta en operación de las herramientas de sistematización de las bases de datos y aplicativos de captura de información 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</si>
  <si>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el proceso de desarrollo, actualización y operación del sistema o herramienta de captura de información de negocios verdes y sus tipologías, teniendo como entrada las bases de datos, herramientas y fichas actualizadas, las especificaciones de software, ajustándose a tiempos y estándares de calidad, trabajo de la organización y del proyecto de negocios verdes. 3. Articular y sincronizar el sistema de tablero de indicadores y seguimiento con sistema o herramienta de captura de información de negocios verdes hasta modo de operación. 4. Desarrollar y poner en funcionamiento el sistema de registro de los proyectos de la unidad de proyectos teniendo en cuenta el trabajo realizado en la actualización de la herramienta. 5. Migrar, integrar e interoperar la información de las bases de datos de información de negocios verdes y de los proyectos estructurados de la unidad de proyectos de la dependencia para el seguimiento de las metas de la Oficina y el seguimiento efectivo del progreso de cada proyecto, incluyendo hitos alcanzados, métricas de desempeño y resultados obtenidos. 6. Desarrollar y estructurar el visor geográfico del sistema de registro de proyectos de la oficina para generar mapas claros de la localización de los proyectos a nivel nacional. 7. Hacer entrega formal y operativa de los desarrollos y/o sistemas o herramienta de captura de información de negocios verdes al equipo de TICS para entrada en operación. 8. Generar la documentación requerida de los objetos geográficos que sean objeto de sus obligaciones, para el mantenimiento de la Infraestructura de Datos Espaciales IDE del Ministerio de Ambiente y Desarrollo Sostenible. 9. Participar en las reuniones relacionadas con el objeto contractual para lo cual se deben allegar los soportes de la asistencia, ayudas de memoria y soporte del seguimiento a los compromisos establecidos por la Oficina de Negocios Verdes Sostenibles. 10. Las demás que determine el supervisor del contrato, relacionadas con el ejercicio de sus obligaciones y del objeto contractual.</t>
  </si>
  <si>
    <t>El valor del contrato a celebrar es hasta por la suma de SESENTA MILLONES DE PESOS M/CTE ($60.000.000), incluido los impuestos a que haya lugar.</t>
  </si>
  <si>
    <t>https://community.secop.gov.co/Public/Tendering/OpportunityDetail/Index?noticeUID=CO1.NTC.5648884&amp;isFromPublicArea=True&amp;isModal=true&amp;asPopupView=true</t>
  </si>
  <si>
    <t>El término estrictamente indispensable para que el contratista cumpla con el objeto y obligaciones contractuales será de DIEZ (10) MESES CALENDARIO, o hasta 31 de diciembre de 2024, lo primero que ocurra.</t>
  </si>
  <si>
    <t>LUIS GUILLERMO PINILLA RODRIGUEZ</t>
  </si>
  <si>
    <t>INGENIERIA MECANICA</t>
  </si>
  <si>
    <t>https://www.funcionpublica.gov.co/web/sigep2/hdv/-/directorio/S2224453-8003-5/view</t>
  </si>
  <si>
    <t>Prestar servicios profesionales a la Dirección de Cambio Climático y Gestión del Riesgo del Ministerio de Ambiente y Desarrollo Sostenible para apoyar al grupo de mitigación en el desarrollo de directrices de participación sectorial consistentes con los criterios de integridad ambiental y transparencia, aplicables a la formulación de iniciativas de mitigación de gases de efecto invernadero (GEI) en instrumentos económicos</t>
  </si>
  <si>
    <t>1. Apoyar la elaboración de directrices sectoriales para la construcción de líneas bases, creación y validación de los requisitos de adicionalidad y contabilidad de resultados de mitigación que deban ser considerados para la formulación de las inic iativas de mitigación de GEI, en articulación con otros equipos de la Dirección de Cambio Climático y Gestión del Riesgos. 2. Apoyar técnicamente los espacios de trabajo a nivel nacional e internacional priorizados por la Dirección de Cambio Climático y Gestión del Riesgo para la construcción, implementación, negociacion y fortalecimiento de lineamientos para la formulación de iniciativas de mitigación sectoriales de GEI aplicables a en instrumentos económicos de mitigación al cambio climático. 3. Proveer los insumos técnicos requeridos por la Dirección de Cambio Climático y Gestión del Riesgo para los procesos de reglamentación, revisión de documentos, normas e informes asociados al objeto del contrato. 4. Apoyar la incorporación de lineamientos sectoriales en el mapa de procesos de medios de implementación de manera articulada con otros equipos de la Dirección de Cambio Climático y Gestión del Riesgo, así como otras actividades solicitadas por la Dirección de Cambio Climático y Gestión del Riesgo, que aporten al cumplimiento del objeto del contrato.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Apoyar las actividades relacionadas con Cambio Climatico en el marco del sector Transporte. 7.Todas las demás que le sean asignadas por la Dirección y que tengan relación con el objeto contractual.</t>
  </si>
  <si>
    <t>El valor del contrato a celebrar es hasta por la suma de OCHENTA Y CINCO MILLONES NOVECIENTOS SETENTA Y TRES MIL SESENTA Y SIETE PESOS M/CTE ($85.973.067), incluido los impuestos a que haya lugar</t>
  </si>
  <si>
    <t xml:space="preserve">MAURICIO GALVAN GOMEZ </t>
  </si>
  <si>
    <t>Profesional especializado grado 19 código 2028</t>
  </si>
  <si>
    <t>https://community.secop.gov.co/Public/Tendering/OpportunityDetail/Index?noticeUID=CO1.NTC.5641982&amp;isFromPublicArea=True&amp;isModal=true&amp;asPopupView=true</t>
  </si>
  <si>
    <t>El término estrictamente indispensable para que el contratista cumpla con el objeto y obligaciones contractuales será de DIEZ (10) MESES DIECISEIS (16) DÍAS, o hasta 31 de diciembre de 2024, lo primero que ocurra, contados a partir del cumplimiento de los requisitos de ejecución previo perfeccionamiento del contrato</t>
  </si>
  <si>
    <t>DANIELA CECILIA VILLALBA ROGRIGUEZ</t>
  </si>
  <si>
    <t>https://www.funcionpublica.gov.co/web/sigep2/hdv/-/directorio/S730010-8003-5/view</t>
  </si>
  <si>
    <t>Prestar servicios profesionales a la Dirección de Cambio Climático y Gestión del Riesgo del Ministerio de Ambiente y Desarrollo Sostenible para apoyar al grupo de mitigación en el desarrollo de lineamientos sectoriales dirigidos a la participación de las iniciativas de mitigación de gases de efecto invernadero (GEI) como instrumentos económicos enfocados en cambio climático, alineados a los criterios de integridad ambiental y transparencia.</t>
  </si>
  <si>
    <t>1-Acompañar técnicamente espacios de trabajo y difusión a nivel nacional e internacional que sean priorizados por la Dirección de Cambio Climático y Gestión del Riesgo para la construcción, implementación y fortalecimiento de lineamientos sectoriales de iniciativas de mitigación de GEI alineados con los criterios de integridad ambiental y transparencia. 2-Apoyar la elaboración de directrices sectoriales para la construcción de líneas bases, requisitos de adicionalidad y contabilidad de resultados de mitigación de iniciativas de mitigación de GEI, en articulación con otros equipos de la Dirección de Cambio Climático y Gestión del Riesgos, los sectores cartera y otros actores de interés, promoviendo los criterios de integridad ambiental, transparencia y justicia climática. 3-Proveer los insumos técnicos requeridos por la Dirección de Cambio Climático y Gestión del Riesgo para los procesos de reglamentación, revisión de documentos, normas e informes asociados al objeto del contrato. 4-Apoyar técnicamente a los sectores cartera y las iniciativas de mitigación sectoriales para el fortalecimiento de sus sistemas de Monitoreo, Reporte y Verificación alineado con el nacional, trabajando de manera articulada con el equipo de transparencia. 5-Apoyar técnicamente a la construcción de insumos y trabajar de manera articulada aportando al desarrollo del eje estratégico de medios de implementación.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Apoyar las actividades relacionadas con Cambio Climatico en el marco del sector industria. 8-Todas las demás que le sean asignadas por la Dirección y que tengan relación con el objeto contractua</t>
  </si>
  <si>
    <t>El valor del contrato a celebrar es hasta por la suma de OCHENTA Y CINCO MILLONES NOVECIENTOS SETENTA Y TRES MIL SESENTA Y SIETE PESOS M/CTE ($85.973.067), incluido los impuestos a que haya lugar.</t>
  </si>
  <si>
    <t>https://community.secop.gov.co/Public/Tendering/OpportunityDetail/Index?noticeUID=CO1.NTC.5641889&amp;isFromPublicArea=True&amp;isModal=true&amp;asPopupView=true</t>
  </si>
  <si>
    <t>El término estrictamente indispensable para que el contratista cumpla con el objeto y obligaciones contractuales será de DIEZ (10) MESES DIECISEIS (16) DÍAS, o hasta el 31 Calle 37 No. 8 - 40, Bogotá D.C., Colombia Conmutador: (+57) 601 332 3400 https://www.minambiente.gov.co/ F-A-CTR-52: V7 – 27/07/2023 Página 2|22 de diciembre de 2024 (lo primero que ocurra), contados a partir del cumplimiento de los requisitos de ejecución previo perfeccionamiento del contrato.</t>
  </si>
  <si>
    <t>MARIA CAMILA PINEDA CHARRY</t>
  </si>
  <si>
    <t>https://www.funcionpublica.gov.co/web/sigep2/hdv/-/directorio/S2327124-8003-5/view</t>
  </si>
  <si>
    <t>Prestar los servicios de apoyo a la gestión a la Dirección de Asuntos Ambientales Sectorial y Urbana (DAASU) del Ministerio de Ambiente y Desarrollo Sostenible, para garantizar el correcto manejo, organización, conservación y custodia del archivo documental del Ministerio de Ambiente Vivienda y Desarrollo Territorial - MAVDT del periodo único comprendido entre septiembre 27 de 2011 y octubre 16 de 2017.</t>
  </si>
  <si>
    <t>1. Elaborar y presentar al supervisor un plan detallado de trabajo, que incluya actividades, cronograma y entregables, en un plazo máximo de diez (10) días calendario tras cumplir con los requisitos de ejecución establecidos en el contrato. 2. Realizar el proceso de clasificación, depuración y organización del archivo de la Dirección de Asuntos Ambientales Sectorial y Urbana, conforme al Manual de Gestión Documental y Procedimientos que existen en el Ministerio para la organización del archivo documental del Ministerio de Ambiente Vivienda y Desarrollo Territorial - MAVDT del periodo único comprendido entre septiembre 27 de 2011 y octubre 16 de 2017. 3. Realizar la marcación de carpetas y/o cajas, conforme a los instructivos del Proceso de Gestión Documental que existen en el Ministerio para la organización del archivo documental del Ministerio de Ambiente Vivienda y Desarrollo Territorial - MAVDT del periodo único comprendido entre septiembre 27 de 2011 y octubre 16 de 2017. 4. Realizar el proceso técnico y archivístico de Descripción (Hoja de control e Inventario Único Documental - FUID) de expedientes, de conformidad con las indicaciones que para el efecto le sean señaladas por los supervisores. 5. Realizar el proceso técnico de foliación de los documentos de archivo conforme a los instructivos del Proceso de Gestión Documental que existen en el Ministerio, para la organización del archivo documental del Ministerio de Ambiente Vivienda y Desarrollo Territorial - MAVDT del periodo único comprendido entre septiembre 27 de 2011 y octubre 16 de 2017. 6. Apoyar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demás reuniones relacionadas con el objeto contractual, para lo cual se deben allegar los soportes de la asistencia, ayudas de memoria y/o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Todas las demás que le sean asignadas por el supervisor del contrato y que tengan relación con el objeto contractual.</t>
  </si>
  <si>
    <t>El valor del contrato a celebrar es hasta por la suma VEINTICINCO MILLONES QUINIENTOS MIL PESOS M/CTE ($25.500.000), incluido los impuestos a que haya lugar.</t>
  </si>
  <si>
    <t>https://community.secop.gov.co/Public/Tendering/OpportunityDetail/Index?noticeUID=CO1.NTC.5642492&amp;isFromPublicArea=True&amp;isModal=true&amp;asPopupView=true</t>
  </si>
  <si>
    <t>El término estrictamente indispensable para que el contratista cumpla con el objeto y obligaciones contractuales será Ocho (8) meses y quince (15) días, o hasta 31 de diciembre de 2024, lo primero que ocurra.</t>
  </si>
  <si>
    <t>LAURA VALENTINA MINA CAMAÑO</t>
  </si>
  <si>
    <t>https://www.funcionpublica.gov.co/web/sigep2/hdv/-/directorio/S4656343-8003-5/view</t>
  </si>
  <si>
    <t>Brindar apoyo técnico a la Subdirecc ión de Educación y Participación del Ministerio de Ambiente y Desarrollo Sostenible para ejecutar actividades de seguimiento, verificación y ejecución de los asuntos de carácter financiero de los contratos y convenios del área</t>
  </si>
  <si>
    <t>1. Apoyar en la consolidación de informes financieros de los contratos y convenios suscritos por la Subdirecc ión de Educación y Participac ión. 2. Apoyar en la consolidación de la base datos para realizar control y seguimiento a los contratos y convenios suscritos por la Subdirecc ión de Educación y Participac ión. 3. Realizar seguimiento y control de los desembolsos realizados a los contratistas y convenios de la Subdirecc ión de Educación y Participac ión. 4. Apoyar en la organizac ión de la documentac ión y levantamiento de actas que surjan de las reuniones de carácter financiero de los contratos y convenios del área. 5. Participar en las reuniones relacionadas con el objeto contractual, allegando los soportes de asistenc ia y ayudas de memoria. 6. Las demás obligaciones que se le asignen y que tengan relación directa con el objeto del contrato.</t>
  </si>
  <si>
    <t>El valor del contrato a celebrar es hasta por la suma de VEINTIDÓS MILLONES NOVECIENTOS CINCUENTA Y SEIS MIL PESOS M/CTE ($22.956.000,00), incluido los impuestos a que haya lugar.</t>
  </si>
  <si>
    <t>https://community.secop.gov.co/Public/Tendering/OpportunityDetail/Index?noticeUID=CO1.NTC.5651044&amp;isFromPublicArea=True&amp;isModal=true&amp;asPopupView=true</t>
  </si>
  <si>
    <t>El término estrictamente indispensable para que el contratista cumpla con el objeto y obligaciones contractuales será de 6 meses o hasta 31 de diciembre 2024, lo primero que ocurra</t>
  </si>
  <si>
    <t>ANGELA CECILIA LOPEZ RODRIGUEZ</t>
  </si>
  <si>
    <t>https://www1.funcionpublica.gov.co/web/sigep2/hdv/-/directorio/S2338852-8003-5/view</t>
  </si>
  <si>
    <t>Prestación de servicios profesionales a la Dirección de Asuntos Marinos, Costeros y Recursos Acuáticos del Ministerio de Ambiente y Desarrollo Sostenible, para promover la articulación de actores en la generación de instrumentos de política y normativos que contribuyan a la gestión integrada de los espacios costeros y oceánicos.</t>
  </si>
  <si>
    <t>1. Realizar la identificación y el análisis de las determinantes ambientales del ordenamiento territorial y desarrollo sectorial en las zonas marinos costeras 2. Generar los aportes técnicos para desarrollar la planificación espacial marina como aporte al manejo integrado de zonas costeras y oceánicas. 3. Brindar apoyo técnico para la formulación y/o revisión de las iniciativas normativas propias del Ministerio, al igual que en los proyectos legislativos relacionados con los temas de la DAMCRA. 3. Suministrar apoyo técnico y dar seguimiento al proceso de evaluación de la Política Nacional Ambiental para el desarrollo sostenible de los espacios oceánicos y las zonas costeras e insulares de Colombia -PNAOCI. 4. Apoyar en la revisión de documentos, preparación de conceptos, ayudas de memoria, actas, respuestas a consultas y solicitudes en general de información, etc. relacionados con las gestiones y obligaciones nacionales e internacionales en materia del objeto. 5. Participar y apoyar en la organización en los talleres, reuniones, actividades y otros espacios de articulación pertinentes que realiza MINAMBIENTE relacionados con el objeto del contrato. 7. Apoyar la supervisión de los contratos y/o convenios que le sean designados por el supervisor. 8. Mantener actualizada la información del drive (Carpeta digital) de la DAMCRA correspondiente a los trámites asignados. 9. Las demás actividades relacionadas con el desarrollo del objeto del presente contrato.</t>
  </si>
  <si>
    <t>El valor del contrato a celebrar es hasta por la suma de OCHENTA Y NUEVE MILLONES DOSCIENTOS CINCUENTA MIL PESOS M/CTE ($89.250.000), incluido los impuestos a que haya lugar</t>
  </si>
  <si>
    <t>https://community.secop.gov.co/Public/Tendering/OpportunityDetail/Index?noticeUID=CO1.NTC.5718471&amp;isFromPublicArea=True&amp;isModal=true&amp;asPopupView=true</t>
  </si>
  <si>
    <t>OMAR ALFONSO SIERRA ROZO</t>
  </si>
  <si>
    <t>https://www.funcionpublica.gov.co/web/sigep2/hdv/-/directorio/S1835130-8003-5/view</t>
  </si>
  <si>
    <t>Prestación de servicios profesionales a la Dirección de Asuntos Marinos, Costeros y Recursos Acuáticos del Ministerio de Ambiente y Desarrollo Sostenible para la gestión de medidas de soluciones basadas en la naturaleza en las zonas marino costeras e insulares, como aporte a la adaptación al cambio climático y la gestión del riesgo.</t>
  </si>
  <si>
    <t>1. Elaborar el marco conceptual para el análisis de la efectividad de las medidas de Soluciones basadas en la Naturaleza (SbN) como instrumento de política para la adaptación y mitigación al cambio climático en zonas marino costeras e insulares del país. 2. Identificar las acciones actuales en materia de adaptación y mitigación al cambio climático que soportan la definición de medidas SbN en las zonas marinas costeras e insulares. 3. Desarrollar una ruta de trabajo para promover la integración de medidas de SbN en las políticas y estrategias de manejo costero y adaptación al cambio climático en zonas marino costeras insulares de Colombia apuntando hacia el ordenamiento alrededor del agua y la resiliencia de los ecosistemas. 4. Brindar asistencia técnica en la revisión, ajuste e implementación del plan de trabajo de las metas de acción climática (NDC), en el componente adaptación marino costero relacionadas con el objeto del contrato. 5. Apoyar la supervisión de los contratos y/o convenios que le sean designados por el supervisor. 6. Apoyar la organización, desarrollo y documentación de reuniones, mesas de trabajo, talleres y actividades técnicas que contribuyan al cumplimiento del objeto contractual. 7. Apoyo en la revisión de documentos, preparación de conceptos, ayudas de memoria, respuestas a consultas y solicitudes en general de información, etc. relacionados con el seguimiento de obligaciones nacionales e internacionales y cumplimiento de sentencias en materia del objeto contractual. 8. Mantener actualizada la información del drive (Carpeta digital) de la DAMCRA de los trámites asignados 9. Las demás actividades relacionadas con el desarrollo del objeto contractual.</t>
  </si>
  <si>
    <t>https://community.secop.gov.co/Public/Tendering/OpportunityDetail/Index?noticeUID=CO1.NTC.5674961&amp;isFromPublicArea=True&amp;isModal=true&amp;asPopupView=true</t>
  </si>
  <si>
    <t>El término estrictamente indispensable para que el contratista cumpla con el objeto y obligaciones contractuales será DIEZ (10) MESES, o hasta 31 de diciembre, lo primero que ocurra</t>
  </si>
  <si>
    <t>SILVANA ESPINOSA GUERRERO</t>
  </si>
  <si>
    <t>https://www.funcionpublica.gov.co/web/sigep2/hdv/-/directorio/S607410-8003-5/view</t>
  </si>
  <si>
    <t>Prestación de servicios profesionales a la Dirección de Asuntos Marinos, Costeros y Recursos Acuáticos del Ministerio de Ambiente y Desarrollo Sostenible, para la gestión de ecosistemas marino-costeros y medidas para su protección en el marco de la Contribución Determinada a Nivel Nacional -NDC.</t>
  </si>
  <si>
    <t>1. Elaborar el documento técnico con la línea base del estado actual de los ecosistemas sumideros de carbono azul en Colombia y las acciones puestas en marcha para su restauración y protección en el marco de las NDC. 2. Apoyar la actualización, seguimiento y reporte de las Metas de la Contribución Determinada a Nivel Nacional –NDC para el período 2020 – 2030, SISCONPES, PND en la gestión de iniciativas de carbono azul y medidas de adaptación basadas en ecosistemas en las UAC y dentro de áreas marinas protegidas. 3. Apoyar la construcción colectiva de programas, proyectos y desarrollo de capacidades técnicas para el diseño y la implementación de iniciativas de adaptación al cambio climático y gestión del riesgo en ecosistemas marinos_x0002_costeros. 4. Apoyar el seguimiento a sentencias o acciones constitucionales relacionadas con la gestión de ecosistemas marino-costeros y los recursos marino-costeros. 5. Apoyar la formulación y la supervisión de los contratos y/o convenios que le sean designados por el supervisor. 6. Apoyar la revisión de documentos, preparación de conceptos, ayudas de memoria, respuestas a consultas y solicitudes en general de información, etc., relacionados con las gestiones y obligaciones nacionales e internacionales con criterios de calidad y oportunidad dando cumplimiento a los términos legales. 7. Participar y apoyar en la organización de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</si>
  <si>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NOVENTA Y CINCO MILLONES DE PESOS M/CTE ($95.000.000), incluido los impuestos a que haya lugar.</t>
  </si>
  <si>
    <t>https://community.secop.gov.co/Public/Tendering/OpportunityDetail/Index?noticeUID=CO1.NTC.5645926&amp;isFromPublicArea=True&amp;isModal=true&amp;asPopupView=true</t>
  </si>
  <si>
    <t>JUAN ESTEBAN CAMARGO GARCÍA</t>
  </si>
  <si>
    <t>https://www.funcionpublica.gov.co/web/sigep2/hdv/-/directorio/S3686080-8003-5/view</t>
  </si>
  <si>
    <t>Prestación de servicios profesionales a la dirección de bosque, biodiversidad y servicios ecosistémicos del ministerio de ambiente y desarrollo sostenible para la recolección, análisis, geo procesar y Actualización de información geográfica relacionadas con la coordinación del grupo de biodiversidad.</t>
  </si>
  <si>
    <t>1. Brindar apoyo técnico mediante herramientas de información geográfica los análisis de datos espaciales, relacionados con ecosistemas estratégicos, distinciones internacionales, compensaciones y otros instrumentos relacionados con en el grupo de gestión en biodiversidad de la DBBSE. 2. Elaborar los productos cartográficos y mapas geográficos con relación a ecosistemas estratégicos, ecosistemas de humedales, sitios Ramsar, reservas de la biosfera, REAA, siguiendo los lineamientos de cargue de información geográfica. 3. Generar la documentación requerida de los objetos geográficos que sean objeto de sus obligaciones, para el mantenimiento de la Infraestructura de Datos Espaciales IDE del Ministerio de Ambiente y Desarrollo Sostenible. 4. Participar de manera activa en las reuniones y visitas técnicas a proyectos, actividades o situaciones relacionadas con la temática del contrato, elaborando informes y documentos a que haya lugar. 5. Gestionar los datos geográficos y salidas gráficas necesarias para dar respuesta a las Peticiones, Quejas, Reclamos y Sugerencias (PQRS) y otros requerimientos relacionados con el alcance del contrato utilizando herramientas de Sistemas de Información Geográfica 6. Dar trámite y solucionar otras tareas asignadas por el supervisor siempre y cuando tengan relación con el objeto del contrato.</t>
  </si>
  <si>
    <t>El valor del contrato a celebrar es hasta por la suma de SESENTA MILLONES NOVECIENTOS MIL PESOS M/CTE ($ 60.900.000), incluidos los impuestos a que haya lugar</t>
  </si>
  <si>
    <t>https://community.secop.gov.co/Public/Tendering/OpportunityDetail/Index?noticeUID=CO1.NTC.5647154&amp;isFromPublicArea=True&amp;isModal=true&amp;asPopupView=true</t>
  </si>
  <si>
    <t>El término estrictamente indispensable para que el contratista cumpla con el objeto y obligaciones contractuales será de DIEZ (10) MESES Y QUINCE (15) DÍAS o hasta 31 de diciembre de 2024, lo primero que ocurra.</t>
  </si>
  <si>
    <t>ESTEFANY JOHANA GRAJALES MARIN</t>
  </si>
  <si>
    <t>https://www.funcionpublica.gov.co/web/sigep2/hdv/-/directorio/S2015091-8003-5/view</t>
  </si>
  <si>
    <t>Prestación de servicios profesionales al grupo de comunicaciones del Ministerio de Ambiente y Desarrollo Sostenible, para generar contenidos periodísticos dirigidos a las comunidades y sus organizaciones, así como para apoyar la articulación de la agenda de directivos de la Entidad en las diversas actividades que requieran acompañamiento comunicacional en el 2024.</t>
  </si>
  <si>
    <t>1. Brindar apoyo en la proyección de contenido periodístico como boletines de prensa, comunicados, informes y ayudas de memoria relacionados con temas a cargo de la Subdirección de Educación y Participación quien está a cargo del relacionamiento del Ministerio de Ambiente y Desarrollo Sostenible con las comunidades y sus organizaciones. 2. Brindar acompañamiento en la planificación y ejecución administrativa de rueda de prensa en regiones y gira de medios para los voceros del Ministerio de Ambiente. 3. Brindar apoyo en la redacción de contenidos informativos como columnas, boletines de prensa y comunicados, entre otros, relacionados con temas ambientales a cargo del Ministerio. 4. Apoyar la articulación y cubrimiento con las áreas para las diferentes actividades, reuniones y socializaciones que se realizan en territorio por parte del Ministerio de Ambiente y Desarrollo Sostenible.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</si>
  <si>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CINCUENTA Y SIETE MILLONES CUATROCIENTOS VEINTE MIL PESOS M/CTE ($57.420.000) incluidos los impuestos a que haya lugar.</t>
  </si>
  <si>
    <t>https://community.secop.gov.co/Public/Tendering/OpportunityDetail/Index?noticeUID=CO1.NTC.5746456&amp;isFromPublicArea=True&amp;isModal=true&amp;asPopupView=true</t>
  </si>
  <si>
    <t>El término estrictamente indispensable para que el contratista cumpla con el objeto y obligaciones contractuales será de 9 MESES y 27 DÍAS CALENDARIO o hasta 31 de diciembre, lo primero que ocurra.</t>
  </si>
  <si>
    <t>VALENTINA HIDALGO VASQUEZ</t>
  </si>
  <si>
    <t>https://www.funcionpublica.gov.co/web/sigep2/hdv/-/directorio/S4816117-8003-5/view</t>
  </si>
  <si>
    <t>Prestación de servicios profesionales al Grupo de Comunicaciones como enlace de la dependencia con las áreas técnicas del Ministerio de Ambiente y Desarrollo Sostenible con el propósito de generar información para el público con mensajes con un lenguaje sencillo y comprensible para garantizar el impacto positivo de la información del ciudadano</t>
  </si>
  <si>
    <t>1. Brindar apoyo analizando la información técnica que se genera desde las diferentes áreas del Ministerio, con el fin de producir mensajes comprensibles a la ciudadanía. 2. Apoyar la construcción de piezas audiovisuales con lenguaje claro sobre las medidas técnicas que toma el ministerio e impactan a la ciudadanía en general. 3. Brindar acompañamiento en la formulación y seguimiento de la estrategia de comunicación de la Ley 2232 de 2022 que prohibe el uso de plasticos de un solo uso en el país para sensibilizar a la ciudadanía a través de diferentes acciones informativas 4. Asistir a las reuniones citadas por el grupo de Comunicaciones y a todas aquellas que tengan que ver con el objeto del presente contrato. 5. Las demás que sean solicitadas por el Supervisor/a del contrato y que estén relacionadas con el objeto contractual.</t>
  </si>
  <si>
    <t>El valor del contrato a celebrar es hasta por la suma de TREINTA Y OCHO MILLONES CUATROCIENTOS MIL PESOS M/CTE ($38.400.000) incluidos los impuestos a que haya lugar.</t>
  </si>
  <si>
    <t>https://community.secop.gov.co/Public/Tendering/OpportunityDetail/Index?noticeUID=CO1.NTC.5655704&amp;isFromPublicArea=True&amp;isModal=true&amp;asPopupView=true</t>
  </si>
  <si>
    <t>El término estrictamente indispensable para que el contratista cumpla con el objeto y obligaciones contractuales será de 08 MESES o hasta 31 de diciembre, lo primero que ocurra</t>
  </si>
  <si>
    <t>SEBASTIAN ALVAREZ ARANGO</t>
  </si>
  <si>
    <t>https://www.funcionpublica.gov.co/web/sigep2/hdv/-/directorio/S4844842-8003-5/view</t>
  </si>
  <si>
    <t>Prestación de servicios profesionales al Grupo de Comunicaciones del Ministerio de Ambiente y Desarrollo Sostenible para apoyar el cubrimiento periodístico, así como la implementación de estrategias de comunicación institucionales, que sean necesarias para la debida divulgación de la información a nivel interno y externo de la entidad.</t>
  </si>
  <si>
    <t>1. Acompañar y apoyar el proceso de implementación de las estrategias de comunicación organizacional en la Entidad. 2. Apoyar el cubrimiento periodístico de las actividades desarrolladas por las dependencias al interior del Ministerio, conforme las solicitudes efectuadas por el supervisor del contrato. 3. proyectar los documentos, noticias, guiones de presentación, contenido para copys, boletines de prensa relacionados con la gestión que desarrolla el Ministerio de Ambiente y Desarrollo Sostenible. 4. Apoyar la redacción de mensajes claves para difundir las noticias que se produzcan al interior del ministerio con el fin de divulgarlos a través de redes sociales o plataformas digitales con las que cuenta la entidad 5. Apoyar las convocatorias de las ruedas de prensa y demás eventos que desarrolle el Ministerio de Ambiente y Desarrollo Sostenible. 6. Brindar apoyo en la redacción de contenidos informativos como columnas, boletines de prensa y comunicados, entre otros, relacionados con temas ambientales a cargo del Ministerio.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</si>
  <si>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CINCUENTA Y SEIS MILLONES DOSCIENTOS CINCUENTA MIL PESOS M/CTE ($56.250.000) incluidos los impuestos a que haya lugar.</t>
  </si>
  <si>
    <t>https://community.secop.gov.co/Public/Tendering/OpportunityDetail/Index?noticeUID=CO1.NTC.5654098&amp;isFromPublicArea=True&amp;isModal=true&amp;asPopupView=true</t>
  </si>
  <si>
    <t>El término estrictamente indispensable para que el contratista cumpla con el objeto y obligaciones contractuales será de 07 MESES Y 15 DÍAS CALENDARIO o hasta 31 de diciembre, lo primero que ocurra.</t>
  </si>
  <si>
    <t>SANTIAGO CORDOBA ZAMORA</t>
  </si>
  <si>
    <t>https://www.funcionpublica.gov.co/web/sigep2/hdv/-/directorio/S1732689-8003-5/view</t>
  </si>
  <si>
    <t>Prestación de servicios profesionales para apoyar el desarrollo de los programas de ordenamiento del territorio alrededor del agua adelantados en sus planes, programas, proyectos, acciones y consolidación de la información, para los territorios priorizados en el Viceministerio de Ordenamiento Ambiental del Territorio</t>
  </si>
  <si>
    <t>1. Elaborar procesos de búsqueda de información primaria y secundaria en el marco de los programas de ordenamiento territorial alrededor del agua para los territorios priorizados del Viceministerio de Ordenamiento Ambiental del Territorio, para el acopio y sistematización de la información relacionada dentro del Ministerio, como desde las instituciones y organizaciones externas que determine el supervisor del contrato. 2. Apoyar la convocatoria y articulación interna y externa en procesos de concertación comunitaria en campo, para facilitar la construcción de acuerdos en los territorios priorizados por el Ministerio de Ambiente y Desarrollo Sostenible en el marco de la elaboración de programas de ordenamiento territorial alrededor del agua, de acuerdo con la definición de territorios que determine el supervisor del contrato. 3. Apoyar en la redacción de documentos de apoyo como actas de reunión, ayudas de memoria, insumos técnicos y respuestas a los PQRS en los temas relacionados con su objeto contractual. 4. Servir como enlace y realizar seguimiento a los compromisos pactados, producto de las articulaciones internas y externas a la institución, generadas en el marco de la elaboración de programas de ordenamiento  territorial alrededor del agua para los territorios priorizados en el Plan Nacional de Desarrollo “Colombia Potencia Mundial de la Vida” 2022-2026. 5. Apoyar la formulación y desarrollo de los programas y proyectos previstos en el marco del ordenamiento ambiental alrededor del agua.</t>
  </si>
  <si>
    <t>El valor del contrato a celebrar es hasta por la suma $25.300.000 VEINTICINCO MILLONES TRESCIENTOS MIL PESOS M/CTE, incluido los impuestos a que haya lugar.</t>
  </si>
  <si>
    <t>https://community.secop.gov.co/Public/Tendering/OpportunityDetail/Index?noticeUID=CO1.NTC.5642358&amp;isFromPublicArea=True&amp;isModal=true&amp;asPopupView=true</t>
  </si>
  <si>
    <t>El término estrictamente indispensable para que el contratista cumpla con el objeto y obligaciones contractuales será de cuatro (4) meses y dieciocho (18) días, o hasta 31 de diciembre, lo primero que ocurra</t>
  </si>
  <si>
    <t xml:space="preserve">NATALIA RODRÍGUEZ SANTOS </t>
  </si>
  <si>
    <t>https://www.funcionpublica.gov.co/web/sigep2/hdv/-/directorio/S481866-8003-5/view</t>
  </si>
  <si>
    <t>Prestación de servicios profesionales a la Dirección de Bosques, Biodiversidad y Servicios Ecosistémicos del Ministerio de Ambiente y Desarrollo Sostenible para realizar acompañamiento en la planificación, y gestión de estrategias de conservación in situ basadas en áreas protegidas, estrategias complementarias de conservación y Otras Medidas Efectivas de Conservación, de conformidad con lo establecido en las obligaciones específicas</t>
  </si>
  <si>
    <t>1. Apoyar la gestión, planificación y monitoreo de las estrategias de conservación basadas en áreas protegidas, de acuerdo con los lineamientos de la Dirección de Bosques, Biodiversidad y Servicios Ecosistémicos, generando los insumos técnicos, informes, conceptos necesarios. 2. Hacer el seguimiento a las acciones e hitos del CONPES 4050 de responsabilidad de la Dirección de Bosques, Biodiversidad y Servicios Ecosistémicos, elaborando los insumos técnicos, informes o demás documentos necesarios para dar cumplimiento. 3. Apoyar la articulación, gestión y aporte de lineamientos técnicos a las entidades públicas, organizaciones, comunidades, actores sociales y profesionales de apoyo, sobre estrategias de conservación basadas en áreas protegidas. 4. Apoyar la proyección de conceptos técnicos y demás insumos de acuerdo con el Sistema Integrado de Gestión del Ministerio de Ambiente y Desarrollo Sostenible (SOMOSIG), de las nominaciones realizadas de Otras Medidas Efectivas de Conservación basada en áreas– OMEC, así como para las OMEC en proceso de reporte y ya reportadas al Centro Mundial de Monitoreo de la Conservación (WCMC), aplicando el procedimiento establecido en el Sistema de Gestión Integrado del Ministerio de Ambiente y Desarrollo Sostenible. 5. Entregar y almacenar en el archivo de gestión documental de la Dirección de Bosques, Biodiversidad y Servicios Ecosistémicos, la información que sustenta el reporte de las Otras Medidas Efectivas de Conservación (OMEC), conforme los procedimientos del Sistema Integrado de Gestión del Ministerio de Ambiente y Desarrollo Sostenible (SOMOSIG). 6. Proyectar las respuestas a las Peticiones, Quejas, Reclamos y Sugerencias (PQRS) y otras solicitudes vinculadas al propósito y las responsabilidades del contrato, dentro de los plazos definidos y durante el mes correspondiente, incluyendo el informe del Sistema de Gestión Documental que documenta el estado de asignaciones. 7. Elaborar los insumos técnicos para los informes de seguimiento de las sentencias de la Dirección de Bosques, Biodiversidad y Servicios Ecosistémicos, que permitan dar cuenta del estado de cumplimiento frente a los diferentes fallos judiciales enmarcados en sentencias u otras figuras, relacionados con áreas protegidas del SINAP y estrategias de conservación. 8. Asistir a las reuniones que sean solicitadas y estén relacionadas con el propósito del contrato, elaborando los informes y documentos técnicos necesarios según corresponda. 9. Llevar a cabo las visitas técnicas necesarias relacionadas con el tema del contrato en el momento requerido, y elaborar los informes y documentos técnicos necesarios según corresponda. 10. Aplicar en los espacios de participación y acompañamiento desarrollados mensualmente en el marco del objeto contractual los formatos y procedimientos establecidos en el sistema integrado de gestión de la entidad. 11. Todas las demás que le sean asignadas por el supervisor del contrato y que tengan relación con el objeto contractual.</t>
  </si>
  <si>
    <t>El valor del contrato a celebrar es hasta por la suma de SETENTA Y SIETE MILLONES QUINIENTOS MIL PESOS M/CTE ($77.500.000), incluido los impuestos a que haya lugar.</t>
  </si>
  <si>
    <t>DAVID ELIECID PÉREZ JARAMILLO</t>
  </si>
  <si>
    <t>https://community.secop.gov.co/Public/Tendering/OpportunityDetail/Index?noticeUID=CO1.NTC.5645901&amp;isFromPublicArea=True&amp;isModal=true&amp;asPopupView=true</t>
  </si>
  <si>
    <t>El término estrictamente indispensable para que el contratista cumpla con el objeto y obligaciones contractuales será DIEZ (10) MESES Y DIEZ (10) DÍAS, o hasta 31 de diciembre de 2024, lo primero que ocurra.</t>
  </si>
  <si>
    <t>SERGIO RODRIGO HERNANDEZ CRUZ</t>
  </si>
  <si>
    <t>https://www.funcionpublica.gov.co/web/sigep2/hdv/-/directorio/S588463-8003-5/view</t>
  </si>
  <si>
    <t>Prestar servicios profesionales a la Dirección de Asuntos Ambientales Sectorial y Urbana del Ministerio de Ambiente y Desarrollo Sostenible, para apoyar el desarrollo de instrumentos técnicos y normativos relacionados con la mediana y gran minería, la implementación de la economía circular en la minería y el apoyo a los compromisos territoriales derivados de órdenes judiciales.</t>
  </si>
  <si>
    <t>1. Presentar para aprobación del supervisor un plan de trabajo (actividades, cronograma y entregables) dentro de los diez (10) días calendario siguientes al cumplimiento de los requisitos de ejecución del contrato. 2. Apoyar la elaboración de instrumentos técnicos y normativos destinados a integrar la economía circular en la industria minera, considerando los distritos agromineros y pesqueros, así como proporcionar asistencia técnica en su implementación. 3. Apoyar la formulación e instrumentos técnicos y normativos necesarios para el licenciamiento minero, específicamente aplicables a la mediana y gran minería. 4. Apoyar técnicamente en la implementación del proyecto para la recuperación de áreas degradadas por la actividad minera priorizadas en el distrito de Buenaventura y otros territorios del país. 5. Apoyar técnicamente en la elaboración de la propuesta normativa ambiental relacionada con la operación de patios de acopio de carbón.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Todas las demás que le sean asignadas por el supervisor del contrato y que tengan relación con el objeto contractual.</t>
  </si>
  <si>
    <t>El valor del contrato a celebrar es hasta por la suma de OCHENTA Y OCHO MILLONES DE PESOS M/CTE ($88.000.000) incluido los impuestos a que haya lugar.</t>
  </si>
  <si>
    <t>https://community.secop.gov.co/Public/Tendering/OpportunityDetail/Index?noticeUID=CO1.NTC.5650833&amp;isFromPublicArea=True&amp;isModal=true&amp;asPopupView=true</t>
  </si>
  <si>
    <t>JAISON GASTON CASTRO BUITRAGO</t>
  </si>
  <si>
    <t>https://www.funcionpublica.gov.co/web/sigep2/hdv/-/directorio/S2086187-8003-5/view</t>
  </si>
  <si>
    <t>Prestar los servicios profesionales a la Dirección de Bosques, Biodiversidad y Servicios Ecosistémicos del Ministerio de Ambiente y Desarrollo Sostenible, para adelantar acciones tendientes al cumplimiento de las metas del PND 2022-2026, que contribuyan al Plan de Contención de la Deforestación.</t>
  </si>
  <si>
    <t>1. Apoyar los procesos de articulación e implementación previstos en el Plan Integral de Contención a la Deforestación del PND 2022-2026 para el desarrollo forestal y de la biodiversidad. 2. Articular espacios de concertación y dialogo a nivel regional y local, relacionados con el manejo forestal sostenible, restauración, Acuerdos Departamentales por la Madera Legal, Comités Interinstitucionales de Control al Tráfico de Flora y Fauna, Pacto Intersectorial por la Madera Legal en Colombia, acciones con cooperación internacional y demás espacios de dialogo relacionados con la gestión forestal y realizar actividades de seguimiento y acompañamiento a los Comités Interinstitucionales de Control al Tráfico de Flora y Fauna Silvestres. 3. Apoyar el fortalecimiento de capacidades técnicas en la implementación de la Gobernanza Forestal y el Sistema Nacional de Trazabilidad Forestal con las autoridades ambientales EPA CARTAGENA, CARDIQUE, CSB, CARSUCRE, CORPOMOJANA, CVS y CORPOCESAR. 4. Participar desde el componente técnico en los procesos de actualización y/o formulación de iniciativas normativas y demás documentos de interés para la gestión forestal de la DBBSE.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Brindar orientaciones técnicas para la implementación de las disposiciones de la Convención CITES en lo relacionado con el componente Forestal y de flora silvestre. 7. Aplicar en los espacios de participación y acompañamiento desarrollados mensualmente en el marco del objeto contractual los formatos y procedimientos establecidos en el sistema integrado de gestión de la entidad 8. Las demás que sean asignadas por el Supervisor relacionadas con el Objeto del Contrato.</t>
  </si>
  <si>
    <t>El valor del contrato a celebrar es hasta por la suma de SESENTA Y SIETE MILLONES CIENTO SESENTA Y SEIS MIL SEISCIENTOS SESENTA Y SIETE PESOS M/CTE ($67.166.667) incluido los impuestos a que haya lugar.</t>
  </si>
  <si>
    <t>https://community.secop.gov.co/Public/Tendering/OpportunityDetail/Index?noticeUID=CO1.NTC.5651343&amp;isFromPublicArea=True&amp;isModal=true&amp;asPopupView=true</t>
  </si>
  <si>
    <t>El término estrictamente indispensable para que el contratista cumpla con el objeto y obligaciones contractuales será de DIEZ (10) MESES Y DIEZ (10) DÍAS, o hasta 31 de diciembre de 2024, lo primero que ocurra.</t>
  </si>
  <si>
    <t>KAREN EZPELETA MERCHÁN</t>
  </si>
  <si>
    <t>https://www.funcionpublica.gov.co/web/sigep2/hdv/-/directorio/S1671573-8003-5/view</t>
  </si>
  <si>
    <t>Prestación de Servicios profesionales para apoyar la gestión administrativa y jurídica al Despacho del Viceministro de Políticas y Normalización Ambiental, así como al seguimiento de planes, programas y/o proyectos relacionados con las temáticas de las direcciones adscritas al despacho</t>
  </si>
  <si>
    <t>1. Presentar en los primeros 15 días calendario de ejecución del contrato un plan de trabajo que incluya un cronograma de actividades donde se detalle la forma en la que se ejecutarán cada una de las obligaciones contractuales. 2. Apoyar la distribución y seguimiento a las respuestas de comunicaciones oficiales que deban ser contestadas por el despacho de Viceministerio de Políticas y Normalización Ambiental incluyendo aquellas que deban ser trasladadas a otras entidades por competencia. 3. Apoyar la proyección, consolidación y/o revisión de respuestas a peticiones, quejas, reclamos, requerimientos y/o denuncias que deban ser contestados por el despacho de Viceministro de Políticas y Normalización Ambiental o donde este Viceministerio deba brindar insumos 4. Elaborar y gestionar los procesos internos administrativos a cargo del despacho del Viceministerio de Políticas y Normalización Ambiental para atender oportunamente las directrices dadas por la Secretaría General del Minambiente en materia de gestión contractual y gestión del talento humano. 5. Brindar acompañamiento técnico a los equipos de las Direcciones Técnicas a cargo del Viceministerio, para aumentar la eficiencia en la respuesta a comunicaciones oficiales en coordinación con los profesionales jurídicos de despacho y OAJ y realizar reuniones de seguimiento para tal fin. 6. Las demás que le sean asignadas en desarrollo del objeto contractual.</t>
  </si>
  <si>
    <t>El valor del contrato a celebrar es hasta por la suma de CIENTO VEINTISEIS MILLONES DE PESOS M/CTE ($126.000.000) incluido IVA y demás impuestos.</t>
  </si>
  <si>
    <t>https://community.secop.gov.co/Public/Tendering/OpportunityDetail/Index?noticeUID=CO1.NTC.5645768&amp;isFromPublicArea=True&amp;isModal=true&amp;asPopupView=true</t>
  </si>
  <si>
    <t>El término estrictamente indispensable para que el contratista cumpla con el objeto y obligaciones contractuales será de SIETE (7) MESES, o hasta 31 de diciembre de 2024, lo primero que ocurra, previo cumplimiento de los requisitos de perfeccionamiento y ejecución.</t>
  </si>
  <si>
    <t xml:space="preserve">NATALIA ANDREA CARDENAS BENAVIDES </t>
  </si>
  <si>
    <t>https://www.funcionpublica.gov.co/web/sigep2/hdv/-/directorio/S4840322-8003-5/view</t>
  </si>
  <si>
    <t>1.Ejercer la representación judicial del Ministerio de Ambiente y Desarrollo Sostenible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2. Impulsar al interior de las Direcciones Técnicas del Ministerio y demás entidades del SINA, las gestiones para que incluyan en sus respectivos Planes de Acción, el Cumplimiento a las sentencias y/u órdenes judiciales, para lo cual deberá realizarse por lo menos una reunión al mes de manera virtual o presencial, o los requerimientos que se estimen necesarios para el efectivo seguimiento al cumplimiento, en la que se analice el estado de cumplimiento de las diferentes órdenes judiciales y presente sus recomendaciones sobre cada caso. 3. Ejercer la representación judicial y extrajudicial del Ministerio dentro de los procesos asignados por el supervisor. 4. Generar ayudas de memoria, conceptos y las fichas de seguimiento junto con su respectiva actualización sobre las sentencias y órdenes judiciales, identificando en estas las que son de competencia del Ministerio y las Direcciones Técnicas del mismo y demás entidades con las cuales se debe interactuar para su cumplimiento. 5.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6. Asistir y participar en las diferentes reuniones, visitas requeridas y demás actividades en el cumplimiento del objeto del contrato. 7. Atender y proyectar las respuestas a las PQRS y requerimientos relacionados con el objeto del contrato, dentro de los términos legales establecidos, adjuntando el reporte del sistema de Gestión Documental que evidencia el estado de las asignaciones. 8. Proyectar, revisar y hacer seguimiento a los conceptos y requerimientos relacionados con asuntos frente a la comisión de personal y temas relacionados en las áreas de derecho laboral y de seguridad social. 9. Las demás actividades asignadas por el Supervisor del Contrato y que estén relacionadas con el objeto contractual</t>
  </si>
  <si>
    <t>El valor del contrato a celebrar es hasta por la suma de OCHENTA Y SEIS MILLONES QUINIENTOS VEINTE MIL PESOS MCTE ($86.520.000) incluidos todos los impuestos a que haya lugar.</t>
  </si>
  <si>
    <t>https://community.secop.gov.co/Public/Tendering/OpportunityDetail/Index?noticeUID=CO1.NTC.5660627&amp;isFromPublicArea=True&amp;isModal=true&amp;asPopupView=true</t>
  </si>
  <si>
    <t>El término estrictamente indispensable para que el contratista cumpla con el objeto y obligaciones contractuales será de diez (10) meses y quince (15) días calendario, o hasta el 31 de diciembre de 2024, lo primero que ocurra, previo cumplimiento de los requisitos de perfeccionamiento y ejecución.</t>
  </si>
  <si>
    <t xml:space="preserve">EDNA JOHANA MARTINEZ MUÑOZ </t>
  </si>
  <si>
    <t>MERCADOLOGIA</t>
  </si>
  <si>
    <t>https://www.funcionpublica.gov.co/web/sigep2/hdv/-/directorio/S472276-8003-5/view</t>
  </si>
  <si>
    <t>Prestación de servicios profesionales a la Dirección de Bosques, Biodiversidad y Servicios Ecosistémicos del Ministerio de Ambiente y Desarrollo Sostenible, para proporcionar acompañamiento administrativo y financiero en los diferentes contratos y/o convenios suscritos por la dependencia, así como apoyar la estructuración de los estudios de mercado financiero a los diferentes contratos y/o convenios suscritos por la dependencia</t>
  </si>
  <si>
    <t>1. Apoyar a la Dirección de Bosques en el acompañamiento administrativo y financiero de para la estructuración de los diferentes contratos y/o convenios suscritos por el área. 2. Elaborar el documento de análisis económico del sector, estudio de mercado de los contratos y/o convenios a cargo del área. 3. Apoyar a la Dirección de Bosques, Biodiversidad y Servicios Ecosistémicos, en la revisión y análisis de la ejecución financiera de los contratos y/o convenios a cargo de la dependencia generando los respectivos informes. 4. Realizar la revisión de todos los soportes financieros para la adecuada liquidación de los contratos y/o convenios suscritos por la Dirección de Bosques, Biodiversidad y Servicios Ecosistémicos. 5. Mantener actualizada la base de datos de las liquidaciones de los contratos y/o convenios a cargo del área en lo relacionado al componente financiero. 6. Las demás actividades asignadas por el supervisor relacionadas con la ejecución del contrato.</t>
  </si>
  <si>
    <t>El valor del contrato a celebrar es hasta por la suma de SETENTA Y OCHO MILLONES SETECIENTOS CINCUENTA MIL PESOS M/CTE ($78.750.000) incluido los impuestos a que haya lugar</t>
  </si>
  <si>
    <t>https://community.secop.gov.co/Public/Tendering/OpportunityDetail/Index?noticeUID=CO1.NTC.5653916&amp;isFromPublicArea=True&amp;isModal=true&amp;asPopupView=true</t>
  </si>
  <si>
    <t>El término estrictamente indispensable para que el contratista cumpla con el objeto y obligaciones contractuales será DIEZ (10) MESES Y QUINCE (15) DIAS, o hasta 31 de diciembre, lo primero que ocurra</t>
  </si>
  <si>
    <t>JORGE LUIS VILLALBA RAMOS</t>
  </si>
  <si>
    <t>https://www1.funcionpublica.gov.co/web/sigep2/hdv/-/directorio/S2124844-8003-5/view</t>
  </si>
  <si>
    <t>Prestación de servicios profesionales a la oficina de negocios verdes y sostenibles para adelantar la gestión administrativa en los procesos que sean adelantados desde los Grupos de Análisis económico para la sostenibilidad y competitividad y Promoción de negocios verdes sostenibles.</t>
  </si>
  <si>
    <t>1. Realizar el apoyo en los procesos y trámites administrativos que se requieran adelantar desde la oficina. 2. Realizar la organización, clasificación, limpieza, conservación y disposición final de los procesos documentales producidos por la oficina de negocios verdes y sostenibles. 3. Realizar la clasificación, organización, inclusión, cierre y seguimiento de los procesos que sean remitidos mediante la plataforma ARCA. 4. Realizar los reportes de ARCA, solicitados por la unidad coordinadora de Gobierno Abierto. 5. Participar en las reuniones relacionadas con el objeto contractual para lo cual se deben allegar los soportes de la asistencia, ayudas de memoria y soporte del seguimiento a los compromisos establecidos, en caso de aplicar. 6. Las demás que determine el supervisor del contrato, relacionadas con el ejercicio de sus obligaciones y del objeto contractua</t>
  </si>
  <si>
    <t>El valor del contrato a celebrar es hasta por la suma de SESENTA MILLONES NOVECIENTOS MIL PESOS M/CTE ($60.900.000), incluido los impuestos a que haya lugar</t>
  </si>
  <si>
    <t>https://community.secop.gov.co/Public/Tendering/OpportunityDetail/Index?noticeUID=CO1.NTC.5649744&amp;isFromPublicArea=True&amp;isModal=true&amp;asPopupView=true</t>
  </si>
  <si>
    <t>JUAN FELIPE SOLORZANO GUTIERREZ</t>
  </si>
  <si>
    <t>https://www1.funcionpublica.gov.co/web/sigep2/hdv/-/directorio/S2337179-8003-5/view</t>
  </si>
  <si>
    <t>Prestación de servicios profesionales a la oficina de negocios verdes y sostenibles para realizar las actividades y elaborar los insumos técnicos necesarios para la evaluación de la Tasa Compensatoria por Aprovechamiento Forestal Maderable y la Tasa Compensatoria por Ocupación de Áreas Protegidas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</si>
  <si>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la elaboración del documento consolidado de la propuesta para la Tasa Compensatoria por Ocupación de Áreas Protegidas, tales como ecosistemas boscosos, páramos, alta montaña y marino-costeros, entre otros. 3. Sistematizar y validar la información requerida para la evaluación de la efectividad y el análisis costo beneficio de la implementación de la Tasa Compensatoria por Aprovechamiento Forestal Maderable. 4. Consolidar el informe de evaluación de la Tasa Compensatoria por Aprovechamiento Forestal Maderable incluyendo definición del alcance, la metodología, la consolidación de datos, el análisis, y la elaboración del informe y divulgación. 5. Desarrollar insumos y elaborar respuestas a las solicitudes recibidas y comunicaciones emitidas por la Oficina de Negocios Verdes y Sostenibles en lo relacionado con el objeto del contrato.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</si>
  <si>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https://community.secop.gov.co/Public/Tendering/OpportunityDetail/Index?noticeUID=CO1.NTC.5661927&amp;isFromPublicArea=True&amp;isModal=true&amp;asPopupView=true</t>
  </si>
  <si>
    <t>FERNANDO ALBERTO GOYENECHE MEJIA</t>
  </si>
  <si>
    <t>INGENIERÍA AGRONOMICA</t>
  </si>
  <si>
    <t>https://www1.funcionpublica.gov.co/web/sigep2/hdv/-/directorio/S2851984-8003-5/view</t>
  </si>
  <si>
    <t>Prestación de servicios profesionales a la oficina de Negocios Verdes y Sostenibles para la promoción y consolidación de emprendimientos y negocios verdes en ecosistemas estratégicos, a través de la configuración de modelos de financiación y la aplicación de incentivos ambientales, siguiendo los lineamientos, estrategias y mecanismos establecidos en el Plan Nacional de Negocios Verdes y el Plan Nacional de Desarrollo 2022-2026: Colombia Potencia de la Vida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</si>
  <si>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identificación y generación de mecanismos que permitan apalancamiento financiero para el mejoramiento, formalización y escalamiento de economías populares verdes y sistemas productivos sostenibles en ecosistemas estratégicos. 3. Realizar técnicamente el desarrollo de incentivos, lineamientos, instrumentos y herramientas generados para el cumplimiento del ejercicio de sus obligaciones y del objeto contractual. 4. Realizar gestión para el monitoreo y seguimiento al cumplimiento de compromisos de la Oficina de Negocios Verdes derivados de fallos judiciales y documentos de política, mediante la actualización de las herramientas de seguimiento y apoyo a los procesos de articulación necesarios al interior de la entidad. 5. Participar en las reuniones relacionadas con el objeto contractual para lo cual se deben allegar los soportes de la asistencia, ayudas de memoria y soporte del seguimiento a los compromisos establecidos por la Oficina de Negocios Verdes Sostenibles. 6. Las demás que determine el supervisor del contrato, relacionadas con el ejercicio de sus obligaciones y del objeto contractual.</t>
  </si>
  <si>
    <t>https://community.secop.gov.co/Public/Tendering/OpportunityDetail/Index?noticeUID=CO1.NTC.5685616&amp;isFromPublicArea=True&amp;isModal=true&amp;asPopupView=true</t>
  </si>
  <si>
    <t>El término estrictamente indispensable para que el contratista cumpla con el objeto y obligaciones contractuales será de DIEZ (10) MESES CALENDARIO, o hasta 31 de diciembre de 2024, lo primero que ocurra</t>
  </si>
  <si>
    <t>GLORIA ESPERANZA NARVAEZ TAFUR</t>
  </si>
  <si>
    <t>https://www1.funcionpublica.gov.co/web/sigep2/hdv/-/directorio/S655353-8003-5/view</t>
  </si>
  <si>
    <t>Prestar servicios profesionales a la Dirección de Ordenamiento Ambiental Territorial y Sistema Nacional Ambiental – SINA como apoyo jurídico en el marco del ordenamiento ambiental, ordenamiento alrededor del agua y territorios priorizados en el PND</t>
  </si>
  <si>
    <t>1. Participar en reuniones, proyectar y gestionar las respuestas a los PQRS que les sean asignados y elaborar las ayudas memoria en los temas relacionados con su objeto contractual. 2. Asistir en la proyección y revisión de actos administrativos internos y externos que requiera la participación de la DOAT. 3. Apoyar jurídicamente con la generación, revisión y consolidación de insumos para el fortalecimiento de la gestión de información y el ordenamiento ambiental territorial en los territorios priorizados en el PND 4. Participar en los espacios en materia de instrumentos de política para el fortalecimiento de la Administración del territorio y el Ordenamiento al rededor del agua, generando reportes respectivos. 5. Apoyar la elaboración de actos administrativos, conceptos e informes jurídicos y demás documentos que le sean solicitados el director de Ordenamiento territorial, y que se relacionen con el objeto del contrato. 6. Las demás obligaciones que le sean asignadas y que guarden relación directa con la naturaleza del objeto contractual.</t>
  </si>
  <si>
    <t>https://community.secop.gov.co/Public/Tendering/OpportunityDetail/Index?noticeUID=CO1.NTC.5652725&amp;isFromPublicArea=True&amp;isModal=true&amp;asPopupView=true</t>
  </si>
  <si>
    <t>614 - CESION</t>
  </si>
  <si>
    <t>ANA SABINA RODRIGUEZ VAN DER HAMMEN</t>
  </si>
  <si>
    <t>https://www1.funcionpublica.gov.co/web/sigep2/hdv/-/directorio/S1734622-8003-5/view</t>
  </si>
  <si>
    <t>El valor sin ejecutar y que se cede del Contrato de Prestación de Servicios Profesionales No. 614 de 2024 es de DIECISEIIS MILLONES QUINIENTOS MIL PESOS ($16.500.000) incluidos impuestos a que haya lugar.</t>
  </si>
  <si>
    <t>El término estrictamente indispensable para que el contratista cumpla con el objeto y obligaciones contractuales será 1 mes y quince (15) dias, o hasta 31 de diciembre, lo primero que ocurra.</t>
  </si>
  <si>
    <t xml:space="preserve">SERGIO ALEJANDRO DUEÑAS BOHORQUEZ </t>
  </si>
  <si>
    <t>https://www1.funcionpublica.gov.co/web/sigep2/hdv/-/directorio/S1090380-8003-5/view</t>
  </si>
  <si>
    <t>Prestación de servicios profesionales a la Dirección de Gestión Integral del Recurso Hídrico del Ministerio de Ambiente y Desarrollo Sostenible, para apoyar en la formulación de planes, proyectos y acciones que permita el accionar de los requerimientos judiciales a cargo de la Dirección</t>
  </si>
  <si>
    <t>1. Elaborar y presentar un plan de trabajo para la ejecución de las actividades del contrato. 2. Brindar apoyo a la formulación y estructuración de proyectos relacionados con la implementación de los Requerimientos judiciales a cargo de la Dirección, así como su gestión para la financiación 3. Realizar las actividades de asistencia técnica a las Autoridades Ambientales priorizadas, para la formulación y/o gestión de proyectos. 4.Aportar insumos técnicos, información de avance y seguimiento en la formulación y gestión de proyectos con los diferentes actores que aporten al cumplimiento de compromisos a cargo de la dirección, especialmente en el marco de los requerimientos judiciales en los que participa la dirección. 5. Apoyar la generación de documentos y montajes necesarios en la plataforma destinada para tal fin, de otros proyectos de inversión, que presente o acompañe la Dirección. 6. Participar en los espacios y escenarios, incluyendo el acompañamiento técnico a las autoridades ambientales, comités regionales y mesas de trabajo, que sean requeridas por el supervisor, en virtud del cumplimiento del objeto contractual. 7. Las demás actividades que le sean requeridas por el Supervisor del Contrato y que tenga relación con el objeto y obligaciones del contrato.</t>
  </si>
  <si>
    <t>El valor del contrato a celebrar es hasta por la suma de OCHENTA Y CINCO MILLONES DE PESOS M/CTE ($85.000.000) incluido los impuestos a que haya lugar.</t>
  </si>
  <si>
    <t>https://community.secop.gov.co/Public/Tendering/OpportunityDetail/Index?noticeUID=CO1.NTC.5649819&amp;isFromPublicArea=True&amp;isModal=true&amp;asPopupView=true</t>
  </si>
  <si>
    <t>EDNA CAMILA DEL CONSUELO ACERO TINOCO</t>
  </si>
  <si>
    <t>ADMINISTRACIÓN DE EMPRESAS TURISTICAS Y HOTELERAS</t>
  </si>
  <si>
    <t>https://www1.funcionpublica.gov.co/web/sigep2/hdv/-/directorio/S942347-8003-5/view</t>
  </si>
  <si>
    <t>Prestación de servicios profesionales a la Unidad Coordinadora para el Gobierno Abierto y Servicio a la Ciudadanía en coordinación con la Secretaria General, apoyando la implementación de la estrategia de transparencia y la actualización de la caracterización de usuarios en el marco del Gobierno Abierto.</t>
  </si>
  <si>
    <t>1. Participar la identificación y elaboración de la caracterización de usuarios de la entidad, garantizando su actualización en la página web. 2. Apoyar la implementación de estrategias relacionadas con el fortalecimiento de la integridad pública en la entidad. 3. Participar en las actividades de articulación y coordinación interna y con actores del sector para el desarrollo de los programas en el marco del fomento de la transparencia, acceso a la información pública y mecanismos de gobierno abierto. 4. Apoyar la implementación de estrategias de transparencia, acceso a la información, rendición de cuentas y prevención de la corrupción en el marco del gobierno abierto 5. Elaborar informes, reportes, documentos, respuesta a solicitudes de información y demás requerimientos o peticiones asociados a los temas propios de las obligaciones del objeto del contrato. 6. Participar y asistir a las reuniones, mesas de trabajo y otros espacios para el desarrollo del objeto del contrato, allegando los soportes de asistencia, memorias y seguimiento a los compromisos generados. 7. Las demás actividades que le sean asignadas por la supervisión del contrato y estén relacionadas con el objeto contractual</t>
  </si>
  <si>
    <t>El valor del contrato a celebrar es hasta por la suma de TREINTA Y TRES MILLONES DE PESOS M/CTE ($33.000.000), incluido los impuestos a que haya lugar.</t>
  </si>
  <si>
    <t>https://community.secop.gov.co/Public/Tendering/OpportunityDetail/Index?noticeUID=CO1.NTC.5649106&amp;isFromPublicArea=True&amp;isModal=true&amp;asPopupView=true</t>
  </si>
  <si>
    <t>JORGE FRANCISCO VELANDIA RAMOS</t>
  </si>
  <si>
    <t>https://www1.funcionpublica.gov.co/web/sigep2/hdv/-/directorio/S600299-8003-5/view</t>
  </si>
  <si>
    <t>Prestación de servicios profesionales a la Dirección de Bosques Biodiversidad y Servicios Ecosistémicos del Ministerio de Ambiente y Desarrollo Sostenible, para adelantar el acompañamiento, la gestión y el cumplimiento de los compromisos establecidos en las mesas con comunidades campesinas, indígenas, afrodescendientes, mineras, autoridades ambientales y demás espacios de relacionamiento en el marco del tema de Ley 2da, y las rutas de implementación del PND 2022-2026.</t>
  </si>
  <si>
    <t>1. Apoyar y participar en la ejecución de las acciones tendientes a dar cumplimiento a los compromisos relacionados con las reservas forestales de Ley 2ª de 1959, adquiridos en las mesas indígenas, campesinas, afrodescendientes, mineras, de tierras, situaciones sociales contingentes y demás espacios de articulación con comunidades, así como realizar seguimiento a los mismos. 2. Adelantar cuando se requiera las visitas técnicas a proyectos, obras o actividades asociadas a situaciones relacionadas con las Reservas Forestales de Ley 2ª de 1959, generando los informes y documentos técnicos a que haya lugar. 3. Proyectar las respuestas de las PQRS y demás requerimientos relacionados con el objeto y las obligaciones del contrato, dentro de los términos establecidos y en el mes asignado, adjuntando el reporte del sistema de Gestión Documental que evidencia el estado de las asignaciones. 4. Participar en espacios de socialización con comunidades, autoridades ambientales y territoriales, sobre los asuntos relacionados con las reservas forestales de Ley 2ª de 1959 y las rutas de implementación del Plan Nacional de Desarrollo 2022-2026, generando las actas, informes y documentos técnicos a que haya lugar. 5. Apoyo técnico para los procesos de socialización de iniciativas normativas o documentos técnicos relacionados con las Reservas Forestales de Ley 2da de 1959. 6. Entregar a archivo de gestión de la Dirección de Bosques, Biodiversidad y Servicios Ecosistémicos, la documentación generada durante el desarrollo de las obligaciones del contrato, empleando los formatos establecidos en el MADSIGestión. 7. Las demás que sean asignadas por el supervisor del contrato y que tengan relación con el objeto contractual.</t>
  </si>
  <si>
    <t>El valor del contrato a celebrar es hasta por la suma de OCHENTA Y UN MILLONES TRESCIENTOS SETENTA Y CINCO MIL PESOS M/CTE ($81.375.000), incluido los impuestos a que haya lugar</t>
  </si>
  <si>
    <t>SANDRA CAROLINA DIAZ MESA</t>
  </si>
  <si>
    <t xml:space="preserve">Profesional Especializado - 09 Código 2028 Grado 17 </t>
  </si>
  <si>
    <t>DIRECCIÓN DE BOSQUES, BIODIVERSIDAD Y SERVICIOS ECOSISTÉMICOS</t>
  </si>
  <si>
    <t>https://community.secop.gov.co/Public/Tendering/OpportunityDetail/Index?noticeUID=CO1.NTC.5648170&amp;isFromPublicArea=True&amp;isModal=true&amp;asPopupView=true</t>
  </si>
  <si>
    <t>YESIKA JULIETH SÁNCHEZ PRIETO</t>
  </si>
  <si>
    <t>https://www1.funcionpublica.gov.co/web/sigep2/hdv/-/directorio/S2965113-8003-5/view</t>
  </si>
  <si>
    <t>Prestación de servicios profesionales a la Dirección de Asuntos Marinos, Costeros y Recursos Acuáticos del Ministerio de Ambiente y Desarrollo Sostenible, para apoyar administrativa y operativamente en la planificación de acciones y el seguimiento de compromisos estratégicos a cargo de la Dirección.</t>
  </si>
  <si>
    <t>1. Brindar el soporte administrativo y operativo necesario para la planificación de acciones y seguimiento de la agenda interinstitucional de la Dirección de Asuntos Marinos, Costeros y Recursos Acuáticos. 2. Realizar el apoyo a la supervisión de los contratos y convenios de la dirección, desde la perspectiva administrativa y financiera. 3. Colaborar en la planificación y organización de reuniones, comités y otros eventos requeridos por la Dirección. 4. Apoyar en el seguimiento de compromisos estratégicos, respuestas a consultas y solicitudes de información en general, con el fin de facilitar el trámite administrativo correspondiente. 5. Brindar apoyo a la Dirección de Asuntos Marinos, Costeros y Recursos Acuáticos en la planificación de comisiones y servicios logísticos que la Dirección pueda requerir. 6. Mantener actualizada la carpeta DRIVE de la Dirección de Asuntos Marinos, Costeros y Recursos Acuáticos, garantizando la organización y accesibilidad de la información 7.Las demás actividades relacionadas con el desarrollo del objeto del presente contrato</t>
  </si>
  <si>
    <t>El valor del contrato a celebrar es hasta por la suma de CINCUENTA Y TRES MILLONES SETECIENTOS TREINTA Y TRES MIL TRESCIENTOS TREINTA Y TRES PESOS M/CTE ($53.733.333), incluido los impuestos a que haya lugar.</t>
  </si>
  <si>
    <t>https://community.secop.gov.co/Public/Tendering/OpportunityDetail/Index?noticeUID=CO1.NTC.5649313&amp;isFromPublicArea=True&amp;isModal=true&amp;asPopupView=true</t>
  </si>
  <si>
    <t>El término estrictamente indispensable para que el contratista cumpla con el objeto y obligaciones contractuales será DIEZ (10) MESES Y DIEZ (10) DÍAS, o hasta 31 de diciembre, lo primero que ocurra.</t>
  </si>
  <si>
    <t xml:space="preserve">LUZ HELENA HERNANDEZ HILARION </t>
  </si>
  <si>
    <t>https://www1.funcionpublica.gov.co/web/sigep2/hdv/-/directorio/S1672221-8003-5/view</t>
  </si>
  <si>
    <t>Prestar servicios profesionales a la Dirección de cambio Climático y Gestión del Riesgo del Ministerio de Ambiente y Desarrollo Sostenible a través del acompañamiento técnico a las acciones en materia de adaptación basada en comunidades y ecosistemas para grupos étnicos bajo un desarrollo rural resiliente al clima, con enfoque territorial y diferencial</t>
  </si>
  <si>
    <t>1. Brindar insumos técnicos para contribuir a la conceptualización, divulgación e implementación de la adaptación basada en comunidades, así como su articulación con otros enfoques de adaptación (ecosistemas, infraestructura y tecnología). 2. Acompañar el cumplimiento de los compromisos en el marco del Plan Nacional de Desarrollo 2022-2026, en materia de adaptación al cambio climático con pueblos indígenas, Afrodescendientes, Raizales y Palenqueros. 3. Apoyar las estrategias de participación y de fortalecimiento de capacidades para comunidades étnicas para la gestión de la adaptación al cambio climático. 4. Contribuir al seguimiento y apoyo técnico en la Plataforma de comunidades locales y pueblos indígenas (LCIPP) en el marco de la Convención de las Naciones Unidas sobre el Cambio Climático (CMNUCC), la Plataforma regional Amazónica en el marco de la Organización de Tratado de Cooperación Amazónica – OTCA y otras iniciativas similares en el marco del Acuerdo de París. 5. Apoyar técnicamente la construcción de insumos y trabajar de manera articulada, aportando al desarrollo del eje estratégico Étnico territorial, diálogo social y comunicaciones de la gestión integral del cambio climático y la gestión del riesgo climático. 6. Brindar insumos desde la adaptación basada en comunidades al proceso de actualización de la Política Nacional de Educación Ambiental, considerando aspectos étnicos, de género e intergeneracionales.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</si>
  <si>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Y SIETE MILLONES NOVECIENTOS NUEVE MIL TRESCIENTOS TREINTA Y TRES PESOS M/CTE ($87.909.333), incluido los impuestos a que haya lugar.</t>
  </si>
  <si>
    <t>https://community.secop.gov.co/Public/Tendering/OpportunityDetail/Index?noticeUID=CO1.NTC.5670428&amp;isFromPublicArea=True&amp;isModal=true&amp;asPopupView=true</t>
  </si>
  <si>
    <t>El término estrictamente indispensable para que el contratista cumpla con el objeto y  obligaciones contractuales será de DIEZ (10) MESES ONCE (11) DÍAS, o hasta el 31 de diciembre de 2024 (lo primero que ocurra), contados a partir del cumplimiento de los requisitos de ejecución previo perfeccionamiento del contrato</t>
  </si>
  <si>
    <t>EDWIN GIOVANNY ORTIZ RODRÍGUEZ</t>
  </si>
  <si>
    <t>https://www1.funcionpublica.gov.co/web/sigep2/hdv/-/directorio/S586747-8003-5/view</t>
  </si>
  <si>
    <t>Prestar servicios profesionales a la Dirección de Cambio Climático y Gestión del Riesgo del Ministerio de Ambiente y Desarrollo Sostenible para apoyar al grupo de adaptación en la implementación de la Política Nacional de Cambio Climático, a partir de la asistencia técnica a los territorios para la consolidación y puesta en marcha de los Planes Integrales de Gestión del Cambio Climático</t>
  </si>
  <si>
    <t>1-Brindar Apoyo técnico a los Departamentos que se encuentran en proceso de formulación de su Planes Integrales de Gestión del Cambio Climático Territorial, procurando alineación con las metas nacionales y la Política Nacional de Cambio Climático. 2-Aportar insumos técnicos a departamentos y autoridades ambientales, para la revisión y ajuste de los Planes Integrales de Gestión del Cambio Climático Territorial, atendiendo las orientaciones brindadas por la Guía para la formulación e implementación de los Planes Integrales de Gestión del Cambio Climático Territoriales. 3-Apoyar el adecuado desarrollo del convenio de cooperación internacional suscrito con el Programa de las Naciones Unidas para el Desarrollo para la formulación del Plan Integral de Gestión de Cambio Climático para el Distrito de Buenaventura, en el marco de la participación comunitaria y de los compromisos ante el Paro Cívico de Buenaventura. 4-Contribuir a los procesos de atención a las Sentencias T-302 de 2017 y SU-698 de 2017, a través de asistencias técnicas, visitas de campo, generación de insumos de información, participación en espacios con comunidad y entidades, y demás que sean requeridos desde la competencia de la Dirección de Cambio Climático y Gestión del Riesgo 5-Aportar elementos técnicos orientados a la consolidación de la metodología para determinar el estado de avance de los planes, proyectos e inversiones en el marco de la gestión integral del cambio climático territorial. 6-Apoyar técnicamente la construcción de insumos y trabajar de manera articulada, aportando al desarrollo del eje estratégico Étnico territorial, diálogo social y comunicaciones de la gestión integral del cambio climático y la gestión del riesgo climático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t>
  </si>
  <si>
    <t>El valor del contrato a celebrar es hasta por la suma de CUARENTA Y SIETE MILLONES SETECIENTOS MIL PESOS M/CTE ($47.700.000), incluido los impuestos a que haya lugar</t>
  </si>
  <si>
    <t>https://community.secop.gov.co/Public/Tendering/OpportunityDetail/Index?noticeUID=CO1.NTC.5659308&amp;isFromPublicArea=True&amp;isModal=true&amp;asPopupView=true</t>
  </si>
  <si>
    <t>El término estrictamente indispensable para que el contratista cumpla con el objeto y obligaciones contractuales será de CINCO (5) MESES, o hasta el 31 de diciembre de 2024 (lo primero que ocurra), contados a partir del cumplimiento de los requisitos de ejecución previo perfeccionamiento del contrato.</t>
  </si>
  <si>
    <t>BLANCA MÓNICA PARRA CARDENAS</t>
  </si>
  <si>
    <t>https://www1.funcionpublica.gov.co/web/sigep2/hdv/-/directorio/S717539-8003-5/view</t>
  </si>
  <si>
    <t>Prestar servicios de apoyo a lagestiónal Grupo de Servicios Administrativos del Ministerio de Ambiente y Desarrollo Sostenible, para realizar las actividades técnicas y operativas que se requieran para llevar adecuadamente los inventarios de la Entidad.</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</si>
  <si>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Apoyar el proceso de levantamiento, actualización y legalización de los inventarios asignados a los funcionarios y en custodia del almacén, generando los soportes documentales correspondientes. 4. Gestionar la suscripción, organización y archivo de los soportes documentales que se generen con ocasión a los movimientos de los bienes del almacén. 5. Registrar en el sistema de inventarios los movimientos tales como ingresos, salidas, reintegros o traspasos, de acuerdo con las solicitudes e indicaciones recibidas por parte del supervisor del contrato. 6. Las demás actividades relacionadas con el área de almacén que permitan cumplir con el normal desempeño de las funciones de la entidad.</t>
  </si>
  <si>
    <t>El valor del contrato a celebrar es hasta por la suma de ($35.700.000) - TREINTA YCINCO MILLONESSETECIENTOSMIL PESOSM/cte incluidos los impuestos a que haya lugar</t>
  </si>
  <si>
    <t>https://community.secop.gov.co/Public/Tendering/OpportunityDetail/Index?noticeUID=CO1.NTC.5658400&amp;isFromPublicArea=True&amp;isModal=true&amp;asPopupView=true</t>
  </si>
  <si>
    <t>El término estrictamente indispensable para que el contratista cumpla con el objeto y obligaciones contractuales será de diez (10) meses y quince (15) días, contados a , partir del cumplimiento a los requisitos de perfeccionamiento y legalización del contrato , sin exceeder al 31 de diciembre de 2024.</t>
  </si>
  <si>
    <t>VIRGILIO ARANDA MOLANO</t>
  </si>
  <si>
    <t>https://www1.funcionpublica.gov.co/web/sigep2/hdv/-/directorio/S64823-8003-5/view</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</si>
  <si>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Apoyar el proceso de levantamiento, actualización y legalización de los inventarios asignados a los funcionarios y en custodia del almacén, generando los soportes documentales correspondientes. 4. Gestionar la suscripción, organización y archivo de los soportes documentales que se generen con ocasión a los movimientos de los bienes del almacén. 5. Las demás actividades relacionadas con el área de almacén que permitan cumplir con el normal desempeño de las funciones de la entidad.</t>
  </si>
  <si>
    <t>El valor del contrato a celebrar es hasta por la suma de VEINTINUEVE MILLONES CUATROCIENTOS MIL PESOS MCTE ($29.400.000), incluidos los impuestos a que haya lugar</t>
  </si>
  <si>
    <t>https://community.secop.gov.co/Public/Tendering/OpportunityDetail/Index?noticeUID=CO1.NTC.5660233&amp;isFromPublicArea=True&amp;isModal=true&amp;asPopupView=true</t>
  </si>
  <si>
    <t>El término estrictamente indispensable para que el contratista cumpla con el objeto y obligaciones contractuales será de diez (10) meses y quince (15) días previo cumplimiento de los requisitos de perfeccionamiento y legalización del contrato, sin 
exceder al 31 de diciembre de 2024.</t>
  </si>
  <si>
    <t>OSCAR ALDOVER GUERRERO SUAREZ</t>
  </si>
  <si>
    <t>https://www1.funcionpublica.gov.co/web/sigep2/hdv/-/directorio/S2320174-8003-5/view</t>
  </si>
  <si>
    <t>Prestar servicios de apoyo a la gestión al Grupo de Servicios Administrativos del Ministerio de Ambiente y Desarrollo Sostenible, para acompañar la gestión documental y trámites administrativos que sean competencia de este grupo</t>
  </si>
  <si>
    <t>1. Aplicar las Tablas de Retención Documental vigentes y aprobadas para los procesos de clasificación, organización, actualización, descripción documental, preservación y conservación. 2. Apoyar el proceso de transferencia documental al Archivo Central del MINISTERIO, velando por la custodia, circulación y administración de los expedientes del Grupo de Servicios Administrativos y la Subdirección Administrativa y Financiera. 3. Participar y apoyar el proceso de actualización de las Tablas de Retención Documental y Tablas de Valoración Documental, basados en los requerimientos del Grupo de Gestión Documental del Ministerio. 4. Hacer la reorganización y rotación de las unidades documentales de conservación en la estantería y/o lugar destinado para la custodia de los expedientes del Grupo de Servicios Administrativos y la Subdirección Administrativa y Financiera. 5. Realizar el seguimiento a la correspondencia enviada y recibida por parte del Grupo de Servicios Administrativos de la Subdirección Administrativa y Financiera, velando porque se obtengan las respuestas dentro de los términos legales y finalizando el trámite por medio del aplicativo ARCA. 6. Apoyar la elaboración de proyectos de actas de liquidación, actas de cierres de expedientes contractuales, informes finales de supervisión y demás documentos soporte de los contratos de la dependencia que le sean asignados por el supervisor del contrato. 7. Apoyar el proceso de levantamiento y legalización del inventario físico de la entidad, por medio de los soportes documentales. 8. Apoyar los trámites administrativos del Grupo conforme a las solicitudes del supervisor del contrato. 9. Las demás actividades asignadas por el supervisor en relación con el objeto del contrato.</t>
  </si>
  <si>
    <t>El valor del contratoacelebrar eshasta porlasuma deTREINTAYUN MILLONES SETECIENTOSVEINTICUATRO MIL PESOSM/CTE ($31.724.000) incluido los impuestos a que haya lugar.</t>
  </si>
  <si>
    <t>https://community.secop.gov.co/Public/Tendering/OpportunityDetail/Index?noticeUID=CO1.NTC.5702587&amp;isFromPublicArea=True&amp;isModal=true&amp;asPopupView=true</t>
  </si>
  <si>
    <t>El término estrictamente indispensable para que el contratista cumpla con el objeto y obligaciones contractuales será de diez (10) meses días y ocho (08) días, contados a partir del cumplimiento a los requisitos de perfeccionamiento y legalización del contrato, sin exceder al 31 de diciembre de 2024.</t>
  </si>
  <si>
    <t>LUIS ESTEBAN APOLINAR MORENO</t>
  </si>
  <si>
    <t>https://www1.funcionpublica.gov.co/web/sigep2/hdv/-/directorio/S721142-8003-5/view</t>
  </si>
  <si>
    <t>Prestación de servicios profesionales a la Dirección de Bosques Biodiversidad y Servicios Ecosistémicos del Ministerio de Ambiente y Desarrollo Sostenible en actividades de corte jurídico dentro de los procesos de delimitación participativa y gestión integral de los Páramos Jurisdicciones-Santurbán-Berlín, Pisba, CV Sumapaz, Almorzadero.</t>
  </si>
  <si>
    <t>1. Prestar el acompañamiento y verificar el cumplimiento de las órdenes judiciales relacionadas con la delimitación participativa de los Páramos Jurisdicciones-Santurbán Berlín, Pisba, CV Sumapaz, Almorzadero, incluyendo la revisión y aportes a los informes de cumplimiento de las sentencias. 2. Revisar la proyección de los documentos, material de comunicación, sustentaciones, instructivos y presentaciones desde el componente jurídico, relacionados con los procesos de delimitación participativa y gestión integral de páramos 3. Prestar apoyo jurídico en la preparación, instalación y desarrollo de las diferentes reuniones, mesas de trabajo y visitas requeridas en el proceso de delimitación participativa del páramo, cuando sea requerido para despejar las inquietudes jurídicas con la debida argumentación. 4. En las reuniones de concertación apoyar la elaboración y revisión de las actas que se suscriban en el marco de lineamientos señalados por la Oficina Asesora Jurídica y Despacho de la ministra 5. Participar en las reuniones de concertación y mesas de trabajo y apoyar la presentación del Sistema de Fiscalización de Gestión de la Resolución. En el marco de esto, recopilar, sistematizar y analizar la información técnica del ineludible de Fiscalización obtenida de los procesos de participación y generar documentos que consoliden la propuesta de delimitación a partir los insumos que se reciban durante la fase de concertación. 6. Apoyar a la Dirección de Bosques, Biodiversidad y Servicios Ecosistémicos, en la estructuración y revisión de respuestas a las peticiones, solicitudes, quejas, reclamos o denuncias (PQRSD) o interrogantes que se expongan en mesas de trabajo que se eleven con ocasión de la interpretación de la sentencia T-361 de 2017 y demás correspondencia relativa al tema de páramos 7. Participar en las acciones relacionadas con los actos preparatorios y definitivos de la formación del acto administrativo que permita la expedición de una nueva resolución de delimitación del complejo de Paramo Santurbán Berlín en el proceso participativo. 8. Aplicar en los espacios de participación y acompañamiento desarrollados mensualmente en el marco del objeto contractual los formatos y procedimientos establecidos en el sistema integrado de gestión de la entidad. 9. Las demás que sean asignadas por el supervisor en el marco del objeto contractual</t>
  </si>
  <si>
    <t>https://community.secop.gov.co/Public/Tendering/OpportunityDetail/Index?noticeUID=CO1.NTC.5653875&amp;isFromPublicArea=True&amp;isModal=true&amp;asPopupView=true</t>
  </si>
  <si>
    <t>ELIANA CATHERINE ROBAYO BAUTISTA</t>
  </si>
  <si>
    <t>https://www1.funcionpublica.gov.co/web/sigep2/hdv/-/directorio/S2200050-8003-5/view</t>
  </si>
  <si>
    <t>Prestar sus servicios profesionales a la Oficina de Tecnologías de la Información y la Comunicación del Ministerio de Ambiente y Desarrollo Sostenible para realizar actividades de definición de requerimiento, estructura de pruebas, soporte funcional al aplicativo de gestión documental vigente en el Ministerio</t>
  </si>
  <si>
    <t>1. Realizar soporte técnico-funcional al Sistema de Gestión Documental. 2. Presentar para aprobación de la Jefe de la OTIC los manuales de uso del Sistema de Gestión Documental . 3. Realizar las capacitaciones necesarias a usuarios funcionales y técnicos del Sistema de Gestión Documental. 4. Presentar para aprobación de la jefe de la OTIC los nuevos procedimientos, a nivel técnico, para la implementación de la nueva versión del software de Gestión Documental. 5. Elaborar propuesta de niveles de servicio con respecto a la nueva versión del Software de Gestión Documental, según asignación del supervisor. 6. Asistir a las reuniones y mesas de trabajo que convoquen a la Oficina de TIC, cuando sea requerido. 7. Apoyar en la identificación, análisis, documentación y gestión las necesidades de ajustes, parametrizaciones y/o desarrollos de nuevas y mejores funcionalidades del Software de Gestión documental del Ministerio. 8. Monitorear el funcionamiento del Software de Gestión documental y seguimiento a los procesos de entrenamiento, uso y apropiación, generando las alertas correspondientes a la Jefe de la OTIC 9. Revisar y proponer las actualizaciones necesarias de los requerimientos de gestión documental electrónica contenidos en los instrumentos archivísticos aprobados o adoptados por la entidad en el proceso de gestión documental. 10.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actividades que le asigne el supervisor del contrato y que tengan relación con el objeto contractual</t>
  </si>
  <si>
    <t>El valor del contrato a celebrar es hasta por la suma de $ 71.166.667 incluido los impuestos a que haya lugar</t>
  </si>
  <si>
    <t>https://community.secop.gov.co/Public/Tendering/OpportunityDetail/Index?noticeUID=CO1.NTC.5655334&amp;isFromPublicArea=True&amp;isModal=true&amp;asPopupView=true</t>
  </si>
  <si>
    <t>625 - CESION</t>
  </si>
  <si>
    <t>MARISOL CARO PLAZAS</t>
  </si>
  <si>
    <t>https://www1.funcionpublica.gov.co/web/sigep2/hdv/-/directorio/S756544-8003-5/view</t>
  </si>
  <si>
    <t>El valor sin ejecutar y que se cede del Contrato de Prestación de Servicios Profesionales No. CD 625-2024 es de TREINTA Y NUEVE MILLONES CUATROCIENTOS TREINTA Y TRES MIL TRESCIENTOS TREINTA Y CUATRO PESOS M/CTE ($39.433.334.oo) incluido impuestos a que haya lugar.</t>
  </si>
  <si>
    <t>El término estrictamente indispensable para que el contratista cumpla con el objeto y obligaciones contractuales será de Cinco(5) meses y dieciocho (18) días o hasta el 31 de diciembre de 2024, lo que ocurra primero</t>
  </si>
  <si>
    <t>ALEJANDRO MARTINEZ JOYA</t>
  </si>
  <si>
    <t>https://www1.funcionpublica.gov.co/web/sigep2/hdv/-/directorio/S4180820-8003-5/view</t>
  </si>
  <si>
    <t>Prestar sus servicios profesionales a la Oficina de Tecnologías de la Información y la Comunicación del Ministerio de Ambiente y Desarrollo Sostenible, en el proceso de actualización, mantenimiento, desarrollo y operación de la plataforma VITAL.</t>
  </si>
  <si>
    <t>1. Elaborar la documentación que evidencie el cumplimiento del ciclo de desarrollo de software de acuerdo con el procedimiento de gestión de proyectos de sistema de información vigente en la entidad. 2. Participar y apoyar la implementación del proceso de interoperabilidad con las Autoridades Ambientales que se definan, aplicando los lineamientos definidos por Mintic y el ministerio. Calle 37 No. 8 - 40, Bogotá D.C., Colombia Conmutador: (+57) 601 332 3400 https://www.minambiente.gov.co/ F-A-CTR-52: V7 – 27/07/2023 Página 6|19 3. Realizar el desarrollo de los procesos de mantenimiento, soporte, actualizaciones o nuevas funcionalidades sobre el backend II del Ecosistema VITAL. 4. Realizar el acompañamiento técnico a los proveedores y áreas técnicas para el despliegue y actualización de los módulos complementarios de VITAL. 5. Desarrollar componentes web, servicios de integración y realizar actualizaciones a desarrollos existentes que le sean asignados y que se relacionen con los procesos de negocio que se implementen en VITAL. 6. Apoyar en la ejecución de pruebas funcionales y no funcionales de los componentes web que le sean asignados existentes que le sean asignados y que se relacionen con cualquiera de los componentes de la plataforma vital 7. Realizar el acompañamiento técnico de las funcionalidades y módulos que le sean asignados y que se relacionen con el objeto contractual 8. Apoyar en la gestión y trámite de las solicitudes recibidas a través de la herramienta de gestión soporte en los términos fijados por la supervisora 9. Elaborar informes, ayudas de memoria, actas y demás documentos que sean solicitados por el supervisor del contrato respecto a la asistencia y participación en las reuniones internas, interinstitucionales, relacionados con el objeto contractual. 10. Realizar el mantenimiento de los servicios de autenticación SSO, incluida la actualizar de usuarios entre VITAL y la plataforma Keycloak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obligaciones que le sean asignadas y que guarden relación directa con la naturaleza del objeto contractual.</t>
  </si>
  <si>
    <t>El valor del contrato a celebrar es hasta por la suma de $81.557.000 incluido los impuestos a que haya lugar</t>
  </si>
  <si>
    <t>https://community.secop.gov.co/Public/Tendering/OpportunityDetail/Index?noticeUID=CO1.NTC.5655479&amp;isFromPublicArea=True&amp;isModal=true&amp;asPopupView=true</t>
  </si>
  <si>
    <t>JONATHAN STIVE ACOSTA VELA</t>
  </si>
  <si>
    <t>https://www1.funcionpublica.gov.co/web/sigep2/hdv/-/directorio/S884901-8003-5/view</t>
  </si>
  <si>
    <t>Prestar sus servicios profesionales a la Oficina de Tecnologías de la Información y la Comunicación del Ministerio de Ambiente y Desarrollo Sostenible, en el proceso de mejoras, actualización, construcción de componentes web, pruebas y operación de la plataforma VITAL</t>
  </si>
  <si>
    <t>1. Elaborar la documentación que evidencie el cumplimiento del ciclo de desarrollo de software de acuerdo con el procedimiento de gestión de proyectos de sistema de información vigente en la entidad. 2. Dar soporte y apoyar el mantenimiento y actualización de los módulos de SUNL y LOFL 3. Desarrollar componentes web, servicios de integración y realizar actualizaciones a desarrollos Calle 37 No. 8 - 40, Bogotá D.C., Colombia Conmutador: (+57) 601 332 3400 https://www.minambiente.gov.co/ F-A-CTR-52: V7 – 27/07/2023 Página 6|19 existentes que le sean asignados y que se relacionen con los procesos de negocio que se implementen en VITAL. 4. Apoyar en la ejecución de pruebas funcionales y no funcionales de los componentes web existentes que le sean asignados y que se relacionen con cualquiera de los componentes de la plataforma vital 5. Realizar el acompañamiento técnico de las funcionalidades y módulos que le sean asignados y que se relacionen con el objeto contractual 6. Apoyar en la gestión y trámite de las solicitudes recibidas a través de la herramienta de gestión soporte en los términos fijados por la supervisora 7. Elaborar informes, ayudas de memoria, actas y demás documentos que sean solicitados por el supervisor del contrato respecto a la asistencia y participación en las reuniones internas, interinstitucionales, relacionados con el objeto contractual. 8. Participar y apoyar la implementación del proceso de interoperabilidad con las Autoridades Ambientales que se definan, aplicando los lineamientos definidos por Mintic y el Minambiente. 9. Apoyar el proceso de estabilización de las mejoras realizadas a la plataforma vital. 10.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obligaciones que le sean asignadas y que guarden relación directa con la naturaleza del objeto contractual</t>
  </si>
  <si>
    <t>El valor del contrato a celebrar es hasta por la suma de $81.557.000 incluido los impuestos a que haya lugar.</t>
  </si>
  <si>
    <t>https://community.secop.gov.co/Public/Tendering/OpportunityDetail/Index?noticeUID=CO1.NTC.5656283&amp;isFromPublicArea=True&amp;isModal=true&amp;asPopupView=true</t>
  </si>
  <si>
    <t>El término estrictamente indispensable para que el contratista cumpla con el objeto y obligaciones contractuales será de Diez (10) meses y cinco (5) días o hasta el 31 de diciembre de 2024, lo primero que ocurra</t>
  </si>
  <si>
    <t>YORMAN BENAVIDES MONTENEGRO</t>
  </si>
  <si>
    <t>https://www1.funcionpublica.gov.co/web/sigep2/hdv/-/directorio/S4213565-8003-5/view</t>
  </si>
  <si>
    <t>Prestar sus servicios profesionales a la oficina de las tecnologías de la información y las comunicaciones del Ministerio de Ambiente y desarrollo Sostenible, en el desarrollo de funcionalidades, actualización de servicios web, mantenimiento de los componentes, solución de requerimientos de soporte, así como, apoyar el proceso de desarrollo de nuevos componentes para la migración de trámites ambientales a la nueva versión de la plataforma VITAL.</t>
  </si>
  <si>
    <t>1. Apoyar en el trámite, gestión y solución de las incidencias de soporte, mantenimiento y actualización de información requeridas por las Autoridades ambientales y ciudadanos en general, a fin de resolver solicitudes de actualización de datos, depuración de información, inconsistencias en las solicitudes y temas relacionados con la indisponibilidad de la información o la plataforma de acuerdo con los ANS definidos por el ministerio. 2. Crear los reportes mensuales de solicitudes procesadas a través de la plataforma, la incidencia en los usuarios, el comportamiento de los trámites, su estado actual y la generación del ranking nacional de autoridades frente al uso de la plataforma VITAL y sus módulos complementarios. 3. Realizar el soporte, mejora y mantenimiento de los módulos desarrollados como mejoras a la plataforma VITAL. 4. Dar soporte y acompañamiento a las Autoridades Ambientales que esten o vayan a interoperar con la plataforma VITAL a través de X-ROAD y otros mecanismos definidos por el ministerio. 5. Apoyar el levantamiento de información, desarrollo, mantenimiento o actualización de los servicios web requeridos, a fin de poder integrarlos a través de la capa de intercambio X-ROAD establecida por MINTIC. 6. Apoyar el proceso de solución de requerimientos de soporte de segundo y tercer nivel, los cuales estén asociados con las Autoridades Ambientales, para incidencias presentadas en SILAMC y módulos complementarios. 7. Apoyar la estructuración, definición y modelamiento de los componentes técnicos requeridos para el proceso de integración de VITAL hacia las autoridades ambientales y desde las autoridades a VITAL. 8. Adelantar la parametrización, actualización y configuración de los módulos complementarios de VITAL, tales como RUIA, SILAMC y denuncias para las Autoridades Ambientales. 9. Realizar la actualización de los componentes, librerías y frameworks asociados con los servicios web de la plataforma VITAL, así como la actualización de los enlaces, direccionamientos y módulos funcionales a nivel visual mediante el uso de material design. 10. Realizar la marcación de los módulos de VITAL con Google Analytics e implementar los procesos de indexación al público de la plataforma en producción, ajustando los módulos relacionados con los entornos de desarrollo y pruebas para que no sean indexados. 11. Apoyar el desarrollo, instalación e implementación de los módulos nuevos de VITAL asociados a las nuevas versiones de la plataforma y con la finalidad de poder garantizar la operación y migración entre las versiones de la misma. 12.Participar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13. Las demás que se relacionen con su objeto contractua</t>
  </si>
  <si>
    <t>El valor del contrato a celebrar es hasta por la suma de $45.689.000 incluido los impuestos a que haya lugar</t>
  </si>
  <si>
    <t>https://community.secop.gov.co/Public/Tendering/OpportunityDetail/Index?noticeUID=CO1.NTC.5657653&amp;isFromPublicArea=True&amp;isModal=true&amp;asPopupView=true</t>
  </si>
  <si>
    <t>El término estrictamente indispensable para que el contratista cumpla con el objeto y obligaciones contractuales será de Diez (10) meses y cinco (5) días o hasta el 31 de diciembre de 2024, lo primero que ocurra.</t>
  </si>
  <si>
    <t>Prestar sus servicios profesionales a la Oficina de Tecnologías de la Información y la Comunicación del Ministerio de Ambiente y Desarrollo Sostenible para administrar y soportar las bases de datos y servidor de las diferentes aplicaciones del Ministerio</t>
  </si>
  <si>
    <t>1. Apoyar la operación de los servidores de gestión de base de datos de manera continua y óptima y apoyar y/o complementar las políticas implementadas sobre la administración de dicho servicio. 2. Dar soporte a las dependencias del Ministerio y a los usuarios en las diferentes aplicaciones utilizadas por la entidad. 3. Apoyar la administración, operación, mantenimiento, soporte, backus y monitoreo de las bases de datos MS-SQL Server, MariaDB, MongoDB, Postgres y cualquier otro tipo de base de datos que le sean asignadas por el supervisor para el óptimo funcionamiento de los sistemas informáticos de la entidad. 4. Elaborar y actualizar la documentación técnica y de las bases de datos de configuración (CMDB – configuration management database) de todos los elementos de las bases de datos de la entidad. 5. Realizar una revisión de la estructura física y lógica de las bases de datos y entregar un informe de resultados recomendaciones y configuraciones necesarias para el afinamiento y mejora del desempeño de las mismas. 6. Brindar apoyo técnico en la administración, operación, mantenimiento, soporte y monitoreo de la arquitectura de la plataforma tecnológica, seguridad perimetral y demás servicios de red de la entidad con el fin de asegurar y minimizar la exposición de vulnerabilidades en los sistemas misionales y transversales de la Entidad. 7. Apoyar técnicamente a la OTIC en la definición, revisión y seguimiento de los contratos de TI y servicios relacionados con el campo de acción. 8. Documentar y entregar al supervisor del contrato los procedimientos, instructivos, manuales, buenas prácticas, diseños de arquitecturas, plan de capacidad de los recursos a cargo, así como, diagramas asociados a las plataformas tecnológicas a cargo 9. Apoyar en los procesos que se necesite levantamiento de requerimientos funcionales o técnicos, acorde con las guías, formatos, directrices o lineamientos de buenas prácticas que determine la Oficina Tecnologías de la Información y Comunicación del Ministerio. 10. Gestionar incidentes o requerimientos reportados en el centro de servicios de TI, de conformidad con los (ANS o SLA) pactados con el cliente, los procedimientos y protocolos establecidos por la entidad documentando las acciones realizadas. 11. Realizar la optimización en cuanto al rendimiento de las bases de datos MS-SQL Server, MariaDB, MongoDB, Postgres y cualquier otro tipo de base de datos que le sean asignadas por el supervisor para el óptimo funcionamiento de los sistemas informáticos de la entidad. 12. Apoyar la construcción de procesos de ETLs de tal forma que no se afecte el desempeño de las bases de datos productivas 13.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14. Las demás actividades que le asigne el supervisor del contrato y que tengan relación con el objeto contractual.</t>
  </si>
  <si>
    <t>CESAR MAURICIO SEERNA YEPES</t>
  </si>
  <si>
    <t>https://www1.funcionpublica.gov.co/web/sigep2/hdv/-/directorio/S4298145-8003-5/view</t>
  </si>
  <si>
    <t>Prestar los servicios profesionales a la Dirección de Asuntos Ambientales Sectorial y Urbana del Ministerio de Ambiente y Desarrollo Sostenible, para apoyar todas las actividades relacionadas con el desarrollo normativo para la gestión ambiental minera</t>
  </si>
  <si>
    <t>1. Presentar para aprobación del supervisor un plan de trabajo (actividades, cronograma y entregables) dentro de los diez (10) días calendario siguientes al cumplimiento de los requisitos de ejecución del contrato. 2. Apoyar las jornadas de capacitación del instrumento ambiental y sus documentos soporte para la formalización minera ante comunidades mineras y autoridades ambientales. 3. Apoyar técnicamente la elaboración de los instrumentos técnicos para el cierre minero desde el componente ambiental. 4. Apoyar las acciones tendientes a la elaboración del instrumento técnico y normativo para la reglamentación de la licencia ambiental para la exploración minera, una vez aprobados los proyectos de ley Código de minas y el Decreto 1076 de 2015.  5. Apoyar técnicamente y elaborar los insumos necesarios para dar respuesta a los requerimientos en el marco de las áreas compatibles con minería en la Sabana de Bogotá.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sea requerido. 12. Las demás actividades que le asigne el supervisor del contrato y que tengan relación con el objeto contractual.</t>
  </si>
  <si>
    <t>https://community.secop.gov.co/Public/Tendering/OpportunityDetail/Index?noticeUID=CO1.NTC.5659630&amp;isFromPublicArea=True&amp;isModal=true&amp;asPopupView=true</t>
  </si>
  <si>
    <t>El término estrictamente indispensable para que el contratista cumpla con el objeto y obligaciones contractuales será ocho (8) meses, o hasta 31 de diciembre de 2024, lo primero que ocurra, contados a partir del cumplimiento de los requisitos de ejecución</t>
  </si>
  <si>
    <t>VERA TATIANA MARTINEZ BAÑOS</t>
  </si>
  <si>
    <t>https://www1.funcionpublica.gov.co/web/sigep2/hdv/-/directorio/S778649-8003-5/view</t>
  </si>
  <si>
    <t>Prestación de servicios profesionales a la Dirección de Bosques Biodiversidad y Servicios Ecosistémicos del Ministerio de Ambiente y Desarrollo Sostenible para apoyar los procesos de socialización de la Política Nacional de Humedales y en la generación de acciones para la implementación de la Convención Ramsar</t>
  </si>
  <si>
    <t>1. Brindar apoyo en la elaboración de conceptos técnicos relacionados con los ecosistemas humedales, así como participar en los espacios de trabajo, visitas técnicas, mesas de discusión, reuniones en las que sea designada por el supervisor del contrato, generando los informes y documentos técnicos a que haya lugar. 2. Apoyar el proceso de validación, retroalimentación y publicación para la actualización de la Política Nacional de Humedales de Colombia. 3. Apoyar la elaboración, socialización y capacitación de la actualización normativa de humedales. 4. Apoyar el proceso para la adopción del mapa nacional de humedales V3. 5. Apoyar la validación, retroalimentación y adopción del Programa Nacional de Monitoreo de Humedales para Colombia. Calle 37 No. 8 - 40, Bogotá D.C., Colombia Conmutador: (+57) 601 332 3400 https://www.minambiente.gov.co/ F-A-CTR-52: V7 – 27/07/2023 Página 7|17 6. Brindar apoyo en el proceso de solicitud e implementación de las misiones Ramsar de Asesoramiento para la Mojana. 7. Apoyar la implementación de las herramientas: de efectividad del manejo y comunicación de datos DART en los sitios Ramsar en Colombia 8. Apoyar la actualización, adopción e implementación de los planes de manejo de los sitios Ramsar: Sistema Delta Estuarino del Río Magdalena, Ciénaga Grande de Santa Marta y Estrella Fluvial Inírida y de su Ficha Informativa Ramsar FIR. 9. Apoyar la formulación, ajuste y retroalimentación del Manual de Compensaciones Dulceacuícolas para Colombia. 10. Atender de conformidad con los lineamientos establecidos por el supervisor del contrato las peticiones, quejas, reclamos y sugerencias (PQRS) relacionadas con el objeto y obligaciones específicas del contrato. 11. Las demás que sean asignadas por el supervisor y se relacionen con el objeto y las obligaciones contractuales.</t>
  </si>
  <si>
    <t>El valor del contrato a celebrar es hasta por la suma de NOVENTA MILLONES DE PESOS M/CTE ($90.000.000) incluidos todos los impuestos a que haya lugar</t>
  </si>
  <si>
    <t>OSCAR HERNAN MANRIQUE BETANCOURT</t>
  </si>
  <si>
    <t>Profesional Especializado Grado 9</t>
  </si>
  <si>
    <t>https://community.secop.gov.co/Public/Tendering/OpportunityDetail/Index?noticeUID=CO1.NTC.5656866&amp;isFromPublicArea=True&amp;isModal=true&amp;asPopupView=true</t>
  </si>
  <si>
    <t>El término estrictamente indispensable para que el contratista cumpla con el objeto y obligaciones contractuales será de DIEZ (10) MESES, o hasta 31 de diciembre de 2024, lo primero que ocurra.</t>
  </si>
  <si>
    <t xml:space="preserve">HERNANDO GONZALEZ MURILLO </t>
  </si>
  <si>
    <t>https://www1.funcionpublica.gov.co/web/sigep2/hdv/-/directorio/S334842-8003-5/view</t>
  </si>
  <si>
    <t>Prestar servicios profesionales a la DOAT en la definición e implementación de estrategias de planificación y gestión de ordenamiento ambiental territorial, con el fin de promover el ordenamiento alrededor del agua, como eje estructurante de las transformaciones que impulsa la Ley del Plan nacional de Desarrollo 2022-2026.</t>
  </si>
  <si>
    <t>1. Apoyar la elaboración de conceptos, metodologías e informes requeridos por la Dirección de Ordenamiento Ambiental Territorial y SINA, desarrollando los enfoques de ordenamiento territorial alrededor del agua del PND 2022-2026, con el propósito de facilitar la articulación con las instancias nacionales y territoriales, y así impulsar los principios de coordinación, concurrencia y complementariedad, para la implementación del PND. 2. Apoyar en la elaboración de conceptos, metodologías e informes relacionados con el apoyo técnico a los procesos de planificación y gestión territorial de la Dirección de Ordenamiento Ambiental Territorial – SINA, requeridos para identificar y desarrollar estrategias de desarrollo y ordenamiento territorial adaptadas a las particularidades de los ámbitos territoriales de los programas de ordenamiento territorial alrededor del agua. 3. Apoyar a la Dirección de Ordenamiento Ambiental Territorial y SINA en la definición de directrices y estrategias, con el fin de incorporar el enfoque del ordenamiento territorial alrededor del agua en los esquemas asociativos territoriales, como instancias multinivel, para contribuir a la implementación del PND 2022- 2026. 4. Apoyar en la elaboración de metodologías e informes relacionados con el apoyo de la Dirección de Ordenamiento Ambiental Territorial y SINA, dirigidos hacia el diseño de estrategias de gestión socioambiental relacionadas con el ciclo del agua, para fortalecer la gobernanza territorial y propiciar la estructuración de territorios resilientes y sostenibles, en el marco del PND 2022 – 2026 5. Apoyar en la elaboración de metodologías e informes y demás documentos requeridos para la participación del Ministerio de Ambiente y Desarrollo Sostenible en el Comité Especial Interinstitucional CEI, de la Comisión de Ordenamiento Territorial COT, en los temas del plan de acción 2024, incorporando el eje articulador del ordenamiento territorial alrededor del agua y la justicia ambiental, para alcanzar las transformaciones del PND 2022- 2026. 6. Apoyar en la elaboración de metodologías y recomendaciones técnicas relacionadas con el apoyo técnico a los procesos de planificación y gestión territorial de la Dirección de Ordenamiento Ambiental Territorial y SINA, orientando procesos de prospectiva territorial, para promover la planificación y gestión anticipatoria, considerando los diversos escenarios de desarrollo posibles y los modelos de usos y ocupación territorial más apropiados para la ordenación del territorio alrededor del agua y la justicia ambiental. 7. Las demás que le asigne el supervisor del contrato y que tengan relación directa con el objeto contractual.</t>
  </si>
  <si>
    <t>El valor del contrato a celebrar es hasta por la suma de CIENTO TREINTA Y CUATRO MILLONES SETESCIENTOS NOVENTA MIL PESOS ($134.790.000 M/CTE), incluido los impuestos a que haya lugar.</t>
  </si>
  <si>
    <t>C-3205-0900-3-10102A-3205029-0</t>
  </si>
  <si>
    <t>https://community.secop.gov.co/Public/Tendering/OpportunityDetail/Index?noticeUID=CO1.NTC.5714960&amp;isFromPublicArea=True&amp;isModal=true&amp;asPopupView=true</t>
  </si>
  <si>
    <t>El término estrictamente indispensable para que el contratista cumpla con el objeto y obligaciones contractuales será diez (10) meses o hasta 31 de diciembre de 2024, lo primero que ocurra</t>
  </si>
  <si>
    <t>JUAN CAMILO TAFUR GUERRERO</t>
  </si>
  <si>
    <t>https://www1.funcionpublica.gov.co/web/sigep2/hdv/-/directorio/S4692221-8003-5/view</t>
  </si>
  <si>
    <t>Prestación de servicios profesionales a la Dirección de Bosques, Biodiversidad y Servicios Ecosistémicos del Ministerio de Ambiente y Desarrollo Sostenible, para generar los insumos técnicos asociados a las anotaciones de afectaciones ambientales y a los procesos de manejo de las reservas forestales protectoras y protectoras_x0002_productoras nacionales</t>
  </si>
  <si>
    <t>1. Generar los insumos técnicos necesarios para la afectación y desafectación ante las Oficinas de Registro de Instrumentos Públicos de los predios relacionados con la Reserva Forestal Protectora Bosque Oriental de Bogotá y la Reserva Forestal Protectora Productora la Cuenca Alta del Rio Bogotá. 2. Efectuar el seguimiento a las obligaciones dispuestas a través de actos administrativos, relacionadas con las anotaciones registrales de los predios, solicitadas por las corporaciones autónomas regionales, que se encuentran al interior de las Reservas Forestales Protectoras Nacionales. 3. Generar los insumos técnicos necesarios correspondiente a los procesos de formalización de registro, realinderación, integración y adopción de planes de manejo relacionados con la Reserva Forestal Protectora Bosque Oriental de Bogotá y la Reserva Forestal Protectora Productora la Cuenca Alta del Rio Bogotá. 4. Apoyar mediante el uso de análisis geoespaciales, la información relacionada con delimitación, alinderación, declaración, sustracción, homologación y zonificación de Reservas Forestales Nacionales. 5. Asistir a las reuniones y mesas técnicas que le sean requeridas en el marco del objeto del contrato, generando informes y documentos técnicos correspondientes. 6. Proyectar las respuestas de las PQRS y demás requerimientos relacionados con el objeto y las obligaciones del contrato. 7. Adelantar cuando se requiera las visitas técnicas que involucren la temática del objeto del contrato, generando los informes y documentos técnicos correspondientes. 8. Entregar a archivo de gestión de la Dirección de Bosques, Biodiversidad y Servicios Ecosistémicos, la documentación generada durante el desarrollo de las obligaciones del contrato, empleando los formatos establecidos en el SOMOSIG-Sistema integrado de gestión. 9. Las demás actividades que estén relacionadas con el objeto contractual y que sean asignadas por el supervisor</t>
  </si>
  <si>
    <t>El valor del contrato a celebrar es hasta por la suma de CINCUENTA Y CUATRO MILLONES SETECIENTOS SESENTA Y SEIS MIL SEISCIENTOS SESENTA Y SIETE PESOS M/CTE ($54.766.667), incluido los impuestos a que haya lugar.</t>
  </si>
  <si>
    <t>https://community.secop.gov.co/Public/Tendering/OpportunityDetail/Index?noticeUID=CO1.NTC.5659202&amp;isFromPublicArea=True&amp;isModal=true&amp;asPopupView=true</t>
  </si>
  <si>
    <t>JORGE LUCAS TOLOSA ZAMBRANO</t>
  </si>
  <si>
    <t>https://www1.funcionpublica.gov.co/web/sigep2/hdv/-/directorio/S1113868-8003-5/view</t>
  </si>
  <si>
    <t>Prestación de servicios profesionales a la Dirección de Bosques, Biodiversidad y Servicios Ecosistémicos del Ministerio de Ambiente y Desarrollo Sostenible, para dar trámite jurídico las tutelas, seguimiento a procesos judiciales y seguimiento al cumplimiento de sentencias de competencia de la Dirección.</t>
  </si>
  <si>
    <t>1. Generar las respuestas para atender los requerimientos que se realicen dentro de los procesos judiciales, tutelas, providencias y derechos de petición de los asuntos en los cuales la DBBSE tiene competencia en el marco de sus funciones. 2. Proyectar respuesta oportuna a las distintas peticiones de los despachos judiciales incluyendo las solicitudes que presente el Ministerio Público, las entidades y particulares frente a los temas asociados a las sentencias y asuntos judiciales. 3. Proyectar de manera conjunta con los grupos de la Dirección de Bosques, Biodiversidad y Servicios Ecosistémicos y otras áreas del Ministerio, los insumos necesarios para dar respuesta a los Calle 37 No. 8 - 40, Bogotá D.C., Colombia Conmutador: (+57) 601 332 3400 https://www.minambiente.gov.co/ F-A-CTR-52: V7 – 27/07/2023 Página 12|25 diferentes despachos prestando el apoyo que sea requerido en las instancias judiciales, reuniones y espacios de trabajo que se generen en cumplimiento de la misionalidad de la Dirección. 4. Actualizar y realizar seguimiento mensual y oportuno de la Matriz de sentencias judiciales a cargo de la Dirección de Bosques, Biodiversidad y Servicios Ecosistémicos, recopilando toda la documentación y los soportes necesarios para vigilar y controlar las actuaciones realizadas. 5. Entregar los respectivos soportes de los trámites que se adelanten para la debida gestión documental de los expedientes. 6. Participar como profesional jurídico en los encuentros en los despachos judiciales, reuniones interinstitucionales y visitas técnicas que sean requeridas para dar el cumplimiento a los requerimientos judiciales relacionados con las funciones de la Dirección. 7. Las demás actividades que estén relacionadas con el objeto contractual y que sean asignadas por el supervisor.</t>
  </si>
  <si>
    <t>El valor del contrato a celebrar es hasta por la suma de CIENTO OCHO MILLONES QUINIENTOS MIL PESOS M/CTE ($108.500.000) incluido los impuestos a que haya lugar.</t>
  </si>
  <si>
    <t>https://community.secop.gov.co/Public/Tendering/OpportunityDetail/Index?noticeUID=CO1.NTC.5661424&amp;isFromPublicArea=True&amp;isModal=true&amp;asPopupView=true</t>
  </si>
  <si>
    <t>DILIA ANGELA AGUILERA</t>
  </si>
  <si>
    <t>https://www1.funcionpublica.gov.co/web/sigep2/hdv/-/directorio/S670881-8003-5/view</t>
  </si>
  <si>
    <t>Prestar los servicios profesionales a la Dirección de Asuntos Ambientales Sectorial y Urbana del Ministerio de Ambiente y Desarrollo Sostenible para apoyar la formulación de insumos y recomendaciones en proyectos de infraestructura de transporte del modo aéreo, carretero y caminos comunitarios para la paz</t>
  </si>
  <si>
    <t>1. Presentar para aprobación del supervisor un plan de trabajo (actividades, cronograma y entregables) dentro de los diez (10) días calendario siguientes al cumplimiento de los requisitos de ejecución del contrato. 2. Apoyar la generación de conceptos técnicos y recomendaciones en el programa de Caminos Comunitarios para la paz total. 3. Apoyar la formulación de insumos y recomendaciones en proyectos de infraestructura de transporte del modo aéreo y carretero. 4. Apoyar el proceso de fortalecimiento de las capacidades de autoridades ambientales y entes territoriales relacionada con la guías ambientales e instrumentos técnicos aplicables a la infraestructura de transporte a fin de promover la incorporación de las consideraciones ambientales en dichos proyectos. 5. Apoyar el proceso de adopción de las iniciativas normativas formuladas por el sector transporte (Lineamientos de Infraestructura Verde Vial, Guía ambiental para la gestión de vías terciarias, Cartilla de pasos de fauna en infraestructura lineal, Guía ambiental para el tratamiento de vehículos al final de su vida útil o desintegración vehicular). 6. Apoyo a los proyectos de infraestructura de transporte para la región Sabana de Bogotá. 7. Apoyo en la estructuración, adopción y seguimiento a las nuevas versiones de la Agenda ambiental interministerial a suscribir con Mintransporte y el Acuerdo sectorial a suscribir con Cormagdalena, así como de sus respectivos planes de acción.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experticia del contratista sea necesaria o en las que se relacione con el objeto contractual. 12. Las demás actividades que le asigne el supervisor del contrato y que tengan relación con el objeto contractua</t>
  </si>
  <si>
    <t>El valor del contrato a celebrar es hasta por la suma de SESENTA Y TRES MILLONES DE PESOS M-CTE ($63.000.000) incluido los impuestos a que haya lugar.</t>
  </si>
  <si>
    <t>MARIO ORLANDO LOPEZ CASTRO</t>
  </si>
  <si>
    <t>Asesor código 1020 Grado 13</t>
  </si>
  <si>
    <t>https://community.secop.gov.co/Public/Tendering/OpportunityDetail/Index?noticeUID=CO1.NTC.5657525&amp;isFromPublicArea=True&amp;isModal=true&amp;asPopupView=true</t>
  </si>
  <si>
    <t>El término estrictamente indispensable para que el contratista cumpla con el objeto y obligaciones contractuales será siete (7) meses, o hasta 31 de diciembre de 2024, lo primero que ocurra, contados a partir del cumplimiento de los requisitos de ejecución.</t>
  </si>
  <si>
    <t>OLGA LUCIA LARA QUINTERO</t>
  </si>
  <si>
    <t>https://www1.funcionpublica.gov.co/web/sigep2/hdv/-/directorio/S1646860-8003-5/view</t>
  </si>
  <si>
    <t>GUAJIRA</t>
  </si>
  <si>
    <t>RIOHACHA</t>
  </si>
  <si>
    <t>https://community.secop.gov.co/Public/Tendering/OpportunityDetail/Index?noticeUID=CO1.NTC.5658674&amp;isFromPublicArea=True&amp;isModal=true&amp;asPopupView=true</t>
  </si>
  <si>
    <t>ANLLI JULIANA HERNÁNDEZ TIGUAQUE</t>
  </si>
  <si>
    <t>https://www1.funcionpublica.gov.co/web/sigep2/hdv/-/directorio/S1869621-8003-5/view</t>
  </si>
  <si>
    <t>Prestar servicios de apoyo para la planificación y desarrollo de las transferencias documentales primarias y el programa de capacitación en gestión documental y archivos, así como para realizar la asistencia técnica requerida por los archivos de gestión del Ministerio de Ambiente y Desarrollo Sostenible.</t>
  </si>
  <si>
    <t>1. Apoyar la elaboración y divulgación del cronograma de transferencias documentales primarias indicando las fechas para la revisión y entrega de la documentación objeto de transferencia de cada dependencia del ministerio de acuerdo con las indicaciones del Grupo de Gestión Documental y realizar seguimiento al cumplimiento de dicho cronograma. 2. Realizar la verificación, cotejo y recepción de los documentos e inventarios documentales entregados por los archivos de gestión en el proceso de transferencias documentales primarias y realizar la retroalimentación de las novedades y la validación de los ajustes realizados por los responsables, así como articular el traslado de dichos documentos a los depósitos del archivo central y asegurar la entrega y archivo de todos los soportes correspondientes. 3. Apoyar las actividades de orientación y acompañamiento a los archivos de gestión para la implementación de la Política Institucional de Gestión Documental y llevar registro y control de las asistencias técnicas. 4. Apoyar la elaboración e implementación del Programa de Capacitación en Gestión Documental, así como participar de las actividades de articulación, divulgación, logísticas y demás que sean requeridas en el marco de dicho programa. 5. Promover acciones para fortalecer conceptos técnicos, buenas prácticas y eventos, entre otros con los enlaces de gestión documental de las dependencias del ministerio 6. Participar en la preparación de informes de gestión, reportes de indicadores y otros informes y documentos técnicos que sean requeridos por el Grupo de Gestión Documental y recopilar los datos y evidencias de soporte necesarios. 7. Asistir a las reuniones y/o actividades que sean requeridos por el supervisor del contrato y que estén relacionados en el marco contractual. 8. Todas las demás que le sean asignadas por el Supervisor del Contrato y que tengan relación con el objeto contractual.</t>
  </si>
  <si>
    <t>El valor del contrato a celebrar es hasta por la suma de TREINTA Y NUEVE MILLONES TRESCIENTOS TREINTA MIL PESOS M/CTE (39.330.000), incluido los impuestos a que haya lugar.</t>
  </si>
  <si>
    <t>https://community.secop.gov.co/Public/Tendering/OpportunityDetail/Index?noticeUID=CO1.NTC.5661781&amp;isFromPublicArea=True&amp;isModal=true&amp;asPopupView=true</t>
  </si>
  <si>
    <t>El término estrictamente indispensable para que el contratista cumpla con el objeto y obligaciones contractuales será NUEVE (9) MESES o hasta 31 de diciembre, lo primero que ocurra.</t>
  </si>
  <si>
    <t>MARTHA LILIANA ARANGO TABARES</t>
  </si>
  <si>
    <t>https://www1.funcionpublica.gov.co/web/sigep2/hdv/-/directorio/S2236948-8003-5/view</t>
  </si>
  <si>
    <t>Prestar los servicios de apoyo a la gestión en la Dirección de Asuntos Ambientales Sectorial y Urbana del Ministerio de Ambiente y Desarrollo Sostenible, para el seguimiento de actividades técnicas, consolidación, seguimiento al presupuesto y plan de acción institucional del grupo de sustancias químicas, residuos peligrosos y UTO y el Grupo de Sostenibilidad de Sectores Productivos.</t>
  </si>
  <si>
    <t>1. Elaborar y presentar al supervisor un plan detallado de trabajo, que incluya actividades, cronograma y entregables, en un plazo máximo de diez (10) días calendario tras cumplir con los requisitos de ejecución establecidos en el contrato. 2. Apoyar el seguimiento a los instrumentos de control y optimización de la gestión administrativa del grupo de sustancias químicas, residuos peligrosos y UTO y el Grupo Gestión Ambiental Urbana. 3. Apoyar el seguimiento y consolidación de los planes de acción del grupo de sustancias químicas, residuos peligrosos y UTO y el Grupo de Gestión Ambiental Urbana. 4. Apoyar el seguimiento a los trámites de cuentas de cobro y paz y salvos del grupo de sustancias químicas, residuos peligrosos y UTO y el Grupo Gestión Ambiental Urbana. 5. Apoyar la elaboración de informes administrativos y presupuestales que sean requeridos por el supervisor del contrato del grupo de sustancias químicas, residuos peligrosos y UTO y el Grupo Gestión Ambiental Urbana. 6. Apoyar la consolidación de información para el cargue de evidencias de los CONPES a cargo del grupo de sustancias químicas, residuos peligrosos y UTO y el Grupo Gestión Ambiental Urbana. 7. Gestionar y tramitar, dentro de los términos legales, las respuestas a peticiones, quejas, reclamos, así como requerimientos de órganos de control y demás solicitudes, cuando sea requerido mediante Calle 37 No. 8 - 40, Bogotá D.C., Colombia Conmutador: (+57) 601 332 3400 https://www.minambiente.gov.co/ F-A-CTR-52: V7 – 27/07/2023 Página 9|20 correo electrónico o a través de la plataforma de información del Ministerio para la “Administración y Recepción de Correspondencia Ambiental (ARCA)”.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Participar en las reuniones relacionadas con el objeto contractual, para lo cual se deben allegar los soportes de la asistencia, ayudas de memoria y soporte del seguimiento a los compromisos establecidos, en caso de aplicar. 9. Todas las demás que le sean asignadas por el supervisor del contrato y que Tengan relación con el objeto contractual.</t>
  </si>
  <si>
    <t>El valor del contrato a celebrar es hasta por la suma de TREINTA Y CUATRO MILLONES SETECIENTOS VEINTE MIL PESOS M/CTE ($34.720.000), incluido los impuestos a que haya lugar</t>
  </si>
  <si>
    <t>https://community.secop.gov.co/Public/Tendering/OpportunityDetail/Index?noticeUID=CO1.NTC.5673881&amp;isFromPublicArea=True&amp;isModal=true&amp;asPopupView=true</t>
  </si>
  <si>
    <t xml:space="preserve">YANIDT LORENA CARDENAS CALDERON </t>
  </si>
  <si>
    <t>https://www1.funcionpublica.gov.co/web/sigep2/hdv/-/directorio/S4603452-8003-5/view</t>
  </si>
  <si>
    <t>Prestar los servicios profesionales a la Dirección de Asuntos Ambientales Sectorial y Urbana del Ministerio de Ambiente y Desarrollo Sostenible, respecto a la recolección y análisis de las bases de datos procedentes de las autoridades ambientales, herramientas y sistemas de información relacionadas con la gestión de sustancias químicas, residuos peligrosos y RAEE, así como la generación de estrategias para su divulgación.</t>
  </si>
  <si>
    <t>1. Elaborar y presentar al supervisor un plan detallado de trabajo, que incluya actividades, cronograma y entregables, en un plazo máximo de diez (10) días calendario tras cumplir con los requisitos de ejecución establecidos en el contrato. 2. Asegurar la recolección y análisis de las bases de datos procedentes de las autoridades ambientales, herramientas y sistemas de información relacionadas con la gestión de sustancias químicas, residuos peligrosos y RAEE; Dentro de ellos está el registro de generadores de Respel, Posconsumo, RPCAEE E INSQUI. 3. Generar elementos de difusión o divulgación que plasmen el análisis de los datos realizados en materia de la implementación de la normatividad de RAEE, RESPEL y sustancias químicas; con el fin de ser incluidas en reportes, presentaciones o medios electrónicos. 4. Generar estrategias para presentar la información y datos que maneja la Dirección de Asuntos Ambientales, con el fin de facilitar el acceso a la información ambiental al público en general. 5. Apoyar las jornadas de capacitación o divulgaciones relacionadas con las funciones de la Dirección de Asuntos Ambientales, Sectorial y Urbana en las que la experticia del contratista cumpla y sea requerida o en las que se relacione el objeto contractual. 6. Apoyar la recopilación y análisis de la información suministrada por las Autoridades Ambientales y otros actores externos, con el propósito de generar los informes de evaluación de las Políticas Ambientales de RAEE y Respel. 7. Apoyo en la proyección de oficios,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Apoyar la administración de reportes relacionados con la planeación interna del grupo de sustancias químicas, residuos peligrosos y UTO.   9. Apoyar la organización digital de la documentación del grupo de sustancias químicas, residuos peligrosos y UTO, necesaria para garantizar la memoria institucional y cumplir los requisitos del Sistema Integrado de Gestión del Ministerio de Ambiente y Desarrollo Sostenible-SOMOSIG. 10. Apoyar en el reporte de evidencias de las acciones establecidas en el Plan de Acción y/o informes solicitados por el supervisor(a) relacionados con las funciones de la Dirección de Asuntos Ambientales, Sectorial y Urbana, garantizando su conservación en las carpetas digitales institucionales que se han creado para ello. 11. Participar en las reuniones de trabajo o reuniones relacionadas con el objeto contractual, para el cual se deben aportar los respaldos de la asistencia, ayudas de memoria y asistencia del seguimiento de los compromisos establecidos, en el caso de aplicar. 12. Todas las demás que le sean asignadas por el supervisor del contrato y que Tengan relación con el objeto contractual.</t>
  </si>
  <si>
    <t>El valor del contrato a celebrar es hasta por la suma de VEINTIOCHO MILLONES DOSCIENTOS OCHENTA MIL M/CTE ($28.280.000), incluido los impuestos a que haya lugar.</t>
  </si>
  <si>
    <t>https://community.secop.gov.co/Public/Tendering/OpportunityDetail/Index?noticeUID=CO1.NTC.5660864&amp;isFromPublicArea=True&amp;isModal=true&amp;asPopupView=true</t>
  </si>
  <si>
    <t>El término estrictamente indispensable para que el contratista cumpla con el objeto y obligaciones contractuales será siete (7) meses, o hasta 31 de diciembre de 2024, lo primero que ocurra, contados a partir del cumplimiento de los requisitos de ejecución</t>
  </si>
  <si>
    <t>JESÚS ALBERTO QUINTERO MORALES</t>
  </si>
  <si>
    <t>https://www1.funcionpublica.gov.co/web/sigep2/hdv/-/directorio/S2327029-8003-5/view</t>
  </si>
  <si>
    <t>Prestar servicios profesionales a la Dirección de Asuntos Ambientales Sectorial y Urbana del Ministerio de Ambiente y Desarrollo Sostenible, para apoyar los procesos que soporte técnicamente la reglamentación para términos de referencia para el licenciamiento de gestores de Respel y la actualización de marcos normativos de responsabilidad extendida del productor en materia de diferentes residuos peligrosos.</t>
  </si>
  <si>
    <t>1. Presentar para aprobación del supervisor un plan de trabajo (actividades, cronograma y entregables) dentro de los diez (10) días calendario siguientes al cumplimiento de los requisitos de ejecución del contrato. 2. Participar en jornadas de asistencia técnica, capacitación y socialización de la normatividad ambiental a los diferentes actores que intervienen en la generación y gestión de residuos generados en la atención en salud y otras actividades, residuos de fármacos o medicamentos vencidos y de baterías usadas plomo ácido. 3. Participar en las jornadas de asistencia técnica y capacitación a las autoridades ambientales para la creación de capacidad con relación a la gestión de RESPEL y a la implementación de los convenios internacionales relacionados. 4. Apoyar técnicamente en el proceso de formulación y aprobación, expedición, divulgación y comunicación del proyecto normativo que reglamentará la modificación de la Resolución 371 de 2009 “Por la cual se establecen los elementos que deben ser considerados en los Planes de Gestión de Devolución de Productos Posconsumo de fármacos o medicamentos vencidos.” 5. Apoyar técnicamente en el proceso de formulación y aprobación, expedición, divulgación y comunicación del proyecto normativo que reglamentará la modificación de la Resolución 372 de 2009, modificada por la Resolución 361 de 2011 por la cual se establecen los elementos que deben ser  considerados en los planes de gestión de devolución de productos posconsumo de baterías usadas plomo-ácido. 6. Apoyar técnicamente en el proceso de planeación, diseño y formulación de programas o proyectos para promover la gestión ambiental, en lo que respecta a la gestión de residuos peligrosos. 7. Apoyar técnicamente en el proceso de planeación y diseño, formulación, aprobación, expedición, divulgación y comunicación de los términos de referencia para la elaboración de Estudios de Impacto Ambiental para el licenciamiento de proyectos, obras o actividades relacionadas con la construcción y operación de instalaciones cuyo objeto sea el almacenamiento, tratamiento, recuperación/aprovechamiento o disposición de RESPEL. 8. Generar insumos y apoyar técnicamente la elaboración de documentos, guías, cursos de formación, entre otros, respecto la gestión de residuos generados en la atención en salud y otras actividades, residuos de fármacos o medicamentos vencidos y de baterías usadas plomo ácido. 9. Participar en las mesas de trabajo establecidas entre el sector ambiente y el sector salud para mejorar la coordinación sectorial y desarrollar iniciativas de interés de ambos sectores que impulsen la gestión integral de los residuos peligrosos generados, como lo residuos biológico-infecciosos. 10. Apoyar con la proyección, el reporte y las evidencias de las acciones establecidas en el Plan de Acción de la Política Respel 2022 - 2030 y/o informes solicitados por el supervisor(a) relacionados con las funciones de la Dirección de Asuntos Ambientales, Sectorial y Urbana, garantizando su conservación mediante el cargue respectivo en las carpetas digitales institucionales designadas para ello. 11.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12. Generar insumos y apoyar técnicamente en la elaboración de un Documento de orientación para la clasificación y reporte de residuos peligrosos generados en el sector priorizado por el grupo de sustancias químicas Respel y UTO. 13. Las demás actividades que le asigne el supervisor del contrato y que tengan relación con el objeto contractual.</t>
  </si>
  <si>
    <t>El valor del contrato a celebrar es hasta por la suma de SESENTA Y OCHO MILLONES DE PESOS M/CTE ($ 68.000.000), incluido los impuestos a que haya lugar.</t>
  </si>
  <si>
    <t>https://community.secop.gov.co/Public/Tendering/OpportunityDetail/Index?noticeUID=CO1.NTC.5664276&amp;isFromPublicArea=True&amp;isModal=true&amp;asPopupView=true</t>
  </si>
  <si>
    <t>TOMAS LOPEZ LONDOÑO</t>
  </si>
  <si>
    <t>https://www1.funcionpublica.gov.co/web/sigep2/hdv/-/directorio/S4856503-8003-5/view</t>
  </si>
  <si>
    <t>Prestación de servicios profesionales a la Dirección de Asuntos Marinos, Costeros y Recursos Acuáticos del Ministerio de Ambiente y Desarrollo Sostenible, para realizar apoyo técnico y gestiones relacionadas con la conservación y restauración de la biodiversidad y los ecosistemas marinos costeros e insulares y sus servicios ecosistémicos</t>
  </si>
  <si>
    <t>1. Evaluar, analizar, definir criterios, lineamientos técnicos y conceptuar técnicamente sobre propuestas y proyectos relacionados con la restauración de ecosistemas marinos costeros. 2. Realizar actividades relacionadas con la conservación, restauración, investigación, monitoreo y conocimiento de los ecosistemas estratégicos en los ambientes marinos, costeros y oceánicos. 3. Apoyar en la revisión técnica de documentos y desarrollo de acciones relacionados con los grupos de trabajo del Corredor Marino del Pacífico (CMAR), proyectos relacionados y la Comisión Permanente del Pacífico Sur, en coordinación con la Oficina de Asuntos Internacionales. 4. Brindar insumos técnicos en el marco de Espacios Técnicos Científicos relacionados con la afectación del Cambio climático a los ecosistemas estratégicos marinos, costeros y oceánicos. 5. Elaborar insumos técnicos en respuestas a consultas, PQRS, solicitudes de información relacionados con el seguimiento de sentencias; y obligaciones nacionales e internacionales relacionados con el objeto contractual. 6. Participar en actividades de campo, muestreo, monitoreo e investigación, incluso aquellas que impliquen realizar buceo scuba. (cuando se requiera). 7. Participar y apoyar en la organización de talleres, reuniones, actas, ayudas de memoria, actividades de campo, investigaciones y convenciones internacionales relacionadas con el objeto del contrato. 8. Apoyo a solicitud de la dirección, en la supervisión de contratos convenios acuerdos y similares, relacionados con su objeto contractual y perfil profesional. 9. Mantener actualizada la información del drive (Carpeta digital) de la DAMCRA de los tramites Asignados 10. Las demás actividades relacionadas con el desarrollo del objeto del presente contrato.</t>
  </si>
  <si>
    <t>https://community.secop.gov.co/Public/Tendering/OpportunityDetail/Index?noticeUID=CO1.NTC.5663717&amp;isFromPublicArea=True&amp;isModal=true&amp;asPopupView=true</t>
  </si>
  <si>
    <t>El término estrictamente indispensable para que el contratista cumpla con el objeto y obligaciones contractuales será NUEVE (9) MESES Y QUINCE (15) DÍAS, o hasta 31 de diciembre, lo primero que ocurra.</t>
  </si>
  <si>
    <t>OSCAR JULIÁN GUEVARA BEDOYA</t>
  </si>
  <si>
    <t>https://www1.funcionpublica.gov.co/web/sigep2/hdv/-/directorio/S326340-8003-5/view</t>
  </si>
  <si>
    <t>Prestar los servicios profesionales para apoyar a la oficina asesora de planeación en la formulación, evaluación, viabilización técnica y seguimiento a la ejecución presupuestal de los proyectos de inversión del sector ambiente y desarrollo sostenible, así como en el seguimiento a las actuaciones derivadas del Fondo para la Vida y la Biodiversidad.</t>
  </si>
  <si>
    <t>1. Acompañar en la formulación, evaluación y viabilización técnica de los proyectos de inversión del sector ambiente y desarrollo sostenible, así como en la revisión y emisión de conceptos de viabilidad de los trámites remitidos por las entidades adscritas al sector a través de las herramientas que se dispongan para tal fin. 2. Apoyar a las dependencias del Ministerio de Ambiente y Desarrollo Sostenible en la estructuración, viabilización y seguimiento de los proyectos de inversión. 3. Colaborar técnicamente en la elaboración, consolidación y presentación del anteproyecto de presupuesto, ciñéndose al techo sectorial, el Marco de Gasto de Mediano Plazo vigente y las necesidades de gasto de inversión del sector. 4. Apoyar la gestión derivada del Fondo para la Vida y la Biodiversidad, con énfasis en el seguimiento de los proyectos auspiciados con los recursos aforados, en el acompañamiento en la formulación de programas y proyectos, y en el análisis de la información subyacente. 5. Aportar con el seguimiento y análisis a la ejecución del presupuesto de inversión del sector ambiente y desarrollo sostenible, de acuerdo con las metas programadas y las modificaciones que se presenten en el transcurso de la vigencia. 6. Contribuir en la definición de los programas del sector ambiente y desarrollo sostenible, en el marco de la actualización del manual de clasificación programático del gasto público. 7. Apoyar en la consolidación de la información y en la elaboración de presentaciones sobre ejecución y programación presupuestal del sector ambiente y desarrollo sostenible, así como en la compilación de demás soportes cuantitativos y cualitativos que se requieran para el análisis del cumplimiento de los objetivos del sector. 8. Todas las demás asignadas por el supervisor del contrato y que tengan relación con el objeto contractual.</t>
  </si>
  <si>
    <t>El valor del contrato a celebrar es hasta por la suma de NOVENTA Y TRES MILLONES SEISCIENTOS MIL PESOS M/CTE ($93.600.000), incluido los impuestos a que haya lugar.</t>
  </si>
  <si>
    <t>https://community.secop.gov.co/Public/Tendering/OpportunityDetail/Index?noticeUID=CO1.NTC.5672278&amp;isFromPublicArea=True&amp;isModal=true&amp;asPopupView=true</t>
  </si>
  <si>
    <t>El término estrictamente indispensable para que el contratista cumpla con el objeto y obligaciones contractuales será 10 meses y 12 días calendario, o hasta 30 de diciembre 2024, lo primero que ocurra.</t>
  </si>
  <si>
    <t xml:space="preserve">MANUELA RUIS REYES </t>
  </si>
  <si>
    <t>https://www1.funcionpublica.gov.co/web/sigep2/hdv/-/directorio/S4832266-8003-5/view</t>
  </si>
  <si>
    <t>Prestar los servicios profesionales al Despacho del Viceministerio de Políticas y Normalización Ambiental para realizar el análisis técnico de las iniciativas normativas del Ministerio de Ambiente en trámites internos o externos en los asuntos que competen a este Despacho y sus direcciones técnicas.</t>
  </si>
  <si>
    <t>1. Apoyar el seguimiento y consolidación de respuestas, así como la preparación de informes o conceptos solicitados relacionados con Proyectos de Ley, Controles políticos y Audiencias Públicas, en el marco de las competencias del Viceministerio de Políticas y Normalización Ambiental y apoyar las relaciones con la Oficina Asesora Jurídica y las demás direcciones del Ministerio. 2. Revisar y apoyar técnicamente la estructuración de las iniciativas legislativas partir de la proyección de documentos para la actualización, gestión y construcción de proyectos normativos tales como leyes, decretos, resoluciones, de acuerdo con los requerimientos del Viceministerio para la vigencia 2024. 3. Realizar el seguimiento técnico a los conceptos remitidos por las dependencias del Viceministerio sobre las iniciativas reglamentarias y legislativas tramitadas en el Congreso. 4. Revisar las respuestas, insumos o informes a ser radicados o presentados en audiencias públicas, debates de control político y las sesiones de comisiones constitucionales accidentales o subcomisiones en las participe el Viceministerio o sus dependencias y gestionar su ajuste cuando sea necesario. 5. Participar en reuniones y mesas técnicas a las cuales sea delegado y preparar las respectivas ayudas de memoria 6. Proyectar y gestionar la respuesta a las PQRSD que le sean asignados respondiendo en los tiempos establecidos por ley, y elaborar las ayudas memoria de apoyo al Viceministerio o Ministra en los temas relacionados con su objeto contractual. Calle 37 No. 8 - 40, Bogotá D.C., Colombia Conmutador: (+57) 601 332 3400 https://www.minambiente.gov.co/ F-A-CTR-52: V7 – 27/07/2023 Página 12|21 7. Presentar en los primeros 15 días calendario de ejecución del contrato un plan de trabajo que incluya un cronograma de actividades donde se detalle la forma en la que se ejecutarán cada una de las obligaciones contractuales. 8. Las demás que le sean asignadas en desarrollo del objeto contractual</t>
  </si>
  <si>
    <t>El valor del contrato a celebrar es hasta por la suma de CIENTO OCHO MILLONES PESOS M/CTE ($108.000.000) incluido los impuestos a que haya lugar.</t>
  </si>
  <si>
    <t>https://community.secop.gov.co/Public/Tendering/OpportunityDetail/Index?noticeUID=CO1.NTC.5664647&amp;isFromPublicArea=True&amp;isModal=true&amp;asPopupView=true</t>
  </si>
  <si>
    <t>El término estrictamente indispensable para que el contratista cumpla con el objeto y obligaciones contractuales será de OCHO (08) MESES, o hasta 31 de diciembre de 2024, lo primero que ocurra, previo cumplimiento de los requisitos de perfeccionamiento y ejecución.</t>
  </si>
  <si>
    <t>DIANA CAROLINA PEREZ BELLO</t>
  </si>
  <si>
    <t>https://www1.funcionpublica.gov.co/web/sigep2/hdv/-/directorio/S1045269-8003-5/view</t>
  </si>
  <si>
    <t>Prestar servicios profesionales a la Dirección de Cambio Climático y Gestión del Riesgo del Ministerio de Ambiente y Desarrollo Sostenible para apoyar al grupo de gestión del riesgo ejecutando acciones relacionadas con la incorporación de la gestión del riesgo en los instrumentos de planificación y de ordenamiento ambiental del territorio, así como realizando la evaluación de proyectos de gestión de riesgo y adaptación al cambio climático desde el ámbito de de la geología</t>
  </si>
  <si>
    <t>1-Brindar apoyo técnico en el proceso de fortalecimiento a las Autoridades Ambientales en los temas relacionados con la incorporación de la gestión del riesgo en los instrumentos de planificación territorial. 2-Revisar los estudios de riesgo de la estrategia 2050 y generar un documento técnico que permita orientar el uso de estos resultados en la planificación de los territorios. 3-Brindar apoyo técnico desde el área de conocimiento en geología y gestión del riesgo para la construcción de una propuesta metodológica para la evaluación de la amenaza por erosión costera en zonas insulares 4-Brindar apoyo técnico desde el área de conocimiento de geología y gestión del riesgo en la revisión de proyectos remitidos por la OAP teniendo en cuenta los lineamientos establecidos por el Ministerio de Ambiente para la aplicación al fondo para la vida. producto: compilado de matrices de evaluación de proyectos realizadas durante el año 2024. 5-Apoyar técnicamente a la secretaría técnica del fenómeno del Niño en las solicitudes desde el área de conocimiento de la geología.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</si>
  <si>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NUEVE MILLONES TRESCIENTOS VEINTIDOS MIL SEISCIENTOS SESENTA Y SIETE PESOS M/CTE ($89.322.667), incluido los impuestos a que haya lugar.</t>
  </si>
  <si>
    <t>https://community.secop.gov.co/Public/Tendering/OpportunityDetail/Index?noticeUID=CO1.NTC.5661267&amp;isFromPublicArea=True&amp;isModal=true&amp;asPopupView=true</t>
  </si>
  <si>
    <t>El término estrictamente indispensable para que el contratista cumpla con el objeto y obligaciones contractuales será de DIEZ (10) MESES DIECISEIS (16) días, o hasta el 31</t>
  </si>
  <si>
    <t>LAURA VANESSA JIMENEZ VILLANUEVA</t>
  </si>
  <si>
    <t>LICENCIATURA EN FISICA</t>
  </si>
  <si>
    <t>https://www1.funcionpublica.gov.co/web/sigep2/hdv/-/directorio/S4708676-8003-5/view</t>
  </si>
  <si>
    <t>Prestar servicios profesionales a la Subdirección de Educación y Participación desde el componente socioambiental para apoyar el seguimiento y gestión de los planes, programas, proyectos y estrategias relacionados con la protección de ecosistemas estratégicos y el fortalecimiento de la gobernanza ambiental donde participe la dependencia en el marco del Programa Nacional de Educación Ambiental para la Vida.</t>
  </si>
  <si>
    <t>1. Apoyar el seguimiento y gestión de los planes, programas, proyectos y estrategias relacionados con la protección de ecosistemas estratégicos y el fortalecimiento de la gobernanza ambiental donde participe la dependencia en el marco del Programa Nacional de Educación Ambiental para la Vida. 2. Proyectar los insumos que sean necesarios como análisis, recomendaciones, caracterización de actores y/o propuestas metodológicas que permitan el abordaje de espacios de educación y Posición(es) Catalogo de Gasto del CDP Certificado de Disponibilidad Presupuestal de la Oficina Asesora de Planeación que se encuentra adjunto en los documentos del proceso No 9424 Calle 37 No. 8 - 40, Bogotá D.C., Colombia Conmutador: (+57) 601 332 3400 https://www.minambiente.gov.co/ F-A-CTR-52: V7 – 27/07/2023 Página 6|18 participación, espacios de articulación interinstitucional, intersectorial y comunitarios para avanzar con el cumplimiento del Programa Nacional de Educación Ambiental. 3. Acompañar el desarrollo de espacios de diálogo de saberes para la construcción de documentos técnicos que tengan como propósito la protección de ecosistemas estratégicos y el fortalecimiento de la gobernanza ambiental donde participe la dependencia. 4. Apoyar la construcción y consolidación de un repositorio para la dependencia que contenga los insumos, documentos, convenios e informes de supervisión relacionados con convenios interadministrativos, así como los conceptos brindados por la Subdirección en relación con la protección de ecosistemas estratégicos y el fortalecimiento de la gobernanza ambiental donde participe la dependencia. 5. Apoyar a la dependencia en el desarrollo de herramientas que aporten a la implementación de las estrategias de educación ambiental, orientadas a la protección de ecosistemas estratégicos y el fortalecimiento de la gobernanza ambiental. 6. Realizar visitas de campo relacionadas con el objeto del contrato cuando sea requerido por el supervisor, si a ello hubiere lugar, salvaguardando la información que obtenga en desarrollo de estos y allegando los soportes de asistencia, ayudas de memoria y evidencias del seguimiento a los compromisos establecidos, en caso de aplicar o requerirse. 7. Proyectar respuestas a derechos de petición, quejas, reclamos, requerimientos, consultas y demás que sean competencia de la Subdirección y que le sean asignadas al contratista. 8. Participar en las reuniones relacionadas con el objeto contractual, allegando los soportes de asistencia y ayudas de memoria. 9. Las demás obligaciones que se le asignen y que tengan relación directa con el objeto del contrato.</t>
  </si>
  <si>
    <t>El valor del contrato a celebrar es hasta por la suma de SESENTA Y DOS MILLONES QUINIENTOS MIL PESOS M/CTE ($62.500.000,00), incluido los impuestos a que haya lugar</t>
  </si>
  <si>
    <t>C-3208-0900-5-10101A-3208012-02</t>
  </si>
  <si>
    <t>https://community.secop.gov.co/Public/Tendering/OpportunityDetail/Index?noticeUID=CO1.NTC.5661154&amp;isFromPublicArea=True&amp;isModal=true&amp;asPopupView=true</t>
  </si>
  <si>
    <t>HENRY DAVID RODRIGUEZ HIGUERA</t>
  </si>
  <si>
    <t>https://www1.funcionpublica.gov.co/web/sigep2/hdv/-/directorio/S4247130-8003-5/view</t>
  </si>
  <si>
    <t>Prestar servicios profesionales a la Dirección de Cambio Climático y Gestión del Riesgo del Ministerio de Ambiente y Desarrollo Sostenible para apoyar al grupo de gestión del riesgo en el seguimiento y monitoreo de los eventos de emergencias y desastres priorizados de acuerdo con el protocolo establecido, y la generación de insumos técnicos de pérdidas y daños para la toma de decisiones.</t>
  </si>
  <si>
    <t>1-Apoyar en el seguimiento y monitoreo de los eventos atmosféricos, hidrológicos, geológicos, eventos concatenados (incendios forestales, Biosanitarios (epidemias -Pandemias) de acuerdo con el protocolo establecido por el Grupo de Riesgo de la Dirección de cambio Climático y gestión del riesgo y consolidar la información en los formatos y aplicativos establecidos por la dirección. 2-Brindar apoyo en el seguimiento a los efectos e impactos y los eventos que se exacerban debido a la presencia del fenómeno el Niño en el territorio Colombiano, esto a través del Plan Nacional de Gestión ante Fenómeno el Niño 2023 - 2024. 3-Brindar apoyo en la actualización e implementación de la herramienta Evaluación de Daños y Necesidades ambientales Continental EDANA – C, desarrollando mesas de trabajo, actividades de articulación y espacios de capacitación para el fortalecimiento a las Corporaciones Autónomas Regionales y Autoridades Ambientales Urbanas. 4-Apoyar técnicamente planes y proyectos que se orienten a las soluciones basadas en la naturaleza (SbN) en temas de ecorreducción. 5-Apoyar desde el componente técnico la formulación de proyectos para la gestión del riesgo orientados a la ECO-RRD, variabilidad climática e incendios forestales. 6-Apoyar técnicamente la construcción de insumos y trabajar de manera articulada, aportando al desarrollo del eje estratégico de transparencia climática y fortalecimiento del Sistema Nacional de Información sobre Cambio Climático (SNICC.)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</si>
  <si>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MILLONES OCHENTA Y TRES MIL TRESCIENTOS TREINTA Y TRES PESOS M/CTE ($80.083.333), incluido los impuestos a que haya lugar</t>
  </si>
  <si>
    <t>https://community.secop.gov.co/Public/Tendering/OpportunityDetail/Index?noticeUID=CO1.NTC.5661251&amp;isFromPublicArea=True&amp;isModal=true&amp;asPopupView=true</t>
  </si>
  <si>
    <t>El término estrictamente indispensable para que el contratista cumpla con el objeto y obligaciones contractuales será de DIEZ (10) MESES DIEZ (10) DÍAS, o hasta el 31 de diciembre de 2024 (lo primero que ocurra), contados a partir del cumplimiento de los requisitos de ejecución previo perfeccionamiento del contrato</t>
  </si>
  <si>
    <t>ANGEL EDUARDO CAMACHO LOZANO</t>
  </si>
  <si>
    <t>INGENIERIA ELECTRICA</t>
  </si>
  <si>
    <t>https://www1.funcionpublica.gov.co/web/sigep2/hdv/-/directorio/S1326994-8003-5/view</t>
  </si>
  <si>
    <t>Prestar servicios profesionales a la Dirección de Asuntos Ambientales Sectorial y Urbana del Ministerio de Ambiente y Desarrollo Sostenible, para apoyar la actualización de los instrumentos normativos que reglamentan la responsabilidad extendida del productor de aparatos eléctricos y electrónicos, así como apoyar la implementación de la política nacional para la gestión integral de los RAEE.</t>
  </si>
  <si>
    <t>1. Presentar para aprobación del supervisor un plan de trabajo (actividades, cronograma y entregables) dentro de los diez (10) días calendario siguientes al cumplimiento de los requisitos de ejecución del contrato. 2. Apoyar el análisis técnico y la actualización del ANEXO 1 Lista de aparatos eléctricos y electrónicos (AEE) según la denominación del Sistema Armonizado de Designación y Codificación de Mercancías (SA) vigente y su equivalencia según la Clasificación Central de Productos (CPC) vigente) de la Resolución 851 de 2022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 3. Formular insumos técnicos para el fortalecimiento del registro de productores y comercializadores de AEE – RPCAEE reglamentado por las Resoluciones 480 de 2020 y 479 de 2023 expedida por el Ministerio de Comercio, Industria y Turismo.  4. Apoyar la formulación de aspectos técnicos que soporten la información que debe ser suministrada a los consumidores de aparatos eléctricos y electrónicos, en las etiquetas, envases o anexos de los productos y en medios electrónicos de fácil acceso para los consumidores y productores. 5. Diseñar e implementar un plan de sensibilización para informar y concientizar a los recolectores y recuperadores de RAEE informales sobre los riesgos a la salud y al ambiente derivados de las actividades inadecuadas que llevan a cabo de desmantelamiento, separación y recuperación de materiales. 6. Apoyar técnicamente la promoción, convocatorias, inscripciones, tutoría y monitoreo de la toma del curso virtual sobre gestión de RAEE de las Escuela de Formación Ambiental del Minambiente y dirigido a los ciudadanos en general y actores de la cadena de valor de los RAEE. 7. Apoyar técnicamente en el desarrollo de actividades de difusión y promoción de la Política nacional para la gestión integral de los RAEE, sus instrumentos normativos y los materiales técnicos producidos.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experiencia del contratista sea necesaria o en las que se relacione con el objeto contractual. 12. Todas las demás que le sean asignadas por el supervisor del contrato y que tengan relación con el objeto contractual.</t>
  </si>
  <si>
    <t>https://community.secop.gov.co/Public/Tendering/OpportunityDetail/Index?noticeUID=CO1.NTC.5660159&amp;isFromPublicArea=True&amp;isModal=true&amp;asPopupView=true</t>
  </si>
  <si>
    <t>JAIRO ALONSO CADENA QUIROGA</t>
  </si>
  <si>
    <t>https://www1.funcionpublica.gov.co/web/sigep2/hdv/-/directorio/S4165656-8003-5/view</t>
  </si>
  <si>
    <t>Prestar sus servicios profesionales a la Oficina de Tecnologías de la Información y la Comunicación del Ministerio de Ambiente y Desarrollo Sostenible para la formulación e implementación de la arquitectura empresarial en el marco del Plan de Desarrollo para el Ministerio</t>
  </si>
  <si>
    <t>1. Realizar los ejercicios de Arquitectura Empresarial requeridos por el Ministerio en el marco de su estrategia institucional y de TI. 2. Acompañar los ejercicios de definición de la arquitectura del Sector Ambiente y Desarrollo Sostenible de conformidad con los marcos de trabajo vigentes y aplicables al sector y metodologías de amplio reconocimiento. 3. Realizar las actividades que le sean requeridas para la actualización y mantenimiento de la arquitectura empresarial en sus diferentes dominios, acorde con los cambios estratégicos, organizacionales, regulatorios y nuevas tendencias tecnológicas aplicables. 4. Proponer y presentar para aprobación de la Jefe de la OTIC las estrategias para la implementación y optimización de la política de gestión de la información a través del entendimiento de las necesidades institucionales y sectoriales, así como de las capacidades tecnológicas. 5. Asistir técnicamente desde el componente de arquitectura empresarial y de TI, la conceptualización de proyectos y estructuración de los procesos de contratación que se gestionen o apoyen desde la OTIC para el desarrollo de soluciones de tecnología. 6. Efectuar validaciones y recomendaciones a la Jefe de la OTIC para asegurar que los proyectos de TI del Ministerio no dupliquen su funcionalidad buscando además su alineación con la estrategia de negocio y de TI y el contexto normativo que rige a nivel institucional y sectorial. 7. Realizar el acompañamiento técnico y seguimiento a proveedores y consultores en el marco de la ejecución de los diferentes ejercicios de arquitectura empresarial, de negocio, de sistemas de información y de soluciones que se adelantan desde la OTIC, propendiendo por su adecuado monitoreo, revisión, retroalimentación de entregables e informes de avance, la trazabilidad documental de los productos y debida articulación de todo lo anterior, con miras a obtener los resultados esperados. 8. Proponer para la Jefe de la OTIC estrategias documentadas para la gobernanza y evolución de las arquitecturas institucional y sectorial. 9. Apoyar el desarrollo y elaboración de políticas, estándares y guías que apoyen la selección, desarrollo, implementación y uso de las soluciones tecnológicas gestionadas o apoyadas por la OTIC. 10.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11. Las demás que tengan relación con su objeto contractual.</t>
  </si>
  <si>
    <t>El valor del contrato a celebrar es hasta por la suma de $111.833.333 incluido IVA y los impuestos a que haya lugar.</t>
  </si>
  <si>
    <t>https://community.secop.gov.co/Public/Tendering/OpportunityDetail/Index?noticeUID=CO1.NTC.5662523&amp;isFromPublicArea=True&amp;isModal=true&amp;asPopupView=true</t>
  </si>
  <si>
    <t>El término estrictamente indispensable para que el contratista cumpla con el objeto y obligaciones contractuales será de Diez (10) meses y cinco (5) dias o hasta el 31 de diciembre de 2024, lo que ocurra primero</t>
  </si>
  <si>
    <t>MARTHA CECILIA HOYOS CALVETE</t>
  </si>
  <si>
    <t>QUIMICA</t>
  </si>
  <si>
    <t>https://www1.funcionpublica.gov.co/web/sigep2/hdv/-/directorio/S1292036-8003-5/view</t>
  </si>
  <si>
    <t>Prestar servicios profesionales a la Dirección de Asuntos Ambientales Sectorial y Urbana del Ministerio de Ambiente y Desarrollo Sostenible para apoyar técnicamente la formulación de instrumentos técnicos en lo relacionado con la identificación, clasificación y eliminación de RESPEL.</t>
  </si>
  <si>
    <t>1. Presentar para aprobación del supervisor un plan de trabajo (actividades, cronograma y entregables) dentro de los diez (10) días calendario siguientes al cumplimiento de los requisitos de ejecución del contrato. 2. Apoyar técnicamente el proceso de formulación, elaboración de respuestas a las observaciones de la consulta pública y ajuste de los documentos de soporte asociados al proyecto de decreto “Por el cual se modifica y se adiciona el Título 6 de la Parte 2, del Libro 2, del Decreto Único Reglamentario 1076 de 2015, sobre la gestión integral de residuos peligrosos”, así como participar en actividades de socialización con actores públicos y privados. 3. Apoyar técnicamente la revisión de contenidos técnicos y recursos pedagógicos del curso virtual “Gestión integral de residuos peligrosos” y la puesta en marcha en la plataforma de la Escuela de formación virtual de Minambiente. 4. Apoyar técnicamente las actividades para impulsar la gestión integral de RESPEL, en el marco de las mesas de trabajo establecidas entre Minambiente y Mintransporte y Minambiente y el sector de hidrocarburos. 5. Apoyar técnicamente el desarrollo de un documento de orientación sectorial para facilitar la clasificación de RESPEL, con el fin de mejorar la aplicación de la normativa y la calidad de la información sobre generación y manejo de RESPEL en el país. 6. Apoyar técnicamente la actualización del listado de residuos peligrosos permitidos en instalaciones de incineración y coprocesamiento en hornos cementeros, establecido en la Resolución 2267 de este ministerio. 7. Apoyar técnicamente en el proceso de planeación, diseño y formulación de programas o proyectos para promover la gestión ambiental, en lo que respecta a la gestión de residuos peligrosos.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experiencia del contratista sea necesaria o en las que se relacione con el objeto contractual. 12. Todas las demás que le sean asignadas por el supervisor del contrato y que Tengan relación con el objeto contractual.</t>
  </si>
  <si>
    <t>https://community.secop.gov.co/Public/Tendering/OpportunityDetail/Index?noticeUID=CO1.NTC.5663783&amp;isFromPublicArea=True&amp;isModal=true&amp;asPopupView=true</t>
  </si>
  <si>
    <t>El término estrictamente indispensable para que el contratista cumpla con el objeto y obligaciones contractuales será ocho (8) meses, o hasta 31 de diciembre de 2024 lo primero que ocurra, contados a partir del cumplimiento de los requisitos de ejecución.</t>
  </si>
  <si>
    <t>CARMEN ELENA GOMEZ SEGURA</t>
  </si>
  <si>
    <t>https://www1.funcionpublica.gov.co/web/sigep2/hdv/-/directorio/S557819-8003-5/view</t>
  </si>
  <si>
    <t>1. Apoyar a la Dirección de Ordenamiento Ambiental Territorial y Sistema Nacional Ambiental en la definición e implementación de la propuesta del marco conceptual y el procedimiento institucional para el ejercicio de las funciones de inspección y vigilancia por parte del Ministerio sobre las Corporaciones Autónomas Regionales y de Desarrollo Sostenible, así como en la socialización interna y externa, del alcance, naturaleza, procedimiento y resultados de las funciones de inspección y vigilancia, y en el desarrollo de mesas de trabajo institucionales e interinstitucionales con actores interesados en el ejercicio de estas funciones, según corresponda. 2. Requerir la información a que haya lugar y efectuar el análisis jurídico de los informes allegados por las Corporaciones Autónomas Regionales y de Desarrollo Sostenible en el marco de los procesos adelantados en ejercicio de las funciones de Inspección y Vigilancia a éstas y, en caso de requerirse, solicitar el apoyo técnico de las diferentes Dependencias del Ministerio para el análisis del cumplimiento de la política y legislación ambiental por parte de las Corporaciones, para formular las recomendaciones pertinentes o trasladar los resultados a los Entes de Control, según corresponda. 3. Apoyar a la Dirección en la proyección y/o revisión de respuestas a memorandos, peticiones, solicitudes, requerimientos de personas naturales, personas jurídicas, entes de control y despachos judiciales, de conformidad con lo previsto en la Ley 1755 de 2015, relacionadas con el desarrollo de las funciones de Inspección y Vigilancia, y las demás solicitudes que le sean asignadas. 4. Mantener actualizada una base de datos sobre los procesos adelantados en virtud de las funciones de inspección y vigilancia que incluya, al menos, los datos de identificación de las peticiones, requerimientos, respuestas, las actuaciones realizadas en éstos y las autoridades ambientales involucradas, contribuyendo a la definición y desarrollo de herramientas y espacios para la divulgación de información institucional sobre la gestión de dichas autoridades ambientales. 5. Brindar apoyo a la Dirección en el análisis, discusión y ajuste de proyectos normativos internos del Ministerio o en el marco de la participación de la Dirección de Ordenamiento Ambiental Territorial y SINA y el Ministerio en Consejos Directivos, instancias de concertación intersectorial con la Agencia Nacional de Tierras, Ministerio de Agricultura y la participación en los espacios de discusión que así lo requieran. 6. Apoyar la elaboración de los informes de cumplimiento del Plan de Acción de la Dirección de Ordenamiento Ambiental Territorial y SINA en relación con los asuntos relacionados con el objeto y las obligaciones de este contrato. 7. Apoyar a la Dirección de Ordenamiento Ambiental Territorial y Sistema Nacional Ambiental en el análisis estratégico y jurídico sobre las acciones que se deben adelantar en el marco de la estrategia de Inspección y Vigilancia. Calle 37 No. 8 - 40, Bogotá D.C., Colombia Conmutador: (+57) 601 332 3400 https://www.minambiente.gov.co/ F-A-CTR-52: V7 – 27/07/2023 Página 11|27 8. Todas las demás que le sean asignadas por los Supervisores del Contrato y que tenga relación con el objeto contractual.</t>
  </si>
  <si>
    <t>El valor del contrato a celebrar es hasta por la suma de NOVENTA MILLONES DE PESOS ($90.000.000) M/cte, incluido los impuestos a que haya lugar.</t>
  </si>
  <si>
    <t>https://community.secop.gov.co/Public/Tendering/OpportunityDetail/Index?noticeUID=CO1.NTC.5667068&amp;isFromPublicArea=True&amp;isModal=true&amp;asPopupView=true</t>
  </si>
  <si>
    <t>El término estrictamente indispensable para que el contratista cumpla con el objeto y obligaciones contractuales será diez (10) meses, o hasta 31 de diciembre de 2024, lo primero que ocurra</t>
  </si>
  <si>
    <t>EDWARD ARMANDO DÁVILA SÁNCHEZ</t>
  </si>
  <si>
    <t>https://www1.funcionpublica.gov.co/web/sigep2/hdv/-/directorio/S1035296-8003-5/view</t>
  </si>
  <si>
    <t>Prestar los servicios de apoyo a la gestión documental de la Dirección de Asuntos Ambientales Sectorial y Urbana del Ministerio de Ambiente y Desarrollo Sostenible para el manejo integral de la gestión documental, en concordancia con el Plan de Mejoramiento archivístico (PMA) y demás directrices vigentes</t>
  </si>
  <si>
    <t>1. Elaborar y presentar al supervisor un plan detallado de trabajo, que incluya actividades, cronograma y entregables, en un plazo máximo de diez (10) días calendario tras cumplir con los requisitos de ejecución establecidos en el contrato. 2. Realizar la depuración documental de la documentación generada en la Dirección (retiro de copias, duplicados y documentos que no son de archivo). 3. Realizar la clasificación documental de la Dirección para hacer separación de la documentación afectada biológicamente. 4. Realizar el expurgo documental, foliación y retiro del material abrasivo para su posterior archivo. 5. Elaborar los inventarios documentales en el formato de inventario documental FUID. 6. Realizar el almacenamiento de la documentación en buen estado, dentro de carpetas y cajas, por series y sub series, conforme a los instructivos del Proceso de Gestión Documental del Ministerio. 7. Digitalizar los documentos que conforman los expedientes del Archivo de Gestión y que sean requeridos, aplicando las normas establecidas por el Archivo General de la Nación. 8. Consolidar y reorganizar el archivo digital de los documentos que se produzcan o sean de conocimiento de la Dirección de Asuntos Ambientales Sectorial y Urbana. 9. Participar en las reuniones relacionadas con el objeto contractual, para lo cual se deben allegar los soportes de la asistencia, ayudas de memoria y soporte del seguimiento a los compromisos establecidos, en caso de aplicar. 10. Gestionar o tramitar, dentro de los términos legales, las respuestas a peticiones, quejas, reclamos, así como requerimientos de órganos de control y demás solicitudes, cuando sea requerido mediante correo electrónico o a través de la plataforma de información del Ministerio para la “Administración y Recepción de Correspondencia Ambiental (ARCA)”. 11. Todas las demás que le sean asignadas por el supervisor del contrato y que tengan relación con el objeto contractual.</t>
  </si>
  <si>
    <t>El valor del contrato a celebrar es hasta por la suma TREINTA Y TRES MILLONES SEISCIENTOS MIL DE PESOS M/CTE ($33.600.000), incluido los impuestos a que haya lugar</t>
  </si>
  <si>
    <t>https://community.secop.gov.co/Public/Tendering/OpportunityDetail/Index?noticeUID=CO1.NTC.5662862&amp;isFromPublicArea=True&amp;isModal=true&amp;asPopupView=true</t>
  </si>
  <si>
    <t>El término estrictamente indispensable para que el contratista cumpla con el objeto y obligaciones contractuales será Ocho (8) meses, o hasta 31 de diciembre de 2024, lo primero que ocurra.</t>
  </si>
  <si>
    <t>CARLOS SEBASTIAN CASTAÑEDA SALAMANCA</t>
  </si>
  <si>
    <t>https://www1.funcionpublica.gov.co/web/sigep2/hdv/-/directorio/S454432-8003-5/view</t>
  </si>
  <si>
    <t>Apoyar a la Dirección de Ordenamiento Ambiental Territorial y SINA en la definición de lineamientos ambientales y procesos enfocados al fortalecimiento de la gobernanza territorial que incidan en la toma de decisiones de los procesos de planificación y ordenamiento territoria</t>
  </si>
  <si>
    <t>1. Apoyar la formulación de lineamientos para la definición de mecanismos de compensación ambiental en el ordenamiento territorial. 2. Apoyar la definición de lineamientos para el ordenamiento ambiental de la Sabana de Bogotá. 3. Apoyar la articulación de instrumentos de ordenamiento ambiental en función del ordenamiento alrededor del agua. 4. Apoyar la actualización de la guía para orientar la elaboración del concepto ambiental de los planes de desarrollo territoriales por parte de las autoridades ambientales. 5. Apoyar la definición y alcance de aspectos y determinantes asociadas a la gestión ambiental urbana desde el ordenamiento territorial 6. Todas las demás que le sean asignadas por los supervisores del contrato y que tenga relación con el objeto contractual.</t>
  </si>
  <si>
    <t>El valor del contrato a celebrar es hasta por la suma de SETETENTA Y TRES MILLONES QUINIENTOS MIL PESOS M/CTE ($ 73.500.000), incluido los impuestos a que haya lugar.</t>
  </si>
  <si>
    <t>https://community.secop.gov.co/Public/Tendering/OpportunityDetail/Index?noticeUID=CO1.NTC.5668106&amp;isFromPublicArea=True&amp;isModal=true&amp;asPopupView=true</t>
  </si>
  <si>
    <t>El término estrictamente indispensable para que el contratista cumpla con el objeto y obligaciones contractuales será de 10 meses, o hasta 31 de diciembre, lo primero que ocurra.</t>
  </si>
  <si>
    <t xml:space="preserve">PAULA CATALINA SUAREZ MEDINA </t>
  </si>
  <si>
    <t>https://www1.funcionpublica.gov.co/web/sigep2/hdv/-/directorio/S2486114-8003-5/view</t>
  </si>
  <si>
    <t>Prestación de servicios profesionales a la Dirección de Asuntos Marinos, Costeros y Recursos Acuáticos del Ministerio de Ambiente y Desarrollo Sostenible, para implementar acciones que contribuyan al cumplimiento de órdenes judiciales y requerimientos de entidades de control relacionadas con la gestión de recursos hidrobiológicos y ecosistemas marino-costeros e insulares.</t>
  </si>
  <si>
    <t>1. Realizar seguimiento a las medidas y estrategias de manejo y conservación de los recursos hidrobiológicos presentes en los ecosistemas marinos costeros e insulares de Colombia. 2. Elaborar la caracterización y el diagnóstico de los ecosistemas y los recursos hidrobiológicos presente en el área de la ZEPA Chocó como aporte a la construcción de la línea base ambiental a partir de la información disponible con énfasis en la identificación de los impactos ambientales de la pesca industrial en el marco de la Sentencia 0078 de 2020. 3. Realizar los informes de seguimiento a los compromisos de las Sentencia 0078 de 2020, así como requerimientos de entidades de control. 4. Brindar soporte técnico en el desarrollo de acciones de cumplimiento de procesos legales y solicitudes de entes de control relacionadas con la sostenibilidad de los recursos hidrobiológicos presentes en los ecosistemas marino costeros. 5. Apoyar la supervisión de los contratos y/o convenios que le sean designados por el supervisor. 6. Suministrar apoyo técnico en la formulación de proyectos, elaboración de conceptos, respuestas, PQRS, ayudas de memoria, requerimientos de órganos de control y respuestas a consultas y solicitudes de información, relacionados con el objeto contractual con criterios de calidad y oportunidad dando cumplimiento a los términos legales. 7. Participar y apoyar en la organización de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</si>
  <si>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CINCUENTA Y OCHO MILLONES DE PESOS M/CTE ($58.000.000), incluido los impuestos a que haya lugar.</t>
  </si>
  <si>
    <t>https://community.secop.gov.co/Public/Tendering/OpportunityDetail/Index?noticeUID=CO1.NTC.5670037&amp;isFromPublicArea=True&amp;isModal=true&amp;asPopupView=true</t>
  </si>
  <si>
    <t>LAURA MILENA CAMACHO JARAMILLO</t>
  </si>
  <si>
    <t>https://www1.funcionpublica.gov.co/web/sigep2/hdv/-/directorio/S1008437-8003-5/view</t>
  </si>
  <si>
    <t>Prestación de servicios profesionales a la Dirección de Asuntos Marinos, Costeros y Recursos Acuáticos del Ministerio de Ambiente y Desarrollo Sostenible, para apoyar el cumplimiento de la agenda ambiental de océanos en un contexto internacional y nacional, así como la formulación y el seguimiento a los proyectos de cooperación y compromisos internacionales de la Dirección.</t>
  </si>
  <si>
    <t>1. Realizar el seguimiento y posicionamiento de la agenda de océanos en un contexto internacional y nacional acorde con la normativa nacional vigente. 2. Realizar el apoyo técnico para el desarrollo de la estrategia de conservación CMA 2. Apoyar la elaboración de insumos para los documentos guía, documentos de instrucciones o documentos de apoyo que se requieran para las negociaciones internacionales en temas de océanos que se desarrollen durante el 2024. 3. Apoyar la revisión de documentos, preparación de conceptos, ayudas de memoria, respuestas a consultas y solicitudes de información, que se relacionen con el objeto contractual. Calle 37 No. 8 - 40, Bogotá D.C., Colombia Conmutador: (+57) 601 332 3400 https://www.minambiente.gov.co/ F-A-CTR-52: V7 – 27/07/2023 Página 6|22 4. Brindar apoyo técnico en la revisión y seguimiento posibles fuentes de financiamiento y alianzas estratégicas para el desarrollo de iniciativas de biodiversidad y cambio climático para las zonas marino-costeras. 6. Participar en los talleres, reuniones y otros espacios de articulación y negociación a las que sea delegado por el (la) Supervisor(a) del Contrato, así como, apoyar su preparación cuando dichos espacios, talleres o actividades se desarrollen a nivel nacional. 7. Apoyar a la Dirección de Asuntos Marinos, Costeros y Recursos Acuáticos en la formulación y seguimiento de iniciativas, propuestas o proyectos de cooperación internacional que sean de su competencia, especialmente aquellos financiados con recursos del Fondo para el Medio Ambiente Mundial (Global Environmental Facility – GEF) 8. Mantener actualizada la información del drive (Carpeta digital) de la DAMCRA de los tramites asignados. 9.Las demás actividades relacionadas con el desarrollo del objeto del presente contrato.</t>
  </si>
  <si>
    <t>https://community.secop.gov.co/Public/Tendering/OpportunityDetail/Index?noticeUID=CO1.NTC.5667311&amp;isFromPublicArea=True&amp;isModal=true&amp;asPopupView=true</t>
  </si>
  <si>
    <t>CONSUELO GAUTA GÓMEZ</t>
  </si>
  <si>
    <t xml:space="preserve">SISTEMAS DE INFORMACION Y
DOCUMENTACION </t>
  </si>
  <si>
    <t>https://www1.funcionpublica.gov.co/web/sigep2/hdv/-/directorio/S587908-8003-5/view</t>
  </si>
  <si>
    <t>Prestación de servicios profesionales a la Subdirección de Educación y Participación del Ministerio de Ambiente y Desarrollo Sostenible para el apoyo a mecanismos de divulgación y transferencia social del conocimiento a través de la catalogación bibliográfica, análisis documental, normalización y sistematización de los recursos bibliográficos</t>
  </si>
  <si>
    <t>1. Apoyar la recepción de material técnico y científico en diferentes soportes, que sean entregados a la biblioteca especializada, ya sea en calidad de canje, donación o producción propia del ministerio, para que hagan parte de las diferentes colecciones bibliográficas en el formato creado para ello. 2. Apoyar la clasificación y catalogación de recursos bibliográficos bajo el formato MARC21 y el Recurso de Descripción y Acceso [RDA], en el Sistema de Gestión Bibliotecaria [SGB] establecido por el Grupo de Divulgación del Conocimiento y Cultura Ambiental. 3. Apoyar en la actualización de los registros bibliográficos existentes en el sistema de gestión bibliotecario bajo el estándar de catalogación RDA (Resources: Description and Access/ Recursos: Descripción y Acceso). 4. Apoyar en la normalización de los descriptores temáticos y geográficos nuevos que harán parte del Tesauro Ambiental para Colombia. 5. Participar en las reuniones y mesas de trabajo del Grupo de Divulgación del Conocimiento y Cultura Ambiental y la Subdirección de Educación y Participación y realizar los compromisos que le sean asignados. 6. Desempeñar las demás obligaciones que requiera el supervisor en el marco del objeto contractual.</t>
  </si>
  <si>
    <t>El valor del contrato a celebrar es hasta por la suma de SESENTA Y DÓS MILLONES QUINIENTOS MIL PESOS M/CTE ($62.500.000), incluido los impuestos a que haya lugar</t>
  </si>
  <si>
    <t>C-3208-0900-5-10101A-3208008-02</t>
  </si>
  <si>
    <t>https://community.secop.gov.co/Public/Tendering/OpportunityDetail/Index?noticeUID=CO1.NTC.5671731&amp;isFromPublicArea=True&amp;isModal=true&amp;asPopupView=true</t>
  </si>
  <si>
    <t>El término estrictamente indispensable para que el contratista cumpla con el objeto y obligaciones contractuales será de DIEZ MESES (10), o hasta 31 de diciembre,</t>
  </si>
  <si>
    <t>MARIA PAULA SARMIENTO HINCAPIE</t>
  </si>
  <si>
    <t>https://www1.funcionpublica.gov.co/web/sigep2/hdv/-/directorio/S4804752-8003-5/view</t>
  </si>
  <si>
    <t>1. Realizar la proyección de los actos administrativos de inicio, impulso y de fondo de los expedientes de carácter sancionatorio que por reparto le sean asignados, donde la Dirección de Bosques, Biodiversidad y Servicios Ecosistémicos ostente potestad sancionatoria. 2. Analizar y dar trámite a los traslados por competencia de las distintas Autoridades Ambientales que sean asignados por el supervisor del contrato. 3. Proyectar respuestas a los requerimientos de Entes de Control en el marco de los procesos sancionatorios competencia de la Dirección de Bosques, Biodiversidad y Servicios Ecosistémico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actividades que estén relacionadas con el objeto contractual y que sean asignadas por el supervisor</t>
  </si>
  <si>
    <t>El valor del contrato a celebrar es hasta por la suma de CINCUENTA Y SEIS MILLONES OCHOCIENTOS TREINTA Y TRES MIL TRESCIENTOS TREINTA Y TRES PESOS M/CTE ($56.833.333) incluido los impuestos a que haya lugar.</t>
  </si>
  <si>
    <t>https://community.secop.gov.co/Public/Tendering/OpportunityDetail/Index?noticeUID=CO1.NTC.5671049&amp;isFromPublicArea=True&amp;isModal=true&amp;asPopupView=true</t>
  </si>
  <si>
    <t>El término estrictamente indispensable para que el contratista cumpla con el objeto y obligaciones contractuales será de DIEZ (10) MESES Y DIEZ (10) DÍAS, o hasta 31 de diciembre de 2024, lo primero que ocurra</t>
  </si>
  <si>
    <t>LUIS MIGUEL MONTAÑEZ MORENO</t>
  </si>
  <si>
    <t>ADMINISTRACION PUBLICA TERRITORIAL</t>
  </si>
  <si>
    <t>https://www1.funcionpublica.gov.co/web/sigep2/hdv/-/directorio/S4766672-8003-5/view</t>
  </si>
  <si>
    <t>El valor del contrato a celebrar es hasta por la suma de TREINTA Y DOS MILLONES CIENTO TREINTA Y SEIS MIL SEISCIENTOS SESENTA Y SIETE PESOS M/cte ($32.136.667), incluidos los impuestos a que haya lugar.</t>
  </si>
  <si>
    <t>https://community.secop.gov.co/Public/Tendering/OpportunityDetail/Index?noticeUID=CO1.NTC.5666878&amp;isFromPublicArea=True&amp;isModal=true&amp;asPopupView=true</t>
  </si>
  <si>
    <t>El término estrictamente indispensable para que el contratista cumpla con el objeto y obligaciones contractuales será de diez (10) meses y once (11) días, a partir del cumplimiento a los requisitos de perfeccionamiento y legalización del contrato, sin exceeder al 31 de diciembre de 2024.</t>
  </si>
  <si>
    <t>EDDY JAZMINA QUINTERO PERILLA</t>
  </si>
  <si>
    <t>https://www1.funcionpublica.gov.co/web/sigep2/hdv/-/directorio/S1889907-8003-5/view</t>
  </si>
  <si>
    <t>Prestar servicios profesionales para realizar actividades enfocadas al funcionamiento de los Fondos que administra el Ministerio y en la operación del Fondo para Vida y la Biodiversidad, en apoyo a la formulación, conceptualización metodológica, evaluación, emisión de conceptos o pronunciamientos técnicos</t>
  </si>
  <si>
    <t>1. Apoyar a la Oficina Asesora de Planeación en las actividades que se requieran en el marco de la secretaría técnica del Consejo Directivo del Fondo para la Vida y la Biodiversidad, así como en el comité fiduciario que le sean solicitados. 2. Integrar, participar y operativizar los comités o grupos técnicos de apoyo de acuerdo con lo establecido en el Reglamento Operativo del Fondo para la Vida y la Biodiversidad y otros equipos que le sean asignados por el supervisor, dejando constancia de su participación a través de actas. 3. Acompañar el proceso de estructuración de proyectos de inversión acorde con la metodología vigente, mediante el desarrollo de mesas técnicas, socialización de términos de referencia, desarrollo programas o proyectos, de acuerdo con lo establecido en el reglamento operativo de los diferentes fondos. 4. Realizar la evaluación y seguimiento sobre los proyectos de inversión, presentados por las entidades del Sector Ambiente y Desarrollo Sostenible, entes territoriales y otros actores interesados, mediante la revisión de documentos presentados, para generar conceptos técnicos, así como revisar solicitudes de ajustes, modificaciones, proyectar las respuestas a las entidades o equipos del ministerio, reportándolo en el formato establecido y entregarlo para el repositorio de los proyectos. Calle 37 No. 8 - 40, Bogotá D.C., Colombia Conmutador: (+57) 601 332 3400 https://www.minambiente.gov.co/ F-A-CTR-52: V7 – 27/07/2023 Página 30|46 5. Consolidar la información de los proyectos de inversión generada en el proceso de formulación, evaluación y seguimiento, en las bases de datos que establezca la Oficina Asesora de Planeación y realizar la transferencia documental al equipo de la Oficina para conformar los expedientes digitales o físicos. 6. Realizar la validación de datos y análisis estadístico que se generen del control del estado de los proyectos de inversión, para la elaboración de reportes, informes y alertas tempranas de los programas y proyectos del Fondo para la Vida y la Biodiversidad en respuesta a las solicitudes realizadas por el supervisor. 7. Participar en la revisión, elaboración, actualización y/o divulgación de los procedimientos, metodologías, guías técnicas, manuales internos, proyectos tipo y otros documentos, para la formulación, evaluación y seguimiento de proyectos de inversión presentados por las entidades del Sector Ambiente y Desarrollo Sostenible, entes territoriales y otros actores interesados; así como, participar en las reuniones requeridas por el supervisor relacionadas con el objeto contractual para lo cual se deben allegar los soportes de la asistencia, ayudas de memoria y soporte del seguimiento a los compromisos establecidos, en caso de aplicar. 8.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</si>
  <si>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NOVENTA Y CUATRO MILLONES OCHOCIENTOS MIL PESOS M/CTE ($94.800.000), incluido los impuestos a que haya lugar.</t>
  </si>
  <si>
    <t>https://community.secop.gov.co/Public/Tendering/OpportunityDetail/Index?noticeUID=CO1.NTC.5685699&amp;isFromPublicArea=True&amp;isModal=true&amp;asPopupView=true</t>
  </si>
  <si>
    <t>El término estrictamente indispensable para que el contratista cumpla con el objeto y obligaciones contractuales será 10 meses y 16 días calendario, o hasta 30 de diciembre 2024, lo primero que ocurra.</t>
  </si>
  <si>
    <t>CAMILO ANDRES POMARES QUIMBAYA</t>
  </si>
  <si>
    <t>https://www1.funcionpublica.gov.co/web/sigep2/hdv/-/directorio/S295323-8003-5/view</t>
  </si>
  <si>
    <t>https://community.secop.gov.co/Public/Tendering/OpportunityDetail/Index?noticeUID=CO1.NTC.5669597&amp;isFromPublicArea=True&amp;isModal=true&amp;asPopupView=true</t>
  </si>
  <si>
    <t>El término estrictamente indispensable para que el contratista cumpla con el objeto y obligaciones contractuales será 10 meses y 16 días calendario, o hasta 30 de diciembre 2024, lo primero que ocurra</t>
  </si>
  <si>
    <t>JOHN JAIRO GONZALEZ RODRIGUEZ</t>
  </si>
  <si>
    <t>https://www1.funcionpublica.gov.co/web/sigep2/hdv/-/directorio/S1731000-8003-5/view</t>
  </si>
  <si>
    <t>https://community.secop.gov.co/Public/Tendering/OpportunityDetail/Index?noticeUID=CO1.NTC.5670054&amp;isFromPublicArea=True&amp;isModal=true&amp;asPopupView=true</t>
  </si>
  <si>
    <t>DAVID EDUARDO MONROY RAMOS</t>
  </si>
  <si>
    <t>https://www1.funcionpublica.gov.co/web/sigep2/hdv/-/directorio/S3093632-8003-5/view</t>
  </si>
  <si>
    <t>Prestación de servicios profesionales a la Dirección de Bosques, Biodiversidad y Servicios Ecosistémicos del Ministerio de Ambiente y Desarrollo Sostenible, para elaborar desde el componente físico conceptos técnicos relacionados con evaluación de solicitudes de sustracción de áreas reservas forestales nacionales, y con los procesos de ordenamiento de las reservas forestales protectoras y protectoras-productoras nacionales</t>
  </si>
  <si>
    <t>1. Elaborar desde el componenete físico conceptos técnicos de evaluación de solicitudes de sustracción de áreas de reservas forestales nacionales y seguimiento a obligaciones derivadas 2. Elaborar conceptos técnicos desde el componente físico relacionados con los procesos de ordenamiento de las reservas forestales protectoras y protectoras-productoras nacionales. 3.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4. Adelantar cuando se requiera las visitas técnicas desde el componente físico relacionadas con el trámite de sustracción de reservas forestales nacionales.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</si>
  <si>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SESENTA Y CINCO MILLONES SEISCIENTOS VEINTICINCO MIL PESOS ($65.625.000) M/CTE incluido los impuestos a que haya lugar</t>
  </si>
  <si>
    <t>https://community.secop.gov.co/Public/Tendering/OpportunityDetail/Index?noticeUID=CO1.NTC.5670357&amp;isFromPublicArea=True&amp;isModal=true&amp;asPopupView=true</t>
  </si>
  <si>
    <t>El término estrictamente indispensable para que el contratista cumpla con el objeto y obligaciones contractuales será de DIEZ (10) MESES o hasta 31 de diciembre de 2024, lo primero que ocurra, previo cumplimiento de los requisitos de perfeccionamiento y ejecución</t>
  </si>
  <si>
    <t xml:space="preserve">NATHALIA ANDREA RAMIREZ MORAN </t>
  </si>
  <si>
    <t>https://www1.funcionpublica.gov.co/web/sigep2/hdv/-/directorio/S786872-8003-5/view</t>
  </si>
  <si>
    <t>Prestar servicios profesionales a la Dirección de Bosques, Biodiversidad y Servicios Ecosistémicos, con el fin de generar aportes técnicos al grupo de biodiversidad relacionados con el manejo y uso sostenible de la flora silvestre en el marco del aprovechamiento y comercialización de sus especies, así como en la generación de conocimiento de su biodiversidad</t>
  </si>
  <si>
    <t>1. Ofrecer apoyo en la evaluación de las solicitudes que se realizan al Grupo de Biodiversidad relacionados con la comercialización de las especies de bromelias y orquídeas. 2. Brindar información técnica sobre la diversidad de la flora y líquenes silvestres, en el marco de su uso y comercialización, así como los criterios para su conservación. 3. Apoyar técnicamente las propuestas normativas para la actualización de la veda, así como para los procesos relacionados con su aprovechamiento y comercialización de la flora. 4. Analizar las acciones, planes y programas de manejo de las especies de flora silvestre con el fin proponer estrategias para su conservación y uso sostenible. 5. Realizar visitas técnicas en el territorio y acompañar a los espacios interdisciplinarios para hacer seguimiento de las entidades e instituciones que manejan las temáticas de comercialización de las especies de plantas no maderables.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Las demás actividades asignadas que estén relacionadas con el objeto contractual.</t>
  </si>
  <si>
    <t>El valor del contrato a celebrar es hasta por la suma de SESENTA Y CINCO MILLONES DE PESOS M/CTE ($65.000.000) incluido los impuestos a que haya lugar.</t>
  </si>
  <si>
    <t>LUIS FRANCISCO CAMARGO FAJARDO</t>
  </si>
  <si>
    <t>Profesional Especializado Grado 19 Código 2028</t>
  </si>
  <si>
    <t>GRUPO DE GESTIÓN EN BIODIVERSIDAD DE LA DIRECCIÓN DE BOSQUES</t>
  </si>
  <si>
    <t>https://community.secop.gov.co/Public/Tendering/OpportunityDetail/Index?noticeUID=CO1.NTC.5669071&amp;isFromPublicArea=True&amp;isModal=true&amp;asPopupView=true</t>
  </si>
  <si>
    <t>ÁNGELA LILIANA RODRÍGUEZ GONZÁLEZ</t>
  </si>
  <si>
    <t>https://www1.funcionpublica.gov.co/web/sigep2/hdv/-/directorio/S1469018-8003-5/view</t>
  </si>
  <si>
    <t>Prestar servicios profesionales a la Dirección de Cambio Climático y Gestión del Riesgo del Ministerio de Ambiente y Desarrollo Sostenible para apoyar al grupo de mitigación brindando insumos para el desarrollo de lineamientos de integridad ambiental en el proceso de seguimiento de las iniciativas de mitigación de GEI, que apliquen a instrumentos precio al carbono y otros instrumentos económicos basados en mercados de carbono.</t>
  </si>
  <si>
    <t>1-Proveer insumos para la reglamentación de iniciativas de mitigación, con miras al fortalecimiento de la integridad ambiental de estas. 2-Apoyar la revisión de integridad ambiental en las iniciativas de mitigación de GEI y las metodologías de cuantificación de GEI; y generar lineamientos para criterios de justicia climática en iniciativas de mitigación en articulación con los grupos pertinentes en la DCCGR. 3-Apoyar la generación e implementación del mapa de procesos para medios de implementación de gestión del cambio climático en articulación con otros miembros de la DCCGR. 4-Apoyar el desarrollo e implementación de las reglas de contabilidad y procesos del sistema MRV en articulación con el grupo de transparencia. 5-Representar al Ministerio de Ambiente y Desarrollo Sostenible y preparar los insumos requeridos para los procesos de negociación de Colombia ante la Convención Marco de Naciones Unidas para el Cambio Climático, así como espacios de articulación interinstitucional e internacional para intercambios de experiencias y fortalecimiento de instrumentos económicos y basados en mercados de carbono para la mitigación del cambio climático. 6-Proyectar, consolidar y gestionar respuestas a derechos de petición, solicitudes de información y demás peticiones, que le sean solicitados a través de la plataforma ARCA, o por cualquier otro medio o herramienta de la entidad relacionada con el objeto del contrato y específicamente requerimientos referentes al mecanismo de no causación del impuesto al carbono realizados por usuarios externos y dependencias del Ministerio de Ambiente y Desarrollo Sostenible, para lo cual deberá dar cumplimiento a los términos previstos en la Ley. 7-Todas las demás que le sean asignadas por la Dirección y que tengan relación con el objeto contractual.</t>
  </si>
  <si>
    <t>El valor del contrato a celebrar es hasta por la suma de OCHENTA Y CUATRO MILLONES TRESCIENTOS CUARENTA MIL SEISCIENTOS SESENTA Y SIETE PESOS M/CTE ($84.340.667), incluido los impuestos a que haya lugar</t>
  </si>
  <si>
    <t>https://community.secop.gov.co/Public/Tendering/OpportunityDetail/Index?noticeUID=CO1.NTC.5714623&amp;isFromPublicArea=True&amp;isModal=true&amp;asPopupView=true</t>
  </si>
  <si>
    <t>El término estrictamente indispensable para que el contratista cumpla con el objeto y obligaciones contractuales será de DIEZ (10) MESES DIEZ (10) DÍAS, o hasta 31 de diciembre de 2024, lo primero que ocurra, contados a partir del cumplimiento de los requisitos de ejecución previo perfeccionamiento del contrato.</t>
  </si>
  <si>
    <t>LIZETH CAROLINA BARRAGAN LUQUE</t>
  </si>
  <si>
    <t>https://www1.funcionpublica.gov.co/web/sigep2/hdv/-/directorio/S4809046-8003-5/view</t>
  </si>
  <si>
    <t>Prestación de servicios profesionales a la Dirección de Bosques, Biodiversidad y Servicios Ecosistémicos del Ministerio de Ambiente y Desarrollo Sostenible, para apoyar a la coordinación del Grupo Gestión Integral de Bosques y Reservas Forestales en las diferentes tareas de carácter técnico y administrativo requeridas por el área.</t>
  </si>
  <si>
    <t>1. Elaborar informes técnicos, presentaciones y otros documentos que le sean requeridos relacionados con las temáticas propias del grupo. 2. Participar y acompañar a la coordinación del grupo en las reuniones que le sean asignadas, elaborar las ayudas de memorias y otros documentos técnicos que se requieran. 3. Asistir a la coordinación del grupo el proceso de revisión, asignación y trámite de correspondencia asignada al grupo gestión integral de bosques y reservas forestales nacionales. 4. Brindar asistencia en la gestión de la información para el desarrollo del Observatorio de Economía Forestal 5. Realizar informes consolidados trimestrales con información económica relacionada con el sector forestal.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Apoyar al Grupo Gestión Integral de Bosques y Reservas Forestales en el seguimiento, revisión y radicación para el trámite de pago de los informes de supervisión de las contratistas a cargo del área. 8. Aplicar en los espacios de participación y acompañamiento desarrollados mensualmente en el marco del objeto contractual los formatos y procedimientos establecidos en el sistema integrado de gestión de la entidad. 9. Las demás que sean asignadas por el Supervisor relacionadas con el Objeto del Contrato.</t>
  </si>
  <si>
    <t>El valor del contrato a celebrar es hasta por la suma de SESENTA Y SEIS MILLONES SETECIENTOS TREINTA Y TRES MIL TRESCIENTOS TREINTA Y TRES PESOS M/CTE ($66.733.333) incluido los impuestos a que haya lugar.</t>
  </si>
  <si>
    <t>https://community.secop.gov.co/Public/Tendering/OpportunityDetail/Index?noticeUID=CO1.NTC.5670537&amp;isFromPublicArea=True&amp;isModal=true&amp;asPopupView=true</t>
  </si>
  <si>
    <t>El término estrictamente indispensable para que el contratista cumpla con el objeto y obligaciones contractuales será de DIEZ (10) MESES Y OCHO (8) DÍAS, contados a partir del cumplimiento de los requisitos de ejecución, o hasta 31 de diciembre de 2024, lo primero que ocurra.</t>
  </si>
  <si>
    <t>NESTOR ANDRES VELANDIA CAROZO</t>
  </si>
  <si>
    <t>https://www1.funcionpublica.gov.co/web/sigep2/hdv/-/directorio/S214169-8003-5/view</t>
  </si>
  <si>
    <t>Prestación de servicios profesionales para apoyar la actualización, implementación y seguimiento de las actividades definidas en los planes y programas institucionales asociados al Grupo de Talento Humano, así como en la revisión de los procesos y procedimientos en el marco del sistema de gestión de calidad del Ministerio de Ambiente y Desarrollo Sostenible</t>
  </si>
  <si>
    <t>1. Realizar el seguimiento a las metas contempladas en el Plan de Acción Institucional, a través de la recolección, revisión, preparación y reporte de la información a cargo del Grupo de Talento Humano y sugerir las acciones de mejora correspondientes. 2. Apoyar la implementación de indicadores de gestión de las actividades desarrolladas por el grupo y realizar la medición correspondiente del cumplimiento de las metas y compromisos establecidos. 3. Apoyar la implementación de bases de datos, tableros de control y demás información necesaria, para el seguimiento de los compromisos, plazos, gestiones y respuestas a cargo del Grupo de Talento Humano. 4. Apoyar en la elaboración y/o revisión de los informes, reportes, seguimientos, evidencias y demás información que se requiera para el cumplimiento de las metas de los planes y programas del Grupo de Talento Humano. 5. Apoyar el seguimiento, recolección y reporte de la información de los planes de mejoramiento del Grupo de Talento Humano en el marco del modelo del modelo integrado de planeación y gestión. 6. Apoyar al Grupo de Talento Humano en la revisión, elaboración, actualización y mejoramiento de los procesos y procedimientos a cargo. 7. Coaduyar al Grupo de Talento Humano en una propuesta para la actualización de la política de Gestión de Conocimiento para el Ministerio de Ambiente y Desarrollo Sostenible. 8. Asistir al Grupo de Talento Humano en las actividades asociadas al proceso y en el apoyo en la proyección o revisión de las respuestas a peticiones y reportes de información solicitados al interior del ministerio y por entes o ciudadanos externos relacionados con la gestión del área, que le sean asignados por el supervisor del contrato 9. Asistir a las reuniones del Sistema de Gestión de Calidad y en aquellas que el supervisor requiera su presencia, relacionadas con el objeto contractual. 10. Las demás actividades que le sean asignadas por el supervisor en relación con el objeto del contrato.</t>
  </si>
  <si>
    <t>El valor del contrato a celebrar es hasta por la suma de OCHENTA MILLONES TRESCIENTOS CUARENTA Y UN MIL SEISCIENTOS SESENTA Y SIETE PESOS M/CTE ($80.341.667), incluido los impuestos a que haya lugar.</t>
  </si>
  <si>
    <t>https://community.secop.gov.co/Public/Tendering/OpportunityDetail/Index?noticeUID=CO1.NTC.5677979&amp;isFromPublicArea=True&amp;isModal=true&amp;asPopupView=true</t>
  </si>
  <si>
    <t>El término estrictamente indispensable para que el contratista cumpla con el objeto y obligaciones contractuales será diez (10) meses y once (11) días, o hasta 31 de diciembre, lo primero que ocurra</t>
  </si>
  <si>
    <t>NATHALIA ANDREA GAMBOA BAUTISTA</t>
  </si>
  <si>
    <t>ECONÓMIA</t>
  </si>
  <si>
    <t>https://www1.funcionpublica.gov.co/web/sigep2/hdv/-/directorio/S4809045-8003-5/view</t>
  </si>
  <si>
    <t>Prestación de servicios profesionales a la Dirección de Bosques, Biodiversidad y Servicios Ecosistémicos del Ministerio de Ambiente y Desarrollo Sostenible, para proporcionar acompañamiento administrativo y financiero, con énfasis en los procesos de liquidación de los diferentes contratos y/o convenios suscritos por la dependencia.</t>
  </si>
  <si>
    <t>1. Apoyar a la Dirección de Bosques en el acompañamiento administrativo y financiero para la estructuración, seguimiento y liquidación de los diferentes contratos y/o convenios suscritos por el área. 2. Realizar las solicitudes y aclaraciones financieras necesarias para la adecuada liquidación de los contratos y/o convenios a cargo de la Dirección de Bosques, Biodiversidad y Servicios Ecosistémicos. 3. Cargar en los drives de la oficina de contratos, los soportes financieros de los convenios y/o contratos suscritos por la Dirección de Bosques, Biodiversidad y Servicios Ecosistémicos. 4. Elaborar el reporte mensual del estado de las liquidaciones a su cargo de los contratos y/ convenio de la Dirección de Bosques. 5. Las demás actividades asignadas por el supervisor que se relacionen con el objeto y las obligaciones contractuales.</t>
  </si>
  <si>
    <t>El valor del contrato a celebrar es hasta por la suma de hasta SESENTA Y UN MILLONES DE PESOS M/CTE ($61.000.000), incluido los impuestos a que haya lugar.</t>
  </si>
  <si>
    <t>https://community.secop.gov.co/Public/Tendering/OpportunityDetail/Index?noticeUID=CO1.NTC.5679467&amp;isFromPublicArea=True&amp;isModal=true&amp;asPopupView=true</t>
  </si>
  <si>
    <t>El término estrictamente indispensable para que el contratista cumpla con el objeto y obligaciones contractuales será DIEZ (10) MESES Y CINCO (5) DIAS, o hasta 31 de diciembre, lo primero que ocurra, previo cumplimiento de los requisitos de perfeccionamiento y ejecución</t>
  </si>
  <si>
    <t>NATALIA ALEJANDRA MEJIA OSORIO</t>
  </si>
  <si>
    <t>ABOGADA</t>
  </si>
  <si>
    <t>https://www1.funcionpublica.gov.co/web/sigep2/hdv/-/directorio/S2654878-8003-5/view</t>
  </si>
  <si>
    <t>Prestar servicios profesionales a la Secretaría General en articulación con el despacho del Viceministerio de Políticas y Normalización Ambiental, para dar trámite a las PQRSD y comunicaciones oficiales recibidas en esta dependencia.</t>
  </si>
  <si>
    <t>1. Apoyar la proyección de respuesta de las PQRSD (peticiones, quejas, reclamos, sugerencias o denuncias), asignadas a las dependencias del Viceministerio de Políticas y Normalización Ambiental. 2. Apoyar la revisión de los oficios de respuesta a peticiones, que son de competencia de las dependencias del Viceministerio de Políticas y Normalización Ambiental. 3. Hacer seguimiento al cumplimiento de los términos de respuesta a las peticiones asignadas a las dependencias del Viceministerio de Políticas y Normalización Ambiental, con el fin de gestionar oportunamente la respuesta o la finalización del trámite, con los responsables. 4. Elaborar informes de gestión de las peticiones asignadas a las dependencias del Viceministerio de Políticas y Normalización Ambiental. 5. Identificar las respuestas tipo a las consultas frecuentes, sistematizarlas y consolidar base para poner a disposición de los usuarios. 6. Participar en la mejora de la estrategia de gestión oportuna de PQRSD y reducción de tiempo de respuesta, documentando los resultados. 7. Asistir a las reuniones, talleres y espacios que le sean citados levantando memoria o acta y demás evidencias que soporten la participación, así mismo deberá acoger las recomendaciones brindadas para la mejora de la gestión. 8. Las demás actividades que le sean asignadas por la supervisión del contrato y estén relacionadas con el objeto contractual</t>
  </si>
  <si>
    <t>El valor del contrato a celebrar es hasta por la suma de CINCUENTA Y SEIS MILLONES DE PESOS M/CTE ($56.000.000) incluido los impuestos a que haya lugar.</t>
  </si>
  <si>
    <t>https://community.secop.gov.co/Public/Tendering/OpportunityDetail/Index?noticeUID=CO1.NTC.5680623&amp;isFromPublicArea=True&amp;isModal=true&amp;asPopupView=true</t>
  </si>
  <si>
    <t>El término estrictamente indispensable para que el contratista cumpla con el objeto y obligaciones contractuales será de OCHO (08) MESES, contados a partir del cumplimiento de los requisitos de ejecución previo perfeccionamiento del contrato, o hasta 31 de diciembre, lo primero que ocurra.</t>
  </si>
  <si>
    <t>LADY DAHIANA CALDERON CARDOSO</t>
  </si>
  <si>
    <t>NGENIERIA DE SISTEMAS CON ENFASIS EN TELECOMUNICACIONES</t>
  </si>
  <si>
    <t>https://www1.funcionpublica.gov.co/web/sigep2/hdv/-/directorio/S2325555-8003-5/view</t>
  </si>
  <si>
    <t>Prestar servicios profesionales al Despacho de la Ministra de Ambiente y Desarrollo Sostenible en la identificación, recolección, producción y análisis de información georreferenciada para la implementación de estrategias en los territorios priorizados</t>
  </si>
  <si>
    <t>1. Apoyar en la planificación y ejecución de proyectos y estrategias en los territorios priorizados, conjuntamente con los Analistas SIG de la entidad. 2. Apoyar en la identificación, recolección, producción y análisis de modelos, así como en la difusión de necesidades de información cartográfica y fuentes de información geográfica para los territorios priorizados. 3. Participar en el desarrollo de metodologías de recolección y análisis de datos, según las necesidades de los territorios priorizados. 4. Apoyar técnicamente a los Analistas SIG de la entidad en la implementación de mejores prácticas en sistemas de información geográfica, mantenimiento de datos, cartografía e interoperabilidad. Calle 37 No. 8 - 40, Bogotá D.C., Colombia Conmutador: (+57) 601 332 3400 https://www.minambiente.gov.co/ F-A-CTR-52: V7 – 27/07/2023 Página 18|30 5. Apoyar en el desarrollo, la implementación y la actualización de la georreferenciación de los tableros de control, para el seguimiento y la evaluación de los asuntos estratégicos y coyunturales del Despacho de la Ministra. 6. Generar reportes e informes con los resultados de la investigación y el trabajo de los Analistas SIG de la entidad en los territorios priorizados, a partir de diversas expresiones digitales como visualizaciones interactivas de datos, cuadros de mando en línea y Story Maps. 7. Las demás actividades que sean asignadas por el supervisor del contrato y estén relacionadas directamente con el objeto de este.</t>
  </si>
  <si>
    <t>El valor del contrato a celebrar es hasta por la suma de NOVENTA MILLONES DE PESOS M/CTE. ($90.000.000), incluidos los impuestos a que haya lugar</t>
  </si>
  <si>
    <t>https://community.secop.gov.co/Public/Tendering/OpportunityDetail/Index?noticeUID=CO1.NTC.5674080&amp;isFromPublicArea=True&amp;isModal=true&amp;asPopupView=true</t>
  </si>
  <si>
    <t>JULIO ALBERTO CAÑAS TORRES</t>
  </si>
  <si>
    <t>https://www1.funcionpublica.gov.co/web/sigep2/hdv/-/directorio/S4721138-8003-5/view</t>
  </si>
  <si>
    <t>7 Prestación de servicios profesionales a la Dirección de Bosques, Biodiversidad y Servicios Ecosistémicos del Ministerio de Ambiente y Desarrollo Sostenible, para generar insumos técnicos relacionados con los procesos de ordenamiento y manejo de las reservas forestales protectoras y protectoras-productoras nacionales.</t>
  </si>
  <si>
    <t>1. Generar insumos técnicos requeridos en el marco de la actualización y adopción de los planes de manejo de las reservas forestales protectoras y protectoras-productoras de orden nacional. 2. Generar insumos técnicos para las propuestas de realinderación, recategorización o integración de las Reservas Forestales Protectoras Nacionales. 3. Elaborar insumos técnicos para la formalización del registro de Reservas Forestales Protectoras Nacionales. 4.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5. Asistir a las reuniones y mesas técnicas que le sean requeridas en el marco del objeto del contrato, generando los informes y documentos técnicos correspondientes. 6. Adelantar cuando se requiera las visitas técnicas que involucren la temática del objeto del contrato, generando los informes y documentos técnicos correspondientes. 7. Entregar a archivo de gestión de la Dirección de Bosques, Biodiversidad y Servicios Ecosistémicos, la documentación generada durante el desarrollo de las obligaciones del contrato, empleando los formatos establecidos en el SOMOSIG-Sistema integrado de gestión. 8. Las demás que sean asignadas por el supervisor del contrato y que tengan relación con el objeto contractual</t>
  </si>
  <si>
    <t>El valor del contrato a celebrar es hasta por la suma de SESENTA Y TRES MILLONES TREINTA Y TRES MIL TRESCIENTOS TREINTA Y TRES PESOS ($63.033.333), incluido los impuestos a que haya lugar.</t>
  </si>
  <si>
    <t>https://community.secop.gov.co/Public/Tendering/OpportunityDetail/Index?noticeUID=CO1.NTC.5674636&amp;isFromPublicArea=True&amp;isModal=true&amp;asPopupView=true</t>
  </si>
  <si>
    <t>El término estrictamente indispensable para que el contratista cumpla con el objeto y obligaciones contractuales será DIEZ (10) MESES Y DIEZ (10) DÍAS, o hasta 31 de diciembre de 2024, lo primero que ocurra</t>
  </si>
  <si>
    <t>ANDREA TATHIANA GAONA CAMACHO</t>
  </si>
  <si>
    <t>https://www1.funcionpublica.gov.co/web/sigep2/hdv/-/directorio/S4721585-8003-5/view</t>
  </si>
  <si>
    <t>Prestación de servicios profesionales a la Dirección de Gestión Integral del Recurso Hídrico del Ministerio de Ambiente y Desarrollo Sostenible, para brindar soporte técnico profesional en las actividades de gestión, seguimiento y consolidación requeridas en el marco del cumplimiento de las ordenes (4.67, 4.5, 4.6 y 4.73) y sus acciones derivadas de la sentencia de la Acción popular del Río Bogotá</t>
  </si>
  <si>
    <t>1. Consolidar y apoyar la implementación de la ruta de trabajo a seguir por parte de las entidades integrantes del Consejo Estratégico de la Cuenca Hidrográfica del Río Bogotá – CECH, para avanzar en la puesta en marcha del SERVDA (sistema de evaluación del riesgo y valoración del daño ambiental), asociada a la Orden 4.67 y las acciones que se deriven de esta. 2. Apoyar la gestión, seguimiento y promoción de acciones para el cumplimiento por parte de las entidades integrantes del Consejo Estratégico de la Cuenca Hidrográfica del Río Bogotá – CECH, para avanzar en el cumplimiento de las ordenes 4.5 y 4.6.1. 3. Proyectar y consolidar los informes de avance de ejecución y seguimiento de actividades asociadas a las ordenes (4.67, 4.5, 4.6.1 y 4.73) y sus acciones derivadas, que sean requeridos en el marco del cumplimiento de la sentencia de Acción popular del Río Bogotá. 4. Proyectar, revisar y analizar los diferentes informes, reportes de avance, ejecución y seguimiento de actividades, requeridos por las diferentes instancias de control y seguimiento en coordinación con demás áreas según corresponda, en el marco de la sentencia de acción popular el río Bogotá. 5. Brindar apoyo e insumos técnico en la elaboración y puesta en marcha del plan de acción del Consejo Estratégico de la Cuenca Hidrográfica CECH o el instrumento que se defina, dinamizando y entregando los documentos a que haya lugar, de conformidad con las orientaciones de la supervisión. 6. Las demás que le sean requeridas por el supervisor del contrato y que tengan relación con el objeto contractual.</t>
  </si>
  <si>
    <t>El valor del contrato a celebrar es hasta por la suma de SETENTA Y NUEVE MILLONES TRESCIENTOS OCHENTA MIL PESOS ($ 79.380.000,00), incluido los impuestos a que haya lugar.</t>
  </si>
  <si>
    <t>https://community.secop.gov.co/Public/Tendering/OpportunityDetail/Index?noticeUID=CO1.NTC.5682652&amp;isFromPublicArea=True&amp;isModal=true&amp;asPopupView=true</t>
  </si>
  <si>
    <t>El término estrictamente indispensable para que el contratista cumpla con el objeto y obligaciones contractuales será de nueve (9) meses, o hasta 31 de diciembre, lo primero que ocurra.</t>
  </si>
  <si>
    <t>CARLOS MANUEL PINEDA TRIANA</t>
  </si>
  <si>
    <t>https://www1.funcionpublica.gov.co/web/sigep2/hdv/-/directorio/S407432-8003-5/view</t>
  </si>
  <si>
    <t>Prestar servicios profesionales a la Dirección de Asuntos Ambientales, Sectorial y Urbana del Ministerio de Ambiente y Desarrollo Sostenible, para apoyar en la formulación de instrumentos de política y planificación para la gestión sostenible de los plásticos de un solo uso, en el marco de la legislación vigente</t>
  </si>
  <si>
    <t>1. Elaborar y presentar al supervisor un plan detallado de trabajo, que incluya actividades, cronograma y entregables, en un plazo máximo de diez (10) días calendario tras cumplir con los requisitos de ejecución establecidos en el contrato. 2. Apoyar la elaboración del plan de reconversión productiva y adaptación laboral, según lo establecido en el artículo 9 de la Ley 2232 de 2022, a partir de los lineamientos existentes. 3. Apoyar la complementación y socialización de la política nacional para la reducción de la producción y consumo de productos plásticos de un solo uso con los sectores interesados y la orientación en el ajuste del documento. 4. Apoyar el desarrollo de talleres y mesas de trabajo de los procesos de socialización y consulta, con los actores interesados, de los instrumentos normativos propuestos, relacionados con el objeto del contrato.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t>
  </si>
  <si>
    <t>CARLOS JAIRO RAMIREZ RODRIGUEZ</t>
  </si>
  <si>
    <t>Profesional Especializado, Código 2028, Grado 24,</t>
  </si>
  <si>
    <t>https://community.secop.gov.co/Public/Tendering/OpportunityDetail/Index?noticeUID=CO1.NTC.5681490&amp;isFromPublicArea=True&amp;isModal=true&amp;asPopupView=true</t>
  </si>
  <si>
    <t>El término estrictamente indispensable para que el contratista cumpla con el objeto y obligaciones contractuales será por ocho (8) meses, o hasta 31 de diciembre de 2024</t>
  </si>
  <si>
    <t>671 - CESION</t>
  </si>
  <si>
    <t>CARLOS ANTONIO BELLO QUINTERO</t>
  </si>
  <si>
    <t>https://www1.funcionpublica.gov.co/web/sigep2/hdv/-/directorio/S7077-8003-5/view</t>
  </si>
  <si>
    <t>El valor sin ejecutar y que se cede del Contrato de Prestación de Servicios Profesionales No. CD-671-2024 es de TREINTA Y OCHO MILLONES SEISCIENTOS TREINTA Y TRES MIL TRESCIENTOS TREINTA Y TRES PESOS MCTE ($38.633.333), incluidos impuestos a que haya lugar.</t>
  </si>
  <si>
    <t>El término estrictamente indispensable para que el contratista cumpla con el objeto y obligaciones contractuales será por MESES (4) meses, o hasta 31 de diciembre de 2024</t>
  </si>
  <si>
    <t>ZULMA CATHERIN MENDEZ GERARDINO</t>
  </si>
  <si>
    <t>https://www1.funcionpublica.gov.co/web/sigep2/hdv/-/directorio/S4664683-8003-5/view</t>
  </si>
  <si>
    <t>Prestación de servicios profesionales a la Dirección de Gestión Integral del Recurso Hídrico del Ministerio de Ambiente y Desarrollo Sostenible, para apoyar la elaboración del diagnóstico y formulación estratégica, en términos de instrumentos de planificación, administración y gobernanza del agua, en el marco del proceso de reformulación de la Política Nacional para la Gestión Integral del Recurso Hídrico</t>
  </si>
  <si>
    <t>1. Aportar insumos técnicos en el diseño de la metodología que permita implementar el diagnóstico integral y la formulación estratégica del proceso de reformulación de la PNGIRH. 2. Apoyar a la Dirección de Gestión Integral del Recurso Hídrico en la elaboración de insumos que permitan consolidar el documento de “Diagnóstico Integral de la Política”, específicamente en el componente de oferta, demanda y calidad del agua. 3. Generar insumos técnicos para el proceso de formulación estratégica de la PNGIRH, que permitan identificar los objetivos, alcance, la estrategia de gestión, el plan de acción y el marco institucional, en términos de oferta, demanda y calidad del agua. 4. Apoyar la elaboración de la metodología y acompañar, participar y gestionar el desarrollo espacios de participación con los actores priorizados, para el diagnóstico y la formulación estratégica relacionados con el componente de oferta, demanda y calidad del agua, como insumos para la formulación estratégica de la PNGIRH. 5. Apoyar a la DGIRH en la consecución de la información relacionada con el seguimiento a la implementación de la política para la gestión integral del Recurso hídrico. 6. Participar en los espacios y escenarios, incluyendo el acompañamiento técnico a las autoridades ambientales, comités regionales, mesa de modelación y mesas de trabajo relacionado con el sector de energía, así como aquellas que sean requeridas por el supervisor, en virtud del cumplimiento del objeto contractual. 7. Las demás que requiera el supervisor del contrato y que tengan relación directa con el objeto contractual.</t>
  </si>
  <si>
    <t>El valor del contrato a celebrar es hasta por la suma de NOVENTA Y NUEVE MILLONES SETECIENTOS CINCUENTA MIL PESOS M/CTE ($99.750.000) , incluido todos los impuestos, tasas y contribuciones</t>
  </si>
  <si>
    <t>https://community.secop.gov.co/Public/Tendering/OpportunityDetail/Index?noticeUID=CO1.NTC.5677416&amp;isFromPublicArea=True&amp;isModal=true&amp;asPopupView=true</t>
  </si>
  <si>
    <t>El término estrictamente indispensable para que el contratista cumpla con el objeto y obligaciones contractuales será NUEVE MESES Y QUINCE DÍAS, o hasta 31 de diciembre, lo primero que ocurra.</t>
  </si>
  <si>
    <t>ROBER LEON CRUZ</t>
  </si>
  <si>
    <t>https://www1.funcionpublica.gov.co/web/sigep2/hdv/-/directorio/S129570-8003-5/view</t>
  </si>
  <si>
    <t>Prestar servicios profesionales a la Dirección de Ordenamiento Ambiental Territorial y SINA del Ministerio de Ambiente y Desarrollo Sostenible, para apoyar la formulación, el seguimiento y la implementación de alternativas productivas sostenibles en áreas de especial interés ambiental como acciones de implementación del Plan de Zonificación Ambiental</t>
  </si>
  <si>
    <t>1. Documentar mediante informes técnicos el seguimiento a proyectos de alternativas productivas sostenibles que den cumplimiento al Plan de Acción del Plan de Zonificación Ambiental. 2. Formular propuestas de proyectos de alternativas productivas sostenibles, entre otras, que den cumplimiento al Plan de Acción del Plan de Zonificación Ambiental y a compromisos derivados de diálogos sociales con campesinos. 3. Documentar mediante informes técnicos el seguimiento a la actualización de la frontera agrícola a partir de los resultados del Plan de Zonificación Ambiental y las Zonificaciones Ambientales Participativas. Calle 37 No. 8 - 40, Bogotá D.C., Colombia Conmutador: (+57) 601 332 3400 https://www.minambiente.gov.co/ F-A-CTR-52: V7 – 27/07/2023 Página 7|20 4. Apoyar la elaboración e implementación de una estrategia de Ordenamiento Ambiental y lucha contra la deforestación para el Guaviare y la Amazonia Colombiana. 5. Apoyar la formulación de lineamientos ambientales para la trasformación de conflictos socioambientales en las subregiones y municipios PDET, teniendo en cuenta el Plan de Zonificación Ambiental. 6. Desarrollar una propuesta de ordenamiento productivo sostenible, en las áreas de Especial Interés Ambiental que ingresan condicionadas a la frontera agrícola, que cuenten con Plan de Manejo formulado, incorporando consideraciones ambientales derivadas del Plan de Zonificación Ambiental. 7. Apoyar a la DOAT desde el componente productivo, en los procesos de ralacionamiento con comunidades campesinas, derivado de procesos de diálogo social 8. Las demás que la asigne el supervisor del contrato y que tengan relación directa con el objeto contractual.</t>
  </si>
  <si>
    <t>El valor del contrato a celebrar es hasta por la suma de CIENTO DIEZ MILLONES DE PESOS ($110.000.000 M/CTE), incluido los impuestos a que haya lugar</t>
  </si>
  <si>
    <t>https://community.secop.gov.co/Public/Tendering/OpportunityDetail/Index?noticeUID=CO1.NTC.5677938&amp;isFromPublicArea=True&amp;isModal=true&amp;asPopupView=true</t>
  </si>
  <si>
    <t>ALEXANDER ACERO RIVERA</t>
  </si>
  <si>
    <t>https://www1.funcionpublica.gov.co/web/sigep2/hdv/-/directorio/S3362409-8003-5/view</t>
  </si>
  <si>
    <t>Prestar servicios profesionales a la Dirección de Gestión Integral del Recurso Hídrico del Ministerio de Ambiente y Desarrollo Sostenible, para apoyar técnicamente el cumplimiento de los fallos judiciales relacionados con los ecosistemas de páramos, asociados a los parámetros de protección de las fuentes hídricas, así como, la elaboración y entrega de insumos para la formulación, ejecución y seguimiento del proyecto de monitoreo integral de la cuenca del río Suratá – Santander.</t>
  </si>
  <si>
    <t>1. Presentar un plan de trabajo para la ejecución total del contrato que incluya las actividades a desarrollar, los tiempos de ejecución de estas y los tipos de productos entregables soportes de gestión, de conformidad con las orientaciones del supervisor. 2. Apoyar la gestión y articulación los planes de trabajo relacionados con la gestión recurso hídrico para el cumplimiento de las acciones del fallo judicial del proceso de delimitación de páramos Santurban-Berlin, Almorzadero, Pisba y Cruz Verde Sumapaz, hacer el seguimiento de la ejecución. 3. Apoyar la formulación de los programas y proyectos en los territorios priorizados (eco-regiones) que corresponden a los páramos objeto del fallo judicial Santurban-Berlin, Almorzadero, Pisba y Cruz Verde Sumapaz 4. Proyectar conceptos, e insumos técnicos que sean requeridos, relacionados con la gestión integral del recurso hídrico con el fin de dar cumplimiento del fallo judicial del proceso de delimitación de páramos Santurban-Berlin, Almorzadero, Pisba y Cruz Verde Sumapaz . 5. Participar en las jornadas de socialización, capacitación, talleres, llevadas a cabo en territorio, en el marco de las diferentes fases del proceso de delimitación relacionadas con la gestión integral del recurso hídrico en páramos Santurban-Berlin, Almorzadero, Pisba y Cruz Verde Sumapaz 6. Elaborar, presentar y socializar los informes de avance del cumplimiento de la gestión realizada por la DGIRH en cuanto al proceso de delimitación páramos Santurban-Berlin, Almorzadero, Pisba y Cruz Verde Sumapaz 7. Prestar apoyo técnico con el fin de dar respuesta a los requerimientos y solicitudes generados por las comunidades en general, autoridades ambientales, dependencias del Ministerio de Ambiente y demás actores relacionados con la gestión integral del recurso hídrico proceso de delimitación páramos Santurban-Berlin, Almorzadero, Pisba y Cruz Verde Sumapaz 8. Preparar, convocar y asistir a las reuniones, espacios y mesas de trabajo de carácter interno y externo, en relación con la gestión integral del recurso hídrico de los páramos objeto de fallos judiciales, así como, realizar el seguimiento al cumplimiento de los compromisos acordados. 9. Realizar apoyo técnico a la supervisión de los convenios, la revisión, seguimiento y evaluación de los informes presentados relacionados con los Programas y proyectos en los territorios priorizados (eco_x0002_regiones) que corresponden a los páramos objeto del fallo judicial Santurban-Berlin, Almorzadero, Pisba y Cruz Verde Sumapaz 10. Las demás actividades que le sean requeridas por el Supervisor del Contrato y que tenga relación con las obligaciones del contrato.</t>
  </si>
  <si>
    <t>El valor del contrato a celebrar es hasta por la suma de CIEN MILLONES DE PESOS M/CTE ($100.000.000), incluido IVA y los impuestos a que haya lugar.</t>
  </si>
  <si>
    <t>ANDREA DEL PILAR TORRES GALLARDO</t>
  </si>
  <si>
    <t>GRUPO DE PLANIFICACIÓN DE CUENCAS HIDROGRÁFICAS</t>
  </si>
  <si>
    <t>https://community.secop.gov.co/Public/Tendering/OpportunityDetail/Index?noticeUID=CO1.NTC.5678402&amp;isFromPublicArea=True&amp;isModal=true&amp;asPopupView=true</t>
  </si>
  <si>
    <t>El término estrictamente indispensable para que el contratista cumpla con el objeto y obligaciones contractuales será de DIEZ (10) MESES, contados a partir del cumplimiento de los requisitos de ejecución, previo perfeccionamiento del contrato y aprobación de la garantía, sin que exceda el 31 de diciembre de 2023.</t>
  </si>
  <si>
    <t xml:space="preserve">WILLIAM ANDRÉS GÓMEZ CORREDOR </t>
  </si>
  <si>
    <t xml:space="preserve">BIOLOGIA </t>
  </si>
  <si>
    <t>https://www1.funcionpublica.gov.co/web/sigep2/hdv/-/directorio/S4682646-8003-5/view</t>
  </si>
  <si>
    <t>Prestar servicios profesionales al Grupo de Recursos Genéticos de la Dirección de Bosques, Biodiversidad y Servicios Ecosistémicos, para coadyuvar en la elaboración del estudio del componente técnico dentro del trámite de acceso a recursos genéticos y/o productos derivados y efectuar apoyo y al seguimiento de los contratos y políticas relacionados con el régimen de acceso a recursos genéticos.</t>
  </si>
  <si>
    <t>1. Apoyar la elaboración del estudio técnico dentro de la etapa de evaluación de solicitudes de contrato de acceso a recursos genéticos y/o productos derivados de origen colombiano. 2. Proyectar los informes de seguimiento a los contratos de acceso a los recursos genéticos y/o productos derivados. 3. Realizar la actualización de registros y datos de las plataformas de gestión documental y seguimiento del trámite establecidas por el supervisor. 4. Apoyar técnicamente la elaboración e implementación de políticas y acciones en las temáticas de recursos genéticos y sus productos derivados. 5. Proyectar respuestas a peticiones en materia de acceso a recursos genéticos y actualizar información de acuerdo con las indicaciones del supervisor</t>
  </si>
  <si>
    <t>El valor del contrato a celebrar es hasta por la suma de CINCUENTA Y SEIS MILLONES OCHOCIENTOS TREINTA Y TRES MIL TRECIENTOS TREINTA Y TRES PESOS ($56.833.333) incluido los impuestos a que haya lugar</t>
  </si>
  <si>
    <t>https://community.secop.gov.co/Public/Tendering/OpportunityDetail/Index?noticeUID=CO1.NTC.5675291&amp;isFromPublicArea=True&amp;isModal=true&amp;asPopupView=true</t>
  </si>
  <si>
    <t>El término estrictamente indispensable para que el contratista cumpla con el objeto y obligaciones contractuales será DIEZ (10) MESES Y DIEZ (10) DIAS o hasta 31 de diciembre de 2024, lo primero que ocurra.</t>
  </si>
  <si>
    <t>ALEXANDRA QUINTERO GÓMEZ</t>
  </si>
  <si>
    <t>https://www1.funcionpublica.gov.co/web/sigep2/hdv/-/directorio/S2479643-8003-5/view</t>
  </si>
  <si>
    <t>Prestar servicios profesionales a la Dirección de Bosques, Biodiversidad y Servicios Ecosistémicos del Ministerio de Ambiente y Desarrollo Sostenible desde el componente técnico ambiental, para la implementación de actividades relacionadas con la gestión ambiental de los páramos.</t>
  </si>
  <si>
    <t>1. Proyectar los insumos técnicos necesarios para contribuir a la planeación y desarrollo de las reuniones, talleres recorridos o mesas de trabajo en el marco de los procesos de delimitación y la gestión integral de los ecosistemas de páramo de acuerdo con la normatividad vigente. 2. Elaborar desde el componente ambiental los informes y demás documentos (presentaciones, actas) de avance y cumplimiento de los procesos participativos de delimitación de páramos, con énfasis en el páramo Santurban, adjuntando las evidencias de las actividades realizadas 3. Aportar insumos técnicos desde el componente ambiental dirigidos a los procesos de reglamentación de la Ley 1930 de 2018 y demás normativa asociada a la gestión integral de páramos cuando esto sea requerido y para la elaboración de los documentos de metodología de participación de los procesos de delimitación y gestión integral de páramos. 4.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5. Las demás que le sean asignadas por el supervisor en el marco del objeto contractual.</t>
  </si>
  <si>
    <t>El valor del contrato a celebrar es por la suma de hasta SETENTA MILLONES DE PESOS M/CTE ($70.000.000), incluido los impuestos a que haya lugar</t>
  </si>
  <si>
    <t>https://community.secop.gov.co/Public/Tendering/OpportunityDetail/Index?noticeUID=CO1.NTC.5674858&amp;isFromPublicArea=True&amp;isModal=true&amp;asPopupView=true</t>
  </si>
  <si>
    <t>SEBASTIAN CHAPARRO SAAVEDRA</t>
  </si>
  <si>
    <t>https://www1.funcionpublica.gov.co/web/sigep2/hdv/-/directorio/S4837204-8003-5/view</t>
  </si>
  <si>
    <t>Prestar servicios profesionales a la Dirección de Bosques, Biodiversidad y Servicios Ecosistémicos del Ministerio de Ambiente y Desarrollo Sostenible desde el componente social para la gestión para la delimitación participativa y la gobernanza ambiental de páramos</t>
  </si>
  <si>
    <t>1. Apoyar la planeación y desarrollo de los espacios de participación (reuniones, talleres, recorridos o mesas de trabajo) para el desarrollo de las órdenes relacionadas con la delimitación participativa, a partir de la debida articulación con los diferentes actores involucrados en concordancia con la normatividad Calle 37 No. 8 - 40, Bogotá D.C., Colombia Conmutador: (+57) 601 332 3400 https://www.minambiente.gov.co/ F-A-CTR-52: V7 – 27/07/2023 Página 7|19 vigentes; en desarrollo de esta obligación, consolidar las necesidades de logística en los formatos establecidos y revisar el cumplimiento de la prestación de servicio de logística para el trámite de legalización. 2. Mantener actualizada la base de datos de actores sociales e institucionales del páramo asignado y apoyar la convocatoria oportuna a los diferentes espacios de encuentro, coordinando la preparación de piezas de comunicación, las necesidades de logística y el material necesario, de conformidad con las metodologías a ser desarrolladas y el propósito de los mismos, en articulación con el equipo de páramos. 3. Realizar la facilitación / moderación de los espacios de encuentro cuando sea requerido y liderar las dinámicas pedagógicas, gestionar los listados de asistencia, apoyar la generación de actas o ayudas memoria y dejar registro documental de las actividades realizadas y material preparado 4. Elaborar desde el componente social los informes y demás documentos (bases de datos de actores, actas, presentaciones) de avance y cumplimiento de los procesos participativos de delimitación de páramos 5. Aportar insumos técnicos desde el componente social para la reglamentación de la Ley 1930 de 2018 y demás normativa asociada a la gestión integral de páramos, cuando sea requerido y diseñar propuestas de metodologías de participación y pedagógicas enfocadas a fomentar la participación de las comunidades en los procesos de delimitación y gestión integral de páramos.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actividades relacionadas con su objeto contractual y que le sean asignadas por el supervisor del contrato.</t>
  </si>
  <si>
    <t>El valor del contrato a celebrar es por la suma de hasta CINCUENTA Y CINCO MILLONES DE PESOS M/CTE ($55.000.000), incluido los impuestos a que haya lugar</t>
  </si>
  <si>
    <t>https://community.secop.gov.co/Public/Tendering/OpportunityDetail/Index?noticeUID=CO1.NTC.5677063&amp;isFromPublicArea=True&amp;isModal=true&amp;asPopupView=true</t>
  </si>
  <si>
    <t>DAVID SANTIAGO ROCHA CARDENAS</t>
  </si>
  <si>
    <t>https://www1.funcionpublica.gov.co/web/sigep2/hdv/-/directorio/S3790391-8003-5/view</t>
  </si>
  <si>
    <t>El valor del contrato a celebrar es por la suma de hasta CINCUENTA Y CINCO MILLONES DE PESOS M/CTE ($55.000.000), incluido los impuestos a que haya lugar.</t>
  </si>
  <si>
    <t>https://community.secop.gov.co/Public/Tendering/OpportunityDetail/Index?noticeUID=CO1.NTC.5675374&amp;isFromPublicArea=True&amp;isModal=true&amp;asPopupView=true</t>
  </si>
  <si>
    <t>CLARA MORALES ROZO</t>
  </si>
  <si>
    <t>BIOLOGIA APLICADA</t>
  </si>
  <si>
    <t>https://www1.funcionpublica.gov.co/web/sigep2/hdv/-/directorio/S2129507-8003-5/view</t>
  </si>
  <si>
    <t>Prestación de servicios profesionales a la Dirección de Bosques Biodiversidad y Servicios Ecosistémicos del Ministerio de Ambiente y Desarrollo Sostenible para el apoyo en la consolidación del programa nacional de investigaciones en ecosistemas de humedales y generación de lineamientos para el manejo de especies como aporte a la gestión de humedales</t>
  </si>
  <si>
    <t>1. Brindar apoyo en la elaboración de conceptos técnicos relacionados con los ecosistemas humedales, así como participar en los espacios de trabajo, visitas técnicas, mesas de discusión, reuniones en las que sea designada por el supervisor del contrato, generando los informes y documentos técnicos a que haya lugar. 2. Apoyar la validación, socialización y retroalimentación del Programa Nacional de Investigaciones Básicas y Aplicadas de los Ecosistemas de Humedal para Colombia. 3. Generar mapas de distribución de distribución de especies migratorias de aves en Colombia como soporte a las nuevas designaciones de sitios Ramsar 4. Brindar apoyo en el proceso de solicitud e implementación de las misiones Ramsar de Asesoramiento para el Distrito Capital. 5. Apoyar la construcción de los lineamientos o medidas para el manejo de la especie Rana Toro (Lithobates catesbeianus) como especie introducida e invasora en los humedales 6. Apoyar la construcción de los lineamientos o medidas para el manejo de la especie Delfín de rio (Inia geoffrensis) como especie sombrilla para la gestión de los humedales. 7. Validar, retroalimentar y apoyar la publicación de la guía para la restauración de humedales en Colombia. 8. Proyectar y gestionar respuesta, en los trámites previstos en la ley, de las PQRS y demás requerimientos relacionados que le sean asignadas por la supervisión a través de la plataforma ARCA o por otro medio o herramienta de la entidad, relacionado con el objeto del contrato, adjuntando el reporte del Sistema de Gestión Documental. 9. Las demás que sean asignadas por el supervisor y se relacionen con el objeto y las obligaciones contractuales.</t>
  </si>
  <si>
    <t>El valor del contrato a celebrar es hasta por la suma de CINCUENTA Y CUATRO MILLONES DE PESOS M/CTE ($54.000.000) incluido los impuestos a que haya lugar.</t>
  </si>
  <si>
    <t>https://community.secop.gov.co/Public/Tendering/OpportunityDetail/Index?noticeUID=CO1.NTC.5677744&amp;isFromPublicArea=True&amp;isModal=true&amp;asPopupView=true</t>
  </si>
  <si>
    <t>El término estrictamente indispensable para que el contratista cumpla con el objeto y obligaciones contractuales será de SEIS (6) MESES, o hasta 31 de diciembre de 2024, lo primero que ocurra</t>
  </si>
  <si>
    <t>JEANCARLO EMMANUEL ALEJANDRO SÁNCHEZ DOMINGUEZ</t>
  </si>
  <si>
    <t>https://www1.funcionpublica.gov.co/web/sigep2/hdv/-/directorio/S4204943-8003-5/view</t>
  </si>
  <si>
    <t>Prestación de servicios profesionales a la Dirección de Bosques, Biodiversidad y Servicios Ecosistémicos del Ministerio de Ambiente y Desarrollo Sostenible, para elaborar desde el componente biótico conceptos técnicos relacionados con el trámite de sustracción de reservas forestales del orden nacional.</t>
  </si>
  <si>
    <t>1. Elaborar desde el componente biótico conceptos técnicos relacionados con la evaluación de solicitudes de sustracción y desarrollo de actividades de bajo impacto en de reservas forestales nacionales, así como de seguimiento a las obligaciones derivadas. 2.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3. Adelantar cuando se requiera las visitas técnicas relacionadas con los procesos de evaluación y seguimiento del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</si>
  <si>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El valor del contrato a celebrar es hasta por la suma de SESENTA Y TRES MILLONES TREINTA Y TRES MIL TRESCIENTOS TREINTA Y TRES PESOS ($63.033.333) M/CTE incluido los impuestos a que haya lugar</t>
  </si>
  <si>
    <t>https://community.secop.gov.co/Public/Tendering/OpportunityDetail/Index?noticeUID=CO1.NTC.5681866&amp;isFromPublicArea=True&amp;isModal=true&amp;asPopupView=true</t>
  </si>
  <si>
    <t>El término estrictamente indispensable para que el contratista cumpla con el objeto y obligaciones contractuales será de DIEZ (10) MESES Y DIEZ (10) DÍAS o hasta 31 de diciembre, lo primero que ocurra, previo cumplimiento de los requisitos de perfeccionamiento y ejecución</t>
  </si>
  <si>
    <t>DIANA LUCIA SANCHEZ TORO</t>
  </si>
  <si>
    <t>https://www1.funcionpublica.gov.co/web/sigep2/hdv/-/directorio/S1701642-8003-5/view</t>
  </si>
  <si>
    <t>Prestar servicios profesionales a la Oficina Asesora de Planeación del Ministerio de Ambiente y Desarrollo Sostenible, en apoyo a la Evaluación y Seguimiento de los proyectos presentados por las entidades del Sector Ambiente y Desarrollo Sostenible, los entes territoriales y los diferentes fondos del Ministerio de Ambiente y Desarrollo Sostenible.</t>
  </si>
  <si>
    <t>1. Apoyar en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 2. Efectuar la revisión y emisión de informes de seguimiento sobre la ejecución de los proyectos de inversión, formulados y presentados por las entidades del Sector Ambiente y Desarrollo Sostenible y los entes territoriales, así como de los diferentes fondos del Ministerio, reportarlo en el formato establecido y entregarlo para el repositorio de los proyectos. 3.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4.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5. Proyectar las respuestas a las solicitudes de información, peticiones, quejas y reclamos dentro de los términos legales establecidos que efectúen los usuarios internos y externos de la entidad relacionados con sus funciones.</t>
  </si>
  <si>
    <t>El valor del contrato a celebrar es hasta por la suma de OCHENTA MILLONES TRESCIENTOS CUARENTA Y UN MIL SEISCIENTOS SESENTA Y SIETE PESOS M/CTE ($80.341.667), incluido los impuestos a que haya lugar</t>
  </si>
  <si>
    <t>https://community.secop.gov.co/Public/Tendering/OpportunityDetail/Index?noticeUID=CO1.NTC.5681750&amp;isFromPublicArea=True&amp;isModal=true&amp;asPopupView=true</t>
  </si>
  <si>
    <t>El término estrictamente indispensable para que el contratista cumpla con el objeto y obligaciones contractuales será 10 meses y 11 días calendario o hasta 30 de diciembre 2024, lo primero que ocurra.</t>
  </si>
  <si>
    <t>NANCY CATALINA MATEUS ROSAS</t>
  </si>
  <si>
    <t>https://www1.funcionpublica.gov.co/web/sigep2/hdv/-/directorio/S2793715-8003-5/view</t>
  </si>
  <si>
    <t>https://community.secop.gov.co/Public/Tendering/OpportunityDetail/Index?noticeUID=CO1.NTC.5681063&amp;isFromPublicArea=True&amp;isModal=true&amp;asPopupView=true</t>
  </si>
  <si>
    <t>VICTOR ANTONIO MACEA ORTEGA</t>
  </si>
  <si>
    <t>https://www1.funcionpublica.gov.co/web/sigep2/hdv/-/directorio/S2566210-8003-5/view</t>
  </si>
  <si>
    <t>Prestar servicios profesionales a la Oficina Asesora de Planeación del Ministerio de Ambiente y Desarrollo Sostenible, para contribuir en el análisis, optimización de procesos y estructuración de información del sector ambiental, así como consolidar bases de datos para fortalecer el sistema de información de convocatorias de la Asignación Ambiental y el 20% del mayor recaudo del Sistema General de Regalías.</t>
  </si>
  <si>
    <t>1. Realizar las actividades de análisis, formulación y automatización de los procesos AS-IS y TO-BE que estén dentro de las iniciativas o proyectos asignados por el supervisor. Esto implica identificar áreas de mejora y diseñar soluciones efectivas. 2. Desarrollar, implementar y mantener soluciones de automatización de procesos utilizando la plataforma BPMS que utilice la entidad, asegurando que dichas soluciones cumplan con los requisitos especificados, optimicen la eficiencia operativa y se integren de manera efectiva con los sistemas existentes de la organización. 3. Construir las especificaciones funcionales y no funcionales resultantes del levantamiento de requerimientos y del proceso de análisis, haciendo uso de los formatos definidos para tal fin. 4. Elaborar los casos de prueba asignados tomando como base la documentación generada en el proceso de construcción de las especificaciones funcionales y no funcionales y haciendo uso del formato definido para tal fin. 5. Ejecutar los casos de pruebas asignados registrando las evidencias en el formato definido para tal fin. 6. Realizar seguimiento y gestión para la solución de hallazgos reportados en la ejecución de las pruebas. 7. Participar en las reuniones o actividades programadas que estén relacionadas con el objeto del presente contrato.</t>
  </si>
  <si>
    <t>El valor del contrato a celebrar es hasta por la suma de TREINTA Y SEIS MILLONES DE PESOS M/CTE ($ 36.000.000), incluido los impuestos a que haya lugar.</t>
  </si>
  <si>
    <t>REGALIAS</t>
  </si>
  <si>
    <t>03 GIRO DE REGALIAS</t>
  </si>
  <si>
    <t>A-02-02-02-008-003-01-9</t>
  </si>
  <si>
    <t>https://community.secop.gov.co/Public/Tendering/OpportunityDetail/Index?noticeUID=CO1.NTC.5680779&amp;isFromPublicArea=True&amp;isModal=true&amp;asPopupView=true</t>
  </si>
  <si>
    <t>El término estrictamente indispensable para que el contratista cumpla con el objeto y obligaciones contractuales será 6 meses, o hasta 31 de diciembre 2024, lo primero que ocurra.</t>
  </si>
  <si>
    <t>FRANCISCO JAVIER MORENO BUSTOS</t>
  </si>
  <si>
    <t>https://www1.funcionpublica.gov.co/web/sigep2/hdv/-/directorio/S2004061-8003-5/view</t>
  </si>
  <si>
    <t>Prestar sus servicios profesionales en la Oficina Tecnología de la Información y la Comunicación del Ministerio de Ambiente y Desarrollo Sostenible en la gestión y desarrollo de los proyectos de TI desde su planificación y ejecución.</t>
  </si>
  <si>
    <t>El valor del contrato a celebrar es hasta por la suma de $111.833.333 incluido los impuestos a que haya lugar.</t>
  </si>
  <si>
    <t>https://community.secop.gov.co/Public/Tendering/OpportunityDetail/Index?noticeUID=CO1.NTC.5681543&amp;isFromPublicArea=True&amp;isModal=true&amp;asPopupView=true</t>
  </si>
  <si>
    <t>PATSY NADIN LIZARAZO MARTÍNEZ</t>
  </si>
  <si>
    <t>https://www1.funcionpublica.gov.co/web/sigep2/hdv/-/directorio/S918847-8003-5/view</t>
  </si>
  <si>
    <t>Prestar servicios profesionales a la Dirección de Asuntos Ambientales Sectorial y Urbana del Ministerio de Ambiente y Desarrollo Sostenible, para apoyar técnicamente en lo relacionado con actividades de socialización en la implementación progresiva del Registro de Emisiones y Transferencia de Contaminantes (RETC).</t>
  </si>
  <si>
    <t>1. Presentar para aprobación del supervisor un plan de trabajo (actividades, cronograma y entregables) dentro de los diez (10) días calendario siguientes al cumplimiento de los requisitos de ejecución del contrato. 2. Apoyar al IDEAM desde el punto de vista temático en la generación de insumos técnicos, en las pruebas funcionales de los ajustes y desarrollos realizados por dicha entidad en la herramienta informática del RUA de la cual forma parte integral el RETC, así como participar en las mesas técnicas para el desarrollo y ajuste de los procedimientos para la interoperabilidad del RUA, de acuerdo con la priorización que se defina por parte de dicha entidad. 3. Apoyar la realización de talleres de socialización dirigidos a los diferentes actores sobre la Resolución 839 de 2023 mediante la cual se adopta el RETC, recientemente expedida por el Minambiente. 4. Apoyar técnicamente la revisión y ajuste de las instrucciones para la inscripción por parte de los establecimientos al RUA (elaboradas por el IDEAM), actualización y ajuste del Documento de respuestas a preguntas frecuentes sobre el proceso de implementación del RUA y del RETC y en el reajuste del Manual de diligenciamiento del RUA por parte de los establecimientos en lo relacionado con el RETC de acuerdo con los ajustes y desarrollos que dicha entidad realice a la herramienta de captura del RUA. 5. Apoyar en la elaboración del plan de trabajo, proyección de las actas y generación de insumos técnicos de las sesiones del Grupo técnico de trabajo y del Comité Consultivo Nacional (CCN) del RETC. 6. Generar insumos técnicos para la elaboración de conceptos relacionados con el objeto contractual y participar en las reuniones de la OCDE u otros espacios nacionales e internacionales sobre el Registro de Emisiones y Transferencia de Contaminantes (RETC). Calle 37 No. 8 - 40, Bogotá D.C., Colombia Conmutador: (+57) 601 332 3400 https://www.minambiente.gov.co/ F-A-CTR-52: V7 – 27/07/2023 Página 13|25 7. Apoyar cuando sea requerido, las jornadas de capacitación o divulgación relacionadas con las funciones de la Dirección de Asuntos Ambientales, Sectorial y Urbana en las que la experticia del contratista cumpla y sea requerida o en las que se relacione el objeto contractual.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Participar en las demás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Todas las demás que le sean asignadas por el supervisor del contrato y que Tengan relación con el objeto contractual.</t>
  </si>
  <si>
    <t>El valor del contrato a celebrar es hasta por la suma de OCHENTA MILLONES DE PESOS M/CTE ($80.00.000), incluido los impuestos a que haya lugar.</t>
  </si>
  <si>
    <t>https://community.secop.gov.co/Public/Tendering/OpportunityDetail/Index?noticeUID=CO1.NTC.5679909&amp;isFromPublicArea=True&amp;isModal=true&amp;asPopupView=true</t>
  </si>
  <si>
    <t>El término estrictamente indispensable para que el contratista cumpla con el objeto y obligaciones contractuales será ocho (8) meses, o hasta 31 de diciembre de 2024, lo primero que ocurra</t>
  </si>
  <si>
    <t>ANGIE VANESSA ALVAREZ CEPEDA</t>
  </si>
  <si>
    <t>https://www1.funcionpublica.gov.co/web/sigep2/hdv/-/directorio/S4545931-8003-5/view</t>
  </si>
  <si>
    <t>Prestar servicios profesionales a la Dirección de Bosques, Biodiversidad y Servicios Ecosistémicos del Ministerio de Ambiente y Desarrollo Sostenible desde el componente social para la gestión para la delimitación participativa y la gobernanza ambiental de páramos.</t>
  </si>
  <si>
    <t>1. Apoyar la planeación y desarrollo de los espacios de participación (reuniones, talleres, recorridos o mesas de trabajo) para el desarrollo de las órdenes relacionadas con la delimitación participativa, a partir de la debida articulación con los diferentes actores involucrados en concordancia con la normatividad vigentes; en desarrollo de esta obligación, consolidar las necesidades de logística en los formatos establecidos y revisar el cumplimiento de la prestación de servicio de logística para el trámite de legalización. 2. Mantener actualizada la base de datos de actores sociales e institucionales del páramo asignado y apoyar la convocatoria oportuna a los diferentes espacios de encuentro, coordinando la preparación de piezas de comunicación, las necesidades de logística y el material necesario, de conformidad con las metodologías a ser desarrolladas y el propósito de los mismos, en articulación con el equipo de páramos. 3. Realizar la facilitación / moderación de los espacios de encuentro cuando sea requerido y liderar las dinámicas pedagógicas, gestionar los listados de asistencia, apoyar la generación de actas o ayudas memoria y dejar registro documental de las actividades realizadas y material preparado 4. Elaborar desde el componente social los informes y demás documentos (bases de datos de actores, actas, presentaciones) de avance y cumplimiento de los procesos participativos de delimitación de páramos 5. Aportar insumos técnicos desde el componente social para la reglamentación de la Ley 1930 de 2018 y demás normativa asociada a la gestión integral de páramos, cuando sea requerido y diseñar propuestas de metodologías de participación y pedagógicas enfocadas a fomentar la participación de las comunidades en los procesos de delimitación y gestión integral de páramos.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actividades relacionadas con su objeto contractual y que le sean asignadas por el supervisor del contrato.</t>
  </si>
  <si>
    <t>El valor del contrato a celebrar es por la suma de hasta SESENTA Y CINCO MILLONES DE PESOS M/CTE ($65.000.000), incluido los impuestos a que haya lugar.</t>
  </si>
  <si>
    <t>https://community.secop.gov.co/Public/Tendering/OpportunityDetail/Index?noticeUID=CO1.NTC.5680448&amp;isFromPublicArea=True&amp;isModal=true&amp;asPopupView=true</t>
  </si>
  <si>
    <t>El término estrictamente indispensable para que el contratista cumpla con el objeto y obligaciones contractuales será DIEZ (10) MESES, o hasta 31 de diciembre de 2024, lo primero que ocurra, previo cumplimiento de los requisitos de perfeccionamiento y ejecución</t>
  </si>
  <si>
    <t>DARLING LORENA MOLINA RAMIREZ</t>
  </si>
  <si>
    <t>https://www1.funcionpublica.gov.co/web/sigep2/hdv/-/directorio/S4752525-8003-5/view</t>
  </si>
  <si>
    <t>1. Apoyar la planeación y desarrollo de los espacios de participación (reuniones, talleres, recorridos o mesas de trabajo) para el desarrollo de las órdenes relacionadas con la delimitación participativa, a partir de la debida articulación con los diferentes actores involucrados en concordancia con la normatividad vigentes; en desarrollo de esta obligación, consolidar las necesidades de logística en los formatos establecidos y revisar el cumplimiento de la prestación de servicio de logística para el trámite de legalización. 2. Mantener actualizada la base de datos de actores sociales e institucionales del páramo asignado y apoyar la convocatoria oportuna a los diferentes espacios de encuentro, coordinando la preparación de piezas de comunicación, las necesidades de logística y el material necesario, de conformidad con las metodologías a ser desarrolladas y el propósito de los mismos, en articulación con el equipo de páramos. 3. Realizar la facilitación / moderación de los espacios de encuentro cuando sea requerido y liderar las dinámicas pedagógicas, gestionar los listados de asistencia, apoyar la generación de actas o ayudas memoria y dejar registro documental de las actividades realizadas y material preparado. 4. Elaborar desde el componente social los informes y demás documentos (bases de datos de actores, actas, presentaciones) de avance y cumplimiento de los procesos participativos de delimitación de páramos 5. Aportar insumos técnicos desde el componente social para la reglamentación de la Ley 1930 de 2018 y demás normativa asociada a la gestión integral de páramos, cuando sea requerido y diseñar propuestas de metodologías de participación y pedagógicas enfocadas a fomentar la participación de las comunidades en los procesos de delimitación y gestión integral de páramos.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actividades relacionadas con su objeto contractual y que le sean asignadas por el supervisor del contrato.</t>
  </si>
  <si>
    <t>https://community.secop.gov.co/Public/Tendering/OpportunityDetail/Index?noticeUID=CO1.NTC.5682418&amp;isFromPublicArea=True&amp;isModal=true&amp;asPopupView=true</t>
  </si>
  <si>
    <t>687 - CESION</t>
  </si>
  <si>
    <t>JUAN DAVID PERALTA SANCHEZ</t>
  </si>
  <si>
    <t>https://www1.funcionpublica.gov.co/web/sigep2/hdv/-/directorio/S4607657-8003-5/view</t>
  </si>
  <si>
    <t>El valor sin ejecutar y que se cede del Contrato de Prestación de Servicios Profesionales CD-687-2024 es de CUATRO MILLONES DOSCIENTOS DIECISÉIS MIL SEISCIENTOS SESENTA Y SEIS PESOS M/CTE ($4.216.666) incluidos los impuestos a que haya lugar.</t>
  </si>
  <si>
    <t>El término estrictamente indispensable para que el contratista cumpla con el objeto y obligaciones contractuales será  22 DIAS, o hasta 31 de diciembre de 2024, lo primero que ocurra, previo cumplimiento de los requisitos de perfeccionamiento y ejecución.</t>
  </si>
  <si>
    <t xml:space="preserve">OLGA LUCÍA NÚÑEZ IZQUIERDO </t>
  </si>
  <si>
    <t>https://www1.funcionpublica.gov.co/web/sigep2/hdv/-/directorio/S230018-8003-5/view</t>
  </si>
  <si>
    <t>1. Analizar y revisar los insumos técnicos producto de la evaluación de los documentos generados por las Corporaciones Autónomas Regionales en el marco de actualización y adopción de los planes de manejo de las reservas forestales protectoras y protectoras-productoras de orden nacional. 2. Analizar y revisar los insumos técnicos de las propuestas de realinderación, recategorización o integración y la formalización del registro de las Reservas Forestales Protectoras Nacionales. 3. Generar insumos técnicos para la definición, delimitación y declaratoria de las zonas de protección y desarrollo de los recursos naturales renovables y del medio ambiente. 4. Asistir en reuniones y mesas técnicas que le sean requeridas en el marco del objeto del contrato, generando informes y documentos técnicos a los que haya lugar. 5.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reservas forestales del orden nacional. 6. Generar respuesta a las PQRS relacionadas con las reservas forestales protectoras, protectoras_x0002_productoras de orden nacional y zonas de protección y desarrollo de los recursos naturales renovables y del medio ambiente. 7. Adelantar cuando se requiera las visitas técnicas que involucren la temática del objeto del contrato, generando los informes y documentos técnicos a que haya lugar. 8. Entregar a archivo de gestión de la Dirección de Bosques, Biodiversidad y Servicios Ecosistémicos, la documentación generada durante el desarrollo de las obligaciones del contrato, empleando los formatos establecidos en el SOMOSIG-Sistema Integrado de Gestión. 9. Las demás actividades que estén relacionadas con el objeto contractual y que sean asignadas por el supervisor.</t>
  </si>
  <si>
    <t>El valor del contrato a celebrar es hasta por la suma de SETENTA Y DOS MILLONES TRESCIENTOS TREINTA Y TRES MIL TRESCIENTOS TREINTA Y TRES PESOS ($72.333.333), incluido los impuestos a que haya lugar</t>
  </si>
  <si>
    <t>https://community.secop.gov.co/Public/Tendering/OpportunityDetail/Index?noticeUID=CO1.NTC.5682413&amp;isFromPublicArea=True&amp;isModal=true&amp;asPopupView=true</t>
  </si>
  <si>
    <t>YOLYN CAROLINA RODRIGUEZ FERNANDEZ</t>
  </si>
  <si>
    <t>https://www1.funcionpublica.gov.co/web/sigep2/hdv/-/directorio/S902323-8003-5/view</t>
  </si>
  <si>
    <t>Prestar servicios profesionales a la Dirección de Gestión Integral del Recurso Hídrico del Ministerio de Ambiente y Desarrollo Sostenible, para brindar apoyo, acompañamiento y seguimiento jurídico a los procesos judiciales encomendados.</t>
  </si>
  <si>
    <t>1. Apoyar la articulación interinstitucional para la elaboración de los planes de acción para el cumplimiento de las sentencias y compromisos de la Dirección desde el componente Jurídico. 2. Servir de enlace al despacho de la dirección, con la oficina asesora jurídica del ministerio en las temáticas y proceso judiciales de acuerdo a las directrices establecidas por el supervisor del contrato. 3. Preparar y acompañar los espacios que se realicen de los planes de acción de las sentencias elaborando los documentos a que haya lugar desde el componente jurídico, de acuerdo a las directrices impartidas por el supervisor. 4. Elaborar, revisar y complementar documentos requeridos por el supervisor del contrato, que permita el avance al cumplimiento de los compromisos de la Dirección en el marco de las sentencias, desde el componente jurídico. 5. Elaborar documentos con insumos jurídicos que complementen los reportes técnicos entregados por los funcionaros y contratistas de la dependencia en relación con los compromisos de la Dirección referentes a las sentencias y delegaciones. 6. Las demás actividades que le sean requeridas por el Supervisor del Contrato y que tenga relación con el objeto y obligaciones del contrato.</t>
  </si>
  <si>
    <t>El valor del contrato a celebrar es hasta por la suma de CIENTO TRECE MILLONES SEISCIENTOS SESENTA Y SEIS MIL SEISCIENTOS SESENTA Y SIETE PESOS MCTE ($113.666.667), incluido los impuestos a que haya lugar.</t>
  </si>
  <si>
    <t>https://community.secop.gov.co/Public/Tendering/OpportunityDetail/Index?noticeUID=CO1.NTC.5682176&amp;isFromPublicArea=True&amp;isModal=true&amp;asPopupView=true</t>
  </si>
  <si>
    <t>El término estrictamente indispensable para que el contratista cumpla con el objeto y obligaciones contractuales será DIEZ (10) MESES y DIEZ (10) DÍAS calendario, o hasta 31 de diciembre, lo primero que ocurra.</t>
  </si>
  <si>
    <t>EDWIN YAMID CASTELLANOS MORA</t>
  </si>
  <si>
    <t>https://www1.funcionpublica.gov.co/web/sigep2/hdv/-/directorio/S2038749-8003-5/view</t>
  </si>
  <si>
    <t>Prestar servicios profesionales a la Dirección de Asuntos Ambientales, Sectorial y Urbana del Ministerio de Ambiente y Desarrollo Sostenible, para la gestión de estrategias que favorezcan el posicionamiento y liderazgo de las funciones misionales en las temáticas de interés internacional.</t>
  </si>
  <si>
    <t>1. Presentar para aprobación del supervisor un plan de trabajo (actividades, cronograma y entregables) dentro de los diez (10) días calendario siguientes al cumplimiento de los requisitos de ejecución del contrato. 2. Asistir tanto logística como técnicamente a la dirección en el cumplimiento de compromisos con la Organización para la Cooperación y el Desarrollo Económico (OCDE), gestionando las agendas y efectuando las convocatorias correspondientes, en coordinación con el coordinador técnico del grupo responsable en la DAASU. 3. Realizar la secretaría técnica de los espacios de trabajo y eventos OCDE mediante la compilación, seguimiento, consolidación de la información y elaboración de informes de seguimiento a los avances en el cumplimiento de los compromisos de Colombia ante la Organización para la Cooperación y el Desarrollo Económico- OCDE. 4. Participar en la consolidación del Comité Interno OCDE promoviendo la difusión y capacitación de los asuntos OCDE en las diferentes direcciones y oficinas del Ministerio de Ambiente y Desarrollo Sostenible. 5. Realizar un diagnóstico con los grupos temáticos para identificar las acciones de cooperación en desarrollo, así como las necesidades de los grupos técnicos de la DAASU, fuentes de cooperación nacional e internacional y demás aspectos relacionados. 6. Participar en la elaboración de un portafolio de proyectos de importancia estratégica para el fortalecimiento de capacidades técnicas y financieras en el marco de metas estratégicas del PND y las actividades misionales, desarrollando acciones de cooperación técnica. 7. Participar en representación del despacho de la DAASU en las reuniones o sesiones de trabajo en cuyo marco se desarrollen proyectos de cooperación, elaborando memorias informativas de las mismas con compromisos. 8. Participar cuando sea requerido en la estructuración de proyectos en los temas que son competencia de las dependencias del despacho en las ecorregiones, en coordinación con los delegados de los equipos técnicos de la DAASU. 9.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10. Participar en las reuniones relacionadas con el objeto contractual, para lo cual se deben allegar los soportes de la asistencia, ayudas de memoria y soporte del seguimiento a los compromisos establecidos, en caso de aplicar.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Apoyar, cuando sea requerido, las jornadas de capacitación o divulgación relacionadas con las funciones de la Dirección de Asuntos Ambientales, Sectorial y Urbana en las que la experiencia del contratista sea necesaria o en las que se relacione con el objeto contractual. 13. Todas las demás que le sean asignadas por el supervisor del contrato y que tengan relación con el objeto contractual.</t>
  </si>
  <si>
    <t>https://community.secop.gov.co/Public/Tendering/OpportunityDetail/Index?noticeUID=CO1.NTC.5689302&amp;isFromPublicArea=True&amp;isModal=true&amp;asPopupView=true</t>
  </si>
  <si>
    <t>LISETH XIMENA GODOY CHAVARRO</t>
  </si>
  <si>
    <t>https://www1.funcionpublica.gov.co/web/sigep2/hdv/-/directorio/S4752669-8003-5/view</t>
  </si>
  <si>
    <t>1. Generar los insumos técnicos necesarios para contribuir a la planeación y desarrollo de las reuniones, talleres recorridos o mesas de trabajo en el marco de los procesos de delimitación y la gestión integral de los ecosistemas de páramo de acuerdo con la normatividad vigente. 2. Elaborar desde el componente ambiental los informes y demás documentos (presentaciones, actas) de avance y cumplimiento de los procesos participativos de delimitación de páramos, con énfasis en el páramo Cruz Verde-Sumapaz, adjuntando las evidencias de las actividades realizadas. 3. Aportar insumos técnicos desde el componente ambiental dirigidos a los procesos de reglamentación de la Ley 1930 de 2018 y demás normativa asociada a la gestión integral de páramos cuando esto sea requerido y para la elaboración de los documentos de metodología de participación de los procesos de delimitación y gestión integral de páramos. 4. Elaborar las respuestas a las peticiones, quejas, reclamos, sugerencias y denuncias (PQRSD) radicadas ante la Dirección de Bosques, Biodiversidad y Servicios Ecosistémicos, relacionadas con los procesos de delimitación de los páramos y la gestión integral de estos ecosistemas, dentro de los tiempos establecidos por norma, adjuntando mensualmente el reporte del sistema de Gestión Documental que evidencia el estado de las asignaciones. 5. Aplicar en los espacios de participación y acompañamiento desarrollados mensualmente en el marco del objeto contractual los formatos y procedimientos establecidos en el sistema integrado de gestión de la entidad. 6. Las demás que le sean asignadas por el supervisor en el marco del objeto contractual.</t>
  </si>
  <si>
    <t>https://community.secop.gov.co/Public/Tendering/OpportunityDetail/Index?noticeUID=CO1.NTC.5682224&amp;isFromPublicArea=True&amp;isModal=true&amp;asPopupView=true</t>
  </si>
  <si>
    <t>GINA DANIELA PRADA MUÑOZ</t>
  </si>
  <si>
    <t>https://www1.funcionpublica.gov.co/web/sigep2/hdv/-/directorio/S2326830-8003-5/view</t>
  </si>
  <si>
    <t>Prestación de servicios profesionales a la Dirección de Bosques, Biodiversidad y Servicios Ecosistémicos del Ministerio de Ambiente y Desarrollo Sostenible para elaborar las respuestas a peticiones, quejas, reclamos, solicitudes o denuncias (PQRSD) relacionadas con los procesos participativos de delimitación de páramos y la gestión integral de estos ecosistemas, así como en la gestión de proyectos ante el fondo para la vida</t>
  </si>
  <si>
    <t>1. En articulación con el equipo técnico de la Dirección de Bosques, proyectar la respuesta a peticiones, quejas, reclamos, solicitudes o denuncias relacionadas con los procesos participativos de delimitación de Calle 37 No. 8 - 40, Bogotá D.C., Colombia Conmutador: (+57) 601 332 3400 https://www.minambiente.gov.co/ F-A-CTR-52: V7 – 27/07/2023 Página 7|20 páramos y la gestión integral de estos ecosistemas, dentro de los tiempos establecidos, dejando los debidos soportes en el Sistema de Gestión Documental que evidencia el estado de las asignaciones asociadas al objeto del contrato. 2. Apoyar la distribución, asignación y revisión de las PQRSD que sean remitidas al grupo de Paramos de la DBBSE. 3. Apoyo a los profesionales del grupo de páramos en la gestión de comunicaciones, específicamente en la consolidación de información y gestión de la plataforma ARCA de procesos relacionados con los procesos participativos de delimitación de páramos y la gestión integral de estos ecosistemas, asociados al objeto del contrato. 4. Hacer seguimiento a las comunicaciones asignadas para disminuir el nivel de rezago en las respuestas de la Dirección de Bosques relacionadas con los páramos y presentar de manera mensual indicadores de progreso sobre las respuestas asignadas y pendientes de respuesta. 5. Revisar, actualizar y organizar en la carpeta de OneDrive del grupo de Paramos II, la información de respuesta de las PQRSD asignadas al grupo de páramos, junto al archivo final de respuesta y sus anexos, identificando mes a mes los radicados contestados y actualizar la información en el archivo compartido de seguimiento. 6. Apoyar la formulación y gestión de los proyectos de la ecorregión páramos ante el fondo para la vida y la biodiversidad 7. Las demás actividades que estén relacionadas con el objeto contractual y que sean asignadas por el supervisor.</t>
  </si>
  <si>
    <t>https://community.secop.gov.co/Public/Tendering/OpportunityDetail/Index?noticeUID=CO1.NTC.5681945&amp;isFromPublicArea=True&amp;isModal=true&amp;asPopupView=true</t>
  </si>
  <si>
    <t>El término estrictamente indispensable para que el contratista cumpla con el objeto y obligaciones contractuales será DIEZ (10) MESES, o hasta 31 de diciembre de 2024, lo</t>
  </si>
  <si>
    <t>RUBEN DARIO BRIÑEZ SABOGAL</t>
  </si>
  <si>
    <t>https://www1.funcionpublica.gov.co/web/sigep2/hdv/-/directorio/S452051-8003-5/view</t>
  </si>
  <si>
    <t>Prestación de servicios profesionales a la Dirección de Bosques, Biodiversidad y Servicios Ecosistémicos del Ministerio de Ambiente y Desarrollo Sostenible, para proyectar y apoyar la revisión de los pronunciamientos relacionados con los procesos de zonificación, ordenamiento, ocupación, uso y tenencia en las áreas de reserva forestal establecidas mediante la Ley 2ª de 1959, así como apoyar desde el componente jurídico la elaboración de las iniciativas normativas correspondientes</t>
  </si>
  <si>
    <t>1. Generar los insumos desde el componente jurídico para atender los pronunciamientos requeridos en el marco de los procesos de zonificación, ordenamiento, ocupación, uso y tenencia en las áreas de reserva forestal establecidas mediante la Ley 2ª de 1959. 2. Apoyar la elaboración de actos administrativos relacionados con las reservas forestales establecidas mediante la Ley 2ª de 1959. 3. Proyectar y revisar las respuestas a PQRS y demás requerimientos relacionados con el objeto y las obligaciones del contrato, dentro de los términos establecidos, adjuntando el reporte del sistema de Gestión Documental que evidencia el estado de las asignaciones. 4. Participar en la elaboración de iniciativas normativas, relacionadas con el tema de reservas forestales establecidas mediante la Ley 2ª de 1959. 5. Asistir a las reuniones y mesas técnicas interinstitucionales que le sean requeridas, en el marco de los temas relacionados con los procesos de zonificación, ordenamiento, ocupación, uso y tenencia en las áreas de reserva forestal establecidas mediante la Ley 2ª de 1959. 6. Las demás que sean asignadas por el supervisor del contrato y que tengan relación con el objeto contractual.</t>
  </si>
  <si>
    <t>El valor del contrato a celebrar es hasta por la suma de CIEN MILLONES DE PESOS ($100.000.000) M/CTE, incluido los impuestos a que haya lugar.</t>
  </si>
  <si>
    <t>https://community.secop.gov.co/Public/Tendering/OpportunityDetail/Index?noticeUID=CO1.NTC.5682136&amp;isFromPublicArea=True&amp;isModal=true&amp;asPopupView=true</t>
  </si>
  <si>
    <t>El término estrictamente indispensable para que el contratista cumpla con el objeto y obligaciones contractuales ser DIEZ (10) MESES, o hasta 31 de diciembre, lo primero que ocurra, previo cumplimiento de los requisitos de perfeccionamiento y ejecución.</t>
  </si>
  <si>
    <t>OSCAR BENJAMIN GUTIERREZ CALVO</t>
  </si>
  <si>
    <t>https://www1.funcionpublica.gov.co/web/sigep2/hdv/-/directorio/S1470424-8003-5/view</t>
  </si>
  <si>
    <t>Prestar servicios profesionales a la Dirección de Bosques, Biodiversidad y Servicios Ecosistémicos del Ministerio de Ambiente y Desarrollo Sostenible para la implementación de una estrategia de comunicación integral de páramos.</t>
  </si>
  <si>
    <t>1. Gestionar la implementación de la estrategia de comunicación diseñada para la socialización y apropiación de los procesos de delimitación y gestión integral de los páramos en articulación con el Grupo de Comunicaciones. 2. Apoyar, en articulación con el Grupo de Comunicaciones, la realización, diseño, publicación y divulgación de piezas audiovisuales, sonoras y gráficas que den soporte a la socialización de los procesos de delimitación de los páramos y demás ecosistemas estratégicos de acuerdo con las directrices del Ministerio. 3. Apoyar, en articulación con el Grupo de Comunicaciones, el diseño de contenidos comunicativos para las plataformas digitales usadas de acuerdo con las directrices del Ministerio. 4. Brindar apoyo y soporte para la coordinación y la producción de eventos de socialización que sean requeridos durante el proceso de delimitación participativa de los páramos y demás ecosistemas estratégicos. 5. Consolidar la base de datos de emisoras comunitarias y medios de prensa regional y local relevantes en los cuatro páramos en delimitación y apoyar la gestión de prensa (free press) en relación con el proceso de delimitación de los páramos y demás ecosistemas estratégicos de acuerdo con las directrices del Ministerio. 6. Manifestar criterio profesional aportando en la generación y organización del repositorio fotográfico y audiovisual (con metadatos) a partir de las fotografías y videos tomados en el transcurso del contrato, que incluya ajuste digital y rotulación de Copyright para cada una. 7. Mantener reuniones periódicas de articulación con el enlace del Grupo de Comunicaciones del Ministerio. 8. Aplicar en los espacios de participación y acompañamiento desarrollados mensualmente en el marco del objeto contractual los formatos y procedimientos establecidos en el sistema integrado de gestión de la entidad. 9. Las demás actividades que estén relacionadas con el objeto contractual y que sean asignadas por el supervisor.</t>
  </si>
  <si>
    <t>https://community.secop.gov.co/Public/Tendering/OpportunityDetail/Index?noticeUID=CO1.NTC.5715436&amp;isFromPublicArea=True&amp;isModal=true&amp;asPopupView=true</t>
  </si>
  <si>
    <t>694 - CESION</t>
  </si>
  <si>
    <t>MARIA FERNANDAD MEJIA ROMERO</t>
  </si>
  <si>
    <t>https://www1.funcionpublica.gov.co/web/sigep2/hdv/-/directorio/S5007353-8003-5/view</t>
  </si>
  <si>
    <t>El valor sin ejecutar y que se cede del Contrato de Prestación de Servicios Profesionales No. 694 de 2024 es de VEINTIÚN MILLONES SETECIENTOS MIL PESOS M/CTE ($21.700.000) incluido impuestos a que haya lugar</t>
  </si>
  <si>
    <t>El término estrictamente indispensable para que el contratista cumpla con el objeto y obligaciones contractuales será TRES (3) MESES y un (1) dia, o hasta 31 de diciembre de 2024, lo primero que ocurra, previo cumplimiento de los requisitos de perfeccionamiento y ejecución</t>
  </si>
  <si>
    <t>NANCY ELENA BURGOS ORTIZ</t>
  </si>
  <si>
    <t>GEOGRAFIA</t>
  </si>
  <si>
    <t>https://www1.funcionpublica.gov.co/web/sigep2/hdv/-/directorio/S2320340-8003-5/view</t>
  </si>
  <si>
    <t>Prestar servicios profesionales a la Dirección de Bosques, Biodiversidad y Servicios Ecosistémicos del Ministerio de Ambiente y Desarrollo Sostenible desde el componente técnico ambiental, para el cumplimiento de las órdenes de las sentencias de delimitación de páramos en armonía con el ordenamiento alrededor del agua</t>
  </si>
  <si>
    <t>1. Estructurar el cronograma de encuentros y reuniones a ser desarrollados para cumplimiento de las órdenes de delimitación participativa establecidas en sentencia y gestionar su cumplimiento, articulando con oportunidad la logística y demás insumos necesarios. 2. Apoyar la coordinación para la planificación y desarrollo de las reuniones, talleres y mesas de trabajo en el marco de los procesos de delimitación y la gestión integral de los ecosistemas de páramo de acuerdo con la normatividad vigente y participar en estos espacios acorde a la planificación. 3. Preparar los informes técnicos y demás documentos (presentaciones, actas) de avance y cumplimiento de los procesos participativos de delimitación de páramos integrando la información consolidada por el profesional social y dependencias de Minambiente. 4. Aportar insumos técnicos desde el componente ambiental, dirigidos a los procesos de reglamentación de la Ley 1930 de 2018 y demás normativa asociada a la gestión integral de páramos. 5. Elaborar las respuestas a las peticiones, quejas, reclamos, sugerencias y denuncias (PQRSD) relacionadas con los procesos de delimitación de los páramos y la gestión integral de estos ecosistemas, dentro de los tiempos establecidos por norma, adjuntando mensualmente el reporte del sistema de Gestión Documental que evidencia el estado de las asignaciones de ARCA. 6. Realizar el apoyo a la supervisión técnica de los contratos que le sean asignados por la Directora de Bosques, Biodiversidad y Servicios Ecosistémicos en el marco del objeto contractual 7. Aplicar en los espacios de participación y acompañamiento desarrollados mensualmente en el marco del objeto contractual los formatos y procedimientos establecidos en el sistema integrado de gestión de la entidad. 8. Realizar las actividades relacionadas con el objeto contractual que le sean asignadas por el supervisor del contrato</t>
  </si>
  <si>
    <t>El valor del contrato a celebrar es por la suma de hasta OCHENTA MILLONES DE PESOS M/CTE ($80.000.000), incluidos los impuestos a que haya lugar.</t>
  </si>
  <si>
    <t>https://community.secop.gov.co/Public/Tendering/OpportunityDetail/Index?noticeUID=CO1.NTC.5682609&amp;isFromPublicArea=True&amp;isModal=true&amp;asPopupView=true</t>
  </si>
  <si>
    <t>El término estrictamente indispensable para que la contratista cumpla con el objeto y obligaciones contractuales será DIEZ (10) MESES, o hasta 31 de diciembre de 2024, lo primero que ocurra, previo cumplimiento de los requisitos de perfeccionamiento y</t>
  </si>
  <si>
    <t>YANETH RODRIGUEZ GAMBA</t>
  </si>
  <si>
    <t>https://www1.funcionpublica.gov.co/web/sigep2/hdv/-/directorio/S3247852-8003-5/view</t>
  </si>
  <si>
    <t>Prestar servicios profesionales a la Dirección de Gestión Integral del Recurso Hídrico del Ministerio de Ambiente y Desarrollo Sostenible, para apoyar la revisión documental de los proyectos asignados, así como el apoyo técnico – administrativo de las instancias de coordinación y participación que lidere la Dirección</t>
  </si>
  <si>
    <t>1. Apoyar los procesos de convocatorias, desarrollo y seguimiento de las diferentes actividades (reuniones, mesas de trabajo, talleres), que se realicen en el marco de los compromisos de la Dirección. 2. Apoyar al despacho de la dirección en la elaboración de informes de legalización de comisiones, actas, captura de asistencia y revisión de documentos ayudas de memoria encomendados por la supervisión. 3. Acompañar y participar en las mesas y reuniones de trabajo, así como aquellas que sean requeridas, que permitan el cumplimiento de la misionalidad del Dirección. 4. Apoyar la actualización de contenidos e información requerida de los portales web del Ministerio de acuerdo con los requerimientos de la oficina de comunicaciones. 5. Realizar seguimiento a la correspondencia y compromisos adquiridos de la dependencia, elaborando las alertar y documentos a que haya lugar. 6. Todas las demás actividades que sean requeridas por el supervisor del contrato y que tengan relación con el objeto del contrato</t>
  </si>
  <si>
    <t>El valor del contrato a celebrar es hasta por la suma de SESENTA Y UN MILLONES DOSCIENTOS MIL PESOS M/CTE ($61.200.000), incluido los impuestos a que haya lugar.</t>
  </si>
  <si>
    <t>https://community.secop.gov.co/Public/Tendering/OpportunityDetail/Index?noticeUID=CO1.NTC.5682169&amp;isFromPublicArea=True&amp;isModal=true&amp;asPopupView=true</t>
  </si>
  <si>
    <t>El término estrictamente indispensable para que el contratista cumpla con el objeto y obligaciones contractuales será nueve (9) meses o, o hasta 31 de diciembre, lo primero que ocurra.</t>
  </si>
  <si>
    <t>LISETH CASTELLANOS SANCHEZ</t>
  </si>
  <si>
    <t>https://www1.funcionpublica.gov.co/web/sigep2/hdv/-/directorio/S44887-8003-5/view</t>
  </si>
  <si>
    <t>1. Elaborar desde el componente biótico conceptos técnicos relacionados con la evaluación de solicitudes de sustracción y desarrollo de actividades de bajo impacto en de reservas forestales nacionales, así como de seguimiento a las obligaciones derivadas. 2.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3. Realizar cuando se requiera las visitas técnicas relacionadas con los procesos de evaluación y seguimiento del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</si>
  <si>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El valor del contrato a celebrar es hasta por la suma de SESENTA Y UN MILLONES DE PESOS ($61.000.000) M/CTE incluido los impuestos a que haya lugar</t>
  </si>
  <si>
    <t>https://community.secop.gov.co/Public/Tendering/OpportunityDetail/Index?noticeUID=CO1.NTC.5689588&amp;isFromPublicArea=True&amp;isModal=true&amp;asPopupView=true</t>
  </si>
  <si>
    <t>697 - CESION</t>
  </si>
  <si>
    <t>LAURA MILENA RAMIREZ SANCHEZ</t>
  </si>
  <si>
    <t>https://www1.funcionpublica.gov.co/web/sigep2/hdv/-/directorio/S4934296-8003-5/view</t>
  </si>
  <si>
    <t>El valor sin ejecutar y que se cede del Contrato de Prestación de Servicios Profesionales No. 697 de 2024 es de CUARENTA Y CINCO MILLONES SETECIENTOS CINCUENTA MIL PESOS M/CTE ($45.750.000) incluido impuestos a que haya lugar</t>
  </si>
  <si>
    <t>El término estrictamente indispensable para que el contratista cumpla con el objeto y obligaciones contractuales será de siete (7) MESES y quince (15) DIAS o hasta 31 de diciembre de 2024, lo primero que ocurra, previo cumplimiento de los requisitos de perfeccionamiento y ejecución</t>
  </si>
  <si>
    <t>VALENTINA LAVERDE VASQUEZ</t>
  </si>
  <si>
    <t>https://www1.funcionpublica.gov.co/web/sigep2/hdv/-/directorio/S4179143-8003-5/view</t>
  </si>
  <si>
    <t>Prestación de servicios profesionales a la Dirección de Bosques, Biodiversidad y Servicios Ecosistémicos para apoyar el seguimiento a las temáticas priorizadas por la Dirección, como el Acuerdo de Escazú, los Acuerdos de Paz, enfoque de género y la Convención de Diversidad Biológica – CDB.</t>
  </si>
  <si>
    <t>1. Apoyar la elaboración de insumos relacionados con temáticas priorizadas como Acuerdo de Escazú, los Acuerdos de Paz, enfoque de género y la CDB de la dirección 2. Acompañar el seguimiento periódico y compromisos de las temáticas priorizadas como el Acuerdo de Escazú, los Acuerdos de Paz y la CDB de la dirección. 3. Ayudar a la armonización la información que tengan a cargo de ejecutar los diferentes grupos de la dirección y/o áreas del Ministerio respecto a las temáticas priorizadas como el Acuerdo de Escazú, los Acuerdos de Paz, enfoque de género y la CDB. Calle 37 No. 8 - 40, Bogotá D.C., Colombia Conmutador: (+57) 601 332 3400 https://www.minambiente.gov.co/ F-A-CTR-52: V7 – 27/07/2023 Página 6|17 4. Apoyar en la coordinación y verificación de los eventos, reuniones y/o insumos relacionados a las temáticas priorizadas como el Acuerdo de Escazú, los Acuerdos de Paz, enfoque de género y la CDB. 5. Acompañar el diseño y formulación de estrategias para el cumplimiento de los objetivos y metas planteadas en la Convención de Biodiversidad de la dirección desde una visión de política pública y la gestión social y territorial. 6. Brindar insumos técnicos para la implementación del enfoque de género en lo misional de la dirección. 7. Apoyar la gestión interinstitucional con entidades nacionales para adelantar proyectos en las temáticas de la Dirección. 8.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9. Las demás actividades asignadas por el supervisor en relación con la ejecución del contrato y que estén relacionadas con el objeto de este.</t>
  </si>
  <si>
    <t>El valor del contrato a celebrar es hasta por la suma de CINCUENTA Y CINCO MILLONES DE PESOS ($55.000.000) M/CTE, incluido los impuestos a que haya lugar</t>
  </si>
  <si>
    <t>https://community.secop.gov.co/Public/Tendering/OpportunityDetail/Index?noticeUID=CO1.NTC.5712275&amp;isFromPublicArea=True&amp;isModal=true&amp;asPopupView=true</t>
  </si>
  <si>
    <t>699 - CESION</t>
  </si>
  <si>
    <t>INGRITH CATALINA ROSERO NARVAEZ</t>
  </si>
  <si>
    <t>https://www1.funcionpublica.gov.co/web/sigep2/hdv/-/directorio/S2646191-8003-5/view</t>
  </si>
  <si>
    <t>El valor sin ejecutar y que se cede del Contrato de Prestación de Servicios Profesionales No. 699 de 2024 es de TREINTA Y SIETE MILLONES SETECIENTOS SESENTA Y SEIS MIL SEISCIENTOS SESENTA Y SIETE PESOS M/CTE ($37.766.667) incluido impuestos a que haya lugar.</t>
  </si>
  <si>
    <t>El término estrictamente indispensable para que el contratista cumpla con el objeto y obligaciones contractuales ser SEIS (6) MESES VEINTISEIS (269) DÍAS, o hasta 31 de diciembre, lo primero que ocurra, previo cumplimiento de los requisitos de perfeccionamiento y ejecución.</t>
  </si>
  <si>
    <t>ERIKA JOHANA VARGAS</t>
  </si>
  <si>
    <t>LICENCIADO EN EDUCACION BASICA CON ENFASIS EN LENGUA CASTELLANA</t>
  </si>
  <si>
    <t>https://www1.funcionpublica.gov.co/web/sigep2/hdv/-/directorio/S4714637-8003-5/view</t>
  </si>
  <si>
    <t>Prestar servicios profesionales a la Dirección de Cambio Climático y Gestión del Riesgo del Ministerio de Ambiente y Desarrollo Sostenible para apoyar el desarrollo y puesta en marcha de cursos y otro tipo de contenidos educativos que fortalezcan la comprensión del Cambio Climático en distintos grupos de interés en relación con los diferentes asuntos priorizados.</t>
  </si>
  <si>
    <t>1-Apoyar en el desarrollo del kit de herramientas para sensibilización y formación en mercados de carbono y otros instrumentos económicos, que será componente de la estrategia de comunicación y formación. 2-Apoyar en la priorización de públicos objetivos a los cuales se dirigirá los contenidos, procesos y actividades relacionadas con información y sensibilización de mercados de carbono. Calle 37 No. 8 - 40, Bogotá D.C., Colombia Conmutador: (+57) 601 332 3400 https://www.minambiente.gov.co/ F-A-CTR-52: V7 – 27/07/2023 Página 9|23 3-Participar en los espacios de formación de los públicos priorizados en temas relacionados con mercados de carbono y salvaguardas 4-Apoyar en la conceptualización y validación pedagógica de contenidos relacionados con Cambio Climático. 5-Apoyar en la generación de contenidos de salvaguardas sociales y ambientales, en el marco de trabajo de la mesa de salvaguardas y orientado a mejorar la comprensión de su interacción con mercados de carbono. 6-Articular con el equipo técnico de mitigación para el desarrollo de contenidos relacionados con mercados de carbono. 7-Apoyar la implementación del curso virtual "Introducción al CCGRD" y la construcción y/o implementación de otros cursos en coordinación con los grupos de la DCCGR. 8-Apoyar técnicamente la construcción de insumos y trabajar de manera articulada, aportando al desarrollo del eje estratégico Étnico territorial, diálogo social y comunicaciones de la gestión integral del cambio climático y la gestión del riesgo climático 9-Proyectar,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10-Todas las demás que le sean asignadas por la Dirección y que tengan relación con el objeto contractual.</t>
  </si>
  <si>
    <t>El valor del contrato a celebrar es hasta por la suma de OCHENTA MILLONES DOSCIENTOS NOVENTA Y CINCO MIL PESOS M/CTE ($80.295.000), incluido los impuestos a que haya lugar.</t>
  </si>
  <si>
    <t>https://community.secop.gov.co/Public/Tendering/OpportunityDetail/Index?noticeUID=CO1.NTC.5707562&amp;isFromPublicArea=True&amp;isModal=true&amp;asPopupView=true</t>
  </si>
  <si>
    <t>El término estrictamente indispensable para que el contratista cumpla con el objeto y obligaciones contractuales será de DIEZ (10) MESES TRES (03) DÍAS, o hasta el 31 de diciembre de 2024 (lo primero que ocurra), contados a partir del cumplimiento de los requisitos de ejecución previo perfeccionamiento del contrato.</t>
  </si>
  <si>
    <t>HECTOR DIEGO FELIPE CORREDOR FORERO</t>
  </si>
  <si>
    <t>https://www1.funcionpublica.gov.co/web/sigep2/hdv/-/directorio/S2330588-8003-5/view</t>
  </si>
  <si>
    <t>Prestar servicios profesionales a la Dirección de Cambio Climático y Gestión del Riesgo del Ministerio de Ambiente y Desarrollo Sostenible para apoyar al grupo de mitigación en el fortalecimiento y socialización de procedimientos de instrumentos de precio; y aplicar un proceso de alertas con base en el seguimiento a las solicitudes de no causación en el marco de lo establecido en el Decreto 926 de 2017, el sistema MRV de mitigación de GEI y el marco reforzado de transparencia.</t>
  </si>
  <si>
    <t>1- Apoyar en el análisis e insumos a partir de la sistematización de las solicitudes de no causación del impuesto nacional al carbono, en el marco del Decreto 926 de 2017. 2- Brindar insumos técnicos para la aplicación de herramientas y formulación de proyectos para el fortalecimiento de los medios de implementación de gestión del cambio climático en articulación con otros miembros de la DCCGR. Calle 37 No. 8 - 40, Bogotá D.C., Colombia Conmutador: (+57) 601 332 3400 https://www.minambiente.gov.co/ F-A-CTR-52: V7 – 27/07/2023 Página 9|21 3-Proveer insumos para fortalecimiento de la aplicación del mecanismo de no causación del impuesto al carbono y las iniciativas de mitigación mediante articulación interinstitucional y actores involucrados. 4-Apoyar en la formulación de proyectos normativos del sistema MRV e instrumentos económicos en articulación con los grupos de transparencia y medios de implementación de la DCCGR. 5- Proponer oportunidades de mejora en el mecanismo de no causación del impuesto al carbono y su fiscalización, en articulación interinstitucional.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</si>
  <si>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SETENTA Y SEIS MILLONES CUATROCIENTOS VEINTISEIS MIL PESOS M/CTE ($76.426.000), incluido los impuestos a que haya lugar</t>
  </si>
  <si>
    <t>https://community.secop.gov.co/Public/Tendering/OpportunityDetail/Index?noticeUID=CO1.NTC.5691150&amp;isFromPublicArea=True&amp;isModal=true&amp;asPopupView=true</t>
  </si>
  <si>
    <t>El término estrictamente indispensable para que el contratista cumpla con el objeto y obligaciones contractuales será de DIEZ (10) MESES NUEVE (09) DÍAS, o hasta 31 de diciembre de 2024, lo primero que ocurra, contados a partir del cumplimiento de los requisitos de ejecución previo perfeccionamiento del contrato</t>
  </si>
  <si>
    <t>DAYANA ESCAMILLA QUIROGA</t>
  </si>
  <si>
    <t>https://www1.funcionpublica.gov.co/web/sigep2/hdv/-/directorio/S2759603-8003-5/view</t>
  </si>
  <si>
    <t>Prestar servicios profesionales a la Dirección de Cambio Climático y Gestión del Riesgo del Ministerio de Ambiente y Desarrollo Sostenible para apoyar al grupo de mitigación en la consolidación y operativización de los componentes de gobernanza local y regional, gestión territorial y administración pública en el abordaje de las salvaguardas sociales y ambientales, bajo el Sistema Nacional de Salvaguardas.</t>
  </si>
  <si>
    <t>1. Apoyar la generación de insumos y lineamientos técnicos que contribuyan al desarrollo de conceptos, políticas, planes, normativas y/o informes requeridos por la Dirección de Cambio Climático y Gestión del Riesgo en lo relacionado con gobernanza local, gestión territorial, distribución de beneficios y administración pública para el Sistema Nacional de Salvaguardas - SNS, mercados de carbono voluntarios y regulados, el Sistema de Monitoreo, Reporte y Verificación de mitigación nacional y el Sistema Nacional de Información de Cambio Climático – SNICC, conforme los lineamientos de la Supervisión. 2. Apoyar las acciones de definición de gobernanza, reconceptualización, parametrización y puesta en funcionamiento del Sistema de Información de Salvaguardas – SIS, y su interoperabilidad con la plataforma RENARE, en coordinación con el Sistema de Monitoreo, Reporte y Verificación de Mitigación Nacional, el Sistema Nacional de Información de Cambio Climático - SNICC y el Sistema de Información Ambiental – SIAC, la Oficina de Tecnologías de la Información y Comunicaciones de Minambiente e IDEAM, conforme los lineamientos de la supervisión. 3. Acompañar los procesos de evaluación, investigación y análisis sobre el abordaje de las salvaguardas sociales y ambientales a escala territorial, la materialización de impactos, riesgos y conflictos sociales y ambientales por la implementación de medidas de mitigación del sector AFOLU a escala territorial, y el monitoreo y reporte de beneficios no asociados al carbono, realizados por institutos de investigación, academia, organizaciones internacionales e institucionalidad pública, en el marco del Sistema Nacional de Salvaguardas, conforme los lineamientos de la DCCGR. 4. Brindar apoyo en las acciones adelantadas por la Dirección de Cambio Climático y Gestión del Riesgo, la Dirección de Bosques, Biodiversidad y Servicios Ecosistémicos, la Dirección de Ordenamiento Ambiental del Territorio y la Oficina de Negocios Verdes en lo referente al abordaje de las salvaguardas sociales y ambientales desde los componentes de Marco de Cumplimiento y Marco Institucional del Sistema Nacional de Salvaguardas., conforme los lineamientos de la supervisión. 5. Apoyar técnicamente el fortalecimiento de capacidades de los Nodos Regionales de Cambio Climático, instituciones del SINA, entes de control, sociedad civil y demás actores, en lo referente a la inclusión de lineamientos de monitoreo, reporte y verificación en la gestión del cambio climático a escala territorial y el escalamiento del abordaje de las salvaguardas sociales y ambientales a nivel regional y local, conforme los lineamientos de la supervisión. 6. Generar insumos y lineamientos técnicos asociados a gobernanza local, gestión territorial, distribución de beneficios y administración pública requeridos por actores, instituciones, el Comité Interno de Salvaguardas Sociales y Ambientales, el Grupo de Trabajo de Salvaguardas de la Comisión Intersectorial de Cambio Climático – CICC y demás instancias, con el fin de fortalecer la gestión e implementación de las medidas de mitigación Calle 37 No. 8 - 40, Bogotá D.C., Colombia Conmutador: (+57) 601 332 3400 https://www.minambiente.gov.co/ F-A-CTR-52: V7 – 27/07/2023 Página 10|24 de GEI del sector AFOLU en el marco del Sistema Nacional de Salvaguardas., conforme los lineamientos de la supervisión.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</si>
  <si>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SETENTA Y OCHO MILLONES SETECIENTOS NOVENTA Y UN MIL SEISCIENTOS SESENTA Y SIETE PESOS M/CTE ($78.791.667), incluido los impuestos a que haya lugar</t>
  </si>
  <si>
    <t>https://community.secop.gov.co/Public/Tendering/OpportunityDetail/Index?noticeUID=CO1.NTC.5706938&amp;isFromPublicArea=True&amp;isModal=true&amp;asPopupView=true</t>
  </si>
  <si>
    <t>El término estrictamente indispensable para que el contratista cumpla con el objeto y obligaciones contractuales será de DIEZ (10) MESES Y CINCO (5) DIAS, o hasta el 31 de</t>
  </si>
  <si>
    <t>DANIELA ALVAREZ GALLO</t>
  </si>
  <si>
    <t>GEOCIENCIA</t>
  </si>
  <si>
    <t>https://www1.funcionpublica.gov.co/web/sigep2/hdv/-/directorio/S4864097-8003-5/view</t>
  </si>
  <si>
    <t>Prestar los servicios profesionales a la Dirección de Cambio Climático y Gestión del Riesgo del Ministerio de Ambiente y Desarrollo Sostenible para apoyar al grupo de adaptación contribuyendo con elementos técnicos en la implementación del marco de transparencia reforzado del Acuerdo de París en relación con el Plan Nacional de Adaptación y otros instrumentos de gestión del cambio climático y su articulación con el Sistema Nacional de Gestión del Riesgo de Desastres.</t>
  </si>
  <si>
    <t>1. Aportar elementos técnicos en la aplicación del marco de transparencia reforzado del Acuerdo de París en los asuntos relacionados con el Plan Nacional de Adaptación al Cambio Climático y otros instrumentos de gestión y planificación del cambio climático. 2. Apoyar el proceso de preparación de la Cuarta Comunicación Nacional sobre Cambio Climático y otros reportes respecto al desarrollo del ciclo de adaptación al cambio climático en el nivel nacional. 3. Presentar insumos técnicos que permitan proponer la articulación entre el Sistema Nacional de Cambio Climático y el Sistema Nacional de Gestión del Riesgo de Desastres, considerando la integración de los enfoques de adaptación basada en ecosistemas y tecnología. 4. Ofrecer asistencia técnica al proceso de conceptualización y desarrollo del Sistema Integrador de Información sobre la Vulnerabilidad, el Riesgo y la Adaptación (SIIVRA) desde la Dirección de Cambio Climático y Gestión del Riesgo. 5. Apoyar la identificación de metodologías y sus alcances para la realización de estudios o evaluaciones del riesgo climático, impacto y vulnerabilidad, las bases de datos, análisis de información geográfica e indicadores disponibles y su relación con las necesidades de monitoreo, evaluación y aprendizaje para la adaptación. 6. Apoyar con insumos técnicos a las negociaciones internacionales sobre cambio climático y que impliquen la adaptación y su progreso, con enfoque en las conferencias que sirven a la Convención Marco de las Naciones Unidas sobre el Cambio Climático - CMNUCC y Acuerdo de París.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</si>
  <si>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SESENTA Y DOS MILLONES QUINIENTOS MIL PESOS M/CTE ($62.500.000), incluido los impuestos a que haya lugar.</t>
  </si>
  <si>
    <t>https://community.secop.gov.co/Public/Tendering/OpportunityDetail/Index?noticeUID=CO1.NTC.5717661&amp;isFromPublicArea=True&amp;isModal=true&amp;asPopupView=true</t>
  </si>
  <si>
    <t>El término estrictamente indispensable para que el contratista cumpla con el objeto y obligaciones contractuales será de DIEZ (10) MESES, o hasta el 31 de diciembre de 2024 (lo primero que ocurra), contados a partir del cumplimiento de los requisitos de ejecución previo perfeccionamiento del contrato.</t>
  </si>
  <si>
    <t>LIXI DANIELA MENDEZ VELASQUEZ</t>
  </si>
  <si>
    <t>https://www1.funcionpublica.gov.co/web/sigep2/hdv/-/directorio/S3957036-8003-5/view</t>
  </si>
  <si>
    <t>Prestar servicios profesionales a la Dirección de Cambio Climático y Gestión del Riesgo del Ministerio de Ambiente y Desarrollo Sostenible para apoyar al grupo de mitigación en la generación de políticas, lineamientos, acciones y estrategias para la implementación del Sistema Nacional de Salvaguardas en la gestión de la mitigación a nivel territorial y sectorial desde el componente social.</t>
  </si>
  <si>
    <t>1. Apoyar los procesos de sensibilización, capacitación, divulgación, diálogo y concertación, adelantados con pueblos étnicos y comunidades locales relacionados con los mercados de carbono, así como la implementación de iniciativas de mitigación de GEI en el sector de Agricultura, Silvicultura y Otros Usos del Suelo (AFOLU), salvaguardas sociales y ambientales en la gestión del cambio climático, requeridos por la DCCGR, en conjunto con la Subdirección de Educación y Participación, en el marco del Sistema Nacional de Salvaguardas, conforme los lineamientos de la supervisión. 2. Apoyar los procesos de reglamentación y conceptualización técnica del Sistema de Monitoreo, Reporte y Verificación de mitigación nacional, así como el Sistema Nacional de Información de Cambio Climático, el Sistema Nacional de Salvaguardas y mercados de carbono voluntarios y regulados, del orden nacional e internacional, en lo relativo al componente social en el abordaje de las salvaguardas sociales y ambientales, conforme los lineamientos de la supervisión. 3. Apoyar técnicamente la formulación, implementación y seguimiento del componente social de las estrategias de territorialización y de comunicaciones de salvaguardas sociales y ambientales, en el marco de los componentes del Sistema Nacional de Salvaguardas. 4. Desarrollar acciones para promover la articulación entre el Sistema Nacional de Salvaguardas y las acciones lideradas por el Ministerio de Ambiente y Desarrollo Sostenible para lograr la transversalización del enfoque de derechos humanos en la Contribución Nacionalmente Determinada - NDC, las apuestas de la Estrategia Climática de Largo Plazo - E2050, el Plan Nacional de Desarrollo, la ratificación del Acuerdo de Escazú y demás acuerdos y compromisos en la materia, del orden nacional e internacional. 5. Proveer los insumos técnicos requeridos para orientar a entidades, organizaciones, comunidades, individuos y en general a los actores involucrados con el Sistema Nacional de Salvaguardas, la Estrategia Integral de Control de Deforestación y Gestión de Bosques – EICDGB, la Política de Control de Deforestación y Gestión de Bosques, la Política Nacional para la Gestión integral de la Biodiversidad y sus Servicios Ecosistémicos y demás marco de política pública asociado, en lo relativo al componente social del abordaje y respeto de las salvaguardas sociales y ambientales. 6. Apoyar técnicamente la definición, consolidación, implementación y seguimiento de las acciones de monitoreo comunitario participativo, de cobeneficios o beneficios no asociados al carbono y demás elementos desde la perspectiva social, en las diferentes iniciativas, proyectos de cooperación y acciones de mitigación en el sector AFOLU que contribuyan a la integralidad en la gestión del cambio climático.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</si>
  <si>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https://community.secop.gov.co/Public/Tendering/OpportunityDetail/Index?noticeUID=CO1.NTC.5693717&amp;isFromPublicArea=True&amp;isModal=true&amp;asPopupView=true</t>
  </si>
  <si>
    <t>ÁLVARO IVÁN REVELO MÉNDEZ</t>
  </si>
  <si>
    <t>https://www1.funcionpublica.gov.co/web/sigep2/hdv/-/directorio/S2170938-8003-5/view</t>
  </si>
  <si>
    <t>Prestar servicios profesionales a la Dirección de Cambio Climático y Gestión del Riesgo del Ministerio de Ambiente y Desarrollo Sostenible para apoyar al grupo de mitigación en el desarrollo del componente tributario de la agenda normativa de cambio climático y gestión del riesgo.</t>
  </si>
  <si>
    <t>1-Gestionar y realizar los procesos de formulación y expedición normativa relacionados con el mecanismo de no causación del impuesto nacional al carbono. 2-Gestionar los procesos de formulación y expedición normativa que le sean asignados en materia de sistemas de información de cambio climático. 3-Apoyar jurídicamente la realización de mesas de trabajo y socialización del mecanismo de no causación del impuesto nacional al carbono con actores estratégicos. 4-Brindar apoyo jurídico en relación con asuntos tributarios y económicos en materia de mitigación, y elaborar documento de análisis jurídico sobre la factibilidad de creación de una tasa de gases de efecto invernadero. Calle 37 No. 8 - 40, Bogotá D.C., Colombia Conmutador: (+57) 601 332 3400 https://www.minambiente.gov.co/ F-A-CTR-52: V7 – 27/07/2023 Página 9|22 5-Brindar apoyo jurídico a los procesos de asistencia técnica que le sean requeridos en materia de mitigación. 6-Apoyar juridicamente la construcción de insumos y trabajar de manera articulada aportando al avance del eje estratégico legal y normativo para el cambio climático y la gestión del riesgo.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</si>
  <si>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SEIS MILLONES DOSCIENTOS TRECE MIL TRESCIENTOS TREINTA Y TRES PESOS M/CTE ($86.213.333), incluido los impuestos a que haya lugar.</t>
  </si>
  <si>
    <t>https://community.secop.gov.co/Public/Tendering/OpportunityDetail/Index?noticeUID=CO1.NTC.5706156&amp;isFromPublicArea=True&amp;isModal=true&amp;asPopupView=true</t>
  </si>
  <si>
    <t>El término estrictamente indispensable para que el contratista cumpla con el objeto y obligaciones contractuales será de DIEZ (10) MESES CINCO (05) DÍAS, o hasta el 31 de diciembre de 2024 (lo primero que ocurra), contados a partir del cumplimiento de los requisitos de ejecución previo perfeccionamiento del contrato.</t>
  </si>
  <si>
    <t xml:space="preserve">SERGIO LEONARDO ANGEL VILLAREAL </t>
  </si>
  <si>
    <t>https://www1.funcionpublica.gov.co/web/sigep2/hdv/-/directorio/S2438761-8003-5/view</t>
  </si>
  <si>
    <t>Prestar servicios profesionales a la Dirección de Cambio Climático y Gestión del Riesgo del Ministerio de Ambiente y Desarrollo Sostenible para apoyar al grupo de mitigación en el fortalecimiento de la integridad ambiental y social de los resultados generados bajo el mecanismo REDD+, como contribución a la gestión del cambio climático y el cumplimiento de los objetivos de reducción de emisiones y remoción de gases efecto Invernadero (GEI)</t>
  </si>
  <si>
    <t>1-Acompañar técnicamente los espacios de trabajo sectoriales y territoriales priorizados por la Dirección de Cambio Climático y Gestión del Riesgo para la formulación e implementación de las iniciativas de mitigación de GEI que opten a pagos por resultados bajo el mecanismo REDD+. 2-Apoyar la generación, socialización y divulgación de insumos técnicos para la mejora de la integridad ambiental y la contabilidad del mecanismo REDD+, bajo el marco de transparencia y el Sistema MRV de mitigación nacional. Calle 37 No. 8 - 40, Bogotá D.C., Colombia Conmutador: (+57) 601 332 3400 https://www.minambiente.gov.co/ F-A-CTR-52: V7 – 27/07/2023 Página 9|21 3-Apoyar la generación de lineamientos para el monitoreo, reporte y verificación de las salvaguardas sociales y ambientales en la formulación e implementación de iniciativas de mitigación de GEI bajo el mecanismo REDD+. 4-Apoyar el proceso de concertación de la posición país en torno a las temáticas de medidas de respuesta, transición justa y las relacionadas con REDD+ de cara a las negociaciones de la Convención Marco de Naciones Unidas de Cambio Climático. 5-Proveer los insumos técnicos requeridos por la Dirección de Cambio Climático y Gestión del Riesgo para los procesos de reglamentación, revisión de documentos, normas e informes asociados al objeto del contrato. 6-Poyectar,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</si>
  <si>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El valor del contrato a celebrar es hasta por la suma de OCHENTA Y CUATRO MILLONES OCHOCIENTOS MIL PESOS M/CTE ($84.800.000), incluido los impuestos a que haya lugar.</t>
  </si>
  <si>
    <t>https://community.secop.gov.co/Public/Tendering/OpportunityDetail/Index?noticeUID=CO1.NTC.5709427&amp;isFromPublicArea=True&amp;isModal=true&amp;asPopupView=true</t>
  </si>
  <si>
    <t>El término estrictamente indispensable para que el contratista cumpla con el objeto y obligaciones contractuales será de DIEZ (10) MESES, o hasta el 31 de diciembre de 2024</t>
  </si>
  <si>
    <t xml:space="preserve">LUISA FERNANDA MADRID GOMEZ </t>
  </si>
  <si>
    <t>https://www1.funcionpublica.gov.co/web/sigep2/hdv/-/directorio/S4827499-8003-5/view</t>
  </si>
  <si>
    <t>Prestar los servicios profesionales a la dirección de asuntos ambientales, sectorial y urbana para apoyar las acciones requeridas en cumplimiento de los compromisos y requerimientos judiciales, gestión de las correspondencia y proyectos del Plan nacional de Desarrollo relacionados con el sector minero</t>
  </si>
  <si>
    <t>1. Elaborar y presentar al supervisor un plan detallado de trabajo, que incluya actividades, cronograma y entregables, en un plazo máximo de diez (10) días calendario tras cumplir con los requisitos de ejecución establecidos en el contrato. 2. Apoyar la estructuración y revisión de respuestas en el marco de las actividades propias del equipo de minería de la Dirección de Asuntos Ambientales Sectorial y Urbana. 3. Apoyar el seguimiento e implementación de acciones para el cumplimiento de las sentencias en la 
gestión ambiental para la minería. 
4. Apoyar técnicamente la elaboración de los instrumentos técnicos y normativos para las ecorregiones 
priorizadas, con énfasis en la ecorregión de Sabana de Bogotá, y otras que le sean asignadas, en 
coordinación con los gestores de cambio en el marco de las metas del Plan Nacional de Desarrollo.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</si>
  <si>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https://community.secop.gov.co/Public/Tendering/OpportunityDetail/Index?noticeUID=CO1.NTC.5685203&amp;isFromPublicArea=True&amp;isModal=true&amp;asPopupView=true</t>
  </si>
  <si>
    <t>El término estrictamente indispensable para que el contratista cumpla con el objeto y obligaciones contractuales será ocho (8) meses, o hasta 31 de diciembre de 2024,</t>
  </si>
  <si>
    <t>VILMA ISABEL JAIMES SÁNCHEZ</t>
  </si>
  <si>
    <t>https://www1.funcionpublica.gov.co/web/sigep2/hdv/-/directorio/S2886862-8003-5/view</t>
  </si>
  <si>
    <t>1. Facilitar la articulación institucional y social, y el desarrollo técnico necesario, para apoyar los procesos de gestión integral de páramos con énfasis en iniciativas comunitarias para la protección, recuperación y uso sostenible de áreas de páramo, así como acuerdos de conservación. 2. Apoyar la estructuración técnica y financiera de proyectos de inversión del Fondo para la Vida y la Biodiversidad en el marco de los lineamientos brindados por el despacho de la ministra, así como su gestión e implementación. 3. Aportar insumos técnicos desde el componente ambiental dirigidos a los procesos de reglamentación de la Ley 1930 de 2018 y demás normativa asociada a la gestión integral de páramos y en los espacios de reunión o encuentro a los cuales sea delegada, dejando soporte de los aportes realizados, compromisos y su cumplimiento. 4. Proyectar, en articulación con el equipo técnico de páramos, la respuesta a las peticiones, quejas, reclamos, sugerencias y solicitudes (PQRSD) relacionadas con los procesos de delimitación de los páramos y la gestión integral de estos ecosistemas, dentro de los tiempos establecidos por ley adjuntando el reporte mensual del sistema de Gestión Documental que evidencia el estado de las asignaciones de ARCA. 5. Apoyar la articulación interna e interinstitucional para el desarrollo de instrumentos técnicos o normativos que faciliten la gestión integral de páramos, generando los respectivos documentos, presentaciones, ayudas memoria y realizando seguimiento al cumplimiento de compromisos. 6. Apoyar a la planeación y desarrollo de mesas de trabajo, reuniones o recorridos de campo relacionados con la gestión integral de los páramos en delimitación, el diálogo social, el ordenamiento alrededor del agua y demás, de acuerdo a requerimientos. 7. Aplicar en los espacios de participación y acompañamiento desarrollados mensualmente en el marco del objeto contractual los formatos y procedimientos establecidos en el sistema integrado de gestión de la entidad. 8. Atender las obligaciones derivadas y relacionadas con el objeto del contrato y que le sean asignadas por el supervisor.</t>
  </si>
  <si>
    <t>https://community.secop.gov.co/Public/Tendering/OpportunityDetail/Index?noticeUID=CO1.NTC.5686528&amp;isFromPublicArea=True&amp;isModal=true&amp;asPopupView=true</t>
  </si>
  <si>
    <t>INGRID VIVIANA TORRES LOPEZ</t>
  </si>
  <si>
    <t>https://www1.funcionpublica.gov.co/web/sigep2/hdv/-/directorio/S558174-8003-5/view</t>
  </si>
  <si>
    <t>Prestar servicios profesionales a la Unidad Coordinadora para el Gobierno Abierto y Servicio a la Ciudadanía, para apoyar la implementación de acciones de política pública, promover el uso de lenguaje claro, fortalecer la accesibilidad física y el acceso a la información de oferta institucional en las entidades del Sistema Nacional Ambiental.</t>
  </si>
  <si>
    <t>1. Realizar acciones y seguimiento a la implementación de la Política Sectorial de Servicio al Ciudadano y Discapacidad. 2. Acompañar el seguimiento de acuerdos sindicales, incentivos para el talento humano y fortalecimiento de competencias del sector, en relación con la Política sectorial de servicio al ciudadano y temáticas de integridad pública. 3. Brindar apoyo en la verificación de la accesibilidad física de las entidades del sector ambiente y de las entidades priorizadas del Sistema Nacional Ambiental - SINA, con el fin de generar acciones que permitan garantizar la inclusión social. 4. Apoyar la conceptualización y elaboración de documentos, informes y publicaciones institucionales internas y externas, en lenguaje claro, sencillo y comprensible, que den cuenta del funcionamiento del sector ambiente. 5. Brindar apoyo a la Unidad con la actualización del protocolo y carta del trato digno de servicio al ciudadano y su respectiva divulgación con el fin de garantizar la calidad y cordialidad en la atención a la ciudadanía. 6. Brindar apoyo a la Unidad con la formulación de acciones de mejora frente a los resultados de la encuesta de satisfacción de canales de atención de primer contacto. 7. Todas las demás que le sean asignadas por el supervisor en relación con el objeto contractual</t>
  </si>
  <si>
    <t>El valor del contrato a celebrar es hasta por la suma de SESENTA Y CINCO MILLONES DE PESOS M/CTE ($65.000.000), incluido los impuestos a que haya lugar.</t>
  </si>
  <si>
    <t>https://community.secop.gov.co/Public/Tendering/OpportunityDetail/Index?noticeUID=CO1.NTC.5686617&amp;isFromPublicArea=True&amp;isModal=true&amp;asPopupView=true</t>
  </si>
  <si>
    <t>XIOMARA IVETTE BELNAVIS BARREIRO</t>
  </si>
  <si>
    <t>https://www1.funcionpublica.gov.co/web/sigep2/hdv/-/directorio/S754805-8003-5/view</t>
  </si>
  <si>
    <t>Prestación de servicios profesionales a la Dirección de Bosques, Biodiversidad y Servicios Ecosistémicos del Ministerio de Ambiente y Desarrollo Sostenible para apoyar a la coordinación en el desarrollo de la Campaña de Acuerdos de Conservación y Reconversión productiva en el páramo El Almorzadero</t>
  </si>
  <si>
    <t>1. Realizar propuesta de cronograma de actividades y gestión para el Páramo de Almorzadero que serán desarrolladas por el equipo de profesionales encargado de gestionar la Campaña de acuerdos de conservación con comunidades locales, en articulación con el despacho de la ministra y los equipos técnicos de Minambiente, desempeñando el debido seguimiento al cronograma a través de reportes mensuales de avance y alertando con oportunidad de cualquier potencial riesgo de incumplimiento.  2. Apoyar la coordinación y gestión de los asuntos logísticos necesarios para el adecuado desarrollo de las actividades establecidas en el cronograma, tales como rutas de desplazamiento, sitios de reunión, horarios y demás que sean necesarios en coordinación con el equipo asignado. Para estos fines se realizará la articulación al interior del Ministerio de Ambiente, como con los actores locales, regionales y nacionales que sea necesario. 3. Preparar el material de exposición o dinamización que se emplea en las reuniones, encuentros o recorridos de campos para la socialización de la Campaña y desarrollo del proceso de caracterización y gestión de los acuerdos de conservación. 4. Manifestar criterio profesional para la orientación y el análisis integral de la información recopilada en campo (fichas de caracterización, mapas prediales y demás), consolidando informes de síntesis con resultados del proceso, la evaluación de variables ambientales y agropecuarias y estructura de los acuerdos de conservación a suscribir con las comunidades 5. Proponer el texto de Acuerdos de Conservación a ser suscritos como resultado del proceso de caracterización y en articulación con la Autoridad Ambiental Regional CAS y oficina asesora jurídica de Minambiente 6. Presentar el informe final de la Campaña de Acuerdos de Conservación, integrando la información recopilada durante la fase de campo y generando recomendaciones para dar continuidad al proceso de gestión. 7. Las demás que sean necesarias para el cumplimiento del objeto contractual.</t>
  </si>
  <si>
    <t>El valor del contrato a celebrar es por la suma de hasta OCHENTA Y UN MILLONES TRESCIENTOS SETENTA Y CINCO MIL PESOS M/CTE ($81.375.000), incluido los impuestos a que haya lugar</t>
  </si>
  <si>
    <t>https://community.secop.gov.co/Public/Tendering/OpportunityDetail/Index?noticeUID=CO1.NTC.5683777&amp;isFromPublicArea=True&amp;isModal=true&amp;asPopupView=true</t>
  </si>
  <si>
    <t>UVENLY EDITH MOLINA MOLINA</t>
  </si>
  <si>
    <t>https://www1.funcionpublica.gov.co/web/sigep2/hdv/-/directorio/S976837-8003-5/view</t>
  </si>
  <si>
    <t>Prestación de servicios profesionales a la Dirección de Gestión Integral del Recurso Hídrico del Ministerio de Ambiente y Desarrollo Sostenible, para apoyar la formulación y construcción colectiva del plan de acción de la sentencia 038-2019 del río Cauca, desde el componente social, en las etapas de Concertación y Validación.</t>
  </si>
  <si>
    <t>1. Apoyar en la elaboración del diseño desde el componente social e implementación de la ruta metodológica, para desarrollar las fases de concertación y validación del Plan de Acción de la sentencia del río Cauca. 2. Asistir técnicamente desde el componente social los diferentes espacios de articulación intra e interinstitucional en el marco de la sentencia del río Cauca, y consolidar los soportes y memorias (actas, y/o ayudas de memorias, y listados de asistencia). 3. Aportar insumos técnicos para la elaboración de informes, respuestas a requerimientos, peticiones y otras acciones de socialización y divulgación en el marco del plan de acción de la sentencia del río Cauca, desde el componente social 4. Apoyar en la elaboración del diseño desde el componente social, de una estrategia para el fortalecimiento de capacidades de los actores comunitarios, presentes en la cuenca del río Cauca y su respectiva implementación. 5. Asistir técnicamente espacios de encuentro, diálogo y articulación de actores para la divulgación y apropiación social de la sentencia del río Cauca. 6. Todas las demás actividades que le sean asignadas por el Supervisor del Contrato y que tengan relación con las obligaciones de objeto contractual.</t>
  </si>
  <si>
    <t>El valor del contrato a celebrar es hasta por la suma de OCHENTA MILLONES TRESCIENTOS CUARENTA MIL PESOS M/TE ($80.340.000) incluido los impuestos a que haya lugar.</t>
  </si>
  <si>
    <t>https://community.secop.gov.co/Public/Tendering/OpportunityDetail/Index?noticeUID=CO1.NTC.5684177&amp;isFromPublicArea=True&amp;isModal=true&amp;asPopupView=true</t>
  </si>
  <si>
    <t>El término estrictamente indispensable para que el contratista cumpla con el objeto y obligaciones contractuales será 10 (DIEZ) MESES, o hasta 31 de diciembre, lo primero que ocurra</t>
  </si>
  <si>
    <t>KAROL JULIETH ROMERO CORREDOR</t>
  </si>
  <si>
    <t>https://www1.funcionpublica.gov.co/web/sigep2/hdv/-/directorio/S4805889-8003-5/view</t>
  </si>
  <si>
    <t>1. Realizar la depuración y saneamiento técnico de los expedientes del trámite de sustracción de áreas de reserva forestal de orden nacional que le sean asignados y mantener actualizada la matriz de expedientes del trámite 2. Elaborar los conceptos técnicos que le sean asignados en el marco de la evaluación de solicitudes de sustracción de reservas forestales nacionales y seguimiento a las obligaciones derivadas 3.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4. Asistir a las reuniones relacionadas con el objeto contractual, cuando el supervisor lo requiera, generando las memorias, actas o informes técnicos. 5. Entregar a archivo de gestión de la Dirección de Bosques, Biodiversidad y Servicios Ecosistémicos, la documentación generada durante el desarrollo de las obligaciones del contrato, empleando los formatos establecidos en el sistema integrado de gestión. 6. Las demás actividades que estén relacionadas con el objeto contractual y que sean asignadas por el supervisor.</t>
  </si>
  <si>
    <t>El valor del contrato a celebrar es hasta por la suma de CINCUENTA Y CINCO MILLONES DE PESOS M/CTE ($55.000.000) incluido los impuestos a que haya lugar.</t>
  </si>
  <si>
    <t>https://community.secop.gov.co/Public/Tendering/OpportunityDetail/Index?noticeUID=CO1.NTC.5684616&amp;isFromPublicArea=True&amp;isModal=true&amp;asPopupView=true</t>
  </si>
  <si>
    <t>El término estrictamente indispensable para que el contratista cumpla con el objeto y obligaciones contractuales será de DIEZ (10) MESES, o hasta 31 de diciembre de 2024, lo primero que ocurra, previo cumplimiento de los requisitos de perfeccionamiento y ejecución.</t>
  </si>
  <si>
    <t>DIEGO ALEJANDRO ROJAS FONSECA</t>
  </si>
  <si>
    <t>https://www1.funcionpublica.gov.co/web/sigep2/hdv/-/directorio/S4738183-8003-5/view</t>
  </si>
  <si>
    <t>Prestar servicios de apoyo a la Dirección de Bosques, Biodiversidad y Servicios Ecosistémicos del Ministerio de Ambiente y Desarrollo Sostenible como enlace territorial para fortalecer la gestión integral del páramo Cruz Verde – Sumapaz en el desarrollo del proceso participativo de la delimitación en cumplimiento de las órdenes judiciales establecidas por sentencias.</t>
  </si>
  <si>
    <t>1. Apoyar la estructuración del cronograma de reuniones, talleres, sesiones preparatorias, mesas de trabajo, recorridos y demás encuentros de dialogo a fin de facilitar la participación de los actores locales interesados en los procesos de delimitación participativa del páramo Cruz Verde – Sumapaz de acuerdo con la normatividad vigente, con especial énfasis en los habitantes al interior del área de referencia de páramo 2. Brindar insumos de contexto local, para el reconocimiento de las condiciones de tiempo, modo y lugar a tener en cuenta en los procesos de convocatoria a fin de que esta sea amplia, abierta, pública, deliberativa y con enfoque local y facilite la participación de las comunidades y demás interesados en los diálogos para el proceso participativo de la delimitación del páramo Cruz Verde – Sumapaz. 3. Apoyar la actualización de la base de datos de actores (sociales e institucionales) para el proceso participativo de delimitación del páramo Cruz Verde – Sumapaz 4. Apoyar el desarrollo de las diferentes reuniones, talleres, sesiones preparatorias, recorridos, espacios de participación, de trabajo y de dialogo en el marco de la gestión integral de los páramos y el cumplimiento del proceso participativo de delimitación del páramo Cruz Verde – Sumapaz de acuerdo con la normatividad vigente. 5. Desarrollar las demás tareas que el supervisor asigne en el marco del objeto contractual.</t>
  </si>
  <si>
    <t>El valor del contrato a celebrar es por la suma de hasta TREINTA Y UN MILLONES QUINIENTOS OCHENTA Y CUATRO MIL PESOS M/CTE ($31.584.000), incluido los impuestos a que haya lugar.</t>
  </si>
  <si>
    <t>https://community.secop.gov.co/Public/Tendering/OpportunityDetail/Index?noticeUID=CO1.NTC.5687007&amp;isFromPublicArea=True&amp;isModal=true&amp;asPopupView=true</t>
  </si>
  <si>
    <t>El término estrictamente indispensable para que el contratista cumpla con el objeto y obligaciones contractuales será DIEZ (10) MESES, o hasta 31 de diciembre de 2024, lo primero que ocurra, previo cumplimiento de los requisitos de perfeccionamiento y</t>
  </si>
  <si>
    <t>DENISSE CASTRO ROA</t>
  </si>
  <si>
    <t>https://www1.funcionpublica.gov.co/web/sigep2/hdv/-/directorio/S809021-8003-5/view</t>
  </si>
  <si>
    <t>Prestación de servicios profesionales a la Dirección de Bosques, Biodiversidad y Servicios Ecosistémicos del Ministerio de Ambiente y Desarrollo Sostenible, para elaboración y revisión técnica de los conceptos relacionados con el trámite sustracción de reservas forestales nacionales.</t>
  </si>
  <si>
    <t>1. Revisar conceptos técnicos relacionados con la evaluación de solicitudes de sustracción y desarrollo de actividades de bajo impacto en reservas forestales nacionales, así como el seguimiento a las obligaciones derivadas. 2. Elaborar conceptos técnicos relacionados con la evaluación de solicitudes de sustracción y desarrollo de actividades de bajo impacto en reservas forestales nacionales, así como el seguimiento a las obligaciones derivadas 3. Proyectar, revisar y gestionar respuesta, en los trámites previstos en la ley, de las PQRS y demás requerimientos relacionados con sustracciones de reservas forestales nacionales que le sean asignadas por la supervisión a través de la plataforma ARCA o por otro medio o herramienta de la entidad, relacionado con el objeto del contrato, adjuntando el reporte del Sistema de Gestión Documental. 4. Adelantar cuando se requiera las visitas técnicas relacionadas con el trámite de sustracción de reservas forestales nacionales, generando los informes y documentos técnicos a que haya lugar.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</si>
  <si>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SETENTA MILLONES SETECIENTOS OCHENTA Y TRES MIL TRESCIENTOS TREINTA Y TRES PESOS ($70.783.333) incluido los impuestos a que haya lugar.</t>
  </si>
  <si>
    <t>https://community.secop.gov.co/Public/Tendering/OpportunityDetail/Index?noticeUID=CO1.NTC.5685734&amp;isFromPublicArea=True&amp;isModal=true&amp;asPopupView=true</t>
  </si>
  <si>
    <t>El término estrictamente indispensable para que el contratista cumpla con el objeto y obligaciones contractuales será de DIEZ (10) MESES Y DIEZ (10) DÍAS, o hasta 31 de diciembre de 2024, lo primero que ocurra, previo cumplimiento de los requisitos de perfeccionamiento y ejecución</t>
  </si>
  <si>
    <t>EMILCE MORA JAIME</t>
  </si>
  <si>
    <t>https://www1.funcionpublica.gov.co/web/sigep2/hdv/-/directorio/S835776-8003-5/view</t>
  </si>
  <si>
    <t>Prestar servicios profesionales a la Dirección de Bosques, Biodiversidad y Servicios Ecosistémicos para apoyar el seguimiento a los compromisos derivados del Convenio de Diversidad Biológica y del Marco Global de Biodiversidad Kunming Montreal.</t>
  </si>
  <si>
    <t>1. Apoyar a la DBBSE en el seguimiento al cumplimiento de los compromisos del Convenio de Diversidad Biológica y del Marco Global de Biodiversidad Kunming Montreal en sinergia con la Convención de Ramsar y Protocolo de Nagoya 2. Apoyar técnicamente la participación de la DBBSE en la preparación de la Conferencia de las Partes - COP 16 - del Convenio de Diversidad Biológica. 3. En articulación con el Viceministerio de Políticas y Normatividad y la Oficina de Asuntos Internacionales, brindar soporte técnico para el proceso de actualización del Plan de Acción de Biodiversidad en coherencia con las Metas del Marco Global Kunming Montreal 4. Acompañar el proceso de evaluación de la Política Nacional de Gestión Integral de Biodiversidad y sus Servicios Ecosistémicos-PNGIBSE en articulación el Departamento Nacional de Planeación. 5. Las demás actividades relacionadas con el objeto del contrato y aquellas indicadas por el Supervisor para el cumplimiento del objeto del contractual.</t>
  </si>
  <si>
    <t>https://community.secop.gov.co/Public/Tendering/OpportunityDetail/Index?noticeUID=CO1.NTC.5744509&amp;isFromPublicArea=True&amp;isModal=true&amp;asPopupView=true</t>
  </si>
  <si>
    <t>El término estrictamente indispensable para que el contratista cumpla con el objeto y obligaciones contractuales será de DIEZ (10) MESES, o hasta 31 de diciembre de 2024, lo primero que ocurra</t>
  </si>
  <si>
    <t>ALFREDO JOAQUIN ABRIL HORWARD</t>
  </si>
  <si>
    <t>https://www1.funcionpublica.gov.co/web/sigep2/hdv/-/directorio/S763021-8003-5/view</t>
  </si>
  <si>
    <t>Prestación de servicios profesionales a la Dirección de Asuntos Marinos, Costeros y Recursos Acuáticos del Ministerio de Ambiente y Desarrollo Sostenible, para implementar acciones que contribuyan al cumplimiento de órdenes judiciales y requerimientos de entidades de control, relacionadas con la dinámica propia de los recursos hidrobiológicos y ecosistemas marino costeros e insulares en el Archipiélago de San Andrés y Providencia.</t>
  </si>
  <si>
    <t>1. Actualizar y consolidar el documento técnico con el “Plan de Acción Nacional para la Conservación y Aprovechamiento Sostenible del Caracol Pala, Aliger gigas, en el Archipiélago de San Andrés, Providencia y Santa Catalina “Reserva de Biosfera Seaflower” y el Caribe Colombiano incluyendo los ajustes resultantes de los espacios de participación con actores relevantes. 2. Desarrollar espacios de diálogo para la definición de acciones para el manejo y conservación del caracol pala y sus hábitats en el marco del cumplimiento de los compromisos de la sentencia Caracol Pala (Aliger gigas). 3. Realizar los informes de seguimiento a los compromisos de las Sentencias caracol pala. 4. Brindar soporte técnico en el desarrollo de cumplimiento de procesos legales y solicitudes de entes de control relacionadas con la sostenibilidad de los recursos hidrobiológicos y la restauración de ecosistemas marino costeros. 5. Apoyar formulación de proyectos y/o convenios relacionados con el objeto del contrato y que le sean designados por el supervisor. 6. Suministrar apoyo técnico en la elaboración de respuestas, PQRS, elaboración de conceptos técnicos, ayudas de memoria, requerimientos de órganos de control y respuestas a consultas y solicitudes de información, relacionados con el objeto contractual con criterios de calidad y oportunidad dando cumplimiento a los términos legales. 7. Participar y apoyar en la organización de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</si>
  <si>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SAN ANDRES</t>
  </si>
  <si>
    <t>https://community.secop.gov.co/Public/Tendering/OpportunityDetail/Index?noticeUID=CO1.NTC.5721217&amp;isFromPublicArea=True&amp;isModal=true&amp;asPopupView=true</t>
  </si>
  <si>
    <t>JUAN CARLOS JAIMES MARTÍNEZ</t>
  </si>
  <si>
    <t>https://www1.funcionpublica.gov.co/web/sigep2/hdv/-/directorio/S4710681-8003-5/view</t>
  </si>
  <si>
    <t>Prestación de servicios profesionales a la Dirección de Asuntos Marinos, Costeros y Recursos Acuáticos del Ministerio de Ambiente y Desarrollo Sostenible, como apoyo técnico en la formulación, implementación y seguimiento a estrategias, proyectos e instrumentos para el fortalecimiento de la gestión de los recursos hidrobiológicos y pesqueros presentes en ecosistemas marinos costeros e insulares</t>
  </si>
  <si>
    <t>1. Elaborar conceptos técnicos sobre las especies y volúmenes de pesca susceptibles de ser aprovechados, teniendo en cuenta estudios, investigaciones y evaluaciones ambientales existentes. 2. Realizar el seguimiento y la implementación de programas, estrategias, planes e instrumentos normativos para la sostenibilidad de recursos hidrobiológicos y especies vulnerables susceptibles de ser aprovechadas presentes en ecosistemas marinos costeros e insulares de Colombia. 3. Apoyar en el diseño de criterios técnicos que orienten la conservación y el manejo sostenible de los recursos hidrobiológicos y especies vulnerables según la normatividad ambiental. 4. Apoyar la supervisión de los contratos y/o convenios que le sean designados por el supervisor. 5. Suministrar apoyo en la preparación de conceptos, formulación de proyectos, generación de ayudas de memoria, actas, revisión de documentación, respuestas a consultas y solicitudes de información, etc., relacionados con el seguimiento y cumplimiento de sentencias y obligaciones nacionales e internacionales en materia del objeto. 6. Participar y apoyar en la organización de talleres, visitas de campo, reuniones, actividades y otros espacios de articulación pertinentes que realiza MINAMBIENTE relacionados con el objeto del contrato. 7. Mantener actualizada la información del drive (Carpeta digital) de la DAMCRA de los tramites Asignados 8. Las demás actividades relacionadas con el desarrollo del objeto del presente contrato.</t>
  </si>
  <si>
    <t>El valor del contrato a celebrar es hasta por la suma de OCHENTA Y SIETE MILLONES QUINIENTOS CINCUENTA MIL PESOS M/CTE ($87.550.000), incluido los impuestos a que haya lugar.</t>
  </si>
  <si>
    <t>https://community.secop.gov.co/Public/Tendering/OpportunityDetail/Index?noticeUID=CO1.NTC.5758437&amp;isFromPublicArea=True&amp;isModal=true&amp;asPopupView=true</t>
  </si>
  <si>
    <t>YOLBY PAOLA ARDILA HURTADO</t>
  </si>
  <si>
    <t>ADMINISTRACIÓN DE RECURSOS COSTEROS Y MARINOS</t>
  </si>
  <si>
    <t>https://www1.funcionpublica.gov.co/web/sigep2/hdv/-/directorio/S47633-8003-5/view</t>
  </si>
  <si>
    <t>Prestación de servicios profesionales a la Dirección de Asuntos Marinos, Costeros y Recursos Acuáticos del Ministerio de Ambiente y Desarrollo Sostenible, para promover el diálogo social y educación ambiental en la formulación e implementación de programas y proyectos en el marco de sentencias y órdenes judiciales</t>
  </si>
  <si>
    <t>1. Apoyar la articulación para la implementación de espacios de diálogo social e intercultural con comunidades étnicas, locales y de la sociedad civil, dando atención y gestión desde el componente socio ambiental que contribuya al cumplimiento gradual de medidas judiciales y otros compromisos relacionados con el fortalecimiento de la gobernanza ambiental de territorios étnicos donde participe la dependencia. 2. Realizar acciones necesarias para la consolidación de las bases de datos de grupos de grupos de valor necesarios en el fortalecimiento y divulgación de información de importancia para las diferentes acciones a desarrollar en las zonas marino costeras del país. 3. Brindar acompañamiento en la formulación de alternativas productivas para pescadores y grupos comunitarios que realizan el aprovechamiento de los recursos marino costeros y en el establecimiento de acuerdos de conservación 4. Apoyar el proceso de consolidación de información como respuesta a requerimientos relacionados con acciones de conservación y restauración de ecosistemas marinos y costeros y sus recursos relacionados con el desarrollo cultural de comunidades étnicas y locales. 5. Brindar apoyo en la elaboración de piezas divulgativas sobre la restauración de ecosistemas marinos y costeros priorizados como apoyo a programas de educación ambiental en los territorios priorizados y en el marco de sentencias y órdenes judiciales. 6. Mantener actualizada la información del drive (Carpeta digital) de la DAMCRA de los tramites asignados. 7. Apoyar en la revisión de documentos, preparación de conceptos, ayudas de memoria, respuestas a consultas y solicitudes en general de información, etc. relacionados con las gestiones y obligaciones nacionales e internacionales en materia del objeto. 8. Participar y apoyar en la organización en los talleres, reuniones, actividades y otros espacios de articulación pertinentes que realiza MINAMBIENTE relacionados con el objeto del contrato. 9. Las demás actividades relacionadas con su objeto contractual</t>
  </si>
  <si>
    <t>El valor del contrato a celebrar es hasta por la suma de SETENTA MILLONES DE PESOS M/CTE ($70.000.000), incluido los impuestos a que haya lugar.</t>
  </si>
  <si>
    <t>https://community.secop.gov.co/Public/Tendering/OpportunityDetail/Index?noticeUID=CO1.NTC.5699053&amp;isFromPublicArea=True&amp;isModal=true&amp;asPopupView=true</t>
  </si>
  <si>
    <t>WINSTON WILCHES ÁLVAREZ</t>
  </si>
  <si>
    <t>https://www1.funcionpublica.gov.co/web/sigep2/hdv/-/directorio/S734944-8003-5/view</t>
  </si>
  <si>
    <t>Prestar los servicios profesionales al Grupo de Biodiversidad de la Dirección de Bosques, Biodiversidad y Servicios Ecosistémicos en la actualización de instrumentos normativos de regulación del uso o aprovechamiento especies flora silvestre en amenaza o veda.</t>
  </si>
  <si>
    <t>1. Generar insumos técnicos relacionados con uso o aprovechamiento especies flora silvestre en amenaza o veda, especialmente los solicitados para la actualización de instrumentos normativos de regulación. 2. Consolidar datos sobre el uso y comercio de flora en veda y amenazada a nivel nacional. 3. Sustentar técnicamente conceptos relacionados con flora silvestre en categorías de protección especial. 4. Compilar información de estrategias de conservación y manejo para la conservación flora silvestre en categoría de protección o conservación especial. 5. Apoyar técnicamente repuestas a PQRS asignadas en relación a flora silvestre en categoría de protección o conservación especial; con base al sistema de Gestión Documental, asignadas por el supervisor 6. Asistir a reuniones, espacios interdisciplinarios y visitas técnicas autorizadas previamente por el supervisor con las entidades e instituciones relacionadas con flora silvestre en categoría de protección o conservación especial. 7. Las demás actividades que estén relacionadas con el objeto contractual y que sean asignadas por el supervisor.</t>
  </si>
  <si>
    <t>https://community.secop.gov.co/Public/Tendering/OpportunityDetail/Index?noticeUID=CO1.NTC.5696149&amp;isFromPublicArea=True&amp;isModal=true&amp;asPopupView=true</t>
  </si>
  <si>
    <t>CLAUDIA INÉS MESA BETANCOURT</t>
  </si>
  <si>
    <t>https://www1.funcionpublica.gov.co/web/sigep2/hdv/-/directorio/S4683305-8003-5/view</t>
  </si>
  <si>
    <t>Prestación de servicios profesionales para apoyar a la Dirección de Ordenamiento Ambiental del Territorial y SINA en la implementación del ordenamiento alrededor del agua, enfocada en el fortalecimiento de la gobernanza y la gestión del conocimiento</t>
  </si>
  <si>
    <t>1. Apoyar el desarrollo del componente de gestión del conocimiento de la implementación de la Estrategia de Ordenamiento al rededor del agua, a través del desarrollo de mecanismos de divulgación y pedagógicos diferenciados que sirvan como herramientas de apoyo para las convocatorias y asistencias técnicas de la Dirección en desarrollo de la EOTAA el ordenamiento territorial expedidos por la DOAT según la priorización realizada. 2. Apoyar el desarrollo del componente de Gobernanza en la implementación de la Estrategia de Ordenamiento alrededor del agua, a través del desarrollo de metodologías y herramientas técnicas para la identificación y caracterización de actores sociales e institucionales clave, así como para realización y formalización de los acuerdos de OTAA en temáticas asociadas al ordenamiento ambiental territorial. 3. Apoyar a la DOAT en el desarrollo de metodologías participativas y herramientas técnicas para los procesos de identificación, formulación e implementación de proyectos en el marco de los respectivos programas de OTAA en los territorios priorizados 4. Apoyar la identificación, convocatoria, relacionamiento y sistematización de los espacios de participación incidente de los actores sociales e institucionales claves en la formulación e implementación de los programas y proyectos de la Sabana de Bogotá 5. Apoyar a la DOAT, en los procesos de relacionamiento con comunidades campesinas, derivado de procesos de diálogo social. 6. Las demás que le asigne el supervisor del contrato y que tengan relación directa con el objeto contractual.</t>
  </si>
  <si>
    <t>El valor del contrato a celebrar es hasta por la suma de CIENTO CINCO MILLONES DE PESOS M/CTE (105.000.000), incluido los impuestos a que haya lugar.</t>
  </si>
  <si>
    <t>https://community.secop.gov.co/Public/Tendering/OpportunityDetail/Index?noticeUID=CO1.NTC.5695481&amp;isFromPublicArea=True&amp;isModal=true&amp;asPopupView=true</t>
  </si>
  <si>
    <t xml:space="preserve">DANIEL FRANCISCO NIÑO MARTINEZ </t>
  </si>
  <si>
    <t>https://www1.funcionpublica.gov.co/web/sigep2/hdv/-/directorio/S2632867-8003-5/view</t>
  </si>
  <si>
    <t>Prestar servicios profesionales al despacho del Viceministerio de Ordenamiento Ambiental del Territorio para apoyar los procesos técnicos en materia de alternativas productivas sostenibles para reducir los impactos del cambio climático en concordancia con los compromisos ambientales del país.</t>
  </si>
  <si>
    <t>1. Brindar apoyo en la conceptualización y formulación de alternativas productivas sostenibles o modelos de negocios sostenibles para reducir los impactos del cambio climático, en el marco de las políticas públicas del Viceministerio de Ordenamiento Ambiental del Territorio. 2. Apoyar como enlace en materia de alternativas productivas sostenibles y mecanismos de financiamiento entre las áreas técnicas de los del Viceministerio de Ordenamiento Ambiental del Territorio, Políticas y Normalización Ambiental y la Oficina de Negocios Verdes. 3. Apoyar la formulación de propuestas en relación con alternativas productivas sostenibles, prácticas de desarrollo sostenible o de desarrollo humano con enfoque social, económico y ambiental para reducir los impactos del cambio climático, acordes con el objetivo de transformación productiva, internacionalización y acción climática del Portafolio Colombia COP28. 4. Apoyar y dinamizar iniciativas comunitarias relacionados con alternativas productivas sostenibles, prácticas de desarrollo sostenible o de desarrollo humano con enfoque social, económico y ambiental de acuerdo con las políticas de cambio climático y los compromisos nacionales e internacionales del país. 5. Documentar, mapear y socializar las alternativas productivas sostenibles, prácticas de desarrollo sostenible o de desarrollo humano con enfoque social, económico y ambiental que se impulsan a través de diversos mecanismos y fondos de financiamiento gubernamental, conforme los requerimientos del supervisor. 6. Participar en el desarrollo de las actividades que requieran coordinación intersectorial con el Ministerio de Agricultura y Desarrollo Sostenible y el Ministerio de Comercio Industria y Turismo en lo relacionado con los compromisos de alternativas productivas sostenibles, prácticas de desarrollo sostenible o de desarrollo humano con enfoque social, económico y ambiental. 7. Proyectar documentos de respaldo, ayudas de memoria y respuestas a PQRS, así como asistir a reuniones de temas relacionados con su objeto contractual.</t>
  </si>
  <si>
    <t>El valor del contrato a celebrar es hasta por la suma $144.200.000 CIENTO CUARENTA Y CUATRO MILLONES DOSCIENTOS MIL PESOS M/CTE, incluido los impuestos a que haya lugar</t>
  </si>
  <si>
    <t>https://community.secop.gov.co/Public/Tendering/OpportunityDetail/Index?noticeUID=CO1.NTC.5689038&amp;isFromPublicArea=True&amp;isModal=true&amp;asPopupView=true</t>
  </si>
  <si>
    <t>El término estrictamente indispensable para que el contratista cumpla con el objeto y obligaciones contractuales será de diez (10) meses y nueve (9) días, o hasta el 31 de diciembre, lo primero que ocurra.</t>
  </si>
  <si>
    <t>JUAN CAMILO RODRIGUEZ GUERRA</t>
  </si>
  <si>
    <t>https://www1.funcionpublica.gov.co/web/sigep2/hdv/-/directorio/S4819096-8003-5/view</t>
  </si>
  <si>
    <t>Prestar servicios profesionales al despacho del Viceministerio de Ordenamiento Ambiental del Territorio para apoyar el diseño e implementación del sistema nacional de diálogo y transformación de conflictos socioambientales en articulación con el despacho del Ministerio y las dependencias del Viceministerio, así como acompañar el diseño y la implementación de la agenda de paz y ambiente del Ministerio de Ambiente y Desarrollo Sostenible</t>
  </si>
  <si>
    <t>1. Elaborar y presentar dentro de los primeros 15 días calendario de ejecución del contrato, un plan de trabajo que incluya un cronograma de actividades donde se detalle la forma en la que se ejecutarán cada una de las obligaciones contractuales. 2. Apoyar la identificación, caracterización y sistematización de los conflictos socioambientales a partir de criterios de priorización que se concierten con el supervisor del contrato, en el marco de las regiones y territorios eco estratégicos definidos en las bases del Plan Nacional de Desarrollo “Colombia Potencial Mundial de la Vida” 2022-2026. 3. Promover el uso, diseño e implementación de metodologías que fomenten el diálogo articulado entre actores y saberes sobre dinámicas socio ambientales, para los diferentes procesos de diálogo social entre actores que adelante el Viceministerio de Ordenamiento Ambiental del Territorio. 4. Apoyar la sistematización y seguimiento a la implementación de procesos de diálogo social entre actores que adelante el Viceministerio de Ordenamiento Ambiental del Territorio. 5. Apoyar el diseño e implementación de la agenda de paz y ambiente del Ministerio articulando con iniciativas de paz del Gobierno Nacional. 6. Acompañar el seguimiento a los compromisos del acuerdo final de paz del Ministerio. 7. Participar en reuniones, proyectar y gestionar las respuestas a los PQRS que le sean asignados y elaborar las ayudas memoria en los temas relacionados con su objeto contractual.</t>
  </si>
  <si>
    <t>El valor del contrato a celebrar es hasta por la suma $ 72,100,000 SETENTA Y DOS 
MILLONES CIEN MIL PESOS M/CT</t>
  </si>
  <si>
    <t>C-3205-0900-3-10102A-3205033-02</t>
  </si>
  <si>
    <t>https://community.secop.gov.co/Public/Tendering/OpportunityDetail/Index?noticeUID=CO1.NTC.5690081&amp;isFromPublicArea=True&amp;isModal=true&amp;asPopupView=true</t>
  </si>
  <si>
    <t>El término estrictamente indispensable para que el contratista cumpla con el objeto y obligaciones contractuales será diez (10) meses y nueve (09) días, o hasta 31 de diciembre, lo primero que ocurra.</t>
  </si>
  <si>
    <t>LUISA FERNANDA RONDON LEAL</t>
  </si>
  <si>
    <t>https://www1.funcionpublica.gov.co/web/sigep2/hdv/-/directorio/S4835733-8003-5/view</t>
  </si>
  <si>
    <t>Prestar los servicios profesionales, al Grupo Contabilidad en el proceso de revisión de cuentas por pagar, así como en la creación, análisis y actualización de las distintas bases de datos del grupo, realizando el seguimiento a la ejecución presupuestal, brindando acompañamiento a los distintos comités FONAM-MADS y brindar acompañamiento a la supervisión.</t>
  </si>
  <si>
    <t>1. Verificar que los soportes de las cuentas radicadas para trámite de pago, presentados por los contratistas y proveedores, cumplan con los requisitos establecidos en los formatos publicados en el Sistema Integrado de Gestión – SomoSIG de la entidad y la normatividad vigente. 2. Construir las bases de datos que permitan generar informes del área y hacer seguimiento al proceso del trámite de cuentas. 3. Generar el reporte mensual de los indicadores del Grupo de Contabilidad. 4. Apoyar en las actividades de control y seguimiento de la correspondencia del Grupo de Contabilidad, y la verificación de los soportes presentados por los contratistas a cargo de la Coordinación, al igual que el manejo de la plataforma ARCA. 5. Apoyar las actividades del Sistema Integrado de Gestión SomoSIG, que requiera el grupo de Contabilidad. Calle 37 No. 8 - 40, Bogotá D.C., Colombia Conmutador: (+57) 601 332 3400 https://www.minambiente.gov.co/ F-A-CTR-52: V7 – 27/07/2023 Página 7|20 6. Apoyar en las actividades del cargue y reporte del Documento Equivalente. 7. Las demás actividades que se requieran para el cabal cumplimiento del objeto y/o las que determine el supervisor del contrato, siempre que guarden relación directa con el objeto del contrato.</t>
  </si>
  <si>
    <t>El valor del contrato a celebrar es hasta por la suma de CINCUENTA Y CINCO MILLONES TRESCIENTOS CUARENTA Y CINCO MIL TRESCIENTOS TREINTA Y TRES PESOS M/CTE ($55.345.333), incluido los impuestos a que haya lugar</t>
  </si>
  <si>
    <t>https://community.secop.gov.co/Public/Tendering/OpportunityDetail/Index?noticeUID=CO1.NTC.5689776&amp;isFromPublicArea=True&amp;isModal=true&amp;asPopupView=true</t>
  </si>
  <si>
    <t>El término estrictamente indispensable para que el contratista cumpla con el objeto y obligaciones contractuales será de diez (10) meses, diez (10) días previo cumplimiento de los requisitos de perfeccionamiento y legalización, sin exceder al 31 de diciembre de 2024.</t>
  </si>
  <si>
    <t>NATALIA ALEJANDRA USCÁTEGUI RUIZ</t>
  </si>
  <si>
    <t>https://www1.funcionpublica.gov.co/web/sigep2/hdv/-/directorio/S760304-8003-5/view</t>
  </si>
  <si>
    <t>Prestar los servicios profesionales para apoyar a la Dirección de Asuntos Ambientales, Sectorial y Urbana en lo relacionado con el cumplimiento de los compromisos postacceso OCDE, así como la generación de insumos técnicos para el desarrollo de un instrumento normativo que permita darle cumplimiento al instrumento OCDE en materia de movimiento transfronterizo de residuos.</t>
  </si>
  <si>
    <t>1. Presentar para aprobación del supervisor un plan de trabajo (actividades, cronograma y entregables) dentro de los diez (10) días calendario siguientes al cumplimiento de los requisitos de ejecución del contrato. 2. Apoyar en el desarrollo de un instrumento normativo que promueva la implementación de medidas de control para la ejecución de los movimientos transfronterizos de residuos peligrosos y otros residuos sujetos a control, en el marco de lo establecido en el Convenio de Basilea y en los instrumentos de la OCDE. 3. Apoyar la participación en los Comités de Químicos y Biotecnología (CBC) y de Política Ambiental (EPOC) de la OCDE y en otros cuerpos subsidiarios de estos Comités, como son los Grupos de trabajo, Grupos de tarea, Foros, Seminarios, entre otros. Así como apoyar otras instancias de coordinación al interior del Ministerio o entre entidades nacionales e internacionales para articular la participación en estos espacios de la OCDE. 4. Dar respuesta a solicitudes, consolidar información, así como apoyar en la elaboración de informes post_x0002_acceso y otros documentos de carácter técnico, respecto a los compromisos internacionales y de acceso a la OCDE 5. Apoyar el seguimiento e implementación de los Decretos del Programa de Gestión de Sustancias Químicas de Uso Industrial, Programa de Prevención de Accidentes Mayores y el Registro de Emisiones y Transferencia de Contaminantes. Así como el desarrollo de lineamientos técnicos para prevenir la ocurrencia de accidentes mayores. 6. Apoyar, cuando sea requerido, las jornadas de capacitación o divulgación relacionadas con las funciones de la Dirección de Asuntos Ambientales, Sectorial y Urbana en las que la experiencia del contratista sea necesaria o en las que se relacione con el objeto contractual.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o informes solicitados por el supervisor(a) relacionados con las funciones de la Dirección de Asuntos Ambientales, Sectorial y Urbana, garantizando su conservación mediante el cargue respectivo en las carpetas digitales institucionales designadas para ello. 10. Todas las demás que le sean asignadas por el supervisor del contrato y que tengan relación con el objeto contractual.</t>
  </si>
  <si>
    <t>El valor del contrato a celebrar es hasta por la suma de OCHENTA MILLONES DE PESOS M/CTE ($80.00.000), incluidos los impuestos a que haya lugar.</t>
  </si>
  <si>
    <t>https://community.secop.gov.co/Public/Tendering/OpportunityDetail/Index?noticeUID=CO1.NTC.5690400&amp;isFromPublicArea=True&amp;isModal=true&amp;asPopupView=true</t>
  </si>
  <si>
    <t>ALEJANDRA EUGENIA PACHÓN MOLINA</t>
  </si>
  <si>
    <t>https://www1.funcionpublica.gov.co/web/sigep2/hdv/-/directorio/S1400658-8003-5/view</t>
  </si>
  <si>
    <t>1. Apoyar en el Despacho de la Ministra de Ambiente y Desarrollo Sostenible en las actividades de seguimiento a diferentes compromisos acordados en los Comités Sectoriales y Directivos. 2. Acompañar a diferentes entidades y dependencias en el seguimiento de agendas estratégicas del Despacho de la Ministra de Ambiente y Desarrollo Sostenible y participar en los espacios de articulación interinstitucional e intersectorial que sean requeridos. 3. Apoyar en la elaboración de informes gerenciales sobre el estado de los compromisos estratégicos conforme a la consolidación de la información que sea requerida por el supervisor del contrato. Calle 37 No. 8 - 40, Bogotá D.C., Colombia Conmutador: (+57) 601 332 3400 https://www.minambiente.gov.co/ F-A-CTR-52: V7 – 27/07/2023 Página 14|26 4. Acompañar a las entidades y dependencias en asistencia metodológica en la formulación y evaluación de programas y proyectos estratégicos que sean asignados. 5. Apoyar en la generación de lineamientos y pautas institucionales para la presentación, formulación, evaluación y/o seguimiento de proyectos estratégicos. 6. Brindar acompañamiento en la articulación de modelos de seguimiento y evaluación de temas estratégicos, atendiendo los lineamientos del Departamento Nacional de Planeación y la Presidencia de la República (Consejería para las Regiones y Macrometas). 7. Las demás actividades que sean asignadas por el supervisor del contrato y estén relacionadas directamente con el objeto de este.</t>
  </si>
  <si>
    <t>El valor del contrato a celebrar es hasta por la suma de SETENTA Y DOS MILLONES DE PESOS M/CTE. ($72.000.000), incluidos los impuestos a que haya lugar.</t>
  </si>
  <si>
    <t>https://community.secop.gov.co/Public/Tendering/OpportunityDetail/Index?noticeUID=CO1.NTC.5692020&amp;isFromPublicArea=True&amp;isModal=true&amp;asPopupView=true</t>
  </si>
  <si>
    <t>El término estrictamente indispensable para que el contratista cumpla con el objeto y las obligaciones contractuales será por OCHO (8) MESES o hasta el 30 de diciembre de 2024, lo primero que ocurra, previo cumplimiento de los requisitos de perfeccionamiento y ejecución del contrato.</t>
  </si>
  <si>
    <t>KEVIN ALEXANDER ALVARADO BURGOS</t>
  </si>
  <si>
    <t>https://www1.funcionpublica.gov.co/web/sigep2/hdv/-/directorio/S2018330-8003-5/view</t>
  </si>
  <si>
    <t>Prestar servicios profesionales a la Subdirección de Educación y Participación para apoyar la estructuración de proyectos de educación ambiental en el marco de la Política Nacional de Educación Ambiental.</t>
  </si>
  <si>
    <t>1. Realizar el seguimiento a los proyectos, propuestas y estrategias de articulación interinstitucional e intersectorial, que promueven el desarrollo del programa nacional de educación ambiental y de la Política Nacional de Educación Ambiental. Calle 37 No. 8 - 40, Bogotá D.C., Colombia Conmutador: (+57) 601 332 3400 https://www.minambiente.gov.co/ F-A-CTR-52: V7 – 27/07/2023 Página 7|19 2. Proyectar los documentos y emitir los conceptos técnicos que sean requeridos para el desarrollo de proyectos, propuestas y estrategias en temas de educación ambiental en el país. 3. Apoyar en la articulación con las diferentes dependencias del Ministerio y entidades del sector para la elaboración de herramientas que aporten a la implementación de las estrategias de educación ambiental. 4. Apoyar en la construcción de proyectos y documentos pedagógicos relacionados con la educación ambiental en el marco de la misionalidad de la dependencia. 5. Elaborar informes periódicos de seguimiento a los indicadores relacionados con educación ambiental que se encuentren planteados en políticas sectoriales. 6. Asistir a las reuniones, espacios de diálogo que asigne el supervisor. 7. Apoyar en la respuesta a requerimientos, derechos de petición y demás solicitudes asignadas por el supervisor del contrato. 8. Las demás obligaciones que se le asignen y que tengan relación con el objeto del contrato.</t>
  </si>
  <si>
    <t>El valor del contrato a celebrar es hasta por la suma de SESENTA Y DÓS MILLONES QUINIENTOS MIL PESOS M/CTE ($62.500.000), incluido los impuestos a que haya lugar.</t>
  </si>
  <si>
    <t>https://community.secop.gov.co/Public/Tendering/OpportunityDetail/Index?noticeUID=CO1.NTC.5701303&amp;isFromPublicArea=True&amp;isModal=true&amp;asPopupView=true</t>
  </si>
  <si>
    <t>El término estrictamente indispensable para que el contratista cumpla con el objeto y obligaciones contractuales será de DIEZ MESES (10), o hasta 31 de diciembre, lo primero que ocurra</t>
  </si>
  <si>
    <t>YULY ALEJANDRA POVEDA CARDENAS</t>
  </si>
  <si>
    <t>Prestar servicios profesionales a la Subdirección de Educación y Participación para apoyar la gestión en los escenarios de participación y dialogo social con comunidades y organizaciones campesinas, en el marco de la implementación de los acuerdos de Altamira, Villavicencio y los Pozos.</t>
  </si>
  <si>
    <t>1. Apoyar en el diseño de la estrategia de convocatoria de organizaciones campesinas en el territorio asignado, para el seguimiento concertado del cumplimiento de los Acuerdos de Altamira, Villavicencio y Los Pozos. 2. Apoyar el relacionamiento entre los funcionarios de la SEP y las organizaciones campesinas del territorio asignado. 3. Promover la articulación entre organizaciones campesinas, juntas de acción comunal y otras organizaciones del territorio asignado para la participación y el dialogo con el SINA y otros actores institucionales. 4. Apoyar los procesos de capacitación y de transferencia de conocimientos ambientales desarrollado por MADS y el SINA hacia las organizaciones campesinas, juntas de acción comunal y otras organizaciones del territorio asignado. 5. Apoyar la articulación interinstitucional para la gestión, implementación y monitoreo de los Acuerdos de Altamira, Villavicencio y Los Pozos. 6. Apoyar la organización de la Asamblea Campesina del territorio asignado, así como el desarrollo de la metodología, la convocatoria y el cumplimiento de acuerdos durante la asamblea.</t>
  </si>
  <si>
    <t>El valor del contrato a celebrar es hasta por la suma de VEINTIOCHO MILLONES SEISCIENTOS MIL PESOS M/CTE ($28.600.000), incluido los impuestos a que haya lugar</t>
  </si>
  <si>
    <t>META</t>
  </si>
  <si>
    <t>VILLAVICENCIO</t>
  </si>
  <si>
    <t>https://community.secop.gov.co/Public/Tendering/OpportunityDetail/Index?noticeUID=CO1.NTC.5704434&amp;isFromPublicArea=True&amp;isModal=true&amp;asPopupView=true</t>
  </si>
  <si>
    <t>El término estrictamente indispensable para que el contratista cumpla con el objeto y obligaciones contractuales será de CINCO MESES (5) QUINCE (15) DÍAS CALENDARIO, o hasta 31 de diciembre, lo primero que ocurra.</t>
  </si>
  <si>
    <t>JHON MARIO CARVAJAL SANABRIA</t>
  </si>
  <si>
    <t>https://www1.funcionpublica.gov.co/web/sigep2/hdv/-/directorio/S4558935-8003-5/view</t>
  </si>
  <si>
    <t>1. Ejercer la representación judicial y extrajudicial de la entidad en los asuntos que le sean asignados e intervenir en todas las actuaciones procesales, administrativas, acciones constitucionales y demás que le corresponda realizar conforme a la ley. 2. Revisar, tramitar y dar seguimiento a los procesos judiciales, conciliaciones extrajudiciales en los asuntos que le sean asignados por el supervisor del contrato. 3.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4. Generar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5. Asistir y participar en el desarrollo de las diferentes reuniones, visitas requeridas y demás actividades en el cumplimiento del objeto del contrato. 6. Atender y proyectar las respuestas a las PQRS y requerimientos relacionados con el objeto del contrato, dentro de los términos legales establecidos, adjuntando el reporte del sistema de Gestión Documental que evidencia el estado de las asignaciones. 7. Apoyar a la Oficina Asesora Jurídica en la sustentación y seguimiento de los tramites disciplinarios que le sean asignados. 8. Las demás actividades asignadas por el Supervisor del Contrato y que estén relacionadas con el objeto contractual.</t>
  </si>
  <si>
    <t>El valor del contrato a celebrar es hasta por la suma de SESENTA MILLONES DE PESOS MCTE ($60.000.000) incluidos todos los impuestos a que haya lugar.</t>
  </si>
  <si>
    <t>https://community.secop.gov.co/Public/Tendering/OpportunityDetail/Index?noticeUID=CO1.NTC.5693024&amp;isFromPublicArea=True&amp;isModal=true&amp;asPopupView=true</t>
  </si>
  <si>
    <t>El término estrictamente indispensable para que el contratista cumpla con el objeto y obligaciones contractuales será diez (10) meses, o hasta 31 de diciembre, lo primero que ocurra, previo cumplimiento de los requisitos de perfeccionamiento y ejecución</t>
  </si>
  <si>
    <t xml:space="preserve">YENY LORENA BOLIVAR CORDERO </t>
  </si>
  <si>
    <t>https://www1.funcionpublica.gov.co/web/sigep2/hdv/-/directorio/S3131614-8003-5/view</t>
  </si>
  <si>
    <t>Prestación de servicios profesionales a la oficina de negocios verdes y sostenibles, para realizar los insumos técnicos necesarios para dar cumplimiento a las acciones y procesos relacionados con las metodologías de Valoración Económica Ambiental, de conformidad con lo establecido en la Resolución 1084 de 2018 del Ministerio de Ambiente y Desarrollo Sostenible.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</si>
  <si>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los insumos técnicos necesarios para dar cumplimiento con las acciones establecidas relacionadas con el CONPES 4050 de 2021, bajo los lineamientos dados desde la Oficina de negocios verdes y sostenibles Calle 37 No. 8 - 40, Bogotá D.C., Colombia Conmutador: (+57) 601 332 3400 https://www.minambiente.gov.co/ F-A-CTR-52: V7 – 27/07/2023 Página 7|21 3. Realizar los insumos técnicos de los procesos relacionados con las metodologías de Valoración Económica Ambiental de conformidad con lo establecido en la Resolución 1084 de 2018 del Ministerio de Ambiente y Desarrollo Sostenible, bajo los lineamientos dados desde la Oficina de negocios verdes y sostenibles. 4. Desarrollar insumos y elaborar respuestas a las solicitudes recibidas y comunicaciones emitidas por la Oficina de Negocios Verdes y Sostenibles en lo relacionado con el objeto del contrato, de acuerdo con los lineamientos de la ONVS.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</si>
  <si>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El valor del contrato a celebrar es hasta por la suma de OCHENTA MILLONES DE PESOS M/CTE ($80.000.000), incluido los impuestos a que haya lugar</t>
  </si>
  <si>
    <t>https://community.secop.gov.co/Public/Tendering/OpportunityDetail/Index?noticeUID=CO1.NTC.5694176&amp;isFromPublicArea=True&amp;isModal=true&amp;asPopupView=true</t>
  </si>
  <si>
    <t>RICARDO MAYO CORDOBA</t>
  </si>
  <si>
    <t>https://www1.funcionpublica.gov.co/web/sigep2/hdv/-/directorio/S4619080-8003-5/view</t>
  </si>
  <si>
    <t>Prestación de servicios profesionales a la oficina de negocios verdes y sostenibles desde el Grupo de Análisis económico para la sostenibilidad, para la elaboración y revisión de los estudios jurídicos, requeridos por parte de la Oficina de Negocios Verdes y Sostenibles, referente a los instrumentos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</si>
  <si>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Proyectar insumos de las memorias justificativas de los proyectos de reglamentación a cargo de la Oficina de Negocios Verdes y Sostenibles, relacionados con instrumentos económicos e incentivos tributarios, de conformidad con los formatos adoptados para tal fin a través del Sistema Integrado de Gestión. 3.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4. Participar en reuniones relacionadas con el objeto contractual, para lo cual se deben allegar los soportes de la asistencia, ayudas de memoria y soporte del seguimiento a los compromisos establecidos, en caso de aplicar. 5. Las demás que le asigne el supervisor del contrato, relacionadas con el ejercicio de sus obligaciones y del objeto contractual</t>
  </si>
  <si>
    <t>https://community.secop.gov.co/Public/Tendering/OpportunityDetail/Index?noticeUID=CO1.NTC.5695965&amp;isFromPublicArea=True&amp;isModal=true&amp;asPopupView=true</t>
  </si>
  <si>
    <t>KAROL GINNETH TAUTIVA ROZO</t>
  </si>
  <si>
    <t>INGENIERIA FORESTA</t>
  </si>
  <si>
    <t>https://www1.funcionpublica.gov.co/web/sigep2/hdv/-/directorio/S783240-8003-5/view</t>
  </si>
  <si>
    <t>"Prestación de servicios profesionales a la Oficina de Negocios Verdes y Sostenibles para realizar las acciones encaminadas a la reglamentación e implementación de los lineamientos relacionados con el aprovechamiento de productos forestales no maderables, en el marco del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</si>
  <si>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para la estructuración de proyectos de Negocios Verdes y Pagos por Servicios Ambientales y otros incentivos a la conservación, que consideren el desarrollo de actividades de Calle 37 No. 8 - 40, Bogotá D.C., Colombia Conmutador: (+57) 601 332 3400 https://www.minambiente.gov.co/ F-A-CTR-52: V7 – 27/07/2023 Página 7|22 recuperación, rehabilitación y restauración, el manejo forestal sostenible de productos maderables, no maderables y servicios ecosistémicos. 3. Realizar la revisión de la viabilidad técnica de los proyectos de Negocios Verdes y Pagos por Servicios Ambientales y otros incentivos a la conservación, asociados al desarrollo de actividades de recuperación, rehabilitación y restauración, el manejo forestal sostenible de productos maderables, no maderables y servicios ecosistémicos, en el marco del Plan Nacional de Negocios Verdes y el Programa Nacional de Pagos por Servicios Ambientales, de acuerdo con los requerimientos de la Oficina de Negocios Verdes y Sostenibles.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</si>
  <si>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https://community.secop.gov.co/Public/Tendering/OpportunityDetail/Index?noticeUID=CO1.NTC.5702524&amp;isFromPublicArea=True&amp;isModal=true&amp;asPopupView=true</t>
  </si>
  <si>
    <t>CARYNI NEGRETE RENTERIA</t>
  </si>
  <si>
    <t>https://www1.funcionpublica.gov.co/web/sigep2/hdv/-/directorio/S476741-8003-5/view</t>
  </si>
  <si>
    <t>Prestación de servicios profesionales a la Oficina de Negocios Verdes y Sostenibles, para apoyar desde el componente jurídico la elaboración de las iniciativas normativas reglamentarias y demás acciones jurídicas requeridas por el Grupo de Análisis económico para la sostenibilidad</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</si>
  <si>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de las memorias justificativas de los proyectos de reglamentación a cargo de la Oficina de Negocios Verdes y Sostenibles, relacionados con instrumentos económicos e incentivos ambientales, con enfoque diferencial y territorial, de conformidad con los formatos adoptados para tal fin a través del Sistema Integrado de Gestión. 3. Elaborar análisis jurídicos y preparar insumos para atender los requerimientos internos y externos en materia de procesos judiciales a cargo de la Oficina de Negocios Verdes y Sostenibles. 4. Realizar la proyección, revisión y seguimiento de los convenios y/o contratos que se requieran adelantar desde el Grupo de Análisis económico para la sostenibilidad. 5.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</si>
  <si>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https://community.secop.gov.co/Public/Tendering/OpportunityDetail/Index?noticeUID=CO1.NTC.5713684&amp;isFromPublicArea=True&amp;isModal=true&amp;asPopupView=true</t>
  </si>
  <si>
    <t>ANDRES DAVID POMAR GOMEZ</t>
  </si>
  <si>
    <t>https://www1.funcionpublica.gov.co/web/sigep2/hdv/-/directorio/S191727-8003-5/view</t>
  </si>
  <si>
    <t>Prestación de servicios profesionales a la Dirección de Bosques, Biodiversidad y Servicios Ecosistémicos del Ministerio de Ambiente y Desarrollo Sostenible, para apoyar las actividades de inspecciones en puerto y fraccionamiento de pieles, así como apoyar la evaluación de solicitudes de permisos CITES con fines comerciales y el apoyo al cumplimiento de la Sentencia 25000234100020180070400 del 12 de diciembre de 2019, de conformidad con las funciones de la DBBSE</t>
  </si>
  <si>
    <t>1. Proyectar conceptos técnicos de evaluación de solicitudes de permisos CITES con fines comerciales para especímenes de la fauna silvestre. Calle 37 No. 8 - 40, Bogotá D.C., Colombia Conmutador: (+57) 601 332 3400 https://www.minambiente.gov.co/ F-A-CTR-52: V7 – 27/07/2023 Página 7|20 2. Realizar visitas de apoyo al seguimiento y control a la exportación de especímenes y subproductos de la especie Caiman crocodilus, generando el "Acta de Seguimiento y Control de Pieles o Parte de Pieles Para Exportación", conforme lo establecido en la Resolución 2652 de 2015. 3. Realizar visitas de apoyo al seguimiento y control del fraccionamiento de pieles y fracciones de pieles de Caiman crocodilus, generando el "Acta de Control y Seguimiento de Corte de Pieles de Caiman crocodilus Para Obtener Partes Identificables del Cuerpo del Animal" y el "Acta de Control y Seguimiento de Corte de Pieles de Caiman crocodilus Para Obtener Fracciones Irregulares", conforme a lo establecido en la Resolución 2651 de 2015. 4. Verificar y actualizar los consumos de cupo por exportación y ventas nacionales de los establecimientos de zoocría con fines comerciales autorizados en Colombia. 5. Actualizar las bases de datos de establecimientos de transformación y comercialización de especímenes de la fauna silvestre y verificar la información de las solicitudes de permisos CITES y transacciones registradas, elaborando un reporte del estado de los establecimientos. 6. Recopilar la información disponible en el Ministerio para el desarrollo de las matrices y demás productos e insumos relacionados con el plan estadístico de la CITES. 7. Apoyar la gestión del cumplimiento de las acciones contenidas en la Sentencia 25000234100020180070400 del 12 de diciembre de 2019 alineadas con las funciones de esta Dirección. 8. Fortalecer la gestión de la información generada en el marco de la CITES a partir de las bases de datos existentes de este Ministerio. 9.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10. Todas las demás actividades que le sean asignadas en relación con el objeto del contrato</t>
  </si>
  <si>
    <t>El valor del contrato a celebrar es hasta por la suma de SESENTA Y CINCO MILLONES DE PESOS ($65.000.000) incluido los impuestos a que haya lugar</t>
  </si>
  <si>
    <t>https://community.secop.gov.co/Public/Tendering/OpportunityDetail/Index?noticeUID=CO1.NTC.5693610&amp;isFromPublicArea=True&amp;isModal=true&amp;asPopupView=true</t>
  </si>
  <si>
    <t>SAUL ANDRES JOSE LUNA BARCO</t>
  </si>
  <si>
    <t>https://www1.funcionpublica.gov.co/web/sigep2/hdv/-/directorio/S1207616-8003-5/view</t>
  </si>
  <si>
    <t>Prestación de servicios profesionales a la Dirección de Bosques, Biodiversidad y Servicios Ecosistémicos del Ministerio de Ambiente y Desarrollo Sostenible para apoyar la proyección jurídica de conceptos y respuestas a las solicitudes que se realicen por parte de entes de control y diferentes entidades conforme a las competencias de la Dirección.</t>
  </si>
  <si>
    <t>1. Apoyar con la proyección de conceptos jurídicos relacionados con las funciones a cargo de la Dirección de Bosques, Biodiversidad y Servicios Ecosistémicos. 2. Proyectar las diferentes respuestas a las solicitudes y requerimientos efectuados por la Oficina de Control Interno y entes de control en torno a las auditorias que se adelanten en la Dirección de Bosques, Biodiversidad y Servicios Ecosistémicos. 3. Apoyar en la proyección y consolidación de las respuestas que se deban presentar por requerimientos realizados por las dependencias del Ministerio, Entidades Externas, autoridades administrativas, autoridades judiciales, sobre procesos desarrollados o información que sea competencia de la Dirección de Bosques, Biodiversidad y Servicios Ecosistémicos.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que le sean asignadas por el supervisor del contrato, de conformidad con la naturaleza del objeto Contractual</t>
  </si>
  <si>
    <t>El valor del contrato a celebrar es hasta por la suma de CIENTO QUINCE MILLONES QUINIENTOS MIL PESOS M/CT ($115.500.000) incluido los impuestos a que haya lugar</t>
  </si>
  <si>
    <t>https://community.secop.gov.co/Public/Tendering/OpportunityDetail/Index?noticeUID=CO1.NTC.5696304&amp;isFromPublicArea=True&amp;isModal=true&amp;asPopupView=true</t>
  </si>
  <si>
    <t>MARIA CONSTANZA ROMERO OÑATE</t>
  </si>
  <si>
    <t>https://www1.funcionpublica.gov.co/web/sigep2/hdv/-/directorio/S361653-8003-5/view</t>
  </si>
  <si>
    <t>Prestar servicios profesionales desarrollando actividades estratégicas de orientación y análisis de los procesos administrativos para la modernización y rediseño institucional, así como la modernización del Sector Ambiente y Desarrollo Sostenible.</t>
  </si>
  <si>
    <t>1. Participar en la generación e implementación de estrategias de Desarrollo Institucional e iniciativas de mejora de los procesos a cargo de la Secretaría General. 2. Llevar a cabo análisis de la información de gestión de la Secretaría General para establecer propuestas de mejora de la eficiencia y la innovación. 3. Participar en las actividades de revisión de documentos e información del proceso de rediseño y modernización institucional del Ministerio y del sector 4. Apoyar la estrategia de relacionamiento con actores nacionales e internacionales de cooperación para el desarrollo y modernización institucional del Ministerio y del sector y realizar seguimiento al plan de rediseño. 5. Revisar a nivel nacional e internacional buenas prácticas de gestión pública que puedan ser adaptadas en el Ministerio para el fortalecimiento de la gestión. 6.Elaborar documentos, conceptos y/o proyectar respuestas a requerimientos asociados al objeto contractual. 7. Las demás que sean asignadas por la supervisión del contrato y sean pertinentes y necesarias para cumplir con el objeto del contrato.</t>
  </si>
  <si>
    <t>El valor del contrato a celebrar es hasta por la suma de CIEN MILLONES OCHOCIENTOS MIL DE PESOS M/CTE ($100.800.000,oo), incluidos los impuestos a que haya lugar.</t>
  </si>
  <si>
    <t>https://community.secop.gov.co/Public/Tendering/OpportunityDetail/Index?noticeUID=CO1.NTC.5694464&amp;isFromPublicArea=True&amp;isModal=true&amp;asPopupView=true</t>
  </si>
  <si>
    <t>El término estrictamente indispensable para que el/la contratista cumpla con el objeto y obligaciones contractuales será de NUEVE (9) MESES, previo cumplimiento de los requisitos de perfeccionamiento y ejecución, sin exceder la vigencia fiscal de 2024</t>
  </si>
  <si>
    <t>737 - CESION</t>
  </si>
  <si>
    <t>ALEXANDRA AREVALO CUERVO</t>
  </si>
  <si>
    <t>INGENIERIA INDUSTRIA</t>
  </si>
  <si>
    <t>https://www1.funcionpublica.gov.co/web/sigep2/hdv/-/directorio/S967623-8003-5/view</t>
  </si>
  <si>
    <t>El valor sin ejecutar y que se cede del Contrato de Prestación de Servicios Profesionales No. CD-737-2024 es de VEINTITRÉS MILLONES CIENTO CUARENTA Y SEIS MIL SEISCIENTOS SESENTA Y SEIS PESOS M/CTE ($23.146.666)</t>
  </si>
  <si>
    <t>El término estrictamente indispensable para que el/la contratista cumpla con el objeto y obligaciones contractuales será de DOS (2) MESESY (2) DOS DIAS , previo cumplimiento de los requisitos de perfeccionamiento y ejecución, sin exceder la vigencia fiscal de 2024</t>
  </si>
  <si>
    <t>HELMER OSWALDO LOPEZ RODRIGUEZ</t>
  </si>
  <si>
    <t>https://www1.funcionpublica.gov.co/web/sigep2/hdv/-/directorio/S476495-8003-5/view</t>
  </si>
  <si>
    <t>El valor del contrato a celebrar es hasta por la suma de hasta SESENTA Y UN MILLONES DE PESOS M/CTE ($61.000.000), incluido los impuestos a que haya lugar</t>
  </si>
  <si>
    <t>https://community.secop.gov.co/Public/Tendering/OpportunityDetail/Index?noticeUID=CO1.NTC.5697487&amp;isFromPublicArea=True&amp;isModal=true&amp;asPopupView=true</t>
  </si>
  <si>
    <t>El término estrictamente indispensable para que el contratista cumpla con el objeto y obligaciones contractuales será DIEZ (10) MESES Y CINCO (5) DIAS, o hasta 31 de diciembre, lo primero que ocurra, previo cumplimiento de los requisitos de perfeccionamiento y ejecución.</t>
  </si>
  <si>
    <t>GÉNESIS FERNANDA BARÓN MESA</t>
  </si>
  <si>
    <t>https://www1.funcionpublica.gov.co/web/sigep2/hdv/-/directorio/S2739070-8003-5/view</t>
  </si>
  <si>
    <t>Prestación de servicios profesionales al despacho del Viceministerio de Políticas y Normalización Ambiental para apoyar el relacionamiento, consolidación de la agenda legislativa y debates de control político ante el Congreso de la República.</t>
  </si>
  <si>
    <t>1. Presentar en los primeros 15 días calendario de ejecución del contrato un plan de trabajo que incluya un cronograma de actividades donde se detalle la forma en la que se ejecutarán cada una de las obligaciones contractuales. 2. Realizar el seguimiento y consolidación de respuestas, así como la preparación de informes sobre las solicitudes que envíen los Congresistas relacionadas con Derechos de Petición, Proyectos de Ley, Controles políticos y Audiencias Públicas, en el marco de las competencias del Viceministerio de Políticas y Normalización Ambiental 3. Analizar, revisar y preparar información detallada para el logro de las prioridades y objetivos que requiera el despacho del Viceministerio de Políticas y Normalización Ambiental en relación con debates de control político, y demás temas concernientes a las direcciones adscritas al despacho. 4. Apoyar la proyección de cuestionarios y presentaciones de los debates de control político en el marco de las competencias de las direcciones adscritas al Viceministerio de Políticas y Normalización Ambiental y del Despacho del Viceministerio. 5. Acompañamiento y monitoreo de los proyectos de actos legislativos y de Ley, a través de la revisión de información que tenga que ver con las competencias de las direcciones adscritas al Viceministerio y del Despacho del Viceministerio de Políticas y Normalización Ambiental. 6. Las demás que le sean asignadas en desarrollo del objeto contractual.</t>
  </si>
  <si>
    <t>El valor del contrato a celebrar es hasta por la suma de OCHENTA Y CINCO MILLONES QUINIENTOS MIL PESOS M/CTE ($85.500.000). incluido los impuestos a que haya lugar.</t>
  </si>
  <si>
    <t>https://community.secop.gov.co/Public/Tendering/OpportunityDetail/Index?noticeUID=CO1.NTC.5699849&amp;isFromPublicArea=True&amp;isModal=true&amp;asPopupView=true</t>
  </si>
  <si>
    <t>El término estrictamente indispensable para que el contratista cumpla con el objeto y obligaciones contractuales será de NUEVE (9) MESES, o hasta 31 de diciembre de 2024, lo primero que ocurra, previo cumplimiento de los requisitos de perfeccionamiento y ejecución</t>
  </si>
  <si>
    <t>739 - CESION</t>
  </si>
  <si>
    <t>JULIANA PADRON VILLAFAÑE</t>
  </si>
  <si>
    <t>https://www1.funcionpublica.gov.co/web/sigep2/hdv/-/directorio/S1714367-8003-5/view</t>
  </si>
  <si>
    <t>El valor sin ejecutar y que se cede del Contrato de Prestación de Servicios No. CD-739-2024 es de SETENTA Y TRES MILLONES CUATROCIENTOS SESENTA Y SEIS MIL SEISCIENTOS SESENTA Y SIETE PESOS incluido impuestos a que haya lugar</t>
  </si>
  <si>
    <t>El término estrictamente indispensable para que el contratista cumpla con el objeto y obligaciones contractuales será  (7) MESES 25 DIAS, o hasta 31 de diciembre, lo primero que ocurra.</t>
  </si>
  <si>
    <t>HELBER LEONARDO CASAS CAMARGO</t>
  </si>
  <si>
    <t>https://www1.funcionpublica.gov.co/web/sigep2/hdv/-/directorio/S2226668-8003-5/view</t>
  </si>
  <si>
    <t>Prestar servicios profesionales a la Dirección de Asuntos Ambientales Sectorial y Urbana del Ministerio de Ambiente y Desarrollo Sostenible, para apoyar la estructuración e implementación de proyectos que incorporen los criterios de producción y consumo sostenible y economía circular, para el fortalecimiento de la gestión ambiental en municipios menores de 50.000 habitantes en el marco de las metas estratégicas del Plan Nacional de Desarrollo.</t>
  </si>
  <si>
    <t>1. Elaborar y presentar al supervisor un plan detallado de trabajo, que incluya actividades, cronograma y entregables, en un plazo máximo de diez (10) días calendario tras cumplir con los requisitos de ejecución establecidos en el contrato. 2. Estructurar de forma articulada con los actores vinculados y los equipos técnicos que se requieran, proyectos de gestión en economía circular en municipios de menos de 50000 habitantes, en el marco de la meta de PND. 3. Gestionar de forma articulada con los actores vinculados a los proyectos de menos de 50000 habitantes, las acciones necesarias para la consecución de fuentes de financiación requeridos para la implementación de los proyectos formulados. 4. proponer una batería de indicadores de gestión e impacto alineados con la Política de Producción y Consumo Responsable con Criterios de Economía circular, como mecanismo habilitador para promover la implementación de las acciones propuestas en la Política. 5. Apoyar en la estructuración del esquema de seguimiento detallado a la implementación de los proyectos formulados. 6. Apoyar la formulación de instrumentos técnicos y normativos requeridos en el marco de la implementación de la Ley 2232 de 2022, de acuerdo con los requerimientos de la DAASU y en articulación con el líder técnico del tema. 7. Proyectar, gestionar y apoyar la revisión de correspondencia relacionada con su objeto contractual para garantizar su gestión oportuna y en cumplimiento de los marcos legales correspondientes, para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t>
  </si>
  <si>
    <t>El valor del contrato a celebrar es hasta por la suma de OCHENTA MILLONES DE 
PESOS M/CTE ($80.000.000), incluido los impuestos a que haya lugar.</t>
  </si>
  <si>
    <t>https://community.secop.gov.co/Public/Tendering/OpportunityDetail/Index?noticeUID=CO1.NTC.5702632&amp;isFromPublicArea=True&amp;isModal=true&amp;asPopupView=true</t>
  </si>
  <si>
    <t>El término estrictamente indispensable para que el contratista cumpla con el objeto y obligaciones contractuales será por OCHO (8) meses, o hasta el 31 de diciembre de 2024, lo primero que ocurra, contados a partir del cumplimiento de los requisitos de ejecución.</t>
  </si>
  <si>
    <t>NELLY MORALES PEREZ</t>
  </si>
  <si>
    <t>https://www1.funcionpublica.gov.co/web/sigep2/hdv/-/directorio/S4735304-8003-5/view</t>
  </si>
  <si>
    <t>Prestación de servicios profesionales a la Dirección de Gestión Integral del Recurso Hídrico del Ministerio de Ambiente y Desarrollo Sostenible, para desarrollar insumos técnicos relacionados con temas de oferta y calidad administración del recurso hídrico, incluyendo la promoción de los instrumentos existentes.</t>
  </si>
  <si>
    <t>1. Presentar un plan de trabajo en el que se indique cómo se ejecutarán las labores para las cuales fue contratado, en aquellas actividades en que aplique. 2. Asistir técnicamente a las Autoridades Ambientales, Instituciones, Sectores o Particulares en los instrumentos de administración del recurso hídrico en temas relacionados con oferta o contaminación o calidad de agua. 3. Preparar, convocar y asistir a los espacios de trabajo que se requieran en relación con la gestión integral del recurso hídrico en especial con los componentes de oferta o demanda o calidad del agua. 4. Elaborar o revisar documentos o informes de reportes asociados a oferta o demanda o calidad de agua, de acuerdo con los requerimientos o asignación de la supervisión 5. Proyectar, consolidar y gestionar respuestas a derechos de petición, solicitudes de información y demás peticiones, que le sean solicitados por la supervisión en la plataforma ARCA, o por cualquier otro medio o herramienta de la entidad relacionados con la administración del recurso hídrico, para lo cual deberá dar cumplimiento a los términos previstos en la Ley. 6. Las demás actividades que le sean requeridas por el Supervisor del Contrato y que tenga relación con el objeto y obligaciones del contrato.</t>
  </si>
  <si>
    <t>El valor del contrato a celebrar es hasta por la suma de CINCUENTA Y SEIS MILLONES DE PESOS M/CTE ($56.000.000), incluido los impuestos a que haya lugar</t>
  </si>
  <si>
    <t>https://community.secop.gov.co/Public/Tendering/OpportunityDetail/Index?noticeUID=CO1.NTC.5698623&amp;isFromPublicArea=True&amp;isModal=true&amp;asPopupView=true</t>
  </si>
  <si>
    <t>El término estrictamente indispensable para que el contratista cumpla con el objeto y obligaciones contractuales será de siete (07) meses, contados a partir del cumplimiento</t>
  </si>
  <si>
    <t>MAYRA ALEJANDRA AVELLANEDA MORENO</t>
  </si>
  <si>
    <t>https://www1.funcionpublica.gov.co/web/sigep2/hdv/-/directorio/S327245-8003-5/view</t>
  </si>
  <si>
    <t>Prestar servicios profesionales al Grupo de Recursos Genéticos de la Dirección de Bosques, Biodiversidad y Servicios Ecosistémicos, para hacer el estudio del componente técnico dentro del trámite de acceso a recursos genéticos y/o productos derivados, así como llevar a cabo la divulgación de información a los usuarios en el marco del Régimen de Acceso a Recursos Genéticos</t>
  </si>
  <si>
    <t>1. Realizar el estudio técnico dentro de la etapa de evaluación de solicitudes de contrato de acceso a recursos genéticos y/o productos derivados de origen colombiano. 2. Proyectar los informes de seguimiento a los contratos de acceso a los recursos genéticos y/o productos derivados. 3. Realizar la actualización de registros y datos de las plataformas de gestión documental y seguimiento del trámite y apoyar las actividades de divulgación de información sobre los aspectos técnicos de la aplicación del régimen sobre acceso a los recursos genéticos y sus productos derivados en Colombia. 4. Proyectar y gestionar respuesta, en los términos previstos en la ley, de las PQRS en materia de acceso a recursos genéticos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</si>
  <si>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CINCUENTA Y CINCO MILLONES DE PESOS ($55.000.000) incluido los impuestos a que haya lugar</t>
  </si>
  <si>
    <t>https://community.secop.gov.co/Public/Tendering/OpportunityDetail/Index?noticeUID=CO1.NTC.5698117&amp;isFromPublicArea=True&amp;isModal=true&amp;asPopupView=true</t>
  </si>
  <si>
    <t>El término estrictamente indispensable para que el contratista cumpla con el objeto y obligaciones contractuales será DIEZ (10) MESES, o hasta 31 de diciembre de 2024, lo primero que ocurra.</t>
  </si>
  <si>
    <t>MARIA ALEJANDRA VILLAMIL PIÑEROS</t>
  </si>
  <si>
    <t>https://www1.funcionpublica.gov.co/web/sigep2/hdv/-/directorio/S2885865-8003-5/view</t>
  </si>
  <si>
    <t>El valor del contrato a celebrar es por la suma de hasta SESENTA MILLONES DE PESOS M/CTE ($60.000.000), incluido los impuestos a que haya lugar.</t>
  </si>
  <si>
    <t>https://community.secop.gov.co/Public/Tendering/OpportunityDetail/Index?noticeUID=CO1.NTC.5703731&amp;isFromPublicArea=True&amp;isModal=true&amp;asPopupView=true</t>
  </si>
  <si>
    <t>ALMA ISBEL ARIZA RAMIREZ</t>
  </si>
  <si>
    <t>https://www1.funcionpublica.gov.co/web/sigep2/hdv/-/directorio/S4407816-8003-5/view</t>
  </si>
  <si>
    <t>Prestar los servicios profesionales a la Dirección de Asuntos Ambientales Sectorial y Urbana del Ministerio de Ambiente y Desarrollo Sostenible, para apoyar la elaboración de instrumentos de gestión ambiental del sector hidrocarburos costa afuera, en procura de estándares ambientales adecuados para el medio marino, en un contexto de preservación de la biodiversidad.</t>
  </si>
  <si>
    <t>1. Presentar para aprobación del supervisor un plan de trabajo (actividades, cronograma y entregables) dentro de los diez (10) días calendario siguientes al cumplimiento de los requisitos de ejecución del contrato. 2. Aportar insumos en el proceso de adopción de la iniciativa normativa de vertimiento al medio marino (Lodos, cortes y sustancias químicas) para proyectos de hidrocarburos y otros sectores. 3. Aportar insumos en el proceso de adopción de la iniciativa normativa que establece una guía obligatoria para el monitoreo del medio marino en proyectos del sector hidrocarburos. 4. Participar en los espacios de trabajo para determinar los mapas de sensibilidad ambiental para la atención de contingencias ambientales del sector de hidrocarburos en el medio marino y continental, en el marco del cumplimiento de los compromisos que se derivan del Plan Nacional de Contingencias, aportando insumos técnicos cuando se requiera. 5. Dar soporte en relación con el instrumento de Arreglo Institucional para el uso de técnicas avanzadas de respuesta en las aguas costeras y oceánicas ubicadas en el espacio marítimo colombiano. 6. Participar en el desarrollo de términos de referencia para actividades costa afuera del sector hidrocarburos, de acuerdo con las prioridades que identifique el supervisor.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</si>
  <si>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OCHENTA Y CINCO MILLONES TRESCIENTOS SESENTA MIL PESOS M/CTE ($ 85.360.000) incluido los impuestos a que haya lugar.</t>
  </si>
  <si>
    <t>https://community.secop.gov.co/Public/Tendering/OpportunityDetail/Index?noticeUID=CO1.NTC.5704034&amp;isFromPublicArea=True&amp;isModal=true&amp;asPopupView=true</t>
  </si>
  <si>
    <t>DIANA LARIRZA VANEGAS ARÉVALO</t>
  </si>
  <si>
    <t>https://www1.funcionpublica.gov.co/web/sigep2/hdv/-/directorio/S954130-8003-5/view</t>
  </si>
  <si>
    <t>Prestación de servicios profesionales a la Dirección de Bosques, Biodiversidad y Servicios Ecosistémicos, para la aplicación de conocimientos técnicos y realización de acciones asociadas al cumplimiento de lo dispuesto en el plan de mejoramiento del trámite de sustracción de áreas de reserva forestal de orden nacional</t>
  </si>
  <si>
    <t>https://community.secop.gov.co/Public/Tendering/OpportunityDetail/Index?noticeUID=CO1.NTC.5703011&amp;isFromPublicArea=True&amp;isModal=true&amp;asPopupView=true</t>
  </si>
  <si>
    <t>El término estrictamente indispensable para que el contratista cumpla con el objeto y obligaciones contractuales será de DIEZ (10) MESES, o hasta 31 de diciembre de 2024,</t>
  </si>
  <si>
    <t>745 - CESION</t>
  </si>
  <si>
    <t>WENDY CAMILA PARDO GONZALEZ</t>
  </si>
  <si>
    <t>https://www1.funcionpublica.gov.co/web/sigep2/hdv/-/directorio/S4670889-8003-5/view</t>
  </si>
  <si>
    <t>El valor sin ejecutar y que se cede del Contrato de Prestación de Servicios Profesionales No. 745 de 2024 es de CUARENTA Y CINCO MILLONES DOSCIENTOS OCHENTA Y TRES MIL TRESCIENTOS TREINTA Y TRES PESOS MCTE ($45.283.333) incluido impuestos a que haya lugar.</t>
  </si>
  <si>
    <t>El término estrictamente indispensable para que el contratista cumpla con el objeto y obligaciones contractuales será de OCHO (8) MESES 7 DIAS, o hasta 31 de diciembre de 2024,</t>
  </si>
  <si>
    <t>FRANCISCO JAVIER LARA SABOGAL</t>
  </si>
  <si>
    <t>https://www1.funcionpublica.gov.co/web/sigep2/hdv/-/directorio/S2292459-8003-5/view</t>
  </si>
  <si>
    <t>Prestación de servicios profesionales a la Dirección de Bosques, Biodiversidad y Servicios Ecosistémicos del Ministerio de Ambiente y Desarrollo Sostenible, para proyectar y revisar los actos administrativos relacionados con las solicitudes de sustracción de reservas forestales nacionales y las iniciativas normativas de reglamentación del trámite de sustracción.</t>
  </si>
  <si>
    <t>1. Revisar los actos administrativos y proyectos de respuesta a sobre asuntos relacionados con el trámite de sustracción de reservas forestales nacionales. 2. Apoyar la elaboración de actos administrativos y proyectar respuesta a PQRS sobre asuntos relacionados con el trámite de sustracción de reservas forestales nacionales. 3. Asistir a las reuniones y mesas que le sean requeridas en el marco del objeto del contrato, generando los informes y documentos a que haya lugar. 4. Participar en la elaboración de iniciativas normativas de reglamentación del trámite de sustracción de reservas forestales nacionales 5. Las demás que sean asignadas por el supervisor del contrato y que tengan relación con el objeto contractual.</t>
  </si>
  <si>
    <t>El valor del contrato a celebrar es hasta por la suma de SETENTA Y OCHO MILLONES SETECIENTOS CINCUENTA MIL PESOS ($78.750.000) M/CTE incluido los impuestos a que haya lugar</t>
  </si>
  <si>
    <t>https://community.secop.gov.co/Public/Tendering/OpportunityDetail/Index?noticeUID=CO1.NTC.5701926&amp;isFromPublicArea=True&amp;isModal=true&amp;asPopupView=true</t>
  </si>
  <si>
    <t>El término estrictamente indispensable para que el contratista cumpla con el objeto y obligaciones contractuales será de DIEZ (10) MESES o hasta 31 de diciembre, lo primero que ocurra, previo cumplimiento de los requisitos de perfeccionamiento y ejecución</t>
  </si>
  <si>
    <t>PAOLA MILENA BERNAL CORTES</t>
  </si>
  <si>
    <t>https://www1.funcionpublica.gov.co/web/sigep2/hdv/-/directorio/S44776-8003-5/view</t>
  </si>
  <si>
    <t>Prestación de servicios profesionales a la Oficina de Asuntos Internacionales del Ministerio de Ambiente y Desarrollo Sostenible, para apoyar la negociación en escenarios multilaterales de compromisos sectoriales en materia de, por un lado, cambio climático y, por el otro, de gestión racional de los productos químicos, los residuos y la prevención de la contaminación, y su seguimiento.</t>
  </si>
  <si>
    <t>1. Identificar, monitorear y hacer seguimiento permanente a los compromisos sectoriales adquiridos por Colombia como Estado Parte de la Convención Marco de Naciones Unidas sobre Cambio Climático, el Acuerdo de París, el Convenio de Estocolmo, el Enfoque Estratégico para la Gestión de Productos Químicos a Nivel Internacional (SAICM) y el Grupo científico-normativo para seguir contribuyendo a la gestión racional de los productos químicos y los residuos y prevenir la contaminación (SPP por su sigla en inglés). 2. Participar, según requerimiento de la Oficina de Asuntos Internacionales, en las reuniones oficiales de negociación y sesiones extraordinarias que se establezcan, en cumplimiento de las obligaciones internacionales suscritas por Colombia en materia ambiental y elaborar los informes correspondientes. 3. Apoyar la elaboración de conceptos de conveniencia sobre la suscripción de Declaraciones, decisiones, resoluciones e iniciativas en materia de cambio climático y sustancias químicas, en el marco de los convenios e iniciativas relacionadas con el objeto del contrato. 4. Dar respuesta oportuna y gestionar las solicitudes de información relacionadas con las Declaraciones, iniciativas y coaliciones suscritas por Colombia en relación con los instrumentos internacionales mencionados y demás que sean asignados por el supervisor. 5. Apoyar la elaboración de los diferentes documentos para la participación del sector ambiente en los procesos de negociación de los instrumentos internacionales relacionados con cambio climático, SAICM y Convenio de Estocolmo. 6. Participar de manera presencial o virtual en las reuniones de la Asociación Independiente de América Latina y el Caribe (AILAC) en materia de cambio Climático, y del Grupo de Países de América Latina y el Caribe (GRULAC) relacionadas con el Convenio de Estocolmo, el Enfoque Estratégico para la Gestión de Productos Químicos a Nivel Internacional (SAICM) y el Grupo científico-normativo para seguir contribuyendo a la gestión racional de los productos químicos y los residuos y prevenir la contaminación (SPP por su sigla en inglés) , cuando sea convocado por el supervisor y con el fin de apoyar la concertación de posiciones de los tratados/ instrumentos asignados en virtud de este contrato. 7. Gestionar de manera oportuna las PQRSDF y requerimientos por parte de los diferentes solicitantes y entes de control conforme a la competencia de la OAI. 8. Las demás que le asigne el supervisor del contrato y que tengan relación directa con el objeto contractual.</t>
  </si>
  <si>
    <t>El valor del contrato a celebrar es hasta por la suma de CIENTO VEINTE MILLONES DE PESOS M/CTE ($120.000.000), incluid</t>
  </si>
  <si>
    <t>https://community.secop.gov.co/Public/Tendering/OpportunityDetail/Index?noticeUID=CO1.NTC.5710407&amp;isFromPublicArea=True&amp;isModal=true&amp;asPopupView=true</t>
  </si>
  <si>
    <t>El término estrictamente indispensable para que el Contratista cumpla con el objeto y obligaciones contractuales será de diez (10) meses, contados a partir del cumplimiento de los requisitos de ejecución o hasta el 31 de diciembre de 2024, lo primero que ocurra.</t>
  </si>
  <si>
    <t>ARY MENDOZA HERNANDEZ</t>
  </si>
  <si>
    <t>https://www1.funcionpublica.gov.co/web/sigep2/hdv/-/directorio/S2338536-8003-5/view</t>
  </si>
  <si>
    <t>Prestar servicios profesionales a la dependencia para el desarrollo de actividades y procesos de educación ambiental y participación ciudadana con grupos étnicos</t>
  </si>
  <si>
    <t>1. Apoyar las actividades de relacionamiento con pueblos étnicos en el marco de la misionalidad de la dependencia. 2. Elaborar documentos que articulen los sistemas de conocimiento tradicionales de los pueblos étnicos con la implementación del programa nacional de educación ambiental y la actualización de la Política Nacional de Educación Ambiental. 3. Contribuir a la consolidación de instrumentos de seguimiento de los compromisos adquiridos con pueblos étnicos. 4. Elaborar reportes relacionados con el cumplimiento del objeto contractual y requeridos por el supervisor. 5. Contribuir al proceso de actualización de la política de educación ambiental, con enfoque étnico, incorporando la perspectiva de los pueblos étnicos y en el marco de la educación propia. 6. Atender y brindar insumos para dar respuestas a peticiones, quejas, reclamos, solicitudes y demás requerimientos. 7. Asistir a las reuniones, espacios de diálogo que asigne el supervisor.</t>
  </si>
  <si>
    <t>El valor del contrato a celebrar es hasta por la suma de OCHENTA Y CINCO MILLONES DE PESOS M/CTE ($85.000.000), incluido los impuestos a que haya lugar.</t>
  </si>
  <si>
    <t>https://community.secop.gov.co/Public/Tendering/OpportunityDetail/Index?noticeUID=CO1.NTC.5713379&amp;isFromPublicArea=True&amp;isModal=true&amp;asPopupView=true</t>
  </si>
  <si>
    <t>PAOLA ANDREA MESA CRUZ</t>
  </si>
  <si>
    <t>https://www1.funcionpublica.gov.co/web/sigep2/hdv/-/directorio/S4143692-8003-5/view</t>
  </si>
  <si>
    <t>Prestación de servicios profesionales a la Oficina de Asuntos Internacionales del Ministerio de Ambiente y Desarrollo Sostenible, para apoyar los temas jurídicos de orden nacional relacionados con las competencias de la Oficina</t>
  </si>
  <si>
    <t>1. Apoyar la elaboración de estudios previos y demás documentos precontractuales requeridos por el Grupo de Contratos para suscribir convenios, contratos y demás instrumentos jurídicamente vinculantes para el Ministerio de Ambiente y Desarrollo Sostenible, que se encuentren a cargo del área. 2. Apoyar la elaboración, modificación, terminación o prórroga de contratos, convenios y demás instrumentos jurídicamente vinculantes para el Ministerio a cargo del área. 3. Brindar asesoría jurídica a los funcionarios del área a través de la emisión de conceptos y el acompañamiento en las reuniones internas o interinstitucionales en las que participe la Oficina de Asuntos Internacionales y en las que sea convocado. 4. Gestionar de manera oportuna las PQRSDF y requerimientos por parte de los diferentes solicitantes y entes de control conforme a la competencia de la OAI. 5. Apoyar en el análisis, trámite, articulación y seguimiento de las solicitudes sobre asuntos de cumplimiento que se presenten en el marco del capítulo 18 del Acuerdo de Promoción Comercial entre la República de Colombia y Estados Unidos de América, y de las respuestas que debe dar la Parte Colombiana en virtud del artículo 18.7.5 del precitado acuerdo. 6. Apoyar en la respuesta, articulación y seguimiento de los cuestionarios remitidos por Organizaciones Internacionales y demás ministerios del Gobierno Nacional. 7. Elaborar los informes, actas, documentos y matrices que sean solicitados por el supervisor en relación con</t>
  </si>
  <si>
    <t>https://community.secop.gov.co/Public/Tendering/OpportunityDetail/Index?noticeUID=CO1.NTC.5712823&amp;isFromPublicArea=True&amp;isModal=true&amp;asPopupView=true</t>
  </si>
  <si>
    <t>El término estrictamente indispensable para que el Contratista cumpla con el objeto y obligaciones contractuales será de diez (10) meses contados a partir del cumplimiento de los requisitos de ejecución o hasta 31 de diciembre de 2024, lo primero que ocurra</t>
  </si>
  <si>
    <t>MARY LUZ CANON PAEZ</t>
  </si>
  <si>
    <t>https://www1.funcionpublica.gov.co/web/sigep2/hdv/-/directorio/S134043-8003-5/view</t>
  </si>
  <si>
    <t>Prestación de servicios profesionales a la Dirección de Asuntos Marinos, Costeros y Recursos Acuáticos del Ministerio de Ambiente y Desarrollo Sostenible para apoyar la gestión del riesgo con enfoque de planeación, prevención y manejo, ante amenazas naturales y antrópicas en las zonas marinas, costeras e insulares.</t>
  </si>
  <si>
    <t>1. Realizar el acopio de información disponible en relación con las amenazas, la vulnerabilidad e impactos de los escenarios de riesgo actual teniendo en cuenta proyectos y actividades en ejecución en las zonas marinas, costeras e insulares del país. 2. Elaborar el análisis de los escenarios de riegos actual y potencial por amenazas naturales y antrópicas en las zonas costeras priorizadas por la Dirección. 3. Brindar insumos técnicos y acompañar la elaboración del mapa de áreas costeras en riesgo actual prioritarias para la restauración costera. 4. Apoyar el diseño, implementación y seguimiento a medidas relacionadas con la gestión de riesgos, así como en la atención de emergencias y desastres en las zonas marinas, costeras e insulares. 5. Apoyar la supervisión de los contratos y/o convenios que le sean designados por el supervisor. 6. Suministrar apoyo técnico en el seguimiento de las acciones para el cumplimiento de las sentencias judiciales, acciones constitucionales y requerimientos de entes de control, en relación con los riesgos costeros. 7. Participar en la revisión de documentos, proyectar conceptos y responder a los derechos de petición en estricto cumplimiento con los términos establecidos por la normativa legal vigente, de manera clara, completa y fundamentada. 8. Colaborar en la organización, desarrollo y documentación de reuniones, mesas de trabajo, talleres y actividades técnicas que contribuyan al cumplimiento del objeto contractual. 9. Mantener actualizada la información del drive (Carpeta digital) de la DAMCRA de los trámites asignados. 10. Las demás actividades relacionadas con el desarrollo del objeto contractual.</t>
  </si>
  <si>
    <t>https://community.secop.gov.co/Public/Tendering/OpportunityDetail/Index?noticeUID=CO1.NTC.5702609&amp;isFromPublicArea=True&amp;isModal=true&amp;asPopupView=true</t>
  </si>
  <si>
    <t>El término estrictamente indispensable para que el contratista cumpla con el objeto y obligaciones contractuales será DIEZ (1O) MESES, o hasta 31 de diciembre, lo primero que ocurra</t>
  </si>
  <si>
    <t>ANDRES FELIPE MIRANDA DIAZ</t>
  </si>
  <si>
    <t>https://www1.funcionpublica.gov.co/web/sigep2/hdv/-/directorio/S294472-8003-5/view</t>
  </si>
  <si>
    <t>Prestación de servicios profesionales a la Dirección de Bosques, Biodiversidad y Servicios Ecosistémicos del Ministerio de Ambiente y Desarrollo Sostenible para proyectar los actos administrativos y respuestas a PQRS, relacionados con el trámite de sustracción de reservas forestales nacionales.</t>
  </si>
  <si>
    <t>El valor del contrato a celebrar es hasta por la suma de SESENTA Y UN MILLONES DE PESOS ($61.000.000) M/CTE incluido los impuestos a que haya lugar.</t>
  </si>
  <si>
    <t>https://community.secop.gov.co/Public/Tendering/OpportunityDetail/Index?noticeUID=CO1.NTC.5702684&amp;isFromPublicArea=True&amp;isModal=true&amp;asPopupView=true</t>
  </si>
  <si>
    <t>LIZETH CECILIA MENDEZ MOTAVITA</t>
  </si>
  <si>
    <t>https://www1.funcionpublica.gov.co/web/sigep2/hdv/-/directorio/S2319755-8003-5/view</t>
  </si>
  <si>
    <t>Prestar servicios profesionales a la Subdirección de Educación y Participación para apoyar la formulación, implementación y seguimiento de compromisos de la dependencia con grupos étnicos</t>
  </si>
  <si>
    <t>1. Recopilar la información relacionada con el cumplimiento de compromisos de la dependencia con grupos étnicos. 2. Diligenciar los instrumentos de consolidación al seguimiento de los compromisos de la dependencia con grupos étnicos. 3. Analizar la información recopilada y consignada en los instrumentos con el fin de identificar rutas de acción. 4. Elaborar reportes de seguimiento a los compromisos de conformidad con lo requerido por el supervisor del contrato. 5. Realizar informes que den cuenta de la trazabilidad de la gestión realizada de conformidad con lo requerido por el supervisor del contrato. ´ 6. Asistir a las reuniones, espacios de diálogo que asigne el supervisor. 7. Apoyar en la respuesta a requerimientos, derechos de petición y demás solicitudes asignadas por el supervisor del contrato. 8. Las demás obligaciones que se le asignen y que tengan relación con el objeto del contrato</t>
  </si>
  <si>
    <t>El valor del contrato a celebrar es hasta por la suma de SETENTA Y TRES MILLONES QUINIENTOS MIL PESOS M/CTE ($73.500.000,00), incluido los impuestos a que haya</t>
  </si>
  <si>
    <t>https://community.secop.gov.co/Public/Tendering/OpportunityDetail/Index?noticeUID=CO1.NTC.5704688&amp;isFromPublicArea=True&amp;isModal=true&amp;asPopupView=true</t>
  </si>
  <si>
    <t>LUZ HELENA GUZMAN RAMIREZ</t>
  </si>
  <si>
    <t>https://www1.funcionpublica.gov.co/web/sigep2/hdv/-/directorio/S669956-8003-5/view</t>
  </si>
  <si>
    <t>1. Apoyar la planeación y desarrollo de los espacios de participación (reuniones, talleres, recorridos o mesas de trabajo) para el desarrollo de las órdenes relacionadas con la delimitación participativa, a partir Calle 37 No. 8 - 40, Bogotá D.C., Colombia Conmutador: (+57) 601 332 3400 https://www.minambiente.gov.co/ F-A-CTR-52: V7 – 27/07/2023 Página 7|19 de la debida articulación con los diferentes actores involucrados en concordancia con la normatividad vigentes; en desarrollo de esta obligación, consolidar las necesidades de logística en los formatos establecidos y revisar el cumplimiento de la prestación de servicio de logística para el trámite de legalización. 2. Mantener actualizada la base de datos de actores sociales e institucionales del páramo asignado y apoyar la convocatoria oportuna a los diferentes espacios de encuentro, coordinando la preparación de piezas de comunicación, las necesidades de logística y el material necesario, de conformidad con las metodologías a ser desarrolladas y el propósito de los mismos, en articulación con el equipo de páramos. 3. Realizar la facilitación / moderación de los espacios de encuentro cuando sea requerido y liderar las dinámicas pedagógicas, gestionar los listados de asistencia, apoyar la generación de actas o ayudas memoria y dejar registro documental de las actividades realizadas y material preparado 4. Elaborar desde el componente social los informes y demás documentos (bases de datos de actores, actas, presentaciones) de avance y cumplimiento de los procesos participativos de delimitación de páramos 5. Aportar insumos técnicos desde el componente social para la reglamentación de la Ley 1930 de 2018 y demás normativa asociada a la gestión integral de páramos, cuando sea requerido y diseñar propuestas de metodologías de participación y pedagógicas enfocadas a fomentar la participación de las comunidades en los procesos de delimitación y gestión integral de páramos.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Las demás actividades relacionadas con su objeto contractual y que le sean asignadas por el supervisor del contrato</t>
  </si>
  <si>
    <t>https://community.secop.gov.co/Public/Tendering/OpportunityDetail/Index?noticeUID=CO1.NTC.5704544&amp;isFromPublicArea=True&amp;isModal=true&amp;asPopupView=true</t>
  </si>
  <si>
    <t>FERMIN MARIO BETANCOURTH MEDINA</t>
  </si>
  <si>
    <t>https://www1.funcionpublica.gov.co/web/sigep2/hdv/-/directorio/S4744999-8003-5/view</t>
  </si>
  <si>
    <t>1. Apoyar la estructuración del cronograma de reuniones, talleres, sesiones preparatorias, mesas de trabajo, recorridos y demás encuentros de dialogo a fin de facilitar la participación de los actores locales interesados en los procesos de delimitación participativa del páramo Cruz Verde – Sumapaz de acuerdo con la normatividad vigente, con especial énfasis en los habitantes al interior del área de referencia de páramo 2. Brindar insumos de contexto local, para el reconocimiento de las condiciones de tiempo, modo y lugar a tener en cuenta en los procesos de convocatoria a fin de que esta sea amplia, abierta, pública, deliberativa y con enfoque local y facilite la participación de las comunidades y demás interesados en los diálogos para el proceso participativo de la delimitación del páramo Cruz Verde – Sumapaz. 3. Apoyar la actualización de la base de datos de actores (sociales e institucionales) para el proceso participativo de delimitación del páramo Cruz Verde – Sumapaz 4. Apoyar el desarrollo de las diferentes reuniones, talleres, sesiones preparatorias, recorridos, espacios de participación, de trabajo y de dialogo en el marco de la gestión integral de los páramos y el cumplimiento del proceso participativo de delimitación del páramo Cruz Verde – Sumapaz de acuerdo con la normatividad vigente. Calle 37 No. 8 - 40, Bogotá D.C., Colombia Conmutador: (+57) 601 332 3400 https://www.minambiente.gov.co/ F-A-CTR-52: V7 – 27/07/2023 Página 7|20 5. Desarrollar las demás tareas que el supervisor asigne en el marco del objeto contractual.</t>
  </si>
  <si>
    <t>CUNDINAMARCA</t>
  </si>
  <si>
    <t>PANDI</t>
  </si>
  <si>
    <t>https://community.secop.gov.co/Public/Tendering/OpportunityDetail/Index?noticeUID=CO1.NTC.5742654&amp;isFromPublicArea=True&amp;isModal=true&amp;asPopupView=true</t>
  </si>
  <si>
    <t>ANGIE NATALIA VARGAS ARIAS</t>
  </si>
  <si>
    <t>https://www1.funcionpublica.gov.co/web/sigep2/hdv/-/directorio/S3063970-8003-5/view</t>
  </si>
  <si>
    <t>Prestar servicios profesionales a la Subdirección de Educación y Participación para apoyar el proceso de acompañamiento a defensores ambientales, mediante la articulac ión de actores sociales e institucionales para la garantía de derechos</t>
  </si>
  <si>
    <t>1. Apoyar el proceso de estructuración de la ruta de acompañamiento a defensores ambientales. 2. Brindar para la atención a defensores ambientales que se encuentran en riesgo en articulación con otras entidades de conformidad con los lineamientos que se establezcan en la ruta de acompañamiento a defensores ambientales 3. Apoyar los procesos de articulación con las entidades del orden nacional e internacional, así como con actores sociales que permitan avanzar en la consolidación de la ruta de acompañamiento a defensores ambientales y el acuerdo de Escazú. 4. Apoyar la construcción y consolidación de un repositorio para la dependencia que contenga los insumos, documentos y conceptos brindados por la Subdirección, en el marco de la consolidación de la ruta de acompañamiento a defensores ambientales 5. Asistir a las reuniones que asigne el supervisor. 6. Apoyar en la respuesta a requerimientos, derechos de petición y demás solicitudes asignadas por el supervisor del contrato</t>
  </si>
  <si>
    <t>El valor del contrato a celebrar es hasta por la suma de SESENTA Y DOS MILLONES QUINIENTOS MIL PESOS M/CTE ($ 62.500.000,00), incluido los impuestos a que haya lugar.</t>
  </si>
  <si>
    <t>https://community.secop.gov.co/Public/Tendering/OpportunityDetail/Index?noticeUID=CO1.NTC.5709152&amp;isFromPublicArea=True&amp;isModal=true&amp;asPopupView=true</t>
  </si>
  <si>
    <t>CARLOS ANDRES BARRAGAN DIAZ</t>
  </si>
  <si>
    <t>FILOSOFIA</t>
  </si>
  <si>
    <t>https://www1.funcionpublica.gov.co/web/sigep2/hdv/-/directorio/S2285932-8003-5/view</t>
  </si>
  <si>
    <t>Prestar servicios profesionales a la Subdirección de Educación y Participación para apoyar el desarrollo de instrumentos y estrategias metodológicas para el desarrollo de actividades y procesos relacionados con el diálogo social proceso de dinamización, orientación, acompañamiento técnico y seguimiento de las acciones relacionadas del Sistema Nacional de Diálogo Social para la Prevención y Transformación de Conflictos Socioambientales.</t>
  </si>
  <si>
    <t>1. Apoyar la elaboración de instrumentos metodológicos para facilitar el proceso de diálogo social, asegurando que sean adaptados a las particularidades de los contextos socio culturales y poblacionales específicos. 2. Elaborar estrategias metodológicas que promuevan la participación activa e inclusiva de todos los actores sociales involucrados en los procesos de diálogo social. 3. Apoyar los procesos de diálogo social, aplicando las estrategias metodológicas diseñadas, y adaptándolas según las necesidades y dinámicas emergentes durante el desarrollo de las actividades. 4. Proporcionar apoyo técnico durante el proceso de diálogo social, asegurando el cumplimiento de los objetivos establecidos y promoviendo un enfoque diferencial en el abordaje de conflictos. 5. Apoyar el seguimiento y reporte de las acciones relacionadas con el objeto contractual. 6. Asistir a las reuniones, espacios de diálogo que asigne el supervisor. 7. Apoyar en la respuesta a requerimientos, derechos de petición y demás solicitudes asignadas por el supervisor del contrato. 8. Las demás obligaciones que se le asignen y que tengan relación con el objeto del contrato.</t>
  </si>
  <si>
    <t>El valor del contrato a celebrar es hasta por la suma de OCHENTA Y CINCO MILLONES DE PESOS M/CTE ($85.000.000), incluido los impuestos a que haya lugar</t>
  </si>
  <si>
    <t>https://community.secop.gov.co/Public/Tendering/OpportunityDetail/Index?noticeUID=CO1.NTC.5708883&amp;isFromPublicArea=True&amp;isModal=true&amp;asPopupView=true</t>
  </si>
  <si>
    <t>CAMILO ANDRES TORRES DE LUQUE</t>
  </si>
  <si>
    <t>https://www1.funcionpublica.gov.co/web/sigep2/hdv/-/directorio/S4758823-8003-5/view</t>
  </si>
  <si>
    <t>Prestar servicios de apoyo a la gestión a la Secretaría General en articulación con el despacho del Viceministerio de Políticas y Normalización Ambiental, para realizar seguimiento y tramite a las PQRSD radicadas en el Viceministerio</t>
  </si>
  <si>
    <t>1. Participar en la proyección de respuestas a las peticiones asignadas a las dependencias del Viceministerio de Políticas y Normalización Ambiental. 2. Apoyar la recolección de insumos a las dependencias del Viceministerio de Políticas y Normalización Ambiental, con el objeto de gestionar las peticiones que se encuentren pendientes de responder. 3. Revisar el cumplimiento a los términos de respuesta de las peticiones asignadas a las dependencias del Viceministerio de Políticas y Normalización Ambiental, con el fin de gestionar oportunamente la respuesta o la finalización del trámite, con los responsables. 4. Identificar las preguntas frecuentes asignadas a las dependencias del Viceministerio de Políticas y Normalización Ambiental, con el fin de sistematizar y consolidar una base para poner a disposición de los usuarios. 5. Asistir a las reuniones, talleres y espacios que le sean citados, levantando memoria o acta y demás evidencias que soporten la participación, así mismo deberá acoger las recomendaciones brindadas para la mejora de la gestión 6. Las demás que le sean asignadas por la supervisión del contrato y que guarden relación con el objeto contractual</t>
  </si>
  <si>
    <t>https://community.secop.gov.co/Public/Tendering/OpportunityDetail/Index?noticeUID=CO1.NTC.5709240&amp;isFromPublicArea=True&amp;isModal=true&amp;asPopupView=true</t>
  </si>
  <si>
    <t>El término estrictamente indispensable para que el contratista cumpla con el objeto y obligaciones contractuales será OCHO (8) MESES o hasta 31 de diciembre, lo primero que ocurra</t>
  </si>
  <si>
    <t>JUAN SEBASTIAN PATIÑOI NAVAS</t>
  </si>
  <si>
    <t>https://www1.funcionpublica.gov.co/web/sigep2/hdv/-/directorio/S476832-8003-5/view</t>
  </si>
  <si>
    <t>1. Apoyar en la estructuración el cronograma de encuentros y reuniones a ser desarrollados para cumplimiento de las órdenes de delimitación participativa establecidas en sentencia y gestionar su cumplimiento, articulando con oportunidad la logística y demás insumos necesarios. 2. Apoyar la coordinación para la planificación y desarrollo de las reuniones, talleres y mesas de trabajo en el marco de los procesos de delimitación y la gestión integral de los ecosistemas de páramo de acuerdo con la normatividad vigente y participar en estos espacios acorde a la planificación. 3. Preparar los informes técnicos y demás documentos (presentaciones, actas) de avance y cumplimiento de los procesos participativos de delimitación de páramos integrando la información consolidada por el profesional social y dependencias de Minambiente. 4. Aportar insumos técnicos desde el componente ambiental, dirigidos a los procesos de reglamentación de la Ley 1930 de 2018 y demás normativa asociada a la gestión integral de páramos.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Realizar el apoyo a la supervisión técnica de los contratos que le sean asignados por la Directora de Bosques, Biodiversidad y Servicios Ecosistémicos en el marco del objeto contractual. 7. Aplicar en los espacios de participación y acompañamiento desarrollados mensualmente en el marco del objeto contractual los formatos y procedimientos establecidos en el sistema integrado de gestión de la entidad. 8. Realizar las actividades relacionadas con el objeto contractual que le sean asignadas por el supervisor del contrato</t>
  </si>
  <si>
    <t>https://community.secop.gov.co/Public/Tendering/OpportunityDetail/Index?noticeUID=CO1.NTC.5705922&amp;isFromPublicArea=True&amp;isModal=true&amp;asPopupView=true</t>
  </si>
  <si>
    <t xml:space="preserve">JENNY CONSTANZA PULIDO RODRIGUEZ	</t>
  </si>
  <si>
    <t>https://www1.funcionpublica.gov.co/web/sigep2/hdv/-/directorio/S4467165-8003-5/view</t>
  </si>
  <si>
    <t>Prestación de servicios de apoyo a la gestión al Despacho de la Ministra de Ambiente en la gestión documental, de conformidad con las tablas de retención documental vigentes, en cuanto a la administración, organización, clasificación y acciones que garanticen el manejo correcto del histórico documental.</t>
  </si>
  <si>
    <t>1. Aplicar los procesos técnicos de organización a los documentos físicos y electrónicos que son conservados en el archivo de gestión del Despacho de la Ministra de acuerdo con los procedimientos y normas aplicables. 2. Actualizar y mantener actualizados en todo momento los inventarios documentales de los archivos del Despacho. 3. Realizar el alistamiento de la documentación a transferir al archivo central en cumplimiento al cronograma de transferencias documentales primarias divulgado por el Grupo de Gestión Documental, dentro de los tiempos establecidos. 4. Atender las consultas de los documentos del archivo de gestión del despacho y llevar un registro de consulta y préstamo de documentos, así como realizar las solicitudes de consulta al archivo central que sean requeridas. 5. Digitalizar los documentos que conforman los expedientes del Archivo de Gestión y que sean requeridos según la Tabla de Retención Documental y de acuerdo con las normas establecidas por el Archivo General de la Nación. 6. Apoyar y orientar a los funcionarios y contratistas del Despacho en materia de gestión documental y realizar difusión y divulgación de los lineamientos y procedimientos, así como apoyar en la organización, control, revisión, direccionamiento y seguimiento de los documentos, archivos y correspondencia de conformidad con los manuales y procedimientos establecidos en el Ministerio. 7. Apoyar en la atención de auditorías y la subsanación de hallazgos de gestión documental, preparar y presentar la información requerida en el marco del Plan de Mejoramiento Archivístico del Archivo General de la Nación y otros requerimientos del Grupo de Gestión Documental o entidades externas cuando a ello haya lugar. 8. Asistir a las reuniones y eventos, entre otros que para el efecto sean programadas o indicadas por parte de los supervisores del contrato en temas documentales. 9. Todas las demás que le sean asignadas por el Supervisor del Contrato y que tengan relación con el objeto contractual.</t>
  </si>
  <si>
    <t>El valor del contrato a celebrar es hasta por la suma de TREINTA Y TRES MILLONES QUINIENTOS OCHENTA MIL PESOS M/CTE, ($33.580.000) incluidos los impuestos a que haya lugar.</t>
  </si>
  <si>
    <t>https://community.secop.gov.co/Public/Tendering/OpportunityDetail/Index?noticeUID=CO1.NTC.5705404&amp;isFromPublicArea=True&amp;isModal=true&amp;asPopupView=true</t>
  </si>
  <si>
    <t>El término estrictamente indispensable para que el contratista cumpla con el objeto y obligaciones contractuales será de DIEZ (10) MESES, previo cumplimento de los requisitos de perfeccionamiento y ejecución, sin exceder el 31 de diciembre de 2024.</t>
  </si>
  <si>
    <t xml:space="preserve">DIANA PATRICIA BULA GUZMAN </t>
  </si>
  <si>
    <t>https://www1.funcionpublica.gov.co/web/sigep2/hdv/-/directorio/S4010129-8003-5/view</t>
  </si>
  <si>
    <t>Prestar servicios profesionales desde el componente informático para la definición e implementación de los requisitos funcionales y técnicos para la optimización y mejoramiento del Sistema de Gestión de Documentos Electrónicos de Archivo SGDEA y otras herramientas informáticas que apoyen la gestión documental y la preservación digital.</t>
  </si>
  <si>
    <t>1. Realizar las actividades correspondientes al diseño e implementación de lineamientos para la organización de archivos electrónicos del ministerio, en lo concerniente al componente informático. 2. Participar desde su disciplina en el diseño de la Red de Archivos del Sector Ambiente de acuerdo con las orientaciones de la coordinación del grupo de Gestión documental. 3. Participar desde el punto de vista de la informática en las actividades relacionadas con la optimización del sistema para la Administración y Recepción de Correspondencia Ambiental – ARCA y la revisión de otras herramientas informáticas que contribuyan a la gestión de documental electrónica, mediante la realización y documentación de pruebas, mesas de trabajo y espacios de socialización, y las demás que sean requeridas. 4. Realizar la actualización del Plan de Preservación Digital a Largo Plazo, apoyar las gestiones necesarias para su aprobación e implementación conforme a las estrategias estipuladas en éste. 5. Asistir a las reuniones y/o eventos que sean requeridos por el supervisor del contrato y que estén relacionados en el marco contractual, entre ellas las actividades programadas por la Mesa Sectorial de Gestión Documental. 6. Todas las demás que le sean asignadas por el Supervisor del Contrato y que tengan relación con el objeto contractual.</t>
  </si>
  <si>
    <t>El valor del contrato a celebrar es hasta por la suma de CINCUENTA Y CINCO MILLONES SEISCIENTOS VEINTE MIL PESOS M/CTE (55.620.000), incluido los impuestos a que haya lugar.</t>
  </si>
  <si>
    <t>https://community.secop.gov.co/Public/Tendering/OpportunityDetail/Index?noticeUID=CO1.NTC.5732070&amp;isFromPublicArea=True&amp;isModal=true&amp;asPopupView=true</t>
  </si>
  <si>
    <t>El término estrictamente indispensable para que el contratista cumpla con el objeto y obligaciones contractuales será de NUEVE (9) MESES, previo cumplimiento de los requisitos de perfeccionamiento y ejecución, sin exceder el 31 de diciembre de 2024.</t>
  </si>
  <si>
    <t>MARIA CAROLINA LAMO MEJIA</t>
  </si>
  <si>
    <t>CONSERVACION Y RESTAURACION DE BIENES MUEBLES</t>
  </si>
  <si>
    <t>https://www1.funcionpublica.gov.co/web/sigep2/hdv/-/directorio/S1611514-8003-5/view</t>
  </si>
  <si>
    <t>Prestar servicios profesionales para la implementación de las actividades definidas en el Plan de conservación documental del Ministerio de Ambiente y Desarrollo Sostenible, en el marco del Sistema Integrado de Conservación SIC y el Programa de Gestión Documental PGD.</t>
  </si>
  <si>
    <t>1. Realizar la formulación, actualización o ajuste del plan de conservación documental, lineamientos u otros documentos técnicos o normativos que le sean asignados que tenga relación con el objeto contractual. 2. Adelantar las acciones técnicas requeridas para implementar las actividades que conforman los programas del Plan de Conservación Documental 3. Brindar asistencia técnica a las dependencias del Ministerio para la implementación de las actividades y medidas relativas del Sistema Integrado de Conservación – SIC en su componente Plan de conservación Documental y todos los programas que lo componen. 4. Apoyar en el reporte de los planes institucionales, informes y conceptos de conformidad con las solicitudes y que tenga relación con el objeto 5. Asistir a las reuniones y/o eventos que sean requeridos por el supervisor del contrato y que estén relacionados en el marco contractual. Calle 37 No. 8 - 40, Bogotá D.C., Colombia Conmutador: (+57) 601 332 3400 https://www.minambiente.gov.co/ F-A-CTR-52: V7 – 27/07/2023 Página 8|20 6. Todas las demás que le sean asignadas por el Supervisor del Contrato y que tenga relación con el objeto contractual.</t>
  </si>
  <si>
    <t>El valor del contrato a celebrar es hasta por la suma de CUARENTA Y NUEVE MILLONES CIENTO TREINTA Y UN MIL PESOS M/CTE (49.131.000), incluido los impuestos a que haya lugar.</t>
  </si>
  <si>
    <t>https://community.secop.gov.co/Public/Tendering/OpportunityDetail/Index?noticeUID=CO1.NTC.5718096&amp;isFromPublicArea=True&amp;isModal=true&amp;asPopupView=true</t>
  </si>
  <si>
    <t>DIANA ROCIO MORENO ROJAS</t>
  </si>
  <si>
    <t>INGENIERIA AGROECOLOGICA</t>
  </si>
  <si>
    <t>El valor del contrato a celebrar es hasta por la suma de VEINTIOCHO MILLONES SEISCIENTOS MIL PESOS M/CTE ($28.600.000), incluido los impuestos a que haya lugar.</t>
  </si>
  <si>
    <t>https://community.secop.gov.co/Public/Tendering/OpportunityDetail/Index?noticeUID=CO1.NTC.5706277&amp;isFromPublicArea=True&amp;isModal=true&amp;asPopupView=true</t>
  </si>
  <si>
    <t>El término estrictamente indispensable para que el contratista cumpla con el objeto y obligaciones contractuales será de CINCO MESES (5) QUINCE (15) DÍAS</t>
  </si>
  <si>
    <t>MILTON ERNESTO PINZON NAVARRETE</t>
  </si>
  <si>
    <t>https://www1.funcionpublica.gov.co/web/sigep2/hdv/-/directorio/S889729-8003-5/view</t>
  </si>
  <si>
    <t>Prestación de servicios profesionales a la Dirección de Bosques, Biodiversidad y Servicios Ecosistémicos del Ministerio de Ambiente y Desarrollo Sostenible para proyectar los actos administrativos y respuestas a PQRS, relacionados con los trámites de reservas forestales nacionales</t>
  </si>
  <si>
    <t>1. Proyectar los actos administrativos relacionados con los trámites de reservas forestales nacionales. 2. Contribuir en la proyección de los documentos de iniciativas normativas de reglamentación relacionadas con el objeto contractual. 3. Proyectar y gestionar respuesta, en los términos previstos en la ley, de las PQRS relacionados con el trámite de sustracción de reservas forestales nacionales que le sean asignadas por la supervisión a través de la plataforma ARCA o por otro medio o herramienta de la entidad, relacionado con el objeto del contrato, adjuntando el reporte del Sistema de Gestión Documental. 4. Asistir a las reuniones a las que sea convocada, relacionadas con el objeto contractual. 5. Elaborar los insumos jurídicos que sean requeridos en el marco del cumplimiento de las sentencias relacionadas con las reservas forestales nacionales.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</si>
  <si>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https://community.secop.gov.co/Public/Tendering/OpportunityDetail/Index?noticeUID=CO1.NTC.5705649&amp;isFromPublicArea=True&amp;isModal=true&amp;asPopupView=true</t>
  </si>
  <si>
    <t>MARIA FERNANDA BETANCOURT JIMENEZ</t>
  </si>
  <si>
    <t>https://www1.funcionpublica.gov.co/web/sigep2/hdv/-/directorio/S4804916-8003-5/view</t>
  </si>
  <si>
    <t>Prestación de servicios profesionales a la Dirección de Bosques, Biodiversidad y Servicios Ecosistémicos del Ministerio de Ambiente y Desarrollo Sostenible, para elaborar los documentos técnicos asociados a las etapas de los procesos sancionatorios ambientales que sean de competencia de esta Dirección.</t>
  </si>
  <si>
    <t>1. Desarrollar las visitas técnicas requeridas en el marco de las etapas del procedimiento sancionatorio en asuntos de competencia de la Dirección de Bosques, Biodiversidad y Servicios Ecosistémicos del Ministerio de Ambiente y Desarrollo Sostenible – Minambiente. 2. Proyectar los insumos técnicos de tramite determinados por el supervisor, dentro de las actuaciones administrativas sancionatorias de la Dirección de Bosques, Biodiversidad y Servicios Ecosistémicos. 3. Generar los análisis geográficos para el impulso de los procesos sancionatorios ambientales a cargo de la Dirección de Bosques, Biodiversidad y Servicios Ecosistémicos del Ministerio de Ambiente y Desarrollo Sostenible.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Acudir a las reuniones respectivas en el marco del procedimiento sancionatorio, en las áreas de competencia de la Dirección de Bosques, Biodiversidad y Servicios Ecosistémicos del Ministerio, creando los documentos técnicos e informes que para el efecto le sean requeridos por el supervisor del contrato. 6. Las demás actividades que estén relacionadas con el objeto contractual y que sean establecidas por el supervisor.</t>
  </si>
  <si>
    <t>https://community.secop.gov.co/Public/Tendering/OpportunityDetail/Index?noticeUID=CO1.NTC.5730803&amp;isFromPublicArea=True&amp;isModal=true&amp;asPopupView=true</t>
  </si>
  <si>
    <t>LINA GARCÍA LOZADA</t>
  </si>
  <si>
    <t>https://www1.funcionpublica.gov.co/web/sigep2/hdv/-/directorio/S4854980-8003-5/view</t>
  </si>
  <si>
    <t>Prestación de servicios profesionales a la Dirección de Bosques, Biodiversidad y Servicios Ecosistémicos del Ministerio de Ambiente y Desarrollo Sostenible, para apoyar la Conferencia de las Partes - COP16, y las estrategias de comunicaciones de los temas relacionados con la Dirección.</t>
  </si>
  <si>
    <t>1. Apoyar en la coordinación y seguimiento de los compromisos, reuniones, eventos, reuniones y/o insumos relacionados Conferencia de las Partes - COP16. 2. Apoyar como punto focal entre la dirección y el Grupo de Comunicaciones del Ministerio para comunicar los temas estratégicos desarrollados por la Dirección. 3. Apoyar como punto focal entre la Dirección y la Subdirección de Educación y Participación para gestionar los temas estratégicos desarrollados por la dirección. 4. Apoyar la gestión interinstitucional con entidades nacionales e internacionales para adelantar proyectos en las temáticas de la Dirección. 5. 5. Proyectar y gestionar respuesta, en los términos previstos en la ley, de las PQRS que le sean asignadas por la supervisión a través de la plataforma ARCA o por otro medio o herramienta de la entidad, relacionado con el objeto del contrato, adjuntando el reporte del Sistemade Gestión Documental. 6. Las demás actividades asignadas por el supervisor en relación con la ejecución del contrato y que estén relacionadas con el objeto de este</t>
  </si>
  <si>
    <t>El valor del contrato a celebrar es hasta por la suma de SETENTA MILLONES DE PESOS ($70.000.000) M/CTE, incluidos los impuestos a que haya lugar.</t>
  </si>
  <si>
    <t>https://community.secop.gov.co/Public/Tendering/OpportunityDetail/Index?noticeUID=CO1.NTC.5709309&amp;isFromPublicArea=True&amp;isModal=true&amp;asPopupView=true</t>
  </si>
  <si>
    <t>KATHERINE NATALIA PRECIADO RAMOS</t>
  </si>
  <si>
    <t>https://www1.funcionpublica.gov.co/web/sigep2/hdv/-/directorio/S2882556-8003-5/view</t>
  </si>
  <si>
    <t>Prestar servicios de apoyo a la gestión a la Dirección de Gestión Integral de Recurso Hídrico del Ministerio de Ambiente y Desarrollo Sostenible, para apoyar administrativamente las acciones que permita avanzar en el cumplimiento de la Sentencia T-622 de 2016</t>
  </si>
  <si>
    <t>1. Apoyar técnicamente al Ministerio en la gestión de la información y del acervo documental resultante del desarrollo de las actividades realizadas por la Dirección de Gestión Integral de Recurso Hídrico para el cumplimiento de la ST-622 de 2016 2. Realizar las convocatorias que se requieran, para llevar a cabo reuniones y sesiones de trabajo con actores externos, así como al interior del Ministerio, en el marco de la sentencia T-622 de 2016, a cargo de la Dirección de Recurso Hídrico, y elaborar las actas, ayudas de memoria, listados de asistencia y demás insumos que se requieran. 3. Actualizar y consolidar de manera estructurada la información relacionada con el cumplimiento de la Sentencia T-622 de 2016, desde su promulgación, con el fin de que se establezca un archivo documental de la misma, en armonía con las orientaciones establecidas por parte de Gestión documental del Ministerio de Ambiente y Desarrollo Sostenible y dando cumplimiento de la Tabla de Retención Documental. 4. Consolidar bases de datos, de actores y vinculados a la Sentencia T 622 de 2016 y mantener la base debidamente actualizada. 5.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6. Las demás actividades que estén relacionadas con el objeto contractual y que sean requeridas por el superviso</t>
  </si>
  <si>
    <t>El valor del contrato a celebrar es hasta por la suma de TREINTA Y TRES MILLONES OCHOCIENTOS TREINTA Y CINCO MIL QUINIENTOS PESOS M/CTE ($33.835.500), incluido los impuestos a que haya lugar.</t>
  </si>
  <si>
    <t>ANDRES DARIO SALAZAR FIERRO</t>
  </si>
  <si>
    <t>Profesional Especializado Grado 21</t>
  </si>
  <si>
    <t xml:space="preserve">GRUPO DE FORTALECIMIENTO Y GOBERNANZA DEL AGUA </t>
  </si>
  <si>
    <t>https://community.secop.gov.co/Public/Tendering/OpportunityDetail/Index?noticeUID=CO1.NTC.5730264&amp;isFromPublicArea=True&amp;isModal=true&amp;asPopupView=true</t>
  </si>
  <si>
    <t>El término estrictamente indispensable para que el contratista cumpla con el objeto y obligaciones contractuales será de nueve (9) meses, contados a partir del cumplimiento de los requisitos de ejecución previo perfeccionamiento del contrato, sin que supere el 31 de diciembre de 2024.</t>
  </si>
  <si>
    <t>BEATRBEATRIZ HELENA VILLANUEVA RAMIREZ</t>
  </si>
  <si>
    <t>https://www1.funcionpublica.gov.co/web/sigep2/hdv/-/directorio/S1557994-8003-5/view</t>
  </si>
  <si>
    <t>Prestar servicios profesionales a la Dirección de Cambio Climático y Gestión del Riesgo del Ministerio de Ambiente y Desarrollo Sostenible para apoyar al grupo de mitigación en la gestión territorial y sectorial, y la contabilidad de las medidas de mitigación de Gases de Efecto Invernadero bajo el mecanismo REDD+</t>
  </si>
  <si>
    <t>1-Acompañar técnicamente los espacios de trabajo sectoriales y territoriales priorizados por la Dirección de Cambio Climático y Gestión del Riesgo para la implementación de acciones o medidas que se desarrollen en el marco de la Estrategia Integral de Control de Deforestación y Gestión de los Bosques (EICDGB) bajo alguna de las actividades REDD+ adoptadas por el país. 2-Generar los insumos técnicos requeridos por la Dirección de Cambio Climático y Gestión del Riesgo para el fortalecimiento de las acciones y medidas de mitigación bajo el mecanismo REDD+, los beneficios no asociados al carbono y su sinergia con el componente de adaptación al cambio climático y protección de la biodiversidad. 3-Proveer los insumos técnicos requeridos por la Dirección de Cambio Climático y Gestión del Riesgo para los procesos de reglamentación, revisión de documentos, normas e informes asociados al objeto del contrato. 4-Apoyar la incorporación de lineamientos en el mapa de procesos de medios de implementación de manera articulada con otros equipos de la Dirección de Cambio Climático y Gestión del Riesgo 5-Generar los insumos técnicos requeridos para el desarrollo e implementación de las reglas de contabilidad y procesos del sistema MRV para el mecanismo REDD+, en articulación con el equipo correspondiente al eje estratégico de transparencia climática 6-Poyectar,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</si>
  <si>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El valor del contrato a celebrar es hasta por la suma de OCHENTA Y CUATRO MILLONES OCHOCIENTOS MIL PESOS M/CTE ($84.800.000), incluido los impuestos a que haya lugar</t>
  </si>
  <si>
    <t>https://community.secop.gov.co/Public/Tendering/OpportunityDetail/Index?noticeUID=CO1.NTC.5709189&amp;isFromPublicArea=True&amp;isModal=true&amp;asPopupView=true</t>
  </si>
  <si>
    <t xml:space="preserve">ADRIANA MARGARITA DELGADO ORTEGA </t>
  </si>
  <si>
    <t>https://www1.funcionpublica.gov.co/web/sigep2/hdv/-/directorio/S1483496-8003-5/view</t>
  </si>
  <si>
    <t>Prestar servicios profesionales a la Dirección de Asuntos Ambientales Sectorial y Urbana del Ministerio de Ambiente y Desarrollo Sostenible, para apoyar todas las actividades relacionadas con el desarrollo normativo para la gestión ambiental minera.</t>
  </si>
  <si>
    <t>1. Elaborar y presentar al supervisor un plan detallado de trabajo, que incluya actividades, cronograma y entregables, en un plazo máximo de diez (10) días calendario tras cumplir con los requisitos de ejecución establecidos en el contrato. 2. Apoyar técnicamente la elaboración y socialización de los instrumentos técnicos y normativos para la reglamentación del instrumento de Licencia Ambiental Temporal para la formalización minera. 3. Apoyar técnicamente la elaboración de los insumos técnicos para la reglamentación del cierre minero desde el componente mineroambiental. 4. Apoyar técnicamente la elaboración y socialización de los instrumentos técnicos y normativos para la actualización de los términos de referencia para la Elaboración del Estudio de Impacto Ambiental para proyectos de explotación minera para la pequeña minería. 5. Apoyar el cumplimiento de diferentes sentencias y órdenes judiciales en el marco de la gestión ambiental para la minería que le sean asignadas.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Las demás actividades que le asigne el supervisor del contrato y que tengan relación con el objeto contractual.</t>
  </si>
  <si>
    <t>El valor del contrato a celebrar es hasta por la suma de SESENTA Y SEIS MILLONES DE PESOS ($66.000.000) M/CTE, incluidos los impuestos a que haya lugar.</t>
  </si>
  <si>
    <t>https://community.secop.gov.co/Public/Tendering/OpportunityDetail/Index?noticeUID=CO1.NTC.5717403&amp;isFromPublicArea=True&amp;isModal=true&amp;asPopupView=true</t>
  </si>
  <si>
    <t>El término estrictamente indispensable para que el contratista cumpla con el objeto y obligaciones contractuales será seis (6) meses, o hasta 31 de diciembre de 2024, lo primero que ocurra, contados a partir del cumplimiento de los requisitos de ejecución.</t>
  </si>
  <si>
    <t>FERNEY ALVEIRO CARDENAS CARDENAS</t>
  </si>
  <si>
    <t>https://www1.funcionpublica.gov.co/web/sigep2/hdv/-/directorio/S4863833-8003-5/view</t>
  </si>
  <si>
    <t>Prestar servicios de apoyo a la gestión al Grupo de Servicios Administrativos del Ministerio de Ambiente y Desarrollo Sostenible, como técnico electricista para las actividades que requieran los inmuebles de la Entidad</t>
  </si>
  <si>
    <t>1. Atender, revisar y reparar las necesidades de mantenimiento preventivo, correctivo y rutinario del sistema eléctrico del Ministerio, previa orden y visto bueno del supervisor del contrato. 2. Verificar el correcto funcionamiento de los sistemas eléctricos, tableros de distribución y realizar el apoyo al encendido de las plantas eléctricas cuando sea requerido o como mínimo una (1) vez por mes. 3. Apoyar las actividades de mantenimiento locativo que le sean asignadas por el supervisor del contrato y/o quien se designe para ello. 4. Cumplir con los tiempos asignados por el supervisor del contrato, para brindar oportuna solución a los requerimientos realizados por los colaboradores del Ministerio, a través del Sistema de Aranda de la Entidad. 5. Proteger los equipos y áreas de trabajo durante el tiempo de la ejecución de las actividades, así como señalizar y demarcar el sitio donde se están realizando. 6. Cumplir con las normas de Seguridad y Salud en el Trabajo, portando durante su permanencia dentro de las instalaciones de la Entidad los elementos de seguridad industrial necesarios para ejecutar las labores encomendadas, en todo caso, dichos elementos de seguridad industrial deberán ser asumidos a todo costo por el contratista. 7. Mantener el cuarto de mantenimiento en excelentes condiciones de orden y aseo y dar cumplimiento a los lineamientos del sistema de gestión ambiental en especial en el manejo de residuos y sustancias químicas. 8. Responder por los materiales entregados por el almacén para ejecutar las actividades de mantenimiento, para lo cual debe reportar lo utilizado y reintegrar el sobrante en caso que haya lugar a ello. 9. Responsabilizarse por el cuidado y buen uso de las herramientas suministradas en calidad de préstamo por el Ministerio, las cuales deben ser devueltas para la finalización del contrato y pago del último informe. 10. Las demás actividades asignadas por el supervisor en relación con el objeto del contrato.</t>
  </si>
  <si>
    <t>El valor del contrato a celebrar es hasta por la suma de TREINTA Y SEIS MILLONES CUATROCIENTOS DIEZ MIL QUINIENTOS PESOS M/CTE ($36.410.500) incluido los impuestos a que haya lugar</t>
  </si>
  <si>
    <t>https://community.secop.gov.co/Public/Tendering/OpportunityDetail/Index?noticeUID=CO1.NTC.5739142&amp;isFromPublicArea=True&amp;isModal=true&amp;asPopupView=true</t>
  </si>
  <si>
    <t>El término estrictamente indispensable para que el contratista cumpla con el objeto y obligaciones contractuales será de diez (10) meses y tres (3) días, contados a partir del cumplimiento a los requisitos de perfeccionamiento y legalización del contrato, sin exceder al 31 de diciembre.</t>
  </si>
  <si>
    <t>CRISTIAN CAMILO FONSECA BAQUERO</t>
  </si>
  <si>
    <t>https://www1.funcionpublica.gov.co/web/sigep2/hdv/-/directorio/S4561462-8003-5/view</t>
  </si>
  <si>
    <t>Prestar servicios profesionales a la Dirección de Bosques, Biodiversidad y Servicios Ecosistémicos para realizar el componente de sistemas de información geográfica dentro del marco del Régimen sobre Acceso a los Recursos Genéticos.</t>
  </si>
  <si>
    <t>1. Elaborar las salidas gráficas correspondientes a las áreas de recolección del recurso biológico dentro del marco del régimen de acceso a recursos genéticos y sus productos derivados. 2. Generar la documentación requerida de los objetos geográficos que sean objeto de sus funciones, para el mantenimiento de la Infraestructura de Datos Espaciales IDE del Ministerio de Ambiente y Desarrollo Sostenible. 3. Elaborar y actualizar la información espacial correspondiente con las áreas de recolección autorizadas en los contratos de acceso a recursos genéticos y/o productos derivados, así como de los lugares de acceso a los recursos genéticos. 4. Presentar una propuesta de la capa cartográfica para consolidar los puntos de recolección de especímenes de la biodiversidad reportados en el marco del permiso de recolección dentro del contrato de acceso a recursos genéticos y sus productos derivados</t>
  </si>
  <si>
    <t>El valor del contrato a celebrar es hasta por la suma de SESENTA Y OCHO MILLONES PESOS ($68.000.000) incluido los impuestos a que haya lugar</t>
  </si>
  <si>
    <t>https://community.secop.gov.co/Public/Tendering/OpportunityDetail/Index?noticeUID=CO1.NTC.5709017&amp;isFromPublicArea=True&amp;isModal=true&amp;asPopupView=true</t>
  </si>
  <si>
    <t xml:space="preserve">JAVIER FELIPE GUARDO CASTAÑO </t>
  </si>
  <si>
    <t>https://www1.funcionpublica.gov.co/web/sigep2/hdv/-/directorio/S1767878-8003-5/view</t>
  </si>
  <si>
    <t>Prestar los servicios profesionales a la dirección de asuntos ambientales, sectorial y urbana para apoyar jurídicamente en el análisis, formulación o actualización de instrumentos normativos y en la revisión, gestión y elaboración de las respuestas a las PQRS y demás requerimientos de competencia de la Dependencia</t>
  </si>
  <si>
    <t>1. Presentar para aprobación del supervisor un plan de trabajo (actividades, cronograma y entregables) dentro de los diez (10) días calendario siguientes al cumplimiento de los requisitos de ejecución del contrato. 2. Revisar, tramitar, gestionar y elaborar, de conformidad con lo establecido en la Ley 1437 de 2011 y la Ley 1755 de 2015, las respuestas a las peticiones (conceptos y solicitudes), quejas, reclamos, sugerencias y denuncias que sean competencia del Grupo de Sostenibilidad de los Sectores Productivos y demás áreas que lo requieran en la dependencia. 3. Realizar el seguimiento a la oportuna gestión de las respuestas a las PQRS a cargo del Grupo de Sostenibilidad de los Sectores Productivos identificando el estado del trámite, la fecha límite de respuesta, y la radicación de salida de las mismas, entre otros aspectos. 4. Apoyar jurídicamente el análisis, formulación o actualización de los instrumentos normativos que le sean asignados, especialmente los relacionados con el tema de residuos sólidos no peligrosos. 5. Asistir y participar en las reuniones relacionadas con el objeto contractual, siguiendo la línea institucional, soportando la asistencia con la presentación de soportes, ayudas de memoria y seguimiento documentado a los compromisos acordados, en caso de ser aplicable. 6. Brindar apoyo y participar, cuando sea necesario en las jornadas de capacitación o divulgación vinculadas con las funciones de la Dirección de Asuntos Ambientales, Sectorial y Urbana, directamente relacionada con el objeto contractual.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Las demás actividades que le asigne el supervisor del contrato y que tengan relación con el objeto contractual.</t>
  </si>
  <si>
    <t>El valor del contrato a celebrar es hasta por la suma de CUARENTA Y CUATRO MILLONES DE PESOS M/CTE ($44.000.000) incluido los impuestos a que haya lugar.</t>
  </si>
  <si>
    <t>https://community.secop.gov.co/Public/Tendering/OpportunityDetail/Index?noticeUID=CO1.NTC.5712793&amp;isFromPublicArea=True&amp;isModal=true&amp;asPopupView=true</t>
  </si>
  <si>
    <t>El término estrictamente indispensable para que el contratista cumpla con el objeto y obligaciones contractuales será por ocho (8) meses, o hasta 31 de diciembre de 2024, lo primero que ocurra, contados a partir del cumplimiento de los requisitos de ejecución.</t>
  </si>
  <si>
    <t>GINA LIZETH LANCHEROS</t>
  </si>
  <si>
    <t>https://www1.funcionpublica.gov.co/web/sigep2/hdv/-/directorio/S2332843-8003-5/view</t>
  </si>
  <si>
    <t>Prestar servicios profesionales a la Dirección de Asuntos Ambientales Sectorial y Urbana del Ministerio de Ambiente y Desarrollo Sostenible, para apoyar el seguimiento en la aplicación de Lineamientos de infraestructura verde vial en proyectos priorizados, así como para la generación de insumos y recomendaciones frente a los proyectos de infraestructura de transporte modo férreo, y aquellos proyectos que se desarrollen en el Departamento del Meta y Región de la Amazonía.</t>
  </si>
  <si>
    <t>1. Presentar para aprobación del supervisor del contrato un plan de trabajo (actividades, cronograma y entregables) dentro de los diez (10) días calendario siguientes al cumplimiento de los requisitos de ejecución de contrato. 2. Diseñar la hoja de ruta para el seguimiento a la implementación del Plan Amazónico de Transporte PATIS. 3. Presentar periódicamente los resultados al seguimiento de la implementación del Plan Amazónico de Transporte PATIS. 4. Apoyar la formulación de insumos y recomendaciones en proyectos de infraestructura de transporte del modo férreo. 5. Apoyar la generación de conceptos y recomendaciones en proyectos de infraestructura de transporte departamento del meta y en la amazonia. 6. Apoyar el seguimiento a la implementación de los Lineamientos de Infraestructura verde víal - LIVV de acuerdo con los proyectos priorizados por las entidades que están a cargo de la ejecución de proyectos de Infraestructura en transporte.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 del contrato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experiencia de la contratista sea necesaria o en las que se relacione con el objeto contractual. 11. Las demás actividades que le asigne el supervisor del contrato y que tengan relación con el objeto contractual.</t>
  </si>
  <si>
    <t>El valor del contrato a celebrar es hasta por la suma de CINCUENTA Y SEIS MILLONES DE PESOS M-CTE ($56.000.000) incluido los impuestos a que haya lugar.</t>
  </si>
  <si>
    <t>https://community.secop.gov.co/Public/Tendering/OpportunityDetail/Index?noticeUID=CO1.NTC.5720303&amp;isFromPublicArea=True&amp;isModal=true&amp;asPopupView=true</t>
  </si>
  <si>
    <t>NELSON CAMILO GONZÁLEZ INFANTE</t>
  </si>
  <si>
    <t>https://www1.funcionpublica.gov.co/web/sigep2/hdv/-/directorio/S4874811-8003-5/view</t>
  </si>
  <si>
    <t>Prestación de servicios profesionales a la Dirección de Bosques, Biodiversidad y Servicios Ecosistémicos del Ministerio de Ambiente y Desarrollo Sostenible, para elaborar desde el componente biótico conceptos técnicos relacionados con el trámite de sustracción de reservas forestales del orden naciona</t>
  </si>
  <si>
    <t>1. Elaborar desde el componente biótico conceptos técnicos relacionados con la evaluación de solicitudes de sustracción y desarrollo de actividades de bajo impacto en de reservas forestales nacionales, así como de seguimiento a las obligaciones derivadas. 2.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3. Realizar cuando se requiera las visitas técnicas relacionadas con los procesos de evaluación y seguimiento del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t>
  </si>
  <si>
    <t>https://community.secop.gov.co/Public/Tendering/OpportunityDetail/Index?noticeUID=CO1.NTC.5707905&amp;isFromPublicArea=True&amp;isModal=true&amp;asPopupView=true</t>
  </si>
  <si>
    <t>El término estrictamente indispensable para que el contratista cumpla con el objeto y obligaciones contractuales será de DIEZ (10) MESES o hasta 31 de diciembre de 2024, lo primero que ocurra, previo cumplimiento de los requisitos de perfeccionamiento y ejecución.</t>
  </si>
  <si>
    <t>ELKIN ARIEL MOLINA SÁNCHEZ</t>
  </si>
  <si>
    <t>MEDICINA VETERINARIA Y ZOOTECNIA</t>
  </si>
  <si>
    <t>https://www1.funcionpublica.gov.co/web/sigep2/hdv/-/directorio/S279074-8003-5/view</t>
  </si>
  <si>
    <t>Prestar servicios profesionales a la Dirección de Bosques, Biodiversidad y Servicios Ecosistémicos del Ministerio de Ambiente y Desarrollo Sostenible para apoyar la formulación de los proyectos, planes y estrategias de la política nacional y la implementación del Sistema Nacional de Protección y Bienestar Animal SINAPYBA</t>
  </si>
  <si>
    <t>1. Apoyar la implementación de Política Nacional de Protección y Bienestar de animales domésticos y silvestres, así como su Plan de Acción. 2. Formular las acciones necesarias para la implementación el Sistema Nacional de Protección y Bienestar Animal - SINAPYBA con enfoque Inter especie. 3. Brindar acompañamiento técnico a las entidades nacionales y territoriales para garantizar la implementación de la Política Nacional PYBA y su plan de acción. 4. Brindar soporte técnico para la implementación de acciones en Educación y Participación para la protección y el bienestar de los animales domésticos y silvestres articuladas con la Subdirección de Educación y Participación del Viceministerio de Ordenamiento Territorial. 5. Aportar desde el conocimiento técnico para la implementación de acciones de divulgación y comunicaciones en materia de protección y bienestar animal de manera articulada con el Grupo de comunicaciones del Ministerio. 6. Aportar en la creación del Observatorio Nacional de Protección y Bienestar Animal en articulación con la Oficina de tecnologías de la información y comunicación del Despacho ministerial y el Sistema Nacional SINAPYBA. 7. Las demás que le sean asignadas por el supervisor en el marco del objeto contractua</t>
  </si>
  <si>
    <t>El valor del contrato a celebrar es hasta por la suma de SETENTA MILLONES DE PESOS M/CTE ($70.000.000) incluido los impuestos a que haya lugar</t>
  </si>
  <si>
    <t>https://community.secop.gov.co/Public/Tendering/OpportunityDetail/Index?noticeUID=CO1.NTC.5708030&amp;isFromPublicArea=True&amp;isModal=true&amp;asPopupView=true</t>
  </si>
  <si>
    <t>El término estrictamente indispensable para que el contratista cumpla con el objeto y obligaciones contractuales será de DIEZ (10) MESES, o hasta 31 de diciembre, lo primero que ocurra.</t>
  </si>
  <si>
    <t>LAURA HERNANDEZ GOMEZ</t>
  </si>
  <si>
    <t>INGENIERA FORESTAL</t>
  </si>
  <si>
    <t>https://www1.funcionpublica.gov.co/web/sigep2/hdv/-/directorio/S570208-8003-5/view</t>
  </si>
  <si>
    <t>Prestar servicios profesionales a la Secretaría General en articulación con el despacho del Viceministerio de Ordenamiento Ambiental del territorio, para dar trámite a las PQRSD y comunicaciones oficiales recibidas en esta dependencia.</t>
  </si>
  <si>
    <t>1. Apoyar la proyección de respuesta de las PQRSD (peticiones, quejas, reclamos, sugerencias o denuncias), asignadas a las dependencias del Viceministerio de Ordenamiento Ambiental del territorial 2. Apoyar la revisión de los oficios de respuesta a peticiones, que son de competencia de las dependencias del Viceministerio de Ordenamiento Ambiental del territorial. 3. Hacer seguimiento al cumplimiento de los términos de respuesta de las peticiones asignadas a las dependencias del Viceministerio de Ordenamiento Ambiental del territorial, con el fin de gestionar oportunamente la respuesta o la finalización del trámite, con los responsables. 4. Elaborar informes de gestión de las peticiones asignadas a las dependencias del Viceministerio de Ordenamiento Ambiental del territorial. 5. Identificar las respuestas tipo a las consultas frecuentes, sistematizarlas y consolidar una base para poner a disposición de los usuarios. 6. Participar en la mejora de la estrategia de gestión oportuna de PQRSD y reducción de tiempo de respuesta, documentando los resultados. 7. Asistir a las reuniones, talleres y espacios que le sean citados, levantando memoria o acta y demás evidencias que soporten la participación, así mismo deberá acoger las recomendaciones brindadas para la mejora de la gestión. 8. Las demás que le sean asignadas por la supervisión del contrato y que guarden relación con el objeto contractual.</t>
  </si>
  <si>
    <t>El valor del contrato a celebrar es hasta por la suma de VEINTIDOS MILLONES DE PESOS M/CTE ($22.000.000) incluido los impuestos a que haya lugar.</t>
  </si>
  <si>
    <t>https://community.secop.gov.co/Public/Tendering/OpportunityDetail/Index?noticeUID=CO1.NTC.5743754&amp;isFromPublicArea=True&amp;isModal=true&amp;asPopupView=true</t>
  </si>
  <si>
    <t>El término estrictamente indispensable para que el contratista cumpla con el objeto y obligaciones contractuales será de CUATRO (04) MESES, contados a partir del cumplimiento de los requisitos de ejecución previo perfeccionamiento del contrato, o hasta 31 de diciembre, lo primero que ocurra.</t>
  </si>
  <si>
    <t>MÓNICA SOFÍA VALENCIA MENESES</t>
  </si>
  <si>
    <t>https://www1.funcionpublica.gov.co/web/sigep2/hdv/-/directorio/S4804920-8003-5/view</t>
  </si>
  <si>
    <t>Prestación de servicios profesionales para generar insumos técnicos y cartográficos, en el marco de las actuaciones administrativas sancionatorias de carácter ambiental que sean de competencia de la Dirección de Bosques, Biodiversidad y Servicios Ecosistémicos del Ministerio de Ambiente y Desarrollo Sostenible</t>
  </si>
  <si>
    <t>1. Adelantar las visitas técnicas y generar los conceptos técnicos correspondientes requeridos para establecer el mérito para iniciar investigación sancionatoria de carácter ambiental, en asuntos de competencia de la Dirección de Bosques, Biodiversidad y Servicios Ecosistémicos. 2. Analizar y generar los insumos cartográficos para atención a PQRS y dentro de los procesos sancionatorios ambientales a cargo de la Dirección de Bosques, Biodiversidad y Servicios Ecosistémicos. 3. Elaborar los insumos técnicos de trámite dentro de los procesos sancionatorios ambientales de la Dirección de Bosques, Biodiversidad y Servicios Ecosistémicos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actividades que sean designadas por el supervisor en relación con el objeto contractual</t>
  </si>
  <si>
    <t>El valor del contrato a celebrar es hasta por la suma de CUARENTA MILLONES DE PESOS M/CTE ($40.000.000) incluido los impuestos a que haya lugar.</t>
  </si>
  <si>
    <t>https://community.secop.gov.co/Public/Tendering/OpportunityDetail/Index?noticeUID=CO1.NTC.5714253&amp;isFromPublicArea=True&amp;isModal=true&amp;asPopupView=true</t>
  </si>
  <si>
    <t>ANA MARGOTH GARCIA GOMEZ</t>
  </si>
  <si>
    <t>https://www1.funcionpublica.gov.co/web/sigep2/hdv/-/directorio/S35886-8003-5/view</t>
  </si>
  <si>
    <t>Prestación de servicios profesionales a la Dirección de Bosques, Biodiversidad y Servicios Ecosistémicos para apoyar la generación y adopción normativa de la metodología para la determinación del impacto de actividades agropecuarias que se desarrollan en los páramos.</t>
  </si>
  <si>
    <t>1. Contribuir en el diseño e implementación de una estrategia para validación y socialización con las direcciones técnicas del Minambiente, autoridades ambientales y otros actores, de la propuesta de metodologia de bajo impacto, generando las memorias de desarrollo y resultados de la actividad. 2. Gestionar y participar en las mesas técnicas para la presentación y retroalimentación de la metodología de bajo impacto que recoja elementos técnicos para desarrollar los criterios de conservación del ecosistema, mantenimiento de la funcionalidad y servicios ecosistémicos, con entidades de gobierno, otros actores públicos, privados, comunitarios, proponiendo los mecanismos para retroalimentar los aportes al documento técnico de metodología. 3. Revisión de resultados de la práctica y lecciones aprendidas de proyectos y/o experiencias de procesos productivos agropecuarias sostenibles, desarrolladas por diferentes instituciones, organizaciones, gremios o productores, como parte del proceso de retroalimentación de la propuesta metodológica para evaluar el impacto y diseñar procesos de reconversión dentro de los páramos. 4. Aportar los insumos técnicos necesarios para consolidar la memoria justificativa de la norma que adopte la metodología de análisis de afectación del impacto de actividades agropecuarias en áreas de páramo, en articulación con la Oficina Asesora Jurídica, despacho de la ministra y equipos de Minambiente y entidades del Sector Agricultura y Desarrollo Rural. 5. Brindar apoyo en la formulación del proyecto de reconversión de actividades productivas agropecuarias hacia el bajo impacto del programa de Ecorregión Páramos, así como en su coordinación y articulación con diferentes actores del sector ambiental y agropecuario. 6. Desarrollar pilotos de validación de la metodología propuesta en los páramos que se prioricen en mesa técnica, a partir de unos criterios previamente definidos para mejorar el documento técnico a partir de los resultados de la práctica. 7. Participar en las reuniones, mesas de trabajo o encuentros relacionados con el componente agropecuario en la gestión integral de páramos y preparar las ayudas memoria y demás material necesario (presentaciones, actas, etc.)  8. Aplicar en los espacios de participación y acompañamiento desarrollados mensualmente en el marco del objeto contractual los formatos y procedimientos establecidos en el sistema integrado de gestión de la entidad. 9. Las demás que determine el supervisor del contrato, relacionadas con el objeto del contrato.</t>
  </si>
  <si>
    <t>El valor del contrato a celebrar es por la suma de hasta SETENTA Y TRES MILLONES QUINIENTOS MIL PESOS M/CTE ($73.500.000), incluido los impuestos a que haya lugar.</t>
  </si>
  <si>
    <t>https://community.secop.gov.co/Public/Tendering/OpportunityDetail/Index?noticeUID=CO1.NTC.5708881&amp;isFromPublicArea=True&amp;isModal=true&amp;asPopupView=true</t>
  </si>
  <si>
    <t>LADY JULIETH MONROY HERNÁNDEZ</t>
  </si>
  <si>
    <t>https://www1.funcionpublica.gov.co/web/sigep2/hdv/-/directorio/S297254-8003-5/view</t>
  </si>
  <si>
    <t>Prestación de servicios profesionales a la Dirección de Gestión Integral de Recurso Hídrico del Ministerio de Ambiente y Desarrollo Sostenible para la implementación de mejoras y definición de mecanismos de captura de información geográfica, análisis espacial y generación de capas geográficas sobre el estado, demanda, calidad y oferta del agua de conformidad con lo señalado en las obligaciones específicas.</t>
  </si>
  <si>
    <t>1. Elaborar y Presentar para la aprobación de la supervisión un plan de trabajo en el que se indique cómo se ejecutarán las obligaciones para las cuales fue contratado, en aquellas actividades en que aplique. 2. Apoyar en la sistematización y edición de la información contenida en las bases de datos del SIRH y aquella que se requiera para el componente de despliegue de información en geovisores y tableros de control. 3. Apoyar el análisis espacial de la información del agua que permita generar insumos para la línea de monitoreo del agua en las ecorregiones priorizadas, acorde con las orientaciones de la supervisión 4. Actualizar el modelo de datos espacial del SIRH de acuerdo con la priorización de información espacial, cumpliendo los procedimientos establecidos en el sistema de gestión de calidad del Ministerio de Ambiente y Desarrollo Sostenible. 5. Generar la documentación requerida para los productos geográficos, de acuerdo con los procedimientos establecidos en el sistema de gestión de calidad del Ministerio de Ambiente y Desarrollo Sostenible. 6. Participar en los espacios de socialización y asistencia técnica en el uso de las plataformas del SIRH y sus respectivos módulos, que aporten a la consolidación de información de las ecorregiones priorizadas. 7. Apoyar la documentación de los módulos del SIRH y sus componentes, como son historias de usuarios, documento de alcances funcionales, actualización de guías, protocolos y manuales de usuario. 8. Realizar el seguimiento al manejo de los módulos del SIRH, el control de calidad de la información espacial registrada y el soporte al usuario a través de los canales designados para tal fin. 9. Generar las salidas gráficas que le sean solicitadas acorde con las plantillas definidas e institucionalizadas en el sistema de gestión de calidad del Ministerio de Ambiente y Desarrollo Sostenible 10. Todas las demás actividades que sean requeridas por el supervisor del contrato y que tengan relación con el objeto del contrato.</t>
  </si>
  <si>
    <t>El valor del contrato a celebrar es hasta por la suma de SESENTA Y UN MILLONES SEISCIENTOS MIL PESOS M/CTE ($ 61.600.000), incluido los impuestos a que haya lugar</t>
  </si>
  <si>
    <t>DAVID ROMAN CHAVERRA</t>
  </si>
  <si>
    <t>Profesional especializado grado 24</t>
  </si>
  <si>
    <t>https://community.secop.gov.co/Public/Tendering/OpportunityDetail/Index?noticeUID=CO1.NTC.5711653&amp;isFromPublicArea=True&amp;isModal=true&amp;asPopupView=true</t>
  </si>
  <si>
    <t xml:space="preserve">ASTRID LORENA TORRES ALBARRRACIN </t>
  </si>
  <si>
    <t>https://www1.funcionpublica.gov.co/web/sigep2/hdv/-/directorio/S4869419-8003-5/view</t>
  </si>
  <si>
    <t>Prestar servicios profesionales a la Dirección de Cambio Climático y Gestión del Riesgo del Ministerio de Ambiente y Desarrollo Sostenible para apoyar al grupo de mitigación llevando a cabo acciones para fortalecer la gestión del cambio climático a nivel territorial y sectorial, en lo referente a la contabilidad de las medidas de mitigación de gases de efecto invernadero asociadas al sector industria en el marco de cumplimiento de la Contribución Nacionalmente Determinada NDC y la Estrategia de Largo Plazo 2050.</t>
  </si>
  <si>
    <t>1. Generar los insumos técnicos requeridos por la Dirección de Cambio Climático y Gestión del Riesgo para el fortalecimiento de las medidas de mitigación del sector industria y su sinergia con el componente de adaptación al cambio climático. 2. Acompañar técnicamente los espacios de trabajo sectoriales y territoriales priorizados por la Dirección de Cambio Climático y Gestión del Riesgo para la implementación de las medidas de mitigación de GEI del sector industria. 3. Acompañar y brindar soporte a los programas, proyectos y acciones de mitigación de gases de efecto invernadero relacionadas con el sector industria, para la mejora de la integridad ambiental y la contabilidad de las reducciones y remociones de GEI, en línea con los principios de transparencia y justicia climática. 4. Apoyar la inclusión de lineamientos de Monitoreo, Reporte y Verificación (MRV) para las acciones e iniciativas de mitigación de GEI relacionadas con el sector industria y participar en los espacios de discusión para la formulación del marco de indicadores de seguimiento y reporte de la NDC y presupuesto de carbono, en concordancia con los criterios definidos por el Ministerio de Ambiente y Desarrollo Sostenible. 5.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 6.Todas las demás que le sean asignadas por la Dirección y que tengan relación con el objeto contractual.</t>
  </si>
  <si>
    <t>El valor del contrato a celebrar es hasta por la suma de SETENTA Y CINCO MILLONES DE PESOS M/CTE ($75.000.000), incluido los impuestos a que haya lugar</t>
  </si>
  <si>
    <t>https://community.secop.gov.co/Public/Tendering/OpportunityDetail/Index?noticeUID=CO1.NTC.5717671&amp;isFromPublicArea=True&amp;isModal=true&amp;asPopupView=true</t>
  </si>
  <si>
    <t>ALLISON DEL RIO BAHAMON</t>
  </si>
  <si>
    <t>https://www1.funcionpublica.gov.co/web/sigep2/hdv/-/directorio/S4120312-8003-5/view</t>
  </si>
  <si>
    <t>Prestar los servicios profesionales a la Dirección de Cambio Climático y Gestión del Riesgo del Ministerio de Ambiente y Desarrollo Sostenible para apoyar al grupo de adaptación para brindar apoyo a las negociaciones para las conferencias que sirven a la Convención Marco de las Naciones Unidas sobre el Cambio Climático y el Acuerdo de París, con énfasis en el marco de transparencia reforzado.</t>
  </si>
  <si>
    <t>1. Apoyar las negociaciones sobre adaptación en las conferencias que sirven a la Convención Marco de las Naciones Unidas sobre el Cambio Climático - CMNUCC y Acuerdo de París, con énfasis en ítems de agenda sobre adaptación. 2. Aportar elementos técnicos en la aplicación del marco de transparencia reforzado del Acuerdo de París en los asuntos relacionados con el Plan Nacional de Adaptación al Cambio Climático y otros instrumentos de gestión y planificación del cambio climático. 3. Apoyar el seguimiento de los proyectos de cooperación que aportan a las líneas de financiamiento del Plan Nacional de Adaptación al Cambio Climático. 4. Apoyar a la gestión de datos e información requerida para dar soporte a la actualización de los instrumentos de planificación y gestión del cambio climático que responden a los compromisos internacionales relacionados con Convención Marco de las Naciones Unidas sobre el Cambio Climático - CMNUCC y Acuerdo de París, y el Convenio de Diversidad Biológica. 5. Apoyar en la construcción de una estrategia y estructura de negociación sobre asuntos de océanos, incluidos mares y costas, en las convenciones internacionales que implican la gestión del cambio climático.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</si>
  <si>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SETENTA Y CINCO MILLONES DE PESOS M/CTE ($75.000.000), incluido los impuestos a que haya lugar.</t>
  </si>
  <si>
    <t>https://community.secop.gov.co/Public/Tendering/OpportunityDetail/Index?noticeUID=CO1.NTC.5717574&amp;isFromPublicArea=True&amp;isModal=true&amp;asPopupView=true</t>
  </si>
  <si>
    <t>LEYDI AZUCENA MONROY LARGO</t>
  </si>
  <si>
    <t>https://www1.funcionpublica.gov.co/web/sigep2/hdv/-/directorio/S1270384-8003-5/view</t>
  </si>
  <si>
    <t>Prestar servicios profesionales a la Dirección de Cambio Climático y Gestión del Riesgo del Ministerio de Ambiente y Desarrollo Sostenible para apoyar jurídicamente las salvaguardas sociales y ambientales de las iniciativas de mitigación de gases de efecto invernadero</t>
  </si>
  <si>
    <t>1-Brindar el apoyo jurídico que le sea requerido en materia de salvaguardas sociales y ambientales, especialmente en lo relacionado con la reglamentación a expedir en esta materia. 2-Brindar apoyo jurídico a los diferentes comités, grupos de trabajo e instancias internas y externas relacionadas con salvaguardas sociales y ambientales, elaborando las respectivas ayudas de memoria de acompañamiento. 3- Realizar la actualización de la información relacionada con la reglamentación y jurisprudencia aplicable a cada uno de los 15 elementos de la interpretación nacional de las salvaguardas sociales y ambientales de Cancún, definidas en la Decisión 16 de la Convención Marco de las Naciones Unidas sobre Cambio Climático. 4-Elaborar presentaciones, actas, informes y ayudas de memoria que estén relacionados con el objeto del presente contrato. 5-Apoyar jurídicamente la construcción de insumos y trabajar de manera articulada aportando al avance del eje estratégico legal y normativo para el cambio climático y la gestión del riesgo.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</si>
  <si>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https://community.secop.gov.co/Public/Tendering/OpportunityDetail/Index?noticeUID=CO1.NTC.5755544&amp;isFromPublicArea=True&amp;isModal=true&amp;asPopupView=true</t>
  </si>
  <si>
    <t>El término estrictamente indispensable para que el contratista cumpla con el objeto y obligaciones contractuales será de DIEZ (10) MESES, o hasta el 31 de diciembre de 2024 (lo primero que ocurra), contados a partir del cumplimiento de los requisitos de ejecución previo perfeccionamiento del contrato</t>
  </si>
  <si>
    <t>EDGAR SAMUEL ALFONSO FORERO</t>
  </si>
  <si>
    <t>https://www1.funcionpublica.gov.co/web/sigep2/hdv/-/directorio/S41277-8003-5/view</t>
  </si>
  <si>
    <t>Prestar servicios profesionales a la Dirección de Cambio Climático y Gestión del Riesgo del Ministerio de Ambiente y Desarrollo Sostenible para apoyar al grupo de adaptación en la propuesta de instrumentos económicos e instrumentos financieros, relacionados a estos últimos, cuestiones tales como aquellos relativos al financiamiento climático y la implementación de la Estrategia Nacional de Financiamiento Climático.</t>
  </si>
  <si>
    <t>1- Recopilar en documentos técnicos información asociada a financiamiento climático, las necesidades e instancias actuales y las estrategias que soportan el financiamiento de la adaptación. 2-Fortalecer las capacidades del equipo de adaptación en financiamiento climático y asesorar los programas y proyectos que se formulen, desarrollen y/o acompañen desde la DCCGR. 3-Promover la gestión de los entes territoriales para mejorar su capacidad de adaptación a través de diferentes instrumentos económicos y financieros (incluyendo desarrollo de obras por impuestos, acceso a recursos por convocatorias de regalías, entre otros relacionados con instrumentos económicos y financieros). 4-Apoyar la articulación del portafolio de medidas de adaptación con las iniciativas de taxonomía verde, protocolo verde, mercado de capitales, estrategia nacional de Soluciones basadas en la naturaleza y similares, respondiendo a la CMNUCC, AP y CDB. 5-Apoyar la articulación y gestión que se requiera con diferentes actores del financiamiento climático en el marco del Sistema Nacional de Cambio Climático (SISCLIMA), para aportar al cumplimiento de los compromisos del grupo de adaptación y de la DCCGR. 6-Apoyar la formulación, desarrollo y la ejecución de una agenda de trabajo de la Dirección de Cambio Climático y Gestión del Riesgo que contribuya con la implementación de la Estrategia Nacional de Financiamiento Climático y otros instrumentos financieros para la acción climática.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</si>
  <si>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SETENTA Y DOS MILLONES DE PESOS M/CTE ($72.000.000), incluido los impuestos a que haya lugar</t>
  </si>
  <si>
    <t>https://community.secop.gov.co/Public/Tendering/OpportunityDetail/Index?noticeUID=CO1.NTC.5781717&amp;isFromPublicArea=True&amp;isModal=true&amp;asPopupView=true</t>
  </si>
  <si>
    <t>El término estrictamente indispensable para que el contratista cumpla con el objeto y obligaciones contractuales será de NUEVE (9) MESES DIECIOCHO (18) DÍAS, o hasta el 31 de diciembre de 2024 (lo primero que ocurra), contados a partir del cumplimiento de los requisitos de ejecución previo perfeccionamiento del contrato</t>
  </si>
  <si>
    <t>CRISTHIAN ANDRES DE HOYOS DOMINGUEZ</t>
  </si>
  <si>
    <t>https://www1.funcionpublica.gov.co/web/sigep2/hdv/-/directorio/S4464889-8003-5/view</t>
  </si>
  <si>
    <t>Prestación de servicios profesionales a la Oficina Asesora de Planeación del Ministerio de Ambiente y Desarrollo Sostenible, para contribuir en el seguimiento presupuestal y generación de informes estadísticos de la programación y gestión financiera del sector de ambiente y Desarrollo Sostenible en el marco de la normatividad vigente.</t>
  </si>
  <si>
    <t>1. Realizar los reportes e informes, que permitan optimizar y automatizar la respuesta a las solicitudes de información de las dependencias del Ministerio y entidades del orden nacional y al seguimiento a ejecución presupuestal del sector de ambiente. 2. Elaborar y consolidar las presentaciones estratégicas requeridas por la jefe de la Oficina Asesora de Planeación y por la alta Gerencia. 3. Dar respuesta a las solicitudes de información, peticiones quejas y reclamos dentro de los términos legales establecidos que efectúen los usuarios internos y externos de la entidad relacionados con sus obligaciones. 4. Consolidar y realizar el seguimiento del Plan Anual de Caja – PAC y al tramites de cuentas de la Oficina asesora de planeación y mantener actualizadas las herramientas de seguimiento dispuestas por el Grupo de programación Presupuestal. 5. Participar en el control y seguimiento del proceso Gestión Integrada de Portafolio de Planes, Programas y Proyectos junto a los procedimientos del Sistema Integrado de Gestión, en lo relativo a las competencias del Grupo de Gestión y Programación Presupuestal y en la mejora del modelo de Integrado de Planeación y Gestión – MIPG</t>
  </si>
  <si>
    <t>El valor del contrato a celebrar es hasta por la suma CUARENTA Y OCHO MILLONES OCHOCIENTOS MIL PESOS M/CTE ($48.800.000,00), incluido los impuestos a que haya lugar.</t>
  </si>
  <si>
    <t>DALILA YANETH ANGARITA GARCIA</t>
  </si>
  <si>
    <t>https://community.secop.gov.co/Public/Tendering/OpportunityDetail/Index?noticeUID=CO1.NTC.5717167&amp;isFromPublicArea=True&amp;isModal=true&amp;asPopupView=true</t>
  </si>
  <si>
    <t>El término estrictamente indispensable para que el contratista cumpla con el objeto y obligaciones contractuales será 10 meses y 5 días calendario, o hasta 31 de diciembre 2024, lo primero que ocurra</t>
  </si>
  <si>
    <t>RAMIRO ANDRES MORA HERRERA</t>
  </si>
  <si>
    <t>https://www1.funcionpublica.gov.co/web/sigep2/hdv/-/directorio/S816564-8003-5/view</t>
  </si>
  <si>
    <t>Prestar servicios profesionales a la Oficina Asesora de Planeación del Ministerio de Ambiente y Desarrollo Sostenible para el desarrollo y ejecución de la estrategia de asistencia técnica territorial para la estructuración y acompañamiento en la postulación de proyectos de inversión susceptibles de ser financiados con recursos de las asignaciones para el sector de ambiente del Sistema General de Regalías del bienio 2023-2024, dirigidos a la conservación de áreas ambientales estratégicas y lucha nacional contra la deforestación</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</si>
  <si>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7. Las demás que determine el supervisor del contrato, relacionadas con el ejercicio de sus obligaciones y del objeto contractual.</t>
  </si>
  <si>
    <t>El valor del contrato a celebrar es hasta por la suma de OCHENTA Y CINCO MILLONES DE PESOS M/CTE ($85.000.000,00), incluido los impuestos a que haya lugar.</t>
  </si>
  <si>
    <t>https://community.secop.gov.co/Public/Tendering/OpportunityDetail/Index?noticeUID=CO1.NTC.5730541&amp;isFromPublicArea=True&amp;isModal=true&amp;asPopupView=true</t>
  </si>
  <si>
    <t>El término estrictamente indispensable para que el contratista cumpla con el objeto y obligaciones contractuales será de diez (10) meses, previo cumplimiento de los requisitos de perfeccionamiento y legalización, y sin exceder el 31 de diciembre de 2024.</t>
  </si>
  <si>
    <t>JOHANA LORENA TOCARRUNCHO MOLINA</t>
  </si>
  <si>
    <t>https://www1.funcionpublica.gov.co/web/sigep2/hdv/-/directorio/S1295859-8003-5/view</t>
  </si>
  <si>
    <t>Prestar servicios profesionales a la Oficina Asesora de Planeación del Ministerio de Ambiente y Desarrollo Sostenible para el desarrollo y ejecución de la estrategia de asistencia técnica territorial para la estructuración y acompañamiento en la postulación de proyectos de inversión susceptibles de ser financiados con recursos de las asignaciones para el sector de ambiente del Sistema General de Regalías del bienio 2023-2024, dirigidos a la conservación de áreas ambientales estratégicas y lucha nacional contra la deforestación.</t>
  </si>
  <si>
    <t>https://community.secop.gov.co/Public/Tendering/OpportunityDetail/Index?noticeUID=CO1.NTC.5718925&amp;isFromPublicArea=True&amp;isModal=true&amp;asPopupView=true</t>
  </si>
  <si>
    <t>IVONNE ADRIANA CRUZ VASQUEZ</t>
  </si>
  <si>
    <t>https://www1.funcionpublica.gov.co/web/sigep2/hdv/-/directorio/S1071011-8003-5/view</t>
  </si>
  <si>
    <t>https://community.secop.gov.co/Public/Tendering/OpportunityDetail/Index?noticeUID=CO1.NTC.5719451&amp;isFromPublicArea=True&amp;isModal=true&amp;asPopupView=true</t>
  </si>
  <si>
    <t>JESSIKA ISABEL BONILLA SANTOS</t>
  </si>
  <si>
    <t>https://www1.funcionpublica.gov.co/web/sigep2/hdv/-/directorio/S2155873-8003-5/view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</si>
  <si>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7. Las demás que determine el supervisor del contrato, relacionadas con el ejercicio de sus obligaciones y del objeto contractual.</t>
  </si>
  <si>
    <t>https://community.secop.gov.co/Public/Tendering/OpportunityDetail/Index?noticeUID=CO1.NTC.5720040&amp;isFromPublicArea=True&amp;isModal=true&amp;asPopupView=true</t>
  </si>
  <si>
    <t>KAREN PATRICIA VILLERAS ESPITIA</t>
  </si>
  <si>
    <t>https://www1.funcionpublica.gov.co/web/sigep2/hdv/-/directorio/S1124442-8003-5/view</t>
  </si>
  <si>
    <t>https://community.secop.gov.co/Public/Tendering/OpportunityDetail/Index?noticeUID=CO1.NTC.5720556&amp;isFromPublicArea=True&amp;isModal=true&amp;asPopupView=true</t>
  </si>
  <si>
    <t xml:space="preserve">ANGELA MARIA MARULANDA GIRALDO </t>
  </si>
  <si>
    <t>https://www1.funcionpublica.gov.co/web/sigep2/hdv/-/directorio/S1614153-8003-5/view</t>
  </si>
  <si>
    <t>https://community.secop.gov.co/Public/Tendering/OpportunityDetail/Index?noticeUID=CO1.NTC.5720973&amp;isFromPublicArea=True&amp;isModal=true&amp;asPopupView=true</t>
  </si>
  <si>
    <t>ZURAYT XIOMARA TRUJILLO CHAUX</t>
  </si>
  <si>
    <t>https://www1.funcionpublica.gov.co/web/sigep2/hdv/-/directorio/S1285377-8003-5/view</t>
  </si>
  <si>
    <t>https://community.secop.gov.co/Public/Tendering/OpportunityDetail/Index?noticeUID=CO1.NTC.5720898&amp;isFromPublicArea=True&amp;isModal=true&amp;asPopupView=true</t>
  </si>
  <si>
    <t>LEIDY VIVIANA CASTRO DUARTE</t>
  </si>
  <si>
    <t>https://www1.funcionpublica.gov.co/web/sigep2/hdv/-/directorio/S1210050-8003-5/view</t>
  </si>
  <si>
    <t>https://community.secop.gov.co/Public/Tendering/OpportunityDetail/Index?noticeUID=CO1.NTC.5721246&amp;isFromPublicArea=True&amp;isModal=true&amp;asPopupView=true</t>
  </si>
  <si>
    <t>ANA YANIBERTH RODRIGUEZ RODRIGUEZ</t>
  </si>
  <si>
    <t>https://www1.funcionpublica.gov.co/web/sigep2/hdv/-/directorio/S33271-8003-5/view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</si>
  <si>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Calle 37 No. 8 - 40, Bogotá D.C., Colombia Conmutador: (+57) 601 332 3400 https://www.minambiente.gov.co/ F-A-CTR-52: V7 – 27/07/2023 Página 14|27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7. Las demás que determine el supervisor del contrato, relacionadas con el ejercicio de sus obligaciones y del objeto contractual.</t>
  </si>
  <si>
    <t>El valor del contrato a celebrar es hasta por la suma de CIENTO UN MILLONES CIENTO CINCUENTA MIL PESOS M/CTE ($101.150.000,00), incluido los impuestos a que haya lugar.</t>
  </si>
  <si>
    <t>https://community.secop.gov.co/Public/Tendering/OpportunityDetail/Index?noticeUID=CO1.NTC.5721275&amp;isFromPublicArea=True&amp;isModal=true&amp;asPopupView=true</t>
  </si>
  <si>
    <t>JAIME ANDRES BUELVAS HERRERA</t>
  </si>
  <si>
    <t>https://www1.funcionpublica.gov.co/web/sigep2/hdv/-/directorio/S3258837-8003-5/view</t>
  </si>
  <si>
    <t>Prestación de servicios profesionales a la Oficina de Tecnologías de la Información y la Comunicación del Ministerio de Ambiente y Desarrollo Sostenible, para contribuir en la administración, estructuración y centralización de la información cartográfica producida o consolidada por el Ministerio</t>
  </si>
  <si>
    <t>1. Apoyar técnicamente en la estructuración de estrategias que permitan fortalecer la infraestructura de datos espaciales-IDE del Ministerio de Ambiente y Desarrollo Sostenible, mediante la generación de procedimientos, guías y lineamientos para el uso y disposición de información geográfica, acorde con los estándares nacionales. 2. Apoyar el proceso de administración de la información geográfica que es de responsabilidad del Ministerio de Ambiente y Desarrollo Sostenible y que se encuentran almacenada en la base de datos central geográfica, además de la información geográfica que haya sido solicitada por los canales autorizados a otras entidades, con base en los lineamientos y en los repositorios definidos para tal fin. 3. Apoyar las actualizaciones y mejoras en la base de datos geográfica, con base en los requerimientos de estructuración, ajuste o de incorporaron de nuevos objetos geográficos por parte de las diferentes dependencias del Ministerio. 4. Apoyar la administración de la plataforma Arcgis Online del Ministerio bajo los lineamientos de la supervisora 5. Brindar asistencia a las áreas misionales del Ministerio en la utilización de la plataforma ArcGIS Online y en la creación y administración de sus aplicaciones. 6. Administrar la plataforma para la publicación de metadatos geográficos de la entidad – geonetwork. 7. Participar técnicamente en las reuniones que adelante el Ministerio de Ambiente y desarrollo sostenible referente a temas de información geográfica. 8. Atender las solicitudes que le sean asignadas por la plataforma Aranda Service Desk con relación a información geográfica. 9. Las demás que le sean asignadas por el supervisor del contrato, inherentes al objeto del mismo.9.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inherentes a la ejecución del objeto contractual.</t>
  </si>
  <si>
    <t>El valor del contrato a celebrar es hasta por la suma de $70.000.000 incluido los impuestos a que haya lugar.</t>
  </si>
  <si>
    <t>https://community.secop.gov.co/Public/Tendering/OpportunityDetail/Index?noticeUID=CO1.NTC.5713270&amp;isFromPublicArea=True&amp;isModal=true&amp;asPopupView=true</t>
  </si>
  <si>
    <t>El término estrictamente indispensable para que el contratista cumpla con el objeto y obligaciones contractuales será de Diez (10) meses  hasta el 31 de diciembre de 2024, lo que ocurra primero.</t>
  </si>
  <si>
    <t>JESSICA LILIANA GARZON ARENAS</t>
  </si>
  <si>
    <t>https://www1.funcionpublica.gov.co/web/sigep2/hdv/-/directorio/S4463355-8003-5/view</t>
  </si>
  <si>
    <t>Prestar sus servicios profesionales a la Oficina de Tecnologías de la Información y la Comunicación del Ministerio de Ambiente y Desarrollo Sostenible para la construcción de prototipos e interfaz de usuario así como apoyar la verificación de diseño relacionada con los proyectos de TI que se ejecuten en la OTIC.</t>
  </si>
  <si>
    <t>1. Elaborar propuestas de diseño gráfico para los proyectos que le sean asignados. 2. Adelantar los procesos de análisis de requerimientos y diseñar prototipos de acuerdo con las funcionalidades requeridas. 3. Desarrollar componentes web en html5 y css3 que permitan la integración con desarrollos y funcionalidades que le sean asignadas por el supervisor. 4. Versionar las propuestas, diseños, prototipos y codigo html, css, y las imágenes diseñadas en formato editable y optimizado para web en el repositorio institucional que defina el supervisor. 5. Realizar tareas de revisión y socializaciión de los prototipos e interfaz de usuario de las funcionalidades que le sean asignadas por el supervisor. 6. Realizar la gestión de contenidos digitales en los sitios web del Ministerio conforme lo asignado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t>
  </si>
  <si>
    <t>El valor del contrato a celebrar es hasta por la suma $55.000.000 incluido los impuestos a que haya lugar.</t>
  </si>
  <si>
    <t>https://community.secop.gov.co/Public/Tendering/OpportunityDetail/Index?noticeUID=CO1.NTC.5713698&amp;isFromPublicArea=True&amp;isModal=true&amp;asPopupView=true</t>
  </si>
  <si>
    <t>DIANA CAROLINA SANCHEZ ROLDAN</t>
  </si>
  <si>
    <t>https://www1.funcionpublica.gov.co/web/sigep2/hdv/-/directorio/S4867862-8003-5/view</t>
  </si>
  <si>
    <t>Prestar servicios profesionales a la Dirección de Asuntos Ambientales Sectorial y Urbana del Ministerio de Ambiente y Desarrollo Sostenible, como apoyo jurídico en el seguimiento y cumplimiento de sentencias, órdenes judiciales y/o acciones de grupo, así como en la definición de lineamientos de compras públicas sostenibles.</t>
  </si>
  <si>
    <t>1. Elaborar y presentar al supervisor un plan detallado de trabajo, que incluya actividades, cronograma y entregables, en un plazo máximo de diez (10) días calendario tras cumplir con los requisitos de ejecución establecidos en el contrato. 2. Apoyar en el seguimiento e implementación de las acciones para el cumplimiento de las sentencias y órdenes judiciales relacionadas con el objeto contractual, en especial, aquellas de competencia del Grupo de Sostenibilidad de los Sectores Productivos. 3. Apoyar jurídicamente en la proyección, seguimiento y atención de los requerimientos de Órganos de Control y demás autoridades, que se encuentren relacionados con el objeto contractual. 4. Apoyar jurídicamente en la elaboración de documentos normativos relacionados con gestión ambiental de las actividades mineras. 5. Apoyar en los asuntos relacionados con los lineamientos técnicos y normativos de compras públicas sostenibles. 6. Apoyar en los procesos de contratación en sus etapas precontractuales, contractuales y poscontractuales, cuando sea requerido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</si>
  <si>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OCHENTA MILLONES DE PESOS M/CTE ($80.000.000) incluido los impuestos a que haya lugar.</t>
  </si>
  <si>
    <t>https://community.secop.gov.co/Public/Tendering/OpportunityDetail/Index?noticeUID=CO1.NTC.5715960&amp;isFromPublicArea=True&amp;isModal=true&amp;asPopupView=true</t>
  </si>
  <si>
    <t>HECTOR ANDRES ALARCON SANCHEZ</t>
  </si>
  <si>
    <t>https://www1.funcionpublica.gov.co/web/sigep2/hdv/-/directorio/S1081011-8003-5/view</t>
  </si>
  <si>
    <t>Prestar servicios profesionales a la Oficina de Asuntos Internacionales del Ministerio de Ambiente y Desarrollo Sostenible para la gestión, articulación y seguimiento de los compromisos adquiridos en escenarios internacionales de la gestión ambiental del financiamiento para la acción climática</t>
  </si>
  <si>
    <t>1. Apoyar a la Oficina de Asuntos Internacionales en la generación de conceptos técnicos, ayudas de memoria, documentos de posición o toma de decisiones concernientes al financiamiento climático. 2. Apoyar la estructuración de estrategias de financiamiento sostenible y climático, que incluyan formatos convencionales y relaciones con mercados de capitales, inversiones de impacto, instrumentos derivados del carbono y mercados alternativos para el portafolio de la transición socio-ecológica y energética justa de Colombia. 3. Apoyar a la Oficina de Asuntos Internacionales en el seguimiento y gestión de los compromisos adquiridos por el Minambiente en escenarios internacionales relacionados con el desarrollo de portafolios e instrumentos financieros innovadores para el financiamiento de la acción climática y de biodiversidad. 4. Apoyar el seguimiento y gestión de los compromisos en materia de financiamiento climático derivados de la revisión global de expertos sobre la deuda anunciada por los gobiernos de Colombia, Francia y Kenia, y demás gobiernos que le sean asignados. 5. Facilitar la articulación entre diferentes entidades nacionales e internacionales y al interior del Minambiente para abordar los compromisos en materia de financiamiento climático. 6. Apoyar a la Oficina de Asuntos Internacionales en la construcción de la estrategia del MinAmbiente para la estructuración de programas, proyectos, estrategias de cooperación internacional en materia  de financiamiento climático, descarbonización económica, transición energética justa, innovación financiera y el nexo entre Biodiversidad y Cambio Climático. 7. Diligenciar los informes y demás documentos de seguimiento técnico y administrativo dispuestos por la Oficina de Asuntos Internacionales para el seguimiento a los programas, proyectos, estrategias de cooperación internacional en materia de financiamiento climático, descarbonización económica, transición energética justa, innovación financiera y el nexo entre biodiversidad y cambio climático. 8. Apoyar a la Oficina de Asuntos Internacionales en la gestión y revisión de documentos, informes y recursos remitidos por las direcciones técnicas, los cooperantes u otras entidades en materia de financiamiento climático descarbonización económica, transición energética justa, innovación financiera y el nexo entre Biodiversidad y Cambio Climático. 9. Asistir a las reuniones que le sean encomendadas relacionadas con el cumplimiento de los objetivos en materia de financiamiento climático. 10. Gestionar de manera oportuna las PQRSDF y requerimientos por parte de los diferentes solicitantes y entes de control conforme a la competencia de la OAI que sean relacionados con el objeto del contrato. 11. Las demás que determine el supervisor del contrato y que tengan relación directa con el objeto contractual.</t>
  </si>
  <si>
    <t>El valor del contrato a celebrar es hasta por la suma de NOVENTA Y SEIS MILLONES DE PESOS M/CTE ($96.000.000), incluido los impuestos a que haya lugar</t>
  </si>
  <si>
    <t>https://community.secop.gov.co/Public/Tendering/OpportunityDetail/Index?noticeUID=CO1.NTC.5767850&amp;isFromPublicArea=True&amp;isModal=true&amp;asPopupView=true</t>
  </si>
  <si>
    <t>El término estrictamente indispensable para que el contratista cumpla con el objeto y obligaciones contractuales será ocho (8) meses contados a partir del cumplimiento de los requisitos de ejecución o hasta el 31 de diciembre de 2024, lo primero que ocurra</t>
  </si>
  <si>
    <t> DAVID STEVEN ACOSTA</t>
  </si>
  <si>
    <t>https://www1.funcionpublica.gov.co/web/sigep2/hdv/-/directorio/S2322037-8003-5/view</t>
  </si>
  <si>
    <t>Prestación de servicios profesionales a la Dirección de Gestión Integral del Recurso Hídrico del Ministerio de Ambiente y Desarrollo Sostenible, para brindar soporte técnico profesional en las actividades de gestión, seguimiento y consolidación requeridas en el marco del cumplimiento de las ordenes (4.69, 4.71) y acciones derivadas de la sentencia de la Acción popular del Río Bogotá, de manera particular las requeridas en el marco del CECH y la Mesa de Articulación Nacional.</t>
  </si>
  <si>
    <t>1. Apoyar la convocatoria e insumos requeridos para el desarrollo de los diferentes espacios que se programen, asociados al Consejo Estratégico de la Cuenca Hidrográfica del Río Bogotá – CECH, Comité de Verificación, Mesa de Articulación Nacional y/o mesas técnicas. 2. Apoyar la gestión, seguimiento y promoción de acciones para el cumplimiento por parte de las entidades vinculadas a las ordenes 4.69, 4.71, para avanzar en su cumplimiento. 3. Apoyar la proyección y consolidación de los informes de avance de ejecución y seguimiento de actividades asociadas a las ordenes (4.69, 4.71) y sus acciones derivadas, que sean requeridos en el marco de la sentencia de la Acción popular del Río Bogotá. 4. Apoyar la proyección, revisión y análisis de los diferentes informes, reportes de avance, ejecución y seguimiento de actividades, requeridos por las diferentes instancias de control y seguimiento en coordinación con demás áreas según corresponda. 5. Apoyar técnicamente el seguimiento en el desarrollo de las actividades contempladas en el Plan de Acción del Consejo Estratégico de la Cuenca Hidrográfica del Río Bogotá – CECH y la Mesa de Articulación Nacional. 6. Apoyar el desarrollo de los espacios y herramientas de comunicación, con articulación del Grupo de Comunicaciones del Ministerio de Ambiente y Desarrollo Sostenible, que promuevan y apoyen la divulgación de acciones asociadas a la gestión de la sentencia. 7. Las demás actividades que le sean requeridas por el Supervisor del Contrato y que tenga relación con las obligaciones del contrato.</t>
  </si>
  <si>
    <t>El valor del contrato a celebrar es hasta por la suma de CINCUENTA Y DOS MILLONES DOSCIENTOS MIL PESOS ($ 52.200.000,00), incluido los impuestos a que haya lugar.</t>
  </si>
  <si>
    <t>https://community.secop.gov.co/Public/Tendering/OpportunityDetail/Index?noticeUID=CO1.NTC.5736714&amp;isFromPublicArea=True&amp;isModal=true&amp;asPopupView=true</t>
  </si>
  <si>
    <t>El término estrictamente indispensable para que el contratista cumpla con el objeto y obligaciones contractuales será de NUEVE(09) MESES o hasta 31 de diciembre, lo primero que ocurra.</t>
  </si>
  <si>
    <t>ADRIANA IVON MATIZ BUITRAGO</t>
  </si>
  <si>
    <t>https://www1.funcionpublica.gov.co/web/sigep2/hdv/-/directorio/S470122-8003-5/view</t>
  </si>
  <si>
    <t>Prestar a la Dirección De Bosques, Biodiversidad y Servicios Ecosistémicos servicios de apoyo a la gestión en actividades de archivo mediante la organización física y técnica de los documentos en cumplimiento de la normatividad archivística vigente.</t>
  </si>
  <si>
    <t>1. Clasificar y organizar los documentos relacionados a los Consecutivos de Permisos Ambientales para el Comercio Internacional de Especies (CITES) aplicando la Tabla de Retención Documental de acuerdo con los instructivos y formatos del Sistema Integrado de Gestión. 2. Actualizar el Formato de Inventario Único Documental del trámite de Consecutivos de Permisos Ambientales para el Comercio Internacional de Especies (CITES) 3. Realizar la marcación de carpetas y cajas conforme a los instructivos de Gestión Documental que existen en el Ministerio para la organización de los archivos de gestión. 4. Realizar el proceso técnico de foliación, elaboración hojas de control de conformidad con las indicaciones que para el efecto le sean señaladas por el supervisor. 5. Asistir a las reuniones, eventos, entre otros, presenciales o virtuales, que para el efecto sean programadas o indicadas por parte del supervisor del contrato y que se encuentren relacionadas con el objeto del contrato. 6. Todas las demás que le sean asignadas por el Supervisor del Contrato y que tenga relación con el objeto contractual.</t>
  </si>
  <si>
    <t>El valor del contrato a celebrar es hasta por la suma de TREINTA Y OCHO MILLONES PESOS M/CTE ($38.000.000) incluidos los impuestos a que haya lugar.</t>
  </si>
  <si>
    <t>https://community.secop.gov.co/Public/Tendering/OpportunityDetail/Index?noticeUID=CO1.NTC.5717256&amp;isFromPublicArea=True&amp;isModal=true&amp;asPopupView=true</t>
  </si>
  <si>
    <t>MARYURY FORERO BOHORQUEZ</t>
  </si>
  <si>
    <t>https://www1.funcionpublica.gov.co/web/sigep2/hdv/-/directorio/S885986-8003-5/view</t>
  </si>
  <si>
    <t>Prestar los servicios profesionales en las actividades relacionadas con la implementación, ejecución y mejora continua del Modelo de Seguridad y Privacidad de la Información - MSPI, para el Ministerio de Ambiente y Desarrollo Sostenible</t>
  </si>
  <si>
    <t>1. Apoyar el desarrollo, actualización, implementación y apropiación de los documentos (políticas, planes, manuales, procedimientos, guías, instructivos, entre otros) para la implementación y mejora continua del modelo de seguridad y privacidad de la información en la Entidad. 2. Apoyar en el proceso de identificación y/o actualización del inventario de activos de información de los procesos de la Entidad así como el desarrollo y actualización de los instrumentos, informes y reportes requeridos. 3. Apoyar en el proceso de identificación y/o actualización, evaluación de riesgos de seguridad de la información, planes de tratamiento de riesgos de seguridad de la información y datos personales en los procesos de la Entidad. 4. Apoyar la actualización y el seguimiento a la implementación del Modelo de Seguridad y Privacidad de la Información y los controles y demás asociados a éste. 5. Apoyar la gestión de incidentes de seguridad de la información, y la actualización e implementación de los lineamientos e instrumentos que se requieran. 6. Apoyar la propuesta y ejecución de las actividades del plan de sensibilización y comunicación en seguridad de la información.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actividades que le asigne el supervisor del contrato y que tengan relación con el objeto contractual</t>
  </si>
  <si>
    <t>El valor del contrato a celebrar es hasta por la suma de $70.000.000 y los impuestos a que haya lugar.</t>
  </si>
  <si>
    <t>https://community.secop.gov.co/Public/Tendering/OpportunityDetail/Index?noticeUID=CO1.NTC.5713776&amp;isFromPublicArea=True&amp;isModal=true&amp;asPopupView=true</t>
  </si>
  <si>
    <t>ERIK WERNER CANTOR JIMENEZ</t>
  </si>
  <si>
    <t>https://www1.funcionpublica.gov.co/web/sigep2/hdv/-/directorio/S4834512-8003-5/view</t>
  </si>
  <si>
    <t>Prestar servicios profesionales para generar insumos técnicos y metodológicos relacionados con las acciones de participación ciudadana implementadas en el marco de los procesos estratégicos asociados a las dinámicas de Diálogo Social llevadas a cabo por la Subdirección de Educación y Participación.</t>
  </si>
  <si>
    <t>1. Elaborar propuestas de consolidación del sistema de dialogo social, en el marco de lo establecido en el Plan Nacional de Desarrollo. 2. Realizar documentos técnicos que brinde orientaciones metodológicas para la implementación de procesos de participación ciudadana. 3. Apoyar las actividades derivadas de los procesos de participación ciudadana y dialogo social. 4. Elaborar los reportes derivados de la ejecución del objeto contractual. 5. Asistir a las reuniones, espacios de diálogo que asigne el supervisor. 6. Apoyar en la respuesta a requerimientos, derechos de petición y demás solicitudes asignadas por el supervisor del contrato. 7. Las demás actividades que sean asignadas por la supervisión del contrato y estén relacionadas directamente con el objeto de este.</t>
  </si>
  <si>
    <t>https://community.secop.gov.co/Public/Tendering/OpportunityDetail/Index?noticeUID=CO1.NTC.5714639&amp;isFromPublicArea=True&amp;isModal=true&amp;asPopupView=true</t>
  </si>
  <si>
    <t>YURY GONZALEZ BARBOSA</t>
  </si>
  <si>
    <t>CIENCIA DE LA INFORMACION Y LA BIBLIOTECOLOGIA</t>
  </si>
  <si>
    <t>https://www1.funcionpublica.gov.co/web/sigep2/hdv/-/directorio/S4708637-8003-5/view</t>
  </si>
  <si>
    <t>Prestación de servicios de apoyo a la gestión para realizar actividades archivísticas de organización (clasificación, ordenación, descripción y digitalización) de los documentos del grupo de talento humano del ministerio de ambiente y desarrollo sostenible y todo lo relacionado con reclamaciones del pasivo pensional y seguridad social de la planta de personal de los aportes patronales realizados por las entidades como el Inderena, Ministerio del Medio Ambiente y Ministerio de Ambiente, Vivienda y Desarrollo Territorial</t>
  </si>
  <si>
    <t>1. Apoyar el levantamiento de inventario y transferencias primarias al archivo central de acuerdo a las políticas establecidas por el Ministerio de medio Ambiental del Grupo de Talento Humano. 2. Realizar los registros administrativos necesarios que permitan obtener información actualizada del archivo, así como actualizar las bases de datos existentes. 3. Garantizar el levantamiento de inventario digital para el cargue de información, con el fin de realizar la depuración de la cartera presunta y real, por concepto de aportes pensionales a cargo del Ministerio. 4. Realizar la búsqueda de información y conservación física de la documentación requerida de acuerdo con las disposiciones legales vigentes, perteneciente a diferentes periodos de la entidad (Inderena, Ministerio de Ambiente y Ministerio de Ambiente, Vivienda y Desarrollo Territorial) cuando sea requerido por la supervisión del contrato, en cualquiera de las sedes (Sede principal o Funza) donde se encuentre disponible la información, para el cumplimiento y/o respuesta de requerimiento a las administradoras de Fondos de Pensiones, solicitudes, quejas, reclamaciones, demandas entre otros, relacionado con el pago de los aportes pensionales. 5. Realizar las validaciones a nivel de registro (por ciudadano), identificar los motivos de la cartera, efectuar ante las diferentes administradoras la presentación del sustento y cuando sea procedente, se desvirtúe el cobro, remitiendo los soportes documentales que lo sustenten. 6. En los casos que sean requeridos, deberá conseguir la información pendiente de cargue, estructurar y presentar los medios magnéticos, ante la AFP, para su para su cargue y validación. 7.Las demás actividades que se requieran por parte de la supervisión con relación al objeto del contrato.</t>
  </si>
  <si>
    <t>El valor del contrato a celebrar es hasta por la suma de CUARENTA Y CINCO MILLONES DE PESOS M/CTE ($45.000.000).</t>
  </si>
  <si>
    <t>https://community.secop.gov.co/Public/Tendering/OpportunityDetail/Index?noticeUID=CO1.NTC.5740591&amp;isFromPublicArea=True&amp;isModal=true&amp;asPopupView=true</t>
  </si>
  <si>
    <t>KAROL NATALIA GARCIA COTRINO</t>
  </si>
  <si>
    <t>https://www1.funcionpublica.gov.co/web/sigep2/hdv/-/directorio/S4802570-8003-5/view</t>
  </si>
  <si>
    <t>Prestación de servicios de apoyo a la gestión de la Dirección de Ordenamiento Ambiental Territorial y SINA en materia de atención de requerimientos de información cartográfica</t>
  </si>
  <si>
    <t>1. Prestar servicios de apoyo a los requerimientos de información cartográfica en el marco del cumplimiento de las ordenes de la sentencia de ventanilla minera. 2. Prestar servicios de apoyo a los requerimientos de información cartográfica en el marco de las solicitudes de pronunciamiento al Minambiente sobre los asuntos no concertados, en los procesos concertación de asuntos ambientales de los instrumentos de Ordenamiento Territorial entre las autoridades ambientales y las entidades territoriales del orden municipal. 3. Prestar servicios de apoyo para levantar requerimientos y atender solicitudes de información cartográfica solicitados por parte de usuarios internos (DOAT-SINA) y externos (Otras direcciones del Minambiente u otras entidades) en el marco de las funciones misionales del Ministerio de Ambiente y Desarrollo Sostenible. 4. Las demás que se le asignen y que tenga relación con el objeto.</t>
  </si>
  <si>
    <t>El valor del contrato a celebrar es hasta por la suma de VEINTICINCO MILLONES DE PESOS M/CTE ($25.000.000,00), incluido los impuestos a que haya lugar.</t>
  </si>
  <si>
    <t>https://community.secop.gov.co/Public/Tendering/OpportunityDetail/Index?noticeUID=CO1.NTC.5716661&amp;isFromPublicArea=True&amp;isModal=true&amp;asPopupView=true</t>
  </si>
  <si>
    <t>El término estrictamente indispensable para que el contratista cumpla con el objeto y obligaciones contractuales será de cinco (05) meses, o hasta 31 de diciembre, lo primero que ocurra</t>
  </si>
  <si>
    <t>SANDRA MILENA RATIVA GAONA</t>
  </si>
  <si>
    <t>https://www1.funcionpublica.gov.co/web/sigep2/hdv/-/directorio/S4840325-8003-5/view</t>
  </si>
  <si>
    <t>Prestar servicios profesionales al despacho Viceministerio de Ordenamiento Ambiental del Territorio para apoyar el desarrollo e implementación de los procesos asociados al ordenamiento del territorio alrededor del agua y su incorporación y articulación con las políticas e instrumentos de ordenamiento territorial en torno al ciclo del agua y adaptación al cambio climático.</t>
  </si>
  <si>
    <t>1. Elaborar insumos Y propuestas técnicas para la conceptualización, desarrollo, implementación y - seguimiento a estrategias de intervención y ordenamiento de los territorios en torno al ciclo del agua y su adaptación al cambio climático. 2. E Elaborar insumos y propuestas técnicas para el desarrollo, articulación e incorporación de las políticas de gestión integral del agua con las políticas de gestión del riesgo y adaptación al cambio climático y demás políticas sectoriales para el desarrollo seguro y sostenible de los Territorios Priorizados en el Plan Nacional de Desarrollo. 3. Apoyar la articulación intra e interinstitucional requerida para la conceptualización, desarrollo, implementación y seguimiento a estrategias de intervención y ordenamiento de los territorios, en torno al ciclo del agua y su adaptación al cambio climático; así como la articulación e incorporación de las políticas de gestión integral del agua con las políticas de gestión del riesgo y adaptación al cambio climático, para el desarrollo seguro y sostenible de los territorios. 4. Apoyar la gestión, el desarrollo e implementación de la Agenda Interministerial con el Ministerio de Vivienda Ciudad y Territorio y el Ministerio de Minas y Energía. 5. Apoyar la articulación de agendas entre la Dirección de Ordenamiento Ambiental del Territorio y la Dirección de Cambio Climático y Gestión del Riesgo en temas estratégicos para el Viceministerio de Ordenamiento Ambiental del Territorio. 6. Apoyar el desarrollo e implementación de los Consejos Territoriales del Agua en los Territorios Priorizados en el Plan Nacional de Desarrollo y los demás instrumentos que se deban reglamentar e implementar en relación con el Ordenamiento del Territorio Alrededor del Agua. 7. Participar en reuniones y espacios institucionales que se soliciten por la Viceministra de Ordenamiento Ambiental del Territorio. 8. Proyectar respuesta a los PQRS que le sean asignados y elaborar las ayudas memoria en los temas relacionados con su objeto contractual.</t>
  </si>
  <si>
    <t>El valor del contrato a celebrar es hasta por la suma de CIENTO CUARENTA Y UN MILLONES OCHOSCIENTOS SESENTA Y SEIS MIL SEISCIENTOS SESENTA Y SIETE PESOS MCTE (141.866.667) incluido IVA y los demás impuestos a que haya lugar.</t>
  </si>
  <si>
    <t>https://community.secop.gov.co/Public/Tendering/OpportunityDetail/Index?noticeUID=CO1.NTC.5723409&amp;isFromPublicArea=True&amp;isModal=true&amp;asPopupView=true</t>
  </si>
  <si>
    <t>El término estrictamente indispensable para que el contratista cumpla con el objeto y obligaciones contractuales será diez (10) meses y CUATRO (04) días, o hasta 31 de diciembre, lo primero que ocurra.</t>
  </si>
  <si>
    <t>https://www1.funcionpublica.gov.co/web/sigep2/hdv/-/directorio/S323252-8003-5/view</t>
  </si>
  <si>
    <t>El valor del contrato a celebrar es hasta por la suma de OCHENTA Y DOS MILLONES CUATROCIENTOS MIL PESOS MCTE ($ 82.400.000) incluidos todos los impuestos a que haya lugar.</t>
  </si>
  <si>
    <t>https://community.secop.gov.co/Public/Tendering/OpportunityDetail/Index?noticeUID=CO1.NTC.5715883&amp;isFromPublicArea=True&amp;isModal=true&amp;asPopupView=true</t>
  </si>
  <si>
    <t>El término estrictamente indispensable para que el contratista cumpla con el objeto y obligaciones contractuales será de diez (10) meses, o hasta el 31 de diciembre de 2024, lo primero que ocurra, previo cumplimiento de los requisitos de perfeccionamiento y ejecución.</t>
  </si>
  <si>
    <t>ANNY GERALDIN GÁLVEZ GALLEGO</t>
  </si>
  <si>
    <t>https://www1.funcionpublica.gov.co/web/sigep2/hdv/-/directorio/S4466630-8003-5/view</t>
  </si>
  <si>
    <t>Prestar servicios profesionales a la Dirección de Bosques, Biodiversidad y Servicios Ecosistémicos para realizar los estudios técnicos requeridos durante las etapas de evaluación y seguimiento del trámite de acceso a recursos genéticos y/o productos derivados, así como dar soporte técnico para el desarrollo del componente técnico de la normativa relacionada con el régimen de acceso a recursos genéticos.</t>
  </si>
  <si>
    <t>1. Proyectar concepto técnico respecto a las solicitudes de concepto en el marco de la aplicación del régimen sobre acceso a los recursos genéticos en el país. 2. Producir los documentos técnicos correspondientes en la etapa de seguimiento a contratos de acceso a recursos genéticos y sus productos derivados. 3. Elaborar los documentos técnicos como insumo para la elaboración de normativa y cumplimiento de planes y políticas relacionadas con el régimen de acceso a los recursos genéticos y/o productos derivados. 4.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t>
  </si>
  <si>
    <t>https://community.secop.gov.co/Public/Tendering/OpportunityDetail/Index?noticeUID=CO1.NTC.5730785&amp;isFromPublicArea=True&amp;isModal=true&amp;asPopupView=true</t>
  </si>
  <si>
    <t>PEDRO HERNÁN RODRÍGUEZ VEGA</t>
  </si>
  <si>
    <t>https://www1.funcionpublica.gov.co/web/sigep2/hdv/-/directorio/S2700992-8003-5/view</t>
  </si>
  <si>
    <t>Prestación de servicios profesionales a la Oficina de Negocios Verdes y Sostenibles para realizar la estructuración e implementación de proyectos de agrosistemas sostenibles en el marco del Programa Nacional de Pago por Servicios Ambientales y 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</si>
  <si>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estrategias que faciliten el diagnóstico del estado de los agrosistemas y la implementación de acciones que fortalezcan su sostenibilidad ambiental, social y económica 3. Apoyar en la estructuración e implementación de proyectos de Pago por Servicios Ambientales y Negocios Verdes con énfasis en intervenciones integrales asociadas al fomento y fortalecimiento de agrosistemas sostenibles. 4. Gestionar alianzas e instancias de articulación con actores privados y públicos que puedan fortalecer la sostenibilidad ambiental, social y económica de los agrosistemas de las comunidades acompañadas por la ONVS. 5. Realizar evaluaciones y conceptos técnicos sobre proyectos o instrumentos que le sean asignados por el supervisor.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</si>
  <si>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https://community.secop.gov.co/Public/Tendering/OpportunityDetail/Index?noticeUID=CO1.NTC.5735060&amp;isFromPublicArea=True&amp;isModal=true&amp;asPopupView=true</t>
  </si>
  <si>
    <t>ERIKA JANETH RUIZ BOLAÑOS</t>
  </si>
  <si>
    <t>TECNICO ARCHIVISTA</t>
  </si>
  <si>
    <t>https://www1.funcionpublica.gov.co/web/sigep2/hdv/-/directorio/S2895098-8003-5/view</t>
  </si>
  <si>
    <t>Prestación de servicios de apoyo a la gestión para realizar actividades archivísticas de organización (clasificación, ordenación, descripción y digitalización) de los documentos del grupo de talento humano del ministerio de ambiente y desarrollo sostenible y todo lo relacionado con reclamaciones del pasivo pensional y seguridad social de la planta de personal de los aportes patronales realizados por las entidades como el Inderena, Ministerio del Medio Ambiente y Ministerio de Ambiente, Vivienda y Desarrollo Territorial.</t>
  </si>
  <si>
    <t>El valor del contrato a celebrar es hasta por la suma de CUARENTA Y TRES MILLONES NOVECIENTOS CINCUENTA MIL PESOS ($43.950.000).</t>
  </si>
  <si>
    <t>https://community.secop.gov.co/Public/Tendering/OpportunityDetail/Index?noticeUID=CO1.NTC.5799618&amp;isFromPublicArea=True&amp;isModal=true&amp;asPopupView=true</t>
  </si>
  <si>
    <t>El término estrictamente indispensable para que el contratista cumpla con el objeto y obligaciones contractuales será por será por NUEVE MESES (9) Y VEINTITRES (23), DIAS o hasta 31 de diciembre, lo primero que ocurra</t>
  </si>
  <si>
    <t>OMAR FELIPE DE JESÚS ESCOBAR GARCÍA</t>
  </si>
  <si>
    <t>https://www1.funcionpublica.gov.co/web/sigep2/hdv/-/directorio/S2323300-8003-5/view</t>
  </si>
  <si>
    <t>Prestar servicios profesionales a la Dirección de Cambio Climático y Gestión del Riesgo del Ministerio de Ambiente y Desarrollo Sostenible para apoyar al grupo de mitigación en el desarrollo de acciones para impulsar el carbono neutralidad en entidades del sector público y privado, mediante procesos de fortalecimiento de capacidades, mecanismos de reconocimiento y agendas de trabajo que permitan el cumplimiento de las metas nacionales</t>
  </si>
  <si>
    <t>1-Apoyar la planeación y seguimiento a la adecuada ejecución de los procesos que impulsan la carbono neutralidad en entidades públicas y privadas del país, tales como el proceso de fortalecimiento de capacidades liderado por el Programa Nacional de Carbono Neutralidad y Resiliencia Climática, el establecimiento de agendas de trabajo con actores sectoriales, el desarrollo de lineamientos en carbono neutralidad y el programas de sensibilización a la ciudadanía sobre huella de carbono, velando por el cumplimiento de los objetivos, metas y cronograma de trabajo definidos en conjunto con la Dirección de Cambio Climático y Gestión del Riesgo. 2- Preparar y gestionar el material logístico y pedagógico de las sesiones de orientación sobre el plan de gestión de emisiones para alcázar la carbono neutralidad a nivel organizacional y ejecutar las sesiones de formación dirigidas a entidades públicas en el marco del Programa Nacional de Carbono Neutralidad y Resiliencia Climática. 3-Apoyar el diseño y desarrollo del mecanismo de divulgación, reconocimiento y otros estímulos a las acciones en mitigación adelantadas por las empresas, gremios y entidades territoriales, que puedan ser destacadas como casos exitosos y que puedan aportar a la meta en mitigación de la NDC. Calle 37 No. 8 - 40, Bogotá D.C., Colombia Conmutador: (+57) 601 332 3400 https://www.minambiente.gov.co/ F-A-CTR-52: V7 – 27/07/2023 Página 9|22 4-Gestionar y hacer seguimiento a agendas y acuerdos técnicos de trabajo sobre acción climática con actores sectoriales que permitan el cumplimiento de las metas nacionales, implementación del Programa Nacional de Cupos Transables de emisiones y alcanzar la carbono neutralidad. 5-Preparar el material y ejecutar las sesiones para la sensibilización a la población en 16 departamentos en relación con sus roles en el marco de la consecución de los objetivos nacionales en cambio climático y la carbono neutralidad. 6-Apoyar técnicamente a la construcción de insumos y trabajar de manera articulada aportando al desarrollo del eje estratégico de medios de implementación.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</si>
  <si>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https://community.secop.gov.co/Public/Tendering/OpportunityDetail/Index?noticeUID=CO1.NTC.5733530&amp;isFromPublicArea=True&amp;isModal=true&amp;asPopupView=true</t>
  </si>
  <si>
    <t>GILBERTO TANGARIFE CARVAJAL</t>
  </si>
  <si>
    <t>https://www1.funcionpublica.gov.co/web/sigep2/hdv/-/directorio/S4875199-8003-5/view</t>
  </si>
  <si>
    <t>Prestar servicios de apoyo a la gestión a la Dirección de Cambio Climático y Gestión del Riesgo del Ministerio de Ambiente y Desarrollo Sostenible para apoyar el seguimiento administrativo de los diferentes asuntos a cargo del despacho de la dirección.</t>
  </si>
  <si>
    <t>1. Apoyar en el direccionamiento y seguimiento a los diferentes derechos de petición, solicitudes de información y demás peticiones (PQRs) remitidas al sistema ARCA del Director, elaborando y/o utilizando un instrumento de control que permita verificar el cumplimiento y la oportuna respuesta de las solicitudes. 2. Apoyar el trámite y elaboración de informes, gestionar solicitudes de comisión, coordinar reservas, consecución de tiquetes con las demás áreas correspondientes, así como legalizaciones a través del sistema Ulises o cualquier otro sistema, requeridos para los diferentes equipos de la Dirección de Cambio Climático y Gestión del Riesgo. 3. Apoyar el cumplimiento de labores organizacionales tales como programación de agenda, reuniones, comités y en general coadyuvar en el desarrollo de la totalidad de las funciones inherentes a la Dirección, conforme los lineamientos de la supervisión. 4. Asistir a las reuniones y/o eventos que sean requeridos por el despacho de la Dirección de Cambio Climático y gestión del riesgo, y apoyar logísticamente el desarrollo de la mismas cuando a ello hubiere lugar. 5. Apoyar los procesos de gestión documental en el sistema ARCA y de los diferentes instrumentos archivísticos conforme a los lineamientos del Ministerio y conforme a las indicaciones del Grupo de Gestión Documental. 6. Todas las demás que le sean asignadas por la Dirección y que tengan relación con el objeto contractua</t>
  </si>
  <si>
    <t>El valor del contrato a celebrar es hasta por la suma de TREINTA Y UN MILLONES QUINIENTOS TRECE MIL TRESCIENTOS TREINTA Y TRES PESOS M/CTE ($31.513.333), incluido los impuestos a que haya lugar</t>
  </si>
  <si>
    <t>https://community.secop.gov.co/Public/Tendering/OpportunityDetail/Index?noticeUID=CO1.NTC.5793356&amp;isFromPublicArea=True&amp;isModal=False</t>
  </si>
  <si>
    <t>El término estrictamente indispensable para que el contratista cumpla con el objeto y obligaciones contractuales será de NUEVE (9) MESES VEINTE (20) DÍAS, o hasta el 31</t>
  </si>
  <si>
    <t>INGRID NATALIA RUIZ ORTIZ</t>
  </si>
  <si>
    <t>https://www1.funcionpublica.gov.co/web/sigep2/hdv/-/directorio/S4866372-8003-5/view</t>
  </si>
  <si>
    <t>Prestar servicios profesionales a la Dirección de Cambio Climático y Gestión del Riesgo del Ministerio de Ambiente y Desarrollo Sostenible para apoyar al grupo de gestión del riesgo en la implementación de soluciones basadas en la Naturaleza (SbN) y del enfoque de reducción de riesgo de desastres basado en ecosistemas.</t>
  </si>
  <si>
    <t>1. Apoyar en la Incorporación del mapa de ecosistemas estratégicos para implementar medidas Eco RRD frente a amenazas hidrometeorológicas (inundaciones, sequías, movimientos en masa, avenidas torrenciales), en un aplicativo en la página del Ministerio o del SIAC que les facilite a las autoridades ambientales identificar áreas clave dónde enfocar esfuerzos de restauración o conservación y contribuir a la disminución de riesgo de desastre y la conservación de la biodiversidad. 2. Apoyar a la DCCGR y otras autoridades ambientales en la formulación de proyectos de SbN, especialmente enfocadas en reducción de riesgo con co-beneficios adicionales en adaptación, mitigación y conservación de biodiversidad 3. Aportar desde el componente técnico al desarrollado de acciones conjuntas con diferentes sectores de gobierno para enfocar el desarrollo de la estrategia de implementación de soluciones basadas en la naturaleza (SbN) 4. Elaborar una matriz base de indicadores que permita hacer seguimiento y evaluar la reducción de riesgo y su relación con la implementación de las SbN enfocadas en Eco RRD de manera conjunta con la UNGRD. 5. Aportar técnicamente en el procedimiento de evaluación de pérdidas no económicas (especialmente sobre ecosistemas y servicios ecosistémicos) ocasionadas por cambio climático y desastres. Calle 37 No. 8 - 40, Bogotá D.C., Colombia Conmutador: (+57) 601 332 3400 https://www.minambiente.gov.co/ F-A-CTR-52: V7 – 27/07/2023 Página 9|21 6-Apoyar técnicamente la construcción de insumos y trabajar de manera articulada, aportando al desarrollo del eje estratégico de transparencia climática y fortalecimiento del Sistema Nacional de Información sobre Cambio Climático (SNICC.)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</si>
  <si>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TRES MILLONES SEISCIENTOS SESENTA Y NUEVE MIL TRESCIENTOS TREINTA Y TRES PESOS M/CTE ($83.669.333), incluido los impuestos a que haya lugar</t>
  </si>
  <si>
    <t>https://community.secop.gov.co/Public/Tendering/OpportunityDetail/Index?noticeUID=CO1.NTC.5732831&amp;isFromPublicArea=True&amp;isModal=true&amp;asPopupView=true</t>
  </si>
  <si>
    <t>El término estrictamente indispensable para que el contratista cumpla con el objeto y obligaciones contractuales será de NUEVE (9) MESES VEINTISEIS (26) DÍAS, o hasta el 31 de diciembre de 2024 (lo primero que ocurra), contados a partir del cumplimiento de los requisitos de ejecución previo perfeccionamiento del contrato.</t>
  </si>
  <si>
    <t>MARÍA CAROLINA ROZO MORA</t>
  </si>
  <si>
    <t>https://www1.funcionpublica.gov.co/web/sigep2/hdv/-/directorio/S273952-8003-5/view</t>
  </si>
  <si>
    <t>Prestar los servicios profesionales a la Dirección de Cambio Climático y gestión del Riesgo del Ministerio de Ambiente y Desarrollo Sostenible para realizar apoyo técnico para la integración de agendas Kumming-Montreal -Acuerdo de Paris mediante los instrumentos NDC-NBSAP, así como el aumento de ambición para la actualización de la NDC y NDC indicativa</t>
  </si>
  <si>
    <t>1. Apoyar la integración de las agendas de Biodiversidad y cambio climático, en el marco de los acuerdos Kumming Montreal y Acuerdo de Paris y los instrumentos de planeación y gestión definidos en el país. 2. Apoyar la implementación y el seguimiento de la NDC 2020, en las metas asociadas con biodiversidad. 3. Brindar insumos técnicos desde la agenda de biodiversidad del país y los vínculos clima-biodiversidad de los reportes del IPCC para la actualización de la NDC y las negociaciones internacionales. 4. Aportar insumos para el diseño, seguimiento, monitoreo y evaluación de impactos positivos y negativos de la acción climática del país para la gestión de su biodiversidad. 5. Contribuir con la divulgación e implementación de la adaptación basada en ecosistemas y las soluciones basadas en naturaleza que aportan a la acción climática, en articulación con otros profesionales de la Dirección. 6. Brindar apoyo a la implementación y/o seguimiento de programas y proyectos de Soluciones Basadas en la Naturaleza (SbN) que incorporen la gestión de cambio climático, en cumplimiento de la ley 2169 de 2021 y el Plan Integral de Gestión de Cambio Climático del Sector Ambiente.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</si>
  <si>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Y CUATRO MILLONES DE PESOS M/CTE ($84.000.000), incluido los impuestos a que haya lugar</t>
  </si>
  <si>
    <t>https://community.secop.gov.co/Public/Tendering/OpportunityDetail/Index?noticeUID=CO1.NTC.5733269&amp;isFromPublicArea=True&amp;isModal=true&amp;asPopupView=true</t>
  </si>
  <si>
    <t>JENNY PAOLA ZAPATA ROJAS</t>
  </si>
  <si>
    <t>https://www1.funcionpublica.gov.co/web/sigep2/hdv/-/directorio/S2308341-8003-5/view</t>
  </si>
  <si>
    <t>Prestar los servicios profesionales en la Dirección de Asuntos Ambientales, Sectorial y Urbano, para apoyar el relacionamiento interinstitucional con comunidades y organizaciones desde un enfoque diferencial étnico y de género, de acuerdo con los requerimientos de la dirección.</t>
  </si>
  <si>
    <t>1. Elaborar y presentar al supervisor un plan detallado de trabajo, que incluya actividades, cronograma y entregables, en un plazo máximo de diez (10) días calendario tras cumplir con los requisitos de ejecución establecidos en el contrato 2. Establecer canal de comunicación directo con el equipo de dialogo social, a fin de prevenir, atender y gestionar las posibles situaciones de conflicto socioambientales que se presenten en el marco de las competencias de la DAASU. 3. Fomentar estrategias de participación y sensibilización para fortalecer el relacionamiento de las comunidades y sectores frente al desarrollo de los lineamientos técnicos generados por la Dirección. 4. Apoyar el cumplimiento de órdenes judiciales asignadas a la Dirección, especialmente en lo correspondiente al relacionamiento comunitario para la gestión, implementación y seguimiento de compromisos generados por los equipos técnicos en respuesta a órdenes judiciales. 5. Gestionar el desarrollo de capacitaciones y socializaciones con comunidades, grupos étnicos y sectores productivos en el marco del cumplimiento de compromisos y acuerdos, según lo solicitado por la Dirección.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Calle 37 No. 8 - 40, Bogotá D.C., Colombia Conmutador: (+57) 601 332 3400 https://www.minambiente.gov.co/ F-A-CTR-52: V7 – 27/07/2023 Página 12|25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12. Las demás actividades que le asigne el supervisor del contrato y que tengan relación con el objeto contractual.</t>
  </si>
  <si>
    <t>El valor del contrato a celebrar es hasta por la suma de CINCUENTA Y SEIS MILLONES DE PESOS M/CTE ($56.000.000), incluido los impuestos a que haya lugar.</t>
  </si>
  <si>
    <t>https://community.secop.gov.co/Public/Tendering/OpportunityDetail/Index?noticeUID=CO1.NTC.5717458&amp;isFromPublicArea=True&amp;isModal=true&amp;asPopupView=true</t>
  </si>
  <si>
    <t>814-CESION</t>
  </si>
  <si>
    <t>DANIEL ENRIQUE SILVA NAVAS</t>
  </si>
  <si>
    <t>https://www1.funcionpublica.gov.co/web/sigep2/hdv/-/directorio/S1967528-8003-5/view</t>
  </si>
  <si>
    <t>El valor sin ejecutar y que se cede del Contrato de Prestación de Servicios Profesionales No. CD-814-2024 es de TREINTA Y SEIS MILLONES CIENTO SESENTA Y SEIS MIL SEISCIENTOS SESENTA Y SEIS PESOS MCTE ($36.166.666), incluidos impuestos a que haya lugar</t>
  </si>
  <si>
    <t>El término estrictamente indispensable para que el contratista cumpla con el objeto y obligaciones contractuales será por CINCO (5) meses CINCO (5) DIAS, o hasta 31 de diciembre de 2024, lo primero que ocurra, contados a partir del cumplimiento de los requisitos de ejecución.</t>
  </si>
  <si>
    <t>ANGIE KATHERINE RONCANCIO SÁNCHEZ</t>
  </si>
  <si>
    <t>https://www1.funcionpublica.gov.co/web/sigep2/hdv/-/directorio/S2793137-8003-5/view</t>
  </si>
  <si>
    <t>Prestar servicios profesionales a la Dirección de Asuntos Ambientales, Sectorial y Urbana del Ministerio de Ambiente y Desarrollo Sostenible, para apoyar la formulación y actualización de estrategias e instrumentos técnicos para el fortalecimiento e implementación de las Compras Públicas Sostenibles, de acuerdo con los lineamientos de producción y consumo responsable del país.</t>
  </si>
  <si>
    <t>1. Elaborar y presentar al supervisor un plan detallado de trabajo, que incluya actividades, cronograma y entregables, en un plazo máximo de diez (10) días calendario tras cumplir con los requisitos de ejecución establecidos en el contrato. 2. Apoyar en la formulación y actualización de instrumentos técnicos para fortalecer la implementación de las Compras Públicas Sostenibles-CPS en el país, principalmente, en relación con fichas técnicas y una estrategia de adopción obligatoria gradual de las CPS en las entidades del SINA. 3. Apoyar en el desarrollo de espacios de divulgación y acompañamiento técnico a las entidades públicas del orden nacional, regional y local, así como, al sector privado, para promover la inclusión de criterios ambientales en los procesos contractuales de las entidades. 4. Apoyar técnicamente a las instancias internacionales, haciendo énfasis en el proyecto EcoAdvance para promover la implementación de las CPS, mediante la elaboración y actualización de herramientas e insumos, como la herramienta de análisis costo-beneficio, entre otras.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10. Las demás actividades que le asigne el supervisor del contrato y que tengan relación con el objeto contractual</t>
  </si>
  <si>
    <t>El valor del contrato a celebrar es hasta por la suma de CUARENTA Y SEIS MILLONES CUATROCIENTOS MIL PESOS M/CTE ($46.400.000) incluido los impuestos a que haya lugar.</t>
  </si>
  <si>
    <t>https://community.secop.gov.co/Public/Tendering/OpportunityDetail/Index?noticeUID=CO1.NTC.5739173&amp;isFromPublicArea=True&amp;isModal=true&amp;asPopupView=true</t>
  </si>
  <si>
    <t>El término estrictamente indispensable para que el contratista cumpla con el objeto y obligaciones contractuales será por OCHO (8) meses, o hasta el 31 de diciembre de</t>
  </si>
  <si>
    <t>JUAN CARLOS SANCHEZ CONTRERAS</t>
  </si>
  <si>
    <t>https://www1.funcionpublica.gov.co/web/sigep2/hdv/-/directorio/S686696-8003-5/view</t>
  </si>
  <si>
    <t>Prestar servicios profesionales a la Dirección de Asuntos Ambientales Sectorial y Urbana del Ministerio de Ambiente y Desarrollo Sostenible, para apoyar el proceso de reglamentación del Decreto 1630 de 2021, en materia del instrumento de priorización de sustancias químicas de uso industrial.</t>
  </si>
  <si>
    <t>1. Elaborar y presentar al supervisor un plan detallado de trabajo, que incluya actividades, cronograma y entregables, en un plazo máximo de diez (10) días calendario tras cumplir con los requisitos de ejecución establecidos en el contrato 2. Apoyar desde el punto de vista técnico la estructuración de los mecanismos de validación on – line de la información del inventario nacional de sustancias químicas de uso industrial. 3. Apoyar desde el punto de vista técnico la estructuración de los mecanismos de salidas de información del inventario nacional de sustancias químicas de uso industrial. 4. Analizar la información disponible del inventario nacional de sustancias químicas de uso industrial generando el proceso de validación de la metodología de priorización de sustancias químicas de uso industrial. 5. Apoyar desde el punto de vista temático, la elaboración de un proyecto normativo que adopte la metodología de priorización de sustancias químicas de uso industrial. 6. Apoyar desde el punto de vista técnico la articulación y coordinación de espacios de trabajo para promover la implementación del Decreto 1630 de 2021. 7. Apoyar desde el punto de vista temático, las actualizaciones, socializaciones y capacitaciones del inventario nacional de sustancias químicas de uso industrial.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Apoyar el proceso de discusión y socialización de los desarrollos y adelantos que se vienen realizando en matreia de los instrumentos de Evaluación del riesgo para el ambiente, y los programas para la reducción y manejo para el ambiente, definidos en el Decreto 1630 de 2021. 10. Participar en las reuniones relacionadas con el objeto contractual, para lo cual se deben allegar los soportes de la asistencia, ayudas de memoria y soporte del seguimiento a los compromisos establecidos, en caso de aplicar.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Apoyar, cuando sea requerido, las jornadas de capacitación o divulgación relacionadas con las funciones de la Dirección de Asuntos Ambientales, Sectorial Urbana en las que la experiencia del contratista sea necesaria o en las que se relacione con el objeto contractual. 13. Las demás actividades que le asigne el supervisor del contrato y que tengan relación con el objeto contractual.</t>
  </si>
  <si>
    <t>El valor del contrato a celebrar es hasta por la suma de OCHENTA MILLONES DE PESOS M/CTE ($80.000.000), incluidos los impuestos a que haya lugar.</t>
  </si>
  <si>
    <t>https://community.secop.gov.co/Public/Tendering/OpportunityDetail/Index?noticeUID=CO1.NTC.5729410&amp;isFromPublicArea=True&amp;isModal=true&amp;asPopupView=true</t>
  </si>
  <si>
    <t>JAIRO ALONSO PÉREZ SIABATTO</t>
  </si>
  <si>
    <t>https://www1.funcionpublica.gov.co/web/sigep2/hdv/-/directorio/S1073495-8003-5/view</t>
  </si>
  <si>
    <t>Prestar servicios profesionales a la Dirección de Asuntos Ambientales, Sectorial y Urbana del Ministerio de Ambiente y Desarrollo Sostenible, para apoyar en el desarrollo de acciones relacionadas con la gestión ambiental del sector minero y con el cumplimiento de sentencias.</t>
  </si>
  <si>
    <t>1. Elaborar y presentar al supervisor un plan detallado de trabajo, que incluya actividades, cronograma y entregables, en un plazo máximo de diez (10) días calendario tras cumplir con los requisitos de ejecución establecidos en el contrato 2. Apoyar la elaboración de insumos técnicos que le sean requeridos desde el componente geomático, y relacionados con el objeto contractual, por parte de la Dirección de Asunto Ambientales Sectorial y Urbana, y demás dependencias que lo requieran en el marco de las competencias de la DAASU. 3. Generar los insumos técnicos que se requieran y participar como enlace de la DAASU ante la OTIC, para atender lo relacionado con la interoperabilidad de los sistemas de información de las autoridades minera y ambiental, en el marco de la sentencia de ventanilla minera. 4. Brindar apoyo técnico desde el componente geomático a las acciones tendientes al desarrollo y socialización de los instrumentos técnicos y normativos en el marco de la gestión ambiental minera. 5. Apoyar el cumplimiento de diferentes sentencias y órdenes judiciales en el marco de la gestión ambiental para la minería que le sean asignadas, en especial las acciones populares de Cómbita y Farallones."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11. Las demás actividades que le asigne el supervisor del contrato y que tengan relación con el objeto contractual.</t>
  </si>
  <si>
    <t>El valor del contrato a celebrar es hasta por la suma de SESENTA Y OCHO MILLONES DE PESOS M/CTE ($68.000.000) incluido los impuestos a que haya lugar.</t>
  </si>
  <si>
    <t>https://community.secop.gov.co/Public/Tendering/OpportunityDetail/Index?noticeUID=CO1.NTC.5742592&amp;isFromPublicArea=True&amp;isModal=true&amp;asPopupView=true</t>
  </si>
  <si>
    <t>El término estrictamente indispensable para que el contratista cumpla con el objeto y obligaciones contractuales será por ocho (8) meses, o hasta el 31 de diciembre de 2024, lo primero que ocurra, contados a partir del cumplimiento de los requisitos de ejecución.</t>
  </si>
  <si>
    <t>DIEGO FERNANDO RESTREPO ZAMBRANO</t>
  </si>
  <si>
    <t>https://www1.funcionpublica.gov.co/web/sigep2/hdv/-/directorio/S411737-8003-5/view</t>
  </si>
  <si>
    <t>Prestar servicios profesionales a la Dirección de Gestión Integral del Recurso Hídrico del Ministerio de Ambiente y Desarrollo Sostenible, para apoyar los ejercicios de modelación hidráulica e hidrológica, en el marco de la mesa nacional de modelación.</t>
  </si>
  <si>
    <t>1. Apoyar a la DGIRH en la generación de insumos técnicos para la modelación acorde a los requerimientos de la Mesa de Modelación. 2. Apoyar a la DGIRH en el proceso de incorporación de los criterios técnicos en el Ordenamiento Alrededor del agua y de este en los instrumentos normativos y de política. 3. Elaborar documentos técnicos que incluyan los resultados de los ejercicios de modelación, que permita a la dependencia la formulación e implementación de proyectos estratégicos. 4. Elaborar y presentar las asistencias técnicas requeridas por la DGIRH, en temas estratégicos de modelación, en el marco de la Mesa de Modelación. 5. Brindar apoyo a la articulación de los diferentes actores de la Mesa de Modelación liderada por Minambiente. 6. Participar en los espacios y escenarios, incluyendo el acompañamiento técnico a las autoridades ambientales, comités regionales y mesas de trabajo que sean requeridas por la DGIRH, en virtud del cumplimiento del objeto contractual 7. Presentar informes periódicos mensuales con las actividades realizadas de los espacios de acompañamiento técnicos a las autoridades ambientales comités regionales y mesas de trabajo y demás requeridos por el supervisor. 8. Apoyar todas las demás actividades que sean requeridas por el supervisor y que tengan relación con el objeto contractual</t>
  </si>
  <si>
    <t>El valor del contrato a celebrar es hasta por la suma de CIENTO VEINTICINCO MILLONES DE PESOS ($125.000.000), incluido los impuestos a que haya lugar</t>
  </si>
  <si>
    <t>https://community.secop.gov.co/Public/Tendering/OpportunityDetail/Index?noticeUID=CO1.NTC.5733836&amp;isFromPublicArea=True&amp;isModal=true&amp;asPopupView=true</t>
  </si>
  <si>
    <t>EDGAR ADRIAN VASQUEZ AVILA</t>
  </si>
  <si>
    <t>https://www1.funcionpublica.gov.co/web/sigep2/hdv/-/directorio/S492276-8003-5/view</t>
  </si>
  <si>
    <t>Prestación de servicios profesionales a la Dirección de Asuntos Marinos, Costeros y Recursos Acuáticos del Ministerio de Ambiente y Desarrollo Sostenible, para apoya medidas de gestión ambiental relacionadas con la reducción de amenazas a la biodiversidad y el manejo, seguimiento y control de especies invasoras en ecosistemas marino costeros</t>
  </si>
  <si>
    <t>1. Brindar insumos técnicos en la gestión de medidas para la reducción de amenazas a la biodiversidad en ecosistemas marino costeros. 2. Elaborar el documento sobre el estado actual de las especies invasoras registradas en ambientes marinos y costeros de Colombia y medidas control y manejo puestas en marcha por autoridades competentes. 3. Realizar el seguimiento e implementación de acciones para la investigación, el manejo, seguimiento y control de especies invasoras marinas. 4. Suministrar apoyo técnico en el seguimiento y cumplimiento de la sentencia de la Ciénaga de las Quintas. 5. Gestionar o suministrar los insumos para dar respuesta a los derechos de petición (PQRS), elaboración de conceptos, ayudas de memoria, actas, requerimientos de órganos de control relacionados con el objeto contractual con criterios de calidad y oportunidad dando cumplimiento a los términos legales 6. Participar y apoyar en la organización en los talleres, reuniones, actividades y otros espacios de articulación pertinentes que realiza MINAMBIENTE relacionados con el objeto contractual. 7. Mantener actualizada la información del drive (Carpeta digital) de la DAMCRA de los tramites asignados.</t>
  </si>
  <si>
    <t>El valor del contrato a celebrar es hasta por la suma de SESENTA Y SEIS MILLONES QUINIENTOS MIL PESOS M/CTE ($66.500.000), incluido los impuestos a que haya lugar.</t>
  </si>
  <si>
    <t>https://community.secop.gov.co/Public/Tendering/OpportunityDetail/Index?noticeUID=CO1.NTC.5733588&amp;isFromPublicArea=True&amp;isModal=true&amp;asPopupView=true</t>
  </si>
  <si>
    <t>NATALIA ANDREA AMAYA FUENTES</t>
  </si>
  <si>
    <t>https://www1.funcionpublica.gov.co/web/sigep2/hdv/-/directorio/S4150128-8003-5/view</t>
  </si>
  <si>
    <t>1. Apoyar la planeación y desarrollo de los espacios de participación (reuniones, talleres, recorridos o mesas de trabajo) para el desarrollo de las órdenes relacionadas con la delimitación participativa, a partir de la debida articulación con los diferentes actores involucrados en concordancia con la normatividad vigentes; en desarrollo de esta obligación, consolidar las necesidades de logística en los formatos establecidos y revisar el cumplimiento de la prestación de servicio de logística para el trámite de legalización. 2. Mantener actualizada la base de datos de actores sociales e institucionales del páramo asignado y apoyar la convocatoria oportuna a los diferentes espacios de encuentro, coordinando la preparación de Calle 37 No. 8 - 40, Bogotá D.C., Colombia Conmutador: (+57) 601 332 3400 https://www.minambiente.gov.co/ F-A-CTR-52: V7 – 27/07/2023 Página 7|18 piezas de comunicación, las necesidades de logística y el material necesario, de conformidad con las metodologías a ser desarrolladas y el propósito de los mismos, en articulación con el equipo de páramos. 3. Realizar la facilitación / moderación de los espacios de encuentro cuando sea requerido y apoyar la coordinación de las dinámicas pedagógicas, gestionar los listados de asistencia, apoyar la generación de actas o ayudas memoria y dejar registro documental de las actividades realizadas y material preparado 4. Elaborar desde el componente social los informes y demás documentos (bases de datos de actores, actas, presentaciones) de avance y cumplimiento de los procesos participativos de delimitación de páramos 5. Aportar insumos técnicos desde el componente social para la reglamentación de la Ley 1930 de 2018 y demás normativa asociada a la gestión integral de páramos, cuando sea requerido y diseñar propuestas de metodologías de participación y pedagógicas enfocadas a fomentar la participación de las comunidades en los procesos de delimitación y gestión integral de páramos.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Aplicar en los espacios de participación y acompañamiento desarrollados mensualmente en el marco del objeto contractual los formatos y procedimientos establecidos en el sistema integrado de gestión de la entidad. 8. Las demás actividades relacionadas con su objeto contractual y que le sean asignadas por el supervisor del contrato.</t>
  </si>
  <si>
    <t>El valor del contrato a celebrar es por la suma de hasta CINCUENTA Y OCHO MILLONES DE PESOS M/CTE ($58.000.000), incluido los impuestos a que haya lugar.</t>
  </si>
  <si>
    <t>https://community.secop.gov.co/Public/Tendering/OpportunityDetail/Index?noticeUID=CO1.NTC.5727834&amp;isFromPublicArea=True&amp;isModal=true&amp;asPopupView=true</t>
  </si>
  <si>
    <t>JOHN FREDY GARZON CAICEDO</t>
  </si>
  <si>
    <t>https://www1.funcionpublica.gov.co/web/sigep2/hdv/-/directorio/S757329-8003-5/view</t>
  </si>
  <si>
    <t>Prestar servicios profesionales para realizar las acciones de implementación y puesta en funcionamiento de los sistemas de gestión y administración de los diferentes recursos de información de la Biblioteca Especializada del Grupo de Divulgación de Conocimiento y Cultura Ambiental, que garantice el acceso a la información.</t>
  </si>
  <si>
    <t>1. Apoyar en la elaboración e implementación de los Sistemas de Gestión Bibliotecaria [SGB]. 2. Servir de enlace de la Subdirección de Educación y participación ante la Oficina de Tecnologías de la Información y las comunicaciones y el Grupo de Comunicaciones. 3. Apoyar la configuración, instalación, desarrollo, administración, parametrización, actualizaciones y soporte técnico de los SGB de la información en la página web. 4. Apoyar los procesos de preservación a largo plazo, preservación digital y ciberseguridad de la información, así como elaborar instrumentos guías del proceso para cada uno de los SGB. 5. Participar en las reuniones y mesas de trabajo de la Subdirección de Educación y Participación donde sea convocado. 6. Apoyar en la respuesta a requerimientos, derechos de petición y demás solicitudes asignadas por el supervisor del contrato. 7. Desempeñar las demás obligaciones que le asigne la supervisión en el marco del objeto contractual.</t>
  </si>
  <si>
    <t>El valor del contrato a celebrar es hasta por la suma SETENTA MILLONES DE PESOS M/CTE ($70.000.000), incluido los impuestos a que haya lugar.</t>
  </si>
  <si>
    <t>https://community.secop.gov.co/Public/Tendering/OpportunityDetail/Index?noticeUID=CO1.NTC.5727845&amp;isFromPublicArea=True&amp;isModal=true&amp;asPopupView=true</t>
  </si>
  <si>
    <t>WILLIAM GABRIEL PÉREZ QUESADA</t>
  </si>
  <si>
    <t>LICENCIADO EN FILOLOGIA E IDIOMA INGLES</t>
  </si>
  <si>
    <t>https://www1.funcionpublica.gov.co/web/sigep2/hdv/-/directorio/S2699535-8003-5/view</t>
  </si>
  <si>
    <t>Prestar servicios profesionales a la Subdirección de Educación y Participación para apoyar la implementación de la Política Nacional de Educación Ambiental en el marco del Programa Nacional de Educación Ambiental y de los procesos de asistencia técnica a las entidades del SINA y actores sociales</t>
  </si>
  <si>
    <t>1. Apoyar el desarrollo de procesos pedagógicos desde el enfoque de educación para el Programa Nacional de Educación Ambiental, en el marco de la Politica Nacional de Educación Ambiental. 2. Brindar insumos metodológicos, pedagógicos y didácticos para el abordaje del diálogo de saberes con comunidades étnicas, locales y rurales en el marco de la implementación de las líneas estratégicas ambientales del Plan Nacional de Desarrollo. 3. Generar apoyo técnico a las entidades del SINA para la implemetación de la Politica Nacional de Educacion Ambiental 5. Apoyar en la elaboracion de documentos técnicos que aporten a la actualización de la Política Nacional de Educación Ambiental. 6. Apoyar la organización, participación y sistematización de información en el desarrollo de los encuentros nacionales y regionales de educación ambiental desarrollados por la Subdirección de Educación y Participación. 7. Apoyar en la estructuración de una estrategia para la promoción, divulgación y apropiación social de los derechos de acceso a la información, la participación pública y el acceso a la justicia en asuntos ambientales 8. Elaborar un documento que contenga el análisis de información de las estrategias en educación ambiental que sean dirigidos a comunidades étnicas, locales y rurales. 9. Proyectar respuestas a derechos de petición, quejas, reclamos, requerimientos, consultas y demás que sean asignadas.10. Las demás obligaciones que se le asignen y que tengan relación directa con el objeto del contrato.</t>
  </si>
  <si>
    <t>El valor del contrato a celebrar es hasta por la suma de CINCUENTA Y CINCO MILLONES DE PESOS M/CTE ($ 55.000.000,00), incluido los impuestos a que haya lugar</t>
  </si>
  <si>
    <t>https://community.secop.gov.co/Public/Tendering/OpportunityDetail/Index?noticeUID=CO1.NTC.5727849&amp;isFromPublicArea=True&amp;isModal=true&amp;asPopupView=true</t>
  </si>
  <si>
    <t>SANDRA MILENA CORTES PINEDA</t>
  </si>
  <si>
    <t>https://www1.funcionpublica.gov.co/web/sigep2/hdv/-/directorio/S2308347-8003-5/view</t>
  </si>
  <si>
    <t>1. Apoyar el desarrollo de procesos pedagógicos desde el enfoque de educación para el Programa Nacional de Educación Ambiental, en el marco de la Politica Nacional de Educación Ambiental. 2. Brindar insumos metodológicos, pedagógicos y didácticos para el abordaje del diálogo de saberes con comunidades étnicas, locales y rurales en el marco de la implementación de las líneas estratégicas ambientales del Plan Nacional de Desarrollo. 3. Generar apoyo técnico a las entidades del SINA para la implemetación de la Politica Nacional de Educacion Ambiental 5. Apoyar en la elaboracion de documentos técnicos que aporten a la actualización de la Política Nacional de Educación Ambiental. 6. Apoyar la organización, participación y sistematización de información en el desarrollo de los encuentros nacionales y regionales de educación ambiental desarrollados por la Subdirección de Educación y Participación. 7. Apoyar en la estructuración de una estrategia para la promoción, divulgación y apropiación social de los derechos de acceso a la información, la participación pública y el acceso a la justicia en asuntos ambientales 8. Elaborar un documento que contenga el análisis de información de las estrategias en educación ambiental que sean dirigidos a comunidades étnicas, locales y rurales. 9. Proyectar respuestas a derechos de petición, quejas, reclamos, requerimientos, consultas y demás que sean asignadas. 10. Las demás obligaciones que se le asignen y que tengan relación directa con el objeto del contrato.</t>
  </si>
  <si>
    <t>El valor del contrato a celebrar es hasta por la suma de CINCUENTA Y CINCO MILLONES DE PESOS M/CTE ($ 55.000.000,00), incluido los impuestos a que haya lugar.</t>
  </si>
  <si>
    <t>https://community.secop.gov.co/Public/Tendering/OpportunityDetail/Index?noticeUID=CO1.NTC.5728157&amp;isFromPublicArea=True&amp;isModal=true&amp;asPopupView=true</t>
  </si>
  <si>
    <t>CARLOS ANDRES DIAZ RUIZ</t>
  </si>
  <si>
    <t>https://www1.funcionpublica.gov.co/web/sigep2/hdv/-/directorio/S4809031-8003-5/view</t>
  </si>
  <si>
    <t>El valor del contrato a celebrar es hasta por la suma de TREINTA Y OCHO MILLONES PESOS M/CTE ($38.000.000) incluidos los impuestos a que haya lugar</t>
  </si>
  <si>
    <t>https://community.secop.gov.co/Public/Tendering/OpportunityDetail/Index?noticeUID=CO1.NTC.5728921&amp;isFromPublicArea=True&amp;isModal=true&amp;asPopupView=true</t>
  </si>
  <si>
    <t>El término estrictamente indispensable para que el contratista cumpla con el objeto y obligaciones contractuales será de DIEZ (10) MESES o hasta el 31 de diciembre, lo primero que ocurra previo cumplimiento de los requisitos de perfeccionamiento y ejecución.</t>
  </si>
  <si>
    <t>CAMILO ANDRES ALVAREZ RUIZ</t>
  </si>
  <si>
    <t>https://www1.funcionpublica.gov.co/web/sigep2/hdv/-/directorio/S3430624-8003-5/view</t>
  </si>
  <si>
    <t>1. Proyectar los actos administrativos relacionados con el trámite de sustracción de reservas forestales nacionales. 2. Contribuir en la proyección de los documentos de iniciativas normativas de reglamentación relacionadas con el objeto contractual. 3. Proyectar y gestionar respuesta, en los términos previstos en la ley, de las PQRS relacionados con el trámite de sustracción de reservas forestales nacionales que le sean asignadas por la supervisión a través de la plataforma ARCA o por otro medio o herramienta de la entidad, relacionado con el objeto del contrato, adjuntando el reporte del Sistema de Gestión Documental. 4. Asistir a las reuniones a las que sea convocada, relacionadas con el objeto contractual. 5. Elaborar los insumos jurídicos que sean requeridos en el marco del cumplimiento de las sentencias relacionadas con las reservas forestales establecidas mediante Ley 2a de 1959.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</si>
  <si>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https://community.secop.gov.co/Public/Tendering/OpportunityDetail/Index?noticeUID=CO1.NTC.5728929&amp;isFromPublicArea=True&amp;isModal=true&amp;asPopupView=true</t>
  </si>
  <si>
    <t>NÉSTOR ALEJANDRO NOVOA HERRÁN</t>
  </si>
  <si>
    <t>https://www1.funcionpublica.gov.co/web/sigep2/hdv/-/directorio/S153312-8003-5/view</t>
  </si>
  <si>
    <t>Prestación de servicios profesionales a la Dirección de Bosques, Biodiversidad y Servicios Ecosistémicos del Ministerio de Ambiente y Desarrollo Sostenible, para elaborar desde el componente físico conceptos técnicos relacionados con los procesos de ordenamiento de las reservas forestales protectoras, protectoras-productoras nacionales y áreas protegidas.</t>
  </si>
  <si>
    <t>1. Proyectar conceptos técnicos desde el componente físico en el marco de actualización y adopción de los planes de manejo de las reservas forestales protectoras, protectoras-productoras nacionales y áreas protegidas. 2. Elaborar conceptos técnicos desde el componente físico en el marco de las propuestas de realinderación, recategorización o integración de las reservas forestales protectoras, protectoras-productoras nacionales y áreas protegidas. 3.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4. Realizar cuando se requiera las visitas técnicas desde el componente físico relacionadas con los procesos de ordenamiento y manejo de las reservas forestales protectoras, protectoras-productoras nacionales y áreas protegidas.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Las demás que sean asignadas por el supervisor del contrato y que tengan relación con el objeto contractual</t>
  </si>
  <si>
    <t>El valor del contrato a celebrar es hasta por la suma de SESENTA Y DOS MILLONES QUINIENTOS MIL M/CTE ($62.500.000) incluidos todos los impuestos a que haya lugar.</t>
  </si>
  <si>
    <t>https://community.secop.gov.co/Public/Tendering/OpportunityDetail/Index?noticeUID=CO1.NTC.5728932&amp;isFromPublicArea=True&amp;isModal=true&amp;asPopupView=true</t>
  </si>
  <si>
    <t>LUZ ESTELA SANCHEZ SANCHEZ</t>
  </si>
  <si>
    <t>https://www1.funcionpublica.gov.co/web/sigep2/hdv/-/directorio/S4809573-8003-5/view</t>
  </si>
  <si>
    <t>1. Realizar el cambio de unidades de almacenamiento que se encuentren deterioradas y que hagan parte del archivo de gestión de la Dirección de Bosques. 2. Clasificar y organizar la correspondencia y la documentación producida por la Dirección de Bosques, Biodiversidad y Servicios Ecosistémicos, aplicando la Tabla de Retención Documental. 3. Realizar el proceso técnico de foliación, hojas de control, testigos documentales de los documentos de archivo conforme a los instructivos del proceso de gestión documental. 4. Actualizar el Inventario Único Documental- FUID de conformidad con las indicaciones que para el efecto le sean señaladas por el supervisor. 5. Elaborar los rótulos de carpetas y cajas, conforme a los instructivos del proceso de gestión documental que existe en el Ministerio para la organización de los archivos de gestión. 6. Todas las demás actividades asignadas por el supervisor del contrato y que tengan en relación con el objeto contractual</t>
  </si>
  <si>
    <t>https://community.secop.gov.co/Public/Tendering/OpportunityDetail/Index?noticeUID=CO1.NTC.5732606&amp;isFromPublicArea=True&amp;isModal=true&amp;asPopupView=true</t>
  </si>
  <si>
    <t>JUAN CAMILO MORALES AYALA</t>
  </si>
  <si>
    <t>https://www1.funcionpublica.gov.co/web/sigep2/hdv/-/directorio/S1957224-8003-5/view</t>
  </si>
  <si>
    <t>Prestación de servicios profesionales a la Dirección de Bosques, Biodiversidad y Servicios Ecosistémicos del Ministerio de Ambiente y Desarrollo Sostenible, para geoprocesar, recolectar, analizar y actualizar la información geográfica relacionada con áreas protegidas y otras estrategias de conservación.</t>
  </si>
  <si>
    <t>1. Verificar, generar y actualizar los insumos cartográficos mediante el uso de análisis geoespaciales relacionados con áreas protegidas, estrategias de conservación y reservas forestales del orden nacional.  2. Consignar periódicamente en el Dashboard la información cartográfica actualizada, referente a la delimitación, alinderación, declaración, compensación, sustracción, homologación o zonificación de Reservas Forestales Nacionales. 3. Generar la documentación requerida de los objetos geográficos que sean objeto de sus funciones, para el mantenimiento de la Infraestructura de Datos Espaciales IDE del Ministerio de Ambiente y Desarrollo Sostenible. 4. Atender y proyectar las PQRS y requerimientos relacionados con el objeto del contrato a través del uso de herramientas de Sistemas de Información Geográfica. 4. Participar activamente en las reuniones y visitas técnicas a proyectos, actividades o situaciones relacionadas con la temática del contrato, elaborando informes y documentos técnicos según sea necesario. 5. Las demás que sean asignadas por el supervisor del contrato y que tengan relación con el objeto contractual.</t>
  </si>
  <si>
    <t>El valor del contrato a celebrar es hasta por la suma de CINCUENTA Y SIETE MILLONES DE PESOS M/CTE ($57.000.000), incluidos los impuestos a que haya lugar.</t>
  </si>
  <si>
    <t>https://community.secop.gov.co/Public/Tendering/OpportunityDetail/Index?noticeUID=CO1.NTC.5797278&amp;isFromPublicArea=True&amp;isModal=true&amp;asPopupView=true</t>
  </si>
  <si>
    <t>El término estrictamente indispensable para que el contratista cumpla con el objeto y obligaciones contractuales será de NUEVE (9) MESES Y QUINCE (15) DÍAS, o hasta 31 de diciembre de 2024, lo primero que ocurra.</t>
  </si>
  <si>
    <t>EDER GUILLERMO PINZON GARCIA</t>
  </si>
  <si>
    <t>https://www1.funcionpublica.gov.co/web/sigep2/hdv/-/directorio/S2379560-8003-5/view</t>
  </si>
  <si>
    <t>Prestación de servicios profesionales para apoyar técnicamente a la Oficina de Negocios Verdes y Sostenibles en la estructuración e implementación de proyectos de Pagos por Servicios Ambientales y Negocios Verdes, con énfasis en procesos de restauración ecológica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</si>
  <si>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Proyectar lineamientos y estrategias técnicas requeridas para el desarrollo e implementación de procesos de restauración ecológica en el marco de los proyectos de Pago por Servicios Ambientales y Negocios Verdes acompañados por la ONVS 3. Apoyar en la estructuración e implementación de proyectos de Pago por Servicios Ambientales y Negocios Verdes con énfasis en el componente de restauración ecológica. 4. Realizar evaluaciones y conceptos técnicos sobre proyectos o instrumentos que le sean asignados por el supervisor.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</si>
  <si>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https://community.secop.gov.co/Public/Tendering/OpportunityDetail/Index?noticeUID=CO1.NTC.5738807&amp;isFromPublicArea=True&amp;isModal=true&amp;asPopupView=true</t>
  </si>
  <si>
    <t>EDWIN HARVEY GUTIERREZ LOZANO</t>
  </si>
  <si>
    <t>https://www1.funcionpublica.gov.co/web/sigep2/hdv/-/directorio/S2328162-8003-5/view</t>
  </si>
  <si>
    <t>Prestar servicios profesionales especializados a la Dirección de Bosques, Biodiversidad y Servicios Ecosistémicos del Ministerio de Ambiente y Desarrollo Sostenible para apoyar la gestión y el seguimiento de las acciones, programas y actividades de protección y bienestar animal.</t>
  </si>
  <si>
    <t>1. Brindar apoyo profesional para la implementación de acciones en Educación y Participación para la protección y el bienestar de los animales articuladas con la Subdirección de Educación y Participación del Viceministerio de Ordenamiento Territorial. 2. Aportar desde el conocimiento profesional para la implementación de acciones de divulgación y comunicaciones en materia de protección y bienestar animal de manera articulada con el Grupo de comunicaciones del Ministerio. 3. Aportar en la creación del Observatorio Nacional de Protección y Bienestar Animal en articulación con la Oficina de tecnologías de la información y comunicación del Despacho ministerial y el Sistema Nacional SINAPYBA. 4. Apoyar la implementación de Política Nacional de Protección y Bienestar de animales domésticos y silvestres mediante formulación de estrategias de participación comunitaria. 5. Las demás que le sean asignadas por el supervisor en el marco del objeto contractual.</t>
  </si>
  <si>
    <t>El valor del contrato a celebrar es hasta por la suma de TREINTA Y OCHO MILLONES DE PESOS M/CTE ($38.000.000) incluido los impuestos a que haya lugar.</t>
  </si>
  <si>
    <t>https://community.secop.gov.co/Public/Tendering/OpportunityDetail/Index?noticeUID=CO1.NTC.5823991&amp;isFromPublicArea=True&amp;isModal=true&amp;asPopupView=true</t>
  </si>
  <si>
    <t>El término estrictamente indispensable para que el contratista cumpla con el objeto y obligaciones contractuales será de NUEVE (9) MESES, o hasta 31 de diciembre de 2024, lo primero que ocurra, previo cumplimiento de los requisitos de perfeccionamiento y ejecución.</t>
  </si>
  <si>
    <t>MARIA TERESA YEPES VANEGAS</t>
  </si>
  <si>
    <t>https://www1.funcionpublica.gov.co/web/sigep2/hdv/-/directorio/S78314-8003-5/view</t>
  </si>
  <si>
    <t>Prestación de servicios profesionales a la Dirección de Bosques, Biodiversidad y Servicios Ecosistémicos para apoyar el desarrollo de la estrategia de extensión forestal en el marco de las metas del Plan Nacional de Desarrollo 2022-2026, relacionadas con el plan integral de contención de la deforestación y los núcleos de desarrollo forestal y de la biodiversidad</t>
  </si>
  <si>
    <t>1. Articular acciones con Ministerio de Agricultura y Desarrollo Rural, la Agencia de Desarrollo Rural, las autoridades ambientales, gobernaciones y otros actores relacionados con la actualización de los planes departamentales de extensión agropecuaria-PDEA con el fin de incorporar el componente forestal. 2. Orientar el proceso de estructuración de iniciativas para la formación de extensionistas forestales en articulación con las entidades y demás actores competentes. 3. Gestionar con las entidades responsables y los proyectos de cooperación internacional el desarrollo y sistematización de las lecciones aprendidas del proceso de implementación de acciones de extensión forestal en los núcleos de desarrollo forestal y de la biodiversidad. 4. Complementar la estrategia de extensión forestal de acuerdo con los avances obtenidos en los procesos de implementación de la extensión forestal en los núcleos de desarrollo forestal y de la biodiversidad. Calle 37 No. 8 - 40, Bogotá D.C., Colombia Conmutador: (+57) 601 332 3400 https://www.minambiente.gov.co/ F-A-CTR-52: V7 – 27/07/2023 Página 8|21 5. Articular acciones de extensión rural con la Agencia de Renovación del Territorio, la Agencia de Desarrollo Rural y otras entidades relacionadas para apoyar estos procesos en los núcleos de desarrollo forestal y de la biodiversidad. 6. Generar insumos para la actualización de los reportes relacionados con extensión forestal correspondientes el CONPES 4021 de 2020 y demás políticas relacionadas con la temática. 7. Manifestar criterio profesional que contribuya a orientar los procesos de estructuración y/o implementación de proyectos de extensión forestal apoyados por el Fondo para la vida y la biodiversidad. 8. Las demás que sean asignadas por el Supervisor relacionadas con el Objeto del Contrato.</t>
  </si>
  <si>
    <t>El valor del contrato a celebrar es hasta por la suma de CIENTO DIECIOCHO MILLONES DE PESOS M/CTE ($118.000.000) Incluido todos los impuestos a que haya lugar.</t>
  </si>
  <si>
    <t>https://community.secop.gov.co/Public/Tendering/OpportunityDetail/Index?noticeUID=CO1.NTC.5763568&amp;isFromPublicArea=True&amp;isModal=true&amp;asPopupView=true</t>
  </si>
  <si>
    <t>El término estrictamente indispensable para que el contratista cumpla con el objeto y obligaciones contractuales será de NUEVE (9) MESES Y VEINTICINCO (25) DÍAS, o hasta 31 de diciembre de 2024, lo primero que ocurra.</t>
  </si>
  <si>
    <t>CARLOS ANDRES MARTINEZ SALCEDO</t>
  </si>
  <si>
    <t>INGENIERIA DE MINAS</t>
  </si>
  <si>
    <t>https://www1.funcionpublica.gov.co/web/sigep2/hdv/-/directorio/S1888448-8003-5/view</t>
  </si>
  <si>
    <t>Prestar servicios profesionales a la Dirección de Asuntos Ambientales Sectorial y Urbana del Ministerio de Ambiente y Desarrollo Sostenible, para apoyar el componente minero-ambiental de las acciones relacionadas con la delimitación participativa de los complejos de páramos Jurisdicciones – Santurbán – Berlín y Pisba, así como en la gestión ambiental sectorial minera.</t>
  </si>
  <si>
    <t>1. Elaborar y presentar al supervisor un plan detallado de trabajo, que incluya actividades, cronograma y entregables, en un plazo máximo de diez (10) días calendario tras cumplir con los requisitos de ejecución establecidos en el contrato 2. Brindar acompañamiento técnico para el componente minero en las diferentes actividades que se desarrollan en el marco del proceso participativo de Delimitación del Complejo de Páramo de Jurisdicciones-Santurbán-Berlín (CPJSB) y el Páramo de Pisba (mesas mineras, propuesta integrada, entre otras instancias) 3. Generar desde el componente técnico minero-ambiental insumos conforme a la normatividad e instrumentos técnicos que desarrolle el Ministerio de Ambiente y Desarrollo Sostenible, con énfasis en la actualización de las guías minero-ambientales. 4. Atender en el marco de las competencias de la Dirección de Asuntos Ambientales sectorial y urbana, las solicitudes de carácter técnico relacionadas con el CONPES paisaje cultura cafetero. 5. Brindar soporte técnico para la revisión, cierre y liquidación de los convenios relacionados con la gestión ambiental minera que le sean asignados.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12. Las demás actividades que le asigne el supervisor del contrato y que tengan relación con el objeto contractual.</t>
  </si>
  <si>
    <t>El valor del contrato a celebrar es hasta por la suma de SESENTA Y CUATRO MILLONES DOSCIENTOS MIL PESOS M/CTE ($64.000.000) incluido los impuestos a que haya lugar.</t>
  </si>
  <si>
    <t>https://community.secop.gov.co/Public/Tendering/OpportunityDetail/Index?noticeUID=CO1.NTC.5772510&amp;isFromPublicArea=True&amp;isModal=true&amp;asPopupView=true</t>
  </si>
  <si>
    <t>NICOLAS BRICEÑO AVELLANEDA</t>
  </si>
  <si>
    <t>https://www1.funcionpublica.gov.co/web/sigep2/hdv/-/directorio/S4659756-8003-5/view</t>
  </si>
  <si>
    <t>Prestar servicios profesionales a la Dirección de Bosques, Biodiversidad y Servicios Ecosistémicos para realizar los estudios técnicos requeridos durante las etapas de evaluación y seguimiento del trámite de acceso a recursos genéticos y/o productos derivados</t>
  </si>
  <si>
    <t>1. Proyectar los conceptos técnicos para el componente de recolección de especímenes de especies silvestres de la diversidad biológica dentro régimen de acceso a recursos genéticos y sus productos derivados. 2. Elaborar los informes técnicos correspondientes en la etapa de seguimiento a contratos de acceso a recursos genéticos y sus productos derivados. 3.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4. Las demás que sean asignadas por el supervisor y se relacionen con el objeto y las obligaciones contractuales.</t>
  </si>
  <si>
    <t>El valor del contrato a celebrar es hasta por la suma de CINCUENTA Y UN MILLONES CIENTO TREINTA Y TRES MIL TRESCIENTOS TREINTA Y TRES PESOS ($51.133.333) M/CTE incluido los impuestos a que haya lugar</t>
  </si>
  <si>
    <t>https://community.secop.gov.co/Public/Tendering/OpportunityDetail/Index?noticeUID=CO1.NTC.5772702&amp;isFromPublicArea=True&amp;isModal=true&amp;asPopupView=true</t>
  </si>
  <si>
    <t>El término estrictamente indispensable para que el contratista cumpla con el objeto y obligaciones contractuales será NUEVE (9) MESES Y VEINTICINCO (25) DÍAS, o hasta 31 de diciembre de 2024, lo primero que ocurra.</t>
  </si>
  <si>
    <t>ANDRÉS CAMILO VERGARA BERNAL</t>
  </si>
  <si>
    <t xml:space="preserve">INGENIERIA CIVIL </t>
  </si>
  <si>
    <t>https://www1.funcionpublica.gov.co/web/sigep2/hdv/-/directorio/S4207978-8003-5/view</t>
  </si>
  <si>
    <t>Prestar servicios profesionales a la Dirección de Gestión Integral del Recurso Hídrico del Ministerio de Ambiente y Desarrollo Sostenible, para apoyar técnicamente la gestión asociada al recurso hídrico mediante la elaboración de insumos técnicos que permita avanzar en el cumplimiento de las órdenes judiciales relacionadas con los ecosistemas de páramo.</t>
  </si>
  <si>
    <t>1. Apoyar la formulación de los programas y proyectos en los territorios priorizados (eco-regiones) que corresponden a los páramos objeto del fallo judicial Santurban-Berlin, Almorzadero, Pisba y Cruz Verde Sumapaz. 2. Proyectar conceptos, e insumos técnicos que sean requeridos, relacionados con la gestión integral del recurso hídrico con el fin de avanzar en el cumplimiento del fallo judicial del proceso de delimitación de páramos Santurban-Berlin, Almorzadero, Pisba y Cruz Verde Sumapaz. 3. Apoyar la elaboración y socialización de los informes de avance del cumplimiento de la gestión realizada por la DGIRH en cuanto al proceso de delimitación páramos Santurban-Berlin, Almorzadero, Pisba y Cruz Verde Sumapaz. 4. Apoyar con insumos técnico o proyección de respuestas a los requerimientos y solicitudes generados por las comunidades en general, autoridades ambientales, dependencias de este Ministerio y demás actores relacionados con la gestión integral del recurso hídrico proceso de delimitación páramos Santurban-Berlin, Almorzadero, Pisba y Cruz Verde Sumapaz. 5. Asistir y participar a las reuniones, socializaciones, capacitaciones, talleres, espacios y mesas de trabajo de carácter interno y externo, relacionadas con la gestión integral del recurso hídrico de los páramos objeto de fallos judiciales, incluidas las fases del proceso de delimitación, realizando los documentos a que haya lugar, así como, el seguimiento al cumplimiento de los compromisos derivados de los espacios. 6. Todas las demás actividades que sean requeridas por el supervisor del contrato y que tengan relación con el objeto del contrato.</t>
  </si>
  <si>
    <t>El valor del contrato a celebrar es hasta por la suma de CINCUENTA Y UN MILLONES TRESCIENTOS MIL PESOS M/CTE ($51.300.000), incluido IVA y los impuestos a que haya lugar.</t>
  </si>
  <si>
    <t>https://community.secop.gov.co/Public/Tendering/OpportunityDetail/Index?noticeUID=CO1.NTC.5736724&amp;isFromPublicArea=True&amp;isModal=true&amp;asPopupView=true</t>
  </si>
  <si>
    <t>El término estrictamente indispensable para que el contratista cumpla con el objeto y obligaciones contractuales será de Nueve (9) meses, o hasta 31 de diciembre, lo primero que ocurra.</t>
  </si>
  <si>
    <t>GUELDY VIVIANA CERÓN RODRÍGUEZ</t>
  </si>
  <si>
    <t>BACTERIOLOGIA</t>
  </si>
  <si>
    <t>https://www1.funcionpublica.gov.co/web/sigep2/hdv/-/directorio/S373369-8003-5/view</t>
  </si>
  <si>
    <t>Prestar los servicios profesionales a la Dirección de Asuntos Ambientales, Sectorial y Urbano del Ministerio de Ambiente y Desarrollo Sostenible, para apoyar técnicamente el desarrollo de actividades y procesos de gestión sectorial e intersectorial de la salud ambiental, así como los documentos y apoyos técnicos relacionados.</t>
  </si>
  <si>
    <t>1. Presentar para aprobación del supervisor un plan de trabajo (actividades, cronograma y entregables) dentro de los diez (10) días calendario siguientes al cumplimiento de los requisitos de ejecución del contrato. 2. Orientar la conformación de los Consejos Territoriales de Salud Ambiental (Cotsa) a nivel municipal en dos ecoregiones del país. 3. Desarrollar asistencias técnicas con enfoque diferencial en territorios priorizados para activar o fortalecer los Consejos Territoriales de Salud Ambiental (Cotsa). 4. Promover la estructuración de iniciativas y proyectos en los Planes de Desarrollo Departamentales y Municipales, así como de proyectos tipo en salud Ambiental. 5. Documentar la participación y cumplimiento a compromisos de los espacios de diálogo intersectorial, especialmente los relacionados con el Sistema Unificado de Información en Salud Ambiental, la mesa de aire de la Conasa y las sesiones del nivel directivo de la Conasa. 6. Definir los parámetros para conformar la Red Comunitaria Nacional en Salud Ambiental.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</si>
  <si>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SETENTA Y UN MILLONES DOSCIENTOS DIECISÉIS MIL PESOS M-CTE (71.216.000) incluido los impuestos a que haya lugar</t>
  </si>
  <si>
    <t>SANDRA ALICIA REINA GOMEZ</t>
  </si>
  <si>
    <t>) Asesor, Código 1020, grado 10</t>
  </si>
  <si>
    <t>https://community.secop.gov.co/Public/Tendering/OpportunityDetail/Index?noticeUID=CO1.NTC.5737579&amp;isFromPublicArea=True&amp;isModal=true&amp;asPopupView=true</t>
  </si>
  <si>
    <t>LAURA MILENA MORENO BARON</t>
  </si>
  <si>
    <t>https://www1.funcionpublica.gov.co/web/sigep2/hdv/-/directorio/S4662909-8003-5/view</t>
  </si>
  <si>
    <t>Prestar servicios profesionales a la Dirección de Cambio Climático y Gestión del Riesgo del Ministerio de Ambiente y Desarrollo Sostenible para realizar apoyo técnico en el seguimiento y reporte de los Planes de Implementación y Seguimiento de la Contribución Nacional Determinada (NDC) y la Ley 2169, asociados a las metas y medidas del orden territorial, y su articulación con la actualización de la NDC.</t>
  </si>
  <si>
    <t>1.Apoyar técnicamente la estructuración y seguimiento del Plan de Implementación y Seguimiento con los entes de orden territorial que son responsables de metas y medidas de la Ley 2169 de 2021 y la NDC 2020 – 2030. 2. Apoyar el proceso de construcción de la metodología del Plan de Implementación y Seguimiento y de la plataforma de seguimiento (+clima) de manera articulada con el DNP. 3. Realizar el acompañamiento técnico para la elaboración del informe de cumplimiento del Plan de Implementación y el nivel de progreso de la implementación de la NDC de manera bimestral incluyendo los avances con los entes de orden territorial, según las orientaciones de la DCCGR y que contribuyan en el proceso de actualización de la NDC. 4. Apoyar los procesos de gestión de la información asociada a la NDC relacionados con los reportes de avances, desde la solicitud formal hasta la tabulación y análisis de la información recibida de los entes de orden territorial.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</si>
  <si>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CINCUENTA Y DOS MILLONES CUATROCIENTOS SETENTA MIL PESOS M/CTE ($52.470.000), incluido los impuestos a que haya lugar</t>
  </si>
  <si>
    <t>https://community.secop.gov.co/Public/Tendering/OpportunityDetail/Index?noticeUID=CO1.NTC.5740135&amp;isFromPublicArea=True&amp;isModal=true&amp;asPopupView=true</t>
  </si>
  <si>
    <t>El término estrictamente indispensable para que el contratista cumpla con el objeto y obligaciones contractuales será de NUEVE (9) MESES VEINTISIETE (27) DÍAS o hasta el 31 de diciembre de 2024 (lo primero que ocurra), contados a partir del cumplimiento de los requisitos de ejecución previo perfeccionamiento del contrato.</t>
  </si>
  <si>
    <t>VALERIA RODRÍGUEZ VIANA</t>
  </si>
  <si>
    <t>https://www1.funcionpublica.gov.co/web/sigep2/hdv/-/directorio/S4880478-8003-5/view</t>
  </si>
  <si>
    <t>Prestar servicios profesionales a la Dirección de Cambio Climático y Gestión del Riesgo del Ministerio de Ambiente y Desarrollo Sostenible para realizar apoyo técnico en el seguimiento y reporte de los Planes de Implementación y Seguimiento de la Contribución Nacional Determinada (NDC) y la Ley 2169, asociados a las metas y medidas del orden sectorial y privado, y su articulación con la actualización de la NDC.</t>
  </si>
  <si>
    <t>1.Apoyar técnicamente la estructuración y seguimiento del Plan de Implementación y Seguimiento con los sectores y empresas que son responsables de metas y medidas de la Ley 2169 de 2021 y la NDC 2020 – 2030. 2. Apoyar el proceso de construcción de la metodología del Plan de Implementación y Seguimiento y de la plataforma de seguimiento (+clima) de manera articulada con el DNP. 3. Aportar al proceso de homologación y cargue de la información en la plataforma + clima, en articulación con las consultorías en ejecución, de acuerdo con los lineamientos del DNP y de la Dirección de Cambio Climático y Gestión del Riesgo. 4. Realizar el acompañamiento técnico para la elaboración del informe de cumplimiento del Plan de Implementación y el nivel de progreso de la implementación de la NDC de manera bimestral incluyendo los avances con los sectores y las empresas, según las orientaciones de la DCCGR y que contribuyan en el proceso de actualización de la NDC. 5. Apoyar los procesos de gestión de la información asociada a la NDC relacionados con los reportes de avances, desde la solicitud formal hasta la tabulación y análisis de la información recibida de los sectores y empresas. 6. Generar insumos técnicos que permitan reportar los avances en el PdIS y en la implementación de las metas y medidas de acuerdo con los requerimientos de los distintos grupos y entidades con interés en la NDC. 7. Todas las demás que le sean asignadas por la Dirección y que tengan relación con el objeto contractual.</t>
  </si>
  <si>
    <t>El valor del contrato a celebrar es hasta por la suma de CINCUENTA Y CINCO MILLONES DE PESOS M/CTE ($55.000.000), incluido los impuestos a que haya lugar.</t>
  </si>
  <si>
    <t>https://community.secop.gov.co/Public/Tendering/OpportunityDetail/Index?noticeUID=CO1.NTC.5751194&amp;isFromPublicArea=True&amp;isModal=true&amp;asPopupView=true</t>
  </si>
  <si>
    <t>NÉSTOR FABIÁN CASTAÑO RAMÍREZ</t>
  </si>
  <si>
    <t>https://www1.funcionpublica.gov.co/web/sigep2/hdv/-/directorio/S569611-8003-5/view</t>
  </si>
  <si>
    <t>Prestar servicios profesionales a la Dirección de Cambio Climático y Gestión del Riesgo del Ministerio de Ambiente y Desarrollo Sostenible para apoyar los procesos de planeación y desarrollo institucional</t>
  </si>
  <si>
    <t>1. Brindar soporte técnico para la implementación y reportes requeridos para las políticas de gestión y desempeño del MIPG en las cuales tenga responsabilidad la Dirección de Cambio Climático y Gestión del Riesgo. 2. Apoyar en la definición, implementación y reporte de planes de mejoramiento, mapa de riesgos, indicadores de proceso y políticas de gestión del MIPG. 3. Apoyar técnicamente la construcción de insumos para la articulación y desarrollo del eje estratégico de planeación, presupuesto y proyectos de la DCCGR. 4. Realizar y asistir a espacios de sensibilización, comunicación y capacitación necesarios para el cumplimiento de los compromisos de la DCCGR relacionados con el objeto contractual. 5. Apoyar la formulación, cumplimiento y reportes asociados al Programa de Transparencia y Ética Pública, de acuerdo con las responsabilidades de la DCCGR. 6. Apoyar la formulación y seguimiento a planes de acción e informes encaminados al fortalecimiento de la gestión institucional, conforme a los requerimientos de la Entidad, tales como informe de gestión, informes al congreso, plan estratégico. 7. Proyectar, consolidar y gestionar respuestas a derechos de petición, solicitudes de información y demás peticiones relacionadas con el objeto del contrato, a través de las plataformas o herramientas dispuestas por la entidad, para lo cual deberá dar cumplimiento a los términos previstos en la Ley. 8.Todas las demás que le sean asignadas por la Dirección y que tengan relación con el objeto contractua</t>
  </si>
  <si>
    <t>El valor del contrato a celebrar es hasta por la suma de SETENTA Y CUATRO MILLONES DE PESOS M/CTE ($74.000.000), incluido los impuestos a que haya lugar.</t>
  </si>
  <si>
    <t>https://community.secop.gov.co/Public/Tendering/OpportunityDetail/Index?noticeUID=CO1.NTC.5756427&amp;isFromPublicArea=True&amp;isModal=true&amp;asPopupView=true</t>
  </si>
  <si>
    <t>El término estrictamente indispensable para que el contratista cumpla con el objeto y obligaciones contractuales será de NUEVE (9) MESES VEINTISEIS (26) DIAS, o hasta el 31 de diciembre de 2024 (lo primero que ocurra), contados a partir del cumplimiento de los requisitos de ejecución previo perfeccionamiento del contrato</t>
  </si>
  <si>
    <t>CRISTIAN OCTAVIO MUTIS PEÑA</t>
  </si>
  <si>
    <t>https://www1.funcionpublica.gov.co/web/sigep2/hdv/-/directorio/S486592-8003-5/view</t>
  </si>
  <si>
    <t>Prestar servicios profesionales a la Dirección de Cambio Climático y Gestión del riesgo del Ministerio de Ambiente y Desarrollo Sostenible para apoyar al despacho en el seguimiento y monitoreo a la gestión técnica y administrativa que se adelanta en materia de cambio climático y gestión del riesgo desde los grupos internos de trabajo, para con las partes interesadas internas y externas</t>
  </si>
  <si>
    <t>1. Consolidar y reportar la información referente a los compromisos adquiridos por la Dirección de Cambio Climático y Gestión del Riesgo, en el marco del Plan Nacional de Desarrollo, planes institucionales, sectoriales, SISCONPES, entre otros, conforme los lineamientos de la supervisión. 2. Apoyar técnicamente en la consolidación de la información, productos y procesos a cargo de cada grupo interno de trabajo de la Dirección de Cambio Climático y Gestión del Riesgo, con el fin de poder centralizar la información requerida para la rendición de informes correspondientes, ayudas de memorias y reportes correspondientes. 3. Consolidar la información correspondiente al reporte y seguimiento de las metas de presidencia a cargo de la Dirección de Cambio Climático y Gestión del Riesgo. 4. Apoyar técnicamente a la construcción de insumos y trabajar de manera articulada aportando al desarrollo del eje estratégico de planeación, presupuesto y proyectos de la DCCGR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</si>
  <si>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SESENTA Y NUEVE MILLONES TRESCIENTOS MIL PESOS M/CTE ($69.300.000), incluido los impuestos a que haya lugar</t>
  </si>
  <si>
    <t>https://community.secop.gov.co/Public/Tendering/OpportunityDetail/Index?noticeUID=CO1.NTC.5758919&amp;isFromPublicArea=True&amp;isModal=true&amp;asPopupView=true</t>
  </si>
  <si>
    <t>El término estrictamente indispensable para que el contratista cumpla con el objeto y obligaciones contractuales será de NUEVE (9) MESES VEINTISIETE (27) DÍAS, o hasta el 31 de diciembre de 2024, lo primero que ocurra, contados a partir del cumplimiento de los requisitos de ejecución previo perfeccionamiento del contrato.</t>
  </si>
  <si>
    <t>JUAN CARLOS PINO RENJIFO</t>
  </si>
  <si>
    <t>https://www1.funcionpublica.gov.co/web/sigep2/hdv/-/directorio/S3766933-8003-5/view</t>
  </si>
  <si>
    <t>Prestación de servicios profesionales a la Dirección de asuntos marinos, costeros y recursos acuáticos del Ministerio de Ambiente y Desarrollo Sostenible, como enlace de la DAMCRA con el SINA territorial Guajira para la formulación, implementación y seguimiento de proyectos de gestión de ecosistemas marino-costeros, el fortalecimiento de la gobernanza alrededor del agua y la promoción de la economía azul.</t>
  </si>
  <si>
    <t>1. Brindar acompañamiento técnico en el marco de las competencias de la DAMCRA, en la formulación, implementación y seguimiento de proyectos y actividades para la gestión integral de ecosistemas marino y costera que contribuyan al ordenamiento alrededor del agua en el departamento de la Guajira. 2. Participar en mesas de trabajo para la evaluación, desarrollo e implementación de medidas de gestión de la biodiversidad bajo enfoque diferencial para promover una economía azul en la zona marino_x0002_costera de la Guajira. 3. Apoyar el desarrollo y socialización de las determinantes ambientales para proyectos sectoriales, atendiendo las normas vigentes y los procesos de licenciamiento ambiental. 4. Promover y dar continuidad a los procesos técnicos y participativos para el manejo ambiental y la ordenación de ecosistemas estratégicos con énfasis en pastos marinos en el departamento de la Guajira. 5. Apoyar la articulación de procesos que fortalezcan la gobernanza para la gestión integral de los ecosistemas 6. Brindar acompañamiento técnico a Corpoguajira en el desarrollo de las actividades relacionadas con el ordenamiento alrededor del agua y con las demás entidades del SINA territorial Guajira. 7. Suministrar apoyo técnico en el seguimiento de las acciones para el cumplimiento de las sentencias judiciales, acciones constitucionales y requerimientos de entes de control, en relación con el objeto del contrato. 8. Participar en la revisión de documentos, elaborar ayudadas de memorias, actas, 9. Conceptos técnicos y responder a los derechos de petición en estricto cumplimiento con los términos establecidos por la normativa legal vigente, de manera clara, completa y fundamentada. 10. Participar y apoyar en la organización en los talleres, reuniones, actividades y otros espacios de articulación pertinentes que realiza MINAMBIENTE relacionados con el objeto del contrato. 11. Las demás actividades relacionadas con el desarrollo del objeto del presente contrato.</t>
  </si>
  <si>
    <t>https://community.secop.gov.co/Public/Tendering/OpportunityDetail/Index?noticeUID=CO1.NTC.5758467&amp;isFromPublicArea=True&amp;isModal=true&amp;asPopupView=true</t>
  </si>
  <si>
    <t>CRISTIAN CAMILO SOSA PINZÓIN</t>
  </si>
  <si>
    <t>https://www1.funcionpublica.gov.co/web/sigep2/hdv/-/directorio/S4027964-8003-5/view</t>
  </si>
  <si>
    <t>Prestar sus servicios profesionales a la Oficina de Tecnologías de la Información y la Comunicación del Ministerio de Ambiente y Desarrollo Sostenible para el desarrollo de componentes de software Back end de los sistemas de información asignados</t>
  </si>
  <si>
    <t>1. Desarrollar artefactos de software de negocio que se deriven de la definición de las historias de usuario y realizar actualizaciones a desarrollos existentes que le sean asignados cumpliendo al procedimiento de gestión de proyectos de sistemas de información vigente en la entidad. 2. Apoyar en la ejecución de pruebas funcionales y no funcionales de los artefactos de software que le sean asignados. 3. Elaborar y actualizar la documentación técnica referente a las actualizaciones de los sistemas de información realizados, de acuerdo con los procedimientos y estándares establecidos en la Oficina de Tecnologías de la Información y las Comunicaciones. 4. Documentar y versionar los productos implementados de acuerdo con los lineamientos establecidos en la Oficina de Tecnología de la Información y las Comunicaciones. 5.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6. Las demás que le sean asignadas por el supervisor del contrato, inherentes al objeto del mismo</t>
  </si>
  <si>
    <t>El valor del contrato a celebrar es hasta por la suma $54.000.000 incluido los impuestos a que haya lugar.</t>
  </si>
  <si>
    <t>https://community.secop.gov.co/Public/Tendering/OpportunityDetail/Index?noticeUID=CO1.NTC.5739265&amp;isFromPublicArea=True&amp;isModal=true&amp;asPopupView=true</t>
  </si>
  <si>
    <t>El término estrictamente indispensable para que el contratista cumpla con el objeto y obligaciones contractuales será de diez (10) meses o hasta el 31 de diciembre de 2024, lo primero que ocurra</t>
  </si>
  <si>
    <t>FABRICIO CAICEDO MOSQUERA</t>
  </si>
  <si>
    <t>https://www1.funcionpublica.gov.co/web/sigep2/hdv/-/directorio/S3464135-8003-5/view</t>
  </si>
  <si>
    <t>Prestar sus servicios profesionales a la Oficina de Tecnologías de la Información y la Comunicación del Ministerio de Ambiente y Desarrollo Sostenible para el desarrollo de componentes de software Back end de los sistemas de información asignados.</t>
  </si>
  <si>
    <t>1. Desarrollar artefactos de software de negocio que se deriven de la definición de las historias de usuario y realizar actualizaciones a desarrollos existentes que le sean asignados cumpliendo al procedimiento de gestión de proyectos de sistemas de información vigente en la entidad. 2. Apoyar en la ejecución de pruebas funcionales y no funcionales de los artefactos de software que le sean asignados. 3. Elaborar y actualizar la documentación técnica referente a las actualizaciones de los sistemas de información realizados, de acuerdo con los procedimientos y estándares establecidos en la Oficina de Tecnologías de la Información y las Comunicaciones. 4. Documentar y versionar los productos implementados de acuerdo con los lineamientos establecidos en la Oficina de Tecnología de la Información y las Comunicaciones. 5.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6. Las demás que le sean asignadas por el supervisor del contrato, inherentes al objeto del mismo.</t>
  </si>
  <si>
    <t>El valor del contrato a celebrar es hasta por la suma $52.000.000 incluido los impuestos a que haya lugar</t>
  </si>
  <si>
    <t>C-3299-0900-19-10101B-3299063-02
C-3299-0900-19-10101B-3299064-02</t>
  </si>
  <si>
    <t>https://community.secop.gov.co/Public/Tendering/OpportunityDetail/Index?noticeUID=CO1.NTC.5739826&amp;isFromPublicArea=True&amp;isModal=true&amp;asPopupView=true</t>
  </si>
  <si>
    <t>JUAN CAMILO VELASQUEZ GAMEZ</t>
  </si>
  <si>
    <t>https://www1.funcionpublica.gov.co/web/sigep2/hdv/-/directorio/S4845033-8003-5/view</t>
  </si>
  <si>
    <t>Prestar sus servicios profesionales a la Oficina de Tecnologías de la Información y la Comunicación del Ministerio de Ambiente y Desarrollo Sostenible para el desarrollo de componentes y administración de los sistemas de información asignados.</t>
  </si>
  <si>
    <t>1. Desarrollar artefactos de software de negocio que se deriven de la definición de las historias de usuario y realizar actualizaciones a desarrollos existentes que le sean asignados cumpliendo al procedimiento de gestión de proyectos de sistemas de información vigente en la entidad. 2. Apoyar en la ejecución de pruebas funcionales y no funcionales de los artefactos de software que le sean asignados. 3. Elaborar y actualizar la documentación técnica referente a las actualizaciones de los sistemas de información realizados, de acuerdo a los procedimientos y estándares establecidos en la Oficina de Tecnologías de la Información y las Comunicaciones. 4. Documentar y versionar los productos implementados de acuerdo con los lineamientos establecidos en la Oficina de Tecnología de la Información y las Comunicaciones. 5. Administrar o parametrizar los sistemas de información que le sean asignados en la Oficina de Tecnología de la Información y las Comunicaciones.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</si>
  <si>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$50.000.000 incluido los impuestos a que haya lugar</t>
  </si>
  <si>
    <t>https://community.secop.gov.co/Public/Tendering/OpportunityDetail/Index?noticeUID=CO1.NTC.5740602&amp;isFromPublicArea=True&amp;isModal=true&amp;asPopupView=true</t>
  </si>
  <si>
    <t>LADY PAOLA SAAVEDRA ALFARO</t>
  </si>
  <si>
    <t>https://www1.funcionpublica.gov.co/web/sigep2/hdv/-/directorio/S4864303-8003-5/view</t>
  </si>
  <si>
    <t>Prestación de servicios profesionales a la Dirección de Gestión Integral del Recurso Hídrico del Ministerio de Ambiente y Desarrollo Sostenible, para la gestión, administración documental, y articulación interinstitucional necesaria para dinamizar la atención de la sentencia del río Cauca, sujeto de derecho</t>
  </si>
  <si>
    <t>1. Apoyar las acciones de consolidación y seguimiento del plan de acción de la sentencia del rio Cauca en sus etapas de concertación, validación e implementación de acuerdo con las orientaciones del supervisor. 2. Apoyar la convocatoria y articulación de actores académicos que desarrollen iniciativas y proyectos de investigación en la cuenca del rio Cauca, para el fortalecimiento de acciones que den respuesta a la orden judicial. 3. Apoyar en la consolidación de la información y evidencias que soportan el desarrollo al cumplimiento del fallo de la sentencia 038 del rio Cauca 4. Consolidar informes, reportes, presentaciones y la atención a solicitudes y demás documentos derivados del desarrollo de la orden judicial, a los diferentes entes de control, actores con funciones de control y ciudadanía en general, en relación a la sentencia del río Cauca. 5. Apoyar el desarrollo de las etapas de concertación, validación y seguimiento del Plan de Acción de la sentencia del río Cauca, desde el componente logístico y documental. 6. Apoyar en la logística de los diferentes espacios de articulación con los actores que se deriven del desarrollo de la orden judicial, así como mantener un repositorio documental de los mismos. 7. Las demás que le sean requeridas por el supervisor del contrato y que tengan relación con el objeto contractual.</t>
  </si>
  <si>
    <t>El valor del contrato a celebrar es hasta por la suma de CINCUENTA Y OCHO MILLONES QUINIENTOS MIL PESOS M/TE ($58.500.000) incluido los impuestos a que haya lugar.</t>
  </si>
  <si>
    <t>https://community.secop.gov.co/Public/Tendering/OpportunityDetail/Index?noticeUID=CO1.NTC.5742396&amp;isFromPublicArea=True&amp;isModal=true&amp;asPopupView=true</t>
  </si>
  <si>
    <t>El término estrictamente indispensable para que el contratista cumpla con el objeto y obligaciones contractuales será NUEVE (9) MESES, o hasta 31 de diciembre, lo primero que ocurra.</t>
  </si>
  <si>
    <t>MARIA ANGELICA NEGRO MORENO</t>
  </si>
  <si>
    <t>https://www1.funcionpublica.gov.co/web/sigep2/hdv/-/directorio/S1483186-8003-5/view</t>
  </si>
  <si>
    <t>1. Proyectar desde el componente biótico conceptos técnicos relacionados con la evaluación de solicitudes de sustracción y desarrollo de actividades de bajo impacto en de reservas forestales nacionales, así como de seguimiento a las obligaciones derivadas. 2. Proyectar y gestionar respuesta, en los términos previstos en la ley, de las PQRS relacionados con el trámite de sustracción de reservas forestales nacionales que le sean asignadas por la supervisión a través de la plataforma ARCA o por otro medio o herramienta de la entidad, relacionado con el objeto del contrato, adjuntando el reporte del Sistema de Gestión Documental. 3. Adelantar cuando se requiera las visitas técnicas relacionadas con los procesos de evaluación y seguimiento del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_SILAMC a través de reporte emitido por este, según corresponda. 7. Las demás que sean asignadas por el supervisor del contrato y que tengan relación con el objeto contractual.</t>
  </si>
  <si>
    <t>https://community.secop.gov.co/Public/Tendering/OpportunityDetail/Index?noticeUID=CO1.NTC.5749690&amp;isFromPublicArea=True&amp;isModal=true&amp;asPopupView=true</t>
  </si>
  <si>
    <t>ELKIN MAURICIO PEDRAZA SARMIENTO</t>
  </si>
  <si>
    <t>https://www1.funcionpublica.gov.co/web/sigep2/hdv/-/directorio/S590166-8003-5/view</t>
  </si>
  <si>
    <t>Prestación de servicios profesionales a la Dirección de Bosques, Biodiversidad y Servicios Ecosistémicos del Ministerio de Ambiente y Desarrollo Sostenible para realizar la gestión, planeación y seguimiento a estrategias de conservación in situ y Otras Medidas Efectivas de Conservación – OMEC, de conformidad con lo establecido en las obligaciones específicas.</t>
  </si>
  <si>
    <t>1. Apoyar la gestión, planeación y seguimiento de estrategias de conservación basadas en áreas protegidas, de acuerdo con los lineamientos de la Dirección de Bosques, Biodiversidad y Servicios Ecosistémicos, generando los informes y documentos técnicos a que haya lugar. 2. Realizar el seguimiento a las acciones del CONPES 4050 que son responsabilidad de la Dirección de Bosques, Biodiversidad y Servicios Ecosistémicos, generando los informes y documentos técnicos a que haya lugar. 3. Gestionar y proyectar propuestas de lineamientos técnicos a las entidades públicas, organizaciones, comunidades, actores sociales y profesionales de apoyo, sobre estrategias de conservación basadas en áreas protegidas. 4. Proyectar los conceptos y demás soportes de acuerdo con el Sistema de Información y Gestión del Ministerio de Ambiente y Desarrollo Sostenible (SOMOSIG), para las nominaciones recibidas de Otras Medidas Efectivas de Conservación basada en área diferentes a las áreas protegidas – OMEC, asi como para las OMEC en proceso de reporte y ya reportadas al Centro Mundial de Monitoreo de la Conservación (WCMC), aplicando el procedimiento del Ministerio de Ambiente y Desarrollo Sostenible.5. Remitir al archivo de gestión documental de la Dirección de Bosques, Biodiversidad y Servicios Ecosistémicos, la información que sustenta el reporte de OMEC, conforme los procedimientos del Sistema de Información y Gestión del Ministerio de Ambiente y Desarrollo Sostenible (SOMOSIG). 6. Proyectar las respuestas de las PQRS y demás requerimientos relacionados con el objeto y las obligaciones del contrato, dentro de los términos establecidos y en el mes asignado, adjuntando el reporte del sistema de Gestión Documental que evidencia el estado de las asignaciones. 7. Elaborar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áreas protegidas del SINAP y estrategias de conservación. 8. Participar en las reuniones solicitadas que estén relacionadas con el propósito del contrato, elaborando la documentación técnica necesaria según corresponda. 9. Realizar las visitas técnicas necesarias relacionadas con el tema del contrato en el momento requerido, y elaborar los informes y documentos técnicos según sea necesario. 10. Todas las demás que le sean asignadas por el supervisor del contrato y que tengan relación con el objeto contractual.</t>
  </si>
  <si>
    <t>https://community.secop.gov.co/Public/Tendering/OpportunityDetail/Index?noticeUID=CO1.NTC.5750080&amp;isFromPublicArea=True&amp;isModal=true&amp;asPopupView=true</t>
  </si>
  <si>
    <t>ANGÉLICA VIVIANA CAMACHO MARTÍNEZ</t>
  </si>
  <si>
    <t>https://www1.funcionpublica.gov.co/web/sigep2/hdv/-/directorio/S2822739-8003-5/view</t>
  </si>
  <si>
    <t>Prestación de servicios profesionales a la Dirección de Bosques, Biodiversidad y Servicios Ecosistémicos del Ministerio de Ambiente y Desarrollo Sostenible, para la actualización y organización de la información física y digital relacionada con reservas forestales nacionales del trámite de sustracción de reservas forestales nacionales, así como para la asignación de PQRS asociadas a reservas forestales nacionales</t>
  </si>
  <si>
    <t xml:space="preserve">1. Realizar la actualización y organización de la información relacionada con el trámite de sustracción de reservas forestales nacionales.2 Realizar la revisión y asignación de la correspondencia allegada a la Dirección de Bosques, Biodiversidad y Servicios Ecosistémicos, en lo relacionado con reservas forestales nacionales.3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4	Generar la información requerida para los reportes relacionados con el trámite de sustracción de reservas forestales de orden nacional 5 Actualizar las matrices relacionadas con los procesos de sustracción de reservas forestales de orden nacional.
6 Elaborar los informes y documentos técnicos correspondientes como resultado de las reuniones y mesas técnicas que le sean requeridas en el marco del objeto. 7 Las demás que sean asignadas por el supervisor del contrato y que tengan relación con el objeto contractual. </t>
  </si>
  <si>
    <t>El valor del contrato a celebrar es hasta por la suma de CINCUENTA Y TRES MILLONES SETECIENTOS VEINTIOCHO MIL QUINIENTOS PESOS ($53.728.500) M/CTE incluido los impuestos a que haya lugar.</t>
  </si>
  <si>
    <t>https://community.secop.gov.co/Public/Tendering/OpportunityDetail/Index?noticeUID=CO1.NTC.5739964&amp;isFromPublicArea=True&amp;isModal=true&amp;asPopupView=true</t>
  </si>
  <si>
    <t>847 - CESION</t>
  </si>
  <si>
    <t>ANGEE NAIDU ALBORNOZ GONZALEZ</t>
  </si>
  <si>
    <t>https://www1.funcionpublica.gov.co/web/sigep2/hdv/-/directorio/S1814353-8003-5/view</t>
  </si>
  <si>
    <t>El valor sin ejecutar y que se cede del Contrato de Prestación de Servicios Profesionales No. 847 de 2024 es de VEINTISEIS MILLONES OCHOCIENTOS SESENTA Y CUATRO MIL DOSCIENTOS CINCUENTA PESOS M/CTE (26.864.250) incluidos impuestos a que haya lugar.</t>
  </si>
  <si>
    <t>El término estrictamente indispensable para que el contratista cumpla con el objeto y obligaciones contractuales será de CUATRO (4) MESES o hasta 31 de diciembre de 2024, lo primero que ocurra, previo cumplimiento de los requisitos de perfeccionamiento y ejecución.</t>
  </si>
  <si>
    <t>PAULA ROCIO VELOZA MARTINEZ</t>
  </si>
  <si>
    <t>https://www1.funcionpublica.gov.co/web/sigep2/hdv/-/directorio/S4754374-8003-5/view</t>
  </si>
  <si>
    <t>Prestación de servicios profesionales a la Dirección de bosques Biodiversidad y Servicios Ecosistémicos, en el desarrollo de análisis técnicos y modelación espacial de soporte a la gestión integral de páramos y el proceso de delimitación participativa para soportar la toma de decisiones ambientales</t>
  </si>
  <si>
    <t>1. Desarrollar el modelo de filtro grueso para análisis de afectación de actividad agropecuaria en áreas de páramo, en los páramos en los que sea requerido y ajustar la metodología en caso de ser necesario, de acuerdo a la escala y disponibilidad de la información existente. 2. Proponer y aplicar, de acuerdo con los requerimientos, modelos de análisis multicriterio utilizando algebra de mapas y otras herramientas geoespaciales, para sustentar la toma de decisiones en asuntos relacionados con la delimitación y gestión integral de los páramos. 3. Elaborar información cartográfica requerida en los proceso de delimitación participativa de paramos y generar las salidas gráficas (digitales o impresas) acorde con los requerimientos y las plantillas definidas en el sistema de gestión de calidad del Ministerio de Ambiente y Desarrollo Sostenible. 4. Generar los metadatos de la información geográfica generada y aplicar los procedimientos establecidos en el sistema de gestión de calidad del Ministerio, enfocados al manejo y uso de información geográfica. 5. Consolidar los documentos técnicos de soporte de los modelos de integración espacial generados y atender desde el punto de vista cartográfico las consultas o requerimientos allegados al Ministerio de Ambiente y Desarrollo Sostenible que le sean requeridas por el supervisor. 6. Adelantar cuando se requiera el acompañamiento a las mesas de trabajo o reuniones relacionadas con el proceso de delimitación y gestión integral de los páramos, generando los informes y documentos técnicos a que haya lugar, así como ayudas memoria y el soporte de seguimiento a los compromisos en los casos que aplique. 7. Aplicar en los espacios de participación y acompañamiento desarrollados mensualmente en el marco del objeto contractual los formatos y procedimientos establecidos en el sistema integrado de gestión de la entidad. 8. Las demás que determine el supervisor del contrato, relacionadas con el objeto del contrato.</t>
  </si>
  <si>
    <t>El valor del contrato a celebrar es por la suma de hasta CINCUENTA Y DOS MILLONES QUINIENTOS MIL PESOS M/CTE ($52.500.000), incluido los impuestos a que haya lugar</t>
  </si>
  <si>
    <t>SANDRA YOLIMA SGUERRA CASTAÑEDA</t>
  </si>
  <si>
    <t>https://community.secop.gov.co/Public/Tendering/OpportunityDetail/Index?noticeUID=CO1.NTC.5750283&amp;isFromPublicArea=True&amp;isModal=true&amp;asPopupView=true</t>
  </si>
  <si>
    <t>El término estrictamente indispensable para que el contratista cumpla con el objeto y obligaciones contractuales será DIEZ (10) MESES, o hasta 31 de diciembre de 2024, lo primero que ocurra, previo cumplimiento de los requisitos de perfeccionamiento y  ejecución.</t>
  </si>
  <si>
    <t>CARLOS ANDRES PALACIO MUÑOZ</t>
  </si>
  <si>
    <t>https://www1.funcionpublica.gov.co/web/sigep2/hdv/-/directorio/S2327682-8003-5/view</t>
  </si>
  <si>
    <t>Prestación de servicios profesionales a la Dirección de Gestión Integral del Recurso Hídrico del Ministerio de Ambiente y Desarrollo Sostenible, para desarrollar insumos técnicos relacionados con temas de calidad en marco de la administración del recurso hídrico, incluyendo la promoción de los instrumentos existentes.</t>
  </si>
  <si>
    <t>1. Presentar un plan de trabajo en el que se indique cómo se ejecutarán las labores para las cuales fue contratado, en aquellas actividades en que aplique. 2. Apoyar a la DGIRH en el seguimiento y la elaboración, revisión, ajuste y remisión de insumos técnicos en las acciones judiciales relacionadas con la calidad del recurso hídrico, como Quebradas de Armenia, entre otras relacionadas a dicho componente. 3. Apoyar a la DGIRH en relación con la asistencia técnica a las Autoridades Ambientales, Instituciones, Sectores y/o Particulares en los instrumentos de administración del recurso hídrico en temas de uso seguro de las aguas residuales, contaminación y/o calidad de agua. 4. Apoyar a la DGIRH en las iniciativas, actualizaciones y/o modificaciones normativas relacionadas con instrumentos y permisos de administración del recurso hídrico, en especial los asociados al control y reducción de la contaminación. 5. Apoyar a la DGIRH en la generación, revisión de documentos y/o informes, elaboración de reportes asociados al uso seguro de las aguas residuales, calidad de agua, control y reducción de la contaminación del recurso hídrico. 6. Dar respuesta a requerimientos internos y/o externos relacionados con la administración del recurso hídrico, así como participar en las mesas, comités, reuniones y/o espacios de trabajo que con este fin sean citados. 7. Las demás actividades que le sean asignadas por el Supervisor del Contrato y que tenga relación con las obligaciones del contrato.</t>
  </si>
  <si>
    <t>El valor del contrato a celebrar es hasta por la suma de SESENTA MILLONES QUINIENTOS SESENTAY CUATRO MIL PESOS M/CTE ($60.564.000), incluido los impuestos a que haya lugar.</t>
  </si>
  <si>
    <t>https://community.secop.gov.co/Public/Tendering/OpportunityDetail/Index?noticeUID=CO1.NTC.5741949&amp;isFromPublicArea=True&amp;isModal=true&amp;asPopupView=true</t>
  </si>
  <si>
    <t>El término estrictamente indispensable para que el contratista cumpla con el objeto y obligaciones contractuales será de siete (07) meses, contados a partir del cumplimiento de los requisitos de ejecución previo perfeccionamiento del contrato, sin que supere el 31 de diciembre de 2024</t>
  </si>
  <si>
    <t>849 - CESION</t>
  </si>
  <si>
    <t>DIANA CAROLINA CALLEJAS MONCALEANO</t>
  </si>
  <si>
    <t>El valor sin ejecutar y que se cede del Contrato de Prestación de Servicios Profesionales No. 849 de 2024 es de DIECIOCHO MILLONES SETECIENTOS CUARENTA Y SEIS MIL PESOS M/CTE. ($18.746.000) incluido impuestos a que haya lugar</t>
  </si>
  <si>
    <t>El término estrictamente indispensable para que el contratista cumpla con el objeto y obligaciones contractuales será de dos (2) meses y cuatro (4) dias, contados a partir del cumplimiento de los requisitos de ejecución previo perfeccionamiento del contrato, sin que supere el 31 de diciembre de 2024</t>
  </si>
  <si>
    <t>CARLOS MAURICIO SILVA FERNÁNDEZ</t>
  </si>
  <si>
    <t>INGENIERIA ELÉCTRICA</t>
  </si>
  <si>
    <t>https://www1.funcionpublica.gov.co/web/sigep2/hdv/-/directorio/S478400-8003-5/view</t>
  </si>
  <si>
    <t>Prestar servicios profesionales a la Dirección de Asuntos Ambientales, Sectorial y Urbana del Ministerio de Ambiente y Desarrollo Sostenible, para apoyar la formulación de instrumentos técnicos y normativos de gestión ambiental en el sector eléctrico, con énfasis en los proyectos de transmisión eléctrica y energía eólica en el marco de las metas del Plan Nacional de Desarrollo 2022 - 2026.</t>
  </si>
  <si>
    <t>1. Elaborar y presentar al supervisor un plan detallado de trabajo, que incluya actividades, cronograma y entregables, en un plazo máximo de diez (10) días calendario tras cumplir con los requisitos de ejecución establecidos en el contrato. 2. Elaborar documento del estado del arte de la gestión de impactos ambientales en proyectos de transmisión de energía eléctrica, en el que se identifiquen las oportunidades de mejora en materia de instrumentos técnicos y normativos para Colombia. 3. Apoyar la elaboración de la propuesta de modificación de los términos de referencia para el Diagnóstico Ambiental de Alternativas para proyectos de sistemas de transmisión de energía eléctrica, incluido sus documentos técnicos de soporte y gestión para su expedición de acuerdo con el procedimiento vigente al interior de Minambiente. 4. Elaborar documento sobre el estado del arte de la gestión de impactos ambientales en proyectos de energía eólica, en el que se identifiquen las oportunidades de mejora en materia de instrumentos técnicos y normativos para Colombia. 5. Apoyar en la actualización o elaboración de términos de referencia o instrumentos técnicos del sector eléctrico que sean requeridos por el Ministerio, en particular aquellos relacionados con Energía Eólica. 6. Brindar apoyo al seguimiento de proyectos y la formación de capacidades respecto a gestión de impactos y autorizaciones ambientales para proyectos de energía eólica, cuando sea requerido. 7. Brindar apoyo al seguimiento de proyectos y la formación de capacidades respecto a gestión de impactos y autorizaciones ambientales para proyectos de Transmisión eléctrica. 8.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9. Asistir y participar en las reuniones relacionadas con el objeto contractual, siguiendo la línea institucional, soportando la asistencia con la presentación de soportes, ayudas de memoria y seguimiento documentado a los compromisos acordados, en caso de ser aplicable.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13. Las demás actividades que le asigne el supervisor del contrato y que tengan relación con el objeto contractual.</t>
  </si>
  <si>
    <t>El valor del contrato a celebrar es hasta por la suma de SETENTA Y DOS MILLONES DE PESOS M/CTE ($72.000.000), incluido los impuestos a que haya lugar.</t>
  </si>
  <si>
    <t>https://community.secop.gov.co/Public/Tendering/OpportunityDetail/Index?noticeUID=CO1.NTC.5745851&amp;isFromPublicArea=True&amp;isModal=true&amp;asPopupView=true</t>
  </si>
  <si>
    <t>850 - CESION</t>
  </si>
  <si>
    <t>JESUS JAVIER AVENDAÑO MEDINA</t>
  </si>
  <si>
    <t>https://www1.funcionpublica.gov.co/web/sigep2/hdv/-/directorio/S2350842-8003-5/view</t>
  </si>
  <si>
    <t>El valor sin ejecutar y que se cede del Contrato de Prestación de Servicios Profesionales No. 850 de 2024 es de CINCUENTA MILLONES SETECIENTOS MIL PESOS MCTE ($50.700.000) incluidos los impuestos a que haya lugar.</t>
  </si>
  <si>
    <t>https://community.secop.gov.co/Public/Tendering/OpportunityDetail/Index?noticeUID=CO1.NTC.5745851&amp;isFromPublicArea=True&amp;isModal=False</t>
  </si>
  <si>
    <t>El término estrictamente indispensable para que el contratista cumpla con el objeto y obligaciones contractuales será SEIS (6) meses y 19 dias, o hasta 31 de diciembre de 2024, lo primero que ocurra, contados a partir del cumplimiento de los requisitos de ejecución.</t>
  </si>
  <si>
    <t>NUBIA CENID PULIDO VERANO</t>
  </si>
  <si>
    <t>https://www1.funcionpublica.gov.co/web/sigep2/hdv/-/directorio/S514904-8003-5/view</t>
  </si>
  <si>
    <t>https://community.secop.gov.co/Public/Tendering/OpportunityDetail/Index?noticeUID=CO1.NTC.5750201&amp;isFromPublicArea=True&amp;isModal=true&amp;asPopupView=true</t>
  </si>
  <si>
    <t>LUIS FERNANDO FLORES MORALES</t>
  </si>
  <si>
    <t>https://www1.funcionpublica.gov.co/web/sigep2/hdv/-/directorio/S1331695-8003-5/view</t>
  </si>
  <si>
    <t>Prestar servicios profesionales para la planeación y ejecución del seguimiento a la implementación de la política institucional de gestión documental y archivos del Ministerio de Ambiente y Desarrollo Sostenible en el marco del Subprograma especifico de auditoría y control del Programa de Gestión Documental, así como para apoyar la articulación de actividades de la Mesa Sectorial de Gestión Documental</t>
  </si>
  <si>
    <t>1. Proyectar y llevar a cabo el cronograma para las visitas de seguimiento a la implementación de las normas, procedimientos y lineamientos de gestión documental en los archivos de gestión del Ministerio, en el marco del Subprograma especifico de auditoría y control del Programa de Gestión Documental – PGD; así como elaborar los respectivos informes de las visitas de seguimiento. 2. Recopilar, consolidar, organizar y monitorear los datos resultados de los avances en los archivos de gestión y central del Ministerio, así como apoyar la consolidación y seguimiento de los indicadores del proceso. 3. Programar y articular las actividades de la Mesa Sectorial de Gestión Documental, proyectar las actas de las sesiones y apoyar el seguimiento a las tareas y compromisos que de dicha mesa se deriven. 4. Participar activamente en la actualización o elaboración de los lineamientos, conceptos y documentos técnicos requeridos por el Ministerio en el marco de la implementación de la política institucional de gestión documental, así como apoyar en el diseño de la primera fase de Red de Archivos del Sector Ambiente. 5. Apoyar la preparación de información y reportes que, en materia de planes, programas y proyectos del Grupo de Gestión Documental del Ministerio y respuestas a solicitudes de los entes de control u otras entidades que sean requeridas, entre ellos los reportes del Plan de Mejoramiento Archivístico – PMA. 6. Asistir a las reuniones y/o eventos que sean requeridos por el supervisor del contrato y que estén relacionados en el marco contractual. 7. Todas las demás que le sean asignadas por el Supervisor del Contrato y que tenga relación con el objeto</t>
  </si>
  <si>
    <t>https://community.secop.gov.co/Public/Tendering/OpportunityDetail/Index?noticeUID=CO1.NTC.5747368&amp;isFromPublicArea=True&amp;isModal=true&amp;asPopupView=true</t>
  </si>
  <si>
    <t>El término estrictamente indispensable para que el contratista cumpla con el objeto y obligaciones contractuales será de NUEVE (9) MESES previo cumplimento de los requisitos de perfeccionamiento y ejecución, sin exceder el 31 de diciembre de 2024.</t>
  </si>
  <si>
    <t>NANCY LISETH MUÑOZ ORTIZ</t>
  </si>
  <si>
    <t>https://www1.funcionpublica.gov.co/web/sigep2/hdv/-/directorio/S1380449-8003-5/view</t>
  </si>
  <si>
    <t>Prestar servicios de apoyo al Ministerio de Ambiente y Desarrollo Sostenible para atender las solicitudes de consulta y préstamo de documentos del archivo central aplicando los procedimientos y directrices del Grupo de Gestión Documental.</t>
  </si>
  <si>
    <t>1. Atender las solicitudes de consulta o préstamo de documentos presentadas al archivo central por parte de los usuarios, realizando la búsqueda, recuperación y la reproducción de los documentos cuando así sea requerido. 2. Mantener actualizado en todo momento el registro de consulta y préstamo de documentos del archivo central. 3. Efectuar el seguimiento de los préstamos y realizar las gestiones para la respectiva devolución, en el caso de los archivos físicos. 4. Apoyar la elaboración de los informes que sean requeridos relacionados con la gestión del servicio de consulta y préstamo de documentos del Archivo Central. 5. Asistir a las reuniones y/o actividades que sean requeridos por el supervisor del contrato y que estén relacionados en el marco contractual. 6. Todas las demás que le sean asignadas por el Supervisor del Contrato y que tengan relación con el objeto contractual.</t>
  </si>
  <si>
    <t>El valor del contrato a celebrar es hasta por la suma de CUARENTA Y UN MILLONES DOSCIENTOS MIL PESOS M/CTE (41.200.000), incluido los impuestos a que haya lugar.</t>
  </si>
  <si>
    <t>https://community.secop.gov.co/Public/Tendering/OpportunityDetail/Index?noticeUID=CO1.NTC.5755073&amp;isFromPublicArea=True&amp;isModal=true&amp;asPopupView=true</t>
  </si>
  <si>
    <t>El término estrictamente indispensable para que el contratista cumpla con el objeto y obligaciones contractuales será de DIEZ (10) MESES, previo cumplimiento de los requisitos de perfeccionamiento y ejecución, sin exceder el 31 de diciembre de 2024</t>
  </si>
  <si>
    <t>Prestar sus servicios profesionales a la Oficina de Tecnologías de la Información y Comunicación del Ministerio de Ambiente y Desarrollo Sostenible para contribuir en aspectos técnicos del desarrollo y optimización de procesos de análisis y estructuración de información del sector ambiental, así como, la consolidación bases de datos para soluciones tecnológicas que aporten en el fortalecimiento del Sistema de Información Ambiental de Colombia SIAC</t>
  </si>
  <si>
    <t>1. Realizar las actividades de análisis, formulación y automatización las actividades para el levantamiento y diseño de procesos AS-IS y TO-BE que sean contemplados dentro de las iniciativas o proyectos asignados por el supervisor. 2. Apoyar la definición y elaboración de estándares y lineamientos de TI para el mejoramiento de la política de Gobierno Digital en la entidad y/o los procesos, procedimientos, guías e instructivos relacionados con las funciones de la Oficina de Tecnologías de la Información y la Comunicación. 3. Construir las especificaciones funcionales resultantes del levantamiento de requerimientos y proceso de análisis haciendo uso de los formatos y herramientas definidos para tal fin. 4. Elaborar los casos de prueba asignados tomando como base la documentación generada en el proceso de construcción de las especificaciones funcionales y haciendo uso del formato definido para tal fin. 5. Ejecutar los casos de pruebas asignados registrando las evidencias en el formato definido para tal fin. 6. Realizar seguimiento y gestión para la solución de hallazgos reportados en la ejecución de las pruebas.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actividades que sean solicitadas por la oficina de Tecnología de la Información y la Comunicación. y que guarden relación con el objeto del contrato</t>
  </si>
  <si>
    <t>El valor del contrato a celebrar es hasta por la suma $73.500.000 incluido los impuestos a que haya lugar.</t>
  </si>
  <si>
    <t>https://community.secop.gov.co/Public/Tendering/OpportunityDetail/Index?noticeUID=CO1.NTC.5744943&amp;isFromPublicArea=True&amp;isModal=true&amp;asPopupView=true</t>
  </si>
  <si>
    <t>El término estrictamente indispensable para que el contratista cumpla con el objeto y obligaciones contractuales será de Diez (10) meses, o hasta el 31 de diciembre de 2024, lo primero que ocurra</t>
  </si>
  <si>
    <t>JHON JAIR GARCES BELTRAN</t>
  </si>
  <si>
    <t>https://www1.funcionpublica.gov.co/web/sigep2/hdv/-/directorio/S398655-8003-5/view</t>
  </si>
  <si>
    <t>Prestación de servicios profesionales a la Dirección de Bosques, Biodiversidad y Servicios Ecosistémicos del Ministerio de Ambiente y Desarrollo Sostenible, para realizar la administración técnica y realizar las actividades de mantenimiento, ajustes y nuevas mejoras del Salvoconducto Único Nacional en Línea – SUNL y los módulos de Sistema Nacional de Trazabilidad de Forestal.</t>
  </si>
  <si>
    <t>1. Brindar apoyo técnico y solución a los incidentes técnicos reportados por parte de los usuarios funcionales del módulo del Salvoconducto Único Nacional en Línea – SUNL de acuerdo con lo definido en los acuerdos de nivel de servicio - ANS para SUNL. 2. Elaborar las historias de usuario, casos de pruebas, informes de ejecución de casos pruebas y demás requerimientos del Ministerio, para los nuevos requerimientos funcionales para el módulo de Salvoconducto Único Nacional en Línea – SUNL. 3. Realizar e implementar las mejoras funcionales y técnicas así mismo gestionar los despliegues de los ajustes desarrollados para la correcta operación del módulo de Salvoconducto Único Nacional en Línea – SUNL conforme a los lineamientos del del Ministerio. 4. Actualizar el repositorio de SUNL, así como la documentación técnica como manual técnico, manual de instalación, diccionario de datos, entre otros de acuerdo con las mejoras funcionales y técnicas que se realicen para el módulo de Salvoconducto Único Nacional en Línea – SUNL. 5. Realizar y documentar los desarrollos de servicios web para las integraciones del módulo de Salvoconducto Único Nacional en Línea – SUNL con los sistemas de información que lo requieran, de acuerdo con los lineamientos que indique el Ministerio. 6. Brindar asistencia y apoyo técnico para la administración técnica de los módulos que conforman el sistema nacional de trazabilidad forestal. 7. Las demás actividades que estén relacionadas con el objeto contractual y que sean asignadas por el supervisor.</t>
  </si>
  <si>
    <t>El valor del contrato a celebrar es hasta por la suma de SETENTA Y DOS MILLONES DOSCIENTOS SETENTA Y CINCO MIL PESOS M/CTE ($72.275.000), incluidos los impuestos a que haya lugar</t>
  </si>
  <si>
    <t>https://community.secop.gov.co/Public/Tendering/OpportunityDetail/Index?noticeUID=CO1.NTC.5754711&amp;isFromPublicArea=True&amp;isModal=true&amp;asPopupView=true</t>
  </si>
  <si>
    <t>LINDA IRENE GOMEZ FERNANDEZ</t>
  </si>
  <si>
    <t>https://www1.funcionpublica.gov.co/web/sigep2/hdv/-/directorio/S376429-8003-5/view</t>
  </si>
  <si>
    <t>Prestar servicios profesionales a la Dirección de Gestión Integral del Recurso Hídrico del Ministerio de Ambiente y Desarrollo Sostenible, para el fortalecimiento de la armonización del Plan Hídrico Nacional, los Planes estratégicos de Macrocuenca y el Consejo Nacional del Agua en el marco de la articulación de las 13 ecoregiones priorizadas en el PND 2022-2026.</t>
  </si>
  <si>
    <t>1. Apoyar a la DGIRH generando insumos, que permitan la armonización entre el Plan Hídrico Nacional y los Planes estratégicos de Macrocuenca en el marco de la articulación de las 13 ecorregiones priorizadas en el PND 2022-2026. 2. Elaborar insumos técnicos relacionados con los modelos de ordenamiento territorial alrededor del agua, en los territorios estratégicos que lidere y acompañe la DGIRH acorde al PND 2022-2026. 3. Gestionar, consolidar y/o generar insumos geográficos y cartográficos a la DGIRH, que sean requeridos en el marco de la Política Nacional para la Gestión Integral del Recurso Hídrico-PNGIRH y el Consejo Nacional del Agua-CNA. 4. Generar, consolidar y disponer información temática alfanumérica o geográfica, resultado de análisis de datos ambientales que hagan parte del conjunto de datos de los sistemas de información generados por el SINA, de competencia de la DGIRH y en virtud del objeto y obligaciones del contrato. 5. Participar en los espacios y escenarios, incluyendo el acompañamiento técnico a las autoridades ambientales, comités regionales y mesas de trabajo, así como aquellas que sean requeridas por la DGIRH, y la participación en espacios donde la Dirección requiera establecer criterios en la temática. 6. Las demás actividades que le sean requeridas por el Supervisor del Contrato y que tenga relación con las obligaciones del contrato</t>
  </si>
  <si>
    <t>El valor del contrato a celebrar es hasta por la suma de CIENTO CUATRO MILLONES TRESCIENTOS VEINTIUN MIL OCHOCIENTOS TREINTA Y TRES PESOS M/CTE ($104.321.833)</t>
  </si>
  <si>
    <t>https://community.secop.gov.co/Public/Tendering/OpportunityDetail/Index?noticeUID=CO1.NTC.5742897&amp;isFromPublicArea=True&amp;isModal=true&amp;asPopupView=true</t>
  </si>
  <si>
    <t>El término estrictamente indispensable para que el contratista cumpla con el objeto y obligaciones contractuales será de NUEVE (09) MESES Y VEINTICINCO (25) DÍAS CALENDARIO, contados a partir del cumplimiento de los requisitos de ejecución previo perfeccionamiento del contrato, sin que supere el 31 de diciembre de 2024.</t>
  </si>
  <si>
    <t>CARLOS EDUARDO GARZÓN DÍAZ</t>
  </si>
  <si>
    <t>https://www1.funcionpublica.gov.co/web/sigep2/hdv/-/directorio/S1192135-8003-5/view</t>
  </si>
  <si>
    <t>Prestación de servicios profesionales a la Dirección de Gestión Integral del Recurso Hídrico del Ministerio de Ambiente y Desarrollo Sostenible para fortalecer la gestión relacionada con: el componente financiero de los contratos y convenios de la Dirección de Recursos Hídricos con entidades del SINA que implementan acciones para la Gestión Integral de Recurso Hídrico; las respuestas a los fallos judiciales en relación con el lago de Tota y cumplimiento de compromisos establecidos en el CONPES 3801 del 2014 (Lago de Tota).</t>
  </si>
  <si>
    <t>1. Elaborar en coordinación con el supervisor del contrato el Plan Operativo y Cronograma de Actividades. 2. Apoyar a la DGIRH en el seguimiento técnico y financiero del Convenio Interadministrativo No. 85575-FONBUE-001-2020 (073-2020) y del Contrato de Consultoría No. 85575 – FONBUE – 001 – 2022, así como la revisión de los documentos, productos e informes generados en la ejecución de éstos, en cumplimiento de los acuerdos del Paro Cívico de Buenaventura. 3. Apoyar la revisión de información, documentos, productos parciales o finales, e informes técnicos y financieros generados en la ejecución del Proyecto “Manejo integrado de los recursos hídricos de las cuencas binacionales Mira, Mataje y Carchi-Guáitara, localizadas entre Colombia y Ecuador”.  4. Apoyar técnicamente y realizar el seguimiento de las obligaciones establecidas en los fallos judiciales que se encuentran en curso o aquellos que eventualmente se presenten y a los requerimientos realizados por entes de control (Procuraduría General de República, Contraloría General de la Nación) asociados al Lago de Tota, a cargo de la Dirección de Gestión Integral de Recurso Hídrico del Ministerio de Ambiente y Desarrollo Sostenible. 5. Apoyar a la DGIRH en el seguimiento y gestión de las acciones asignadas al Ministerio de Ambiente y Desarrollo Sostenible en el CONPES 3801 del 2014, relacionadas con el manejo ambiental integral de la cuenca hidrográfica del lago de Tota, en coordinación con la Corporación Autónoma Regional de Boyacá – CORPOBOYACÁ. 6. Realizar las gestiones encaminadas a promover la implementación de alternativas de reconversión tecnológica del cultivo de cebolla de rama en la cuenca del lago de Tota, en coordinación con la Dirección de Asuntos Ambiental, Sectorial y Urbana del Ministerio de Ambiente y Desarrollo Sostenible, Ministerio de Agricultura y Desarrollo Rural y la Corporación Autónoma Regional de Boyacá – CORPOBOYACÁ. 7. Todas las demás actividades que le sean asignadas por el Supervisor del Contrato y que tenga relación con el objeto del contrato.</t>
  </si>
  <si>
    <t>El valor del contrato a celebrar es hasta por la suma de SESENTA Y DOS MILLONES SETECIENTOS VEINTISIETE MIL PESOS M/CTE ($62.727.000), incluido los impuestos a que haya lugar.</t>
  </si>
  <si>
    <t xml:space="preserve">TOSSE LUNA </t>
  </si>
  <si>
    <t>Coordinador Del Grupo De Planificación De Cuencas Hidrográficas</t>
  </si>
  <si>
    <t>https://community.secop.gov.co/Public/Tendering/OpportunityDetail/Index?noticeUID=CO1.NTC.5747785&amp;isFromPublicArea=True&amp;isModal=true&amp;asPopupView=true</t>
  </si>
  <si>
    <t>El término estrictamente indispensable para que el contratista cumpla con el objeto y obligaciones contractuales será de siete (7) meses o hasta 31 de diciembre, lo primero que ocurra.</t>
  </si>
  <si>
    <t>MICHAEL STIVER PARDO AGUIRRE</t>
  </si>
  <si>
    <t>https://www1.funcionpublica.gov.co/web/sigep2/hdv/-/directorio/S2847206-8003-5/view</t>
  </si>
  <si>
    <t>Prestar los servicios profesionales a la Oficina Asesora de Planeación del Ministerio de Ambiente y Desarrollo Sostenible para el desarrollo de componentes de software back end en concordancia con el procedimiento "P-A-GTI-03 Desarrollar y Mantener Sistemas de Información y Componentes de Software de la entidad", para el desarrollo e implementación del Sistema de Información de Registro de Proyectos en las Convocatorias de Asignación Ambiental del SGR</t>
  </si>
  <si>
    <t>1. Realizar las tareas relacionadas con la implementación de desarrollo de componentes de software, procesos de integración, extracción, transformación de información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Elaborar y actualizar la documentación técnica referente a las actualizaciones de los sistemas de información realizados, de acuerdo a los procedimientos y estándares establecidos en la Oficina de Tecnologías de la Información y las Comunicaciones.  4. Apoyar los procesos de verificación sobre el cumplimiento de atributos de calidad en la ejecución de pruebas funcionales y no funcionales,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 Las demás que le sean asignadas por el supervisor y que tengan relación con el objeto del contrato</t>
  </si>
  <si>
    <t>El valor del contrato a celebrar es hasta por la suma de TREINTA Y TRES MILLONES DE PESOS ($33.000.000.oo), incluido los impuestos a que haya lugar.</t>
  </si>
  <si>
    <t>https://community.secop.gov.co/Public/Tendering/OpportunityDetail/Index?noticeUID=CO1.NTC.5750705&amp;isFromPublicArea=True&amp;isModal=true&amp;asPopupView=true</t>
  </si>
  <si>
    <t>El término estrictamente indispensable para que el contratista cumpla con el objeto y obligaciones contractuales será de 6 MESES, contando a partir de la aprobación de la garantía de cumplimiento</t>
  </si>
  <si>
    <t xml:space="preserve">ANGIE ANDREA HORTUA MORENO </t>
  </si>
  <si>
    <t>https://www1.funcionpublica.gov.co/web/sigep2/hdv/-/directorio/S1671963-8003-5/view</t>
  </si>
  <si>
    <t>Prestar servicios profesionales a la Oficina Asesora de Planeación en las actividades relacionadas con la consolidación y actualización de información en el proceso de apoyo técnico evaluación y seguimiento; así como la elaboración de informes de seguimiento de ejecución de los proyectos de inversión conforme a los procedimientos establecidos por la Entidad.</t>
  </si>
  <si>
    <t>1. Apoyar al Ministerio en las funciones atribuidas en el marco de la Secretaría técnica del Fondo para la Vida y la Biodiversidad. 2. Llevar a cabo las acciones necesarias establecidas en el Reglamento Operativo del Fondo para la Vida y la Biodiversidad que apoyan a la secretaria técnica, así como la socialización de procesos, procedimientos y formatos con las entidades beneficiarias de este Fondo. 3. Brindar acompañamiento a las entidades beneficiarias de los Fondos, en el proceso de estructuración de proyectos de inversión acorde con la metodología vigente, desarrollo de mesas técnicas y socialización de términos de referencia, de acuerdo con lo establecido en el reglamento operativo de los Fondos. 4. Validar la documentación allegada por las entidades beneficiarias de los Fondos, de acuerdo con los términos de referencia establecidos en las convocatorias realizadas por las secretarias Técnicas de los Fondos y su remisión a evaluación, guardando la misma en los repositorios establecidos para tal fin. 5. Consolidar el registro y trazabilidad de los proyectos de inversión, para la elaboración de reportes, informes, generar alertas, gráficos de seguimiento, análisis estadístico y control del estado actual de los proyectos de inversión, solicitados por los Comités de los Fondos, entes de control, entidades de orden nacional, Corporaciones y demás interesados. 6. Consolidar la información generada en el proceso de gestión, evaluación y seguimiento, para la conformación de los expedientes y trasferencia al grupo de gestión documental, así como asistir a las reuniones que le sean solicitadas por el supervisor. 7. Elaborar y consolidar informes y comunicaciones dirigidas a las entidades beneficiarias de los Fondos con los pronunciamientos técnicos, convocatorias, resultados de las evaluaciones, modificaciones planes operativos, generar alertas y requerimientos hacia las corporaciones sobre el incumplimiento en la entrega de los informes y ajustes de estos. 8. Las demás actividades que le sean asignadas por el supervisor y que tengan relación con el objeto contractual</t>
  </si>
  <si>
    <t>El valor del contrato a celebrar es hasta por la suma de CINCUENTA Y DOS MILLONES DE PESOS M/CTE ($52.000.000), incluido los impuestos a que haya lugar</t>
  </si>
  <si>
    <t>https://community.secop.gov.co/Public/Tendering/OpportunityDetail/Index?noticeUID=CO1.NTC.5750869&amp;isFromPublicArea=True&amp;isModal=true&amp;asPopupView=true</t>
  </si>
  <si>
    <t>El término estrictamente indispensable para que el contratista cumpla con el objeto y obligaciones contractuales será 10 meses, o hasta 30 de diciembre 2024, lo primero que ocurra.</t>
  </si>
  <si>
    <t>CAMILO SALCEDO JIMENEZ</t>
  </si>
  <si>
    <t>https://www1.funcionpublica.gov.co/web/sigep2/hdv/-/directorio/S1933329-8003-5/view</t>
  </si>
  <si>
    <t>Prestación de servicios profesionales a la Dirección de Gestión Integral del Recurso Hídrico del Ministerio de Ambiente y Desarrollo Sostenible, para apoyar la elaboración del diagnóstico y formulación estratégica, en términos de gobernanza y fortalecimiento institucional, en el marco del proceso de reformulación de la Política Nacional para la Gestión Integral del Recurso Hídrico-PNGIRH.</t>
  </si>
  <si>
    <t>1. Apoyar a la Dirección de Gestión Integral del Recurso Hídrico en la elaboración de insumos que permitan consolidar el documento de “Diagnóstico Integral de la Política”, específicamente en el componente de gobernanza y fortalecimiento institucional. 2. Generar insumos técnicos para el proceso de formulación estratégica de la PNGIRH, en términos del componente relacionado de gobernanza y fortalecimiento institucional. 3. Apoyar la elaboración de la metodología y acompañar, participar y gestionar el desarrollo espacios de participación con los actores priorizados, para el diagnóstico y la formulación estratégica relacionados con la gobernanza del agua y el fortalecimiento institucional, como insumos para la formulación estratégica de la PNGIRH. 4. Apoyar a la DGIRH en la consecución de la información relacionada con el seguimiento a la implementación de la PNGIRH. 5. Apoyar el diseño e implementación del plan de comunicaciones de la reformulación de la PNGIRH, en sus fases de diagnóstico y formulación estratégica. 6. Las demás que requiera el supervisor del contrato y que tengan relación directa con el objeto contractual.</t>
  </si>
  <si>
    <t>El valor del contrato a celebrar es hasta por la suma de OCHENTA Y SIETE MILLONES DE PESOS M/CTE ($87.000.000) incluido los impuestos a que haya lugar.</t>
  </si>
  <si>
    <t>https://community.secop.gov.co/Public/Tendering/OpportunityDetail/Index?noticeUID=CO1.NTC.5764781&amp;isFromPublicArea=True&amp;isModal=true&amp;asPopupView=true</t>
  </si>
  <si>
    <t>El término estrictamente indispensable para que el contratista cumpla con el objeto y obligaciones contractuales será de NUEVE (09) MESES Y VEINTE (20) DÍAS calendario, contados a partir del cumplimiento de los requisitos de ejecución previo perfeccionamiento del contrato, sin que supere el 31 de diciembre de 2024.</t>
  </si>
  <si>
    <t>YOLANDA PINEDA CARDONA</t>
  </si>
  <si>
    <t>https://www1.funcionpublica.gov.co/web/sigep2/hdv/-/directorio/S324987-8003-5/view</t>
  </si>
  <si>
    <t>Prestar los servicios profesionales como apoyo técnico de la Dirección de Asuntos Ambientales Sectorial Urbana para la gestión, implementación, seguimiento y cumplimiento de la agenda misional y del componente técnico del plan de acción de la dependencia, en el marco del Plan Nacional de Desarrollo 2023-2027.</t>
  </si>
  <si>
    <t>1. Apoyar técnicamente en la orientación, asignación, seguimiento y cumplimiento de los compromisos asumidos en reuniones, comités, agendas interministeriales o intersectoriales y otros relacionados, con la oportunidad y con calidad esperada. 2. Apoyar como enlace técnico del despacho de la Dirección de Asuntos Ambientales, Sectorial y Urbano con el viceministerio de Políticas y Normalización Ambiental, demás dependencias del MADS y otras entidades, según se precise, para lo cual se deben allegar los soportes de la asistencia, ayudas de memoria y soporte del seguimiento a los compromisos establecidos, en caso de aplicar. 3. Efectuar oportuna y regularmente la verificación técnica de las respuestas proyectadas a solicitudes, memorandos, requerimientos y demás relacionadas, para firma del director, remitidas por el sistema de correspondencia institucional ARCA y por el correo institucional, generando las alertas tempranas para pronta atención. 4. Apoyar la organización y priorización de la agenda técnica del despacho orientando la priorización, así como gestionar la delegación según temas estratégicos en los grupos de trabajo de la dependencia. 5. Aportar insumos para la elaboración y comunicación de directivas del despacho con destino a los grupos técnicos de la dependencia para el cumplimiento oportuno de agendas, compromisos y metas. 6. Apoyar la revisión de informes de la dependencia, generación, compilación y revisión técnica de insumos necesarios para la participación del director de la dependencia en eventos institucionales, sectoriales, intersectoriales o académicos.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8 información del Ministerio para la “Administración y Recepción de Correspondencia Ambiental (ARCA)”.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Todas las demás que le sean asignadas por el supervisor del contrato y que tengan relación con el objeto contractual.</t>
  </si>
  <si>
    <t>El valor del contrato a celebrar es hasta por la suma OCHENTA Y OCHO MILLONES TRESCIENTOS CINCUENTA MIL PESOS M/CTE ($88.350.000), incluido los impuestos a que haya lugar.</t>
  </si>
  <si>
    <t>https://community.secop.gov.co/Public/Tendering/OpportunityDetail/Index?noticeUID=CO1.NTC.5748137&amp;isFromPublicArea=True&amp;isModal=true&amp;asPopupView=true</t>
  </si>
  <si>
    <t>El término estrictamente indispensable para que el contratista cumpla con el objeto y obligaciones contractuales será Nueve (9) meses y quince (15) días, o hasta 31 de diciembre de 2024, lo primero que ocurra. contados a partir del cumplimiento de los requisitos de ejecución.</t>
  </si>
  <si>
    <t>JESUS ALEXANDER GARCIA PEÑA</t>
  </si>
  <si>
    <t>https://www1.funcionpublica.gov.co/web/sigep2/hdv/-/directorio/S3151763-8003-5/view</t>
  </si>
  <si>
    <t>Prestar servicios de apoyo para las actividades concernientes a la elaboración o actualización de instrumentos archivísticos, procedimientos, lineamientos y documentos técnicos requeridos en el marco de la implementación de la política de gestión documental del Ministerio de Ambiente y Desarrollo Sostenible.</t>
  </si>
  <si>
    <t>1. Apoyar la programación y ejecución de las actividades previstas para la formulación, actualización o ajuste de los instrumentos archivísticos que sean definidos entre ellos el Plan Institucional de Archivos PINAR y Programa de Gestión Documental PGD. 2. Realizar la identificación, compilación, organización y sistematización de la documentación e información institucional requerida para la formulación, actualización o ajuste de los instrumentos archivísticos que sean definidos entre ellos el Plan Institucional de Archivos PINAR y Programa de Gestión Documental PGD, así como participar en el análisis de dicha información. 3. Apoyar la preparación de los documentos de formulación o actualización de los instrumentos archivísticos, lineamientos, documentos técnicos o normativos, que le sean asignados, así como participar en la revisión y actualización del del proceso de gestión documental, sus procedimientos y demás documentación asociada del sistema de gestión. 4. Participar en las actividades requeridas en el marco de la implementación del Protocolo para la Identificación de Archivos con contenido Relativo a Derechos Humanos y Derecho Internacional Humanitario del Ministerio. 5. Asistir a las reuniones y/o actividades que sean requeridos por el supervisor del contrato y que estén relacionados en el marco contractual. 6. Todas las demás que le sean asignadas por el Supervisor del Contrato y que tenga relación con el objeto contractual.</t>
  </si>
  <si>
    <t>El valor del contrato a celebrar es hasta por la suma de TREINTA Y SIETE MILLONES OCHENTA MIL PESOS M/CTE. ($37.080.000), incluido los impuestos a que haya lugar.</t>
  </si>
  <si>
    <t>https://community.secop.gov.co/Public/Tendering/OpportunityDetail/Index?noticeUID=CO1.NTC.5748452&amp;isFromPublicArea=True&amp;isModal=true&amp;asPopupView=true</t>
  </si>
  <si>
    <t>El término estrictamente indispensable para que el contratista cumpla con el objeto y obligaciones contractuales será de NUEVE (9) MESES, o hasta 31 de diciembre, lo primero que ocurra.</t>
  </si>
  <si>
    <t>MARIA PAULA PEÑA GUZMAN</t>
  </si>
  <si>
    <t>https://www1.funcionpublica.gov.co/web/sigep2/hdv/-/directorio/S2923916-8003-5/view</t>
  </si>
  <si>
    <t>9 Prestar servicios profesionales a la Dirección de Asuntos Ambientales, Sectorial y Urbana del Ministerio de Ambiente y Desarrollo Sostenible, para apoyar la gestión, seguimiento y reporte de los compromisos CONPES a cargo del Grupo de Sostenibilidad de los Sectores Productivos (GSSP), en especial lo referido a la Unión Universitaria, y al análisis de las dinámicas de los actores involucrados en la gestión de los Residuos de Construcción y Demolición – RCD.</t>
  </si>
  <si>
    <t>1. Elaborar y presentar al supervisor un plan detallado de trabajo, que incluya actividades, cronograma y entregables, en un plazo máximo de diez (10) días calendario tras cumplir con los requisitos de ejecución establecidos en el contrato. 2. Apoyar el seguimiento y consolidación de insumos técnicos para el reporte de los progresos en el marco de los compromisos los CONPES 3874 de 2016, 3934 de 2018, 3930 de 2018, 4023 de 2021, 3803 de 2014 y 4084 de 2022 y la meta del Plan Nacional de Desarrollo (PND 2022-2026), asociada a los proyectos de economía circular en municipios de menos de 50000 habitantes, especialmente aquellos a cargo del GSSP, y otros que pudieran ser requeridos por la Dirección de Asuntos Ambientales Sectorial y Urbana. 3. Apoyar en las acciones requeridas en el seguimiento, coordinación y organización de las acciones operativas e insumos técnicos que se requieran en el marco la “Unión Universitaria en Producción y Consumo Sostenible”, en el marco de los compromisos adquiridos como miembro de la Red y de la acción 2.3 del CONPES 3874 de 2016. 4. Apoyar técnicamente la revisión de la distribución geográfica y la dinámica de los diferentes actores relacionados con la gestión de los Residuos de Construcción y Demolición – RCD, a partir de la información suministrada por las autoridades ambientales correspondientes.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Calle 37 No. 8 - 40, Bogotá D.C., Colombia Conmutador: (+57) 601 332 3400 https://www.minambiente.gov.co/ F-A-CTR-52: V7 – 27/07/2023 Página 11|25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sea requerido. 10. Las demás actividades que le asigne el supervisor del contrato y que tengan relación con el objeto contractual.</t>
  </si>
  <si>
    <t>El valor del contrato a celebrar es hasta por la suma de CUARENTA Y CINCO MILLONES SEISCIENTOS MIL PESOS M/CTE ($ 45.600.000), incluido los impuestos a que haya lugar.</t>
  </si>
  <si>
    <t xml:space="preserve">LUIS FERNANDO OSPINA </t>
  </si>
  <si>
    <t>Coordinador(a) del Grupo de Sostenibilidad de los Sectores Productivos</t>
  </si>
  <si>
    <t>https://community.secop.gov.co/Public/Tendering/OpportunityDetail/Index?noticeUID=CO1.NTC.5752853&amp;isFromPublicArea=True&amp;isModal=true&amp;asPopupView=true</t>
  </si>
  <si>
    <t>SANDRA CAROLINA RIVERA GARZÓN</t>
  </si>
  <si>
    <t>https://www1.funcionpublica.gov.co/web/sigep2/hdv/-/directorio/S835785-8003-5/view</t>
  </si>
  <si>
    <t>Prestar servicios profesionales a la Dirección de Asuntos Ambientales, Sectorial y Urbana del Ministerio de Ambiente y Desarrollo Sostenible, para apoyar el proceso de actualización de la Política de Producción y Consumo Responsable de acuerdo con lo establecido en el Plan Nacional de Desarrollo-PND 2022-2026, y la formulación de instrumentos técnicos y normativos asociados al eco etiquetado y publicidad ambiental.</t>
  </si>
  <si>
    <t>1. Elaborar y presentar al supervisor un plan detallado de trabajo, que incluya actividades, cronograma y entregables, en un plazo máximo de diez (10) días calendario tras cumplir con los requisitos de ejecución establecidos en el contrato. 2. Apoyar la formulación técnica de los documentos requeridos para avanzar en la actualización de la Política de Producción y Consumo Responsable con Enfoque de Economía Circular en cumplimiento de los procedimientos de planeación establecidos a nivel institucional y nacional. 3. Apoyar técnicamente el proceso de implementación de la Alianza Ambiental de América, el proyecto Ecoadvance y demás instancias a nivel nacional e internacional en las que se desarrolle y promocione el Sello Ambiental Colombiano, el etiquetado ambiental y la publicidad ambiental. 4. Apoyar la estructuración de instrumentos técnicos y normativos que contribuyan al mejoramiento de la información relativa a los atributos ambientales de productos y servicios puestos en el mercado nacional, como son el Sello Ambiental Colombiano y la publicidad ambiental.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10. Las demás actividades que le asigne el supervisor del contrato y que tengan relación con el objeto contractual.</t>
  </si>
  <si>
    <t>El valor del contrato a celebrar es hasta por la suma de SETENTA Y CUATRO MILLONES CUATROCIENTOS MIL PESOS M/CTE ($74.400.000), incluido los impuestos a que haya lugar.</t>
  </si>
  <si>
    <t>https://community.secop.gov.co/Public/Tendering/OpportunityDetail/Index?noticeUID=CO1.NTC.5755160&amp;isFromPublicArea=True&amp;isModal=true&amp;asPopupView=true</t>
  </si>
  <si>
    <t>MÓNICA CONSTANZA BURBANO ROSERO</t>
  </si>
  <si>
    <t>https://www1.funcionpublica.gov.co/web/sigep2/hdv/-/directorio/S4471237-8003-5/view</t>
  </si>
  <si>
    <t>Prestar servicios profesionales a la Dirección de Asuntos Ambientales, Sectorial y Urbana del Ministerio de Ambiente y Desarrollo Sostenible, para apoyar en la formulación de instrumentos normativos y de gestión para la prohibición, control y seguimiento de los productos plásticos de un solo uso en áreas protegidas.</t>
  </si>
  <si>
    <t>1. Elaborar y presentar al supervisor un plan detallado de trabajo, que incluya actividades, cronograma y entregables, en un plazo máximo de diez (10) días calendario tras cumplir con los requisitos de ejecución establecidos en el contrato. 2. Apoyar la formulación de un instrumento normativo orientado a la prohibición del ingreso y uso de plásticos de un solo uso en áreas protegidas y ecosistemas sensibles (áreas del sistema de parque nacionales naturales; páramos; humedales Ramsar; ecosistemas marinos sensibles; reservas de biosfera; en general áreas del Sistema Nacional de áreas Protegidas). 3. Apoyar la construcción de instrumentos de control y seguimiento del ingreso, comercialización y uso de bolsas y otros materiales plásticos para áreas protegidas prioritarias. 4. Consolidar y hacer seguimiento al archivo con el desarrollo de los instrumentos que se relacione con el objeto contractual.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</si>
  <si>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El valor del contrato a celebrar es hasta por la suma de CUARENTA Y CINCO MILLONES SEISCIENTOS MIL PESOS M/CTE ($45.600.000) incluido los impuestos a que haya lugar.</t>
  </si>
  <si>
    <t>https://community.secop.gov.co/Public/Tendering/OpportunityDetail/Index?noticeUID=CO1.NTC.5786536&amp;isFromPublicArea=True&amp;isModal=true&amp;asPopupView=true</t>
  </si>
  <si>
    <t>El término estrictamente indispensable para que el contratista cumpla con el objeto y obligaciones contractuales será ocho (8) meses, o hasta el 31 de diciembre de 2024, lo primero que ocurra, contados a partir del cumplimiento de los requisitos de ejecución.</t>
  </si>
  <si>
    <t>JOHANNA PAOLA ABELLA GAMBA</t>
  </si>
  <si>
    <t>https://www1.funcionpublica.gov.co/web/sigep2/hdv/-/directorio/S873946-8003-5/view</t>
  </si>
  <si>
    <t>Prestar servicios profesionales a la Dirección de Asuntos Ambientales, Sectorial y Urbana del Ministerio de Ambiente y Desarrollo Sostenible, como apoyo técnico en la reglamentación de la Ley 2327 de 2023 y generando instrumentos técnicos y normativos específicos para los artículos 5 y 8 para la identificación y gestión de pasivos ambientales.</t>
  </si>
  <si>
    <t>1. Elaborar y presentar al supervisor un plan detallado de trabajo, que incluya actividades, cronograma y entregables, en un plazo máximo de diez (10) días calendario tras cumplir con los requisitos de ejecución establecidos en el contrato. 2. Apoyar en la construcción técnica y normativa de la Estrategia de la gestión de pasivos ambientales de que trata el artículo 5 de la Ley 2327 del 2023. 3. Apoyar en el desarrollo técnico y normativo de la identificación y comprobación de pasivos ambientales, de que trata el artículo 8 de la Ley 2327 del 2023. 4. Apoyar el seguimiento de las sentencias y órdenes judiciales relacionadas con el objeto contractual. 5. Apoyar el proceso de desarrollo técnico y operativo de la reglamentación de la Ley 2327 de 2023, en las que la experiencia del contratista sea necesaria o en las que se relacione con el objeto contractual. 6. Apoyar en el seguimiento a la implementación de instrumentos normativos expedidos o en proceso de expedición por el Ministerio relacionadas con el objeto del contrato,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</si>
  <si>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OCHENTA MILLONES DE PESOS M/CTE ($ 80´000.000) incluido los impuestos a que haya lugar.</t>
  </si>
  <si>
    <t>https://community.secop.gov.co/Public/Tendering/OpportunityDetail/Index?noticeUID=CO1.NTC.5779234&amp;isFromPublicArea=True&amp;isModal=true&amp;asPopupView=true</t>
  </si>
  <si>
    <t>El término estrictamente indispensable para que el contratista cumpla con el objeto y obligaciones contractuales será por ocho (08) meses, o hasta 31 de diciembre de 2024, lo primero que ocurra, contados a partir del cumplimiento de los requisitos de ejecución.</t>
  </si>
  <si>
    <t>JEYMI MOTTA HUERTAS</t>
  </si>
  <si>
    <t>https://www1.funcionpublica.gov.co/web/sigep2/hdv/-/directorio/S4876924-8003-5/view</t>
  </si>
  <si>
    <t>Prestar servicios profesionales a la Dirección de Asuntos Ambientales Sectorial y Urbana del Ministerio de Ambiente y Desarrollo Sostenible, como apoyo técnico en la recopilación y gestión de información asociada a los indicadores de la Política de Gestión Ambiental Urbana.</t>
  </si>
  <si>
    <t>1. Presentar para aprobación del supervisor un plan de trabajo (actividades, cronograma y entregables) dentro de los diez (10) días calendario siguientes al cumplimiento de los requisitos de ejecución del contrato. 2. Desarrollo de protocolos para la recolección eficiente de datos, estandarización de productos estadísticos y análisis de datos recopilados en el marco de la política de gestión ambiental urbana y los indicadores de calidad ambiental urbana. 3. Apoyar en la generación de insumos técnicos para el procesamiento y actualización de registros y catálogos de información relacionada con la Política de Gestión Ambiental Urbana y de los indicadores de calidad ambiental urbana administrados por el Grupo Urbano. 4. Apoyar técnicamente el proceso de fortalecimiento de capacidades de las autoridades ambientales en Gestión Ambiental Urbana en municipios de menos de 50 mil habitantes.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</si>
  <si>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TREINTA Y UN MILLONES QUINIENTOS MIL PESOS M-CTE ($31.500.000) incluido los impuestos a que haya lugar.</t>
  </si>
  <si>
    <t>https://community.secop.gov.co/Public/Tendering/OpportunityDetail/Index?noticeUID=CO1.NTC.5754989&amp;isFromPublicArea=True&amp;isModal=true&amp;asPopupView=true</t>
  </si>
  <si>
    <t>El término estrictamente indispensable para que el contratista cumpla con el objeto y obligaciones contractuales será de siete (7) meses, o hasta 31 de diciembre de 2024, lo primero que ocurra, contados a partir del cumplimiento de los requisitos de ejecución.</t>
  </si>
  <si>
    <t>JAIME OSWALDO MEJIA MOLINA</t>
  </si>
  <si>
    <t>https://www1.funcionpublica.gov.co/web/sigep2/hdv/-/directorio/S4749340-8003-5/view</t>
  </si>
  <si>
    <t>Prestar servicios profesionales a la Dirección de Asuntos Ambientales, Sectorial y Urbana del Ministerio de Ambiente y Desarrollo Sostenible, como apoyo técnico en la determinación del funcionamiento y administración del sistema de información de gestión de pasivos ambientales y la interinstitucionalidad requerida para la operativización y mantenimiento del sistema.</t>
  </si>
  <si>
    <t>1. Elaborar y presentar al supervisor un plan detallado de trabajo, que incluya actividades, cronograma y entregables, en un plazo máximo de diez (10) días calendario tras cumplir con los requisitos de ejecución establecidos en el contrato. 2. Apoyar en la determinación del funcionamiento y administración del sistema de información de pasivos ambientales, de que trata el artículo 6 de la Ley 2327 del 2023. 3. Apoyar en la gestión interinstitucional de los requerimientos para el funcionamiento y la administración del sistema de información de pasivos ambientales, para garantizar la interoperabilidad del mismo. 4. Apoyar el desarrollo técnico requerido en la reglamentación de la Ley 2327 del 2023, en las que la experiencia del contratista sea necesaria o en las que se relacione con el objeto contractual. 5. Apoyar el seguimiento de las sentencias y órdenes judiciales relacionadas con el objeto contractual. 6. Apoyar en el seguimiento a la implementación de instrumentos normativos expedidos o por expedir por el Ministerio, relacionadas con el objeto del contrato,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</si>
  <si>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SESENTA Y NUEVE MILLONES SEISCIENTOS MIL PESOS M/CTE ($ 69.600.000) incluido los impuestos a que haya lugar.</t>
  </si>
  <si>
    <t>https://community.secop.gov.co/Public/Tendering/OpportunityDetail/Index?noticeUID=CO1.NTC.5848808&amp;isFromPublicArea=True&amp;isModal=true&amp;asPopupView=true</t>
  </si>
  <si>
    <t>El término estrictamente indispensable para que el contratista cumpla con el objeto y obligaciones contractuales será por OCHO (8) meses, o hasta 31 de diciembre de 2024, lo primero que ocurra, contados a partir del cumplimiento de los requisitos de ejecución.</t>
  </si>
  <si>
    <t>ANA MARIA BERMUDEZ LARA</t>
  </si>
  <si>
    <t>https://www1.funcionpublica.gov.co/web/sigep2/hdv/-/directorio/S1421490-8003-5/view</t>
  </si>
  <si>
    <t>Prestar los servicios profesionales a la Subdirección de Educación y Participación para apoyar e implementar acciones dirigidas a la ciudadanía que permitan facilitar los derechos de acceso a la información, participación y justicia en asuntos ambientales.</t>
  </si>
  <si>
    <t>1. Apoyar a la subdirección de Educación y Participación en el análisis y respuesta a inquietudes y solicitudes relacionadas con los derechos de acceso. 2. Apoyar el desarrollo de estrategias tendientes a la garantía y defensa de los derechos humanos en asuntos ambientales y a la protección de líderes ambientales. 3. Apoyar los eventos, reuniones, y demás espacios de dialogo en los cuales se aborden temas relacionados con participación y acceso a la información. 4. Atender y brindar insumos para dar respuesta a las peticiones y demás requerimientos relacionados con el objeto del contrato.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</si>
  <si>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SESENTA Y ÚN MILLONES CUATROCIENTOS CINCUENTA Y OCHO MIL TRESCIENTOS TREINTA Y TRES PESOS M/CTE ($61.458.333), incluido los impuestos a que haya lugar.</t>
  </si>
  <si>
    <t>https://community.secop.gov.co/Public/Tendering/OpportunityDetail/Index?noticeUID=CO1.NTC.5753739&amp;isFromPublicArea=True&amp;isModal=true&amp;asPopupView=true</t>
  </si>
  <si>
    <t>El término estrictamente indispensable para que el contratista cumpla con el objeto y obligaciones contractuales será de NUEVE (9) MESES VEINTICINCO (25) DÍAS, o hasta 31 de diciembre, lo primero que ocurra.</t>
  </si>
  <si>
    <t>JESSICA LEONOR CORREA CALEÑO</t>
  </si>
  <si>
    <t>https://www1.funcionpublica.gov.co/web/sigep2/hdv/-/directorio/S4819393-8003-5/view</t>
  </si>
  <si>
    <t>Prestar servicios profesionales al Grupo de Recursos Genéticos de la Dirección de Bosques, Biodiversidad y Servicios Ecosistémicos, apoyando la elaboración del estudio del componente técnico dentro del trámite de acceso a recursos genéticos y/o productos derivados.</t>
  </si>
  <si>
    <t>1. Contribuir con la elaboración del estudio técnico dentro de la etapa de evaluación de solicitudes de contrato de acceso a recursos genéticos y/o productos derivados de origen colombiano. 2. Proyectar los informes de seguimiento a los contratos de acceso a los recursos genéticos y/o productos derivados. 3. Realizar la actualización de registros y datos de las plataformas de gestión documental y seguimiento del trámite establecidas por el supervisor. 4. Proyectar respuestas a peticiones en materia de acceso a recursos genéticos y actualizar información de acuerdo con las indicaciones del supervisor. 5. Las demás que sean asignadas por el supervisor y se relacionen con el objeto y las obligaciones contractuales</t>
  </si>
  <si>
    <t>El valor del contrato a celebrar es hasta por la suma de CINCUENTA Y UN MILLONES CIENTO TREINTA Y TRES MIL TRESCIENTOS TREINTA Y TRES PESOS ($51.133.333) incluido los impuestos a que haya lugar</t>
  </si>
  <si>
    <t>https://community.secop.gov.co/Public/Tendering/OpportunityDetail/Index?noticeUID=CO1.NTC.5772704&amp;isFromPublicArea=True&amp;isModal=true&amp;asPopupView=true</t>
  </si>
  <si>
    <t>El término estrictamente indispensable para que el contratista cumpla con el objeto y obligaciones contractuales será NUEVE (9) MESES Y VEINTICINCO (25) DÍAS, o hasta 31 de diciembre de 2024, lo primero que ocurra</t>
  </si>
  <si>
    <t> EDUARDO ANTONIO GUERRERO FORERO</t>
  </si>
  <si>
    <t>https://www1.funcionpublica.gov.co/web/sigep2/hdv/-/directorio/S242877-8003-5/view</t>
  </si>
  <si>
    <t>Prestar servicios profesionales a la Dirección de Asuntos Ambientales Sectorial y Urbana del Ministerio de Ambiente y Desarrollo Sostenible, en el desarrollo de instrumentos para mejorar la gestión ambiental urbana con enfoque en municipios priorizados para el cumplimiento de la meta del Plan Nacional de Desarrollo 2022-2026.</t>
  </si>
  <si>
    <t>1. Presentar para aprobación del supervisor un plan de trabajo (actividades, cronograma y entregables) dentro de los diez (10) días calendario siguientes al cumplimiento de los requisitos de ejecución del contrato. 2. Estructurar y concertar una propuesta de agenda ambiental urbana enfocada en municipios de menos de 50 mil habitantes. 3. Apoyar en la estructuración de proyectos territoriales para mejorar la gestión ambiental urbana en municipios priorizados en cumplimiento de la meta del Plan Nacional de Desarrollo 2022 – 2026 a cargo de la Dirección de Asuntos Ambientales Sectorial y Urbana. 4. Promover acciones de gestión de conocimiento e innovación en materia de gestión ambiental urbana con énfasis en municipios de menos de 50 mil habitantes a través del centro de pensamiento, publicaciones y espacios de fortalecimiento con actores interesados, entre otros.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</si>
  <si>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SETENTA Y DOS MILLONES DE PESOS M-CTE ($72.000.000) incluido los impuestos a que haya lugar.</t>
  </si>
  <si>
    <t>https://community.secop.gov.co/Public/Tendering/OpportunityDetail/Index?noticeUID=CO1.NTC.5754164&amp;isFromPublicArea=True&amp;isModal=true&amp;asPopupView=true</t>
  </si>
  <si>
    <t>El término estrictamente indispensable para que el contratista cumpla con el objeto y obligaciones contractuales será ocho (08) meses, o hasta 31 de diciembre de 2024, lo primero que ocurra, contados a partir del cumplimiento de los requisitos de ejecución.</t>
  </si>
  <si>
    <t>DIANA CAROLINA WALTEROS MEDINA</t>
  </si>
  <si>
    <t>https://www1.funcionpublica.gov.co/web/sigep2/hdv/-/directorio/S4624042-8003-5/view</t>
  </si>
  <si>
    <t>Prestar servicios profesionales para realizar el estudio de cargas de trabajo y el ajuste del Manual de Funciones y Competencias Laborales del Ministerio de Ambiente y Desarrollo Sostenible.</t>
  </si>
  <si>
    <t>1. Realizar la programación y desarrollo de las reuniones de levantamiento de la información requerida para el estudio de cargas laborales del Ministerio de Ambiente y Desarrollo Sostenible. 2. Apoyar el análisis y definición de los perfiles de los empleos idóneos en las áreas asignadas conforme a los lineamientos impartidos por la Secretaria General y la coordinación del Grupo de Talento Humano. 3. Realizar la proyección y/o ajuste de las fichas del manual de funciones y competencias laborales del Ministerio de Ambiente y Desarrollo Sostenible. 4. Apoyar la elaboración de los documentos técnicos relacionados con la propuesta de planta de personal del Ministerio de Ambiente y Desarrollo Sostenible. 5. Asistir a las reuniones de planeación, seguimiento y presentación de resultados del proceso de Modernización Institucional. 6. Elaborar las actas y/o memorias de las reuniones y dejarlas disponibles en el espacio compartido para consulta del equipo de rediseño. 7. Elaborar documentos, conceptos y/o proyectar respuestas a requerimientos asociados proceso de Modernización institucional. 8. Las demás que sean pertinentes y necesarias para cumplir con el objeto del contrato.</t>
  </si>
  <si>
    <t>El valor del contrato a celebrar es hasta por la suma de TREINTA Y TRES MILLONES DE PESOS M/CTE. ($33.000.000).</t>
  </si>
  <si>
    <t>https://community.secop.gov.co/Public/Tendering/OpportunityDetail/Index?noticeUID=CO1.NTC.5756746&amp;isFromPublicArea=True&amp;isModal=true&amp;asPopupView=true</t>
  </si>
  <si>
    <t>El término estrictamente indispensable para que el contratista cumpla con el objeto y obligaciones contractuales será seis (6) meses, o hasta 31 de diciembre, lo primero que ocurra.</t>
  </si>
  <si>
    <t xml:space="preserve">FABIO RAMIREZ CHAUSTRE </t>
  </si>
  <si>
    <t>https://www1.funcionpublica.gov.co/web/sigep2/hdv/-/directorio/S2789289-8003-5/view</t>
  </si>
  <si>
    <t>Prestar servicios profesionales a la Dirección de Asuntos Ambientales, Sectorial y Urbana del Ministerio de Ambiente y Desarrollo Sostenible, como apoyo en la generación de instrumentos técnicos asociados al sistema de información de gestión de pasivos ambientales, y los requerimientos en el marco de las órdenes judiciales asociados</t>
  </si>
  <si>
    <t>1. Elaborar y presentar al supervisor un plan detallado de trabajo, que incluya actividades, cronograma y entregables, en un plazo máximo de diez (10) días calendario tras cumplir con los requisitos de ejecución establecidos en el contrato. 2. Apoyar la gestión de información requerida para dar cumplimiento a la Sentencia de Ventanilla minera en la orden 3 sobre pasivos ambientales. 3. Apoyar el proceso de desarrollo del sistema de información de pasivos ambientales, de que trata el artículo 6 de la Ley 2327 del 2023. 4. Apoyar el desarrollo técnico requerido en la reglamentación de la Ley 2327 del 2023, en las que la experiencia del contratista sea necesaria o en las que se relacione con el objeto contractual. 5. Apoyar el seguimiento de las sentencias, órdenes judiciales y proyectos y programas de gestión ambiental sectorial relacionadas con el objeto contractual, en las cuales se requiera la gestión de información asociada a pasivos ambientales. 6. Apoyar en el seguimiento a la implementación de instrumentos normativos expedidos o por expedir, por el Ministerio relacionadas con el objeto del contrato,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</si>
  <si>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SETENTA Y DOS MILLONES DE PESOS M/CTE ($ 72´000.000) incluido los impuestos a que haya lugar.</t>
  </si>
  <si>
    <t>https://community.secop.gov.co/Public/Tendering/OpportunityDetail/Index?noticeUID=CO1.NTC.5757051&amp;isFromPublicArea=True&amp;isModal=true&amp;asPopupView=true</t>
  </si>
  <si>
    <t>CLAUDIA PATRICIA GUERRERO PANTOJA</t>
  </si>
  <si>
    <t>https://www1.funcionpublica.gov.co/web/sigep2/hdv/-/directorio/S859108-8003-5/view</t>
  </si>
  <si>
    <t>Prestar servicios profesionales a la Secretaría General en el acompañamiento metodológico para la formulación, implementación y seguimiento de las estrategias transversales de transparencia y acceso a la información en el marco del gobierno abierto</t>
  </si>
  <si>
    <t>1. Participar en el desarrollo e implementación de estrategias relacionadas con la prevención de la corrupción y el fortalecimiento de la integridad pública en el Ministerio y el sector ambiente. 2. Apoyar la gestión de alianzas y articulaciones con entidades del sector, con la cooperación y otros actores externos para el desarrollo de los programas estratégicos del Ministerio en el marco del fomento de la transparencia, acceso a la información pública, integridad y mecanismos de gobierno abierto. 3. Participar en la implementación de estrategias de transparencia, acceso a la información, rendición de cuentas, integridad y prevención de la corrupción en el marco del gobierno abierto, trabajando de manera articulada con los líderes y coordinadores de las ecorregiones priorizadas, y las entidades del Sector promoviendo la inclusión de estas estrategias en la gestión que se adelante en los territorios. 4. Apoyar la gestión institucional para la implementación de las acciones y estrategias definidas en el marco del gobierno abierto. 5. Elaborar informes, reportes, documentos, respuesta a solicitudes de Información y demás requerimientos o peticiones asociados a los temas propios de las obligaciones del objeto del contrato. 6. Participar y asistir a las reuniones, mesas de trabajo y otros espacios para el desarrollo del objeto del contrato, allegando los soportes de asistencia, memorias y seguimiento a los compromisos generados 7. Las demás que le sean asignadas por la supervisión del contrato y que guarden relación con el objeto contractual.</t>
  </si>
  <si>
    <t>El valor del contrato a celebrar es hasta por la suma de OCHENTA Y OCHO MILLONES QUINIENTOS MIL PESOS M/CTE ($88.500.000) incluido los impuestos a que haya lugar.</t>
  </si>
  <si>
    <t>https://community.secop.gov.co/Public/Tendering/OpportunityDetail/Index?noticeUID=CO1.NTC.5779707&amp;isFromPublicArea=True&amp;isModal=true&amp;asPopupView=true</t>
  </si>
  <si>
    <t>El término estrictamente indispensable para que el contratista cumpla con el objeto y obligaciones contractuales será de NUEVE (09) MESES y VEINTICINCO (25) DÍAS, contados a partir del cumplimiento de los requisitos de ejecución previo perfeccionamiento del contrato, o hasta 31 de diciembre, lo primero que ocurra</t>
  </si>
  <si>
    <t>XIOMARA GARZON ARANZALEZ</t>
  </si>
  <si>
    <t>https://www1.funcionpublica.gov.co/web/sigep2/hdv/-/directorio/S2800100-8003-5/view</t>
  </si>
  <si>
    <t>Prestar servicios profesionales a la Oficina Asesora de Planeación del Ministerio de Ambiente y Desarrollo Sostenible para desarrollar las actividades relacionadas con el seguimiento a la inversión, asistencia técnica y evaluación de los proyectos de inversión, en cumplimiento de las funciones asignadas al Ministerio en el marco de la implementación del Sistema General de Regalías – SGR</t>
  </si>
  <si>
    <t>1. Prestar apoyo técnico y acompañamiento en el marco de las funciones del Ministerio de Ambiente y Desarrollo Sostenible como Secretaría Técnica y miembro de la Mesa de Coordinación, en la definición e implementación de herramientas de organización, seguimiento y consolidación de las actividades para la aprobación de los proyectos con la Asignación Ambiental y el 20% del mayor recaudo del Sistema General de Regalías. 2. Administrar las bases de datos asignadas para el manejo de la información correspondiente a los trámites y procedimientos administrativos a cargo de la Oficina Asesora de Planeación, en las funciones relacionadas con el Sistema General de Regalías. 3. Diseñar y aplicar las metodologías, indicadores y flujos de trabajo para el desarrollo de las tareas propias de la Oficina Asesora de Planeación, en las funciones relacionadas con el Sistema General de Regalías. 4. Llevar de forma sistematizada el registro actualizado de la información de las entidades y actores con los cuales se requiera comunicación e interrelación, para efectos de las funciones propias de la Oficina Asesora de Planeación, en las funciones relacionadas con el Sistema General de Regalías. 5. Administrar el sistema de control y seguimiento por asuntos, actividades, compromisos y eventos relacionados con el Grupo de Gestión de Proyectos de la Oficina Asesora de Planeación. 6. Apoyar en la elaboración de informes de gestión, rendición de cuentas, respuestas a consultas, requerimientos, citaciones, quejas, derechos de petición que se radiquen en el Ministerio en relación con las acciones adelantadas o en el marco de funciones con el Sistema General de Regalías. 7. La demás que se deriven del objeto contractual y se requieran por parte de la Oficina Asesora de Planeación.</t>
  </si>
  <si>
    <t>El valor del contrato a celebrar es hasta por la suma de SESENTA Y UN MILLONES OCHOCIENTOS SETENTA Y CINCO MIL PESOS M/CTE ($61.875.000,00), incluido los impuestos a que haya lugar.</t>
  </si>
  <si>
    <t>4-3-82024</t>
  </si>
  <si>
    <t>https://community.secop.gov.co/Public/Tendering/OpportunityDetail/Index?noticeUID=CO1.NTC.5757033&amp;isFromPublicArea=True&amp;isModal=true&amp;asPopupView=true</t>
  </si>
  <si>
    <t>El término estrictamente indispensable para que el contratista cumpla con el objeto y obligaciones contractuales será de 9 meses y 27 días calendario o hasta 31 de diciembre de 2024, lo primero que ocurra.</t>
  </si>
  <si>
    <t>SANDRA MILENA RODRIGUEZ</t>
  </si>
  <si>
    <t>https://www1.funcionpublica.gov.co/web/sigep2/hdv/-/directorio/S4888572-8003-5/view</t>
  </si>
  <si>
    <t>Prestación de servicios profesionales al grupo de Tesorería para realizar actividades administrativas, de acuerdo con las obligaciones específicas del contrato.</t>
  </si>
  <si>
    <t>1. Apoyar al grupo de Tesoreria en los procesos de pago que sean asignados a través del aplicativo SIIF Nación. 2. Efectuar el cargue del soporte “orden de pago presupuestal de gasto” en el aplicativo SECOP II de los contratos firmados en las vigencias 2022, 2021, 2020. 3. Revisar la información registrada en el informe periódico de supervisión que le sean asignados. 4. Apoyar al Grupo de Tesoreria en el manejo y respuesta oportuna de los radicados de ARCA 5. Organizar diariamente los soportes de los pagos tramitados y remitirlo al funcionario encargado de la elaboración del Boletín Diario de Tesorería. 6. Las demás actividades que estén relacionadas con el objeto contractual y que sean asignadas por el supervisor.</t>
  </si>
  <si>
    <t>El valor del contrato a celebrar es hasta por la suma de CUARENTA Y CUATRO MLLONES OCHOCIENTOS CINCUENTA Y DOS MIL SETECIENTOS OCHENTA Y TRES PESOS M/cte. ($44.852.783), incluido los impuestos a que haya lugar.</t>
  </si>
  <si>
    <t>https://community.secop.gov.co/Public/Tendering/OpportunityDetail/Index?noticeUID=CO1.NTC.5776516&amp;isFromPublicArea=True&amp;isModal=true&amp;asPopupView=true</t>
  </si>
  <si>
    <t>El término estrictamente indispensable para que el contratista cumpla con el objeto y obligaciones contractuales será de Nueve (09) Meses y veinticinco (25) días contados a partir del cumplimiento de los requisitos de perfeccionamiento y ejecución del contrato, sin exceder al 31 de diciembre de 2024.</t>
  </si>
  <si>
    <t xml:space="preserve">SANDRA CATALINA VELASQUEZ GARZON </t>
  </si>
  <si>
    <t>https://www1.funcionpublica.gov.co/web/sigep2/hdv/-/directorio/S1914527-8003-5/view</t>
  </si>
  <si>
    <t>1. Realizar la programación y desarrollo de las reuniones de levantamiento de la información requerida para el estudio de cargas laborales del Ministerio de Ambiente y Desarrollo Sostenible. 2. Apoyar el análisis y definición de los perfiles de los empleos idóneos en las áreas asignadas conforme a los lineamientos impartidos por la Secretaria General y la coordinación del Grupo de Talento Humano. 3. Realizar la proyección y/o ajuste de las fichas del manual de funciones y competencias laborales del Ministerio de Ambiente y Desarrollo Sostenible. 4. Apoyar la elaboración de los documentos técnicos relacionados con la propuesta de planta de personal del Ministerio de Ambiente y Desarrollo Sostenible. 5. Asistir a las reuniones de planeación, seguimiento y presentación de resultados del proceso de Modernización Institucional. 6. Elaborar las actas y/o memorias de las reuniones y dejarlas disponibles en el espacio compartido para consulta del equipo de rediseño. 7. Elaborar documentos, conceptos y/o proyectar respuestas a requerimientos asociados proceso de Modernización institucional. 8. Las demás que sean pertinentes y necesarias para cumplir con el objeto del contrato</t>
  </si>
  <si>
    <t>https://community.secop.gov.co/Public/Tendering/OpportunityDetail/Index?noticeUID=CO1.NTC.5757665&amp;isFromPublicArea=True&amp;isModal=true&amp;asPopupView=true</t>
  </si>
  <si>
    <t>LUIS RICARDO SANTANA RANGEL</t>
  </si>
  <si>
    <t>https://www1.funcionpublica.gov.co/web/sigep2/hdv/-/directorio/S4877954-8003-5/view</t>
  </si>
  <si>
    <t>Prestar servicios profesionales a la Dirección de Asuntos Ambientales, Sectorial y Urbana del Ministerio de Ambiente y Desarrollo Sostenible, como apoyo técnico en la implementación de procedimientos establecidos en el somoSIG para el desarrollo de los instrumentos técnicos para la gestión sostenible del suelo a nivel de prevención e intervención de afectaciones ambientales por actividades antrópicas.</t>
  </si>
  <si>
    <t>1. Elaborar y presentar al supervisor un plan detallado de trabajo, que incluya actividades, cronograma y entregables, en un plazo máximo de diez (10) días calendario tras cumplir con los requisitos de ejecución establecidos en el contrato. 2. Apoyar en la gestión requerida en la implementación de procedimientos establecidos en el somoSIG para el desarrollo de los instrumentos técnicos para la gestión sostenible del suelo a nivel de prevención - vertimiento al suelo e intervención - pasivos ambientales. 3. Apoyar en la generación de instrumentos técnicos referente al desarrollo de las actividades de los sectores productivos y su marco normativo que lleguen a configurar una afectación ambiental. 4. Apoyar el seguimiento de las sentencias y órdenes judiciales relacionadas con el objeto contractual. 5. Apoyar el proceso de desarrollo técnico y operativo de la reglamentación de la Ley 2327 de 2023, en las que la experiencia del contratista sea necesaria o en las que se relacione con el objeto contractual. 6. Apoyar en el seguimiento a la implementación de instrumentos normativos expedidos o en proceso de expedición por el Ministerio relacionadas con el objeto del contrato,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</si>
  <si>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CUARENTA Y UN MILLONES SEISCIENTOS MIL PESOS M/CTE ($ 41.600.000) incluido los impuestos a que haya lugar.</t>
  </si>
  <si>
    <t>https://community.secop.gov.co/Public/Tendering/OpportunityDetail/Index?noticeUID=CO1.NTC.5797074&amp;isFromPublicArea=True&amp;isModal=true&amp;asPopupView=true</t>
  </si>
  <si>
    <t>El término estrictamente indispensable para que el contratista cumpla con el objeto y obligaciones contractuales será por ocho (8) meses, o hasta 31 de diciembre de 2024, lo primero que ocurra, contados a partir del cumplimiento de los requisitos de ejecución</t>
  </si>
  <si>
    <t>DIEGO MAURICIO PARDO CABRERA</t>
  </si>
  <si>
    <t>https://www1.funcionpublica.gov.co/web/sigep2/hdv/-/directorio/S2624977-8003-5/view</t>
  </si>
  <si>
    <t>Prestar servicios profesionales a la Secretaria General y a sus grupos de trabajo en el mejoramiento e implementación de herramientas tecnológicas y de gestión de la información de los procesos a cargo.</t>
  </si>
  <si>
    <t>1. Colaborar en el desarrollo de actividades de articulación ante el Ministerio de Comercio Industria y Turismo para la gestión y adopción de las aplicaciones de Almacén, talento humano y las que sean viables de implementar en la entidad. 2. Apoyar a los procesos internos de la Secretaria General y la Subdirección Administrativa y Financiera en la implementación de las aplicaciones y herramientas tecnológicas que sean adoptadas desde el MINCIT. 3. Contribuir con la gestión de soluciones tecnológicas requeridas en los grupos de trabajo de la Secretaria General y La Subdirección Administrativa y Financiera en línea con la oficina de tecnología y comunicaciones de la entidad. 4. Fungir como enlace ante la oficina de Tecnología y comunicaciones del Ministerio para los tramites requeridos desde la Secretaria General y la Subdirección Administrativa y Financiera 5. Apoyar en el mejoramiento de las aplicaciones y herramientas tecnológicas empleadas en los procesos, definiendo tableros de control que permitan la sistematización y la generación información confiable para la toma de decisiones.  6. Apoyar la revisión de los procesos contractuales relacionados con la compra o adquisición de servicios de tecnología, siempre que le sean asignados por la supervisión del contrato. 7. Asistir a las reuniones de trabajo a las que sea citado, allegando los soportes de asistencia, memorias y seguimiento a los compromisos generados. 8. Las demás actividades que le sean asignadas por la supervisión del contrato y estén en el marco del objeto contractual.</t>
  </si>
  <si>
    <t>El valor del contrato a celebrar es hasta por la suma DE TREINTA Y SEIS MILLONES CUATROCIENTOS MIL PESOS M/CTE ($36.400.000) incluido los impuestos a que haya lugar.</t>
  </si>
  <si>
    <t>https://community.secop.gov.co/Public/Tendering/OpportunityDetail/Index?noticeUID=CO1.NTC.5757878&amp;isFromPublicArea=True&amp;isModal=true&amp;asPopupView=true</t>
  </si>
  <si>
    <t>El término estrictamente indispensable para que el contratista cumpla con el objeto y obligaciones contractuales será de SIETE (07) MESES, contados a partir del cumplimiento de los requisitos de ejecución previo perfeccionamiento del contrato, o hasta 31 de diciembre, lo primero que ocurra</t>
  </si>
  <si>
    <t>MONICA ANDREA NINO BARON</t>
  </si>
  <si>
    <t>https://www1.funcionpublica.gov.co/web/sigep2/hdv/-/directorio/S1903650-8003-5/view</t>
  </si>
  <si>
    <t>Prestar servicios profesionales a la Dirección de Cambio Climático y Gestión del Riesgo del Ministerio de Ambiente y Desarrollo Sostenible para el desarrollo de componentes de software Frontend y Backend de la plataforma RENARE administrada por el Ministerio.</t>
  </si>
  <si>
    <t>1. Participar en la definición, diseño y aplicación de la arquitectura de solución de la plataforma RENARE 2. Desarrollar artefactos que se deriven de la definición de las historias de usuario y realizar actualizaciones a desarrollos existentes de la plataforma RENARE 3. Apoyar en la ejecución de pruebas funcionales y no funcionales de los artefactos de software de la plataforma RENARE. 4. Elaborar y actualizar la documentación técnica referente a las actualizaciones de la plataforma RENARE. 5. Documentar y versionar los productos implementados de la plataforma RENARE de acuerdo con los lineamientos establecidos en la Oficina de Tecnología de la Información y las Comunicaciones.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8.Todas las demás que le sean asignadas por la Dirección y que tengan relación con el objeto contractual.</t>
  </si>
  <si>
    <t>El valor del contrato a celebrar es hasta por la suma de SETENTA Y UN MILLONES CUATROCIENTOS SESENTA Y SEIS MIL SEISCIENTOS SESENTA Y SIETE PESOS M/CTE ($71.466.667), incluidos los impuestos a que haya lugar.</t>
  </si>
  <si>
    <t>https://community.secop.gov.co/Public/Tendering/OpportunityDetail/Index?noticeUID=CO1.NTC.5918966&amp;isFromPublicArea=True&amp;isModal=true&amp;asPopupView=true</t>
  </si>
  <si>
    <t>El término estrictamente indispensable para que el contratista cumpla con el objeto y obligaciones contractuales será de OCHO (8) MESES VEINTIOCHO (28) DÍAS, o hasta el 31 de diciembre de 2024 (lo primero que ocurra), contados a partir del cumplimiento de los requisitos de ejecución previo perfeccionamiento del contrato.</t>
  </si>
  <si>
    <t>CESAR ALBEIRO RODRIGUEZ LEON</t>
  </si>
  <si>
    <t>https://www1.funcionpublica.gov.co/web/sigep2/hdv/-/directorio/S1251967-8003-5/view</t>
  </si>
  <si>
    <t>Prestación de servicios profesionales a la Dirección de Bosques, Biodiversidad y Servicios Ecosistémicos del Ministerio de Ambiente y Desarrollo Sostenible, para revisar y elaborar los actos administrativos y PQRS relacionados con la formalización de registro, realinderación, integración, adopción de planes de manejo de reservas forestales nacionales.</t>
  </si>
  <si>
    <t>1. Proyectar y gestionar los actos administrativos relacionados con los procesos de formalización de registro, realinderación, integración, zonificación y adopción de planes de manejo de las reservas forestales protectoras y protectoras-productoras, nacionales. 2. Revisar y gestionar respuesta, en los términos previstos en la ley, de las PQRS relacionados con los procesos de formalización de registro, realinderación, integración y adopción de planes de manejo de las reservas forestales protectoras y protectoras-productoras, nacionales que le sean asignadas por la supervisión a través de la plataforma ARCA o por otro medio o herramienta de la entidad, relacionado con el objeto del contrato, adjuntando el reporte del Sistema de Gestión Documental. 3. Asistir a las reuniones a las que sea convocada, relacionadas con el objeto contractual. 4. Participar en la elaboración de iniciativas normativas de reglamentación, relacionadas el objeto contractual 5. Elaborar los insumos jurídicos que sean requeridos en el marco del cumplimiento de las sentencias relacionadas con las reservas forestales protectoras y protectoras-productoras, nacionales. 6. Entregar a archivo de gestión de la Dirección de Bosques, Biodiversidad y Servicios Ecosistémicos, la documentación generada durante el desarrollo de las obligaciones del contrato, empleando los formatos establecidos en el SOMOSIG-Sistema integrado de gestión 7. Las demás que sean asignadas por el supervisor del contrato y que tengan relación con el objeto contractual.</t>
  </si>
  <si>
    <t>El valor del contrato a celebrar es hasta por la suma de SETENTA Y SEIS MILLONES CUATROCIENTOS SESENTA Y SEIS MIL SEISCIENTOS SESENTA Y SIETE PESOS M/CTE ($76.466.667) incluido los impuestos a que haya lugar.</t>
  </si>
  <si>
    <t>https://community.secop.gov.co/Public/Tendering/OpportunityDetail/Index?noticeUID=CO1.NTC.5763326&amp;isFromPublicArea=True&amp;isModal=true&amp;asPopupView=true</t>
  </si>
  <si>
    <t>El término estrictamente indispensable para que el contratista cumpla con el objeto y obligaciones contractuales será NUEVE (9) MESES Y VEINTISÉIS (26) DÍAS, o hasta 31 de diciembre de 2024, lo primero que ocurra.</t>
  </si>
  <si>
    <t>GABRIEL FELIPE MARTINEZ ROMERO</t>
  </si>
  <si>
    <t>https://www1.funcionpublica.gov.co/web/sigep2/hdv/-/directorio/S4877959-8003-5/view</t>
  </si>
  <si>
    <t>Prestar servicios profesionales a la Dirección de Asuntos Ambientales, Sectorial y Urbana del Ministerio de Ambiente y Desarrollo Sostenible, como apoyo técnico en el desarrollo de instrumentos financieros y económicos de que trata la Ley 2327 de 2023 y generando instrumentos técnicos, financieros y económicos asociados a la gestión del recurso suelo.</t>
  </si>
  <si>
    <t>1. Elaborar y presentar al supervisor un plan detallado de trabajo, que incluya actividades, cronograma y entregables, en un plazo máximo de diez (10) días calendario tras cumplir con los requisitos de ejecución establecidos en el contrato. 2. Apoyar en la recopilación de información y análisis de instrumentos de comando y control del sector ambiental, bajo una estrategia de interlocución con las autoridades ambientales. 3. Apoyar en la construcción de un instrumento técnico para la intervención, seguimiento y control de pasivos ambientales. 4. Apoyar en la generación de una línea de tiempo de la implementación de los instrumentos de comando y control del sector ambiental. 5. Apoyar el seguimiento de las sentencias y órdenes judiciales relacionadas con el objeto contractual. 6. Apoyar el proceso de desarrollo técnico y operativo de la reglamentación de la Ley 2327 de 2023, en las que la experiencia del contratista sea necesaria o en las que se relacione con el objeto contractual. 7. Apoyar en el seguimiento a la implementación de instrumentos normativos expedidos o en proceso de expedición por el Ministerio relacionadas con el objeto del contrato, cuando sea requerido. 8.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9. Asistir y participar en las reuniones relacionadas con el objeto contractual, siguiendo la línea institucional, soportando la asistencia con la presentación de soportes, ayudas de memoria y seguimiento documentado a los compromisos acordados, en caso de ser aplicable.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Las demás actividades que le asigne el supervisor del contrato y que tengan relación con el objeto contractual</t>
  </si>
  <si>
    <t>El valor del contrato a celebrar es hasta por la suma de SESENTA MILLONES DE PESOS M/CTE ($ 60´000.000) incluido los impuestos a que haya lugar.</t>
  </si>
  <si>
    <t>https://community.secop.gov.co/Public/Tendering/OpportunityDetail/Index?noticeUID=CO1.NTC.5764247&amp;isFromPublicArea=True&amp;isModal=true&amp;asPopupView=true</t>
  </si>
  <si>
    <t>MAURICIO ZAMBRANO FERNÁNDEZ</t>
  </si>
  <si>
    <t>https://www1.funcionpublica.gov.co/web/sigep2/hdv/-/directorio/S4469846-8003-5/view</t>
  </si>
  <si>
    <t>Prestar servicios profesionales a la Dirección de Asuntos Ambientales, Sectorial y Urbana del Ministerio de Ambiente y Desarrollo Sostenible, para apoyar técnicamente en la implementación y seguimiento de compromisos regionales y órdenes judiciales, y la formulación de instrumentos técnicos y normativos relacionadas con el desarrollo de proyectos del sector eléctrico, de acuerdo con las metas del Plan Nacional de Desarrollo 2022 – 2026.</t>
  </si>
  <si>
    <t>1. Elaborar y presentar al supervisor un plan detallado de trabajo, que incluya actividades, cronograma y entregables, en un plazo máximo de diez (10) días calendario tras cumplir con los requisitos de ejecución establecidos en el contrato. 2. Apoyar con el seguimiento e implementación de las acciones definidas en los proyectos del sector eléctrico, entre ellos: Quimbo, Betania, Hidroituango, proyectos de Transición energética Justa, pequeñas centrales hidroeléctricas (PCH) Hidrosogamoso (embalse Topocoro) y otros proyectos para los que se solicite el acompañamiento de DAASU. 3. Elaborar documento del estado del arte de la gestión de impactos ambientales en proyectos de energía solar fotovoltaica, en el que se identifiquen las oportunidades de mejora en materia de instrumentos técnicos y normativos para Colombia. 4. Apoyar la elaboración de la propuesta de modificación de los términos de referencia para la elaboración del estudio de impacto ambiental para proyectos de energía solar fotovoltaica, incluidos los documentos técnicos de soporte y gestionar su expedición según el procedimiento vigente al interior de Minambiente. 5. Brindar apoyo al seguimiento de proyectos y la formación de capacidades respecto a gestión de impactos y autorizaciones ambientales para proyectos de energía solar fotovoltaica cuando sea requerido.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sea requerido. 11. Las demás actividades que le asigne el supervisor del contrato y que tengan relación con el objeto contractual.</t>
  </si>
  <si>
    <t>C-3202-0900-6-0-3202040-02</t>
  </si>
  <si>
    <t>https://community.secop.gov.co/Public/Tendering/OpportunityDetail/Index?noticeUID=CO1.NTC.5762603&amp;isFromPublicArea=True&amp;isModal=true&amp;asPopupView=true</t>
  </si>
  <si>
    <t>SANDRA PILAR CORTÉS SÁNCHEZ</t>
  </si>
  <si>
    <t>https://www1.funcionpublica.gov.co/web/sigep2/hdv/-/directorio/S676777-8003-5/view</t>
  </si>
  <si>
    <t>Prestar servicios profesionales a la Dirección de Asuntos Ambientales Sectorial y Urbana del Ministerio de Ambiente y Desarrollo Sostenible para apoyar la elaboración de insumos técnicos y el desarrollo de acciones que permitan la consolidación de los instrumentos objeto de elaboración o actualización en el marco del licenciamiento ambiental y otras relacionadas con el plan nacional de desarrollo.</t>
  </si>
  <si>
    <t>1. Presentar para aprobación del supervisor un plan de trabajo (actividades, cronograma y entregables) dentro de los diez (10) días calendario siguientes al cumplimiento de los requisitos de ejecución del contrato. 2. Desarrollar orientaciones técnicas para la formulación, evaluación y seguimiento de la fase de desmantelamiento y cierre ambiental del licenciamiento ambiental. 3. Desarrollar las acciones necesarias y formulación de lineamientos técnicos que permitan la actualización del Formato Único de Solicitud o Modificación de Licencia Ambiental. 4. Revisar, actualizar y elaborar orientaciones técnicas para la elaboración de la reglamentación dirigida a autoridades ambientales para hacer más eficiente al reporte de información sobre seguimiento de proyectos con licencia ambiental y el almacenamiento y reporte de información geográfica para la elaboración y evaluación de estudios ambientales y para el seguimiento de proyectos licenciados. 5. Revisar y analizar las propuestas de modificación del plan de compensaciones del componente biótico y del plan de inversión de no menos del 1% que tengan implicaciones en el proceso del licenciamiento ambiental. 6. Desarrollar las acciones de apoyo a la actualización normativa y a la elaboración y actualización de herramientas transversales del licenciamiento ambiental. 7. Apoyar a la Dirección de Asuntos Ambientales en temas estratégicos relacionados con el objeto contractual.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experticia del contratista sea necesaria o en las que se relacione con el objeto contractual. 12. Las demás actividades que le asigne el supervisor del contrato y que tengan relación con el objeto contractual.</t>
  </si>
  <si>
    <t>https://community.secop.gov.co/Public/Tendering/OpportunityDetail/Index?noticeUID=CO1.NTC.5762262&amp;isFromPublicArea=True&amp;isModal=true&amp;asPopupView=true</t>
  </si>
  <si>
    <t>CONVENIO INTERADMINISTRATIVO</t>
  </si>
  <si>
    <t>SOCIEDAD DE TELEVISIÓN DE CALDAS QUINDÍO Y RISARALDA LTDA</t>
  </si>
  <si>
    <t>AMANDA JAIMES MENDOZA</t>
  </si>
  <si>
    <t>Prestación de servicios integrales al Grupo de Comunicaciones del Ministerio de Ambiente y Desarrollo Sostenible como central de medios para fortalecer la divulgación, comunicación y socialización de las políticas públicas, proyectos, servicios, programas y actividades institucionales, así mismo, realizar la medición de impacto y sistematización de las buenas prácticas en materia ambiental y su percepción entre los públicos de interés para la vigencia 2024.</t>
  </si>
  <si>
    <t>1. Cumplir con plena autonomía técnica y administrativa, con las actividades, lineamientos y estándares definidos en las Condiciones técnicas exigidas. 2. Realizar y ejecutar los planes de medios requeridos para la difusión de las estrategias de comunicación de acuerdo con lo establecido por el grupo de comunicaciones del Ministerio de Ambiente y Desarrollo Sostenible., en los tiempos, horarios y cantidad requerida por la Entidad. 3. Realizar la segmentación y compra de espacios en los diferentes medios comunicación garantizando que éstos cumplan con los horarios y franjas propuestas dentro de los planes de medios. 4. Realizar los ajustes que el supervisor del contrato requiera de los mensajes y piezas de comunicación y entregarlos en los plazos que establezca el supervisor del contrato, de acuerdo con la complejidad del servicio requerido y con su respectiva aprobación. 5. Realizar estrategias de negociación, optimas y favorables con cada medio de comunicación, desplegando las acciones necesarias que permitan acceder a espacios, franjas o audiencias que estos tengan dentro de su programación o contenido. 6. Entregar para cada pago los soportes de las acciones, estrategias, emisiones y publicaciones de los mensajes institucionales de acuerdo con los requerimientos de cada proceso, adjuntando la certificación del medio. 7. Entregar los soportes de las publicaciones y/o mensajes de acuerdo con lo establecido en la Ficha de Condiciones Técnicas. 8. Presentar al supervisor del contrato los siguientes informes documentados con sus respectivos soportes en medio magnético y electrónico: 1. Informe mensual de ejecución para pago, para lo cual deberá entregar informe radicado en los canales dispuestos por el ministerio, en el que se pueda verificar el avance del contrato en relación con las actividades, los recursos ejecutados, el control de divulgación ordenada con pruebas de emisión, en medios masivos y alternativos o el que corresponda, que indique el movimiento de las órdenes aprobadas y saldo a la fecha del valor total del contrato (en Word y Excel, desprotegidos). 2. Un informe final de la ejecución del contrato discriminando por períodos facturados por tipo de servicio prestado (en Excel, desprotegido), impreso y radicado en el Ministerio. 9. Trasladar al Ministerio todos los descuentos sobre las tarifas publicadas por los proveedores y medios de comunicación y la totalidad de bonificaciones, derivadas de los espacios de divulgación otorgados por los medios del Ministerio., para lo cual el contratista deberá presentar previamente los documentos definitivos donde conste el Acuerdo (tarifas de cada uno de los proveedores y medios para las estrategias y pautas del Ministerio)., para la correspondiente aprobación del supervisor. 10. Prestar los servicios para planear, orientar, coordinar, ejecutar, gestionar, administrar y controlar las actividades y activaciones que requiera el grupo de comunicaciones del Ministerio de Ambiente y Desarrollo Sostenible., de conformidad con las especificaciones técnicas definidas en las solicitudes de bienes y servicios, aprobadas por el supervisor del contrato. 11. Pagar a los proveedores de los servicios contratados el desarrollo de acciones de comunicación, de acuerdo con los plazos establecidos en los acuerdos comerciales que realice. Las condiciones comerciales que se pacten con los proveedores son de su responsabilidad y por ningún motivo podrá trasladarse la misma al Ministerio de Ambiente y Desarrollo Sostenible, ni condicionar la realización de una acción de comunicación a las condiciones de pago establecidas por un proveedor, como es el caso de pagos anticipados. Por ningún motivo el contratista podrá condicionar o amparar su responsabilidad frente al pago de proveedores, con el momento de realización del pago por parte del Ministerio. 12. Garantizar que todas las piezas producidas o de banco de imágenes tales como imágenes, fotografías, audios, videos y demás, cuenten con la autorización escrita de las personas que aparecen en las piezas y entregar dichas autorizaciones al supervisor del contrato. Frente a los materiales de carácter comunicacional, en cada caso se acordará entre el CONTRATISTA y el MINISTERIO la vigencia de la autorización del derecho de imagen de los actores y/o intervinientes en las piezas publicitarias. 13. El Contratista debe entregar la totalidad del material audiovisual producido al término del contrato, incluyendo todas las piezas audiovisuales, gráficas y otros elementos, en dos unidades que permitan contar con un respaldo de la información, (discos duros de almacenamiento con capacidad no inferior a 8 Terabytes). Estas unidades deben ser compatibles con sistemas y dispositivos estándar, asegurando la integridad y seguridad del contenido, y cumplir con requisitos organizativos. La entrega se llevará a cabo en la dirección designada por el Ministerio de Ambiente y Desarrollo Sostenible, quien realizará una revisión del material y notificará cualquier discrepancia identificada Realizar el monitoreo diario de medios requerido, las 24 horas del día, los siete (7) días de la semana, de conformidad con los criterios señalados en el anexo técnico. 14. Garantizar la disponibilidad de un ejecutivo quien será el encargado de entregar los informes solicitados, de responder vía WhatsApp o telefónicamente todas las solicitudes e inquietudes del supervisor del contrato o de la persona que él delegue, brindar soporte a cualquier inquietud que se presente con el servicio en cualquier día y hora requerido, incluyendo fines de semana y festivos, con un tiempo de respuesta (recepción del requerimiento) no mayor a 15 minutos. 15. Garantizar el funcionamiento y acceso permanente de la plataforma web dispuesta para la consulta de la información monitoreada según los requerimientos y necesidades señalados por el supervisor descritos en el anexo técnico y demás documentos precontractuales que forman parte del contrato. 16. Contar con un sistema o mecanismo de alertas en tiempo real donde se notifique -a grupos de mensajería instantánea u otros medios acordados previamente con el supervisor- la información o noticias relevantes del Ministerio de Ambiente y Desarrollo y sus entidades adscritas, que afecten directamente la imagen de la entidad o algunos de sus voceros. 17. Elaborar y remitir al supervisor de manera oportuna conforme la periodicidad descrita en el anexo técnico los informes cuantitativos y cualitativos, análisis, insumos, registros y los demás que sean necesarios, como producto del monitoreo de medios realizado.</t>
  </si>
  <si>
    <t>El valor del Contrato asciende hasta la suma de DOS MIL SEISCIENTOS MILLONES DE PESOS ($2.600.000.000) M/CTE, incluidos impuestos, costos directos, indirectos, tasas y contribuciones a las que haya lugar.</t>
  </si>
  <si>
    <t>https://community.secop.gov.co/Public/Tendering/OpportunityDetail/Index?noticeUID=CO1.NTC.5771966&amp;isFromPublicArea=True&amp;isModal=False</t>
  </si>
  <si>
    <t>41 CUMPLIM+ PAGO D SALARIOS_PRESTAC SOC LEGALES</t>
  </si>
  <si>
    <t>El plazo de ejecución del contrato será hasta el 20 de diciembre de 2024 o hasta el agotamiento del presupuesto, lo que suceda primero.</t>
  </si>
  <si>
    <t>WILBER ROMAN PULIDO RODRIGUEZ</t>
  </si>
  <si>
    <t>https://www1.funcionpublica.gov.co/web/sigep2/hdv/-/directorio/S806908-8003-5/view</t>
  </si>
  <si>
    <t>Prestar servicios profesionales a la DOAT apoyando en el desarrollo conceptual de temas concernientes al ordenamiento ambiental indígena, instancias de diálogo y compromisos adquiridos en el marco del PND, desde las competencias de la dirección en distintas instancias.</t>
  </si>
  <si>
    <t>1. Generar insumos para la construcción, conceptualización y puesta en marcha de los Planes de Ordenamiento Ambiental Indígena que lidera la DOAT. 2. Participar en las reuniones sectoriales en representación de la DOAT en los temas de ordenamiento indígena y ordenamiento ambiental indígena, generando memorias e insumos para la puesta en marcha de los Planes de Ordenamiento Ambiental Indígena que lidera la DOAT. 3. Elaborar herramientas para conceptualización sobre las funciones jurisdicciones y acciones de las autoridades ambientales indígenas y su relación con el SINA y el ordenamiento ambiental. 4. Apoyar conceptualmente, en instancias de diálogo y en el desarrollo de los compromisos del PND a la DOAT en lo referente a ordenamiento en la Amazonía Colombiana. 5. Participar en las instancias de diálogo y concertación pertinentes en representación de la DOAT frente a temas de ordenamiento territorial indígena y ambiental generando insumos y memorias. 6. Las demás que el supervisor asigne en cumplimiento el objeto contractual.</t>
  </si>
  <si>
    <t>El valor del contrato a celebrar es hasta por la suma de CIENTO TREINTA Y SIETE MILLONES SETESCIENTOS CINCUENTA MIL PESOS ($137.750.000M/CTE), incluido los impuestos a que haya lugar.</t>
  </si>
  <si>
    <t>https://community.secop.gov.co/Public/Tendering/OpportunityDetail/Index?noticeUID=CO1.NTC.5824938&amp;isFromPublicArea=True&amp;isModal=true&amp;asPopupView=true</t>
  </si>
  <si>
    <t>El término estrictamente indispensable para que el contratista cumpla con el objeto y obligaciones contractuales será nueve (09) meses y quince (15) días, o hasta 31 de diciembre de 2024, lo primero que ocurra.</t>
  </si>
  <si>
    <t>FABIAN ALONSO HERNANDEZ RAMOS</t>
  </si>
  <si>
    <t>https://www1.funcionpublica.gov.co/web/sigep2/hdv/-/directorio/S2780005-8003-5/view</t>
  </si>
  <si>
    <t>Prestar servicios profesionales a la Dirección de Gestión Integral del Recurso Hídrico del Ministerio de Ambiente y Desarrollo Sostenible, para apoyar técnicamente en el marco de la sentencia Ventanilla Minera, así como en la gestión de solicitudes relacionadas con los instrumentos de planificación.</t>
  </si>
  <si>
    <t>1. Elaborar el plan de trabajo para el desarrollo de las obligaciones del contrato Calle 37 No. 8 - 40, Bogotá D.C., Colombia Conmutador: (+57) 601 332 3400 https://www.minambiente.gov.co/ F-A-CTR-52: V7 – 27/07/2023 Página 7|21 2. Suministrar insumos técnicos (Documentales, espaciales, conceptuales) requeridos en el marco del cumplimiento de la sentencia de Ventanilla Minera (C339 de 2022) asociados con los instrumentos de planificación a nivel de cuencas (POMCAS, PMAM, PMAA). 3. Preparar, convocar y asistir a las reuniones, espacios y mesas de trabajo en relación con el cumplimiento de las acciones vinculadas a la Sentencia de ventanilla Minera, respecto de las funciones de la DGIRH. 4. Apoyar las acciones de gestión de la información (espacial) requerida para fines de seguimiento y elaboración de informes respecto a los Planes de Ordenación y Manejo de Cuencas Hidrográficas (POMCA) y Planes de Manejo ambiental de microcuencas (PMAM), que realizan las autoridades ambientales, conforme los mecanismos definidos por el Ministerio para tal efecto. 5. Apoyar la gestión y ejecución de acciones para el adecuado cargue de información, por parte de las Autoridades Ambientales, en el submódulo POMCA del SIRH, en coordinación con el equipo técnico de SIRH. 6. Las demás actividades que le sean requeridas por el Supervisor del Contrato y que tenga relación con las obligaciones del contrato.</t>
  </si>
  <si>
    <t>El valor del contrato a celebrar es hasta por la suma de OCHENTA Y UN MILLONES DE PESOS ($ 81.000.000,00), incluido los impuestos a que haya lugar</t>
  </si>
  <si>
    <t>https://community.secop.gov.co/Public/Tendering/OpportunityDetail/Index?noticeUID=CO1.NTC.5774390&amp;isFromPublicArea=True&amp;isModal=true&amp;asPopupView=true</t>
  </si>
  <si>
    <t>El término estrictamente indispensable para que el contratista cumpla con el objeto y obligaciones contractuales será de NUEVE (9) MESES, o hasta 31 de diciembre de 2024, lo primero que ocurra.</t>
  </si>
  <si>
    <t>LUIS ORLANDO FORERO HIGUERA</t>
  </si>
  <si>
    <t>https://www1.funcionpublica.gov.co/web/sigep2/hdv/-/directorio/S1038298-8003-5/view</t>
  </si>
  <si>
    <t>Prestación de servicios profesionales a la Dirección de Bosques, Biodiversidad y Servicios Ecosistémicos del Ministerio de Ambiente y Desarrollo Sostenible, para gestionar, proyectar y revisar los actos administrativos y PQRS relacionados con los procesos de estrategias de conservación in situ, áreas protegidas y apoyar la elaboración de actos administrativos de iniciativas normativas relacionadas con las áreas mencionadas.</t>
  </si>
  <si>
    <t>1. Revisar los actos administrativos y PQRS relacionados con los procesos de áreas protegidas y estrategias de conservación in situ. 2. Apoyar la elaboración de actos administrativos relacionados con los procesos de declaratoria de áreas protegidas del SINAP, estrategias de conservación in situ, adopción de planes de manejo de las áreas protegidas. 3. Asistir a las reuniones a las que sea convocada, relacionadas con el objeto contractual 4. Participar en la elaboración de iniciativas normativas de reglamentación, relacionadas el objeto contractual 5. Las demás que sean asignadas por el supervisor del contrato y que tengan relación con el objeto contractual.</t>
  </si>
  <si>
    <t>El valor del contrato a celebrar es hasta por la suma de SESENTA Y CUATRO MILLONES CIENTO TREINTA Y TRES MIL TRESCIENTOS TREINTA Y TRES PESOS M/CTE ($64.133.333) Incluido I.V.A y demás impuestos a que haya lugar.</t>
  </si>
  <si>
    <t>https://community.secop.gov.co/Public/Tendering/OpportunityDetail/Index?noticeUID=CO1.NTC.5774543&amp;isFromPublicArea=True&amp;isModal=true&amp;asPopupView=true</t>
  </si>
  <si>
    <t>DIANA ROCIO BARBOSA CASTRO</t>
  </si>
  <si>
    <t>https://www1.funcionpublica.gov.co/web/sigep2/hdv/-/directorio/S316648-8003-5/view</t>
  </si>
  <si>
    <t>Prestar servicios profesionales a la Subdirección de Educación y Participación para apoyar el proceso de estructuración y conceptualización de la arquitectura institucional y sistematización de la gestión adelantada por la dependencia.</t>
  </si>
  <si>
    <t>1. Apoyar el proceso de conceptualización y articulación de las actividades desarrolladas por la dependencia con el Sistema Nacional de Diálogo para la Transformación de Conflictos Socioambientales 2. Apoyar a la dependencia en la estructuración de la arquitectura institucional que articule los procesos de participación ciudadana desarrollados por la subdirección de educación y Calle 37 No. 8 - 40, Bogotá D.C., Colombia Conmutador: (+57) 601 332 3400 https://www.minambiente.gov.co/ F-A-CTR-52: V7 – 27/07/2023 Página 7|19 participación, con las demás áreas del ministerio de Ambiente y Desarrollo Sostenible y las entidades del SINA. 3. Apoyar el diseño de estrategias encaminadas a consolidar y analizar la información generada en los procesos de participación, educación y Divulgación de Conocimiento y Cultura Ambiental adelantados por la dependencia. 4. Apoyar el ejercicio de caracterización de conflictos socioecológicos promoviendo la georreferenciación de los mismos de conformidad con lo requerido por el supervisor de contrato. 5. Presentar reportes que permitan establecer estrategias de mejora para la apropiación social del conocimiento de las actividades desarrolladas por la Subdirección de Educación y Participación 6. Asistir a las reuniones que asigne el supervisor. 7. Apoyar en la respuesta a requerimientos, derechos de petición y demás solicitudes asignadas por el supervisor del contrato. 8. Las demás obligaciones que se le asignen y que tengan relación con el objeto del contrato.</t>
  </si>
  <si>
    <t>El valor del contrato a celebrar es hasta por la suma de NOVENTA Y OCHO MILLONES TRESCIENTOS TREINTA Y TRES MIL TRESCIENTOS TREINTA Y TRES PESOS M/CTE ($98.333.333), incluido los impuestos a que haya lugar.</t>
  </si>
  <si>
    <t>https://community.secop.gov.co/Public/Tendering/OpportunityDetail/Index?noticeUID=CO1.NTC.5765277&amp;isFromPublicArea=True&amp;isModal=true&amp;asPopupView=true</t>
  </si>
  <si>
    <t>El término estrictamente indispensable para que el contratista cumpla con el objeto y obligaciones contractuales será de NUEVE MESES (9) VEINTICINCO (25) DÍAS</t>
  </si>
  <si>
    <t>MARCO DAVID PARRA PEDREROS</t>
  </si>
  <si>
    <t>https://www1.funcionpublica.gov.co/web/sigep2/hdv/-/directorio/S1345184-8003-5/view</t>
  </si>
  <si>
    <t>Prestación de servicios profesionales a la Dirección de Bosques, Biodiversidad y Servicios Ecosistémicos del Ministerio de Ambiente y Desarrollo Sostenible, para realizar desde el componente social, el análisis y evaluación de los procesos relacionados con el ordenamiento y manejo de las reservas forestales protectoras y protectoras-productoras nacionales.</t>
  </si>
  <si>
    <t>1. Elaborar informes técnicos requeridos desde el componente social en el marco de la actualización y adopción de los planes de manejo de las reservas forestales protectoras y protectoras-productoras de orden nacional. 2. Elaborar pronunciamientos técnicos desde el componente social, de las propuestas de realinderación, recategorización o integración de las Reservas Forestales Protectoras Nacionales. 3. Realizar el acompañamiento a los procesos de consulta previa requeridos para la adopción de los planes de manejo de las reservas forestales protectoras y protectoras-productoras de orden nacional, generando informes y documentos técnicos correspondientes. 4. Asistir a las reuniones y mesas técnicas que le sean requeridas en el marco del objeto del contrato, generando informes y documentos técnicos correspondientes. 5.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6. Realizar cuando se requiera las visitas técnicas que involucren la temática del objeto del contrato, generando los informes y documentos técnicos correspondientes. 7. Entregar a archivo de gestión de la Dirección de Bosques, Biodiversidad y Servicios Ecosistémicos, la documentación generada durante el desarrollo de las obligaciones del contrato, empleando los formatos establecidos en el SOMOSIG-Sistema integrado de gestión. 8. Las demás que sean asignadas por el supervisor del contrato y que tengan relación con el objeto contractual.</t>
  </si>
  <si>
    <t>El valor del contrato a celebrar es hasta por la suma de SESENTA Y UN MILLONES CUATROCIENTOS CINCUENTA Y OCHO MIL TRESCIENTOS TREINTA Y TRES PESOS M/CTE ($61.458.333) incluido los impuestos a que haya lugar.</t>
  </si>
  <si>
    <t>https://community.secop.gov.co/Public/Tendering/OpportunityDetail/Index?noticeUID=CO1.NTC.5765784&amp;isFromPublicArea=True&amp;isModal=true&amp;asPopupView=true</t>
  </si>
  <si>
    <t>FREDDY MAURICIO VARGAS LINDARTE</t>
  </si>
  <si>
    <t>https://www1.funcionpublica.gov.co/web/sigep2/hdv/-/directorio/S2327458-8003-5/view</t>
  </si>
  <si>
    <t>Prestar servicios profesionales al Despacho de la Secretaria General del Ministerio de Ambiente y Desarrollo Sostenible para la articulación de la cooperación internacional en el proceso de Modernización Institucional y el ajuste del Manual de Funciones y Competencias Laborales de la Entidad.</t>
  </si>
  <si>
    <t>1. Adelantar las actividades de articulación y enlace de la cooperación internacional encargada de la creación de la nueva dependencia coordinadora e implementadora de la economía forestal, de la biodiversidad y del cambio climático y el equipo de Modernización Institucional del Ministerio. 2. Aportar técnicamente en la revisión de los productos entregados por la Cooperación Internacional encargada de la creación de la nueva dependencia coordinadora e implementadora de la economía forestal, de la biodiversidad y del cambio climático. 3. Identificar los métodos y lineamientos para la actualización de los Manuales de Funciones y Competencias Laborales de las entidades del sector de Ambiente y Desarrollo Sostenible 4. Revisar, editar y diagramar el Manual de Funciones y Competencias Laborales del Ministerio de Ambiente y Desarrollo Sostenible. 5. Desarrollar sesiones técnicas con las dependencias del Ministerio de Ambiente y Desarrollo Sostenible para la validación de las fichas del Manual de Funciones y Competencias Laborales. 6. Elaborar los capítulos técnicos relacionados con Manual de Funciones y Competencias Laborales. 7. Proyectar los actos administrativos de Manual de Funciones y Competencias Laborales. 8. Brindar el acompañamiento técnico requerido para el correcto desarrollo de las actividades del proyecto de Modernización Institucional. Calle 37 No. 8 - 40, Bogotá D.C., Colombia Conmutador: (+57) 601 332 3400 https://www.minambiente.gov.co/ F-A-CTR-52: V7 – 27/07/2023 Página 7|19 9. Elaborar documentos, conceptos y/o proyectar respuestas a requerimientos asociados con el proceso de Modernización Institucional. 10. Las demás que sean pertinentes y necesarias para cumplir con el objeto del contrato.</t>
  </si>
  <si>
    <t>El valor del contrato a celebrar es hasta por la suma de CUARENTA Y NUEVE MILLONES DE PESOS M/CTE. ($49.000.000)</t>
  </si>
  <si>
    <t>https://community.secop.gov.co/Public/Tendering/OpportunityDetail/Index?noticeUID=CO1.NTC.5766380&amp;isFromPublicArea=True&amp;isModal=true&amp;asPopupView=true</t>
  </si>
  <si>
    <t>VIVIANA CAROLINA DIAZ GARNICA</t>
  </si>
  <si>
    <t>https://www1.funcionpublica.gov.co/web/sigep2/hdv/-/directorio/S337782-8003-5/view</t>
  </si>
  <si>
    <t>Prestación de servicios profesionales a la Dirección de Gestión Integral del Recurso Hídrico del Ministerio de Ambiente y Desarrollo Sostenible para Profesional de soporte y fortalecer técnicamente a las Autoridades Ambientales en relación con el acotamiento de la ronda hídrica, el desarrollo de componentes de gestión del riesgo y cambio climático en los instrumentos de planificación de cuencas hidrográficas.</t>
  </si>
  <si>
    <t>1. Elaborar y presentar al supervisor del contrato un plan de trabajo para la ejecución del objeto y obligaciones del contrato. 2. Participar y elaborar los insumos técnicos que se requieran en el proceso de actualización de la guía para la formulación de los Planes de Ordenación y manejo de cuencas hidrográficas (POMCA) en relación con el apoyo técnico a las Autoridades Ambientales del componente de gestión del riesgo y Cambio Climático, así como participar en la socialización de la Guía actualizada a las autoridades Ambientales. 3. Atender y brindar respuesta a las observaciones que se presenten en el proceso consulta de la Guía Técnica actualizada para la Formulación de los Planes de Ordenación y Manejo de Cuencas Hidrográficas (POMCA) en los componentes de Gestión del Riesgo y Cambio Climático del POMCA, en el proceso normativo de adopción de la guía actualizada. 4. Realizar la asistencia técnica a las autoridades Ambientales en el proceso de acotamiento de ronda Hídrica, incluyendo la atención y respuesta a dichas Autoridades. 5. Brindar soporte técnico requerido en la elaboración de insumos cartográficos y conceptuales requeridos por el grupo de Planificación en cumplimiento de los requerimientos por parte de usuarios internos y externos, en relación con los instrumentos de planificación. 6. Participar en los diferentes espacios que contribuyan a la adecuada planificación de cuencas hidrográficas y a la incorporación de la gestión del recurso hídrico, acorde a la normatividad vigente y la Política Nacional para la Gestión Integral del Recurso Hídrico. 7. Apoyar la articulación de los procesos de ordenación y manejo de cuencas con los programas y proyectos en los territorios priorizados 8. Todas las demás actividades que le sean asignadas por el Supervisor del Contrato y que tenga relación con el objeto del contrato.</t>
  </si>
  <si>
    <t>El valor del contrato a celebrar es hasta por la suma de SETENTA Y NUEVE MILLONES DOSCIENTOS MIL PESOS ($79.200.000,00), incluido los impuestos a que haya lugar.</t>
  </si>
  <si>
    <t>https://community.secop.gov.co/Public/Tendering/OpportunityDetail/Index?noticeUID=CO1.NTC.5794498&amp;isFromPublicArea=True&amp;isModal=False</t>
  </si>
  <si>
    <t>El término estrictamente indispensable para que el contratista cumpla con el objeto y obligaciones contractuales será de nueve (9) meses.</t>
  </si>
  <si>
    <t>BORIS JOSÉ BORA ARIZA</t>
  </si>
  <si>
    <t>https://www1.funcionpublica.gov.co/web/sigep2/hdv/-/directorio/S1967237-8003-5/view</t>
  </si>
  <si>
    <t>Prestación de servicios profesionales a la Dirección de Gestión Integral de Recurso Hídrico del Ministerio de Ambiente y Desarrollo Sostenible para asistir técnicamente a las Autoridades Ambientales Competentes para el manejo y cargue de datos a los módulos de instrumentos de gestión de recurso hídrico y acompañar el proceso de análisis de completitud y validación de datos del Registro de Usurarios del Recurso Hídrico y cuerpos de agua.</t>
  </si>
  <si>
    <t>1. Presentar para la aprobación del supervisor un plan de trabajo para la ejecución del contrato. 2. Apoyar la captura de requerimientos funcionales del SIRH al interior de la DGIRH, y con los demás actores del SIRH. 3. Depurar las bases de datos del SIRH y realizar análisis de confiabilidad de la información recopilada que garantizar su uso por la comunidad en general. 4. Apoyar técnicamente al Ministerio de Ambiente y Desarrollo Sostenible y a las Autoridades Ambientales competentes en materia del registro de usuarios del recurso hídrico - RURH. 5. Apoyar en la elaboración de la documentación de los componentes y módulos del SIRH, manual técnico, historias de usuarios, documento de alcance funcional. 6. Acompañar y participar en procesos de socialización y capacitaciones sobre el uso del SIRH que permitan realizar seguimiento al monitoreo regional del recurso hídrico en las eco-regiones priorizadas. 7. Asistir técnicamente al Ministerio de Ambiente y Desarrollo Sostenible y a las Autoridades Ambientales competentes para la formulación de proyectos destinados al monitoreo del agua subterránea en las eco_x0002_regiones priorizadas. 8. Las demás actividades que estén relacionadas con el objeto contractual y que sean requeridas por el supervisor.</t>
  </si>
  <si>
    <t>El valor del contrato a celebrar es hasta por la suma de SESENTA Y DOS MILLONES SEIS MIL PESOS M/CTE ($ 62.006.000), incluido los impuestos a que haya lugar</t>
  </si>
  <si>
    <t>https://community.secop.gov.co/Public/Tendering/OpportunityDetail/Index?noticeUID=CO1.NTC.5794307&amp;isFromPublicArea=True&amp;isModal=False</t>
  </si>
  <si>
    <t>El término estrictamente indispensable para que el contratista cumpla con el objeto y obligaciones contractuales será de siete (7) meses, o hasta 31 de diciembre, lo primero que ocurra.</t>
  </si>
  <si>
    <t>ALEXANDRA FLOREZ RODRIGUEZ</t>
  </si>
  <si>
    <t>https://www1.funcionpublica.gov.co/web/sigep2/hdv/-/directorio/S2213404-8003-5/view</t>
  </si>
  <si>
    <t>https://community.secop.gov.co/Public/Tendering/OpportunityDetail/Index?noticeUID=CO1.NTC.5774815&amp;isFromPublicArea=True&amp;isModal=true&amp;asPopupView=true</t>
  </si>
  <si>
    <t>ANDRÉS FELIPE LÓPEZ OSORIO</t>
  </si>
  <si>
    <t>https://www1.funcionpublica.gov.co/web/sigep2/hdv/-/directorio/S4470070-8003-5/view</t>
  </si>
  <si>
    <t>Prestar servicios profesionales al Grupo de Recursos Genéticos de la Dirección de Bosques, Biodiversidad y Servicios Ecosistémicos, para apoyar el componente legal requerido dentro del Régimen sobre Acceso a los Recursos Genéticos y temas conexos</t>
  </si>
  <si>
    <t>1. Proyectar actos administrativos y hacer el análisis jurídico en la evaluación y seguimiento de las solicitudes y contratos de acceso a los recursos genéticos y sus productos derivados. 2. Proyectar los insumos requeridos para la elaboración de normas sobre el uso sostenible de los recursos genéticos y productos derivados. 3. Generar los documentos necesarios desde el componente legal sobre las temáticas relacionadas en materia de recursos genéticos y productos derivados. 4. Organizar y participar en reuniones de negociación de contratos y apoyar las actividades de divulgación de información sobre los aspectos jurídicos de la aplicación del régimen sobre acceso a los recursos genéticos y sus productos derivados en Colombia. 5. Elaborar los documentos necesarios en las etapas de estructuración, ejecución y liquidación de convenios o contratos.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</si>
  <si>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CINCUENTA Y CUATRO MILLONES OCHENTA Y TRES MIL TRECIENTOS TREINTA Y TRES DE PESOS ($54.083.333) M/CTE, incluido los impuestos a que haya lugar</t>
  </si>
  <si>
    <t>https://community.secop.gov.co/Public/Tendering/OpportunityDetail/Index?noticeUID=CO1.NTC.5776400&amp;isFromPublicArea=True&amp;isModal=true&amp;asPopupView=true</t>
  </si>
  <si>
    <t>El término estrictamente indispensable para que el contratista cumpla con el objeto y obligaciones contractuales será de NUEVE (9) MESES Y VEINTICINCO (25) DIAS, o hasta 31 de diciembre de 2024, lo primero que ocurra.</t>
  </si>
  <si>
    <t>KATHERINE PALACIO DIAZ</t>
  </si>
  <si>
    <t>https://www1.funcionpublica.gov.co/web/sigep2/hdv/-/directorio/S4882767-8003-5/view</t>
  </si>
  <si>
    <t>Prestación de servicios profesionales a la Dirección de Bosques, Biodiversidad y Servicios Ecosistémicos del Ministerio de Ambiente y Desarrollo Sostenible, para prestar apoyo técnico en el seguimiento y cumplimiento de sentencias y órdenes judiciales a cargo de la Dirección.</t>
  </si>
  <si>
    <t>1. Apoyar la formulación y generación de informes técnicos en el marco de las funciones de la Dirección que den cuenta del estado de cumplimiento frente a los distintos requerimientos judiciales. 2. Proyectar de manera conjunta dentro de los términos legales y desde el componente técnico respuesta a los requerimientos internos, externos y de entes de control relacionados con el seguimiento y cumplimiento de órdenes judiciales a cargo de la Dirección de Bosques, Biodiversidad y Servicios Ecosistémicos. 3. Participar como profesional técnico en las reuniones interinstitucionales y visitas técnicas que sean requeridas para dar el cumplimiento a los requerimientos judiciales relacionados con las funciones de la Dirección de Bosques, Biodiversidad y Servicios Ecosistémicos. 4. Brindar apoyo técnico en la articulación de espacios de diálogo, reuniones y mesas de trabajo con las instituciones del SINA y demás entidades y dependencias del Ministerio para adelantar las gestiones necesarias que permitan dar cumplimiento a los requerimientos judiciales. 5. Las demás actividades que estén relacionadas con el objeto contractual y que sean asignadas por el supervisor.</t>
  </si>
  <si>
    <t>El valor del contrato a celebrar es hasta por la suma de CINCUENTA Y TRES MILLONES CIENTO SESENTA Y SEIS MIL SEISCIENTOS SESENTA Y SIETE PESOS M/CTE ($53.166.667), incluido los impuestos a que haya lugar</t>
  </si>
  <si>
    <t>https://community.secop.gov.co/Public/Tendering/OpportunityDetail/Index?noticeUID=CO1.NTC.5777270&amp;isFromPublicArea=True&amp;isModal=true&amp;asPopupView=true</t>
  </si>
  <si>
    <t>El término estrictamente indispensable para que el contratista cumpla con el objeto y obligaciones contractuales será de NUEVE (9) MESES Y VEINTE (20) DÍAS o hasta 31 de diciembre, lo primero que ocurra</t>
  </si>
  <si>
    <t>JAYDY MILENA SALAZAR SANDOVAL</t>
  </si>
  <si>
    <t>https://www1.funcionpublica.gov.co/web/sigep2/hdv/-/directorio/S2207322-8003-5/view</t>
  </si>
  <si>
    <t>Prestar servicios profesionales a la Dirección de Asuntos Ambientales Sectorial y Urbana del Ministerio de Ambiente y Desarrollo Sostenible en la generación de insumos técnicos para promover la implementación de alternativas de construcción sostenible e infraestructura verde en territorios priorizados en el marco del Plan Nacional de Desarrollo 2022-2026.</t>
  </si>
  <si>
    <t>1. Presentar para aprobación del supervisor un plan de trabajo (actividades, cronograma y entregables) dentro de los diez (10) días calendario siguientes al cumplimiento de los requisitos de ejecución del contrato. 2. Apoyar el proceso de actualización y ajuste de los lineamientos y criterios aplicables a la construcción sostenible con enfoque regional, mediante el insumo técnico para la construcción de la guía metodológica que oriente la incorporación de criterios en construcción sostenible, que incluya alternativas de infraestructura verde, por zonas climáticas, para municipios de menos de 50 mil habitantes priorizados. 3. Proponer lineamientos de construccion sostenible, que incluyan alternativas de infraestructura verde, por zonas climáticas, como insumo para la estructuración de proyectos en municipios de menos de 50 mil habitantes priorizados. 4. Gestionar acciones y generar insumos técnicos en el proceso de articulación con el sector vivienda, en el marco del proceso de actualización de la reglamentación sobre construcción sostenible y espacio público (Resolución 0549 de 2015 y Decreto 1504 de 1998)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</si>
  <si>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https://community.secop.gov.co/Public/Tendering/OpportunityDetail/Index?noticeUID=CO1.NTC.5776262&amp;isFromPublicArea=True&amp;isModal=true&amp;asPopupView=true</t>
  </si>
  <si>
    <t>El término estrictamente indispensable para que el contratista cumpla con el objeto y obligaciones contractuales será SIETE (7) meses, o hasta 31 de diciembre de 2024, lo primero que ocurra, contados a partir del cumplimiento de los requisitos de ejecución.</t>
  </si>
  <si>
    <t>JUAN SEBASTIAN VALLE PARRA</t>
  </si>
  <si>
    <t>https://www1.funcionpublica.gov.co/web/sigep2/hdv/-/directorio/S3108082-8003-5/view</t>
  </si>
  <si>
    <t>Prestar servicios profesionales a la Dirección de Cambio Climático y Gestión del Riesgo del Ministerio de Ambiente y Desarrollo Sostenible para apoyar al grupo de mitigación en el desarrollo de estrategias de financiamiento climático en concordancia con los compromisos ambientales del País a nivel nacional e internacional</t>
  </si>
  <si>
    <t>1. Acompañar a la Dirección de Cambio Climático y Gestión del Riesgo- DCCGR y al Viceministerio de Ordenamiento Ambiental y Territorial-VOAT, en los procesos de elaboración de elementos técnicos en materia de financiamiento climático, y el relacionamiento con actores internos y externos del sector ambiente. 2. Apoyar en la definición, desarrollo y ejecución de la agenda de la DCCGR respecto a la aplicación de nuevos conceptos e instrumentos relativos a las finanzas climáticas, relacionados con la mitigación de gases de efecto invernadero, la adaptación al cambio climático y el riesgo climático. 3. Apoyar la elaboración de documentos, informes, reportes y/o ayudas de memorias de carácter técnico, y consolidar el análisis de información relativa a finanzas climáticas, instrumentos, estrategias de financiamiento climático, procesos de tecnificación y orientación de la innovación en materia de Financiamiento Climático, portafolio de instrumentos financieros innovadores, y aquellos que sean solicitados, relacionados con el objeto contractual. 4. Apoyar la comunicación de la agenda de finanzas climáticas de la Dirección de Cambio Climático y Gestión del Riesgo de Desastres a nivel nacional e internacional. 5. Apoyar la ejecución de la agenda intersectorial al interior del SISCLIMA y en la implementación de la Política Nacional de Cambio Climático y sus estrategias para el fortalecimiento del medio de implementación relacionado con financiamiento. 6. Apoyar la revisión de metodologías, informes de costeo de medidas de mitigación, adaptación y gestión del riesgo de desastres, estructuras de costos, flujos financieros requeridos para cumplimiento de los compromisos nacionales para la gestión del cambio climático.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</si>
  <si>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NOVENTA Y DOS MILLONES SETECIENTOS OCHENTA Y TRES MIL TRESCIENTOS TREINTA Y TRES PESOS M/CTE ($92.783.333), incluido los impuestos a que haya lugar</t>
  </si>
  <si>
    <t>https://community.secop.gov.co/Public/Tendering/OpportunityDetail/Index?noticeUID=CO1.NTC.5782892&amp;isFromPublicArea=True&amp;isModal=true&amp;asPopupView=true</t>
  </si>
  <si>
    <t>El término estrictamente indispensable para que el contratista cumpla con el objeto y obligaciones contractuales será de NUEVE (9) MESES VEINTITRES (23) DÍAS, o hasta el 31 de diciembre de 2024 (lo primero que ocurra), contados a partir del cumplimiento de los requisitos de ejecución previo perfeccionamiento del contrato.</t>
  </si>
  <si>
    <t>NATALIA AGUDELO RUIZ</t>
  </si>
  <si>
    <t>INGENIERIA DE MINAS Y METALURGIA</t>
  </si>
  <si>
    <t>https://www1.funcionpublica.gov.co/web/sigep2/hdv/-/directorio/S1283997-8003-5/view</t>
  </si>
  <si>
    <t>Prestar servicios profesionales a la Dirección de Asuntos Ambientales Sectorial y Urbana del Ministerio de Ambiente y Desarrollo Sostenible, para la generación y desarrollo de acciones interinstitucionales y sectoriales en el marco de la gestión ambiental del mercurio y las actividades mineras.</t>
  </si>
  <si>
    <t>1. Elaborar y presentar al supervisor un plan detallado de trabajo, que incluya actividades, cronograma y entregables, en un plazo máximo de diez (10) días calendario tras cumplir con los requisitos de ejecución establecidos en el contrato. 2. Apoyar técnicamente desde el aspecto minero-ambiental, la participación y gestión del Ministerio de Ambiente y Desarrollo Sostenible en los diferentes escenarios (planes, programas, proyectos e iniciativas) regionales, nacionales e internacionales en el marco de la gestión del mercurio. 3. Apoyar técnicamente la generación de los insumos técnicos para el cierre minero. 4. Brindar insumos en el marco de la normatividad e instrumentos técnicos que se elaboren en el Ministerio de Ambiente y Desarrollo Sostenible desde el componente minero-ambiental. 5. Apoyar las actividades de construcción y socialización de los instrumentos técnicos y normativos tendientes a la gestión ambiental para la formalización minera, con énfasis en la estructuración de proyectos de distritos mineros.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</si>
  <si>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OCHENTA MILLONES DE PESOS MCTE ($80.000.000), incluido los impuestos a que haya lugar.</t>
  </si>
  <si>
    <t>https://community.secop.gov.co/Public/Tendering/OpportunityDetail/Index?noticeUID=CO1.NTC.5781002&amp;isFromPublicArea=True&amp;isModal=true&amp;asPopupView=true</t>
  </si>
  <si>
    <t>AURA ESTEFANIA HERRADA MOSQUERA</t>
  </si>
  <si>
    <t>https://www1.funcionpublica.gov.co/web/sigep2/hdv/-/directorio/S4822422-8003-5/view</t>
  </si>
  <si>
    <t>Prestación de servicios profesionales a la oficina de negocios verdes y sostenibles para adelantar la gestión financiera en los procesos que sean adelantados desde el Grupo de Análisis económico para la sostenibilidad, en el marco del Programa Nacional de Pago por Servicios Ambientales</t>
  </si>
  <si>
    <t>1. Realizar el apoyo financiero en la planeación y costeo de los proyectos que se requieran adelantar desde la Oficina de Negocios Verdes y Sostenibles, en el marco del Programa Nacional de Pago por Servicios Ambientales. 2. Realizar la proyección, revisión y seguimiento de estudios previos de los proyectos que sean asignados, en el marco del Programa Nacional de Pago por Servicios Ambientales. 3. Realizar la elaboración de informes requeridos para el seguimiento y control de los proyectos que sean asignados. 4. Apoyar las actividades de planeación, seguimiento y logística, que se requieran desde la Oficina de Negocios Verdes y Sostenibles.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t>
  </si>
  <si>
    <t>El valor del contrato a celebrar es hasta por la suma de CINCUENTA MILLONES DOSCIENTOS SESENTA Y SEIS MIL SEISCIENTOS SESENTA Y SIETE PESOS M/CTE ($50.266.667), incluido los impuestos a que haya lugar</t>
  </si>
  <si>
    <t>https://community.secop.gov.co/Public/Tendering/OpportunityDetail/Index?noticeUID=CO1.NTC.5781327&amp;isFromPublicArea=True&amp;isModal=true&amp;asPopupView=true</t>
  </si>
  <si>
    <t>El término estrictamente indispensable para que el contratista cumpla con el objeto y obligaciones contractuales será de NUEVE MESES (9) Y VEINTE (20) DÍAS CALENDARIO, o hasta 31 de diciembre de 2024, lo primero que ocurra</t>
  </si>
  <si>
    <t>SARA TABARES CARDONA</t>
  </si>
  <si>
    <t>https://www1.funcionpublica.gov.co/web/sigep2/hdv/-/directorio/S2525252-8003-5/view</t>
  </si>
  <si>
    <t>Prestación de servicios profesionales a la oficina de negocios verdes y sostenibles para el apoyo técnico en la generación de mecanismos y estrategias para el fomento y fortalecimiento de la Bioeconomía para la producción y consumo sostenible de los negocios verdes, desde el componente de Cultura y consumo responsable.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</si>
  <si>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apoyo técnico en la identificación y generación de mecanismos y estrategias que permitan el cumplimiento en el fomento, promoción y fortalecimiento de la bioeconomía en los territorios. 3. Realizar apoyo técnico en la Identificación y generación de mecanismos y estrategias que permitan el fomento de la cultura y consumo responsable dentro de los programas y/o proyectos de la oficina. 4. Realizar apoyo técnico en la estructuración y evaluación de proyectos relacionados a sistemas productivos sostenibles y Bioeconomía, en articulación con la unidad de proyectos de la oficina de negocios verdes y los lineamientos brindados para tal fin. 5. Realizar apoyo técnico en el desarrollo de incentivos, lineamientos, instrumentos, guías y herramientas generados para el cumplimiento del ejercicio de sus obligaciones y del objeto contractual. 6. Participar en las reuniones relacionadas con el objeto contractual para lo cual se deben allegar los soportes de la asistencia, ayudas de memoria y soporte del seguimiento a los compromisos establecidos por la Oficina de Negocios Verdes Sostenibles. 7. Las demás que determine el supervisor del contrato, relacionadas con el ejercicio de sus obligaciones y del objeto contractual</t>
  </si>
  <si>
    <t>El valor del contrato a celebrar es hasta por la suma de SESENTA Y SIETE MILLONES QUINIENTOS MIL PESOS M/CTE ($67.500.000), incluido los impuestos a que haya lugar.</t>
  </si>
  <si>
    <t>https://community.secop.gov.co/Public/Tendering/OpportunityDetail/Index?noticeUID=CO1.NTC.5814546&amp;isFromPublicArea=True&amp;isModal=true&amp;asPopupView=true</t>
  </si>
  <si>
    <t>El término estrictamente indispensable para que el contratista cumpla con el objeto y obligaciones contractuales será de NUEVE (9) MESES CALENDARIO, o hasta 31 de diciembre de 2024, lo primero que ocurra.</t>
  </si>
  <si>
    <t>ANDREA CAROLYNA SALAS BURGOS</t>
  </si>
  <si>
    <t>https://www1.funcionpublica.gov.co/web/sigep2/hdv/-/directorio/S437659-8003-5/view</t>
  </si>
  <si>
    <t>Prestar servicios profesionales a la Dirección de Asuntos Ambientales Sectorial y Urbana del Ministerio de Ambiente y Desarrollo Sostenible en la gestión, desarrollo e implementación de instrumentos para el control de las emisiones generadas por fuentes móviles en circulación.</t>
  </si>
  <si>
    <t>1. Presentar para aprobación del supervisor un plan de trabajo (actividades, cronograma y entregables) dentro de los diez (10) días calendario siguientes al cumplimiento de los requisitos de ejecución del contrato. 2. Apoyar en la generación de insumos técnicos y formulación de instrumentos normativos, entre ellos, verificar e incluir en las Normas Técnicas Colombianas los aspectos regulatorios, para el control de las emisiones atmosféricas generadas por fuentes móviles en circulación. 3. Generar insumos técnicos para avanzar en una propuesta de reglamentación de sensores remotos para el control de emisiones contaminantes vehiculares en vía. 4. Fortalecer capacidades de las autoridades ambientales para la implementación de las normas de fuentes móviles en circulación y el proceso de verificación de emisiones de las mismas. 5. Apoyar la generación de insumos técnicos y gestión necesaria para regular el uso de combustibles renovables, incluidos Biocombustibles y Combustibles Sostenibles de Aviación (SAF).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</si>
  <si>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SETENTA Y UN MILLONES DOSCIENTOS MIL PESOS M/CTE ($71.200.000) incluido los impuestos a que haya lugar.</t>
  </si>
  <si>
    <t>https://community.secop.gov.co/Public/Tendering/OpportunityDetail/Index?noticeUID=CO1.NTC.5779843&amp;isFromPublicArea=True&amp;isModal=true&amp;asPopupView=true</t>
  </si>
  <si>
    <t>11. CONVENIO INTERADMINISTRATIVO</t>
  </si>
  <si>
    <t>ORGANIZACIÓN NACIONAL INDIGENA DE COLOMBIA_x0002_ONIC</t>
  </si>
  <si>
    <t>ORLANDO RAYO ACOSTA</t>
  </si>
  <si>
    <t>Aunar esfuerzos técnicos, administrativos y financieros entre el Ministerio de Ambiente y Desarrollo Sostenible y la Organización y Nacional Indígena de Colombia (ONIC) con el objetivo de garantizar el derecho fundamental a la pre consulta de los Pueblos y Organizaciones Indígenas que conforman la Mesa Permanente de concertación -MPC, respecto al acuerdo integral de la Política Ambiental Indígena, asumido por el sector ambiental en el marco de la consulta previa del PND 2022 – 2026 con los pueblos indígenas.</t>
  </si>
  <si>
    <t>VER MINUTA</t>
  </si>
  <si>
    <t>El valor total de este convenio, producto de la suma de los aportes de EL MINISTERIO y LA ONIC es de DOS MIL SETECIENTOS MILLONES DE PESOS ($2.700.000.000) M/CTE, incluidos los impuestos a que haya lugar</t>
  </si>
  <si>
    <t>https://community.secop.gov.co/Public/Tendering/OpportunityDetail/Index?noticeUID=CO1.NTC.5780407&amp;isFromPublicArea=True&amp;isModal=False</t>
  </si>
  <si>
    <t>El plazo de ejecución del convenio será de cuatro (4) meses 15 días calendario contados a partir del cumplimiento de los requisitos de perfeccionamiento y ejecución.</t>
  </si>
  <si>
    <t>NAYIBE LIZETH KURE ROJAS</t>
  </si>
  <si>
    <t>https://www1.funcionpublica.gov.co/web/sigep2/hdv/-/directorio/S958364-8003-5/view</t>
  </si>
  <si>
    <t>El valor del contrato a celebrar es hasta por la suma CUARENTA Y NUEVE MILLONES NOVECIENTOS TRES MIL QUINIENTOS PESOS M/CTE ($49.903.500) incluidos todos los impuestos a que haya lugar.</t>
  </si>
  <si>
    <t>https://community.secop.gov.co/Public/Tendering/OpportunityDetail/Index?noticeUID=CO1.NTC.5781049&amp;isFromPublicArea=True&amp;isModal=true&amp;asPopupView=true</t>
  </si>
  <si>
    <t>El término estrictamente indispensable para que el contratista cumpla con el objeto y obligaciones contractuales será nueve (09) meses y quince (15) días, o hasta 31 de diciembre, lo primero que ocurra.</t>
  </si>
  <si>
    <t>MAYRA ALENDRA VARGAS PINTO</t>
  </si>
  <si>
    <t>https://www1.funcionpublica.gov.co/web/sigep2/hdv/-/directorio/S640705-8003-5/view</t>
  </si>
  <si>
    <t>1. Apoyar la implementación de Política Nacional de Protección y Bienestar de animales domésticos y silvestres, así como su Plan de Acción. 2. Formular las acciones necesarias para la implementación el Sistema Nacional de Protección y Bienestar Animal - SINAPYBA con enfoque Inter especie. 3. Brindar acompañamiento técnico a las entidades nacionales y territoriales para garantizar la implementación de la Política Nacional PYBA y su plan de acción. 4. Brindar soporte técnico para la implementación de acciones en Educación y Participación para la protección y el bienestar de los animales domésticos y silvestres articuladas con la Subdirección de Educación y Participación del Viceministerio de Ordenamiento Territorial. 5. Aportar desde el conocimiento técnico para la implementación de acciones de divulgación y comunicaciones en materia de protección y bienestar animal de manera articulada con el Grupo de comunicaciones del Ministerio. 6. Aportar en la creación del Observatorio Nacional de Protección y Bienestar Animal en articulación con la Oficina de tecnologías de la información y comunicación del Despacho ministerial y el Sistema Nacional SINAPYBA. 7. Las demás que le sean asignadas por el supervisor en el marco del objeto contractual.</t>
  </si>
  <si>
    <t>El valor del contrato a celebrar es hasta por la suma de SESENTA Y UN MILLONES SETECIENTOS CINCUENTA MIL PESOS M/CTE ($61.750.000) incluido los impuestos a que haya lugar</t>
  </si>
  <si>
    <t>https://community.secop.gov.co/Public/Tendering/OpportunityDetail/Index?noticeUID=CO1.NTC.5820703&amp;isFromPublicArea=True&amp;isModal=true&amp;asPopupView=true</t>
  </si>
  <si>
    <t>El término estrictamente indispensable para que el contratista cumpla con el objeto y obligaciones contractuales será de NUEVE (9) MESES Y QUINCE (15) DÍAS, o hasta 31 de diciembre, lo primero que ocurra.</t>
  </si>
  <si>
    <t>JEIMY CAROLINA AMADO SIERRA</t>
  </si>
  <si>
    <t>https://www1.funcionpublica.gov.co/web/sigep2/hdv/-/directorio/S2324791-8003-5/view</t>
  </si>
  <si>
    <t>Prestar servicios profesionales a la Subdirección de Educación y Participación para la implementación de la Política de Participación Ciudadana en el marco del Modelo Integrado de Planeación y Gestión.</t>
  </si>
  <si>
    <t>1. Apoyar en la elaboración del diagnóstico del estado actual de la participación ciudadana en la entidad, en el marco de la Política de Participación Ciudadana del Modelo Integrado de Planeación y Gestión – MIPG. 2. Apoyar en la elaboración de la estrategia de Participación ciudadana en la gestión, articulada a la planeación y gestión institucional. 3. Apoyar en la elaboración del plan de acción para la ejecución de las estrategias de Participación Ciudadana. 4. Proyectar documentos para dar respuestas a requerimientos como quejas, derechos de petición y demás requerimientos que sean asignados. 5. Asistir a las reuniones, espacios de diálogo que asigne el supervisor. 6. Las demás obligaciones que se le asignen y que tengan relación con el objeto del contrato.</t>
  </si>
  <si>
    <t>El valor del contrato a celebrar es hasta por la suma OCHENTA MILLONES SETECIENTOS CINCUENTA MIL PESOS M/CTE ($80.750.000), incluido los impuestos a que haya lugar.</t>
  </si>
  <si>
    <t>https://community.secop.gov.co/Public/Tendering/OpportunityDetail/Index?noticeUID=CO1.NTC.5784238&amp;isFromPublicArea=True&amp;isModal=true&amp;asPopupView=true</t>
  </si>
  <si>
    <t>El término estrictamente indispensable para que el contratista cumpla con el objeto y obligaciones contractuales será de NUEVE MESES (9) Y QUINCE (15) DÍAS, o hasta 31 de diciembre, lo primero que ocurra.</t>
  </si>
  <si>
    <t xml:space="preserve">JORMMY MARITZA MACHADO HERNANDEZ </t>
  </si>
  <si>
    <t>https://www1.funcionpublica.gov.co/web/sigep2/hdv/-/directorio/S1343954-8003-5/view</t>
  </si>
  <si>
    <t>Prestación de servicios profesionales a la Dirección de Bosques, Biodiversidad y Servicios Ecosistémicos del Ministerio de Ambiente y Desarrollo Sostenible, para el análisis funcional de requerimientos y de negocio para el proceso de desarrollo de la solución tecnológica del Registro Único de Ecosistemas y Áreas Ambientales - REAA</t>
  </si>
  <si>
    <t>1. Participar en las actividades de levantamiento de información y de análisis de negocio para generar el documento de la situación actual del Registro Único de Ecosistemas y Áreas Ambientales – REAA con los profesionales de la DBBSE. 2. Generar y socializar el documento de los requerimientos funcionales para la optimización y sistematización del del Registro Único de Ecosistemas y Áreas Ambientales - REAA. 3. Elaborar las historias de usuario, casos de pruebas, informes de ejecución de casos pruebas y demás instrumentos solicitados por el Ministerio, para los nuevos requerimientos funcionales para el del Registro Único de Ecosistemas y Áreas Ambientales - REAA. 4. Participar en la ejecución y desarrollo de pruebas funcionales del del Registro Único de Ecosistemas y Áreas Ambientales – REAA. 5. Identificar las brechas entre la situación actual y la propuesta de situación futura, proponiendo actividades y mecanismos de mejora para la eliminación de las brechas encontradas. 6. Actualizar y/o generar documentos funcionales requeridos por el Ministerio para la sistematización el Registro Único de Ecosistemas y Áreas Ambientales – REAA 7. Atender y responder las PQRS, dentro de los términos establecidos y en el mes asignado, adjuntando el reporte del sistema de gestión Documental que evidencia el estado de las asignaciones. 8. Las demás actividades que estén relacionadas con el objeto contractual y que sean asignadas por el supervisor</t>
  </si>
  <si>
    <t>El valor del contrato a celebrar es hasta por la suma de SETENTA Y SIETE MILLONES TRESCIENTOS TREINTA Y TRES MIL TRESCIENTOS TREINTA Y TRES PESOS M/CTE ($77.333.333) incluido los impuestos a que haya lugar.</t>
  </si>
  <si>
    <t>https://community.secop.gov.co/Public/Tendering/OpportunityDetail/Index?noticeUID=CO1.NTC.5797228&amp;isFromPublicArea=True&amp;isModal=true&amp;asPopupView=true</t>
  </si>
  <si>
    <t>El término estrictamente indispensable para que el contratista cumpla con el objeto y obligaciones contractuales será de NUEVE (9) MESES Y VEINTE (20) DÍAS, o hasta 31 de diciembre de 2024, lo primero que ocurra.</t>
  </si>
  <si>
    <t>MARIO ALEXANDER HOYOS MESA</t>
  </si>
  <si>
    <t>https://www1.funcionpublica.gov.co/web/sigep2/hdv/-/directorio/S404920-8003-5/view</t>
  </si>
  <si>
    <t>Prestación de servicios profesionales a la Dirección de Bosques, Biodiversidad y Servicios Ecosistémicos del Ministerio de Ambiente y Desarrollo Sostenible, en la implementación de las acciones previstas en el Plan Integral de Contención a la Deforestación (PICD) y en la implementación de los Núcleos de Desarrollo Forestal y de la Biodiversidad, ubicados en los departamentos de Bolívar y Antioquia (Serranía San Lucas)</t>
  </si>
  <si>
    <t>1. Acompañar a las autoridades ambientales y demás entidades encargadas de la implementación del PICD y de los NDFyB en el área asignada. 2. Reportar a la DBBSE los avances que en materia del PICF y de los NDFyB se realicen en la jurisdicción de la autoridad ambiental. 3. Participar en nombre y representación de Ambiente, en los espacios que se desarrollen con relación a la implementación y seguimiento a las acciones relacionadas con el PICB y con los NDFyB. 4. Acopiar y reportar a la Dirección de Bosques, Biodiversidad y Servicios Ecosistémicos la información que se requiera con relación al cumplimiento de las Metas del Plan Nacional de Desarrollo, de la implementación de los NDFyB y demás información que sea requerida o de interés para la gestión forestal.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Aplicar en los espacios de participación y acompañamiento desarrollados mensualmente en el marco del objeto contractual los formatos y procedimientos establecidos en el sistema integrado de gestión de la entidad. 7. Las demás que sean asignadas por el Supervisor relacionadas con el Objeto del Contrato.</t>
  </si>
  <si>
    <t>El valor del contrato a celebrar es hasta por la suma de CINCUENTA MILLONES DOSCIENTOS SESENTA Y SEIS MIL SEISCIENTOS SESENTA Y SIETE PESOS M/CTE (50.266.667) incluido los impuestos a que haya lugar.</t>
  </si>
  <si>
    <t>HUGO JEIMER GARCIA  RODRIGUEZ</t>
  </si>
  <si>
    <t>Profesional Especializado. 09 Código 2028 Grado 24</t>
  </si>
  <si>
    <t>https://community.secop.gov.co/Public/Tendering/OpportunityDetail/Index?noticeUID=CO1.NTC.5791164&amp;isFromPublicArea=True&amp;isModal=False</t>
  </si>
  <si>
    <t>El término estrictamente indispensable para que el contratista cumpla con el objeto y obligaciones contractuales será de NUEVE (9) MESES Y VEINTE (20) DÍAS, o hasta 31 de diciembre de 2024, lo primero que ocurra</t>
  </si>
  <si>
    <t>YESSICA ALEXANDRA LUCERO ACERO</t>
  </si>
  <si>
    <t>https://www1.funcionpublica.gov.co/web/sigep2/hdv/-/directorio/S4881809-8003-5/view</t>
  </si>
  <si>
    <t>Prestar servicios profesionales al Despacho de la Secretaria General, apoyando la gestión y el seguimiento a los compromisos definidos en planes de acción y tableros de control de los grupos de trabajo de la dependencia.</t>
  </si>
  <si>
    <t>1. Apoyar el seguimiento a los tableros de control o planes de trabajo definidos por los grupos de trabajo de la Secretaria General. 2. Participar en la revisión y/o elaboración de indicadores financieros para los procesos contractuales, así como el apoyo a la evaluación financiera de procesos propios de la Secretaria General y sus grupos de trabajo. 3. Apoyar le implementación de estrategias de ejecución presupuestal, el seguimiento y control de los tableros de control y el análisis de información para la toma de decisiones. 4. Consolidar y sistematizar la información que se genere en la gestión y desarrollo de las estrategias, promoviendo el mejoramiento de los procesos, la transferencia de conocimiento y la gestión de la información. 5. Realizar los informes y/o entrega de información al Despacho de la sra Ministra de acuerdo a lo definido por la unidad de seguimiento de la dependencia y a los compromisos acordados por el Secretario General en los comités directivos. 6. Participar en las reuniones de trabajo convocadas, proporcionando evidencia de asistencia, memorias y seguimiento de los compromisos adquiridos. 7. Las demás actividades que le sean asignadas por la supervisión del contrato y estén en el marco del objeto contractual.</t>
  </si>
  <si>
    <t>El valor del contrato a celebrar es hasta por la suma de CUARENTA Y TRES MILLONES QUINIENTOS MIL PESOS M/CTE ($43.500.000) incluidos todos los impuestos a que haya lugar.</t>
  </si>
  <si>
    <t>https://community.secop.gov.co/Public/Tendering/OpportunityDetail/Index?noticeUID=CO1.NTC.5793096&amp;isFromPublicArea=True&amp;isModal=False</t>
  </si>
  <si>
    <t>El término estrictamente indispensable para que el contratista cumpla con el objeto y obligaciones contractuales será de SIETE MESES Y QUINCE DIAS (7.5) MESES, contados a partir del cumplimiento de los requisitos de ejecución previo perfeccionamiento del contrato, o hasta 31 de diciembre, lo primero que ocurra</t>
  </si>
  <si>
    <t>LAURA STEPHANIA CALDERÓN RUIZ</t>
  </si>
  <si>
    <t>https://www1.funcionpublica.gov.co/web/sigep2/hdv/-/directorio/S1985705-8003-5/view</t>
  </si>
  <si>
    <t>Prestar servicios profesionales a la Dirección de Ordenamiento Ambiental Territorial y Sistema Nacional Ambiental, para apoyar las acciones de coordinación y fortalecimiento del Sistema Nacional Ambiental y las entidades que lo integran.</t>
  </si>
  <si>
    <t>1. Apoyar a la Dirección de Ordenamiento Ambiental Territorial y Sistema Nacional Ambiental en el proceso de articulación, fortalecimiento y modernización del SINA, lo que involucra entre otros aspectos, lo relacionado con la implementación de la Estrategia CoordinAR por parte de las Corporaciones Autónomas Regionales y de Desarrollo Sostenible, así como, en la preparación y desarrollo de espacios de trabajo institucionales e interinstitucionales. 2. Apoyar la elaboración y actualización permanente de bases de datos y fichas técnicas contextuales de las entidades ambientales del SINA, lo que comprende entre otros, la integración de sus cuerpos colegiados y registro y reporte de los temas estratégicos; y demás información estratégica que maneje la Dirección, dando lugar a la generación de los informes correspondientes. 3. Apoyar a la Dirección de Ordenamiento Ambiental Territorial y Sistema Nacional Ambiental en la consolidación de información requerida para soportar la implementación del observatorio promovido desde esta dirección para el seguimiento a la gestión y desempeño institucional de las Corporaciones. 4. Apoyar en la construcción de balances requeridos por la Dirección respecto a la armonización y articulación de los instrumentos de planeación y gestión ambiental de las Corporaciones Autónomas Regionales y de Desarrollo Sostenible con el Plan Nacional de Desarrollo 2022-2026 en sus componentes programáticos y presupuestales. 5. Apoyar la proyección de insumos técnicos e informes, ayudas de memoria y actas, derivados de la participación en espacios de diálogo e instancias de coordinación y articulación interinstitucional que involucren a las entidades del SINA, así como, los informes que den cuenta del cumplimiento del Plan de Acción de la Dirección en relación con los temas a su cargo. 6. Las demás obligaciones que le sean asignadas y que guarden relación directa con la naturaleza del objeto contractual.</t>
  </si>
  <si>
    <t>El valor del contrato a celebrar es hasta por la suma de CUARENTA Y NUEVE MILLONES NOVECIENTOS VEINTE MIL PESOS ($49.920.000 M/CTE), incluido los impuestos a que haya lugar.</t>
  </si>
  <si>
    <t>https://community.secop.gov.co/Public/Tendering/OpportunityDetail/Index?noticeUID=CO1.NTC.5793068&amp;isFromPublicArea=True&amp;isModal=False</t>
  </si>
  <si>
    <t>El término estrictamente indispensable para que el contratista cumpla con el objeto y obligaciones contractuales será de nueve (9) meses y dieciocho (18) días o hasta 31 de diciembre de 2024, lo primero que ocurra.</t>
  </si>
  <si>
    <t>HECTOR LEONARDO BERMUDEZ CARVAJAL</t>
  </si>
  <si>
    <t>https://www1.funcionpublica.gov.co/web/sigep2/hdv/-/directorio/S354282-8003-5/view</t>
  </si>
  <si>
    <t>1. Elaborar y presentar al supervisor un plan detallado de trabajo, que incluya actividades, cronograma y entregables, en un plazo máximo de diez (10) días calendario tras cumplir con los requisitos de ejecución establecidos en el contrato 2. Apoyar técnicamente la elaboración de los instrumentos técnicos y normativos para la reglamentación y cumplimiento del Decreto 1396 de 2023, en lo que tiene que ver con el estudio de impacto y licenciamiento ambiental diferencial para el contrato de concesión minera especial para comunidades negras de pequeña minería en territorios colectivos, en trámite de adjudicación y ocupados ancestralmente por las comunidades negras, afrocolombianas, raizales y palenqueras. 3. Apoyar técnicamente la identificación, levantamiento de información y respuesta de los requerimientos en el marco del corredor minero del Cesar. 4. Apoyar técnicamente el seguimiento y cumplimiento de compromisos generados a cargo del grupo de minería, en el marco del Conpes 4084 - La Mojana. 5. Apoyar el cumplimiento de diferentes sentencias y órdenes judiciales en el marco de la gestión ambiental para la minería que le sean asignadas.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11. Las demás actividades que le asigne el supervisor del contrato y que tengan relación con el objeto contractual.</t>
  </si>
  <si>
    <t>https://community.secop.gov.co/Public/Tendering/OpportunityDetail/Index?noticeUID=CO1.NTC.5808039&amp;isFromPublicArea=True&amp;isModal=true&amp;asPopupView=true</t>
  </si>
  <si>
    <t>El término estrictamente indispensable para que el contratista cumpla con el objeto y obligaciones contractuales será ocho (8) meses, o hasta 31 de diciembre de 2024, , lo primero que ocurra, contados a partir del cumplimiento de los requisitos de ejecución.</t>
  </si>
  <si>
    <t>BRIGITTE PAOLA PARDO ALARCÓN</t>
  </si>
  <si>
    <t>https://www1.funcionpublica.gov.co/web/sigep2/hdv/-/directorio/S4885655-8003-5/view</t>
  </si>
  <si>
    <t>Prestar servicios profesionales a la Dirección de Asuntos Ambientales, Sectorial y Urbana del Ministerio de Ambiente y Desarrollo Sostenible, para apoyar en la formulación del análisis de impacto normativo y los insumos para un reglamento técnico que determine las características, requisitos y certificación de los productos que sustituirán los plásticos de un solo uso referidos en el artículo 5 de la Ley 2232 de 2022.</t>
  </si>
  <si>
    <t>1. Elaborar y presentar al supervisor un plan detallado de trabajo, que incluya actividades, cronograma y entregables, en un plazo máximo de diez (10) días calendario tras cumplir con los requisitos de ejecución establecidos en el contrato. 2. Apoyar la elaboración del análisis de impacto normativo y de los reglamentos técnicos para determinar las características, requisitos y certificación de los productos que sustituirán los plásticos de un solo uso referidos en el artículo 5 de la Ley 2232 de 2022, según lo establecido en el parágrafo 1 del artículo 4 de la Ley 2232 de 2022. 3. Apoyar con la recopilación de insumos y en la estructuración inicial de la guía para el fomento a las compras públicas de productos sustitutos de los plásticos de un solo uso, según lo establecido en el artículo 13 de la Ley 2232 de 2022. 4. Apoyar el desarrollo de talleres y mesas de trabajo de los procesos de socialización y consulta, con los actores interesados, de los instrumentos normativos propuestos, relacionados con el objeto del contrato.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</si>
  <si>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El valor del contrato a celebrar es hasta por la suma SETENTA Y DOS MILLONES DE PESOS M/CTE ($72.000.000) incluido los impuestos a que haya lugar.</t>
  </si>
  <si>
    <t>https://community.secop.gov.co/Public/Tendering/OpportunityDetail/Index?noticeUID=CO1.NTC.5807915&amp;isFromPublicArea=True&amp;isModal=true&amp;asPopupView=true</t>
  </si>
  <si>
    <t>OSCAR IVAN SUAREZ MURCIA</t>
  </si>
  <si>
    <t>INGENIERIA DE PETROLEOS</t>
  </si>
  <si>
    <t>https://www1.funcionpublica.gov.co/web/sigep2/hdv/-/directorio/S4252577-8003-5/view</t>
  </si>
  <si>
    <t>Prestar los servicios profesionales a la Dirección de Asuntos Ambientales Sectorial y Urbana del Ministerio de Ambiente y Desarrollo Sostenible, para apoyar el desarrollo de criterios ambientales para el control de impactos regionales sobre el recurso hídrico subterráneo en actividades del sector hidrocarburos y de proyectos asociados a la transición energética</t>
  </si>
  <si>
    <t>1. Presentar para aprobación del supervisor un plan de trabajo (actividades, cronograma y entregables) dentro de los diez (10) días calendario siguientes al cumplimiento de los requisitos de ejecución del contrato. 2. Aportar insumos en el trámite de la Orden judicial del Tribunal Administrativo de Boyacá, en la acción Popular del Expediente: 15001-23-33-000-2019-00173-00, o en otros tramites asociados al sector hidrocarburos en que sea requerido el Ministerio de Ambiente y Desarrollo Sostenible y priorice la DAASU. 3. Aportar insumos técnicos en los espacios de discusión o mesas de trabajo que se realicen en atención al conflicto social alrededor de la vulnerabilidad del recurso hídrico subterráneo frente a proyectos del sector Hidrocarburos en el Pie de Monte Llanero, o en los que sea requerido el Ministerio de Ambiente y Desarrollo Sostenible y priorice la DAASU. 4. Participar en la elaboración de normas, términos de referencia o guías que procuren el control adecuado a los impactos ambientales al recurso hídrico subterráneo para proyectos del sector Hidrocarburos o de transición energética en que sea requerido el Ministerio de Ambiente y Desarrollo Sostenible y priorice la DAASU. Participar en los espacios de discusión interinstitucional de estos asuntos.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</si>
  <si>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https://community.secop.gov.co/Public/Tendering/OpportunityDetail/Index?noticeUID=CO1.NTC.5813459&amp;isFromPublicArea=True&amp;isModal=true&amp;asPopupView=true</t>
  </si>
  <si>
    <t>JOHN EDISON GIRALDO DIAZ</t>
  </si>
  <si>
    <t>https://www1.funcionpublica.gov.co/web/sigep2/hdv/-/directorio/S427282-8003-5/view</t>
  </si>
  <si>
    <t>Prestar servicios profesionales a la Dirección de Gestión Integral del Recurso Hídrico del Ministerio de Ambiente y Desarrollo Sostenible, en el apoyo e impulso de actividades sociales, comunitarias y con enfoque diferencial en la ejecución de medidas interinstitucionales en la ecorregión Guajira o requerimientos formulados dentro de los Planes Estructurales de la Sentencias en temas de instrumentos de gobernanza de competencia de la Dirección de Gestión Integral de Recurso Hídrico y la formulación de los programas territoriales en el marco normativo</t>
  </si>
  <si>
    <t>1. Presentar un plan de trabajo para la ejecución del contrato, de conformidad con las orientaciones del supervisor. 2. Apoyar en el desarrollo de las acciones contempladas en el Plan Estructural 2024 de la sentencia T302 Niños Wayuu y otras derivadas, en la temática de instrumentos de planificación y aguas subterráneas, incluyendo la consolidación de reportes e informes según se demanden. 3. Brindar apoyo técnico en lo relacionado con los instrumentos de planificación ambiental y aguas subterráneas en las acciones que se prevean en el territorio priorizado La Guajira, generando insumos técnicos, participando en mesas técnicas y en la formulación e implementación de proyectos. 4. Brindar apoyo técnico en el cumplimiento de la Sentencia Arroyo Bruno en los temas relacionados con la Dirección de Gestión Integral de Recurso Hídrico. 7. Apoyar la generación de conceptos técnicos y respuesta a solicitudes que le sean requeridas en el campo de la hidrogeología, los instrumentos de Planificación Ambiental y las demás relacionadas con el objeto del contrato. 8.Apoyar generación y revisión documentos y/o informes asociados respecto a la ejecución de medidas en materia de gobernanza del agua en la Ecorregión Guajira. 9. Las demás actividades que estén relacionadas con el objeto contractual y que sean requeridas por el supervisor</t>
  </si>
  <si>
    <t>https://community.secop.gov.co/Public/Tendering/OpportunityDetail/Index?noticeUID=CO1.NTC.5812103&amp;isFromPublicArea=True&amp;isModal=true&amp;asPopupView=true</t>
  </si>
  <si>
    <t>El término estrictamente indispensable para que el contratista cumpla con el objeto y obligaciones contractuales será de siete (7) meses, contados a partir del cumplimiento de los requisitos de ejecución previo perfeccionamiento del contrato, o hasta 31 de diciembre, lo primero que ocurra.</t>
  </si>
  <si>
    <t>SANTIAGO CAÑÓN HURTADO</t>
  </si>
  <si>
    <t>CONTABILIZACION DE LAS OPERACIONES COMERCIALES Y FINANCIERAS</t>
  </si>
  <si>
    <t>https://www1.funcionpublica.gov.co/web/sigep2/hdv/-/directorio/S4885942-8003-5/view</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</si>
  <si>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Apoyar el proceso de levantamiento, actualización y legalización de los inventarios asignados a los funcionarios y en custodia del almacén, generando los soportes documentales y actualizaciones en el software del almacén. 4. Gestionar la suscripción, organización y archivo de los soportes documentales que se generen con ocasión a los movimientos de los bienes del almacén. 5. Registrar en el sistema de inventarios los movimientos tales como ingresos, salidas, reintegros o traspasos, de acuerdo con las solicitudes e indicaciones recibidas por parte del supervisor del contrato. 6. Apoyar la revisión del boletín mensual de Kardex verificando que la depreciación de los bienes sea consistente con el Manual de Políticas Contables de la Entidad. 7. Las demás actividades relacionadas con el área de almacén que permitan cumplir con el normal desempeño de las funciones de la entidad</t>
  </si>
  <si>
    <t>El valor del contrato a celebrar es hasta por la suma de TREINTA Y CUATRO MILLONES SEISCIENTOS OCHO MIL PESOS M/cte ($34.608.000) incluidos los impuestos a que haya lugar.</t>
  </si>
  <si>
    <t>https://community.secop.gov.co/Public/Tendering/OpportunityDetail/Index?noticeUID=CO1.NTC.5819935&amp;isFromPublicArea=True&amp;isModal=true&amp;asPopupView=true</t>
  </si>
  <si>
    <t>El término estrictamente indispensable para que el contratista cumpla con el objeto y obligaciones contractuales será de nueve (09) meses y dieciocho (18) días contados a a partir del cumplimiento a los requisitos de perfeccionamiento y legalización del contrato, sin excecer al 31 de diciembre de 2024</t>
  </si>
  <si>
    <t>GUILLERMO JOSUE GUARIN GONZALEZ</t>
  </si>
  <si>
    <t>https://www1.funcionpublica.gov.co/web/sigep2/hdv/-/directorio/S2056675-8003-5/view</t>
  </si>
  <si>
    <t>Prestación de servicios de apoyo a la gestión como conductor de los vehículos de propiedad o bajo la responsabilidad del Ministerio de Ambiente y Desarrollo Sostenible.</t>
  </si>
  <si>
    <t>1. Prestar el servicio de conducción en los recorridos diarios de los directivos del Ministerio, así como las solicitudes de transporte que le sean asignadas para el desplazamiento de los funcionarios de la Entidad dentro y fuera de la ciudad, de conformidad con la asignación prevista por el supervisor, dando uso única y exclusivamente para traslados y trámites oficiales del Ministerio, por lo que el contratista no podrá, en ninguna circunstancia dar un uso diferente al vehículo asignado. 2. Atender la programación que asigne el supervisor del contrato, para realizar los traslados de bienes o documentos que se requieran para el normal desarrollo de las actividades del Ministerio. 3. Apoyar las actividades logísticas y administrativas que sean necesarias para realizar el mantenimiento preventivo y/o correctivo sobre los vehículos asignados, realizando el seguimiento en el taller contratado por el Ministerio. 4. Mantener una excelente presentación personal durante el cumplimiento del servicio, guardar normas de comportamiento, prestando el servicio dentro de los parámetros de respeto, servicio, disposición y confidencialidad a la información que tenga acceso y mantener aseado el vehículo asignado, ejecutando y solicitando, según el caso, las labores de limpieza y mantenimiento necesarias.  5. Revisar de manera permanente los niveles de líquidos y el estado mecánico del vehículo asignado e informar por escrito al supervisor sobre reparaciones que se deben realizar e informar al supervisor del contrato de inmediato cualquier novedad que se llegare a presentar con el vehículo asignado y en caso de siniestro, elaborar un informe que dé cuenta de los hechos, el cual deberá presentar al día siguiente de su ocurrencia, junto con los soportes a que haya lugar. 6. Custodiar el vehículo, la documentación, herramienta y accesorios que le sean entregados, respondiendo por el cuidado, correcta conservación y preservación de estos. 7. Cumplir con las normas establecidas en el Código Nacional de Tránsito vigente, manteniendo libre de cualquier sanción o multa a la Entidad con ocasión del desarrollo del objeto contractual. 8. Presentar junto con la cuenta de cobro el reporte de comparendos sobre los vehículos conducidos, expedido por la autoridad competente. En caso de tener comparendos vigentes deberá efectuar el pago o impugnarlo en los términos de Ley y mantener informado al supervisor, sobre la vigencia de la documentación del vehículo asignado y presentar informe mensual con los recorridos realizados, de acuerdo con las instrucciones impartidas por el supervisor del contrato. 9. Las demás actividades que le sean asignadas por el supervisor del contrato, relacionadas con el objeto contractual.</t>
  </si>
  <si>
    <t>El valor del contrato a celebrar es hasta por la suma de VEINTISIETE MILLONES NOVECIENTOS SETENTA Y CUATRO MIL CUATROCIENTOS PESOS M/cte. ($27.974.400) incluido los impuestos a que haya lugar.</t>
  </si>
  <si>
    <t>https://community.secop.gov.co/Public/Tendering/OpportunityDetail/Index?noticeUID=CO1.NTC.5805785&amp;isFromPublicArea=True&amp;isModal=true&amp;asPopupView=true</t>
  </si>
  <si>
    <t>El término estrictamente indispensable para que el contratista cumpla con el objeto y obligaciones contractuales será de nueve (09) meses y nueve (09) días, contados</t>
  </si>
  <si>
    <t>LILIANA ALEXANDRA RODRIGUEZ VERA</t>
  </si>
  <si>
    <t>ASISTENCIA EN ADMINISTRACION DOCUMENTAL</t>
  </si>
  <si>
    <t>https://www1.funcionpublica.gov.co/web/sigep2/hdv/-/directorio/S2328941-8003-5/view</t>
  </si>
  <si>
    <t>Prestación de servicios de apoyo a la gestión a la Secretaria General y a la Subdirección Administrativa y Financiera en la gestión documental, de conformidad con las tablas de retención documental vigentes, en cuanto a la administración, organización, clasificación y acciones que garanticen el manejo correcto del histórico documental</t>
  </si>
  <si>
    <t>1. Apoyar en la organización, control, revisión, direccionamiento y seguimiento de los documentos, archivos y correspondencia de conformidad con los manuales y procedimientos establecidos en el Ministerio y lo indicado por el Supervisor del contrato. 2. Digitalizar los documentos que conforman los expedientes del Archivo de Gestión y que sean requeridos, según las normas establecidas por el Archivo General de la Nación. 3. Recepcionar y verificar las transferencias del archivo de gestión de las áreas de la Secretaría General y de la Subdirección Administrativa. 4. Apoyar y aplicar en los sistemas de información la clasificación, actualización, manejo y conservación de documentos en los procesos relacionados con el archivo de gestión. 5. Preparar, alistar y/o digitalizar la documentación que, según la Tabla de Retención Documental, debe conservarse en este tipo de soportes. 6. Aplicar la normatividad vigente, relacionada con el Archivo General de la Nación y las demás que sean aplicables para la organización y custodia de los diferentes expedientes documentales, tanto físicos como de forma digital. 7. Atender oportunamente los requerimientos que le haga el supervisor del contrato y entregar los informes que se le soliciten, de acuerdo con el objeto pactado. 8. Asistir a las reuniones, eventos, entre otros, que sean programadas o indicadas por parte de los supervisores del contrato, en temas documentales. 9. Realizar seguimiento a la gestión documental de los grupos de la Subdirección Administrativa y Financiera. 10. Las demás actividades que estén relacionadas con el objeto contractual y que sean asignadas por el supervisor.</t>
  </si>
  <si>
    <t>El valor del contrato a celebrar es hasta por la suma de TREINTA MILLONES DOSCIENTOS VEINTIDOS MIL PESOS M/CTE ($30.222.000) incluidos los impuestos a que haya lugar.</t>
  </si>
  <si>
    <t>https://community.secop.gov.co/Public/Tendering/OpportunityDetail/Index?noticeUID=CO1.NTC.5812793&amp;isFromPublicArea=True&amp;isModal=true&amp;asPopupView=true</t>
  </si>
  <si>
    <t>El término estrictamente indispensable para que el contratista cumpla con el objeto y obligaciones contractuales será de nueve meses (9) meses, previo cumplimiento de los requisitos de perfeccionamiento y ejecución, sin exceder a 31 de diciembre de 2024.</t>
  </si>
  <si>
    <t>KAROLINA MEJIA ACOSTA</t>
  </si>
  <si>
    <t>https://www1.funcionpublica.gov.co/web/sigep2/hdv/-/directorio/S713405-8003-5/view</t>
  </si>
  <si>
    <t>Prestar Servicios Profesionales en el Grupo de Control Interno Disciplinario del Ministerio de Ambiente y Desarrollo Sostenible para la evaluación y tramite de las actuaciones procesales que se encuentren en etapa de Instrucción, conforme la normativa vigente.</t>
  </si>
  <si>
    <t>1. Proyectar los actos administrativos que en derecho correspondan a la evaluación de las quejas o informes, indagaciones previas e investigaciones disciplinarias que le sean asignados. 2. Impulsar y sustanciar los procesos que le sean asignados conforme los parámetros de ley: ejecutar todos los actos que sean necesarios para cumplir las providencias proferidas en cada proceso; practicar las pruebas necesarias, conducentes y útiles; adelantar las gestiones para acopiar oportunamente las pruebas requeridas para el esclarecimiento de los hechos. 3. Proyectar la respuesta a los requerimientos, solicitudes, derechos de petición, recursos, nulidades, recusaciones, ente otros, que sean de competencia del Grupo de Control Interno Disciplinario del Ministerio de Ambiente y Desarrollo Sostenible. 4. Apoyar las actividades derivadas del proceso de Gestión Documental: revisar el Gestor de Correspondencia a efecto de que la documentación que llegue con destino a los expedientes se incorpore a los mismos, verificar de la carpeta original y de la copia, el correcto y cronológico archivo de los documentos y su foliación, garantizando el debido archivo de todos los documentos pertenecientes al proceso. 5. Realizar la revisión fáctica y jurídica de los actos administrativos proyectados por los demás profesionales del equipo de trabajo disciplinario, de acuerdo con las metas fijadas con el supervisor del contrato. 6. Las demás que le sean asignadas y que tengan relación con el objeto del contrato.</t>
  </si>
  <si>
    <t>El valor del contrato a celebrar es hasta por la suma OCHENTA Y CUATRO MILLONES CIENTO OCHENTA Y SEIS MIL SEISCIENTOS SESENTA Y SIETE PESOS M/cte ($84.186.667) incluido los impuestos a que haya lugar</t>
  </si>
  <si>
    <t>https://community.secop.gov.co/Public/Tendering/OpportunityDetail/Index?noticeUID=CO1.NTC.5821214&amp;isFromPublicArea=True&amp;isModal=true&amp;asPopupView=true</t>
  </si>
  <si>
    <t>El término estrictamente indispensable para que el contratista cumpla con el objeto y obligaciones contractuales será de nueve (09) meses y diecisiete (17) días, previo cumplimiento de los requisitos de perfeccionamiento y ejecución del contrato, sin exceder el 31 de diciembre de 2024</t>
  </si>
  <si>
    <t>919- CESION</t>
  </si>
  <si>
    <t>MARÍA DEL PILAR GALVIS GARCIA</t>
  </si>
  <si>
    <t>https://www1.funcionpublica.gov.co/web/sigep2/hdv/-/directorio/S333676-8003-5/view</t>
  </si>
  <si>
    <t>El valor sin ejecutar y que se cede del Contrato de Prestación de Servicios Profesionales No. 919 de 2024 es de VEINTISEIS MILLONES CUATROCIENTOS MIL PESOS M/cte ($ 26.400.000) incluidos impuestos a que haya lugar.</t>
  </si>
  <si>
    <t>El término estrictamente indispensable para que el contratista cumpla con el objeto y obligaciones contractuales será de TRES (03) meses, previo cumplimiento de los requisitos de perfeccionamiento y ejecución del contrato, sin exceder el 31 de diciembre de 2024</t>
  </si>
  <si>
    <t>CESAR DAVID RONDON DIAZ</t>
  </si>
  <si>
    <t>https://www1.funcionpublica.gov.co/web/sigep2/hdv/-/directorio/S4879025-8003-5/view</t>
  </si>
  <si>
    <t>Prestar servicios profesionales a la Dirección de Ordenamiento Ambiental Territorial y SINA del Ministerio de Ambiente y Desarrollo Sostenible, para apoyar la implementación del plan de acción del Plan de Zonificación Ambiental y el seguimiento de la misma, a través de los diferentes sistemas de información e instancias previstos para su seguimiento. Y su articulación con otros programas y proyectos del Ministerio de Ambiente para la implementación del Acuerdo Final de Paz y la Política Paz Total.</t>
  </si>
  <si>
    <t>1. Apoyar la implementación y articulación de las acciones establecidas en el Plan de Acción del Plan de Zonificación Ambiental como Plan Nacional Sectorial con las dependencias técnicas del Ministerio de Ambiente y Desarrollo Sostenible, las entidades del SINA y las entidades implementadoras de los demás Planes Nacionales Sectoriales, los Programas de Desarrollo con Enfoque Territorial-PDET y la política de Paz Total. 2. Adelantar el seguimiento a la implementación del Plan de Acción del Plan de Zonificación Ambiental-PZA, su batería de indicadores y sus actividades relacionadas a su carácter de Plan Nacional Sectorial del Posconflicto mediante la generación de los reportes periódicos requeridos en los diferentes sistemas de información previstos para su seguimiento. Entre ellos el Sistema de Información Integral del Posconflicto_x0002_SIIPO, SISCONPES y demás. 3. Generar las respuestas a las solicitudes de información elevadas por las entidades del gobierno, los entes de control, el Congreso de la Republica y demás interesados, relacionadas con la implementación del Plan de Zonificación Ambiental y su articulación con implementación del Plan Marco de Implementación del Acuerdo de Paz, los Programas de Desarrollo con Enfoque Territorial y la implementación de la Paz Total. 4. Gestionar técnicamente el trámite de solicitudes al interior del Ministerio de Ambiente y Desarrollo Sostenible y del Sistema Nacional Ambiental, relacionadas con la dimensión ambiental de la implementación del Acuerdo de Paz, los PDET y la Paz en Total de acuerdo a las orientaciones del Plan de Zonificación Ambiental. 5. Apoyar el relacionamiento técnico del Plan de Zonificación Ambiental con otros programas y proyectos del Ministerio de Ambiente, derivados de la implementación la Política de Paz Total y el Plan Nacional de Desarrollo. 6. Apoyar la formulación e implementación de los proyectos y convenios, formulados en cumplimiento a la implementación del Plan de Zonificación Ambiental, como aporte al cumplimiento del Acuerdo Final de Paz, los Programas de Desarrollo con Enfoque Territorial y la Política de Paz con Legalidad. 7. Las demás que le asigne el supervisor del contrato y que tengan relación directa con el objeto contractual.</t>
  </si>
  <si>
    <t>El valor del contrato a celebrar es hasta por la suma de CINCUENTA MILLONES TRESCIENTOS CINCUENTA MIL PESOS ($50.350.000 M/CTE), incluido los impuestos a que haya lugar.</t>
  </si>
  <si>
    <t>https://community.secop.gov.co/Public/Tendering/OpportunityDetail/Index?noticeUID=CO1.NTC.5805436&amp;isFromPublicArea=True&amp;isModal=true&amp;asPopupView=true</t>
  </si>
  <si>
    <t>1. Generar los insumos técnicos necesarios para contribuir a la planeación y desarrollo de las reuniones, talleres recorridos o mesas de trabajo en el marco de los procesos de delimitación y la gestión integral de los ecosistemas de páramo de acuerdo con la normatividad vigente. 2. Elaborar desde el componente ambiental los informes y demás documentos (presentaciones, actas) de avance y cumplimiento de los procesos participativos de delimitación de páramos, con énfasis en el páramo Cruz Verde-Sumapaz, adjuntando las evidencias de las actividades realizadas 3. Aportar insumos técnicos desde el componente ambiental dirigidos a los procesos de reglamentación de la Ley 1930 de 2018 y demás normativa asociada a la gestión integral de páramos cuando esto sea requerido y para la elaboración de los documentos de metodología de participación de los procesos de delimitación y gestión integral de páramos. 4.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5. Aplicar en los espacios de participación y acompañamiento desarrollados mensualmente en el marco del objeto contractual los formatos y procedimientos establecidos en el sistema integrado de gestión de la entidad. 6. Las demás que le sean asignadas por el supervisor en el marco del objeto contractual</t>
  </si>
  <si>
    <t>El valor del contrato a celebrar es por la suma de hasta SESENTA Y CUATRO MILLONES OCHOCIENTOS TREINTA Y SIETE MIL QUINIENTOS PESOS M/CTE ($64.837.500), incluido los impuestos a que haya lugar.</t>
  </si>
  <si>
    <t>https://community.secop.gov.co/Public/Tendering/OpportunityDetail/Index?noticeUID=CO1.NTC.5808125&amp;isFromPublicArea=True&amp;isModal=true&amp;asPopupView=true</t>
  </si>
  <si>
    <t>El término estrictamente indispensable para que el contratista cumpla con el objeto y obligaciones contractuales será NUEVE (9) MESES Y QUINCE (15) DÍAS CALENDARIO, o hasta 31 de diciembre de 2024, lo primero que ocurra, previo cumplimiento de los requisitos de perfeccionamiento y ejecución.</t>
  </si>
  <si>
    <t>921- CESION</t>
  </si>
  <si>
    <t>DAVID SAMUEL CASTELLANOS MONTILLA</t>
  </si>
  <si>
    <t>https://www1.funcionpublica.gov.co/web/sigep2/hdv/-/directorio/S5011287-8003-5/view</t>
  </si>
  <si>
    <t>El valor sin ejecutar y que se cede del Contrato de Prestación de Servicios
Profesionales No. 921 de 2024 es de DIECINUEVE SETECIENTOS NOVENTA Y DOS MIL QUINIENTOS
PESOS M/CTE ($19.792.500) incluido impuestos a que haya lugar.</t>
  </si>
  <si>
    <t>El término estrictamente indispensable para que el contratista cumpla con el objeto y obligaciones contractuales será DOS  (2) MESES Y VEINTISIETE (27) DÍAS CALENDARIO, o hasta 31 de diciembre de 2024, lo primero que ocurra, previo cumplimiento de los requisitos de perfeccionamiento y ejecución.</t>
  </si>
  <si>
    <t>LAURA VANESSA MARIN MARIN</t>
  </si>
  <si>
    <t>https://www1.funcionpublica.gov.co/web/sigep2/hdv/-/directorio/S4817809-8003-5/view</t>
  </si>
  <si>
    <t>El valor del contrato a celebrar es hasta por la suma de CUARENTA Y NUEVE MILLONES CUATROCIENTOS MIL PESOS ($49.400.000) incluido los impuestos a que haya lugar</t>
  </si>
  <si>
    <t>https://community.secop.gov.co/Public/Tendering/OpportunityDetail/Index?noticeUID=CO1.NTC.5805518&amp;isFromPublicArea=True&amp;isModal=true&amp;asPopupView=true</t>
  </si>
  <si>
    <t>El término estrictamente indispensable para que el contratista cumpla con el objeto y obligaciones contractuales será NUEVE (9) MESES Y QUINCE (15) DIAS, o hasta 31 de diciembre de 2024, lo primero que ocurra</t>
  </si>
  <si>
    <t>MARIA ALEJANDRA CIRO FERNANDEZ</t>
  </si>
  <si>
    <t>https://www1.funcionpublica.gov.co/web/sigep2/hdv/-/directorio/S2541096-8003-5/view</t>
  </si>
  <si>
    <t>Prestar sus servicios profesionales a la Oficina de Tecnologías de la Información y la Comunicación del Ministerio de Ambiente y Desarrollo Sostenible para apoyar el proceso de formulación de políticas a cargo de la dependencia, al igual que en la gestión para el cumplimiento de metas y compromisos relacionados con las políticas e instrumentos que están bajo la responsabilidad de la Oficina TIC y que contribuyen en el fortalecimiento del Sistema de Información Ambiental SIAC.</t>
  </si>
  <si>
    <t>1. Consolidar los inventarios de oferta de información tales como: indicadores, operaciones estadísticas, registros administrativos y activos de información, en alineación con la Oficina Asesora de Planeación, con el fin de apoyar los procesos a cargo de la oficina que requieran dicho insumo. 2. Apoyar el seguimiento al reporte de información a cargo de la Oficina de Tecnologías de la Información y la Comunicación, de acuerdo con cada uno de los CONPES registrados en la plataforma SisConpes a cargo de esta Oficina y/o en los que sean asignados por el supervisor del contrato. 3. Participar como apoyo a la jefe de la Oficina en los procesos requeridos en las fases de formulación, seguimiento, evaluación y/o actualización de políticas públicas de competencia de la Oficina de Tecnologías de la Información y la Comunicación. 4. Apoyar a la jefe de la Oficina de Tecnologías de la Información y la Comunicación brindando insumos que sirvan como soporte de las políticas e instrumentos de gestión de información para el sector ambiental y para fortalecimiento del Sistema de Información Ambiental de Colombia SIAC. 5.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6. Las demás actividades que le asigne el supervisor del contrato y que tengan relación con el objeto contractual.</t>
  </si>
  <si>
    <t>El valor del contrato a celebrar es hasta por la suma $47.500.000 incluido los impuestos a que haya lugar.</t>
  </si>
  <si>
    <t>https://community.secop.gov.co/Public/Tendering/OpportunityDetail/Index?noticeUID=CO1.NTC.5805098&amp;isFromPublicArea=True&amp;isModal=true&amp;asPopupView=true</t>
  </si>
  <si>
    <t>El término estrictamente indispensable para que el contratista cumpla con el objeto y obligaciones contractuales será de Nueve (9) meses y quince (15) días, o hasta el 31 de diciembre de 2024, lo primero que ocurra.</t>
  </si>
  <si>
    <t>JENIFFER STEPHANIE DIAZ CHAPARRO</t>
  </si>
  <si>
    <t>https://www1.funcionpublica.gov.co/web/sigep2/hdv/-/directorio/S4809044-8003-5/view</t>
  </si>
  <si>
    <t>Prestación de servicios profesionales a la Dirección de Bosques, Biodiversidad y Servicios Ecosistémicos para desarrollar actividades de seguimiento a la zoocría comercial y otros usos de las especies de la fauna silvestre incluidas en la Convención de Comercio Internacional de Especies Amenazadas de Fauna y Flora Silvestres –CITES</t>
  </si>
  <si>
    <t>1. Elaborar las tablas de datos, instrumentos de recolección y procesamiento de información para la consolidación de resultados del seguimiento a las actividades de zoocría y otros usos sostenibles de la fauna silvestre con fines comerciales dentro de las disposiciones de la CITES. 2. Realizar visitas de seguimiento a los establecimientos de zoocría y a otros usos de la fauna silvestre con fines comerciales, generando informes individuales por sitio. 3. Digitalizar y consolidar los resultados de seguimiento a los establecimientos de zoocría, comercialización y transformación de especímenes de la fauna silvestre con fines comerciales. 4. Consolidar la propuesta de alternativa para la implementación de la Resolución 2298 de 2018 y de la justificación del levantamiento de otras vedas conforme a la normatividad nacional y el uso sostenible de la fauna silvestre. 5. Proyectar conceptos técnicos de evaluación de solicitudes de permisos CITES con fines comerciales para especímenes de la fauna silvestre 6. Realizar visitas de seguimiento y control a la exportación de especímenes de la fauna silvestre en cumplimiento de la Resolución 2652 de 2015 7. Realizar visitas de seguimiento y control al fraccionamiento de pieles de Caimán crocodilus fuscus conforme a la Resolución 2651 de 2015. 8.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9. Las demás actividades que estén relacionadas con el objeto contractual y que sean asignadas por el supervisor.</t>
  </si>
  <si>
    <t>El valor del contrato a celebrar es hasta por la suma de CUARENTA Y OCHO MILLONES QUINIENTOS TREINTA Y TRES MIL TRECIENTOS TREINTA Y TRES PESOS ($48.533.333) incluido los impuestos a que haya lugar</t>
  </si>
  <si>
    <t>https://community.secop.gov.co/Public/Tendering/OpportunityDetail/Index?noticeUID=CO1.NTC.5811445&amp;isFromPublicArea=True&amp;isModal=true&amp;asPopupView=true</t>
  </si>
  <si>
    <t>El término estrictamente indispensable para que el contratista cumpla con el objeto y obligaciones contractuales será NUEVE (9) MESES Y DIEZ (10) DIAS, o hasta 31 de diciembre, lo primero que ocurra.</t>
  </si>
  <si>
    <t>NEIDY MILDRED DAZA LESMES</t>
  </si>
  <si>
    <t>https://www1.funcionpublica.gov.co/web/sigep2/hdv/-/directorio/S2294999-8003-5/view</t>
  </si>
  <si>
    <t>Prestación de servicios profesionales a la Dirección de Gestión Integral del Recurso Hídrico del Ministerio de Ambiente y Desarrollo Sostenible, para desarrollar insumos técnicos relacionados con la reglamentación y/o asistencia técnica de instrumentos de administración del recurso hídrico.</t>
  </si>
  <si>
    <t>1. Presentar para la aprobación de la supervisión un plan de trabajo en el que se indique cómo se ejecutarán las obligaciones y productos para las cuales fue contratado, en aquellas actividades en que aplique. 2. Brindar asistencia técnica a las Autoridades Ambientales, Instituciones, Sectores o Particulares en los proyectos relacionados con los instrumentos de administración del recurso hídrico en temas de oferta y demanda de agua. 3. Apoyar a la DGIRH en la construcción de un documento que contenga una propuesta de reglamentación de los lineamientos del artículo 274 de la Ley 2294 de 2023, que se encuentran relacionados con el uso y aprovechamiento del recurso hídrico. 4. Preparar, convocar y asistir a los espacios de trabajo que se requieran en relación con la gestión integral del recurso hídrico y en especial con el componente de oferta, demanda del agua, incluyendo aquellos que se citen de acuerdo con los lineamientos el artículo 274 de la Ley 2294 de 2023, elaborando los documentos a que haya lugar. 5. Dar respuesta a requerimientos internos o externos (incluyendo judiciales) relacionados con la administración del recurso hídrico, así como participar en las mesas, comités, reuniones o espacios de trabajo que con este fin sean citados. 6. Apoyar a la DGIRH en las iniciativas, actualizaciones o modificaciones normativas relacionadas con instrumentos y permisos de administración del recurso hídrico, en especial aquellos asociados a demanda. 7. Las demás actividades que le sean asignadas por el Supervisor del Contrato y que tenga relación con el objeto del contrato.</t>
  </si>
  <si>
    <t>El valor del contrato a celebrar es hasta por la suma de CINCUENTA Y DOS MILLONES QUINIENTOS MIL PESOS M/CTE ($52.500.000), incluido los impuestos a que haya lugar.</t>
  </si>
  <si>
    <t>https://community.secop.gov.co/Public/Tendering/OpportunityDetail/Index?noticeUID=CO1.NTC.5819190&amp;isFromPublicArea=True&amp;isModal=true&amp;asPopupView=true</t>
  </si>
  <si>
    <t>El término estrictamente indispensable para que el contratista cumpla con el objeto y obligaciones contractuales será de siete (07) meses, o hasta 31 de diciembre, lo primero que ocurra</t>
  </si>
  <si>
    <t>YAMIT ESTEBAN TORRES CASTILLO</t>
  </si>
  <si>
    <t>https://www1.funcionpublica.gov.co/web/sigep2/hdv/-/directorio/S1695576-0347-5/view</t>
  </si>
  <si>
    <t>Prestar servicios de apoyo a la gestión a la Unidad Coordinadora para el Gobierno Abierto y Servicio a la Ciudadanía en temas administrativos relacionados con lengua de señas colombiana, de acuerdo con las obligaciones específicas del contrato.</t>
  </si>
  <si>
    <t>1. Brindar apoyo con la traducción de documentos y contenidos a lengua de señas colombiana. 2. Brindar apoyo en la ejecución de actividades en las que se requiera el servicio de interpretación de lengua de señas colombiana para dar información a los ciudadanos. 3. Apoyar la interpretación de contenidos accesibles que permitan la comunicación e interacción con las personas sordas a nivel nacional. 4. Brindar apoyo en la atención de los canales de primer contacto que brinda el Ministerio de Ambiente y Desarrollo Sostenible a la ciudadanía, (telefónico, chat institucional, WhatsApp, celular y presencial). 5. Apoyar la recepción, radicación y tipificación las comunicaciones oficiales que ingresen por la ventanilla única de correspondencia del Ministerio, cuando así lo requiera el supervisor. 6. Todas las demás que le sean asignadas por el supervisor del contrato en relación con el objeto contractual.</t>
  </si>
  <si>
    <t>El valor del contrato a celebrar es hasta por la suma de CATORCE MILLONES DE PESOS M/CTE ($14.000.000), incluido los impuestos a que haya lugar.</t>
  </si>
  <si>
    <t>https://community.secop.gov.co/Public/Tendering/OpportunityDetail/Index?noticeUID=CO1.NTC.5816081&amp;isFromPublicArea=True&amp;isModal=true&amp;asPopupView=true</t>
  </si>
  <si>
    <t>El término estrictamente indispensable para que el contratista cumpla con el objeto y obligaciones contractuales será CUATRO (04) MESES o hasta 31 de diciembre, lo</t>
  </si>
  <si>
    <t>MARIA VICTORIA MARQUEZ CAMARGO</t>
  </si>
  <si>
    <t>https://www1.funcionpublica.gov.co/web/sigep2/hdv/-/directorio/S3196005-8003-5/view</t>
  </si>
  <si>
    <t>Prestación de servicios profesionales a la Dirección de Gestión Integral del Recurso Hídrico del Ministerio de Ambiente y Desarrollo Sostenible, para estructurar proyectos y desarrollar insumos técnicos enfocados en la gestión de la demanda y el control y minimización de la contaminación del recurso hídrico</t>
  </si>
  <si>
    <t>1. Presentar para la aprobación de la supervisión un plan de trabajo en el que se indique cómo se ejecutarán las obligaciones y productos para las cuales fue contratado, en aquellas actividades en que aplique. 2. Asistir técnicamente a las Autoridades Ambientales, y demás entidades relacionadas para la estructuración y ejecución de proyectos relacionados con los instrumentos de administración del recurso hídrico en temas de oferta, demanda, contaminación o calidad de agua. 3. Elaborar, generar, consolidar y revisar insumos que permitan la estructuración de proyectos enfocados en los instrumentos de administración del recurso hídrico, en especial los componentes enfocados a la demanda, control y minimización de la contaminación del recurso hídrico o de los programas y proyectos en las ecorregiones o territorios priorizados. 4. Preparar, convocar y asistir a los espacios de trabajo que se requieran en relación con la gestión integral del recurso hídrico y en especial con el componente de oferta, demanda y calidad del agua y las acciones de estructuración de proyectos relacionados con estos componentes. 5. Dar respuesta a requerimientos internos o externos relacionados con la administración del recurso hídrico, así como participar en las mesas, consejos comités, reuniones o espacios de trabajo que con este propósito sean agendados. 6. Las demás actividades que le sean asignadas por el Supervisor del Contrato y que tenga relación con el objeto del contrato.</t>
  </si>
  <si>
    <t>https://community.secop.gov.co/Public/Tendering/OpportunityDetail/Index?noticeUID=CO1.NTC.5819290&amp;isFromPublicArea=True&amp;isModal=true&amp;asPopupView=true</t>
  </si>
  <si>
    <t>El término estrictamente indispensable para que el contratista cumpla con el objeto y obligaciones contractuales será de siete (07) meses, o hasta 31 de diciembre, lo primero que ocurra.</t>
  </si>
  <si>
    <t>ANA MARIA MEDINA SANCHEZ</t>
  </si>
  <si>
    <t>https://www1.funcionpublica.gov.co/web/sigep2/hdv/-/directorio/S2748362-8003-5/view</t>
  </si>
  <si>
    <t>Prestación de servicios profesionales a la Dirección de Bosques, Biodiversidad y Servicios Ecosistémicos del Ministerio de Ambiente y Desarrollo Sostenible, para proyectar conceptos técnicos relacionados con el trámite de sustracción de reservas forestales nacionales.</t>
  </si>
  <si>
    <t>1. Proyectar conceptos técnicos de seguimiento a las obligaciones derivadas de las sustracciones de áreas de reservas forestales de orden nacional como planes de restauración v / o rehabilitación. 2.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el seguimiento a las obligaciones derivadas de la sustracción de áreas de reserva forestal nacional. 3.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4. Realizar cuando se requiera las visitas técnicas relacionadas con los procesos de seguimiento a las obligaciones derivadas de la sustracción de áreas de reserva forestal nacional, generando los informes y documentos técnicos a que haya lugar.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</si>
  <si>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CINCUENTA Y SIETE MILLONES NOVECIENTOS CINCUENTA MIL  PESOS M/CTE ($57.950.000), incluido los impuestos a que haya lugar.</t>
  </si>
  <si>
    <t>ALBA LUCIA MONTENEGRO SALCEDO</t>
  </si>
  <si>
    <t>Profesional Especializado Grado 6 Código 2028</t>
  </si>
  <si>
    <t>https://community.secop.gov.co/Public/Tendering/OpportunityDetail/Index?noticeUID=CO1.NTC.5814611&amp;isFromPublicArea=True&amp;isModal=true&amp;asPopupView=true</t>
  </si>
  <si>
    <t>LEICER ALEJANDRO CALLEJAS MORA</t>
  </si>
  <si>
    <t>https://www1.funcionpublica.gov.co/web/sigep2/hdv/-/directorio/S4736199-8003-5/view</t>
  </si>
  <si>
    <t>Prestar servicios profesionales a la Dirección de Asuntos Ambientales, Sectorial y Urbana del Ministerio de Ambiente y Desarrollo Sostenible, para apoyar en la construcción de análisis de impacto normativo y la formulación del reglamento técnico sobre etiquetado de productos plásticos de un solo uso y biobasados según lo establecido en la Ley 2232 de 2022.</t>
  </si>
  <si>
    <t>1. Elaborar y presentar al supervisor un plan detallado de trabajo, que incluya actividades, cronograma y entregables, en un plazo máximo de diez (10) días calendario tras cumplir con los requisitos de ejecución establecidos en el contrato. 2. Apoyar el desarrollo del análisis de impacto normativo sobre etiquetado de productos. 3. Apoyar la formulación de insumos y análisis de impacto normativo para la elaboración de un reglamento técnico de etiquetado para los productos plásticos de un solo uso, incluidos los plásticos biobasados y los plásticos de un solo uso que no estén referidos en el artículo 5 de la Ley 2232 de 2022, según lo establecido en el artículo 11 de la Ley 2232 de 2022. 4. Apoyar el desarrollo de talleres y mesas de trabajo de los procesos de socialización y consulta, con los actores interesados, de los instrumentos normativos propuestos, relacionados con el objeto del contrato.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10. Las demás actividades que le asigne el supervisor del contrato y que tengan relación con el objeto contractual.</t>
  </si>
  <si>
    <t>El valor del contrato a celebrar es hasta por la suma de CUARENTA Y CUATRO MILLONES DE PESOS ($44.000.000) incluido los impuestos a que haya lugar.</t>
  </si>
  <si>
    <t>https://community.secop.gov.co/Public/Tendering/OpportunityDetail/Index?noticeUID=CO1.NTC.5837437&amp;isFromPublicArea=True&amp;isModal=true&amp;asPopupView=true</t>
  </si>
  <si>
    <t>El término estrictamente indispensable para que el contratista cumpla con el objeto y obligaciones contractuales será por 8 meses, o hasta 31 de diciembre de 2024, lo primero que ocurra, contados a partir del cumplimiento de los requisitos de ejecución.</t>
  </si>
  <si>
    <t>MIGUEL ANGEL ORTIZ SALAMANCA</t>
  </si>
  <si>
    <t>https://www1.funcionpublica.gov.co/web/sigep2/hdv/-/directorio/S324592-8003-5/view</t>
  </si>
  <si>
    <t>Prestación de Servicios profesionales a la Dirección de Bosques, Biodiversidad y Servicios Ecosistémicos del Ministerio de Ambiente y Desarrollo Sostenible, para gestionar la implementación y actualización del Registro Único de Ecosistemas y Áreas Ambientales - REAA, con base en los estándares de gestión definidos por el Ministerio.</t>
  </si>
  <si>
    <t>1. Generar informes, manuales, fichas y demás documentación funcional del proceso de actualización del Registro Único de Ecosistemas y Áreas Ambientales – REAA, según los lineamientos establecidos por el Ministerio. 2. Participar y entregar la información requerida que contribuya a la construcción del documento de la situación actual del Registro Único de Ecosistemas y Áreas Ambientales - REAA con los profesionales de la DBBSE. 3. Revisar y aprobar los entregables generados por el analista para la actualización del Registro Único de Ecosistemas y Áreas Ambientales – REAA. 4. Generar insumos que aporten en la actualización y ajuste desde el área funcional, a los temas metodológicos relacionados con la conceptualización y optimización funcional del Registro Único de Ecosistemas y Áreas Ambientales – REAA en conjunto con el SIG (DBBSE), en las temáticas propias del área funcional (DBBSE) y en coordinación con la oficina de Tecnologías de la Información y Comunicación (OTIC).  5. Realizar la validación y análisis de información relacionados con los criterios definidos por el Ministerios, con el fin de contribuir a la optimización y mejora del Registro Único de Ecosistemas y Áreas Ambientales – REAA teniendo en cuenta los lineamientos del Ministerio. 6. Participar en las reuniones, talleres y demás espacios de trabajo que le sean requeridos por el supervisor del contrato, generando informe de las conclusiones de estos espacios. 7. Atender y responder las PQRS, dentro de los términos establecidos y en el mes asignado, adjuntando el reporte del sistema de gestión Documental que evidencia el estado de las asignaciones. 8. Las demás actividades que estén relacionadas con el objeto contractual y que sean asignadas por el supervisor.</t>
  </si>
  <si>
    <t>https://community.secop.gov.co/Public/Tendering/OpportunityDetail/Index?noticeUID=CO1.NTC.5824677&amp;isFromPublicArea=True&amp;isModal=true&amp;asPopupView=true</t>
  </si>
  <si>
    <t>El término estrictamente indispensable para que el contratista cumpla con el objeto y obligaciones contractuales será de NUEVE (9) MESES Y DIEZ (10) DÍAS, o hasta 31 de diciembre de 2024, lo primero que ocurra.</t>
  </si>
  <si>
    <t>VIVIANA CASTIBLANCO GUTIÉRREZ</t>
  </si>
  <si>
    <t>https://www1.funcionpublica.gov.co/web/sigep2/hdv/-/directorio/S1880447-8003-5/view</t>
  </si>
  <si>
    <t>Prestación de servicios profesionales a la Dirección de Bosques, Biodiversidad y Servicios Ecosistémicos del Ministerio de Ambiente y Desarrollo Sostenible, como profesional técnico funcional del Módulo de Manejo Forestal Sostenible en Línea (MFSL), para su desarrollo e implementación en el marco del Sistema Nacional de Trazabilidad Forestal, en cumplimiento de las metas del Plan Nacional de Desarrollo y que contribuyan al Plan Integral de Contención de la Deforestación.</t>
  </si>
  <si>
    <t>1. Brindar la asistencia técnica como profesional funcional del Módulo de Manejo Forestal Sostenible en línea (MFSL), para su desarrollo e implementación. 2. Realizar acompañamiento técnico a las autoridades ambientales en la implementación del Sistema Nacional de Trazabilidad Forestal. 3. Identificar, estructurar y apoyar propuestas de mejora a la implementación del Sistema Nacional de Trazabilidad Forestal con énfasis en el Módulo de Manejo Forestal Sostenible en línea (MFSL), del Libro de Operaciones Forestales en Línea (LOFL) en la Ventanilla Integral de Tramites Ambiental en Línea (VITAL) 4. Apoyar la conceptualización del módulo de planificación que debe ser integrado en el Sistema Nacional de Trazabilidad Forestal de Colombia. 5. Generar informes de avances en el desarrollo e implementación del Módulo de Manejo Forestal Sostenible en Línea (MFSL). 6. Participar desde el componente técnico en los procesos de actualización y/o formulación de iniciativas normativas, y apoyar la orientación técnica para el proceso de control y seguimiento en los puertos autorizados del país en lo relacionado con el recurso forestal y de flora silvestre. 7. Proyectar y gestionar respuesta, en los términos previstos en la ley, a las PQRS que le sean asignadas por la supervisión a través de la plataforma ARCA o por otro medio o herramienta de la entidad, relacionado con el objeto del contrato, adjuntando el reporte del Sistema de Gestión Documental. 8. Las demás que sean asignadas por el Supervisor del Contrato relacionadas con el Objeto del contrato.</t>
  </si>
  <si>
    <t>El valor del contrato a celebrar es hasta por la suma de SESENTA Y SEIS MILLONES CIENTO CINCUENTA MIL PESOS M/CTE ($66.150.000) incluido los impuestos a que haya lugar.</t>
  </si>
  <si>
    <t>https://community.secop.gov.co/Public/Tendering/OpportunityDetail/Index?noticeUID=CO1.NTC.5822244&amp;isFromPublicArea=True&amp;isModal=true&amp;asPopupView=true</t>
  </si>
  <si>
    <t>MARIA ALEJANDRA ERAZO ROMERO</t>
  </si>
  <si>
    <t>https://www1.funcionpublica.gov.co/web/sigep2/hdv/-/directorio/S2322184-8003-5/view</t>
  </si>
  <si>
    <t>Prestar servicios profesionales a la Dirección de Asuntos Ambientales, Sectorial y Urbana del Ministerio de Ambiente y Desarrollo Sostenible, para apoyar en la construcción de insumos para la formulación de instrumentos para la gestión sostenible del plástico en el marco de la legislación vigente.</t>
  </si>
  <si>
    <t>1. Elaborar y presentar al supervisor un plan detallado de trabajo, que incluya actividades, cronograma y entregables, en un plazo máximo de diez (10) días calendario tras cumplir con los requisitos de ejecución establecidos en el contrato. 2. Apoyar la formulación de un plan de trabajo para la implementación del incentivo de la madera plástica y otros productos derivados de materiales de fuentes de reciclaje nacional, según lo establecido en el artículo 19 de la Ley 2232 de 2022. 3. Apoyar la formulación de una norma técnica colombiana para la obtención de la certificación del sistema de retornabilidad de envases/empaques, bajo los parámetros establecidos por el gobierno nacional. 4. Apoyar el desarrollo de talleres y mesas de trabajo de los procesos de socialización y consulta, con los actores interesados, de los instrumentos normativos propuestos, relacionados con el objeto del contrato.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Las demás actividades que le asigne el supervisor del contrato y que tengan relación con el objeto contractual.</t>
  </si>
  <si>
    <t>El valor del contrato a celebrar es hasta por la suma de CUARENTA Y OCHO MILLONES SETECIENTOS CINCUENTA MIL PESOS ($48.750.000), incluido los impuestos a que haya lugar</t>
  </si>
  <si>
    <t>https://community.secop.gov.co/Public/Tendering/OpportunityDetail/Index?noticeUID=CO1.NTC.5820298&amp;isFromPublicArea=True&amp;isModal=true&amp;asPopupView=true</t>
  </si>
  <si>
    <t>El término estrictamente indispensable para que el contratista cumpla con el objeto y obligaciones contractuales será Siete (7) y quince (15) días, o hasta 31 de diciembre de 2024, lo primero que ocurra, contados a partir del cumplimiento de los requisitos de ejecución.</t>
  </si>
  <si>
    <t>ERIKA PAOLA SILVA GOMEZ</t>
  </si>
  <si>
    <t>https://www1.funcionpublica.gov.co/web/sigep2/hdv/-/directorio/S4889053-8003-5/view</t>
  </si>
  <si>
    <t>Prestación de servicios profesionales a la Dirección de Bosques, Biodiversidad y Servicios Ecosistémicos del Ministerio de Ambiente y Desarrollo Sostenible, para apoyar el trámite jurídico a los procesos judiciales que estén cursando y sentencias proferidas que sean de competencia de la Dirección.</t>
  </si>
  <si>
    <t>1. Apoyar la proyección de respuestas a las distintas peticiones de los despachos judiciales en el marco de los procesos jurídicos incluyendo las solicitudes que presente el Ministerio Público, las entidades  públicas y privadas, así como particulares relacionadas con las sentencias y asuntos judiciales a cargo de la Dirección. 2. Apoyar a los grupos de la Dirección de Bosques, Biodiversidad y Servicios Ecosistémicos, en la consolidación y revisión de los insumos necesarios para dar respuesta a los diferentes despachos prestando el apoyo que sea requerido tanto en las reuniones y espacios de trabajo que se generen dentro y fuera de la entidad. 3. Consolidar y realizar el seguimiento periódico de la Matriz de sentencias judiciales a cargo de la Dirección de Bosques, Biodiversidad y Servicios Ecosistémicos, recopilando toda la información y los soportes necesarios que permitan dicho seguimiento y cumplimiento. 4. Participar como profesional jurídico en los encuentros en los despachos judiciales, reuniones interinstitucionales y visitas técnicas que sean requeridas para dar el cumplimiento a los requerimientos judiciales relacionados con las funciones de la Dirección. 5. Entregar los respectivos soportes de los trámites que se adelanten para la debida gestión documental de los expedientes. 6. Las demás actividades que estén relacionadas con el objeto contractual y que sean asignadas por el supervisor.</t>
  </si>
  <si>
    <t>El valor del contrato a celebrar es hasta por la suma de SESENTA Y UN MILLONES SETECIENTOS CINCUENTA MIL PESOS M/CTE ($61.750.000) incluido los impuestos a que haya lugar.</t>
  </si>
  <si>
    <t>https://community.secop.gov.co/Public/Tendering/OpportunityDetail/Index?noticeUID=CO1.NTC.5826363&amp;isFromPublicArea=True&amp;isModal=true&amp;asPopupView=true</t>
  </si>
  <si>
    <t>RAFAEL ARTURO CALDERON DAZA</t>
  </si>
  <si>
    <t>https://www1.funcionpublica.gov.co/web/sigep2/hdv/-/directorio/S1370476-8003-5/view</t>
  </si>
  <si>
    <t>Prestar servicios profesionales a la Dirección de Asuntos Ambientales Sectorial y Urbana del Ministerio de Ambiente y Desarrollo Sostenible, para apoyar desde el componente biótico las actividades relacionadas con el desarrollo normativo referente a la gestión ambiental.</t>
  </si>
  <si>
    <t>1. Elaborar y presentar al supervisor un plan detallado de trabajo, que incluya actividades, cronograma y entregables, en un plazo máximo de diez (10) días calendario tras cumplir con los requisitos de ejecución establecidos en el contrato. 2. Apoyar técnicamente la elaboración de insumos desde el componente biótico la formulación y socialización del desarrollo del instrumento técnico y normativo para el cierre minero. 3. Apoyar técnicamente la elaboración de insumos desde el componente biótico la formulación y socialización del desarrollo del instrumento técnico y normativo para elaboración de los términos de referencia para la pequeña minería. 4. Brindar acompañamiento técnico para el componente minero, en las diferentes actividades que se desarrollan en el marco del proceso participativo de Delimitación de los complejos de páramos Cruz Verde – Sumapaz y Almorzadero. 5. Apoyar técnicamente la elaboración de insumos desde el componente biótico para la formulación y socialización de la reglamentación ambiental derivada de la Ley 70 de 1993. 6. Apoyar el cumplimiento de diferentes sentencias y órdenes judiciales en el marco de la gestión ambiental para la minería que le sean asignadas.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Las demás actividades que le asigne el supervisor del contrato y que tengan relación con el objeto contractual.</t>
  </si>
  <si>
    <t>El valor del contrato a celebrar es hasta por la suma de CINCUENTA Y SEIS MILLONES DE PESOS M/CTE ($56.000.000), incluidos los impuestos a que haya lugar.</t>
  </si>
  <si>
    <t>https://community.secop.gov.co/Public/Tendering/OpportunityDetail/Index?noticeUID=CO1.NTC.5828806&amp;isFromPublicArea=True&amp;isModal=true&amp;asPopupView=true</t>
  </si>
  <si>
    <t>BLANCA CECILIA MEDINA PETRO</t>
  </si>
  <si>
    <t>https://www1.funcionpublica.gov.co/web/sigep2/hdv/-/directorio/S4661362-8003-5/view</t>
  </si>
  <si>
    <t>Prestación de servicios profesionales a la Dirección de Cambio Climático y Gestión del Riesgo del Ministerio de Ambiente y Desarrollo Sostenible para apoyar al grupo de mitigación en la gestión de acciones en mitigación de Gases de Efecto Invernadero –GEI relacionadas con el sector agropecuario, en el marco de cumplimiento de los compromisos Nacionales, la Contribución Nacionalmente Determinada –NDC y la Estrategia de Largo Plazo 2050.</t>
  </si>
  <si>
    <t>1. Apoyar la generación de insumos y lineamientos técnicos que contribuyan a la construcción de las políticas, planes y programas, normas y demás que permitan fortalecer la gestión e implementación de las medidas de mitigación de GEI del sector agropecuario en línea con la Contribución Nacionalmente Determinada, su correspondiente plan de implementación según la Ley 2169 de 2021, la Estrategia Climática de Largo Plazo 2050 (E2050) y los Planes Integral de Gestión de Cambio Climático Sectoriales y Territoriales. 2. Brindar acompañamiento técnico y asesoramiento a través de reuniones, foros y/o talleres en temas de mitigación del cambio climático a las entidades sectoriales, territoriales y de cooperación internacional relacionadas con el sector agropecuario, conforme con los lineamientos de la DCCGR. 3. Apoyar el desarrollo y promoción de portafolios de proyectos climáticos y generar informes de seguimiento y/o materiales requeridos por la Dirección de Cambio Climático y Gestión del Riesgo en lo relacionado con el sector agropecuario. 4. Apoyar técnicamente al sector agropecuario en la estructuración y adopción de mecanismos de Monitoreo, Reporte y Verificación (MRV) para las acciones e iniciativas de mitigación de GEI en concordancia con los criterios definidos por el Ministerio de Ambiente y Desarrollo Sostenible. 5. Brindar apoyo técnico para la identificación de acciones de adicionalidad nacional y sectorial, que contribuyan a la reducción del 51% de las emisiones de gases Efecto Invernadero con respecto al escenario de referencia a 2030 de acuerdo a la Contribución Nacionalmente Determinada para Colombia- NDC y conforme con los lineamientos de la DCCGR. 6.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 7.Todas las demás que le sean asignadas por la Dirección y que tengan relación con el objeto contractual.</t>
  </si>
  <si>
    <t>El valor del contrato a celebrar es hasta por la suma de OCHENTA Y NUEVE MILLONES CUARENTA MIL PESOS M/CTE ($89.040.000), incluido los impuestos a que haya lugar</t>
  </si>
  <si>
    <t>https://community.secop.gov.co/Public/Tendering/OpportunityDetail/Index?noticeUID=CO1.NTC.5823129&amp;isFromPublicArea=True&amp;isModal=true&amp;asPopupView=true</t>
  </si>
  <si>
    <t>El término estrictamente indispensable para que el contratista cumpla con el objeto y  obligaciones contractuales será de NUEVE (09) MESES DIEZ (10) DÍAS, o hasta el 31 de diciembre de 2024 (lo primero que ocurra), contados a partir del cumplimiento de los requisitos de ejecución previo perfeccionamiento del contrato.</t>
  </si>
  <si>
    <t>FABIAN ANDRES MUÑOZ CEDEÑO</t>
  </si>
  <si>
    <t>https://www1.funcionpublica.gov.co/web/sigep2/hdv/-/directorio/S323324-8003-5/view</t>
  </si>
  <si>
    <t>https://community.secop.gov.co/Public/Tendering/OpportunityDetail/Index?noticeUID=CO1.NTC.5831471&amp;isFromPublicArea=True&amp;isModal=true&amp;asPopupView=true</t>
  </si>
  <si>
    <t>DIEGO ARMANDO RODRIGUEZ PANQUEVA</t>
  </si>
  <si>
    <t>https://www1.funcionpublica.gov.co/web/sigep2/hdv/-/directorio/S2332001-8003-5/view</t>
  </si>
  <si>
    <t>Prestar servicios profesionales a la Oficina Asesora de Planeación del Ministerio de Ambiente y Desarrollo Sostenible realizando actividades para el cumplimiento de las funciones asignadas como integrante de la Mesa de Coordinación y las relacionadas con la distribución de los recursos de la Asignación Ambiental y el 20% del mayor recaudo a cargo del Ministerio de Ambiente y Desarrollo Sostenible.</t>
  </si>
  <si>
    <t>1. Brindar asistencia técnica a la Oficina Asesora de Planeación para el cumplimiento de las obligaciones del Ministerio de Ambiente y Desarrollo Sostenible, informando a los actores interesados respecto de la metodología vigente, cumplimiento de requisitos y condiciones de las convocatorias de la Asignación Ambiental y el 20% del mayor recaudo. 2. Prestar apoyo para la elaboración y trámite para la suscripción de actas y acuerdos de las sesiones de la Mesa De Coordinación de la Asignación Ambiental y 20% de Mayor Recaudo del Sistema General de regalías. 3. Elaborar y Consolidar los documentos e informes requeridos para la participación de la Viceministra de Ordenamiento Ambiental del Territorio como delegada por el Ministerio en la Mesa de Coordinación de la Asignación Ambiental y 20% de Mayor Recaudo del Sistema General de regalías. 4. Apoyar las actividades de sensibilización y socialización en el marco de la implementación del SGR y la distribución de los recursos de la asignación ambiental de regalías. 5. Atender y dar respuesta a los requerimientos que se presenten en relación con el Sistema General de Regalías de responsabilidad de la Oficina Asesora de Planeación o que se deriven para el cumplimiento de la ejecución del Plan de Convocatorias de la Asignación Ambiental y el 20% del mayor recaudo. 6. La demás que se deriven del objeto contractual y se requieran por parte de la Oficina Asesora de Planeación</t>
  </si>
  <si>
    <t>El valor del contrato a celebrar es hasta por la suma de NOVENTA Y CUATRO MILLONES TRESCIENTOS TREINTA Y TRES MIL TRESCIENTOS TREINTA Y TRES PESOS M/CTE ($94.333.333,00), incluido los impuestos a que haya lugar.</t>
  </si>
  <si>
    <t>https://community.secop.gov.co/Public/Tendering/OpportunityDetail/Index?noticeUID=CO1.NTC.5823210&amp;isFromPublicArea=True&amp;isModal=true&amp;asPopupView=true</t>
  </si>
  <si>
    <t>El término estrictamente indispensable para que el contratista cumpla con el objeto y obligaciones contractuales será de 9 meses y 13 días calendario, previo cumplimiento de los requisitos de perfeccionamiento y legalización, y sin exceder el 31 de diciembre de 2024</t>
  </si>
  <si>
    <t>HECTOR ARSENIO TAVERA ESCOBAR</t>
  </si>
  <si>
    <t>https://www1.funcionpublica.gov.co/web/sigep2/hdv/-/directorio/S1099990-8003-5/view</t>
  </si>
  <si>
    <t>Prestación de servicios profesionales a la Dirección de Asuntos Marinos, Costeros y Recursos Acuáticos del Ministerio de Ambiente y Desarrollo Sostenible, en el fortalecimiento de la gobernanza e instrumentos para la gestión integral y restauración del ecosistema de manglar</t>
  </si>
  <si>
    <t>1. Apoyar la conformación del Comité Nacional de Restauración de Manglares, identificando las líneas de trabajo y escenarios de articulación y gestión. 2. Generar técnicamente la estructuración y publicación de la actualización del “Programa para el uso sostenible, manejo y conservación de los ecosistemas de manglar en Colombia”. 3. Proyectar conceptos técnicos sobre los estudios técnicos de caracterización, diagnóstico y zonificación de manglares presentados por las CARs a Minambiente. 4. Apoyar la formulación y la supervisión de los contratos y/o convenios que le sean designados por el supervisor. 5. Apoyo en la revisión de documentos, preparación de conceptos, ayudas de memoria, respuestas a consultas y solicitudes en general de información, etc. relacionados con el seguimiento y cumplimiento de sentencias y obligaciones nacionales e internacionales en materia del objeto. 6. Gestionar o suministrar los insumos para dar respuesta a los derechos de petición en cumplimiento de su objeto contractual, con criterios de calidad y oportunidad dando cumplimiento a los términos legales 7. Participar y apoyar en la organización de talleres, reuniones, actividades y otros espacios de articulación pertinentes que realiza MINAMBIENTE relacionados con el objeto del contrato. 8. Mantener actualizada la información del drive (Carpeta digital) de la DAMCRA de los tramites asignados. 9. Las demás actividades relacionadas con el desarrollo del objeto del presente contrato.</t>
  </si>
  <si>
    <t>El valor del contrato a celebrar es hasta por la suma de NOVENTA Y DOS MILLONES SETECIENTOS SESENTA Y SIETE MIL QUINIENTOS PESOS M/CTE ($92.767.500), incluido IVA.</t>
  </si>
  <si>
    <t>https://community.secop.gov.co/Public/Tendering/OpportunityDetail/Index?noticeUID=CO1.NTC.5830397&amp;isFromPublicArea=True&amp;isModal=true&amp;asPopupView=true</t>
  </si>
  <si>
    <t>SANDRA BIBIANA CARMONA MORENO</t>
  </si>
  <si>
    <t>https://www1.funcionpublica.gov.co/web/sigep2/hdv/-/directorio/S2201256-8003-5/view</t>
  </si>
  <si>
    <t>Prestación de servicios profesionales a la Dirección de Asuntos Marinos, Costeros y Recursos Acuáticos del Ministerio de Ambiente y Desarrollo Sostenible, para apoyar en la gestión de los convenios que estén a cargo de la Dirección y preparar reuniones, juntas directivas, comités, consejos y demás trámites administrativos y legales que requiera la Dirección.</t>
  </si>
  <si>
    <t>1. Desarrollar las tareas propias de los trámites pre-contractual, contractual y poscontractual de los convenios a cargo de la DAMCRA. 2. Preparar, estudiar, revisar los consejos y/o juntas directivas, comités u demás trámites administrativos y legales que requiera la dirección 3. Proyectar y revisar los conceptos jurídicos que le sean requeridos relacionados con el objeto contractual. 4. Revisión todos los documentos que se elaboren en el marco de la actividad administrativa contractual de los convenios. 5. Apoyar la supervisión de los convenios que le sean designados por el supervisor. 6. Gestionar o suministrar los insumos para dar respuesta a los derechos de petición en cumplimiento de su objeto contractual, con criterios de calidad y oportunidad dando cumplimiento a los términos legales. 7. Mantener actualizada la información del drive (Carpeta digital) de la DAMCRA correspondiente a los trámites asignados. 8. Las demás actividades relacionadas con el desarrollo del objeto del presente contrato.</t>
  </si>
  <si>
    <t>El valor del contrato a celebrar es hasta por la suma de OCHENTA MILLONES SETECIENTOS CINCUENTA MIL PESOS M/CTE ($80.750.000), incluido los impuestos a que haya lugar.</t>
  </si>
  <si>
    <t>https://community.secop.gov.co/Public/Tendering/OpportunityDetail/Index?noticeUID=CO1.NTC.5831241&amp;isFromPublicArea=True&amp;isModal=true&amp;asPopupView=true</t>
  </si>
  <si>
    <t>LUIS FERNANDO ROA GARIBELLO</t>
  </si>
  <si>
    <t>https://www1.funcionpublica.gov.co/web/sigep2/hdv/-/directorio/S2051279-8003-5/view</t>
  </si>
  <si>
    <t>Prestación de servicios profesionales a la Dirección de Asuntos Marinos, Costeros y Recursos Acuáticos del Ministerio de Ambiente y Desarrollo Sostenible para promover el fortalecimiento de la participación y articulación en los procesos de gestión integrada marino costera</t>
  </si>
  <si>
    <t>1. Apoyar el relacionamiento con las comunidades de base estableciendo canales de comunicación ágiles y a través de los canales oficiales, en los territorios priorizados en la costa Caribe y Pacifico. 2. Apoyar en la coordinación de actividades para la realización de talleres y espacios de trabajo donde se ejecuten estrategias participativas para la gestión integrada marino-costera. 3. Realizar el mapeo y análisis de actores de los territorios marino costeros priorizados para desarrollar las iniciativas de manejo que promuevan el ordenamiento alrededor del agua 4. Apoyar en la implementación de la ruta crítica para avanzar los compromisos y seguimiento de sentencias y entes de control en el AMP Corales del Rosario y San Bernardo 5. Apoyar en la revisión de documentos, preparación de conceptos, ayudas de memoria, respuestas a consultas y solicitudes en general de información, etc. relacionados con las gestiones y obligaciones nacionales e internacionales en materia del objeto. 6. Participar y apoyar en la organización en los talleres, reuniones, actividades y otros espacios de articulación pertinentes que realiza MINAMBIENTE relacionados con el objeto del contrato. 7. Mantener actualizada la información del drive (Carpeta digital) de la DAMCRA de los tramites asignados 8. Las demás actividades relacionadas con el desarrollo del objeto del presente contrato.</t>
  </si>
  <si>
    <t>https://community.secop.gov.co/Public/Tendering/OpportunityDetail/Index?noticeUID=CO1.NTC.5834458&amp;isFromPublicArea=True&amp;isModal=true&amp;asPopupView=true</t>
  </si>
  <si>
    <t>LEONARDO MORENO GIRALDO</t>
  </si>
  <si>
    <t>https://www1.funcionpublica.gov.co/web/sigep2/hdv/-/directorio/S1475287-8003-5/view</t>
  </si>
  <si>
    <t>1. Proyectar conceptos técnicos de seguimiento a las obligaciones derivadas de las sustracciones de áreas de reservas forestales de orden nacional como planes de restauración y/o rehabilitación. 2.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el seguimiento a las obligaciones derivadas de la sustracción de áreas de reserva forestal nacional. 3.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4. Realizar cuando se requiera las visitas técnicas relacionadas con los procesos de seguimiento a las obligaciones derivadas de la sustracción de áreas de reserva forestal nacional, generando los informes y documentos técnicos a que haya lugar. 5. Asistir a las reuniones y mesas técnicas que le sean requeridas en el marco del objeto del contrato, generando los informes y documentos técnicos a que haya lugar.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</si>
  <si>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57,950,000 incluido los impuestos a que haya lugar</t>
  </si>
  <si>
    <t>https://community.secop.gov.co/Public/Tendering/OpportunityDetail/Index?noticeUID=CO1.NTC.5824554&amp;isFromPublicArea=True&amp;isModal=true&amp;asPopupView=true</t>
  </si>
  <si>
    <t>El término estrictamente indispensable para que el contratista cumpla con el objeto y obligaciones contractuales será de contados a partir del cumplimiento de los requisitos de ejecución, o hasta 31 de diciembre de 2024, lo primero que ocurra.</t>
  </si>
  <si>
    <t>ZAYRENE GARCES MUÑOZ</t>
  </si>
  <si>
    <t>https://www1.funcionpublica.gov.co/web/sigep2/hdv/-/directorio/S1868267-8003-5/view</t>
  </si>
  <si>
    <t>Prestar servicios profesionales a la Dirección de Asuntos Ambientales Sectorial y Urbana del Ministerio de Ambiente y Desarrollo Sostenible, para apoyar el desarrollo de actividades enfocadas al fortalecimiento de capacidades de entes territoriales en la gestión de residuos sólidos.</t>
  </si>
  <si>
    <t>1. Elaborar y presentar al supervisor un plan detallado de trabajo, que incluya actividades, cronograma y entregables, en un plazo máximo de diez (10) días calendario tras cumplir con los requisitos de ejecución establecidos en el contrato. 2. Apoyar el desarrollo de actividades de capacitación a entes territoriales en la implementación de la Resolución 754 de 2014. 3. Apoyar el desarrollo de acciones asociadas a la gestión de residuos sólidos en el marco de las competencias de Minambiente. 4. Apoyar la formulación y desarrollo de proyectos en el marco de los compromisos con las comunidades negras, afrodescendientes, raizales y palenqueros (NARP). 5. Apoyar técnicamente la recopilación de información y la atención de requerimientos relacionados con disposición final de residuos sólidos. 6. Apoyar la formulación de lineamientos técnicos y ambientales para las actividades de aprovechamiento de residuos sólidos en prácticas comunitarias, con énfasis en pacas biodigestoras.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12. Las demás actividades que le asigne el supervisor del contrato y que tengan relación con el objeto contractual.</t>
  </si>
  <si>
    <t>El valor del contrato a celebrar es hasta por la suma de CUARENTA Y NUEVE MILLONES SEISCIENTOS MIL PESOS M/CTE ($49.600.000) incluido los impuestos a que haya lugar.</t>
  </si>
  <si>
    <t>https://community.secop.gov.co/Public/Tendering/OpportunityDetail/Index?noticeUID=CO1.NTC.5835862&amp;isFromPublicArea=True&amp;isModal=true&amp;asPopupView=true</t>
  </si>
  <si>
    <t>MAIRA SOFIA MUÑOZ RODIGUEZ</t>
  </si>
  <si>
    <t>https://www1.funcionpublica.gov.co/web/sigep2/hdv/-/directorio/S4879482-8003-5/view</t>
  </si>
  <si>
    <t>Prestación de servicios profesionales a la Dirección de Bosques Biodiversidad y Servicios Ecosistémicos DBBSE del Ministerio de Ambiente y Desarrollo Sostenible, para la elaboración de documentos, reportes técnicos y demás insumos para el cumplimiento de las metas asignadas a la Dirección en la Ley 2169 de 2021 y para los reportes requeridos en el seguimiento a las metas de deforestación</t>
  </si>
  <si>
    <t>1. Elaborar los insumos técnicos requeridos a la DBBSE, en los formatos y de conformidad con la metodología establecida por el Departamento Nacional de Planeación DNP, para el cumplimiento de las metas asignadas en la Ley 2169 de 2021. 2. Elaborar los insumos técnicos requeridos para el reporte del avance en las metas asignada en la ley 2169 de 2021 y metas de deforestación a cargo de la DBBSE, en los formatos y de conformidad con la metodología establecida por el Departamento Nacional de Planeación DNP para su presentación. 3. Atender los requerimientos de ajuste y correcciones de los reportes e informes técnicos presentados, que realice la Oficina Asesora de Planeación del Ministerio de Ambiente y Desarrollo sostenible y el Departamento Nacional de Planeación. 4. Participar en espacios como mesas de trabajo, reuniones, talleres, visitas técnicas y demás espacios programados en el marco del objeto del contrato, generando los productos y soportes a que haya lugar.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que sean asignadas por el supervisor y se relacionen con el objeto y las obligaciones contractuales</t>
  </si>
  <si>
    <t>El valor del contrato a celebrar es hasta por la suma de CINCUENTA Y CUATRO MILLONES CIENTO TREINTA Y TRES MIL TRESCIENTOS TREINTA Y TRES PESOS M/CTE ($54.133.333) incluidos todos los impuestos a que haya lugar.</t>
  </si>
  <si>
    <t>https://community.secop.gov.co/Public/Tendering/OpportunityDetail/Index?noticeUID=CO1.NTC.5862637&amp;isFromPublicArea=True&amp;isModal=true&amp;asPopupView=true</t>
  </si>
  <si>
    <t>OSCAR OVIDIO ROMERO AGUDELO</t>
  </si>
  <si>
    <t>https://www1.funcionpublica.gov.co/web/sigep2/hdv/-/directorio/S4590446-8003-5/view</t>
  </si>
  <si>
    <t>Prestar servicios profesionales al Despacho de la Ministra de Ambiente y Desarrollo Sostenible para apoyar en la planificación y el seguimiento del programa y los proyectos de la ecorregión de Páramos, así como en el desarrollo de actividades de articulación interinstitucional e intersectorial, en el marco del eje de transformación del ordenamiento del territorio alrededor del agua.</t>
  </si>
  <si>
    <t>1. Apoyar en la consolidación del programa y los proyectos de la ecorregión de Páramos que se presentarán ante el Fondo para la Vida y la Biodiversidad, de conformidad con los lineamientos que proporcione el Despacho de la Ministra de Ambiente y Desarrollo Sostenible. 2. Participar en la planificación y ejecución de reuniones y espacios de trabajo interinstitucional e intersectorial, para desarrollar acuerdos que permitan avanzar en la solución de conflictos socioambientales prioritarios, en el marco del eje de transformación del ordenamiento del territorio alrededor del agua. 3. Apoyar en el desarrollo de actividades de articulación con los actores que intervienen en la ejecución de proyectos financiados por el Fondo para la Vida y la Biodiversidad, contribuyendo con la alineación estratégica requerida en el Sector Ambiente y Desarrollo Sostenible. 4. Acompañar en el seguimiento de los compromisos interinstitucionales e intersectoriales para apoyar en la elaboración de documentos, presentaciones y propuestas necesarios en la gestión integral de la ecorregión de Páramos. 5. Participar en las reuniones y espacios de diálogo social que sean solicitados por el Despacho de la Ministra de Ambiente y Desarrollo Sostenible, proporcionando el soporte técnico pertinente en el marco del eje de transformación del ordenamiento del territorio alrededor del agua, de acuerdo con los parámetros del Plan Nacional de Desarrollo. 6. Apoyar en la revisión técnica de documentos e iniciativas normativas, así como en la preparación de ayudas de memoria, la elaboración de actas de los espacios en los que participe y la proyección de respuestas frente a requerimientos que deban atenderse, cumpliendo con los términos legales. 7. Las demás actividades que sean asignadas con ocasión del desarrollo del objeto contractual.</t>
  </si>
  <si>
    <t>El valor del contrato a celebrar es hasta por la suma de CIENTO DOCE MILLONES DE PESOS M/CTE. ($112.000.000), incluidos los impuestos a que haya lugar.</t>
  </si>
  <si>
    <t>https://community.secop.gov.co/Public/Tendering/OpportunityDetail/Index?noticeUID=CO1.NTC.5828657&amp;isFromPublicArea=True&amp;isModal=true&amp;asPopupView=true</t>
  </si>
  <si>
    <t>ALEXANDRA SALINAS SALINAS</t>
  </si>
  <si>
    <t>https://www1.funcionpublica.gov.co/web/sigep2/hdv/-/directorio/S522069-8003-5/view</t>
  </si>
  <si>
    <t>Prestar servicios profesionales a la Dirección de Asuntos Ambientales, Sectorial y Urbana del Ministerio de Ambiente y Desarrollo Sostenible, para apoyar la formulación de instrumentos técnicos y normativos en el marco del desarrollo de instancias interinstitucionales enfocadas en el fortalecimiento de la gestión ambiental en el sector agropecuario</t>
  </si>
  <si>
    <t>1. Elaborar y presentar al supervisor un plan detallado de trabajo, que incluya actividades, cronograma y entregables, en un plazo máximo de diez (10) días calendario tras cumplir con los requisitos de ejecución establecidos en el contrato. 2. Apoyar la formulación y divulgación de instrumentos técnicos ambientales del sector agropecuario (Porcicola, avícola). 3. Apoyar en la construcción de las bases conceptuales y técnicas, definición de líneas estratégicas del sector ambiente, para la reglamentación y adopción de la ley de agricultura ecológica y de bioinsumos. 4. Apoyar el seguimiento, articulación y el desarrollo de acciones en el marco de los acuerdos sectoriales suscritos con agremiaciones u organizaciones del sector agropecuario. que garanticen la promoción e implementación de la economía circular.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</si>
  <si>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El valor del contrato a celebrar es hasta por la suma de SESENTA Y CUATRO MILLONES DE PESOS M/CTE.(64.000.000) incluido los impuestos a que haya lugar.</t>
  </si>
  <si>
    <t>https://community.secop.gov.co/Public/Tendering/OpportunityDetail/Index?noticeUID=CO1.NTC.5832784&amp;isFromPublicArea=True&amp;isModal=true&amp;asPopupView=true</t>
  </si>
  <si>
    <t>MARIA ALEJANDRA GUERRERO RIVERA</t>
  </si>
  <si>
    <t>INGENIERIA AMBIETAL</t>
  </si>
  <si>
    <t>https://www1.funcionpublica.gov.co/web/sigep2/hdv/-/directorio/S1341199-8003-5/view</t>
  </si>
  <si>
    <t>Prestar servicios profesionales a la Dirección de Gestión Integral del Recurso Hídrico del Ministerio de Ambiente y Desarrollo Sostenible, para promover la gestión del cambio climático en los procesos de ordenación de cuencas hidrográficas, y apoyar la asistencia técnica en el proceso de actualización del POMCA Lago de Tota y la consolidación el Programa de Regulación Hídrica en el marco de la Política Nacional para la Gestión Integral del Recurso Hídrico.</t>
  </si>
  <si>
    <t>1. Generar los insumos técnicos en el proceso de actualización Guía para la Formulación de POMCA. 2. Apoyar el seguimiento e informes de la implementación de Planes de Ordenación y Manejo de Cuencas Hidrográficas (POMCA) y Planes de Manejo ambiental de microcuencas (PMAM) que realizan las Autoridades Ambientales. 3. Realizar asistencia técnica a las Autoridades Ambientales en los procesos de ordenación y manejo de cuencas hidrográficas, en la formulación e implementación de los Planes de manejo ambiental de microcuencas, así como para el cumplimiento de los compromisos en el marco del CONPES Macizo Colombiano y de las acciones de proyecto de manejo de cuencas binacionales con Ecuador. 4. Brindar asistencia técnica para el proceso de retroalimentación del Programa de Regulación hídrica por parte de los institutos de investigación adscritos al Ministerio de Ambiente y consolidar el documento con los aportes generados en dicho proceso. 5. Brindar apoyo técnico para fortalecer el cargue de información, por parte de las Autoridades Ambientales, al submódulo POMCA del SIRH. 6. Apoyar la asistencia técnica en el proceso de actualización del POMCA Lago de Tota elaborando y entregando los documentos a que haya lugar. 7. Brindar Apoyo técnico en el suministro de insumos para el desarrollo de acciones relacionadas entre los procesos de Ordenación y manejo de cuencas y los programas de las ecorregiones priorizadas en el Plan nacional de Desarrollo. 8. Todas las demás actividades que le sean asignadas por el Supervisor del Contrato y que tenga relación con el objeto del contrato.</t>
  </si>
  <si>
    <t>https://community.secop.gov.co/Public/Tendering/OpportunityDetail/Index?noticeUID=CO1.NTC.5835358&amp;isFromPublicArea=True&amp;isModal=true&amp;asPopupView=true</t>
  </si>
  <si>
    <t>El término estrictamente indispensable para que el contratista cumpla con el objeto y obligaciones contractuales será de Nueve (9) meses contados a partir del</t>
  </si>
  <si>
    <t>HÉCTOR LAVERDE MAHECHA</t>
  </si>
  <si>
    <t>https://www1.funcionpublica.gov.co/web/sigep2/hdv/-/directorio/S702921-8003-5/view</t>
  </si>
  <si>
    <t>Prestar servicios profesionales a la Subdirección de Educación y Participación para apoyar el seguimiento a los procesos de comisiones y desplazamientos de la dependencia.</t>
  </si>
  <si>
    <t>1. Apoyar la organización de las acciones requeridas para el desarrollo de las comisiones y desplazamientos del personal de la Subdirección de Educación y Participación, de conformidad con los procedimientos previstos por la entidad para tal fin. 2. Realizar un seguimiento de los itinerarios y agendas de las comisiones y desplazamientos, asegurando que la ejecución de las actividades programadas se realice con oportunidad y pertinencia. 3. Facilitar la comunicación interna y externa durante los desplazamientos, asegurando una coordinación efectiva entre los miembros de la Subdirección y otras partes involucradas. 4. Apoyar en la gestión con entidades y organizaciones locales la participación de la Subdirección en eventos, reuniones y actividades relacionadas con la misionalidad de la dependencia. 5. Participar en la planificación estratégica de comisiones y desplazamientos del personal de la Subdirección de Educación y Participación. 6. Asistir a las reuniones que asigne el supervisor. 7. Las demás obligaciones que se le asignen y que tengan relación con el objeto del contrato.</t>
  </si>
  <si>
    <t>El valor del contrato a celebrar es hasta por la suma CUARENTA Y NUEVE MILLONES CUATROCIENTOS MIL PESOS M/CTE ($49.400.000), incluido los impuestos a que haya lugar.</t>
  </si>
  <si>
    <t>https://community.secop.gov.co/Public/Tendering/OpportunityDetail/Index?noticeUID=CO1.NTC.5830054&amp;isFromPublicArea=True&amp;isModal=true&amp;asPopupView=true</t>
  </si>
  <si>
    <t>ISIS MARGARITA NAVARRO CERA</t>
  </si>
  <si>
    <t>https://www1.funcionpublica.gov.co/web/sigep2/hdv/-/directorio/S1872077-8003-5/view</t>
  </si>
  <si>
    <t>Prestación de servicios profesionales a la Oficina de Negocios Verdes y Sostenibles para acompañar la estructuración e implementación de proyectos de sustitución de economías ilegalizadas, reconversión productiva y producción sostenible en el marco del Programa Nacional de Pago por Servicios Ambientales y 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</si>
  <si>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Gestionar y estructurar proyectos de sustitución de economías ilegalizadas, reconversión productiva y producción sostenible que se enmarquen en las competencias de la ONVS. 3. Realizar alianzas con instituciones asociadas a sustitución de economías ilegalizadas, reconversión productiva y producción sostenible que faciliten la estructuración e implementación de proyectos relacionados con el Plan de Acción de la ONVS. 4. Realizar evaluaciones y conceptos técnicos sobre proyectos o instrumentos que le sean asignados por el supervisor.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</si>
  <si>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https://community.secop.gov.co/Public/Tendering/OpportunityDetail/Index?noticeUID=CO1.NTC.5841433&amp;isFromPublicArea=True&amp;isModal=true&amp;asPopupView=true</t>
  </si>
  <si>
    <t>El término estrictamente indispensable para que el contratista cumpla con el objeto y obligaciones contractuales será de NUEVE (9) MESES Y DIEZ (10) DIAS CALENDARIO, o hasta 31 de diciembre de 2024, lo primero que ocurra</t>
  </si>
  <si>
    <t>JUAN FELIPE RODRIGUEZ MAURY</t>
  </si>
  <si>
    <t>https://www1.funcionpublica.gov.co/web/sigep2/hdv/-/directorio/S2353151-8003-5/view</t>
  </si>
  <si>
    <t>Prestar servicios profesionales a la Dirección de Asuntos Ambientales, Sectorial y Urbana del Ministerio de Ambiente y Desarrollo Sostenible, para apoyar procesos de actualización y formulación de Políticas, instrumentos técnicos y normativos requeridos por la dirección de asuntos ambientales sectorial y urbana, con énfasis en Producción y Consumo Responsable de acuerdo con lo establecido en el Plan Nacional de Desarrollo_x0002_PND 2022-2026</t>
  </si>
  <si>
    <t>1. Elaborar y presentar al supervisor un plan detallado de trabajo, que incluya actividades, cronograma y entregables, en un plazo máximo de diez (10) días calendario tras cumplir con los requisitos de ejecución establecidos en el contrato. Calle 37 No. 8 - 40, Bogotá D.C., Colombia Conmutador: (+57) 601 332 3400 https://www.minambiente.gov.co/ F-A-CTR-52: V7 – 27/07/2023 Página 8|20 2. Apoyar la identificación, definición y desarrollo de las acciones requeridas para la actualización y formulación de la política de producción y consumo responsable con enfoque de economía circular. 3. Apoyar la gestión para la formulación y aprobación de instrumentos técnicos y de dos instrumentos normativos en cumplimiento de los compromisos post-adhesión a la OCDE, relacionados con la gestión de residuos sólidos no peligrosos. 4.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5. Asistir y participar en las reuniones relacionadas con el objeto contractual, siguiendo la línea institucional, soportando la asistencia con la presentación de soportes, ayudas de memoria y seguimiento documentado a los compromisos acordados, en caso de ser aplicable. 6.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7. Brindar apoyo y participar, cuando sea necesario en las jornadas de capacitación o divulgación vinculadas con las funciones de la Dirección de Asuntos Ambientales, Sectorial y Urbana, directamente relacionada con el objeto contractual. 8.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9. Las demás actividades que le asigne el supervisor del contrato y que tengan relación con el objeto contractual.</t>
  </si>
  <si>
    <t>El valor del contrato a celebrar es hasta por la suma de CINCUENTA Y SEIS MILLONES DE PESOS ($56.000.000) incluido los impuestos a que haya lugar.</t>
  </si>
  <si>
    <t>https://community.secop.gov.co/Public/Tendering/OpportunityDetail/Index?noticeUID=CO1.NTC.5848327&amp;isFromPublicArea=True&amp;isModal=true&amp;asPopupView=true</t>
  </si>
  <si>
    <t>El término estrictamente indispensable para que el contratista cumpla con el objeto y obligaciones contractuales será por (ocho (8) meses, o hasta 31 de diciembre de 2024, lo primero que ocurra, contados a partir del cumplimiento de los requisitos de ejecución.</t>
  </si>
  <si>
    <t>IVETH NAYIBE CANTURA BELTRAN</t>
  </si>
  <si>
    <t>https://www1.funcionpublica.gov.co/web/sigep2/hdv/-/directorio/S1007419-8003-5/view</t>
  </si>
  <si>
    <t>Prestar servicios profesionales a la Dirección de Asuntos Ambientales, Sectorial y Urbana del Ministerio de Ambiente y Desarrollo Sostenible, para apoyar la formulación de instrumentos técnicos de gestión de residuos y sostenibilidad en el marco de la economía circular, de acuerdo con los lineamientos de producción y consumo responsable del país.</t>
  </si>
  <si>
    <t>1. Elaborar y presentar al supervisor un plan detallado de trabajo, que incluya actividades, cronograma y entregables, en un plazo máximo de diez (10) días calendario tras cumplir con los requisitos de ejecución establecidos en el contrato. 2. Apoyar la identificación, definición y desarrollo de las acciones requeridas para la gestión sostenible de residuos textiles haciendo énfasis en el uso eficiente y la reincorporación de materiales en nuevas cadenas de valor, en el marco de la cooperación con la GIZ entre otras instancias. 3. Apoyar la elaboración de instrumentos técnicos y normativos para la incorporación de los criterios de economía circular que sean requeridos en la gestión de residuos solidos no peligrosos, con énfasis en residuos textiles, plásticos entre otros que sean definidos. 4. Efectuar la búsqueda y consolidación de información para la elaboración de las líneas bases de los proyectos de economía circular en municipios de menos de 50000 habitantes, en cumplimiento de la meta asociada establecida en el Plan Nacional de Desarrollo. 5. Apoyar la elaboración de instrumentos técnicos y normativos para la incorporación de los criterios de economía circular que sean requeridos en la gestión de plásticos.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Las demás actividades que le asigne el supervisor del contrato y que tengan relación con el objeto contractual.</t>
  </si>
  <si>
    <t>El valor del contrato a celebrar es hasta por la suma de CINCUENTA Y SEIS MILLONES DE PESOS M/CTE ($56´000.000.oo) incluido los impuestos a que haya lugar.</t>
  </si>
  <si>
    <t>https://community.secop.gov.co/Public/Tendering/OpportunityDetail/Index?noticeUID=CO1.NTC.5834770&amp;isFromPublicArea=True&amp;isModal=true&amp;asPopupView=true</t>
  </si>
  <si>
    <t>ANDRES GUILLERMO PINILLA SAAVEDRA</t>
  </si>
  <si>
    <t>https://www1.funcionpublica.gov.co/web/sigep2/hdv/-/directorio/S618537-8003-5/view</t>
  </si>
  <si>
    <t>Prestar servicios profesionales a la Dirección de Asuntos Ambientales, Sectorial y Urbana del Ministerio de Ambiente y Desarrollo Sostenible, para apoyar el desarrollo de acciones orientadas a la conservación del suelo rural agropecuario, en el marco de la Política de Gestión Sostenible de Suelos, así como la formulación y divulgación de instrumentos técnicos y normativos para su implementación</t>
  </si>
  <si>
    <t>1. Elaborar y presentar al supervisor un plan detallado de trabajo, que incluya actividades, cronograma y entregables, en un plazo máximo de diez (10) días calendario tras cumplir con los requisitos de ejecución establecidos en el contrato. 2. Apoyar el fortalecimiento de capacidades de autoridades ambientales regionales y actores institucionales estratégicos de la Política de Gestión Sostenible del Suelo- PGSS, mediante la divulgación de instrumentos de gestión sostenible como: El Plan de Acción actualizado de PGSS, el indicador mínimo de gestión de Suelos y guías técnicas para el manejo del suelo rural. 3. Apoyar estrategias ministeriales de conservación del suelo rural agropecuario, en el ámbito del ordenamiento del territorio alrededor del agua en áreas priorizadas por el Ministerio, como la Sabana de Bogotá. 4. Apoyar los asuntos ambientales sectoriales relacionados con la gestión sostenible del suelo, en iniciativas de gobierno como la protección del suelo rural agropecuario para el derecho humano a la alimentación o en el contexto del paisaje rural agropecuario. 5. Apoyar la generación de insumos técnicos de la Política de Gestión Sostenible del Suelo, para la elaboración del protocolo para la recuperación, rehabilitación y restauración de suelos degradados, que liderará la Dirección de Bosques Biodiversidad y Servicios ecosistémicos. 6. Apoyar la elaboración de un informe de la evaluación del estado de declaratoria e implementación de las categorías de conservación de suelos (distritos de conservación de suelos y distritos de manejo integrado) en el país. 7. Apoyar lo correspondiente a lineamientos técnicos y normativos orientados a garantizar las condiciones del suelo enmarcados en la seguridad alimentaria. 8.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9. Asistir y participar en las reuniones relacionadas con el objeto contractual, siguiendo la línea institucional, soportando la asistencia con la presentación de soportes, ayudas de memoria y seguimiento documentado a los compromisos acordados, en caso de ser aplicable.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Las demás actividades que le asigne el supervisor del contrato y que tengan relación con el objeto contractual.</t>
  </si>
  <si>
    <t>El valor del contrato a celebrar es hasta por la suma de SESENTA Y SIETE MILLONES DOSCIENTOS MIL PESOS M/CTE ($67.200.000) incluidos los impuestos a que haya lugar.</t>
  </si>
  <si>
    <t>https://community.secop.gov.co/Public/Tendering/OpportunityDetail/Index?noticeUID=CO1.NTC.5836354&amp;isFromPublicArea=True&amp;isModal=true&amp;asPopupView=true</t>
  </si>
  <si>
    <t>El término estrictamente indispensable para que el contratista cumpla con el objeto y obligaciones contractuales será ocho (8) meses, o hasta 31 de diciembre de 2024, lo</t>
  </si>
  <si>
    <t>OSCAR ALEJANDRO VARGAS ORTIZ</t>
  </si>
  <si>
    <t>https://www1.funcionpublica.gov.co/web/sigep2/hdv/-/directorio/S2820068-8003-5/view</t>
  </si>
  <si>
    <t>Prestar servicios profesionales a la Dirección de Asuntos Ambientales, Sectorial y Urbana del Ministerio de Ambiente y Desarrollo Sostenible, para fortalecer la gestión de las autoridades ambientales en materia de prevención y reducción de la contaminación atmosférica.</t>
  </si>
  <si>
    <t>1. Presentar para aprobación del supervisor un plan de trabajo (actividades, cronograma y entregables) dentro de los diez (10) días calendario siguientes al cumplimiento de los requisitos de ejecución del contrato. 2. Generar insumos técnicos para fortalecer la gestión de las autoridades ambientales para la formulación de Planes de prevención, reducción y control de la contaminación del aire y realizar el seguimiento de los mismos. 3. Apoyar en la implementación y seguimiento de instrumentos técnicos para promover la reducción de las emisiones atmosféricas. 4. Generar insumos técnicos para promover la transformación productiva de sectores estratégicos mediante la formulación de acciones para la reducción de emisiones contaminantes a la atmósfera en línea con la eficiencia energética, la producción y el consumo sostenible.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</si>
  <si>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TREINTA Y SEIS MILLONES SETECIENTOS CINCUENTA MIL PESOS M/CTE ($36.750.000) incluido los impuestos a que haya lugar.</t>
  </si>
  <si>
    <t>https://community.secop.gov.co/Public/Tendering/OpportunityDetail/Index?noticeUID=CO1.NTC.5836218&amp;isFromPublicArea=True&amp;isModal=true&amp;asPopupView=true</t>
  </si>
  <si>
    <t>El término estrictamente indispensable para que el contratista cumpla con el objeto y obligaciones contractuales será siete (7) meses y quince (15) días, o hasta 31 de diciembre de 2024, lo primero que ocurra, contados a partir del cumplimiento de los requisitos de ejecución</t>
  </si>
  <si>
    <t>EDUARDO TORRES ROJAS</t>
  </si>
  <si>
    <t>https://www1.funcionpublica.gov.co/web/sigep2/hdv/-/directorio/S2940804-8003-5/view</t>
  </si>
  <si>
    <t>Prestar los servicios profesionales en el campo de la hidrogeología, para apoyar a la Dirección de Gestión Integral del Recurso Hídrico en el cumplimiento de la sentencia de ventanilla minera, la definición o revisión de determinantes ambientales y desarrollo de procesos para establecer reservas temporales en el componente de aguas subterráneas.</t>
  </si>
  <si>
    <t>1. Presentar un plan de trabajo para la ejecución del contrato, de conformidad con las orientaciones del supervisor. 2. Brindar insumos y documentos técnicos necesarios desde la hidrogeología para atender la sentencia de ventanilla minera. 3. Apoyar el proceso de la sentencia de ventanilla minera asistiendo a mesas técnicas o espacios requeridos y elaborando los informes o solicitudes pertinentes. 4. Acompañar técnicamente el proceso de elaboración y expedición de la guía metodológica para la identificación zonas de recarga de acuíferos, brindando apoyo en los espacios de participación generados y en la generación de lineamientos técnicos requeridos para su articulación con la sentencia de ventanilla minera. 5. Apoyar técnicamente el proceso de definición o revisión de determinantes ambientales e indicadores mínimos de gestión relacionados con agua subterránea. 6. Apoyar los procesos de reservas temporales que se pretendan expedir por parte del Ministerio de Ambiente y Desarrollo Sostenible en el componente de aguas subterráneas. 7. Apoyar la generación de conceptos técnicos y respuesta a solicitudes que le sean requeridas en el campo de la hidrogeología y las demás relacionadas con el objeto del contrato. 8. Las demás actividades que estén relacionadas con el objeto contractual y que sean requeridas por el supervisor</t>
  </si>
  <si>
    <t>https://community.secop.gov.co/Public/Tendering/OpportunityDetail/Index?noticeUID=CO1.NTC.5862676&amp;isFromPublicArea=True&amp;isModal=true&amp;asPopupView=true</t>
  </si>
  <si>
    <t>El término estrictamente indispensable para que el contratista cumpla con el objeto y obligaciones contractuales será de Nueve (9) meses, contados a partir del cumplimiento de los requisitos de ejecución previo perfeccionamiento del contrato, o hasta 31 de diciembre, lo primero que ocurra.</t>
  </si>
  <si>
    <t>ANGIE VANESSA LIEVANO INFANTE</t>
  </si>
  <si>
    <t>https://www1.funcionpublica.gov.co/web/sigep2/hdv/-/directorio/S4586635-8003-5/view</t>
  </si>
  <si>
    <t>Prestar servicios profesionales al Grupo de Recursos Genéticos de la Dirección de Bosques, Biodiversidad y Servicios Ecosistémicos, para apoyar el componente legal requerido dentro del Régimen sobre Acceso a los Recursos Genéticos y témas conexos.</t>
  </si>
  <si>
    <t>1. Proyectar actos administrativos y hacer el análisis jurídico en la evaluación y seguimiento de las solicitudes y contratos de acceso a los recursos genéticos y sus productos derivados. 2. Proyectar los insumos requeridos para la elaboración de normas sobre el uso sostenible de los recursos genéticos y productos derivados. 3. Generar los documentos necesarios desde el componente legal sobre las temáticas relacionadas en materia de recursos genéticos y productos derivados. 4. Organizar y participar en reuniones de negociación de contratos y apoyar las actividades de divulgación de información sobre los aspectos jurídicos de la aplicación del régimen sobre acceso a los recursos genéticos y sus productos derivados en Colombia. 5. Elaborar los documentos necesarios en las etapas de estructuración, ejecución y liquidación de convenios o contratos.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Las demás que sean asignadas por el supervisor y se relacionen con el objeto y las obligaciones contractuales</t>
  </si>
  <si>
    <t>El valor del contrato a celebrar es hasta por la suma de CINCUENTA Y UN MILLONES TRESCIENTOS TREINTA Y TRES MIL TRESCIENTOS TREINTA Y TRES PESOS ($51.333.333) M/CTE, incluido los impuestos a que haya lugar.</t>
  </si>
  <si>
    <t>https://community.secop.gov.co/Public/Tendering/OpportunityDetail/Index?noticeUID=CO1.NTC.5838876&amp;isFromPublicArea=True&amp;isModal=true&amp;asPopupView=true</t>
  </si>
  <si>
    <t>El término estrictamente indispensable para que el contratista cumpla con el objeto y obligaciones contractuales será de Nueve (9) meses y diez (10) días, o hasta 31 de diciembre, lo primero que ocurra</t>
  </si>
  <si>
    <t>CHRISTOPHER TORRALBA PITA</t>
  </si>
  <si>
    <t>https://www1.funcionpublica.gov.co/web/sigep2/hdv/-/directorio/S4901512-8003-5/view</t>
  </si>
  <si>
    <t>Prestar servicios profesionales a la Dirección de Ordenamiento Ambiental Territorial y Sistema Nacional Ambiental, para apoyar el proceso de articulación, fortalecimiento y modernización del SINA contribuyendo con definición e implementación de herramientas que permitan fortalecer el acceso a la información por parte de los actores de interés.</t>
  </si>
  <si>
    <t>1. Apoyar a la Dirección de Ordenamiento Ambiental Territorial y Sistema Nacional Ambiental en el proceso de articulación, fortalecimiento y modernización del SINA, lo que involucra entre otros aspectos, lo relacionado con la implementación de la Estrategia CoordinAR por parte de las Corporaciones Autónomas Regionales y de Desarrollo Sostenible, así como, en la preparación y desarrollo de espacios de trabajo institucionales e interinstitucionales. 2. Apoyar la gestión, análisis y procesamiento de información relacionada con el seguimiento a Proyectos de Interés Nacional y Estratégicos (PINES) ante Corporaciones Autónomas Regionales y de Desarrollo Sostenible, proyectando oficios, informes y demás productos a que haya lugar, participando en las  instancias de seguimiento convocadas por la Presidencia de la República (CIIPE), de conformidad con el Decreto 2445 de 2013. 3. Brindar apoyo técnico a la Dirección de Ordenamiento Ambiental Territorial y Sistema Nacional Ambiental en el desarrollo e implementación de la propuesta de observatorio para el seguimiento a la gestión y desempeño institucional de las Corporaciones, así como de otros temas estratégicos para el Ministerio, contribuyendo con la definición de herramientas y espacios para la divulgación y acceso a la información por parte de los actores de interés. 4. Proyectar los balances requeridos por la Dirección respecto a la armonización y articulación de los instrumentos de planeación y gestión ambiental de las Corporaciones Autónomas Regionales y de Desarrollo Sostenible con el Plan Nacional de Desarrollo 2022-2026 en sus componentes programáticos y presupuestales. 5. Proyectar insumos técnicos e informes, ayudas de memoria y actas, derivados de la participación en espacios de diálogo e instancias de coordinación y articulación interinstitucional que involucren a las entidades del SINA, así como, los informes que den cuenta del cumplimiento del Plan de Acción de la Dirección en relación con los temas a su cargo. 6. Las demás obligaciones que le sean asignadas y que guarden relación directa con la naturaleza del objeto contractual.</t>
  </si>
  <si>
    <t>El valor del contrato a celebrar es hasta por la suma $57.866.667 M/CTE, incluido los impuestos a que haya lugar.</t>
  </si>
  <si>
    <t>https://community.secop.gov.co/Public/Tendering/OpportunityDetail/Index?noticeUID=CO1.NTC.5857716&amp;isFromPublicArea=True&amp;isModal=true&amp;asPopupView=true</t>
  </si>
  <si>
    <t>El término estrictamente indispensable para que el contratista cumpla con el objeto y obligaciones contractuales será de nueve (9) meses y diez (10) días o hasta 31 de diciembre de 2024, lo primero que ocurra</t>
  </si>
  <si>
    <t>JUAN CARLOS QUIJANO TRISTANCHO</t>
  </si>
  <si>
    <t xml:space="preserve">BIOLOGIA MARINA </t>
  </si>
  <si>
    <t>https://www1.funcionpublica.gov.co/web/sigep2/hdv/-/directorio/S4883077-8003-5/view</t>
  </si>
  <si>
    <t>Prestar servicios profesionales a la Dirección de Gestión Integral del Recurso Hídrico del Ministerio de Ambiente y Desarrollo Sostenible, con el fin de brindar apoyo técnico requerido a la gestión, seguimiento y evaluación de proyectos estratégicos y/o acuerdos resultantes que se desarrollen en la macrocuenca Pacífico, priorizando las ecorregiones del PND 2022-2026 en dicha macrocuenca para contribuir en el ordenamiento alrededor del agua y conforme con la implementación del Plan Estratégico de la Macrocuenca Pacífico</t>
  </si>
  <si>
    <t>1. Elaborar y presentar para la aprobación de la supervisión un plan de trabajo para la ejecución del objeto y Calle 37 No. 8 - 40, Bogotá D.C., Colombia Conmutador: (+57) 601 332 3400 https://www.minambiente.gov.co/ F-A-CTR-52: V7 – 27/07/2023 Página 8|20 obligaciones del contrato. 2. Elaborar documentos e insumos técnicos para la formulación, gestión y seguimiento de proyectos y acciones en el marco de los lineamientos del Plan Estratégico de la Macrocuenca Pacífico y específicamente en los territorios estratégicos. 3. Participar y generar insumos técnicos y documentos relacionados con la implementación del convenio de diversidad biológica para la articulación con los instrumentos de planificación de cuencas hidrográficas en pro de las acciones de conservación de la biodiversidad asociadas al agua. 4. Aportar con insumos técnicos relacionados con la inclusión de enfoques científicos en los estudios hidrobiológicos en el proceso de actualización de los instrumentos de planificación de la Dirección. 5. Participar en los espacios y escenarios, incluyendo el acompañamiento técnico a las autoridades ambientales, comités regionales y mesas de trabajo, que sean requeridas por el supervisor, en virtud del cumplimiento del objeto contractual. 6. Todas las demás actividades que le sean asignadas por el Supervisor del Contrato y que tenga relación con el objeto del contrato.</t>
  </si>
  <si>
    <t>El valor del contrato a celebrar es hasta por la suma de OCHENTA Y TRES MILLONES SETECIENTOS MIL PESOS ($83.700.000), incluido los impuestos a que haya lugar.</t>
  </si>
  <si>
    <t>https://community.secop.gov.co/Public/Tendering/OpportunityDetail/Index?noticeUID=CO1.NTC.5864969&amp;isFromPublicArea=True&amp;isModal=true&amp;asPopupView=true</t>
  </si>
  <si>
    <t>JERSON VILLAREAL RUIZ</t>
  </si>
  <si>
    <t>https://www1.funcionpublica.gov.co/web/sigep2/hdv/-/directorio/S4243517-8003-5/view</t>
  </si>
  <si>
    <t>Prestación de servicios profesionales a la Dirección de Gestión Integral de Recurso Hídrico del Ministerio de Ambiente y Desarrollo Sostenible para el seguimiento a las soluciones tecnológicas desarrolladas para la consolidación de información de los instrumentos de gestión integral del recurso hídrico y acompañar la definición de los módulos tecnológicos del componente de instrumentos de gestión integral del recurso hídrico</t>
  </si>
  <si>
    <t>1. Presentar un plan de trabajo para la ejecución del contrato, de conformidad con las orientaciones y para la aprobación de la supervisión. 2. Apoyar en el marco de cumplimiento del Decreto 043 de 2024 la formulación del plan de monitoreo del agua en el departamento de la Guajira. 3. Proporcionar insumos técnicos para la formulación de dos (2) proyectos de monitoreo participativo del agua en las ecorregiones priorizadas para fortalecer la adaptación como estrategia del riesgo y el reconocimiento de las formas de valoración del agua y para la investigación. 4. Realizar seguimiento al avance en las acciones de monitoreo del recurso hídrico de las autoridades ambientales competentes, y a la implementación de los Programas Institucionales Regionales de Monitoreo del Agua-PIRMA en las ecoregiones priorizadas. 5. Aportar insumos temáticos que permitan avanzar en el control de calidad de los datos contenidos en las bases de datos del Sistema de información del Recurso Hídrico – SIRH para mejorar la consistencia y completitud de la información. 6. Apoyar la documentación de los componentes y módulos del SIRH, guía de usuario, manual técnico, entre otros, de acuerdo con las orientaciones de la supervisión. 7. Brindar apoyo en los procesos de socialización y capacitaciones sobre el Programa Nacional de Monitoreo del Recurso Hídrico - PNMRH, Programas Institucionales Regionales de Monitoreo del Agua – PIRMA, y el Sistema de información del Recurso Hídrico – SIRH en las ecorregiones priorizadas. 8. Asistir técnicamente al Ministerio de Ambiente y Desarrollo Sostenible y a las Autoridades Ambientales competentes en materia del PNMRH y los PIRMA en las ecoregiones priorizadas. 9. Las demás actividades que estén relacionadas con el objeto contractual y que sean requeridas por el supervisor.</t>
  </si>
  <si>
    <t>El valor del contrato a celebrar es hasta por la suma de CINCUENTA Y NUEVE MILLONES QUINIENTOS MIL PESOS M/CTE ($ 59.500.000), incluido los impuestos a que haya lugar.</t>
  </si>
  <si>
    <t>https://community.secop.gov.co/Public/Tendering/OpportunityDetail/Index?noticeUID=CO1.NTC.5897121&amp;isFromPublicArea=True&amp;isModal=true&amp;asPopupView=true</t>
  </si>
  <si>
    <t>1. SI</t>
  </si>
  <si>
    <t>JORGE ARMANDO VELEZ CAMEJO</t>
  </si>
  <si>
    <t>INGENIEROAGRONOMO</t>
  </si>
  <si>
    <t>https://www1.funcionpublica.gov.co/web/sigep2/hdv/-/directorio/S1763783-8003-5/view</t>
  </si>
  <si>
    <t>Prestación de servicios profesionales a la Dirección de Bosques, Biodiversidad y Servicios Ecosistémicos del Ministerio de Ambiente y Desarrollo Sostenible, en la implementación de las acciones previstas en el Plan Integral de Contención a la Deforestación (PICD) y en la implementación de los Núcleos de Desarrollo Forestal y de la Biodiversidad, ubicados en los departamento de Norte de Santander (Catatumbo).</t>
  </si>
  <si>
    <t>1. Acompañar a las autoridades ambientales y demás entidades encargadas de la implementación del PICD y de los NDFyB en el área asignada. 2. Reportar a la DBBSE los avances que en materia del PICF y de los NDFyB se realicen en la jurisdicción de la autoridad ambiental. 3. Asistir y participar en los eventos, sesiones y espacios que se desarrollen con relación a la implementación y seguimiento a las acciones relacionadas con el PICB y con los NDFyB 4. Acopiar y reportar a la Dirección de Bosques, Biodiversidad y Servicios Ecosistémicos la información que se requiera con relación al cumplimiento de las Metas del Plan Nacional de Desarrollo, de la implementación de los NDFyB y demás información que sea requerida o de interés para la gestión forestal.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Aplicar los formatos y procedimientos establecidos en el sistema integrado de gestión de la entidad en el desarrollo del objeto contractual. 7. las demás que sean asignadas por el Supervisor relacionadas con el Objeto del Contrato.</t>
  </si>
  <si>
    <t>El valor del contrato a celebrar es hasta por la suma de CUARENTA Y SIETE MILLONES CUATROCIENTOS NOVENTA Y TRES MIL TRESCIENTOS TREINTA Y TRES PESOS M/CTE (47.493.333) incluido los impuestos a que haya lugar.</t>
  </si>
  <si>
    <t>https://community.secop.gov.co/Public/Tendering/OpportunityDetail/Index?noticeUID=CO1.NTC.5848563&amp;isFromPublicArea=True&amp;isModal=true&amp;asPopupView=true</t>
  </si>
  <si>
    <t>El término estrictamente indispensable para que el contratista cumpla con el objeto y obligaciones contractuales será de NUEVE (9) MESES Y CUATRO (4) DÍAS, o hasta 31 de diciembre de 2024, lo primero que ocurra.</t>
  </si>
  <si>
    <t>DIANA MARCELA CASTAÑO LÓPEZ</t>
  </si>
  <si>
    <t>https://www1.funcionpublica.gov.co/web/sigep2/hdv/-/directorio/S1662330-8003-5/view</t>
  </si>
  <si>
    <t>Prestar servicios profesionales a la Subdirección de Educación y Participación para apoyar el desarrollo de acciones territoriales relacionadas con los procesos de diálogo social.</t>
  </si>
  <si>
    <t>1. Apoyar acciones de identificación, caracterización y focalización de procesos sociales y comunitarios ambientales, para la implementación de estrategias de acompañamiento y fortalecimiento de capacidades que promuevan la participación ciudadana en la región asignada. 2.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3. Apoyar acciones de identificación y construcción de rutas de intervención de la entidad en el marco del Sistema Nacional de Diálogo para la Prevención y Transformación de Conflictos Socioambientales. 4. Apoyar la generación de insumos para la construcción de documentos técnicos, informes, ayudas de memorias, actas, matrices, infografías y demás información relacionada con el objeto contractual 5. Participar en los espacios de diálogo social y demás instancias donde sean requeridos y autorizados por el supervisor del contrato. 6. Apoyar la dinamización y seguimiento de las actividades realizadas por el equipo territorial de diálogo social de la región designada y la generación oportuna de reportes periódicos requeridos. 7. Apoyar los procesos de articulación con actores institucionales de carácter territorial y los procesos de planeación estratégica institucional para acompañar la implementación de estrategias para la prevención de conflictos socioambientales. 8. Asistir a las reuniones, espacios de diálogo que asigne el supervisor. 9. Las demás obligaciones que se le asignen y que tengan relación con el objeto del contrato.</t>
  </si>
  <si>
    <t>El valor del contrato a celebrar es hasta por la suma de CUARENTA Y NUEVE MILLONES QUINIENTOS MIL PESOS ($49.500.000), incluido los impuestos a que haya lugar.</t>
  </si>
  <si>
    <t xml:space="preserve">QUINDIO </t>
  </si>
  <si>
    <t>ARMENIA</t>
  </si>
  <si>
    <t>https://community.secop.gov.co/Public/Tendering/OpportunityDetail/Index?noticeUID=CO1.NTC.5853870&amp;isFromPublicArea=True&amp;isModal=true&amp;asPopupView=true</t>
  </si>
  <si>
    <t>El término estrictamente indispensable para que el contratista cumpla con el objeto y obligaciones contractuales será de NUEVE MESES (9), o hasta 31 de diciembre, lo primero que ocurra.</t>
  </si>
  <si>
    <t>CARLOS ALBERTO NEGRETE MONTES</t>
  </si>
  <si>
    <t>https://www1.funcionpublica.gov.co/web/sigep2/hdv/-/directorio/S318215-8003-5/view</t>
  </si>
  <si>
    <t>CORDOBA</t>
  </si>
  <si>
    <t>MONTERIA</t>
  </si>
  <si>
    <t>https://community.secop.gov.co/Public/Tendering/OpportunityDetail/Index?noticeUID=CO1.NTC.5848131&amp;isFromPublicArea=True&amp;isModal=true&amp;asPopupView=true</t>
  </si>
  <si>
    <t>MILENA DE LAS MERCEDES MENDOZA GONZÁLEZ</t>
  </si>
  <si>
    <t>LICENCIATURA EN ADMINISTRACION EDUCATIVA</t>
  </si>
  <si>
    <t>https://www1.funcionpublica.gov.co/web/sigep2/hdv/-/directorio/S4292994-8003-5/view</t>
  </si>
  <si>
    <t>Prestar servicios profesionales a la Subdirección de Educación y Participación para apoyar el desarrollo de acciones territoriales relacionadas con los procesos de diálogo social</t>
  </si>
  <si>
    <t>El valor del contrato a celebrar es hasta por la suma de CUARENTA Y NUEVE MILLONESQUINIENTOS MIL PESOS ($49.500.000),incluido los impuestos a que haya lugar</t>
  </si>
  <si>
    <t>SUCRE</t>
  </si>
  <si>
    <t>SINCELEJO</t>
  </si>
  <si>
    <t>https://community.secop.gov.co/Public/Tendering/OpportunityDetail/Index?noticeUID=CO1.NTC.5849643&amp;isFromPublicArea=True&amp;isModal=true&amp;asPopupView=true</t>
  </si>
  <si>
    <t>ANDRES FELIPE CASTILLO ORTEGON</t>
  </si>
  <si>
    <t>https://www1.funcionpublica.gov.co/web/sigep2/hdv/-/directorio/S1968950-8003-5/view</t>
  </si>
  <si>
    <t>Prestar servicios profesionales a la Dirección de Gestión Integral del Recurso Hídrico del Ministerio de Ambiente y Desarrollo Sostenible, con el fin de brindar apoyo técnico requerido a la gestión, seguimiento y evaluación de proyectos estratégicos y/o acuerdos resultantes que se desarrollen en la macrocuenca Magdalena-Cauca, priorizando las ecorregiones del PND 2022-2026 en dicha macrocuenca para contribuir en el ordenamiento alrededor del agua y conforme con la implementación del Plan Estratégico de la Macrocuenca Magdalena-Cauca.</t>
  </si>
  <si>
    <t>1. Elaborar y presentar para pa aprobación de la supervisión un plan de trabajo para la ejecución del contrato. 2. Elaborar, gestionar o apoyar la implementación de acuerdos, memorandos de entendimiento o convenios con entidades e instituciones que promuevan la implementación del PEM Magdalena-Cauca, con énfasis en los territorios estratégicos priorizados del PND 2022-2026. 3. Elaborar los insumos técnicos requeridos, así como, gestionar y acompañar la formulación e implementación o seguimiento de como mínimo (1) proyecto en el área de la Macrocuenca Magdalena_x0002_Cauca, acorde con la priorización de acciones identificadas en el PEM Magdalena-Cauca, relacionados con la implementación de medidas de adaptación y mitigación al cambio climático en la Macrocuenca. 4. Gestionar, apoyar y participar en el desarrollo de las instancias de coordinación, escenarios y espacios técnicos requeridos, incluyendo el acompañamiento técnico a las autoridades ambientales, así como en aquellos espacios que sean requeridos por el supervisor, para promover acciones que aporten a la implementación de medidas de Adaptación y mitigación al Cambio Climático, en el marco de la implementación del Plan Estratégico de la Macrocuenca Magdalena Cauca. 5. Apoyar a la DGIRH en la preparación de insumos que sean requeridos para la atención de solicitudes internas o externas asignadas por la supervisión. 6. Apoyar la gestión de la información generada en el marco del PEM y su seguimiento, mediante el acompañamiento al módulo PEM - SIRH. 7. Las demás que requiera el supervisor del contrato y que tengan relación directa con el objeto contractual.</t>
  </si>
  <si>
    <t>El valor del contrato a celebrar es hasta por la suma de SETENTA Y NUEVE MILLONES CINCUENTA MIL PESOS M/CTE ($79.050.000), incluido los impuestos a que haya lugar.</t>
  </si>
  <si>
    <t>https://community.secop.gov.co/Public/Tendering/OpportunityDetail/Index?noticeUID=CO1.NTC.5956341&amp;isFromPublicArea=True&amp;isModal=true&amp;asPopupView=true</t>
  </si>
  <si>
    <t>El término estrictamente indispensable para que el contratista cumpla con el objeto y obligaciones contractuales será de Ocho (8) meses Quince (15) dias calendario, o hasta 31 de diciembre, lo primero que ocurra.</t>
  </si>
  <si>
    <t>ANDRES RICARDO SANCHEZ QUIROGA</t>
  </si>
  <si>
    <t>https://www1.funcionpublica.gov.co/web/sigep2/hdv/-/directorio/S859516-8003-5/view</t>
  </si>
  <si>
    <t>Prestar servicios profesionales, para apoyar técnicamente el proceso de reformulación de la Política Nacional para la Gestión Integral del Recurso Hídrico frente a la elaboración del diagnóstico y formulación estratégica en los instrumentos asociados a las coordinaciones de la Dirección de Gestión Integral del Recurso Hídrico del Ministerio de Ambiente y Desarrollo Sostenible</t>
  </si>
  <si>
    <t>1. Apoyar a la Dirección de Gestión Integral del Recurso Hídrico en la elaboración de insumos que permitan consolidar el documento de “Diagnóstico Integral de la Política”, específicamente en el componente de instrumentos de planificación, administración y gobernanza del agua. 2. Generar insumos técnicos para el proceso de formulación estratégica de la PNGIRH, en términos del componente relacionado con los instrumentos de planificación, administración y gobernanza del agua. 3. Apoyar la elaboración de la metodología y acompañar, participar y gestionar el desarrollo espacios de participación con los actores priorizados, para el diagnóstico y la formulación estratégica relacionados con el componente de instrumentos de planificación, administración y gobernanza del agua, como insumos para la formulación estratégica de la PNGIRH. 4. Apoyar a la DGIRH en la consecución de la información relacionada con el seguimiento a la implementación de la política para la gestión integral del Recurso hídrico. 5. Apoyar a la DGIRH en lo relacionado con la generación de insumos y recomendaciones en materia de gestión del riesgo y cambio climático, para el proceso de diagnóstico y formulación estratégica. 6. Las demás que requiera el supervisor del contrato y que tengan relación directa con el objeto contractual.</t>
  </si>
  <si>
    <t>El valor del contrato a celebrar es hasta por la suma de SETENTA Y CINCO MILLONES OCHENTA Y TRES MIL TRESCIENTOS TREINTA Y TRES PESOS M/CTE ($75.083.333), incluidos los impuestos a que haya lugar.</t>
  </si>
  <si>
    <t>https://community.secop.gov.co/Public/Tendering/OpportunityDetail/Index?noticeUID=CO1.NTC.5922923&amp;isFromPublicArea=True&amp;isModal=true&amp;asPopupView=true</t>
  </si>
  <si>
    <t>El término estrictamente indispensable para que el contratista cumpla con el objeto y obligaciones contractuales será de OCHO (08) MESES Y VEINTICINCO (25) DÍAS calendario, contados a partir del cumplimiento de los requisitos de ejecución previo perfeccionamiento del contrato, sin que supere el 31 de diciembre de 2024.</t>
  </si>
  <si>
    <t>ZULAY PATRICIA VILLEGAS RAPALINO</t>
  </si>
  <si>
    <t>https://www1.funcionpublica.gov.co/web/sigep2/hdv/-/directorio/S4884699-8003-5/view</t>
  </si>
  <si>
    <t>Prestación de servicios profesionales a la Dirección de Gestión Integral del Recurso Hídrico del Ministerio de Ambiente y Desarrollo Sostenible, para brindar soporte técnico profesional en las actividades de gestión, seguimiento y consolidación requeridas en el marco del cumplimiento de las ordenes (4.18, 4.20, 4.21 y 4.63) y sus acciones derivadas, asi como el acompañamiento a la Mesa de Articulación nacional y de la sentencia de la Acción popular del Río Bogotá.</t>
  </si>
  <si>
    <t>1. Elaborar, gestionar, impulsar y realizar el seguimiento de las acciones asociadas al Plan de Acción de la Mesa de Articulación Nacional. 2. Preparar, convocar y apoyar la atención de los diferentes espacios que se requieran en el marco de la Mesa de Articulación Nacional, el Consejo Estratégico de la Cuenca Hidrográfica del Río Bogotá – CECH, Comité de verificación y los demás requeridos en el marco de la sentencia del río Bogotá. 3. Preparar y consolidar los reportes e informes que se requieran respecto a la gestión, ejecución y seguimiento de las acciones contempladas en el Plan de acción de la Mesa de Articulación Nacional, así como el apoyo a los reportes e informes requeridos en el marco de la sentencia de acción popular del río bogota de acuerdo con los requerimientos de la supervisión. 4. Mantener actualizado el reporte de avance respecto al estado de cumplimiento de la sentencia en lo que se refiere a las órdenes 4.18; 4.20; 4.21;4.63. 5. Las demás actividades que le sean requeridas por el Supervisor del Contrato y que tenga relación con el objeto y obligaciones del contrato.</t>
  </si>
  <si>
    <t>El valor del contrato a celebrar es hasta por la suma de SETENTA Y SEIS MILLONES CATORCE MIL PESOS M/CTE ($76.014.000), incluido los impuestos a que haya lugar.</t>
  </si>
  <si>
    <t>https://community.secop.gov.co/Public/Tendering/OpportunityDetail/Index?noticeUID=CO1.NTC.5886401&amp;isFromPublicArea=True&amp;isModal=true&amp;asPopupView=true</t>
  </si>
  <si>
    <t>El término estrictamente indispensable para que el contratista cumpla con el objeto y obligaciones contractuales será Nueve (09) meses, o hasta 31 de diciembre, lo primero que ocurra.</t>
  </si>
  <si>
    <t>ROMULO RICARDO MONROY DUQUE</t>
  </si>
  <si>
    <t>https://www1.funcionpublica.gov.co/web/sigep2/hdv/-/directorio/S1206482-8003-5/view</t>
  </si>
  <si>
    <t>Prestación de servicios profesionales a la Dirección de Gestión Integral del Recurso Hídrico del Ministerio de Ambiente y Desarrollo Sostenible, para formular y proyectar pronunciamientos jurídicos en el marco de la administración y demás instrumentos de la gestión integral del recurso hídrico</t>
  </si>
  <si>
    <t>1. Presentar para la aprobación de la supervisión un plan de trabajo en el que se indique cómo se ejecutarán las labores para las cuales fue contratado, en aquellas actividades en que aplique. 2. Revisar y proponer ajustes desde el componente jurídico en las iniciativas, actualizaciones o modificaciones normativas relacionadas con instrumentos de la DGIRH, de acuerdo con los requerimientos de la supervisión del contrato o las coordinaciones de la DGIRH. 3. Apoyar a la DGIRH en la generación y revisión jurídica de comunicaciones o informes asociados a los instrumentos de la gestión integral del recurso hídrico requeridos por la Unidad Cordinadora Para el Gobierno Abierto, dependencias del Ministerio o entes externos relacionados con las iniciativas, actualizaciones o modificaciones normativas. 4. Proyectar, consolidar y gestionar respuestas a derechos de petición, solicitudes de información y demás peticiones, que le sean solicitados por la supervisión o las coordinaciones de la DGIRH en la plataforma ARCA, o por cualquier otro medio o herramienta de la entidad relacionado con el objeto del contrato, para lo cual deberá dar cumplimiento a los términos previstos en la Ley. 5. Asistir y participar en las reuniones o espacios requeridas por el supervisor del contrato. 6. Las demás actividades que le sean requeridas por el Supervisor del Contrato y que tenga relación con el objeto y obligaciones del contrato.</t>
  </si>
  <si>
    <t>https://community.secop.gov.co/Public/Tendering/OpportunityDetail/Index?noticeUID=CO1.NTC.5961537&amp;isFromPublicArea=True&amp;isModal=true&amp;asPopupView=true</t>
  </si>
  <si>
    <t>El término estrictamente indispensable para que el contratista cumpla con el objeto y obligaciones contractuales será de Siete (07) meses, o hasta 31 de diciembre, lo primero que ocurra.</t>
  </si>
  <si>
    <t>ADRIANA LIZETH SANCHEZ REYES</t>
  </si>
  <si>
    <t>https://www1.funcionpublica.gov.co/web/sigep2/hdv/-/directorio/S2358331-8003-5/view</t>
  </si>
  <si>
    <t>Prestar servicios de apoyo a la gestión a la Secretaría General en articulación con el despacho del Viceministerio de Políticas y Normalización Ambiental, para realizar seguimiento y tramite a las PQRSD radicadas en el Viceministerio.</t>
  </si>
  <si>
    <t>https://community.secop.gov.co/Public/Tendering/OpportunityDetail/Index?noticeUID=CO1.NTC.5856354&amp;isFromPublicArea=True&amp;isModal=False</t>
  </si>
  <si>
    <t>El término estrictamente indispensable para que el contratista cumpla con el objeto y obligaciones contractuales será OCHO (8) MESES o hasta 31 de diciembre, lo primero que ocurra.</t>
  </si>
  <si>
    <t>DANNY JULIETH MEDINA GONZALEZ</t>
  </si>
  <si>
    <t>https://www1.funcionpublica.gov.co/web/sigep2/hdv/-/directorio/S2944593-0020-5/view</t>
  </si>
  <si>
    <t>Prestar servicios profesionales a la Dirección de Bosques, Biodiversidad y Servicios Ecosistémicos del Ministerio de Ambiente y Desarrollo Sostenible desde el componente técnico y social y de desarrollo sostenible para apoyar la gestión de las Reservas de Biosfera</t>
  </si>
  <si>
    <t>1. Aportar en la elaboración de estrategias, mecanismos, herramientas e insumos socio ambientales que propicien la participación de las comunidades, actores sociales, institucionales y demás actores involucrados en el marco de la implementación del Plan Integral de Contención de la Deforestación, La Estrategia Nacional de Restauración y la gestión de Reservas de Biosfera 2. Participar en las diferentes reuniones, talleres, sesiones, espacios de participación, de trabajo y diálogo orientados a fomentar la participación de diferentes actores involucrados la implementación del Plan Integral de Contención de la Deforestación, La Estrategia Nacional de Restauración y la gestión de Reservas de Biosfera de acuerdo con la normativa vigente, . 3. Aportar desde el componente técnico social al mapeo y análisis de los diferentes actores involucrados en la implementación del Plan Integral de Contención de la Deforestación, La Estrategia Nacional de Restauración y la gestión de Reservas de Biosfera, al interior de la entidad, especialmente con la Subdirección de Educación y Participación y Diálogo Social, así como al interior de la entidad y con los actores externos. 4. Llevar a cabo visitas de campo relacionadas con el objeto contractual salvaguardando la información que obtenga en desarrollo de estos y allegando los soportes de asistencia, ayudas de memoria y evidencias del seguimiento a los compromisos establecidos, en caso de aplicar o requerirse. 5. Aportar en la proyección de las respuestas a las peticiones, quejas, reclamos y sugerencias (PQRS) allegadas a la Dirección de Bosques, Biodiversidad y Servicios Ecosistémicos relacionadas con la implementación del Plan Integral de Contención de la Deforestación, La Estrategia Nacional de Restauración, y lo relacionado con las Reservas de Biosfera y demás correspondencia relacionada con el objeto del contrato que le sean asignadas por el supervisor del contrato, dentro de los tiempos requeridos, adjuntando el reporte del sistema de Gestión Documental que evidencia el estado de las asignaciones. 6. Atender las obligaciones relacionadas con el objeto contractual y aquellas asignadas por el supervisor del contrato.</t>
  </si>
  <si>
    <t>El valor del contrato a celebrar es hasta por la suma de DIECIOCHO MILLONES DE PESOS ($18.000.000), incluido los impuestos a que haya lugar.</t>
  </si>
  <si>
    <t>https://community.secop.gov.co/Public/Tendering/OpportunityDetail/Index?noticeUID=CO1.NTC.5948314&amp;isFromPublicArea=True&amp;isModal=true&amp;asPopupView=true</t>
  </si>
  <si>
    <t>El término estrictamente indispensable para que el contratista cumpla con el objeto y obligaciones contractuales será de TRES (3) MESES o hasta el 31 de diciembre de 2024.</t>
  </si>
  <si>
    <t>IVAN DARIO ORTEGA SALAZAR</t>
  </si>
  <si>
    <t>TECNOLOGIA EN GESTION LOGISTICA</t>
  </si>
  <si>
    <t>https://www1.funcionpublica.gov.co/web/sigep2/hdv/-/directorio/S2326983-8003-5/view</t>
  </si>
  <si>
    <t>Prestar servicios de apoyo a la gestión a la Secretaria General, apoyando el relacionamiento y atención al cliente interno para la gestión, seguimiento y control de las peticiones que se alleguen por los canales dispuestos para tal fin.</t>
  </si>
  <si>
    <t>1. Atender las peticiones que radiquen o eleven los usuarios internos del Ministerio de Ambiente y Desarrollo Sostenible vía correo electrónico, whatsapp, en persona o por los canales dispuestos. 2. Responder de manera ágil, oportuna y acertada las peticiones, inquietudes que eleven los usuarios internos a los grupos de trabajo de la secretaria general y la Subdirección Administrativa y Financiera. 3. Realizar seguimiento a las peticiones o quejas elevadas a los grupos de trabajos, garantizando una respuesta oportuna al usuario interno. 4. Consolidar y sistematizar las peticiones, quejas e inquietudes frecuentes de los usuarios para lograr respuestas tipo e identificar puntos de mejora de los procesos internos. 5. Documentar el proceso de atención al cliente interno para promover buenas prácticas de comunicación asertiva al interior de la Secretaria General. 6. Participar en las reuniones de trabajo convocadas, proporcionando evidencia de asistencia, memorias y seguimiento de los compromisos adquiridos. 7. Las demás actividades que le sean asignadas por la supervisión del contrato y estén en el marco del objeto contractual</t>
  </si>
  <si>
    <t>El valor del contrato a celebrar es hasta por la suma de VEINTIÚN MILLONES DE PESOS M/CTE ($21.000.000), incluido los impuestos a que haya lugar.</t>
  </si>
  <si>
    <t>https://community.secop.gov.co/Public/Tendering/OpportunityDetail/Index?noticeUID=CO1.NTC.5862035&amp;isFromPublicArea=True&amp;isModal=true&amp;asPopupView=true</t>
  </si>
  <si>
    <t>El término estrictamente indispensable para que el contratista cumpla con el objeto y obligaciones contractuales será SEIS (6) MESES o hasta 31 de diciembre, lo primero que ocurra.</t>
  </si>
  <si>
    <t>ISAAC DURAN OVIEDO</t>
  </si>
  <si>
    <t>https://www1.funcionpublica.gov.co/web/sigep2/hdv/-/directorio/S4809043-8003-5/view</t>
  </si>
  <si>
    <t>Prestación de servicios profesionales a la Dirección de Bosques, Biodiversidad y Servicios Ecosistémicos para realizar acciones de seguimiento al comercio internacional de especímenes de la fauna silvestre listados en la Convención de Comercio Internacional de Especies Amenazadas de Fauna y Flora Silvestres –CITES, y a otros usos sostenibles de la fauna silvestre</t>
  </si>
  <si>
    <t>1. Gestionar la articulación con las autoridades ambientales competentes del seguimiento a los establecimientos de zoocría, comercialización y transformación de especímenes de la fauna silvestre con fines comerciales. 2. Realizar visitas para apoyar el seguimiento a los establecimientos de zoocría y otros usos de fauna silvestre con fines comerciales, conforme a las disposiciones de la CITES. 3. Elaborar informes periódicos y un documento final de consolidación de resultados del seguimiento y propuestas de lineamientos para la zoocría y usos de fauna silvestre con fines comerciales dentro de las disposiciones de la CITES. 4. Apoyar el proceso de implementación de la Ley 2193 de 2022 en relación con la gestión de las acciones establecidas en el capítulo 4 de la precitada Ley. 5. Proyectar conceptos técnicos de evaluación de solicitudes de permisos CITES con fines comerciales para especímenes de la fauna silvestre. 6. Realizar visitas para el apoyo al seguimiento y control de la exportación de especímenes de la fauna silvestre en cumplimiento de la Resolución 2652 de 2015. 7. Realizar visitas para el apoyo al seguimiento y control al fraccionamiento de pieles de Caiman crocodilus fuscus conforme a la Resolución 2651 de 2015. 8.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9. Las demás actividades que estén relacionadas con el objeto contractual y que sean asignadas por el supervisor</t>
  </si>
  <si>
    <t>El valor del contrato a celebrar es hasta por la suma de CUARENTA Y NUEVE MILLONES CUATROCIENTOS SESENTA Y SEIS MIL SEISCIENTOS SESENTA Y SIETE PESOS M/CTE ($49.466.667), incluido los impuestos a que haya lugar.</t>
  </si>
  <si>
    <t>https://community.secop.gov.co/Public/Tendering/OpportunityDetail/Index?noticeUID=CO1.NTC.5869155&amp;isFromPublicArea=True&amp;isModal=true&amp;asPopupView=true</t>
  </si>
  <si>
    <t>El término estrictamente indispensable para que el contratista cumpla con el objeto y obligaciones contractuales será NUEVE (9) MESES Y DIEZ (10) DIAS, o hasta 31 de diciembre, lo primero que ocurra</t>
  </si>
  <si>
    <t>DANIEL MAURICIO CORTES GUTIERREZ</t>
  </si>
  <si>
    <t>https://www1.funcionpublica.gov.co/web/sigep2/hdv/-/directorio/S1867552-8003-5/view</t>
  </si>
  <si>
    <t>Prestar servicios profesionales especializados en Sistemas de Información Geográfica para la consolidación y ejecución técnica de la estructuración espacial del Análisis Situacional y Evaluación Ambiental Estratégica del Departamento de la Guajira. Esta consolidación debe estar desarrollada bajo un énfasis en los componentes del sistema físico, biótico y socioeconómico, así como de las relaciones socioambientales que se generan alrededor de energías de fuentes no convencionales para el departamento de La Guajira.</t>
  </si>
  <si>
    <t>1. Actuar como enlace SIG y de análisis de datos espaciales en el marco de la elaboración del Análisis Situacional y Evaluación Ambiental Estratégica del departamento de La Guajira, que adelantan temáticamente las dependencias del Minambiente y algunas instituciones del SINA. 2. Proponer, consensuar, desarrollar y consolidar las metodologías, procedimientos espaciales, contenidos necesarios para el diagnóstico, análisis integral, planes de acción, hojas de ruta, y demás resultados y productos, esperados del Análisis Situacional y Evaluación Ambiental Estratégica en sus diferentes fases. 3. Apoyar la estructuración técnica de documentos, bases de datos, geovisores y demás información espacial que constituyen el diagnóstico espacial de los componentes y temáticas del sistema físico. Estos son insumos constitutivos del diagnóstico y demás fases del Análisis Situacional, así como posteriormente de la Evaluación Ambiental Estratégica en sus diferentes fases: Marco Ambiental Estratégico, Alances y Modelo de Evaluación Ambiental, Análisis y diagnóstico ambiental de factores críticos, Evaluación Ambiental de Alternativas para condiciones habilitantes y el desarrollo sostenible, Gestión y seguimiento a lineamientos, criterios y recomendaciones generadas del Análisis Situacional, Difusión, retroalimentación, acuerdos consensuados y veedurías. 4. Participar y convocar, de ser necesario, reuniones técnicas con actores clave para la construcción de acuerdos territoriales en el marco del Análisis Situacional y Evaluación Ambiental Estratégica para el departamento de La Guajira. 5. Compilar y consolidar los documentos temáticos, elaborar los documentos intermedios y final del análisis Situacional, así como apoyar en la elaboración de la Evaluación Ambiental Estratégica en sus diferentes fases para el departamento de La Guajira con énfasis en la elaboración de información espacial requerida en cada fase. 6. Las demás que le sean asignadas por el supervisor del contrato en cumplimiento de su objeto contractual.</t>
  </si>
  <si>
    <t>El valor del contrato a celebrar es hasta por la suma de CUARENTA Y CINCO MILLONES M/CTE ($45.000.000), incluido los impuestos a que haya lugar.</t>
  </si>
  <si>
    <t>https://community.secop.gov.co/Public/Tendering/OpportunityDetail/Index?noticeUID=CO1.NTC.5865428&amp;isFromPublicArea=True&amp;isModal=true&amp;asPopupView=true</t>
  </si>
  <si>
    <t>El término estrictamente indispensable para que el contratista cumpla con el objeto y obligaciones contractuales será de cinco (5) meses o hasta 31 de diciembre de 2024, lo primero que ocurra.</t>
  </si>
  <si>
    <t>LUCIA NATHALY STEFANY ROJAS BEJARANO</t>
  </si>
  <si>
    <t>https://www1.funcionpublica.gov.co/web/sigep2/hdv/-/directorio/S2223712-8003-5/view</t>
  </si>
  <si>
    <t>https://community.secop.gov.co/Public/Tendering/OpportunityDetail/Index?noticeUID=CO1.NTC.5862567&amp;isFromPublicArea=True&amp;isModal=true&amp;asPopupView=true</t>
  </si>
  <si>
    <t>DANIEL FELIPE SEGURA PEREZ</t>
  </si>
  <si>
    <t>https://www1.funcionpublica.gov.co/web/sigep2/hdv/-/directorio/S4483508-8003-5/view</t>
  </si>
  <si>
    <t>1. Apoyar acciones de identificación, caracterización y focalización de procesos sociales y comunitarios ambientales, para la implementación de estrategias de acompañamiento y fortalecimiento de capacidades que promuevan la participación ciudadana en la región asignada. 2.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3. Apoyar acciones de identificación y construcción de rutas de intervención de la entidad en el marco del Sistema Nacional de Diálogo para la Prevención y Transformación de Conflictos Socioambientales. 4. Apoyar la generación de insumos para la construcción de documentos técnicos, informes, ayudas de memorias, actas, matrices, infografías y demás información relacionada con el objeto contractual 5. Participar en los espacios de diálogo social y demás instancias donde sean requeridos y autorizados por el supervisor del contrato. 6. Apoyar la dinamización y seguimiento de las actividades realizadas por el equipo territorial de diálogo social de la región designada y la generación oportuna de reportes periódicos requeridos. Calle 37 No. 8 - 40, Bogotá D.C., Colombia Conmutador: (+57) 601 332 3400 https://www.minambiente.gov.co/ F-A-CTR-52: V7 – 27/07/2023 Página 10|21 7. Apoyar los procesos de articulación con actores institucionales de carácter territorial y los procesos de planeación estratégica institucional para acompañar la implementación de estrategias para la prevención de conflictos socioambientales. 8. Asistir a las reuniones, espacios de diálogo que asigne el supervisor. 9. Las demás obligaciones que se le asignen y que tengan relación con el objeto del contrato.</t>
  </si>
  <si>
    <t>TOLIMA</t>
  </si>
  <si>
    <t>IBAGUE</t>
  </si>
  <si>
    <t>https://community.secop.gov.co/Public/Tendering/OpportunityDetail/Index?noticeUID=CO1.NTC.5863107&amp;isFromPublicArea=True&amp;isModal=true&amp;asPopupView=true</t>
  </si>
  <si>
    <t>FREDY JOHANY DIAZ DULCEY</t>
  </si>
  <si>
    <t>https://www1.funcionpublica.gov.co/web/sigep2/hdv/-/directorio/S1333431-8003-5/view</t>
  </si>
  <si>
    <t>Prestar servicios profesionales a la Dirección de Asuntos Ambientales, Sectorial y Urbana del Ministerio de Ambiente y Desarrollo Sostenible como apoyo técnico en la formulación de instrumentos que promuevan la reducción de las emisiones generadas por los sectores productivos</t>
  </si>
  <si>
    <t>1. Presentar para aprobación del supervisor un plan de trabajo (actividades, cronograma y entregables) dentro de los diez (10) días calendario siguientes al cumplimiento de los requisitos de ejecución del contrato. 2. Apoyar en la formulación de documentos técnicos de soporte para los instrumentos normativos que regulen las emisiones atmosféricas generadas por fuentes fijas entre ellos la Resolución 909 de 2008, Protocolo para el control y vigilancia de la contaminación atmosférica generada por Fuentes Fijas, Resolución 619 de 1997, en concordancia con lo establecido en el Plan Nacional de Desarrollo y el CONPES 3943. 3. Estructurar un portafolio de alternativas que promuevan la transformación de sectores productivos estratégicos, teniendo en cuenta los esquemas de financiación e incentivos existentes, que coadyuven a la reducción de emisiones contaminantes a la atmósfera con participación de actores regulados. 4. Generar un documento técnico de soporte que brinde apoyo técnico para el seguimiento y control de la emisión de sustancias tóxicas al aire.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</si>
  <si>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SESENTA Y CUATRO MILLONES DE PESOS M/CTE ($64.000.000), incluido los impuestos a que haya lugar.</t>
  </si>
  <si>
    <t>https://community.secop.gov.co/Public/Tendering/OpportunityDetail/Index?noticeUID=CO1.NTC.5865114&amp;isFromPublicArea=True&amp;isModal=true&amp;asPopupView=true</t>
  </si>
  <si>
    <t>El término estrictamente indispensable para que el contratista cumpla con el objeto y obligaciones contractuales será de ocho (08) meses o hasta el 31 de diciembre, lo primero que ocurra, contados a partir del cumplimiento de los requisitos de ejecución</t>
  </si>
  <si>
    <t>ANGELA MARIA DEL PILAR ECHEVERRI FRANCO</t>
  </si>
  <si>
    <t>https://www1.funcionpublica.gov.co/web/sigep2/hdv/-/directorio/S682154-8003-5/view</t>
  </si>
  <si>
    <t>Prestar servicios profesionales a la Dirección de Asuntos Ambientales Sectorial y Urbana del Ministerio de Ambiente y Desarrollo Sostenible, para el fortalecimiento de los instrumentos de gestión ambiental, incluidas las actividades que se adelanten en el marco del licenciamiento ambiental de proyectos del sector de infraestructura de transporte, así como el ejercicio de formación de capacidades a las autoridades ambientales en dicha materia.</t>
  </si>
  <si>
    <t>1. Presentar para aprobación del supervisor un plan de trabajo (actividades, cronograma y entregables) dentro de los diez (10) días calendario siguientes al cumplimiento de los requisitos de ejecución del contrato. 2. Apoyar las actividades que debe realizar EL MINISTERIO para la estructuración y/o formulación de instrumentos de manejo y control ambiental e instrumentos técnicos ambientales para el sector de infraestructura de transporte. 3. Apoyar en la gestión de los compromisos asumidos por EL MINISTERIO con relación al Plan Nacional de Desarrollo 2022 – 2026, en lo concerniente al sector de infraestructura de transporte. 4. Apoyar la gestión de conocimiento de las autoridades ambientales y entes territoriales en relación con la dimensión ambiental del sector de infraestructura de transporte. 5. Apoyar en la elaboración de insumos para conceptos técnicos ambientales sobre políticas, planes, programas y/o mega proyectos estratégicos entre ellos Canal del Dique, Hidroituango, entre otros. 6. Apoyar en la generación de insumos para la implementación de la hoja de ruta en el marco de la mesa "Revisión de proyectos de infraestructura de transporte que sus etapas de planificación, estructuración, construcción, operación, al interior del RAMSAR Delta de la Ciénaga Grande de Santa Marta". 7. Apoyar en el seguimiento al Plan de Acción del Conpes 4118 “Política Nacional Portuaria: Modernización y Sostenibilidad de la Actividad Portuaria y su Articulación con el Territorio”, en lo concerniente con los compromisos del Ministerio de Ambiente y Desarrollo Sostenible.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experticia del contratista sea necesaria o en las que se relacione con el objeto contractual. 12. Las demás actividades que le asigne el supervisor del contrato y que tengan relación con el objeto contractua</t>
  </si>
  <si>
    <t>El valor del contrato a celebrar es hasta por la suma de SETENTA Y SIETE MILLONES SETECIENTOS DOCE MIL PESOS M-CTE ($77.712.000) incluido los impuestos a que haya lugar</t>
  </si>
  <si>
    <t>https://community.secop.gov.co/Public/Tendering/OpportunityDetail/Index?noticeUID=CO1.NTC.5887336&amp;isFromPublicArea=True&amp;isModal=true&amp;asPopupView=true</t>
  </si>
  <si>
    <t>El término estrictamente indispensable para que el contratista cumpla con el objeto y obligaciones contractuales será de ocho (8) meses, o hasta 31 de diciembre de 2024, lo primero que ocurra, contados a partir del cumplimiento de los requisitos de ejecución</t>
  </si>
  <si>
    <t>YEIMY JULIETA LOPEZ BALLESTEROS</t>
  </si>
  <si>
    <t>https://www1.funcionpublica.gov.co/web/sigep2/hdv/-/directorio/S2341644-8003-5/view</t>
  </si>
  <si>
    <t>Brindar el apoyo a la gestión a la Subdirección de Educación y Participación en lo pertinente a las actividades logísticas y operativas.</t>
  </si>
  <si>
    <t>1. Apoyar las actividades logísticas y operativas que requiere el Grupo de la Subdirección de Educación y Participación. 2. Apoyar en los trámites y solicitudes administrativas del equipo de la Subdirección de Educación y Participación. 3. Mantener actualizado el inventario de los elementos asignados a la Subdirección de Educación y Participación, para su respectivo seguimiento. 4. Participar en las reuniones de trabajo, a las que sea convocado, previa coordinación con el supervisor del contrato. 5. Las demás actividades complementarias que se requieran en desarrollo del objeto contractual.</t>
  </si>
  <si>
    <t>El valor del contrato a celebrar es hasta por la suma de DIECINUEVE MILLONES CIENTO TREINTA Y CUATRO MIL PESOS M/CTE ($19.134.000,00), incluido los impuestos a que haya lugar.</t>
  </si>
  <si>
    <t>https://community.secop.gov.co/Public/Tendering/OpportunityDetail/Index?noticeUID=CO1.NTC.5889194&amp;isFromPublicArea=True&amp;isModal=true&amp;asPopupView=true</t>
  </si>
  <si>
    <t>El término estrictamente indispensable para que el contratista cumpla con el objeto y obligaciones contractuales será de nueve (9) meses o hasta 31 de diciembre 2024, lo primero que ocurra.</t>
  </si>
  <si>
    <t>LUISA FERNANDA GAVIRIA FORERO</t>
  </si>
  <si>
    <t>https://www1.funcionpublica.gov.co/web/sigep2/hdv/-/directorio/S4638902-8003-5/view</t>
  </si>
  <si>
    <t>Prestar servicios profesionales a la Dirección de Asuntos Ambientales, Sectorial y Urbana del Ministerio de Ambiente y Desarrollo Sostenible, para la generación y desarrollo de acciones interinstitucionales y sectoriales que fomenten prácticas de sostenibilidad ambiental e incorporen criterios de economía circular en el turismo de naturaleza.</t>
  </si>
  <si>
    <t>1. Elaborar y presentar al supervisor un plan detallado de trabajo, que incluya actividades, cronograma y entregables, en un plazo máximo de diez (10) días calendario tras cumplir con los requisitos de ejecución establecidos en el contrato. 2. Apoyar con la ejecución de las acciones de las líneas del plan de acción del memorando de entendimiento entre MinCIT – Minambiente a cargo de la Dirección de Asuntos Ambientales sectorial y urbana. 3. Desarrollar la gestión integral para concretar la formulación y firma de la agenda interministerial entre MinCIT y Minambiente. 4. Apoyar técnicamente la estructuración de proyectos, iniciativas o acciones asociados a producción y consumo responsable y economía circular en territorios con vocación turística en cumplimiento de la meta del Plan Nacional de Desarrollo relacionada con los municipios de menos de 50.000 habitantes, relacionados con el turismo de naturaleza. 5.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6. Asistir y participar en las reuniones relacionadas con el objeto contractual, siguiendo la línea institucional, soportando la asistencia con la presentación de soportes, ayudas de memoria y seguimiento documentado a los compromisos acordados, en caso de ser aplicable. 7.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8. Brindar apoyo y participar, cuando sea necesario en las jornadas de capacitación o divulgación vinculadas con las funciones de la Dirección de Asuntos Ambientales, Sectorial y Urbana, directamente relacionada con el objeto contractual. 9. Las demás actividades que le asigne el supervisor del contrato y que tengan relación con el objeto contractual.</t>
  </si>
  <si>
    <t>El valor del contrato a celebrar es hasta por la suma de CUARENTA Y SEIS MILLONES CUATROCIENTOS MIL PESOS M/CTE($46.400.000) incluido los impuestos a que haya lugar.</t>
  </si>
  <si>
    <t>https://community.secop.gov.co/Public/Tendering/OpportunityDetail/Index?noticeUID=CO1.NTC.5867849&amp;isFromPublicArea=True&amp;isModal=true&amp;asPopupView=true</t>
  </si>
  <si>
    <t>CHRISTIAN CAMILO BERNAL CONDE</t>
  </si>
  <si>
    <t>https://www1.funcionpublica.gov.co/web/sigep2/hdv/-/directorio/S4891443-8003-5/view</t>
  </si>
  <si>
    <t>Prestación de servicios profesionales a la Dirección de Gestión Integral de Recurso Hídrico del Ministerio de Ambiente y Desarrollo Sostenible para apoyar la implementación del Programa Nacional de Gobernanza del Agua, a través de la promoción de estrategias de fortalecimiento a los procesos e instancias de participación asociadas a los instrumentos de planificación y administración del recurso hídrico.</t>
  </si>
  <si>
    <t>1. Elaborar un diagnóstico de los procesos de participación en instancias de consulta y representación asociadas a los instrumentos de planificación y administración del recurso hídrico, que permita establecer el estado actual de estos escenarios de gobernanza y definir modificaciones y ajustes a la Resolución 509 de 2013. 2. Apoyar los procesos de asistencia técnica a las Autoridades Ambientales relacionados con la incorporación y ejecución de estrategias que promuevan la participación incidente y efectiva de la ciudadanía en la gestión integral del recurso hídrico, particularmente aquellas consideradas en el marco de la formulación e implementación de los instrumentos de planificación y administración del recurso hídrico. 3. Apoyar a la DGIRH en la elaboración, generación, consolidación y revisión de insumos que permitan la estructuración e implementación de acuerdos territoriales para la gobernanza del agua, en territorios priorizados. 4. Aportar elementos técnicos para el diagnóstico de la articulación entre la gestión del riesgo y la gestión integral del agua, que permita formular e implementar alternativas que fortalezcan la sinergia y gobernanza en ambos procesos. 5. Aportar insumos para dar respuesta a requerimientos internos y/o externos (incluyendo judiciales) relacionados con la gobernanza del agua, así como participar en las mesas, comités, reuniones y/o espacios de trabajo que con este fin sean citados. 6. Generar insumos técnico-sociales para la consolidación del Módulo de Gobernanza del Agua en el marco del objeto contractual. 7. Todas las demás actividades que le sean asignadas por el Supervisor del Contrato y que tengan relación con las obligaciones de objeto contractual</t>
  </si>
  <si>
    <t>El valor del contrato a celebrar es hasta por la suma de $57.400.000, incluido los impuestos a que haya lugar.</t>
  </si>
  <si>
    <t>https://community.secop.gov.co/Public/Tendering/OpportunityDetail/Index?noticeUID=CO1.NTC.5985369&amp;isFromPublicArea=True&amp;isModal=true&amp;asPopupView=true</t>
  </si>
  <si>
    <t>El término estrictamente indispensable para que el contratista cumpla con el objeto y obligaciones contractuales será SIETE (7) MESES, o hasta 31 de diciembre, lo primero que ocurra.</t>
  </si>
  <si>
    <t>YULY ANDREA GUERRERO MARTINEZ</t>
  </si>
  <si>
    <t>LICENCIADA EN EDUCACION BASICA CON ENFASIS EN CIENCIAS SOCIALES</t>
  </si>
  <si>
    <t>https://www1.funcionpublica.gov.co/web/sigep2/hdv/-/directorio/S4889676-8003-5/view</t>
  </si>
  <si>
    <t>Prestar servicios profesionales a la Subdirección de Educación y Participación para fortalecer la gobernanza ambiental con poblaciones campesinas y apoyar la atención y cumplimiento de medidas judiciales relacionadas con la protección de ecosistemas estratégicos</t>
  </si>
  <si>
    <t>1. Apoyar el desarrollo de acciones orientadas a fortalecer iniciativas de protección y promoción de los sistemas de conocimiento tradicional con especial énfasis en comunidades campesinas y rurales asociados a la conservación y usos sostenibles de la biodiversidad. 2. Apoyar a la Subdirección de Educación y Participación en el desarrollo de estrategias tendientes a garantizar la participación activa de poblaciones campesinas para el fortalecimiento de la gobernanza ambiental en el marco de la gestión del Ministerio de Ambiente y Desarrollo Sostenible 3. Apoyar la implementación de acciones para el cumplimiento de medidas judiciales relacionadas con el campesinado, proporcionando apoyo técnico y administrativo para asegurar su cumplimiento efectivo. 4. Brindar apoyo a las poblaciones campesinas sobre sus derechos y responsabilidades en relación con las medidas judiciales, facilitando una comprensión clara y una participación informada. 5. Apoyar la realización de acciones pedagógicas dirigidas a las poblaciones campesinas en el marco de la misionalidad de la dependencia. 6. Apoyar el desarrollo de procesos participación ciudadana con poblaciones campesinas en el marco de Sistema de Nacional de Dialogo para la transformación de conflictos socioambientales 7. Asistir a las reuniones que asigne el supervisor. 8. Apoyar en la respuesta a requerimientos, derechos de petición y demás solicitudes asignados por el supervisor del contrato. 9. Las demás obligaciones que se le asignen y que tengan relación con el objeto del contrato</t>
  </si>
  <si>
    <t>El valor del contrato a celebrar es hasta por la suma de SETENTA Y SEIS MILLONES QUINIENTOS MIL PESOS M/CTE ($ 76.500.000,00), incluido los impuestos a que haya lugar.</t>
  </si>
  <si>
    <t>https://community.secop.gov.co/Public/Tendering/OpportunityDetail/Index?noticeUID=CO1.NTC.5876476&amp;isFromPublicArea=True&amp;isModal=true&amp;asPopupView=true</t>
  </si>
  <si>
    <t>El término estrictamente indispensable para que el contratista cumpla con el objeto y obligaciones contractuales será de 9 meses o hasta 31 de diciembre 2024, lo primero que ocurra.</t>
  </si>
  <si>
    <t>KATHERINE RODRIGUEZ NOSSA</t>
  </si>
  <si>
    <t>https://www1.funcionpublica.gov.co/web/sigep2/hdv/-/directorio/S2248388-8003-5/view</t>
  </si>
  <si>
    <t>Prestar servicios profesionales a la Subdirección de Educación y Participación para apoyar la gestión relacionada con dinámicas gremiales y sectoriales asociadas a la misionalidad de la dependencia.</t>
  </si>
  <si>
    <t>1.Brindar apoyo jurídico a la Subdirección de Educación y Participación, en los asuntos relacionados con el cumplimiento de sentencias y demás asuntos judiciales requeridos por la dependencia. 2. Realizar análisis de legalidad a los actos administrativos generados por la dependencia, garantizando su conformidad con la normativa vigente y sugiriendo los ajustes necesarios. 3. Proyectar documentos para dar respuestas a requerimientos como quejas, derechos de petición, acciones de tutela, procesos normativos y demás requerimientos que sean competencia de la Subdirección. 4. Asistir a las reuniones, espacios de diálogo que asigne el supervisor. 5. Las demás obligaciones que se le asignen y que tengan relación con el objeto del contrato.</t>
  </si>
  <si>
    <t>El valor del contrato a celebrar es hasta por la suma de CUARENTA Y SEIS MILLONES OCHOCIENTOS MIL PESOS M/CTE ($46.800.000), incluido los impuestos a que haya lugar.</t>
  </si>
  <si>
    <t>https://community.secop.gov.co/Public/Tendering/OpportunityDetail/Index?noticeUID=CO1.NTC.5889295&amp;isFromPublicArea=True&amp;isModal=true&amp;asPopupView=true</t>
  </si>
  <si>
    <t>El término estrictamente indispensable para que el contratista cumpla con el objeto y obligaciones contractuales será de NUEVE MESES (9), o hasta 31 de diciembre, lo</t>
  </si>
  <si>
    <t>ALVARO JAHIR ISAZA ALTAMAR</t>
  </si>
  <si>
    <t>https://www1.funcionpublica.gov.co/web/sigep2/hdv/-/directorio/S953352-8003-5/view</t>
  </si>
  <si>
    <t>Prestación de servicios profesionales a la Dirección de Ordenamiento Ambiental Territorial y SINA del Ministerio de Ambiente y Desarrollo Sostenible, como apoyo a los requerimientos de la DOAT derivados de su participación en el consejo directivo de la Agencia Nacional de Tierras, relacionados con comunidades Negras, Afros, Raizales y Palenqueras - NARP, y como apoyo a la DOAT para el cumplimiento de los diferentes compromisos asumidos con comunidades NARP; como contribución al catalizador relacionado con el empoderamiento de gobiernos locales y grupos étnicos.</t>
  </si>
  <si>
    <t>1. Participar en los espacios que se desarrollen con comunidades negras, afrocolombianas, raizales y palenqueras en el proceso de implementación de compromisos adquiridos en el marco del PND 2022 - 2026. 2. Participar en la elaboración de documentos técnicos que contribuyan al cumplimiento de compromisos étnicos con comunidades negras, afrocolombianas, raizales y palenqueras en el marco del PND 2022-2026 3. Apoyar a la DOAT en su participación en procesos de adjudicación de tierras adelantados por la ANT a comunidades negras, afrocolombianas, raizales y palenqueras 4. Brindar apoyo y orientación a la DOAT en la agenda con necesidades de las comunidades NARP 5. Apoyar a la DOAT, en los diferentes espacios de discusión, relacionamiento y negociación con comunidades y organizaciones NARP 6. Las demás que le asigne el supervisor del contrato y que tengan relación directa con el objeto contractual.</t>
  </si>
  <si>
    <t>El valor del contrato a celebrar es hasta por la suma de NOVENTA Y SIETE MILLONES CIENTO SESENTA Y SEIS MIL SEISCIENTOS SESENTA Y SIETE PESOS ($97.166.667 M/CTE), incluido los impuestos a que haya lugar.</t>
  </si>
  <si>
    <t>https://community.secop.gov.co/Public/Tendering/OpportunityDetail/Index?noticeUID=CO1.NTC.5919622&amp;isFromPublicArea=True&amp;isModal=true&amp;asPopupView=true</t>
  </si>
  <si>
    <t>El término estrictamente indispensable para que el contratista cumpla con el objeto y obligaciones contractuales será ocho (08) meses veinticinco (25) días, o hasta 31 de diciembre, lo primero que ocurra.</t>
  </si>
  <si>
    <t>LEYDI TATIANA RAMIREZ SUAREZ</t>
  </si>
  <si>
    <t>https://www1.funcionpublica.gov.co/web/sigep2/hdv/-/directorio/S4686207-8003-5/view</t>
  </si>
  <si>
    <t>El valor del contrato a celebrar es hasta por la suma de CUARENTA Y NUEVE MILLONES TRESCIENTOS DIECISÉIS MIL SEISCIENTOS SESENTA Y SIETE PESOS M/CTE ($49.316.667) incluido los impuestos a que haya lugar.</t>
  </si>
  <si>
    <t>https://community.secop.gov.co/Public/Tendering/OpportunityDetail/Index?noticeUID=CO1.NTC.5905464&amp;isFromPublicArea=True&amp;isModal=true&amp;asPopupView=true</t>
  </si>
  <si>
    <t>El término estrictamente indispensable para que el contratista cumpla con el objeto y obligaciones contractuales será de OCHO (8) MESES Y VEINTINUEVE (29) DÍAS, o hasta 31 de diciembre de 2024, lo primero que ocurra.</t>
  </si>
  <si>
    <t>983 - CESION</t>
  </si>
  <si>
    <t>GIOVANA PATRICIA GARCIA SAINZ</t>
  </si>
  <si>
    <t>https://www1.funcionpublica.gov.co/web/sigep2/hdv/-/directorio/S1142985-8003-5/view</t>
  </si>
  <si>
    <t>El valor sin ejecutar y que
se cede del Contrato de Prestación de Servicios Profesionales No. CD-983-2024 es de DOCE MILLONES SEISCIENTOS CINCUENTA MIL PESOS M/CTE ($12.650.000) incluido impuestos a que haya lugar.</t>
  </si>
  <si>
    <t>El término estrictamente indispensable para que el contratista cumpla con el objeto y obligaciones contractuales será de DOS (2) MESES Y OCHO (8) DÍAS, o hasta 31 de diciembre de 2024, lo primero que ocurra.</t>
  </si>
  <si>
    <t>NASLHIE MIRYAM PERAFAN CORREA</t>
  </si>
  <si>
    <t>https://www1.funcionpublica.gov.co/web/sigep2/hdv/-/directorio/S701669-8003-5/view</t>
  </si>
  <si>
    <t>Prestación de servicios profesionales a la Dirección de Gestión Integral de Recurso Hídrico del Ministerio de Ambiente y Desarrollo Sostenible para apoyar la implementación del Programa Nacional de Gobernanza del Agua, a través del fortalecimiento de capacidades de los actores institucionales y comunitarios en la gestión integral del agua, incorporando el enfoque diferencial en los espacios y procesos de participación priorizados por la DGIRH.</t>
  </si>
  <si>
    <t>1. Elaborar y presentar un plan de trabajo para la ejecución del contrato, de conformidad con las orientaciones del supervisor 2. Asistir técnicamente procesos y espacios de diálogo, negociación y concertación con grupos diferenciales, en el marco de los instrumentos para la Gestión Integral del Recurso Hídrico, incorporando el enfoque diferencial en las acciones adelantadas por la Dirección de gestión integral de Recurso Hídrico, con especial énfasis en las ecorregiones. 3. Formular estrategias para el fortalecimiento de capacidades de grupos de interés en el marco de la implementación del Programa Nacional de Gobernanza del agua, incorporando el enfoque diferencial en los procesos e instrumentos de administración, planificación y gobernanza del agua. 4. Identificar, analizar y sistematizar experiencias innovadoras que incorporen enfoques diferenciales y de género en la gestión integral del recurso hídrico y sus aportes en el marco del Programa Nacional de Gobernanza del Agua y del Programa Nacional de Investigación para la Gestión Integral del Recurso Hídrico. 5. Promover el intercambio de conocimientos y experiencias sociales y comunitarias entre grupos de interés vinculados a procesos de gobernanza del agua, contribuyendo a la generación y/o fortalecimiento de redes sociales y al trabajo colaborativo para la gestión integral del recurso hídrico, con especial énfasis en las ecorregiones. 6. Generar insumos técnico-sociales para la consolidación del Módulo de Gobernanza del Agua en el marco del objeto contractual. 7. Todas las demás actividades que le sean asignadas por el Supervisor del Contrato y que tengan relación con las obligaciones de objeto contractual.</t>
  </si>
  <si>
    <t>se cede del Contrato de Prestación de Servicios Profesionales No. CD-983-2024 es de DOCE</t>
  </si>
  <si>
    <t>https://community.secop.gov.co/Public/Tendering/OpportunityDetail/Index?noticeUID=CO1.NTC.5953629&amp;isFromPublicArea=True&amp;isModal=true&amp;asPopupView=true</t>
  </si>
  <si>
    <t>https://www1.funcionpublica.gov.co/web/sigep2/hdv/-/directorio/S4473513-8003-5/view</t>
  </si>
  <si>
    <t>Prestación de servicios profesionales para apoyar al grupo de contabilidad en las transacciones derivadas de la ejecución de la cadena presupuestal, así como el respectivo registro y obligación en la plataforma SIIF Nación.</t>
  </si>
  <si>
    <t>1.Revisar los tramites de pago radicados de los contratistas y proveedores con sus respectivos soportes, verificando que cumplan con los requisitos establecidos en los formatos publicados en el Sistema Integrado de Gestión – SomoSIG de la entidad. 2. Liquidar y aplicar las deducciones a que haya lugar a las cuentas asignadas para trámite. 3. Registrar las cuentas y obligaciones por pagar a que haya lugar en el SIIF Nación. 4. Realizar el control y seguimiento del trámite oportuno de las cuentas recibidas para pago. 5. Realizar el proceso de Autorización de Endoso y traslados entre libretas Cuenta Única Nacional, aprobar las cuentas bancarias, realizar los traslados de deducciones de nómina y calcular las devoluciones de deducciones y hacer el registro en el SIIF Nación. C 6. Apoyar al grupo de contabilidad en la Atención de los usuarios internos y externos sobre el estado de los trámites de las cuentas. 7. Actualizar periódicamente la base de datos relacionada con los porcentajes y tarifas de retención de ICA frente a los pagos realizados a contratistas territoriales. 8. Las demás actividades que se requieran para el cabal cumplimiento del objeto y/o las que determine el supervisor del contrato, siempre que guarden relación directa con el objeto del contrato.</t>
  </si>
  <si>
    <t>MILLONES SEISCIENTOS CINCUENTA MIL PESOS M/CTE ($12.650.000) incluido impuestos a</t>
  </si>
  <si>
    <t>Coordinadora Grupo de Contabilidad</t>
  </si>
  <si>
    <t>https://community.secop.gov.co/Public/Tendering/OpportunityDetail/Index?noticeUID=CO1.NTC.5879826&amp;isFromPublicArea=True&amp;isModal=true&amp;asPopupView=true</t>
  </si>
  <si>
    <t>El término estrictamente indispensable para que el contratista cumpla con el objeto y obligaciones contractuales será de Nueve (09) meses Nueve (9) días, Previo cumplimiento de los requisitos de perfeccionamiento y legalización, sin exceder al 31 de diciembre de 2024.</t>
  </si>
  <si>
    <t>DANIA SOFIA VARONA BRAVO</t>
  </si>
  <si>
    <t>https://www1.funcionpublica.gov.co/web/sigep2/hdv/-/directorio/S2593997-8003-5/view</t>
  </si>
  <si>
    <t>Prestar servicios profesionales a la Dirección de Cambio Climático y Gestión del Riesgo del Ministerio de Ambiente y Desarrollo Sostenible para apoyar al grupo de gestión del riesgo en la elaboración, implementación y seguimiento a las acciones y productos derivadas de la gestión de riesgo de desastres frente al fenómeno de La Niña 2024 y apoyar el desarrollo las acciones de la Comisión Técnica Nacional Asesora del Plan Nacional de Contingencia de hidrocarburos -PNC.</t>
  </si>
  <si>
    <t>1. Apoyar la gestión requerida para el funcionamiento de la secretaría técnica del fenómeno de La Niña en las solicitudes requeridas y a los lineamientos de la dirección de cambio climático. 2. Aportar insumos técnicos, asistencia técnica y orientaciones en temas relacionados con la Gestión del Riesgo de Desastres y la Secretaría Técnica para el Fenómeno de La Niña (Ambiente/UNGRD). 3. Apoyar técnicamente la elaboración, seguimiento e implementación de los indicadores de gestión por sectores para el seguimiento y monitoreo de acuerdo con el instrumento de planificación definido para la gestión del Fenómeno La Niña. 4. Apoyar con los insumos técnicos requeridos para la secretaria técnica de la Comisión Técnica Asesora para el Plan Nacional de Contingencias Frente a la Perdida de Contención de Hidrocarburos y otras Sustancias Peligrosas -CTAPNC 5. Apoyar técnicamente la construcción de documentos y lineamientos para el desarrollo de instrumentos orientadores para los protocolos de respuesta establecidos en el Plan Nacional de Contingencias Frente a la Perdida de Contención de Hidrocarburos y otras Sustancias Peligrosas. Decreto 1868 de 2021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</si>
  <si>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que haya lugar.</t>
  </si>
  <si>
    <t>https://community.secop.gov.co/Public/Tendering/OpportunityDetail/Index?noticeUID=CO1.NTC.5885080&amp;isFromPublicArea=True&amp;isModal=true&amp;asPopupView=true</t>
  </si>
  <si>
    <t>El término estrictamente indispensable para que el contratista cumpla con el objeto y obligaciones contractuales será de NUEVE (09) MESES días o hasta el 31 de diciembre de 2024 (lo primero que ocurra), contados a partir del cumplimiento de los requisitos de ejecución previo perfeccionamiento del contrato.</t>
  </si>
  <si>
    <t>OSCAR ANDRES GUZMAN MAYOR</t>
  </si>
  <si>
    <t xml:space="preserve">CIENCIA DE LA INFORMACION </t>
  </si>
  <si>
    <t>https://www1.funcionpublica.gov.co/web/sigep2/hdv/-/directorio/S3494456-8003-5/view</t>
  </si>
  <si>
    <t>Prestar servicios profesionales a la Subdirección de Educación y Participación para apoyar los procesos bibliotecológicos y la articulación para fortalecer las unidades de información de la Red del SINA</t>
  </si>
  <si>
    <t>1.Gestionar con entidades públicas y privadas para la obtención de nuevos materiales en diferentes soportes, relacionados con las temáticas misionales del Ministerio de Ambiente y Desarrollo Sostenible, para el enriquecimiento de las colecciones. 2. Elaborar y desarrollar estrategias para la divulgación del patrimonio bibliográfico conformado por las colecciones bibliográficas gestionadas en la biblioteca especializada del Ministerio a cargo de la Subdirección de Educación y Participación. 3.Revisar los productos técnicos de consultorías y apoyar su procesamiento técnico bajo los parámetros establecidos por la Subdirección de Educación y Participación. 4. Brindar asistencia técnica a los centros de documentación y bibliotecas de la Red del SINA, para fortalecer sus servicios y colecciones bibliográficas. 6.Participar en las reuniones, mesas de trabajo y actividades de divulgación cuando sea requerido por la supervisión y atender tanto los requerimientos como los compromisos asignados en el marco del objeto contractual. 7.Apoyar las demás obligaciones que le asigne la supervisión en el marco del objeto contractual.</t>
  </si>
  <si>
    <t>El valor del contrato a celebrar es hasta por la suma de CINCUENTA Y TRES MILLONES CIENTO VEINTICINCO MIL PESOS M/CTE ($53.125.000), incluido los impuestos a que haya lugar.</t>
  </si>
  <si>
    <t>https://community.secop.gov.co/Public/Tendering/OpportunityDetail/Index?noticeUID=CO1.NTC.5980086&amp;isFromPublicArea=True&amp;isModal=true&amp;asPopupView=true</t>
  </si>
  <si>
    <t>El término estrictamente indispensable para que el contratista cumpla con el objeto y obligaciones contractuales será de 8 meses Y quince (15) días o hasta 31 de diciembre 2024, lo primero que ocurra</t>
  </si>
  <si>
    <t>MARÍA CAROLINA DIAZ FRANKY</t>
  </si>
  <si>
    <t>https://www1.funcionpublica.gov.co/web/sigep2/hdv/-/directorio/S1869323-8003-5/view</t>
  </si>
  <si>
    <t>Prestación de servicios profesionales a la Dirección de Gestión Integral del Recurso Hídrico del Ministerio de Ambiente y Desarrollo Sostenible, para desarrollar acciones enfocadas a la gestión, administración y seguimiento de recursos económicos que contribuyan a la sostenibilidad de proyectos de Gobernanza del agua y monitoreo del recurso hídrico.</t>
  </si>
  <si>
    <t>1. Presentar un plan de trabajo para la ejecución del contrato, de conformidad con las orientaciones de la supervisión. 2. Apoyar en la formulación de los proyectos relacionados con implementación de los instrumentos de gobernanza y monitoreo del agua conforme la priorización de ecorregiones definida por la Dirección de Gestión Integral de Recurso Hídrico. 3. Apoyar la identificación de actores, entidades y organismos estratégicos que puedan participar en el proceso de formulación e implementación de los proyectos priorizados y gestionar dichas alianzas. 4. Aportar insumos técnicos y el acompañamiento metodológico con los diferentes actores para el cumplimiento de compromisos a cargo de la dirección para la formulación y gestión de los  proyectos de gobernanza y monitoreo del agua priorizados por la Dirección de Gestión Integral de Recurso Hídrico. 5. Generar la documentación, información de avance y montajes necesarios para el seguimiento a proyectos de inversión, que presente o acompañe la Dirección de Gestión Integral de Recurso Hídrico. 6. Identificar, gestionar y dar asistencia a los procesos de aplicación a las convocatorias de los fondos de financiamiento en conjunto con los proponentes. 7. Las demás actividades que estén relacionadas con el objeto contractual y que sean requeridas por el supervisor.</t>
  </si>
  <si>
    <t>El valor del contrato a celebrar es hasta por la suma de CINCUENTA Y SEIS MILLONES DE PESOS M/CTE ($ 56.000.000), incluido los impuestos a que haya lugar.</t>
  </si>
  <si>
    <t>https://community.secop.gov.co/Public/Tendering/OpportunityDetail/Index?noticeUID=CO1.NTC.5994055&amp;isFromPublicArea=True&amp;isModal=true&amp;asPopupView=true</t>
  </si>
  <si>
    <t>ARTURO CHIVARA PUPO</t>
  </si>
  <si>
    <t>https://www1.funcionpublica.gov.co/web/sigep2/hdv/-/directorio/S4879034-8003-5/view</t>
  </si>
  <si>
    <t>Prestar servicios profesionales en Sistemas de Información Geográfica como apoyo en la consolidación y ejecución técnica de la estructuración espacial del Análisis Situacional y Evaluación Ambiental Estratégica del Departamento de la Guajira. Apoyo en la búsqueda y levantamiento de información con un énfasis en los componentes del sistema físico, biótico y socioeconómico, así como de las relaciones socioambientales que se generan alrededor de energías de fuentes no convencionales para el departamento de La Guajira.</t>
  </si>
  <si>
    <t>1. Contribuir en el Análisis Situacional y Evaluación Ambiental Estratégica en sus componentes espaciales y de modelos cartográficos para el departamento de La Guajira, que adelantan temáticamente las dependencias del Minambiente y algunas instituciones del SINA. 2. Aportar en las metodologías, procedimientos espaciales y de modelos cartográficos, contenidos necesarios para el diagnóstico, análisis integral, planes de acción, hojas de ruta, y demás resultados y productos, esperados del Análisis Situacional. 3. Apoyar en las metodologías, procedimientos espaciales y de modelos cartográficos, contenidos necesarios para el diagnóstico, análisis integral, planes de acción, hojas de ruta, y demás resultados y productos para la consolidación de la Evaluación Ambiental Estratégica en sus diferentes fases: Marco Ambiental Estratégico, Alcances y Modelo de Evaluación Ambiental, Análisis y diagnóstico ambiental de factores críticos, Evaluación Ambiental de Alternativas para condiciones habilitantes y el desarrollo sostenible, Gestión y seguimiento a lineamientos, criterios y recomendaciones generadas del Análisis Situacional, Difusión, retroalimentación, acuerdos consensuados y veedurías. 4. Apoyar en la estructuración técnica de documentos y herramientas espaciales que constituyen el diagnóstico espacial y de modelos cartográficos específicos para el sistema físico, los cuales son insumos constitutivos del diagnóstico y demás fases del Análisis Situacional. Una vez finalizada esta etapa del proceso, elaborar las mismas tareas para la consolidación de la Evaluación Ambiental Estratégica. 5. Apoyar, participar y convocar, de ser necesario, reuniones técnicas para la construcción de los análisis espaciales y de modelos cartográficos, resultados y productos finales del Análisis Situacional adelantados conjuntamente por las dependencias del Minambiente y las entidades del SINA. Una vez finalizada esta etapa del proceso, elaborar las mismas tareas para la consolidación de la Evaluación Ambiental Estratégica. 6. Compilar documentos temáticos y elaborar los documentos intermedios y final del análisis Situacional espacial y de modelos cartográficos para La Guajira con el diagnóstico, análisis integrado, salidas gráficas, plan de acción, rutas de trabajo y recomendaciones. Una vez finalizada esta etapa del proceso, elaborar las mismas tareas para la consolidación de la Evaluación Ambiental Estratégica en todas las fases donde se requiere un apoyo de cartografía e información espacial. 7. Articular y trabajar en equipo con el experto en SIG para la coordinación y conceptualización técnica de la estructuración espacial tanto en el desarrollo del Análisis Situacional, como en la Evaluación Ambiental Estratégica. 8. Las demás que le sean asignadas por el supervisor del contrato en cumplimiento de su objeto contractual.</t>
  </si>
  <si>
    <t>El valor del contrato a celebrar es hasta por la suma de CUARENTA Y CINCO MILLONES DE PESOS M/CTE ($45.000.000), incluido los impuestos a que haya lugar.</t>
  </si>
  <si>
    <t>https://community.secop.gov.co/Public/Tendering/OpportunityDetail/Index?noticeUID=CO1.NTC.5899370&amp;isFromPublicArea=True&amp;isModal=true&amp;asPopupView=true</t>
  </si>
  <si>
    <t>CARLOS ENRIQUE BARRETO LEON</t>
  </si>
  <si>
    <t>https://www1.funcionpublica.gov.co/web/sigep2/hdv/-/directorio/S4887241-8003-5/view</t>
  </si>
  <si>
    <t>Prestación de servicios profesionales a la Oficina de Negocios Verdes y Sostenibles para evaluar el impacto económico y ambiental de la propuesta y el desarrollo de la Tasa Retributiva por Vertimientos Puntuales al Agua, en el marco de la hoja de ruta intersectorial con el Ministerio de Vivienda, Ciudad y Territorio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</si>
  <si>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técnicos que soporten la formulación de factores y variables para la nueva fórmula de cálculo de la Tasa Retributiva por Vertimientos Puntuales al Agua conforme al sistema y método establecido para las Tasas Retributivas y Compensatorias. 3. Analizar técnicamente el impacto económico y ambiental de la propuesta de fórmula de cálculo de la Tasa Retributiva por Vertimientos Puntuales al Agua considerando criterios de gradualidad para distribuir el factor regional con un esquema de tratamiento diferencial. 4. Participar en los talleres y actividades de socialización de los avances en la reglamentación del artículo 25 de la Ley 2294 de 2023 y elaborar los insumos que se requieran para tal efecto. 5. Desarrollar insumos y elaborar respuestas a las solicitudes recibidas y comunicaciones emitidas por la Oficina de Negocios Verdes y Sostenibles en lo relacionado con el objeto del contrato.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</si>
  <si>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https://community.secop.gov.co/Public/Tendering/OpportunityDetail/Index?noticeUID=CO1.NTC.5941544&amp;isFromPublicArea=True&amp;isModal=true&amp;asPopupView=true</t>
  </si>
  <si>
    <t>El término estrictamente indispensable para que el contratista cumpla con el objeto y obligaciones contractuales será de OCHO (8) MESES Y QUINCE (15) DIAS, o hasta 31 de diciembre de 2024, lo primero que ocurra.</t>
  </si>
  <si>
    <t>JOHAN SEBASTIAN VANEGAS GRACIA</t>
  </si>
  <si>
    <t>https://www1.funcionpublica.gov.co/web/sigep2/hdv/-/directorio/S4540944-8003-5/view</t>
  </si>
  <si>
    <t>Prestar servicios profesionales a la Dirección de Asuntos Ambientales, Sectorial y Urbana del Ministerio de Ambiente y Desarrollo Sostenible, para la formulación e implementación de instrumentos para la prevención y control de la contaminación atmosférica</t>
  </si>
  <si>
    <t>1. Presentar para aprobación del supervisor un plan de trabajo (actividades, cronograma y entregables) dentro de los diez (10) días calendario siguientes al cumplimiento de los requisitos de ejecución del contrato. 2. Apoyar la generación de insumos técnicos y adelantar la gestión necesaria para avanzar en actualización de instrumentos normativos en materia de calidad del aire, incluyendo la norma de calidad del aire ambiente (Resolución 2254 de 2017) y el Protocolo para el Monitoreo y Seguimiento de la Calidad del aire. 3. Generar insumos técnicos y apoyar en la estructuración de un instrumento del Departamento Nacional de Planeación para que las autoridades ambientales puedan acceder a fondos que contribuyan a mejorar el seguimiento de la calidad del aire en su jurisdicción. 4. Revisar, actualizar los insumos existentes y proponer los lineamientos nacionales para la caracterización de material particulado.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Calle 37 No. 8 - 40, Bogotá D.C., Colombia Conmutador: (+57) 601 332 3400 https://www.minambiente.gov.co/ F-A-CTR-52: V7 – 27/07/2023 Página 8|20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</si>
  <si>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SESENTA MILLONES DE PESOS M/CTE ($60.000.000) incluido los impuestos a que haya lugar</t>
  </si>
  <si>
    <t>https://community.secop.gov.co/Public/Tendering/OpportunityDetail/Index?noticeUID=CO1.NTC.5901894&amp;isFromPublicArea=True&amp;isModal=true&amp;asPopupView=true</t>
  </si>
  <si>
    <t>LUZ AMANDA BUITRAGO SALAZAR</t>
  </si>
  <si>
    <t>https://www1.funcionpublica.gov.co/web/sigep2/hdv/-/directorio/S1334815-8003-5/view</t>
  </si>
  <si>
    <t>Prestar servicios profesionales como abogada en la Secretaría General Subdirección Administrativa y Financiera, apoyando la gestión y el seguimiento a los compromisos definidos en el Plan de Acción, respecto de la Gestión Disciplinaria.</t>
  </si>
  <si>
    <t>1. Analizar los documentos recibidos en el área y conforme ello, apoyar y controlar su reparto a los abogados sustanciadores. 2. Apoyar la revisión de los documentos elaborados por los profesionales del área y realizar los ajustes requeridos para la suscripción definitiva de la decisión por parte del Subdirector Administrativo y Financiero. 3. Proyectar las respuestas de las PQRSD asignadas. 4. Apoyar en el seguimiento de actividades de las metas del Plan de Acción. 5. Actualizar los procedimientos y formatos de manejo de la gestión disciplinaria. 6. Apoyar las actividades derivadas del proceso de Gestión Documental: revisar el Gestor de Correspondencia a efecto de que la documentación que llegue con destino a los expedientes se incorpore a los mismos, verificando de la carpeta original y de la copia, el correcto y cronológico archivo de los documentos y su foliación, garantizando el debido archivo de todos los documentos pertenecientes al proceso. 7. Participar de las sesiones de trabajo a las cuales sea convocada. 8. Las demás que sean asignadas y que tengan relación con el objeto del contrato.</t>
  </si>
  <si>
    <t>El valor del contrato a celebrar es hasta por la suma de SETENTA Y SEIS MILLONES NOVECIENTOS NOVENTA Y NUEVE MIL QUINIENTOS PESOS M/cte ($76.999.500 M/Cte) incluido los impuestos a que haya lugar</t>
  </si>
  <si>
    <t>https://community.secop.gov.co/Public/Tendering/OpportunityDetail/Index?noticeUID=CO1.NTC.5905102&amp;isFromPublicArea=True&amp;isModal=true&amp;asPopupView=true</t>
  </si>
  <si>
    <t>El término estrictamente indispensable para que el contratista cumpla con el objeto y obligaciones contractuales será de NUEVE (09) meses, previo cumplimiento de los requisitos de perfeccionamiento y ejecución del contrato, sin exceder el 31 de diciembre de 2024.</t>
  </si>
  <si>
    <t>LIBRO 3</t>
  </si>
  <si>
    <t>18 INEXISTENCIA DE PLURALIDAD DE OFERENTES</t>
  </si>
  <si>
    <t>PSIGMA CORPORATION SAS</t>
  </si>
  <si>
    <t>CONSTANZA EUGENIA SUAZA CALDERON</t>
  </si>
  <si>
    <t>Adquisición de pruebas psicotécnicas, para su aplicación a los funcionarios del ministerio de ambiente y desarrollo sostenible.</t>
  </si>
  <si>
    <t>1. Entregar la totalidad de TRECIENTOS CINCUENTA (350) códigos de accesos de las pruebas psicotécnicas con fundamento en el Decreto 815 de 2018 activas, con una vigencia de uso mínimo de dieciocho (18) meses, contados a partir de la asignación de las pruebas en el usuario administrador. 2. Contar con una plataforma web con usuarios de acceso que sea entregada al supervisor del Ministerio de Ambiente y Desarrollo Sostenible que permita la administración, programación, reprogramación, descargue y consultas sobre la aplicación de las pruebas, la cual deberá estar activa durante el periodo mencionado en la obligación anterior. 3. Brindar la capacitación y/o las sesiones de sensibilización (técnica y funcional), los manuales de usuario correspondientes y el acompañamiento a los funcionarios encargados de administrar la prueba, la forma de uso, con un consultor psicólogo experto en la prueba, para efecto de explicar la forma de interpretación de los resultados, así como en el uso y funcionalidad de la plataforma. 4. Asignar dentro de los cinco (5) días posteriores al inicio del contrato los usuarios requeridos para la administración de la plataforma conforme a las condiciones técnicas descritas en el anexo técnico. 5. Garantizar que el informe se entregue en tiempo real posterior a la aplicación de la prueba por el aspirante con reportes integrales tasado en una escala cuantitativa que incorporen gráficas y descriptivos cualitativos de los resultados para efectos de lo descriptivo, y que estos estén siempre a disposición del administrador y de los usuarios secundarios las veces que estos lo requieran, durante la vigencia de uso de las pruebas. 6. Prestar el servicio de apoyo técnico de la plataforma tecnológica, indispensable para la programación y aplicación de las pruebas psicotécnicas adquiridas por la Entidad, de acuerdo con lo establecido en las especificaciones técnicas, durante el tiempo de vigencia de uso de las pruebas adquiridas, asegurando el correcto funcionamiento de esta, con disponibilidad horaria en días laborales de lunes a viernes como mínimo en horario de 7:00 a.m. a 6:00 p.m. 7. Mantener la confidencialidad y estricta reserva de la información que se recaude como resultado de la aplicación de las pruebas objeto del presente contrato, la cual únicamente será proporcionada al Ministerio en cabeza del supervisor contractual o quien este designe. 8. Cumplir con el objeto contratado, de acuerdo con las especificaciones técnicas requeridas por la Entidad. 9. Cumplir con plena autonomía técnica y administrativa, con las actividades, lineamientos y estándares definidos en el numeral 3 “Especificaciones Técnicas” del Documento de Requerimientos Técnicos para la definición del bien o servicio.</t>
  </si>
  <si>
    <t>El presupuesto oficial para la presente contratación es de DIECINUEVE MILLONES SETECIENTOS TREINTA MIL TRESCIENTOS SETENTA Y CINCO PESOS M/CTE ($ 19.730.375) Incluido IVA y todos los costos, impuestos, tasas y contribuciones que haya lugar.</t>
  </si>
  <si>
    <t>https://community.secop.gov.co/Public/Tendering/OpportunityDetail/Index?noticeUID=CO1.NTC.5901000&amp;isFromPublicArea=True&amp;isModal=true&amp;asPopupView=true</t>
  </si>
  <si>
    <t>El plazo de ejecución es de dos (2 meses) contados a partir del cumplimiento de los requisitos de perfeccionamiento y ejecución. La entrega y activación de las pruebas se hará dentro de los cinco (5) días calendarios siguientes, a la fecha de inicio del contrato.</t>
  </si>
  <si>
    <t>ADRIANA ELENA COZMA</t>
  </si>
  <si>
    <t>FACULTAD DE SOCIOLOGIA Y ASISTENCIA SOCIAL. ESPECIALIZACION POLITICAS SOCIALES PARA EL DESARROLLO</t>
  </si>
  <si>
    <t>https://www1.funcionpublica.gov.co/web/sigep2/hdv/-/directorio/S1285016-8003-5/view</t>
  </si>
  <si>
    <t>Prestación de servicios profesionales para apoyar a la Dirección de Ordenamiento Ambiental Territorial y Sistema Nacional Ambiental, en la construcción y consolidación de una estrategia para el manejo, seguimiento y evaluación de la información ambiental relacionada con la Gestión de las Corporaciones Autónomas Regionales y de desarrollo sostenible y las Acciones desarrolladas desde la dirección en los territorios priorizados, lo anterior como parte funcional del SINA Territorial</t>
  </si>
  <si>
    <t>1. Apoyar a la Dirección de Ordenamiento Ambiental Territorial y Sistema Nacional Ambiental en el levantamiento de un diagnóstico sobre el tipo de información generada por la Dirección y otros actores del SINA, así como, sus mecanismos de recolección y los procedimientos que sean relevantes para la consolidación de la estrategia de manejo, seguimiento y evaluación de la información ambiental. 2. Apoyar a la Dirección de Ordenamiento Ambiental Territorial y Sistema Nacional Ambiental en el diseño, construcción e implementación de una propuesta para la optimización del manejo de la información que involucra la gestión de las Corporaciones Autónomas Regionales y de Desarrollo Sostenible, así como, las acciones desarrolladas desde la dirección, en los territorios priorizados. 3. Apoyar a la Dirección de Ordenamiento Ambiental Territorial y Sistema Nacional Ambienta en la consolidación de mecanismos de seguimiento a los Planes de Acción Cuatrienal de las Corporaciones Autónomas Regionales y de Desarrollo Sostenible y los Planes Gestión Ambiental Regional – PGAR. 4. Apoyar a la DOAT-SINA en la construcción de la estrategia de seguimiento y monitoreo que aporte a los procesos de gobernanza con la ciudadanía a través de la generación de datos e información de la gestión de la Corporaciones Autónomas Regionales y de Desarrollo Sostenible, entre otros temas estratégicos de la Dirección de Ordenamiento Ambiental Territorial. 5. Apoyar a la Dirección de Ordenamiento Ambiental Territorial y Sistema Nacional Ambiental en la consolidación de indicadores que permitan medir el impacto de las acciones desarrolladas en los 13 territorios priorizados. 6. Apoyar a la Dirección de Ordenamiento Ambiental Territorial y Sistema Nacional Ambiental como enlace ante el Departamento Nacional de Planeación, Presidencia u otras entidades del orden nacional, que traten temas relacionados con macro metas y otros mecanismos de seguimiento. 7. Las demás obligaciones que le sean asignadas y que guarden relación directa con la naturaleza del objeto contractual.</t>
  </si>
  <si>
    <t>El valor del contrato a celebrar es hasta por la suma de $118.370.000 incluido los impuestos a que haya lugar.</t>
  </si>
  <si>
    <t>https://community.secop.gov.co/Public/Tendering/OpportunityDetail/Index?noticeUID=CO1.NTC.5905761&amp;isFromPublicArea=True&amp;isModal=true&amp;asPopupView=true</t>
  </si>
  <si>
    <t>El término estrictamente indispensable para que el contratista cumpla con el objeto y obligaciones contractuales será de ocho (8) meses y (27) veintisiete días o hasta 31 de diciembre de 2024, lo primero que ocurra.</t>
  </si>
  <si>
    <t>CARMINA DEL SOCORRO IMBACHI CERON</t>
  </si>
  <si>
    <t>https://www1.funcionpublica.gov.co/web/sigep2/hdv/-/directorio/S663860-8003-5/view</t>
  </si>
  <si>
    <t>1. Realizar la proyección de los actos administrativos de inicio, impulso y de fondo de los expedientes de carácter sancionatorio que por reparto le sean asignados, donde la Dirección de Bosques, Biodiversidad y Servicios Ecosistémicos ostente potestad sancionatoria. 2. Evaluar integralmente los documentos que conforman los expedientes de carácter sancionatorio, verificando que en su trámite se haya respetado el debido proceso y que se hayan adelantado los procedimientos administrativos correspondientes, conforme a los términos de ley y la normatividad aplicable 3. Proyectar respuestas a los requerimientos de Entes de Control en el marco de los procesos sancionatorios competencia de la Dirección de Bosques, Biodiversidad y Servicios Ecosistémico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actividades que estén relacionadas con el objeto contractual y que sean asignadas por el supervisor.</t>
  </si>
  <si>
    <t>El valor del contrato a celebrar es hasta por la suma de CINCUENTA Y SIETE MILLONES CUATROCIENTOS DIECISÉIS MIL SEISCIENTOS SESENTA Y SIETE PESOS M/CTE ($ 57.416.667) incluido los impuestos a que haya lugar</t>
  </si>
  <si>
    <t>https://community.secop.gov.co/Public/Tendering/OpportunityDetail/Index?noticeUID=CO1.NTC.5904166&amp;isFromPublicArea=True&amp;isModal=true&amp;asPopupView=true</t>
  </si>
  <si>
    <t>El término estrictamente indispensable para que el contratista cumpla con el objeto y obligaciones contractuales será de OCHO (8) MESES Y VEINTICINCO (25) DÍAS, o hasta 31 de diciembre de 2024, lo primero que ocurra.</t>
  </si>
  <si>
    <t>995 - CESION</t>
  </si>
  <si>
    <t>JACKELINE MAHECHA GALINDO</t>
  </si>
  <si>
    <t>https://www1.funcionpublica.gov.co/web/sigep2/hdv/-/directorio/S23457-8003-5/view</t>
  </si>
  <si>
    <t>El valor sin ejecutar y que se cede del Contrato de Prestación de Servicios Profesionales No. 012 de 2024 es de TREINTA Y CINCO MILLONES SETECIENTOS CINCUENTA MIL PESOS MCTE ($35.750.000) incluidos impuestos a que haya lugar.</t>
  </si>
  <si>
    <t>El término estrictamente indispensable para que el contratista cumpla con el objeto y obligaciones contractuales será de CINCO (5) MESES Y QUINCE (15) DÍAS, o hasta 31 de diciembre de 2024, lo primero que ocurra.</t>
  </si>
  <si>
    <t>SANDRA LILIANA MAYORGA LEON</t>
  </si>
  <si>
    <t>https://www1.funcionpublica.gov.co/web/sigep2/hdv/-/directorio/S4713364-8003-5/view</t>
  </si>
  <si>
    <t>Prestación de servicios profesionales a la Dirección de Asuntos Marinos, Costeros y Recursos Acuáticos del Ministerio de Ambiente y Desarrollo Sostenible para formular y dar seguimiento a las estrategias de gestión ambiental e interinstitucionales que contribuyan al cumplimiento del fallo de sentencias en la Bahía de Cartagena.</t>
  </si>
  <si>
    <t>1. Realizar la gestión y seguimiento del plan de trabajo 2024 para el cumplimiento, desde Minambiente, DAMCRA, de las ordenes de la sentencia del Plan Maestro de restauración de la Bahía de Cartagena y los compromisos con entes de control de Cartagena. 2. Realizar informes relacionados con la Sentencia del Plan maestro de restauración de la bahía de Cartagena. 3. Brindar apoyo en el desarrollo de la secretaria técnica de la sentencia Plan maestro de restauración de la bahía de Cartagena y en la realización de las reuniones, talleres y espacios de diálogo. 4. Realizar acompañamiento técnico en la formulación de programas y proyectos de restauración de los cuerpos de agua que se conectan con la Bahía de Cartagena y Barbacoas y en su implementación, con el fin de garantizar la articulación institucional. Calle 37 No. 8 - 40, Bogotá D.C., Colombia Conmutador: (+57) 601 332 3400 https://www.minambiente.gov.co/ F-A-CTR-52: V7 – 27/07/2023 Página 6|21 5. Suministrar apoyo técnico en el seguimiento de las acciones para el cumplimiento de las sentencias judiciales, acciones constitucionales y requerimientos de entes de control, en torno a la gestión ambiental de la bahía de Cartagena y cuerpos de agua adyacentes. 6. Suministrar apoyo técnico en la revisión de documentos, elaboración de conceptos técnicos, actas de reuniones y respuestas a consultas y solicitudes de información, PQRS, relacionados con el objeto contractual. 7. Apoyar el seguimiento de productos técnicos de convenios relacionados con la Dirección de Asuntos Marinos, Costeros y Recursos Acuáticos. 8. Mantener actualizada la información del drive (Carpeta digital) de la DAMCRA de los trámites asignados. 9. Las demás actividades relacionadas con el desarrollo del objeto contractual.</t>
  </si>
  <si>
    <t>El valor del contrato a celebrar es hasta por la suma de SETENTA Y SEIS MILLONES QUINIENTOS MIL PESOS M/CTE ($76.500.000), incluido los impuestos a que haya lugar.</t>
  </si>
  <si>
    <t>https://community.secop.gov.co/Public/Tendering/OpportunityDetail/Index?noticeUID=CO1.NTC.5925479&amp;isFromPublicArea=True&amp;isModal=true&amp;asPopupView=true</t>
  </si>
  <si>
    <t>El término estrictamente indispensable para que el contratista cumpla con el objeto y obligaciones contractuales será OCHO (8) MESES Y QUINCE (15) DÍAS, o hasta 31 de diciembre, lo primero que ocurra.</t>
  </si>
  <si>
    <t xml:space="preserve">MYLSON BERLEY BETANCOURT SANTIAGO </t>
  </si>
  <si>
    <t>https://www1.funcionpublica.gov.co/web/sigep2/hdv/-/directorio/S2255588-8003-5/view</t>
  </si>
  <si>
    <t>Prestar servicios profesionales a la Dirección de Ordenamiento Ambiental Territorial y SINA del Ministerio de Ambiente y Desarrollo Sostenible, para apoyar los espacios de participación, las instancias de gobernanza y las metodologías comunitarias de la implementación del Plan de Zonificación Ambiental.</t>
  </si>
  <si>
    <t>1. Realizar ajustes a la estrategia de participación del Plan de Zonificación Ambiental, que permita la identificación, priorización y discusión de los conflictos socioambientales en las instancias de diálogo y concertación en los territorios y apoyar con los informes técnicos que se generen en los espacios e instancias de implementación del Plan de Zonificación Ambiental 2. Apoyar con la formulación de los ajustes y documento técnico de actualización de la metodología de participación para las instancias en las que participa el Plan de Zonificación Ambiental durante su implementación. 3. Apoyar a la DOAT, en la creación o fortalecimiento de instancias de gobernanza territoriales para la implementación del plan de zonificación ambiental 4. Apoyar en la realización de acuerdos Territoriales entre las comunidades, entidades territoriales, entidades del sector agropecuarios y las autoridades ambientales para un manejo del territorio que garantice un uso productivo adecuado y sostenible a partir del Plan de Zonificación Ambiental. 5. Apoyar en la generación de una estrategia para el mejoramiento del Plan de Zonificación Ambiental que incluya componentes de género, étnico y jóvenes. 6. Apoyar a la DOAT desde el componente jurídico y social, en los procesos de relacionamiento con comunidades campesinas, derivado de procesos de diálogo social. 7. Las demás que le asigne el supervisor del contrato y que tengan relación directa con el objeto contractual.</t>
  </si>
  <si>
    <t>El valor del contrato a celebrar es hasta por la suma de NOVENTA Y DOS MILLONES SEISCIENTOS TREINTA Y UN MIL SESENTA Y SIETE PESOS ($92.631.067 M/CTE), incluido los impuestos a que haya lugar.</t>
  </si>
  <si>
    <t>https://community.secop.gov.co/Public/Tendering/OpportunityDetail/Index?noticeUID=CO1.NTC.5926133&amp;isFromPublicArea=True&amp;isModal=true&amp;asPopupView=true</t>
  </si>
  <si>
    <t>El término estrictamente indispensable para que el contratista cumpla con el objeto y obligaciones contractuales será ocho (08) meses y veinte (20) días, o hasta 31 de diciembre de 2024, lo primero que ocurra.</t>
  </si>
  <si>
    <t>LINDA ESTEFANIA ARIAS BAQUERO</t>
  </si>
  <si>
    <t>https://www1.funcionpublica.gov.co/web/sigep2/hdv/-/directorio/S3139422-8003-5/view</t>
  </si>
  <si>
    <t>Prestación de servicios profesionales a la Dirección de Asuntos Marinos, Costeros y Recursos Acuáticos del Ministerio de Ambiente y Desarrollo Sostenible, para apoyar la elaboración de respuestas y el seguimiento jurídico a las distintas PQRS recibidas en la Dirección.</t>
  </si>
  <si>
    <t>1. Brindar apoyo jurídico en la gestión y el seguimiento de los requerimientos, peticiones (PQRS) y solicitudes que ingresan a la dirección. 2. Apoyo en la gestión de un repositorio de requerimientos, peticiones, y solicitudes que ingresan a la dirección de acuerdo con los lineamientos del Sistema de gestión documental. 3. Proyectar, revisar y gestionar junto con el profesional o profesionales técnicos de la dependencia las respuestas oportunas y con criterios de calidad y oportunidad, a requerimientos internos y PQRS presentadas por particulares y otras instituciones u organismos de control que le sean asignadas a la DAMCRA 4. Realizar el registro y seguimiento del trámite documental a los requerimientos, PQRS y las respuestas generadas por la dirección respecto a las solicitudes presentadas por particulares y otras instituciones u organismos de control. 5. Generar semanalmente un reporte del estado de cumplimiento de requerimientos internos y PQRS asignadas a la DAMCRA a fin de generar alertas a los colaboradores, para su oportuna atención. 6. Participar en espacios, talleres y actividades pertinentes que realiza MINAMBIENTE relacionados con el objeto del contrato. 7. Mantener actualizada la información del drive (Carpeta digital) de la DAMCRA de los tramites asignados. 8. . Las demás actividades relacionadas con el desarrollo del objeto del presente contrato.</t>
  </si>
  <si>
    <t>https://community.secop.gov.co/Public/Tendering/OpportunityDetail/Index?noticeUID=CO1.NTC.5919071&amp;isFromPublicArea=True&amp;isModal=true&amp;asPopupView=true</t>
  </si>
  <si>
    <t>ERNESTO FALLA DURÁN</t>
  </si>
  <si>
    <t>https://www1.funcionpublica.gov.co/web/sigep2/hdv/-/directorio/S81609-8003-5/view</t>
  </si>
  <si>
    <t>Prestar servicios profesionales a la Subdirección de Educación y Participación paraapoyar el desarrollo de acciones de participación ciudadana en el marco de la articulación conlas entidades del Sistema Nacional Ambiental SINA.</t>
  </si>
  <si>
    <t>1. Apoyar la elaboración y consolidación de insumos técnicos para la estructuración de acciones orientadas a fortalecer los procedimientos y mecanismos de participación ciudadana para el fortalecimiento del Sistema Nacional Ambiental 2. Apoyar la elaboración, diseño e implementación de estrategias metodológicas requeridas para el fomento de la participacion ciudadana en el marco de la misionalidad de la dependencia 3. Apoyar en el marco de las competencias de la depedencia los procesos de formulación y estructuración de estrategias relacionadas con la agenda de paz implementada por la entidad. 4. Asistir y apoyar en el desarrollo de los comprimisos generados y adquiridos en los espacios e instancias de participación ciudadana y articulación interinstitucional y comunitaria para el fortalecimiento del Sistema Nacional Ambiental 5. Asistir a las reuniones, espacios de diálogo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</si>
  <si>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OCHENTA MILLONES DE PESOS M/CTE ($80.000.000,00), incluido los impuestos a que haya lugar</t>
  </si>
  <si>
    <t>https://community.secop.gov.co/Public/Tendering/OpportunityDetail/Index?noticeUID=CO1.NTC.5915309&amp;isFromPublicArea=True&amp;isModal=true&amp;asPopupView=true</t>
  </si>
  <si>
    <t>El término estrictamente indispensable para que el contratista cumpla con el objeto y obligaciones contractuales será 8 meses, o hasta 31 de diciembre 2024, lo primero queocurra.</t>
  </si>
  <si>
    <t>GISELLE LORENA GODOY QUEVEDO</t>
  </si>
  <si>
    <t>https://www1.funcionpublica.gov.co/web/sigep2/hdv/-/directorio/S2325464-8003-5/view</t>
  </si>
  <si>
    <t>Prestación de servicios profesionales a la Dirección de Bosques, Biodiversidad y Servicios Ecosistémicos del Ministerio de Ambiente y Desarrollo Sostenible para apoyar la formulación, revisión y seguimiento de los actos administrativos derivados de la generación de instrumentos normativos, así como apoyar el seguimiento de la Agenda regulatoria competencia de la Dirección</t>
  </si>
  <si>
    <t>1. Apoyar en el seguimiento del avance y cumplimento de la Agenda regulatoria en el marco de la formulación de instrumentos normativos a cargo de esta dirección, generando los reportes e informes que le sean requeridos. 2. Apoyar en la Formulación de los actos administrativos requeridos y aportar jurídicamente en la construcción de los documentos técnicos soporte de los instrumentos normativos de acuerdo con las necesidades de la Dirección. 3. Apoyar en la proyección, consolidación y/o revisión de las PQRS que sean asignadas, de acuerdo con las necesidades de la Dirección. 4. Aportar, construir y gestionar los insumos requeridos para atender los avances que se den respecto de la agenda normativa en el marco de las acciones de cumplimiento, Acciones populares y acciones de tutela y otras decisiones judiciales, en el marco de los compromisos de la Agenda Regulatoria. 5. Preparar y asistir a las reuniones cuando le sea solicitado por el supervisor de acuerdo con las necesidades de la Dirección. 6. Las demás actividades que estén relacionadas con el objeto contractual y que sean establecidas por el supervisor.</t>
  </si>
  <si>
    <t>El valor del contrato a celebrar es hasta por la suma de hasta $ 66.250.000 M/CTE, incluido los impuestos a que haya lugar.</t>
  </si>
  <si>
    <t>https://community.secop.gov.co/Public/Tendering/OpportunityDetail/Index?noticeUID=CO1.NTC.5915360&amp;isFromPublicArea=True&amp;isModal=true&amp;asPopupView=true</t>
  </si>
  <si>
    <t>El término estrictamente indispensable para que el contratista cumpla con el objeto y obligaciones contractuales será OCHO (8) MESES Y VEINTICINCO (25) DÍAS, o hasta 31 de diciembre, lo primero que ocurra, previo cumplimiento de los requisitos de  perfeccionamiento y ejecución</t>
  </si>
  <si>
    <t>MARIA ALEJANDRA AGREDO SANDOVAL</t>
  </si>
  <si>
    <t>https://www1.funcionpublica.gov.co/web/sigep2/hdv/-/directorio/S445985-8003-5/view</t>
  </si>
  <si>
    <t>Prestar servicios profesionales para apoyar la planificación, negociación, seguimiento y evaluación de los avances para el logro de la meta nacional de restauración establecida en el Plan Nacional de Desarrollo 2022 – 2026 y que está bajo el liderazgo del Ministerio de Ambiente y Desarrollo Sostenible</t>
  </si>
  <si>
    <t>1. Realizar el seguimiento y apoyar la planeación del proceso de gestión de acuerdos sectoriales, intersectoriales, interinstitucionales y territoriales para el logro de la meta de restauración nacional, en articulación con el equipo del despacho asignado a la unidad de gerencia de la restauración, la dirección de Bosques, Biodiversidad y Servicios Ecosistémicos y, en general, el equipo del Ministerio de Ambiente. 2. Apoyar la generación e implementación de acuerdos, compromisos, convenios, contratos, proyectos o alianzas con actores institucionales (autoridades ambientales, gobernaciones, municipios), privados (acueductos, entre otros) o comunitarios para el logro de la meta de restauración nacional establecida en el PND. Para esto apoyar la identificación de oportunidades de proyectos o programas en marcha, cerca de iniciar o en fase final de diseño que puedan contribuir a movilizar la meta. 3. Consolidar y hacer seguimiento periódico a la base de seguimiento del pipeline (línea de flujo) de restauración nacional con la información de compromisos de restauración en la región o territorios asignados y la información entregada por el equipo de gerencia de restauración y hacer seguimiento al desarrollo de este y brindar alertas oportunas sobre riesgos de incumplimiento. 4. Contribuir en la generación u optimización, de una herramienta de seguimiento y monitoreo a la restauración, a fin de garantizar la transparencia y probidad de los reportes de avances de la restauración, rehabilitación o recuperación en las regiones o territorios asignados. 5. Apoyar la consolidación de un centro de costos de la restauración considerando los diferentes enfoques de restauración, ecosistemas, distancias y condiciones particulares. 6. Apoyar la preparación de los informes de avance de la Meta de Restauración Nacional tanto a SINERGIA, como Macrometa como otros requerimientos, validando las evidencias presentadas y realizando verificación de campo en los sitios que se considere pertinente. 7. Revisar y brindar retroalimentación a la estructuración de los programas y proyectos a ser presentados al Fondo para la Vida y la Biodiversidad en las ecorregiones del PND en el componente de restauración, así como de otras iniciativas (proyectos, programas o convocatorias) que puedan contribuir a esta meta. 8. Participar en las reuniones a las que sea delegado y apoyar la organización de talleres, reuniones, actividades y otros espacios de articulación pertinentes, con entidades del SINA, otros ministerios, centros de investigación, autoridades locales, CAR´s, Universidades, ONG´s, Sectores productivos y comunidad, relacionados con el objeto del contrato. En el marco de esto se realizará la preparación de ayudas memoria, actas o demás documentos de soporte de la preparación o del desarrollo de estos encuentros y apoyar la preparación de contenidos para la divulgación de avances de la meta de restauración o para generar condiciones habilitantes para el proceso. 9. Las demás que le sean asignadas en el marco del objeto contractual.</t>
  </si>
  <si>
    <t>El valor del contrato a celebrar es hasta por la suma de CIENTO DIECISÉIS MILLONES CIENTO TREINTA Y TRES MIL TRESCIENTOS TREINTA Y TRES PESOS M/CTE ($116.133.333) incluido los impuestos a que haya lugar.</t>
  </si>
  <si>
    <t>C-3202-0900-10-40101B-3202060-02</t>
  </si>
  <si>
    <t>https://community.secop.gov.co/Public/Tendering/OpportunityDetail/Index?noticeUID=CO1.NTC.5918534&amp;isFromPublicArea=True&amp;isModal=true&amp;asPopupView=true</t>
  </si>
  <si>
    <t>El término estrictamente indispensable para que el contratista cumpla con el objeto y obligaciones contractuales será de OCHO(8) MESES Y VEINTIOCHO DIAS, o hasta 31 de diciembre de 2024, lo primero que ocurra.</t>
  </si>
  <si>
    <t>RUIZ-RESTREPO &amp; ASOCIADOS SAS</t>
  </si>
  <si>
    <t>ADRIANA PATRICIA RUIZ RESTREPO</t>
  </si>
  <si>
    <t>Prestar servicios profesionales jurídicos especializados para asesorar al Ministerio de Ambiente y Desarrollo Sostenible en lo concerniente al ordenamiento jurídico y la prestación de los Servicios Públicos domiciliarios y su sostenibilidad con énfasis en flujos residuales especialmente de solidos sintéticos o reciclaje y focalizados modos de servicio o auto provisión en zona periurbana, rural y/o en pobreza comunitariamente organizados como ESAL.</t>
  </si>
  <si>
    <t>1. Elaborar y presentar al supervisor un plan detallado de trabajo, que incluya actividades, cronograma y entregables, en un plazo máximo de diez (10) días calendario tras cumplir con los requisitos de ejecución establecidos en el contrato. 2. Asesorar, a la luz de la Constitución ecológica y el Estado Social de Derecho y habida cuenta de nuevas realidades materiales y sensibilidades sociales de este Siglo XXI, en la conceptualización, racionalización, formulación, revisión, redacción normativa (en caso de ser requerido), ajuste y/o armonización total o parcial de iniciativas normativas que versen sobre el manejo o gestión de los residuos sólidos en tanto objeto del servicio público de saneamiento básico ambiental o aseo y servicios públicos domiciliarios en general y para la innovación y justicia socio ecológica. 3. Asesorar muy especialmente en el diseño legal e institucional del servicio público de saneamiento ambiental de residuos en estado sólido y composición sintética para dejarle legislativamente racionalizado, armonizado y estabilizado en la Ley 142 / 94 como cometido estatal esencial. Y también pertinente para el desarrollo de la economía circular de residuos l y la sistémica reducción de pobreza municipal o urbana del grupo ocupacional de recicladores de oficio organizándose en economía solidaria de raigambre popular de subsistencia municipal. 4. Asesorar en el desarrollo de la responsabilidad de articulación y concertación interministerial del MADS con el MVCT de que trata genéricamente el artículo 16 de la Ley 1444 de 2011, el Artículo 2.3.2.2.3.87 del DUR 1077 y el artículo 227 del Plan gubernamental de desarrollo en curso o Ley 2294 de 2023, entre otros y a la luz de la norma superior constitucional en materia de sanidad humana, entorno sano y saneamiento ambiental como servicio público. Entre otras necesidades normativas, que en ejercicio de la potestad reglamentaria del Ministerio desarrollen la Ley 142 de 1993 aisladamente o en concordancia con la Ley 99 y/o conexas iniciativas normativas del orden jurídico nacional o internacional. 5. Asesorar en el estudio y diseño legal e institucional de un marco jurídico que, habida cuenta de que la poblacional manifestación de singulares comunidades organizadas se concreta en las formas jurídicas de entidades de alteridad o alter-intencionadas ESAL /ONG que por su peculiar naturaleza jurídica gozan de un ordenamiento jurídico para su excepcional o especial constitución y registro así como de administrativa inspección y vigilancia, y fiscal vinculación por especial tributación o especial, contratación que independiente del control funcional de calidad eficiencia y cobertura de la SSPD y la CRA deben conjugarse en un capítulo o subregimen de racionalización de la realidad de una societal-popular economía, de organización civil y solidaria urgida de un marco jurídico que habilite la particular auto_x0002_provisión de corrientes flujos materiales de agua, energías y sanidad residual domiciliaria de comunidades organizadas y personificadas como Entidades de Alteridad dichas ESAL/ONG (Ley 1607/12) así como de singulares predios que voluntariamente opten por desvincularse de la red o ruta publica de servicio para asegurarse su particular auto-provisión de flujos o auto-servicios. 6. Asesorar en la concreción de una real y efectiva descentralización territorial y municipal en la función de estatal planeación y supervisión del servicio público de saneamiento ambiental de residuos sólidos en general y de sintéticos en especial y del correspondiente derecho de usuarios y ciudadanos a informarse sobre la toma y ejecución de decisiones les afectan en el goce, pago, calidad y cobertura de su domiciliaria provisión de flujos de agua, saneamiento o energías así como en su ampliado entorno ambiental barrial, local o regional. propendiendo porque tal ahondamiento de la descentralización descanse sobre una respuesta única estatal efectiva interministerial e interinstitucionalmente concertada y desarrollada reglamentario y regulatoriamente a partir de la ley 142 vigente o concordante o anticipada a la voluntad política de reforma en el Congreso de la República. 7. En representación, pero no en nombre del MADS, y obrando, por tanto, sin capacidad vinculante alguna y previa aprobación puntual por la supervisora del contrato de una línea o serie de reuniones dentro del plan de trabajo de asesoría especializada, solicitar, asistir y también convocar a reuniones presenciales o virtuales, singulares o plurales, que se estime necesarias para informar, aclarar o precisar cualquier asunto materia de la asesoría que la firma presta a la entidad. 8. Apoyar con la proyección, el reporte y las evidencias relacionados con el desarrollo del objeto contractual y/o informes solicitados por el supervisor(a) relacionados con las funciones de la Dirección de Asuntos Ambientales, Sectorial y Urbana, garantizando su conservación mediante el cargue respectivo en las carpetas digitales institucionales designadas para ello. 9. Asistir a las reuniones o mesas de trabajo virtuales o presenciales que sean requeridas por la entidad. 10. Las demás inherentes al objeto y a la naturaleza del contrato y aquellas indicadas por el Supervisor para el cabal cumplimiento del objeto del contrato.</t>
  </si>
  <si>
    <t>El presupuesto oficial para la presente contratación es de CIENTO OCHO MILLONES DE PESOS M/CTE ($108.000.000,oo) IVA INCLUIDO Y DEMÁS IMPUESTOS Y COSTOS A QUE HAYA LUGAR.</t>
  </si>
  <si>
    <t>https://community.secop.gov.co/Public/Tendering/OpportunityDetail/Index?noticeUID=CO1.NTC.6007803&amp;isFromPublicArea=True&amp;isModal=true&amp;asPopupView=true</t>
  </si>
  <si>
    <t>El plazo de ejecución del contrato será de Cuatro (4) meses, o hasta 31 de diciembre de 2024, lo primero que ocurra, contados a partir del cumplimiento de los requisitos de ejecución.</t>
  </si>
  <si>
    <t>JUAN SERGIO RODRÍGUEZ SIERRA</t>
  </si>
  <si>
    <t>https://www1.funcionpublica.gov.co/web/sigep2/hdv/-/directorio/S3353558-8003-5/view</t>
  </si>
  <si>
    <t>Prestación de servicios profesionales a la Dirección de Bosques, Biodiversidad y Servicios Ecosistémicos del Ministerio de Ambiente y Desarrollo Sostenible, para realizar la administración técnica y realizar las actividades de mantenimiento, ajustes y nuevas mejoras del Libro de Operaciones Forestales en Línea – LOFL y los módulos de Sistema Nacional de Trazabilidad de Forestal.</t>
  </si>
  <si>
    <t>1. Brindar soporte técnico y solución a los incidentes técnicos reportados por parte de los usuarios funcionales del módulo del Libro de Operaciones Forestales en Línea – LOFL de acuerdo con lo definido en los acuerdos de nivel de servicio - ANS para LOFL 2. Elaborar las historias de usuario, casos de pruebas, informes de ejecución de casos pruebas y demás requerimientos del Ministerio, para los nuevos requerimientos funcionales para el módulo de Libro de Operaciones Forestales en línea – LOFL. 3. Realizar e implementar las mejoras funcionales y técnicas así mismo gestionar los despliegues de los ajustes desarrollados para la correcta operación del módulo de Libro de Operaciones Forestales en línea – LOFL conforme a los lineamientos del del Ministerio. 4. Actualizar el repositorio de LOFL, así como la documentación técnica como manual técnico, manual de instalación, diccionario de datos, entre otros de acuerdo con las mejoras funcionales y técnicas que se realicen para el módulo del Libro de Operaciones Forestales en línea – LOFL. 5. Realizar y documentar los desarrollos de servicios web, para las integraciones del módulo de Libro de operaciones Forestales en línea – LOFL con los sistemas de información que lo requieran, de acuerdo con los lineamientos que indique el Ministerio. 6. Brindar asistencia y apoyo técnico para la administración técnica de los módulos que conforman el sistema nacional de trazabilidad forestal. 7. Las demás actividades que estén relacionadas con el objeto contractual y que sean asignadas por el supervisor.</t>
  </si>
  <si>
    <t>El valor del contrato a celebrar es hasta por la suma de SESENTA Y DOS MILLONES CUATROCIENTOS SETENTA Y CINCO MIL PESOS M/CTE ($62.475.000), incluidos todos los impuestos a que haya lugar.</t>
  </si>
  <si>
    <t>https://community.secop.gov.co/Public/Tendering/OpportunityDetail/Index?noticeUID=CO1.NTC.5928904&amp;isFromPublicArea=True&amp;isModal=true&amp;asPopupView=true</t>
  </si>
  <si>
    <t>El término estrictamente indispensable para que el contratista cumpla con el objeto y obligaciones contractuales será de OCHO (8) MESES Y QUINCE (15) DÍAS, o hasta 31 de diciembre de 2024, lo primero que ocurra</t>
  </si>
  <si>
    <t>LUZ STELLA CADENA SUAREZ</t>
  </si>
  <si>
    <t>https://www1.funcionpublica.gov.co/web/sigep2/hdv/-/directorio/S916227-8003-5/view</t>
  </si>
  <si>
    <t>Prestación de servicios profesionales al Despacho del Viceministro de Ordenamiento Ambiental del Territorio para apoyar las actividades, estructuración de insumos y seguimiento de compromisos relacionados con los instrumentos normativos y conceptos jurídicos de interés del Viceministerio</t>
  </si>
  <si>
    <t>1. Realizar la revisión jurídica y generar insumos jurídicos de proyectos de actos administrativos, guías, lineamientos técnicos o instrumentos normativos que sean formulados por las dependencias del viceministerio de ordenamiento ambiental del territorio, así como conceptualizaciones de los proyectos de decretos de otras carteras, de los requerimientos del Congreso y de los proyectos de ley que sean de conocimiento del despacho. 2. Realizar la revisión y seguimiento de los reportes de las áreas técnicas en materia de cumplimiento de sentencias estratégicas, paros cívicos y demás procesos con comunidades, en los que participen las dependencias del viceministerio. 3. Apoyar la participación del Viceministerio en asuntos liderados por la Dirección de Ordenamiento Ambiental del Territorio. 4. Apoyar en la recopilación y revisión de insumos elaborados por las direcciones adscritas al Viceministerio de Ordenamiento Ambiental del Territorio para la gestión adecuada de las solicitudes allegadas por los Organismos de Control. 5. Apoyar la revisión de la documentación requerida en la etapa contractual y poscontractual que estén a cargo del Despacho del Viceministerio, atendiendo los lineamientos dados por la Coordinación del Grupo de Contratos. 6. Asistir a reuniones, gestionar las respuestas a los PQRS que le sean asignados para firma o visto bueno del viceministro de ordenamiento ambiental del territorio, así como la elaboración de ayudas de memoria en los temas asociados con su objeto contractual. 7. Generar y apoyar la elaboración de documentos técnicos requeridos por la viceministra de ordenamiento ambiental del territorio en materia de ordenamiento ambiental del territorio y ordenamiento alrededor del agua.</t>
  </si>
  <si>
    <t>El valor del contrato a celebrar es hasta por la suma $69.866.667 SESENTA Y NUEVE MILLONES OCHOSCIENTOS SESENTA Y SEIS MIL SEISCIENTOS SESENTA Y SIETE PESOS M/CTE, incluido los impuestos a que haya lugar. El valor final del contrato corresponderá a la prestación ef</t>
  </si>
  <si>
    <t>https://community.secop.gov.co/Public/Tendering/OpportunityDetail/Index?noticeUID=CO1.NTC.5943319&amp;isFromPublicArea=True&amp;isModal=true&amp;asPopupView=true</t>
  </si>
  <si>
    <t>El término estrictamente indispensable para que el contratista cumpla con el objeto y obligaciones contractuales será ocho (8) meses y veintidós (22) días, o hasta 31 de diciembre, lo primero que ocurra</t>
  </si>
  <si>
    <t>DIANA CAROLINA INFANTE PEÑA</t>
  </si>
  <si>
    <t>CANTADURIA PUBLICA</t>
  </si>
  <si>
    <t>https://www1.funcionpublica.gov.co/web/sigep2/hdv/-/directorio/S293919-8003-5/view</t>
  </si>
  <si>
    <t>Prestar servicios de apoyo a la gestión para realizar las actividades de gestión y trámite de solicitudes y legalizaciones de comisiones de servicio y autorizaciones de viaje de los funcionarios y contratistas del Ministerio de Ambiente y Desarrollo Sostenible y apoyar las acciones relacionadas con la mejora del Sistema Integrado de Gestión.</t>
  </si>
  <si>
    <t>1. Apoyar la implementación, mantenimiento, revisión y mejora del proceso y trámites del grupo en su articulación con el Sistema Integrado de Gestión SomoSIG. 2. Apoyar las capacitaciones de los procesos del grupo con el fin de socializar el trámite y gestión de las comisiones de servicio y/o autorización de viajes al interior, que permitan facilitar y optimizar el servicio brindado a los servidores públicos. 3. Brindar apoyo en la incorporación de la información para las herramientas informáticas, con el fin de mantener actualizada la base de datos del sistema. 4. Brindar apoyo a los funcionarios y contratistas del Ministerio sobre los trámites de comisión, autorización de viaje, legalizaciones y liquidaciones de viáticos y gastos de desplazamiento que se generan a través de la herramienta informática, según los lineamientos del supervisor. 5. Preparar insumos para los informes, documentos y/o presentaciones relacionadas con la información requerida por entidades externas, internas y/o entes de control; así como documentos que difundan las acciones, productos, procedimientos o actividades a cargo el Grupo de Comisiones y Apoyo Logístico requeridas por el supervisor del contrato. 6. Apoyar el proceso de revisión, verificación de comisiones y/o autorización de viaje al interior del país, así como cumplir con los lineamentos de austeridad del Gobierno Nacional previa verificación y concesión del ordenador del gasto en los aplicativos. 7. Realizar la verificación de las legalizaciones con el fin de que cumplan con los lineamientos impartidos en la entidad y así mismo validar los soportes establecidos para proceder al reconocimiento de viáticos y gastos de establecidos en los actos administrativos y normas que regulan la materia. 8. Generar las planillas de Liquidación de funcionarios y contratistas con el fin de generar el proceso de pago de las comisiones y/o autorizaciones de viaje que se encuentran liquidadas y cumplen a cabalidad condiciones ya establecidas en los actos administrativos y normas que regulan la materia para el reconocimiento de pago, conforme a los lineamientos del supervisor. 9. Solicitar periódicamente la liberación de registros presupuestales y/o saldos de cada una de las comisiones y/o autorizaciones de viaje de los valores no ejecutados con el fin de liberar los recursos que no fueron comprometidos. 10. Las demás actividades asignadas por el supervisor en relación con el objeto del contrato</t>
  </si>
  <si>
    <t>El valor del contrato a celebrar es hasta por la suma de TREINTA Y CUATRO MILLONES OCHOCIENTOS DIEZ MIL QUINIENTOS TREINTA Y TRES PESOS M/cte ($ 34.810.533) incluido los impuestos a que haya lugar.</t>
  </si>
  <si>
    <t>https://community.secop.gov.co/Public/Tendering/OpportunityDetail/Index?noticeUID=CO1.NTC.5929452&amp;isFromPublicArea=True&amp;isModal=true&amp;asPopupView=true</t>
  </si>
  <si>
    <t>El término estrictamente indispensable para que el contratista cumpla con el objeto y obligaciones contractuales será de ocho (08) meses y veintiséis (26) días, previo cumplimiento de los requisitos de perfeccionamiento y ejecución, sin exceder a 31 de diciembre de 2024.</t>
  </si>
  <si>
    <t xml:space="preserve">LUZ PIEDAD ROMERO DUQUE </t>
  </si>
  <si>
    <t>BIOLOGA</t>
  </si>
  <si>
    <t>https://www1.funcionpublica.gov.co/web/sigep2/hdv/-/directorio/S4853507-8003-5/view</t>
  </si>
  <si>
    <t>Prestar servicios profesionales a la Subdirección de Educación y Participación para apoyar los procesos de articulación con instituciones de educación superior en el marco de los escenarios internacionales en donde participa la dependencia y de la actualización de la Política Nacional de Educación Ambiental</t>
  </si>
  <si>
    <t>1. Apoyar la elaboración de documentos relacionados con la actualización de la Política Nacional de Educación Ambiental y la divulgación de contenidos pedagógicos. 2. Gestionar la articulación de las Instituciones de educación superior en los procesos de actualización de la Política Nacional de Educación Ambiental y de la implementación del programa de educación ambiental. 3. Apoyar los procesos de divulgación de contenidos pedagógicos desarrollados por la dependencia. 4. Apoyar a la Subdirección de Educación y Participación en las actividades relacionadas con los escenarios internacionales asociados a la misionalidad de la dependencia y conforme a las directrices emanadas por el Ministerio para tales fines.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</si>
  <si>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SETENTA Y TRES MILLONES SEISCIENTOS SESENTA Y SEIS MIL SEISCIENTOS SESENTA Y SIETE PESOS M/CTE ($ 73.666.667,00), incluido los impuestos a que haya lugar.</t>
  </si>
  <si>
    <t>https://community.secop.gov.co/Public/Tendering/OpportunityDetail/Index?noticeUID=CO1.NTC.5929101&amp;isFromPublicArea=True&amp;isModal=true&amp;asPopupView=true</t>
  </si>
  <si>
    <t>El término estrictamente indispensable para que el contratista cumpla con el objeto y obligaciones contractuales será 8 meses y 20 días, o hasta 31 de diciembre 2024, lo primero que ocurra.</t>
  </si>
  <si>
    <t>EDISON DE JESUS ​​NARVAEZ GUETE</t>
  </si>
  <si>
    <t>https://www1.funcionpublica.gov.co/web/sigep2/hdv/-/directorio/S2330038-8003-5/view</t>
  </si>
  <si>
    <t>Prestación de servicios profesionales a la Subdirección de Educación y Participación. para la sistematización, seguimiento y socialización de los resultados de los procesos de diálogo social.</t>
  </si>
  <si>
    <t>1. Apoyar la construcción metodológica de diálogo social, asegurando que sean adaptados a las particularidades de los contextos socio culturales y poblacionales específicos. 2. Apoyar los procesos de diálogo social, aplicando las estrategias metodológicas diseñadas, y adaptándolas según las necesidades y dinámicas emergentes durante el desarrollo de las actividades. 3. Proporcionar apoyo técnico durante el proceso de diálogo social, asegurando el cumplimiento de los objetivos establecidos y promoviendo un enfoque diferencial en el abordaje de conflictos. 4. Apoyar el seguimiento y reporte de las acciones relacionadas con el objeto contractual 5. Asistir a las reuniones, espacios de diálogo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</si>
  <si>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SESENTA Y CINCO MILLONES DE PESOS M/CTE ($65.000.000), incluido los impuestos a que haya lugar.</t>
  </si>
  <si>
    <t>https://community.secop.gov.co/Public/Tendering/OpportunityDetail/Index?noticeUID=CO1.NTC.5929203&amp;isFromPublicArea=True&amp;isModal=true&amp;asPopupView=true</t>
  </si>
  <si>
    <t>El término estrictamente indispensable para que el contratista cumpla con el objeto y obligaciones contractuales será de OCHO (8) MESES Y VEINTE (20) DÍAS, o hasta 31 de diciembre, lo primero que ocurra</t>
  </si>
  <si>
    <t>YAMILE CAROLINA CERRATO CÓRDOBA</t>
  </si>
  <si>
    <t>https://www1.funcionpublica.gov.co/web/sigep2/hdv/-/directorio/S1100565-8003-5/view</t>
  </si>
  <si>
    <t>El valor del contrato a celebrar es hasta por la suma de CUARENTA Y SEIS MILLONES QUINIENTOS SESENTA Y SEIS MIL SEISCIENTOS SESENTA Y SIETE PESOS ($46.566.667), incluido los impuestos a que haya lugar.</t>
  </si>
  <si>
    <t>PUTUMAYO</t>
  </si>
  <si>
    <t>MOCOA</t>
  </si>
  <si>
    <t>https://community.secop.gov.co/Public/Tendering/OpportunityDetail/Index?noticeUID=CO1.NTC.5980940&amp;isFromPublicArea=True&amp;isModal=true&amp;asPopupView=true</t>
  </si>
  <si>
    <t>El término estrictamente indispensable para que el contratista cumpla con el objeto y obligaciones contractuales será de OCHO MESES (8) Y CATORCE (14) DÍAS, o hasta 31 de diciembre, lo primero que ocurra.</t>
  </si>
  <si>
    <t>LISBETH DANIELA RODRIGUEZ URIBE</t>
  </si>
  <si>
    <t>https://www1.funcionpublica.gov.co/web/sigep2/hdv/-/directorio/S2848569-8003-5/view</t>
  </si>
  <si>
    <t>1. Apoyar acciones de identificación, caracterización y focalización de procesos sociales y comunitarios ambientales, para la implementación de estrategias de acompañamiento y fortalecimiento de capacidades que promuevan la participación ciudadana en la región asignada. 2.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3. Apoyar acciones de identificación y construcción de rutas de intervención de la entidad en el marco del Sistema Nacional de Diálogo para la Prevención y Transformación de Conflictos Socioambientales. 4. Apoyar la generación de insumos para la construcción de documentos técnicos, informes, ayudas de memorias, actas, matrices, infografías y demás información relacionada con el objeto contractual 5. Participar en los espacios de diálogo social y demás instancias donde sean requeridos y autorizados por el supervisor del contrato. 6. Apoyar la dinamización y seguimiento de las actividades realizadas por el equipo territorial de diálogo social de la región designada y la generación oportuna de reportes periódicos requeridos.7. Apoyar los procesos de articulación con actores institucionales de carácter territorial y los procesos de planeación estratégica institucional para acompañar la implementación de estrategias para la prevención de conflictos socioambientales. 8. Asistir a las reuniones, espacios de diálogo que asigne el supervisor. 9. Las demás obligaciones que se le asignen y que tengan relación con el objeto del contrato.</t>
  </si>
  <si>
    <t>El valor del contrato a celebrar es hasta por la suma de CUARENTA Y CINCO MILLONES OCHOCIENTOS TREINTA Y TRES MIL TRECIENTOS TREINTA TRES PESOS ($45.833.333), incluido los impuestos a que haya lugar</t>
  </si>
  <si>
    <t>NORTE DE SANTANDER</t>
  </si>
  <si>
    <t>CÚCUTA</t>
  </si>
  <si>
    <t>https://community.secop.gov.co/Public/Tendering/OpportunityDetail/Index?noticeUID=CO1.NTC.5988196&amp;isFromPublicArea=True&amp;isModal=true&amp;asPopupView=true</t>
  </si>
  <si>
    <t>El término estrictamente indispensable para que el contratista cumpla con el objeto y obligaciones contractuales será de OCHO MESES (8) Y DIEZ (10) DIAS, o hasta 31 de diciembre, lo primero que ocurra.</t>
  </si>
  <si>
    <t>ALVARO TRIANA TRUJILLO</t>
  </si>
  <si>
    <t>https://www1.funcionpublica.gov.co/web/sigep2/hdv/-/directorio/S414246-8003-5/view</t>
  </si>
  <si>
    <t>Prestar servicios profesionales a la Subdirección de Educación y Participación para apoyar el desarrollo de acciones territoriales relacionadas con los procesos de diálogo socia</t>
  </si>
  <si>
    <t>El valor del contrato a celebrar es hasta por la suma de CUARENTA Y OCHO MILLONES QUINIENTOS OCHENTA Y TRES MIL TRESCIENTOS TREINTA Y TRES PESOS ($48.583.333),, incluido los impuestos a que haya lugar.</t>
  </si>
  <si>
    <t>https://community.secop.gov.co/Public/Tendering/OpportunityDetail/Index?noticeUID=CO1.NTC.5929503&amp;isFromPublicArea=True&amp;isModal=true&amp;asPopupView=true</t>
  </si>
  <si>
    <t>El término estrictamente indispensable para que el contratista cumpla con el objeto y obligaciones contractuales será de OCHO MESES (8) VEINTICINCO (25) DÍAS CALENDARIO, o hasta 31 de diciembre, lo primero que ocurra</t>
  </si>
  <si>
    <t>KAREN ROCIO SERENO SALGUERO</t>
  </si>
  <si>
    <t>ADMINISTRADORA AMBIENTAL</t>
  </si>
  <si>
    <t>https://www1.funcionpublica.gov.co/web/sigep2/hdv/-/directorio/S809406-8003-5/view</t>
  </si>
  <si>
    <t>El valor del contrato a celebrar es hasta por la suma de CUARENTA Y OCHO MILLONES QUINIENTOS OCHENTA Y TRES MIL TRESCIENTOS TREINTA Y TRES PESOS ($48.583.333) incluido los impuestos a que haya lugar</t>
  </si>
  <si>
    <t>SOACHA</t>
  </si>
  <si>
    <t>https://community.secop.gov.co/Public/Tendering/OpportunityDetail/Index?noticeUID=CO1.NTC.5929409&amp;isFromPublicArea=True&amp;isModal=true&amp;asPopupView=true</t>
  </si>
  <si>
    <t>El término estrictamente indispensable para que el contratista cumpla con el objeto y obligaciones contractuales será de OCHO MESES (8) VEINTICINCO (25) DÍAS CALENDARIO, o hasta 31 de diciembre, lo primero que ocurra.</t>
  </si>
  <si>
    <t>RIGOBERTO ABELLO RODRIGUEZ</t>
  </si>
  <si>
    <t>HISTORIA</t>
  </si>
  <si>
    <t>https://www1.funcionpublica.gov.co/web/sigep2/hdv/-/directorio/S2114426-8003-5/view</t>
  </si>
  <si>
    <t>El valor del contrato a celebrar es hasta por la suma de CUARENTA Y SEIS MILLONES SETECIENTOS CIENCUENTA MIL PESOS ($46.750.000), incluido los impuestos a que haya lugar.</t>
  </si>
  <si>
    <t>CAQUETA</t>
  </si>
  <si>
    <t>FLORENCIA</t>
  </si>
  <si>
    <t>https://community.secop.gov.co/Public/Tendering/OpportunityDetail/Index?noticeUID=CO1.NTC.5929412&amp;isFromPublicArea=True&amp;isModal=true&amp;asPopupView=true</t>
  </si>
  <si>
    <t>El término estrictamente indispensable para que el contratista cumpla con el objeto y obligaciones contractuales será de OCHO MESES (8) QUINCE (15) DÍAS CALENDARIO o hasta 31 de diciembre, lo primero que ocurra.</t>
  </si>
  <si>
    <t>EVA CAROLINA MADRID TORRES</t>
  </si>
  <si>
    <t>https://www1.funcionpublica.gov.co/web/sigep2/hdv/-/directorio/S4610832-8003-5/view</t>
  </si>
  <si>
    <t>CHIA</t>
  </si>
  <si>
    <t>https://community.secop.gov.co/Public/Tendering/OpportunityDetail/Index?noticeUID=CO1.NTC.5970339&amp;isFromPublicArea=True&amp;isModal=true&amp;asPopupView=true</t>
  </si>
  <si>
    <t>El término estrictamente indispensable para que el contratista cumpla con el objeto y obligaciones contractuales será de OCHO MESES (8) QUINCE (15) DÍAS CALENDARIO, o hasta 31 de diciembre, lo primero que ocurra.</t>
  </si>
  <si>
    <t>1013 - CESION</t>
  </si>
  <si>
    <t>https://www1.funcionpublica.gov.co/web/sigep2/hdv/-/directorio/S1719821-8003-5/view</t>
  </si>
  <si>
    <t>El valor sin ejecutar y que se cede del Contrato de Prestación de Servicios Profesionales No. 1013 de 2024 es de DIECISÉIS MILLONES QUINIENTOS MIL PESOS MCTE ($16.500.000) incluidos impuestos a que haya lugar.</t>
  </si>
  <si>
    <t>El término estrictamente indispensable para que el contratista cumpla con el objeto y obligaciones contractuales será de TRES (3) MESES, o hasta 31 de diciembre, lo primero que ocurra.</t>
  </si>
  <si>
    <t>KAROL XIMENA UMAÑA GUEVARA</t>
  </si>
  <si>
    <t>Prestar los servicios profesionales para apoyar la gestión técnica establecida por la dependencia con la Mesa Permanente de Concertación con pueblos indígenas.</t>
  </si>
  <si>
    <t>1. Acompañar el proceso de identificación y análisis de los antecedentes normativos y jurídicos en los procesos de consulta previa en el ámbito de la política ambiental Indígena. 2. Apoyar en la elaboración de documentos técnicos, insumos y recomendaciones para la implementación de la Propuesta de la Ruta de la Consulta de la Política Ambiental Indígena y otros procesos Consultivos con pueblos indígenas adelantados por la Entidad. 3. Apoyar en la generación de insumos a las organizaciones indígenas de la MPC, en la preparación de escenarios de diálogo e interlocución que reflejen la visión y los valores de los pueblos indígenas, en procura de garantizar su participación activa y equitativa. 4. Apoyar el desarrollo de herramientas y metodologías adaptadas a las necesidades y características propias de pueblos indígenas, con el objetivo de garantizar la integridad cultural de los pueblos en cada uno de los procesos derivados del presente contrato.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</si>
  <si>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QUINCE MILLONES SEISCIENTOS MIL PESOS M/CTE ($15.600.000), incluido los impuestos a que haya lugar</t>
  </si>
  <si>
    <t>https://community.secop.gov.co/Public/Tendering/OpportunityDetail/Index?noticeUID=CO1.NTC.5929220&amp;isFromPublicArea=True&amp;isModal=true&amp;asPopupView=true</t>
  </si>
  <si>
    <t>El término estrictamente indispensable para que el contratista cumpla con el objeto y obligaciones contractuales será de TRES (3) MESES, contados a partir del cumplimiento de los requisitos de ejecución, o el 31 de diciembre de 2024, lo primero que ocurra.</t>
  </si>
  <si>
    <t>SEBASTIAN SANTAMARIA BOHORQUEZ</t>
  </si>
  <si>
    <t>1. Acompañar el proceso de identificación y análisis de los antecedentes normativos y jurídicos en los procesos de consulta previa en el ámbito de la política ambiental Indígena. 2. Apoyar en la elaboración de documentos técnicos, insumos y recomendaciones para la implementación de la Propuesta de la Ruta de la Consulta de la Política Ambiental Indígena y otros procesos Consultivos con pueblos indígenas adelantados por la Entidad. 3. Apoyar en la generación de insumos a las organizaciones indígenas de la MPC, en la preparación de escenarios de diálogo e interlocución que reflejen la visión y los valores de los pueblos indígenas, en procura de garantizar su participación activa y equitativa. 4. Apoyar el desarrollo de herramientas y metodologías adaptadas a las necesidades y características propias de pueblos indígenas, con el objetivo de garantizar la integridad cultural de los pueblos en cada uno de los procesos derivados del presente contrato.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</si>
  <si>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QUINCE MILLONES SEISCIENTOS MIL PESOS M/CTE ($15.600.000), incluido los impuestos a que haya lugar.</t>
  </si>
  <si>
    <t>https://community.secop.gov.co/Public/Tendering/OpportunityDetail/Index?noticeUID=CO1.NTC.5999583&amp;isFromPublicArea=True&amp;isModal=true&amp;asPopupView=true</t>
  </si>
  <si>
    <t>JORGE ENRIQUE SASTOQUE HIDALGO</t>
  </si>
  <si>
    <t>https://www1.funcionpublica.gov.co/web/sigep2/hdv/-/directorio/S2658603-8003-5/view</t>
  </si>
  <si>
    <t>El valor del contrato a celebrar es hasta por la suma de CUARENTA Y CINCO MILLONES OCHOCIENTOS TREINTA Y TRES MIL TRESCIENTOS TREINTA Y TRES PESOS ($45.833.333), incluido los impuestos a que haya lugar</t>
  </si>
  <si>
    <t>HUILA</t>
  </si>
  <si>
    <t>NEIVA</t>
  </si>
  <si>
    <t>https://community.secop.gov.co/Public/Tendering/OpportunityDetail/Index?noticeUID=CO1.NTC.5984453&amp;isFromPublicArea=True&amp;isModal=true&amp;asPopupView=true</t>
  </si>
  <si>
    <t>El término estrictamente indispensable para que el contratista cumpla con el objeto y obligaciones contractuales será de OCHO MESES (8) Y DIEZ (10) DÍAS, o hasta 31 de diciembre, lo primero que ocurra.</t>
  </si>
  <si>
    <t>WALTER MAURICIO GOMEZ BARON</t>
  </si>
  <si>
    <t>https://www1.funcionpublica.gov.co/web/sigep2/hdv/-/directorio/S2301416-8003-5/view</t>
  </si>
  <si>
    <t>Prestar servicios profesionales especializados en la consolidación de insumos enfocados en el componente social, económico, cultural e institucional para la elaboración del Análisis Situacional y Evaluación Ambiental Estratégica del Departamento de La Guajira. Convocar y realizar procesos participativos con los actores pertinentes para consolidar un Análisis Situacional y Evaluación Ambiental Estratégica con múltiples perspectivas y enfoques diferenciales.</t>
  </si>
  <si>
    <t>1. Realizar la estructuración técnica, levantamiento y consolidación de la información que constituyen el diagnóstico de los componentes y temáticas del sistema social, económico, cultural e institucional, en el departamento de La Guajira, con los aportes de las dependencias del Ministerio de Ambiente y otras entidades. 2. Proponer, consensuar y desarrollar las metodologías, procedimientos, contenidos necesarios para el diagnóstico, análisis integral, planes de acción, hojas de ruta, y demás resultados y productos, esperados del Análisis Situacional, con especial énfasis en procesos participativos territoriales. Una vez finalizado este proceso, desarrollarlo para la Evaluación Ambiental Estratégica en todas sus fases: Marco Ambiental Estratégico, Alances y Modelo de Evaluación Ambiental, Análisis y diagnóstico ambiental de factores críticos, Evaluación Ambiental de Alternativas para condiciones habilitantes y el desarrollo sostenible, Gestión y seguimiento a lineamientos, criterios y recomendaciones generadas del Análisis Situacional, Difusión, retroalimentación, acuerdos consensuados y veedurías. 3. Realizar y articular con el resto del equipo experto para este proyecto un Análisis Situacional integrado, a partir de la información y los resultados de las reuniones técnicas adelantadas con los profesionales encargados de los componentes físico y biótico para el Análisis Situacional integral de La Guajira, así como también para la Evaluación Ambiental Estrategia. 4. Contribuir en el desarrollo de salidas gráficas que muestren la jerarquización de los problemas identificados, información encontrada, restricciones y oportunidades resultantes del Análisis Situacional y Evaluación Ambiental Estratégica de La Guajira. 5. Mantener comunicación con los equipos en Bogotá y en La Guajira que desarrollan acciones relacionadas con la declaratoria de emergencia en La Guajira, así como también con demás actores claves que tengan información de carácter social e institucional relevante para la elaboración del Análisis Situacional y Evaluación Ambiental Estratégica. 6. Las demás que le sean asignadas por el supervisor del contrato en cumplimiento de su objeto contractual.</t>
  </si>
  <si>
    <t>El valor del contrato a celebrar es hasta por la suma de SETENTA Y DOS MILLONES QUINIENTOS MIL PESOS M/CTE ($72.500.000), incluido los impuestos a que haya lugar.</t>
  </si>
  <si>
    <t>https://community.secop.gov.co/Public/Tendering/OpportunityDetail/Index?noticeUID=CO1.NTC.5932320&amp;isFromPublicArea=True&amp;isModal=true&amp;asPopupView=true</t>
  </si>
  <si>
    <t>DIANA CATHERINE URAZAN RODRIGUEZ</t>
  </si>
  <si>
    <t>El valor del contrato a celebrar es hasta por la suma de SETENTA Y UN MILLONES CUATROCIENTOS TRECE MIL TRESCIENTOS TREINTA Y TRES PESOS MCTE ($ 71.413.333) incluidos todos los impuestos a que haya lugar.</t>
  </si>
  <si>
    <t>https://community.secop.gov.co/Public/Tendering/OpportunityDetail/Index?noticeUID=CO1.NTC.5947294&amp;isFromPublicArea=True&amp;isModal=true&amp;asPopupView=true</t>
  </si>
  <si>
    <t>El término estrictamente indispensable para que el contratista cumpla con el objeto y obligaciones contractuales será de Ocho (08) meses y veinte (20) días, o hasta el 31 de diciembre de 2024, lo primero que ocurra, previo cumplimiento de los requisitos de perfeccionamiento y ejecución.</t>
  </si>
  <si>
    <t>1018 - CESION</t>
  </si>
  <si>
    <t>https://www1.funcionpublica.gov.co/web/sigep2/hdv/-/directorio/S4150949-8003-5/view</t>
  </si>
  <si>
    <t>El valor sin ejecutar y que se cede del Contrato de Prestación de Servicios Profesionales No. CD-1018 de 2024 es de CINCUENTA MILLONES DOSCIENTOS SESENTA Y CUATRO MIL PESOS MCTE ($50.264.000) incluidos impuestos a que haya lugar.</t>
  </si>
  <si>
    <t>El término estrictamente indispensable para que el contratista cumpla con el objeto y obligaciones contractuales será de SEIS (06) meses y DOS (2) días, o hasta el 31 de diciembre de 2024, lo primero que ocurra, previo cumplimiento de los requisitos de perfeccionamiento y ejecución.</t>
  </si>
  <si>
    <t>ELIANA RIASCOS CASTILLO</t>
  </si>
  <si>
    <t>https://www1.funcionpublica.gov.co/web/sigep2/hdv/-/directorio/S1000216-8003-5/view</t>
  </si>
  <si>
    <t>El valor del contrato a celebrar es hasta por la suma de CINCUENTA Y DOS MILLONES DE PESOS MCTE ($52.000.000) incluidos todos los impuestos a que haya lugar.</t>
  </si>
  <si>
    <t>https://community.secop.gov.co/Public/Tendering/OpportunityDetail/Index?noticeUID=CO1.NTC.5934713&amp;isFromPublicArea=True&amp;isModal=true&amp;asPopupView=true</t>
  </si>
  <si>
    <t>MÍNIMA CUANTÍA</t>
  </si>
  <si>
    <t>14 MÍNIMA CUANTÍA</t>
  </si>
  <si>
    <t>15 PRESTACIÓN DE SERVICIOS DE SALUD</t>
  </si>
  <si>
    <t xml:space="preserve"> IPMC-01-2024</t>
  </si>
  <si>
    <t>EVALUA SALUD IPS S.A.S.</t>
  </si>
  <si>
    <t>WILLIAM JAVIER MORALES NARANJO</t>
  </si>
  <si>
    <t>Prestar el servicio para la realización de exámenes médicos ocupacionales, esquema de vacunación y análisis de puesto de trabajo para los servidores de la entidad.</t>
  </si>
  <si>
    <t>1. Cumplir con el objeto del contrato, las especificaciones técnicas mínimas y demás requerimiento propios de la prestación del servicio, contenidos en los documentos del proceso de selección, así como en la propuesta presentada, que para todos los efectos forma parte integral del contrato. 2. Estudiar y conocer en forma detallada los estudios y documentos previos, especificaciones técnicas y documentos relacionados con las actividades necesarias para el adecuado desarrollo de las actividades. 3. Comunicar y capacitar al personal sobre el profesiograma del Ministerio, actividades y riesgos propios de la Entidad y su personal. 4. Prestar los servicios de salud en consultorios habilitados por la autoridad competente, durante la ejecución del contrato deberá contar con mínimo 2 sedes para la prestación del servicio de manera directa y sin subcontratación; por lo cual, las sedes deben estar habilitadas por la Secretaría de Salud a nombre del contratista o sus integrantes, y estar ubicadas en la ciudad de Bogotá. 5. Presentar las hojas de vida y soportes que acrediten la experiencia y formación académica del Equipo mínimo de trabajo, en donde se evidencie el cumplimiento de los requisitos establecidos en la Invitación Pública dentro de los dos (2) días hábiles siguientes al cumplimiento de los requisitos de ejecución del contrato, para su aprobación y como requisito previo para la suscripción del acta inicio. 6. Presentar y mantener vigente la licencia que lo habilita para la prestación de servicios en Seguridad y Salud en el Trabajo, expedida por la respectiva Secretaría de Salud, para personas jurídicas. 7. Garantizar la disponibilidad del equipo mínimo requerido con el fin de garantizar la prestación ininterrumpida del servicio, en caso de falta de alguno de los integrantes del equipo mínimo el contratista deberá garantizar la prestación del servicio con personal de iguales o superiores características al inicialmente presentado. 8. Presentar a la supervisión del contrato dentro de los dos (2) días hábiles siguientes a la suscripción del acta de inicio, ficha técnica donde se describa las características técnicas de unidades o consultorios móviles que se utilizarán para la prestación del servicio extramural, presentando imágenes y documentación para su validación. 9. Presentar a la supervisión del contrato mediante correo electrónico, dentro de los dos (2) días hábiles a la suscripción del acta de inicio, copia del certificado de calibración de los equipos mínimos utilizados en la prestación del servicio. 10.Presentar a la supervisión del contrato mediante correo electrónico, dentro de los dos (2) días hábiles siguientes a la suscripción del acta de inicio, los protocolos, documentos o especificaciones técnicas de los exámenes, valoraciones y demás actividades del contrato, adjunto al cronograma o planificación de actividades. 11.Realizar los exámenes y valoraciones médicas ocupacionales, exámenes paraclínicos y pruebas de laboratorio con personal que cuente con la competencia, licencias, certificaciones o permisos emitidos por la autoridad competente. 12.Prestar los servicios de medicina ocupacional con profesionales especialistas en salud ocupacional con licencia vigente expedida por la autoridad competente, y curso en Seguridad y Salud en el Trabajo establecido en las normas vigentes para el Sistema de Gestión de la Seguridad y Salud en el Trabajo. 13.Disponer de herramientas tecnológicas y procedimientos para la asignación de citas o programación de los exámenes; según la programación acordada con el supervisor del contrato. 14.Desplazar los profesionales (personal mínimo requerido) y equipos necesarios a la sede del Ministerio de Ambiente y Desarrollo Sostenible, para el desarrollo de la totalidad de los exámenes y valoraciones médicas, vacunación y demás actividades objeto del contrato, de acuerdo con la programación acordada con el supervisor del contrato. 15.Disponer de unidades móviles (vehículos con consultorios equipados para atención médica) o consultorios portátiles privados, dotados con todos los equipos necesarios para garantizar la calidad del servicio, para realizar los exámenes y valoraciones médicas al personal de la sede del Ministerio. 16.Coordinar la logística y ubicación de la unidad móvil o consultorios portátiles totalmente privados, en áreas adecuadas y disponibles en la sede, dando cumplimiento a lo establecido en la Resolución 3100 de 2019 o la norma que se encuentre vigente durante la ejecución. 17.Diligenciar y hacer firmar por cada usuario los documentos legales (autorizaciones, comunicaciones o consentimientos) necesarios para la realización de los exámenes practicados y anexarlos a la historia clínica ocupacional. 18.Desarrollar todas las actividades, evaluaciones, exámenes, diagnósticos, estudios y valoraciones ocupacionales objeto del contrato, según lo establecido en las normas vigentes que regulan la materia y especificaciones técnicas. 19.Atender, manejar y reportar los eventos adversos que se generen durante la prestación del servicio. 20.Garantizar la integridad de los usuarios durante la prestación de los servicios. 21.Durante la prestación de los servicios, debe garantizar el cumplimiento de normas de bioseguridad en sus instalaciones, así como en la sede del Ministerio y en especial aquellas para la prevención de la COVID –19 y sus posibles variantes. 22.Garantizar la conservación que requieran las vacunas, muestras u otros elementos, durante el transporte y desplazamientos a lugares de aplicación o análisis. 23.Entregar a cada usuario el carné de vacunación (cuando aplique), en el cual se incluyan los datos de las vacunas aplicadas según esquemas de vacunación y los datos para la trazabilidad e inocuidad del producto. 24.Informar y entregar a cada usuario el concepto o recomendaciones correspondientes a los exámenes o valoraciones practicadas; y cuando sea solicitado por el usuario, informar el procedimiento para la entrega de la historia clínica. MINISTERIO DE AMBIENTE Y DESARROLLO SOSTENIBLE ESTUDIOS PREVIOS Proceso: Contratación Versión: 1 Vigencia: 03/03/2023 Código: F-A-CTR-64 Calle 37 No. 8 – 40 Conmutador +57 6013323400 www.minambiente.gov.co Bogotá, Colombia Página 39 de 46 25.Entregar a cada usuario que lo requiera, la historia clínica, los resultados de los exámenes médicos ocupacionales y exámenes específicos tales como optometría, espirometría, audiometría, exámenes de laboratorio. Para la entrega de dichos resultados el contratista deberá tener en cuenta lo establecido en el parágrafo 3 del artículo 2.2.4.6.12 del Decreto 1072 de 2015. 26.Custodiar las historias clínicas ocupacionales, los resultados de los exámenes y valoraciones individuales e información personal de los servidores del Ministerio que correspondan a la ejecución del contrato. 27.Entregar al supervisor del contrato, dentro de los cinco (5) primeros días del mes o fracción, documento digital y una (1) copia impresa de los certificados de aptitud y conceptos o recomendaciones individuales correspondientes, en los cuales se refleje el análisis de los resultados de los exámenes y valoraciones médicas realizadas. 28.Presentar dentro de los cinco (5) primeros días del mes o fracción, los informes mensuales y consolidados, registros y demás documentos según las especificaciones técnicas y aquellos solicitados relacionados con la ejecución del contrato, y cuando el supervisor lo requiera. 29.Entregar un informe final consolidado que contenga la ejecución del contrato a nivel presupuestal, contable, financiero de los servicios prestados, junto con los soportes necesarios, listado de entrega de material, actividades realizadas y novedades reportadas durante la realización del contrato y demás requeridos por el Ministerio, contra el cual se realizará el último pago. 30.Ejecutar la prestación del servicio de acuerdo con las especificaciones técnicas y demás información suministrada por el supervisor del contrato. 31.Asistir a las reuniones presenciales o virtuales, cuando el supervisor del contrato así lo requiera. 32.Organizar, coordinar y ejecutar la realización de los servicios. 33.Garantizar la calidad y prestación oportuna de los servicios, disponiendo de canales de atención y recepción de peticiones, quejas o reclamos. 34.Aplicar herramientas de medición de la satisfacción del servicio por parte de los usuarios y presentar el análisis de los resultados, los cuales deberán presentarse mensualmente. 35.Permitir las visitas de inspección a la supervisión contractual, con el fin de verificar las condiciones de infraestructura y recurso humano.</t>
  </si>
  <si>
    <t>El valor del contrato a suscribir será hasta por CINCUENTA MILLONES DE PESOS ($50.000.000,00) M/CTE, que se ejecutará a monto agotable, a partir de las necesidades del MINISTERIO y de conformidad con los valores ofertados por el adjudicatario.</t>
  </si>
  <si>
    <t>A-02-02-02-009-003</t>
  </si>
  <si>
    <t>https://community.secop.gov.co/Public/Tendering/OpportunityDetail/Index?noticeUID=CO1.NTC.5858472&amp;isFromPublicArea=True&amp;isModal=true&amp;asPopupView=true</t>
  </si>
  <si>
    <t>El plazo de ejecución del presente contrato será hasta el 31 de diciembre de 2024 o hasta agotar el presupuesto oficial estimado, término contado a partir del cumplimiento de los requisitos de perfeccionamiento y ejecución del contrato.</t>
  </si>
  <si>
    <t xml:space="preserve">FEDERICO MEDIORREAL GUTIERREZ </t>
  </si>
  <si>
    <t>https://www1.funcionpublica.gov.co/web/sigep2/hdv/-/directorio/S4901810-8003-5/view</t>
  </si>
  <si>
    <t>Prestación de servicios profesionales a la Oficina de Negocios Verdes y Sostenibles para realizar la evaluación la Tasa Retributiva por Vertimientos Puntuales al Agua, desde el componente económico, de acuerdo con la hoja de ruta intersectorial con el Ministerio de Vivienda, Ciudad y Territorio.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</si>
  <si>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Sistematizar y validar la información requerida para la evaluación de la efectividad de la Tasa Retributiva por Vertimientos Puntuales al Agua desde el componente económico. 3. Elaborar insumos técnicos que contribuyan a la evaluación de la Tasa Retributiva por Vertimientos Puntuales al Agua, analizando el comportamiento desde el componente económico y el aporte en la gestión del recurso hídrico. 4. Participar en la formulación de factores y variables para la nueva fórmula de cálculo de la Tasa Retributiva por Vertimientos Puntuales al Agua conforme al sistema y método establecido para las Tasas Retributivas y Compensatorias. 5. Desarrollar insumos y elaborar respuestas a las solicitudes recibidas y comunicaciones emitidas por la Oficina de Negocios Verdes y Sostenibles en lo relacionado con el objeto del contrato.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</si>
  <si>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CUARENTA Y CUATRO MILLONES DOSCIENTOS MIL PESOS M/CTE ($44.200.000), incluido los impuestos a que haya lugar</t>
  </si>
  <si>
    <t>https://community.secop.gov.co/Public/Tendering/OpportunityDetail/Index?noticeUID=CO1.NTC.5952775&amp;isFromPublicArea=True&amp;isModal=true&amp;asPopupView=true</t>
  </si>
  <si>
    <t>MICHAEL OLMOS TRUJILLO</t>
  </si>
  <si>
    <t>MATEMATICAS</t>
  </si>
  <si>
    <t>https://www1.funcionpublica.gov.co/web/sigep2/hdv/-/directorio/S4564152-8003-5/view</t>
  </si>
  <si>
    <t>Prestar servicios profesionales a la Dirección de Asuntos Ambientales, Sectorial y Urbana del Ministerio de Ambiente y Desarrollo Sostenible, para apoyar el diseño e implementación de herramientas tecnológicas para la gestión de la información de los Residuos de Construcción y Demolición (RCD).</t>
  </si>
  <si>
    <t>1. Elaborar y presentar al supervisor un plan detallado de trabajo, que incluya actividades, cronograma y entregables, en un plazo máximo de diez (10) días calendario tras cumplir con los requisitos de ejecución establecidos en el contrato. 2. Analizar, administrar y editar la información relacionada con los RCD, reportada por las Autoridades Ambientales (2022 - 2023), de tal forma que permita la publicación de datos, al cual hace referencia el artículo 12 de la Resolución 1257 de 2021. 3. Estandarizar y/o ajustar los anexos de la Resolución 1257 de 2021, en los formatos establecidos por la Entidad, que permiten restringir, guiar y dinamizar el ingreso de información en los mismos por parte de los usuarios. 4. Diseñar y/o ajustar el Manual de Diligenciamiento de los Anexos de la Resolución 1257 de 2021, conforme a los lineamientos de la estandarización establecida por la Dependencia. 5. Ajustar el modelo conceptual del sistema de información de gestión integral de RCD, conforme a los lineamientos de IDEAM y Minambiente. 6. Apoyar en lo que concierne al diseño del Sistema de Información de Residuos de Construcción y Demolición con IDEAM y demás participantes, según la necesidad. 7. Proponer y/o apoyar en la formulación de historias de usuario derivados del modelo conceptual y anexos de la Resolución 1257 de 2021. 8. Dar soporte a los grupos técnicos de la Dependencia en temas relacionados con la gestión de la información y su estructuración en bases de datos a fin de respaldar la información generada como activos de la Dependencia. 9.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10. Asistir y participar en las reuniones relacionadas con el objeto contractual, siguiendo la línea institucional, soportando la asistencia con la presentación de soportes, ayudas de memoria y seguimiento documentado a los compromisos acordados, en caso de ser aplicable. 11.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12. Las demás actividades que le asigne el supervisor del contrato y que tengan relación con el objeto contractual.</t>
  </si>
  <si>
    <t>El valor del contrato a celebrar es hasta por la suma de CUARENTA Y TRES MILLONES SETECIENTOS CINCUENTA MIL PESOS M/CTE ($ 43.750.000) incluido los impuestos a que haya lugar.</t>
  </si>
  <si>
    <t>https://community.secop.gov.co/Public/Tendering/OpportunityDetail/Index?noticeUID=CO1.NTC.6005828&amp;isFromPublicArea=True&amp;isModal=true&amp;asPopupView=true</t>
  </si>
  <si>
    <t>El término estrictamente indispensable para que el contratista cumpla con el objeto y obligaciones contractuales será siete (07) meses, o hasta 31 de diciembre de 2024, lo primero que ocurra, contados a partir del cumplimiento de los requisitos de ejecución.</t>
  </si>
  <si>
    <t>ZULMA ALEJANDRA BARRERA PACHÓN</t>
  </si>
  <si>
    <t>https://www1.funcionpublica.gov.co/web/sigep2/hdv/-/directorio/S4389853-8003-5/view</t>
  </si>
  <si>
    <t>Prestar servicios profesionales a la Dirección de Gestión Integral del Recurso Hídrico del Ministerio de Ambiente y Desarrollo Sostenible, para apoyar técnicamente los componentes de administración del recurso hídrico frente a las actividades y ejecución de medidas interinstitucionales en la ecorregión Guajira o los requerimientos formulados dentro de los Planes Estructurales de la Sentencias y demás órdenes judiciales asignadas, así como la promoción de instrumentos de administración y formulación de programas territoriales en el marco normativo.</t>
  </si>
  <si>
    <t>1. Presentar un plan de trabajo en el que se indique cómo se ejecutarán las labores para las cuales fue contratado, en aquellas actividades en que aplique. 2. Apoyar a la DGIRH en el seguimiento y la elaboración, revisión, ajuste y remisión de insumos técnicos en las acciones judiciales asociadas con la administración del recurso hídrico, en especial la ST 302-17 con su correspondiente Plan Estructural en el mencionado componente de Administración. 3. Preparar, convocar y asistir a los espacios de trabajo que se requieran en relación con administración del recurso hídrico, incluyendo aquellos que se citen de acuerdo por dependencias internas o externas en marco de los requerimientos por ST 302-17, y su correspondiente Plan Estructural desde el componente de instrumentos de administración. 4. Apoyar a la DGIRH en la generación y revisión documentos y/o informes asociados a la demanda del recurso hídrico, así como en normativa de administración de dicho recurso, incluyendo los que se deriven en marco de acciones judiciales ST 302 y demás asignadas asociadas a tal temática. 5. Dar respuesta a requerimientos internos y/o externos relacionados con la ST302-17 y demás asociados a la administración del recurso hídrico, así como participar en las mesas, comités, reuniones y/o espacios de trabajo que con este fin sean citados. 6. Apoyar la generación y revisión de documentos y/o informes asociados a la ejecución de medidas en materia de administración del Recurso Hídrico en la Ecorregión o Territorio Priorizado del Departamento de la Guajira. 7. Las demás actividades que le sean asignadas por el Supervisor del Contrato y que tenga relación con las obligaciones del contrato.</t>
  </si>
  <si>
    <t>El valor del contrato a celebrar es hasta por la suma de cincuenta y seis millones de pesos m/cte. ($56.000.000) incluido los impuestos a que haya lugar.</t>
  </si>
  <si>
    <t>https://community.secop.gov.co/Public/Tendering/OpportunityDetail/Index?noticeUID=CO1.NTC.5935903&amp;isFromPublicArea=True&amp;isModal=true&amp;asPopupView=true</t>
  </si>
  <si>
    <t>El término estrictamente indispensable para que el contratista cumpla con el objeto y obligaciones contractuales será de SIETE (7) meses o hasta 31 de diciembre, lo primero que ocurra.</t>
  </si>
  <si>
    <t>JOHN FREDY CAPERA BOADA</t>
  </si>
  <si>
    <t>https://www1.funcionpublica.gov.co/web/sigep2/hdv/-/directorio/S2343902-8003-5/view</t>
  </si>
  <si>
    <t>Prestar servicios profesionales a la Secretaria General del Ministerio de Ambiente y Desarrollo Sostenible, en el desarrollo de estrategias de comunicación y pedagogía para las actividades y programas priorizados, relacionados con la implementación de estrategias de gobierno abierto y control social ciudadano.</t>
  </si>
  <si>
    <t>1. Apoyar la elaboración de documentos técnicos comunicacionales y/o pedagógicos que se requieran en la implementación de las estrategias de pedagogía de procesos internos de la gestión de la Secretaria General y sus grupos. 2. Apoyar a los grupos de trabajo de la Secretaria General y la Subdirección Administrativa y financiera en el diseño y elaboración de piezas publicitarias, informes, presentaciones, audios o videos de divulgación que permitan la apropiación y transferencia de conocimiento. 3. Apoyar la edición de informes, reportes, documentos, respuesta a solicitudes de información y demás requerimientos o peticiones asociados a los temas propios del objeto contractual o que le sean asignadas por la supervisión del contrato. 4. Aportar con la implementación de estrategias pedagógicas y comunicacionales del proceso de rendición de cuentas, veedurías ambientales, control ciudadano y demás en el marco del gobierno abierto 5. Las demás actividades que le sean asignadas por la supervisión del contrato y estén en el marco del objeto contractual.</t>
  </si>
  <si>
    <t>El valor del contrato a celebrar es hasta por la suma de TREINTA MILLONES DE PESOS M/CTE ($30.000.000) incluido los impuestos a que haya lugar.</t>
  </si>
  <si>
    <t>https://community.secop.gov.co/Public/Tendering/OpportunityDetail/Index?noticeUID=CO1.NTC.5943927&amp;isFromPublicArea=True&amp;isModal=true&amp;asPopupView=true</t>
  </si>
  <si>
    <t>El término estrictamente indispensable para que el contratista cumpla con el objeto y obligaciones contractuales será de SEIS (06) MESES, contados a partir del cumplimiento de los requisitos de ejecución previo perfeccionamiento del contrato, o hasta 31 de diciembre, lo primero que ocurra.</t>
  </si>
  <si>
    <t>SHIRLY BELLO ESCOBAR</t>
  </si>
  <si>
    <t>https://www1.funcionpublica.gov.co/web/sigep2/hdv/-/directorio/S4327643-8003-5/view</t>
  </si>
  <si>
    <t>Prestación de servicios profesionales a la Dirección de Asuntos Marinos, Costeros y Recursos Acuáticos para la gestión administrativa y brindar apoyo en la elaboración de informes y comunicaciones oficiales para el cumplimiento de sentencias, órdenes judiciales y requerimientos de órganos de control.</t>
  </si>
  <si>
    <t>1. Apoyar técnicamente en el seguimiento, preparación de comunicaciones, informes, actas, participación en mesas de trabajo y audiencias, relacionadas con el cumplimiento de las sentencias. 2. Apoyar en el levantamiento de información técnica y sistematización requerida para dar cumplimiento a los fallos de las sentencias. 3. Proyectar o revisar junto con el profesional o profesionales técnicos de la dependencia respuestas a las consultas y solicitudes en general de información, etc. relacionados con el cumplimiento de los fallos de sentencias y solicitudes de entes de control. 4. Apoyar en la organización y ejecución de los espacios, talleres y actividades pertinentes que realiza MINAMBIENTE relacionados con el objeto del contrato. 5. Gestionar o suministrar los insumos para dar respuesta a los derechos de petición en cumplimiento de su objeto contractual, con criterios de calidad y oportunidad dando cumplimiento a los términos legales. 6. Mantener actualizada la información del drive (Carpeta digital) de la DAMCRA de los tramites asignados. 7. Las demás actividades relacionadas con el desarrollo del objeto del presente contrato.</t>
  </si>
  <si>
    <t>El valor del contrato a celebrar es hasta por la suma de SESENTA Y CINCO MILLONES OCHOCIENTOS SETENTA Y CINCO MIL PESOS M/CTE ($65.875.000), incluido los impuestos a que haya lugar.</t>
  </si>
  <si>
    <t>https://community.secop.gov.co/Public/Tendering/OpportunityDetail/Index?noticeUID=CO1.NTC.5940405&amp;isFromPublicArea=True&amp;isModal=true&amp;asPopupView=true</t>
  </si>
  <si>
    <t>El término estrictamente indispensable para que el contratista cumpla con el objeto y obligaciones contractuales será OCHO (8) MESES Y QUINCE (15) DÍAS, o hasta 31 de diciembre, lo primero que ocurra</t>
  </si>
  <si>
    <t>MARIA TERESA TRUJILLO BENAVIDES</t>
  </si>
  <si>
    <t>https://www1.funcionpublica.gov.co/web/sigep2/hdv/-/directorio/S1663843-8003-5/view</t>
  </si>
  <si>
    <t>Prestar servicios profesionales en la consolidación de insumos enfocados con el componente biótico para la elaboración del Análisis Situacional - Evaluación Ambiental Estratégica del Departamento de La Guajira.</t>
  </si>
  <si>
    <t>1. Contribuir en la estructuración técnica y levantamiento de información que constituye el componente biótico del Departamento de La Guajira para la consolidación del Análisis Situacional en sus diferentes fases: diagnóstico, análisis integral, planes de acción, hojas de ruta, y demás resultados y productos. Una vez finalizado este proceso, levantar la información específica para el desarrollo de la Evaluación Ambiental Estratégica (en adelante EAE) en sus diferentes fases tales como: Marco Ambiental Estratégico, Alances y Modelo de Evaluación Ambiental, Análisis y diagnóstico ambiental de factores críticos, Evaluación Ambiental de Alternativas para condiciones habilitantes y el desarrollo sostenible, Gestión y seguimiento a lineamientos, criterios y recomendaciones generadas del Análisis Situacional, Difusión, retroalimentación, acuerdos consensuados y veedurías. 2. Aportar en las metodologías, procedimientos y contenidos necesarios esperados del Análisis Situacional, así como también de la Evaluación Ambiental Estratégica en todas sus fases. 3. Complementar el Análisis Situacional y la Evaluación Ambiental Estratégica integrando el primero en la fase 4 y demás que se estimen pertinentes de dicha EAE, a partir de los resultados de las reuniones técnicas con los profesionales encargados de los componentes físico, sociocultural y de análisis espacial para la consolidación y armonización de estos productos. 4. Contribuir en el desarrollo de salidas gráficas que muestren la jerarquización de los problemas identificados, información encontrada, restricciones y oportunidades resultantes del Análisis Situacional y Evaluación Ambiental Estratégica de La Guajira. 5. Mantener comunicación con los equipos en Bogotá y en La Guajira que desarrollan acciones relacionadas con la elaboración del Análisis Situacional y Evaluación Ambiental Estratégica en La Guajira, así como con todos los demás actores determinantes en la consolidación de estos productos. 6. Las demás que le sean asignadas por el supervisor del contrato en cumplimiento de su objeto contractual.</t>
  </si>
  <si>
    <t>https://community.secop.gov.co/Public/Tendering/ContractNoticeManagement/Index?currentLanguage=es-CO&amp;Page=login&amp;Country=CO&amp;SkinName=CCE</t>
  </si>
  <si>
    <t>EMILIO ANDRES GOMEZ GARCIA</t>
  </si>
  <si>
    <t>https://www1.funcionpublica.gov.co/web/sigep2/hdv/-/directorio/S2284442-8003-5/view</t>
  </si>
  <si>
    <t>Prestar los servicios profesionales en el campo de la hidrogeología, para apoyar a la Dirección de Gestión Integral del Recurso Hídrico en el cumplimiento del compromiso con pueblos NARP referido a priorizar y formular POMCAS o Planes de Manejo Ambiental de Acuíferos en zonas con alta dependencia de acuíferos, brindar asistencia técnica y generación de conceptos e insumos técnicos en el tema de aguas subterráneas.</t>
  </si>
  <si>
    <t>1. Presentar un plan de trabajo para la ejecución del contrato, de conformidad con las orientaciones del supervisor. 2. Realizar las gestiones necesarias para el cumplimiento del compromiso de priorizar y formular Planes de Ordenación y Manejo de Cuencas Hidrográficas o Planes de Manejo Ambiental de Acuíferos en territorios con pueblos NARP con alta dependencia de acuíferos, el cual está establecido en el Plan de Desarrollo actual. 3. Apoyar en la formulación, implementación o revisión de proyectos de nacionales y/o transfronterizos en temas de aguas subterráneas de conformidad con las orientaciones de la supervisión. 4. Apoyar el proceso de asistencia técnica a las autoridades ambientales asignadas en relación con los lineamientos para la gestión de las aguas subterráneas, por medio de mesas de trabajo, visitas a las Autoridades Ambientales, comités técnicos y otras requeridas por la DGIRH, en virtud del cumplimiento del objeto contractual. 5. Apoyar las acciones judiciales y/o iniciativas del Ministerio de Ambiente y Desarrollo Sostenible en el componente de aguas subterráneas, brindando los insumos técnicos requeridos, de acuerdo a la asignación realizada por la supervisión. 6. Apoyar la generación de conceptos técnicos y respuesta a solicitudes que le sean requeridas en el campo de la hidrogeología y las demás relacionadas con el objeto del contrato. 7. Las demás actividades que estén relacionadas con el objeto contractual y que sean requeridas por el supervisor.</t>
  </si>
  <si>
    <t>El valor del contrato a celebrar es hasta por la suma de OCHENTA Y CINCO MILLONES DE PESOS M/CTE ($85.000.000), incluido IVA y todos los impuestos a que haya lugar.</t>
  </si>
  <si>
    <t>https://community.secop.gov.co/Public/Tendering/OpportunityDetail/Index?noticeUID=CO1.NTC.5955001&amp;isFromPublicArea=True&amp;isModal=true&amp;asPopupView=true</t>
  </si>
  <si>
    <t>El término estrictamente indispensable para que el contratista cumpla con el objeto y obligaciones contractuales será de OCHO (8) MESES y QUINCE (15) DÍAS calendario, contados a partir del cumplimiento de los requisitos de ejecución previo perfeccionamiento del contrato, o hasta 31 de diciembre, lo primero que ocurra.</t>
  </si>
  <si>
    <t>JAVIER ENRIQUE ACOSTA NUÑEZ</t>
  </si>
  <si>
    <t>https://www1.funcionpublica.gov.co/web/sigep2/hdv/-/directorio/S428348-8003-5/view</t>
  </si>
  <si>
    <t>Prestar los servicios profesionales a la Oficina de Tecnologías de la Información y la Comunicación del ministerio de ambiente, en el análisis de la información almacenada en la arquitectura de la data lake y la generación de herramientas que permitan su visualización y comprensión.</t>
  </si>
  <si>
    <t>1. Realizar revisión y análisis de la arquitectura existente de la data lake, con el fin de identificar áreas de mejora y proponer alineación con mejores prácticas y estándares. 2. Participar activamente en el análisis de la información almacenada en el data lake, empleando técnicas avanzadas de minería de datos. 3. Apoyar en la configuración de herramientas de análisis de datos y visualizaciones interactivas para facilitar la comprensión de los datos por parte de los usuarios finales. 4. Realizar el análisis de datos para descubrir patrones, tendencias y relaciones que pueden llevar a información estratégica y predicciones, que sirva para la toma de decisiones. 5.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t>
  </si>
  <si>
    <t>El valor del contrato a celebrar es hasta por la suma de $ 85.666.667 y los impuestos a que haya lugar</t>
  </si>
  <si>
    <t>https://community.secop.gov.co/Public/Tendering/OpportunityDetail/Index?noticeUID=CO1.NTC.5947456&amp;isFromPublicArea=True&amp;isModal=true&amp;asPopupView=true</t>
  </si>
  <si>
    <t>El término estrictamente indispensable para que el contratista cumpla con el objeto y obligaciones contractuales será de ocho (8) meses y diecisiete (17) dias o hasta el 31 de diciembre de 2024, lo que ocurra primero.</t>
  </si>
  <si>
    <t>LINA PAOLA CAÑON RIVEROS</t>
  </si>
  <si>
    <t>https://www1.funcionpublica.gov.co/web/sigep2/hdv/-/directorio/S2742024-8003-5/view</t>
  </si>
  <si>
    <t>Prestación de servicios profesionales a la Dirección de Asuntos Marinos, Costeros y Recursos Acuáticos del Ministerio de Ambiente y Desarrollo Sostenible, para apoyar la gestión de estrategias técnicas y de participación que contribuyan al cumplimiento de los fallos de sentencias y al mejoramiento de la calidad ambiental marina.</t>
  </si>
  <si>
    <t>1. Elaborar y presentar un plan de trabajo para la ejecución de las actividades del contrato. 2. Desarrollar la secretaria técnica de la sentencia del Parque Vía Salamanca. 3. Brindar apoyo técnico en el desarrollo de las acciones para el cumplimiento de sentencias, órdenes judiciales y compromisos con entes de control. 4. Elaborar el documento con la propuesta técnica del Protocolo de Monitoreo de Vertimientos a Aguas Marinas 5. Realizar la caracterización de las principales de fuentes de contaminación a los ecosistemas marino-costeros, y las actividades de monitoreo y control implementadas en coordinación con autoridades ambientales y sectores productivos. 6. Suministrar apoyo técnico en la elaboración de respuestas, PQRS, elaboración de conceptos técnicos, ayudas de memoria, requerimientos de órganos de control y respuestas a consultas y solicitudes de información, relacionados con el objeto contractual con criterios de calidad y oportunidad dando cumplimiento a los términos legales. 7. Apoyar el seguimiento de productos técnicos de convenios relacionados con la Dirección de Asuntos Marinos, Costeros y Recursos Acuáticos. 8. Participar y apoyar en la organización de talleres, reuniones, actividades y otros espacios de articulación pertinentes que realiza MINAMBIENTE relacionados con el objeto del contrato. 9. Mantener actualizada la información del drive (Carpeta digital) de la DAMCRA de los trámites asignados. 10. Las demás actividades relacionadas con el desarrollo del objeto contractual.</t>
  </si>
  <si>
    <t>El valor del contrato a celebrar es hasta por la suma de CINCUENTA Y CUATRO MILLONES SETECIENTOS DIECIOCHO MIL SETECIENTOS CINCUENTA PESOS M/CTE ($54.718.750), incluido los impuestos a que haya lugar.</t>
  </si>
  <si>
    <t>YIRA LUCIA SEPULVEDA PULGARIN</t>
  </si>
  <si>
    <t>https://www1.funcionpublica.gov.co/web/sigep2/hdv/-/directorio/S383818-8003-5/view</t>
  </si>
  <si>
    <t>Prestar servicios profesionales a la Dirección de Bosques, Biodiversidad y Servicios Ecosistémicos para apoyar las acciones que coadyuven el cumplimiento de las metas de restauración de la naturaleza en el marco de la Estrategia Nacional de Restauración y Plan Nacional de Desarrollo 2022 – 2026.</t>
  </si>
  <si>
    <t>1. Apoyar a la DBBSE, en el seguimiento técnico sobre los avances de las áreas en proceso de restauración para el cumplimiento de la meta de restauración con énfasis en restauración y sus diferentes enfoques. 2. Brindar apoyo técnico para la estructuración del programa de restauración, rehabilitación y/o recuperación del territorio Macizo (o Mojana) que permita dar cumplimiento a las metas del Plan Nacional de Desarrollo 2022 – 2026. 3. Asistir a mesas técnicas virtuales o presenciales con la academia y diferentes entidades de investigación, con el fin de definir rutas de trabajo que permitan dar insumos técnicos para apoyar al cumplimiento de las metas nacionales de restauración ecológica, rehabilitación y recuperación. 4. Apoyar la mejora continua, revisión o construcción de documentos, guías, manuales, formatos y procedimientos relacionados al Plan Nacional de Restauración.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que le sean asignadas por el supervisor del contrato y que tengan relación directa con el 7. objeto contractual.</t>
  </si>
  <si>
    <t>El valor del contrato a celebrar es hasta por la suma DE SESENTA Y DOS MILLONES QUINIENTOS MIL PESOS ($62.500.000) M/CTE, incluidos los impuestos a que haya lugar.</t>
  </si>
  <si>
    <t>https://community.secop.gov.co/Public/Tendering/OpportunityDetail/Index?noticeUID=CO1.NTC.5980920&amp;isFromPublicArea=True&amp;isModal=true&amp;asPopupView=true</t>
  </si>
  <si>
    <t>El término estrictamente indispensable para que el contratista cumpla con el objeto y obligaciones contractuales será de OCHO (8) MESES Y DIEZ (10) DÍAS, o hasta 31 de diciembre de 2024, lo primero que ocurra.</t>
  </si>
  <si>
    <t>ANGEL RICARDO PERDOMO MEDINA</t>
  </si>
  <si>
    <t>https://www1.funcionpublica.gov.co/web/sigep2/hdv/-/directorio/S2021365-8003-5/view</t>
  </si>
  <si>
    <t>Prestar servicios profesionales a la Subdirección de Educación y Participación para apoyar el desarrollo de acciones de participación ciudadana en las regiones priorizadas por la dependencia.</t>
  </si>
  <si>
    <t>1. Apoyar el diseño e implementación de las agendas territoriales participativas a desarrollar en las regiones priorizadas por la dependencia 2. Apoyar el diseño de lineamientos metodológicos enfocados en las estrategias de participación ciudadana implementadas por la Subdirección de Educación y Participación 3. Apoyar en la sistematización de la información relacionada con la conflictividad ambiental identificada en los territorios priorizados por la Subdirección de Educación y Participación. 4. Apoyar en la elaboración de documentos técnicos referidos a la caracterización de los conflictos ambientales y las dinámicas participativas de los territorios priorizados por la Subdirección de Educación y Participación 5. Asistir a las reuniones que asigne el supervisor. 6. Apoyar en la respuesta a requerimientos, derechos de petición y demás solicitudes asignados por el supervisor del contrato. 7. Las demás obligaciones que se le asignen y que tengan relación con el objeto del contrato.</t>
  </si>
  <si>
    <t>El valor del contrato a celebrar es hasta por la suma de SETENTA Y DÓS MILLONES DOSCIENTOS CINCUENTA MIL PESOS M/CTE ($72.250.000), incluido los impuestos a que haya lugar.</t>
  </si>
  <si>
    <t>https://community.secop.gov.co/Public/Tendering/OpportunityDetail/Index?noticeUID=CO1.NTC.5958960&amp;isFromPublicArea=True&amp;isModal=true&amp;asPopupView=true</t>
  </si>
  <si>
    <t>JUAN GONZALO MARIN FUENTES</t>
  </si>
  <si>
    <t>https://www1.funcionpublica.gov.co/web/sigep2/hdv/-/directorio/S4610840-8003-5/view</t>
  </si>
  <si>
    <t>El valor del contrato a celebrar es hasta por la suma de CUARENTA Y SIETE MILLONES CUATROCIENTOS OCHENTA Y TRES MIL TRESCIENTOS TREINTA Y TRES PESOS ($47.483.333), incluido los impuestos a que haya lugar.</t>
  </si>
  <si>
    <t>JERICÓ</t>
  </si>
  <si>
    <t>El término estrictamente indispensable para que el contratista cumpla con el objeto y obligaciones contractuales será de ocho MESES (8) y diecinueve días (19), o hasta 31 de diciembre, lo primero que ocurra.</t>
  </si>
  <si>
    <t>NATALIA PAOLA SANCHEZ ORTIZ</t>
  </si>
  <si>
    <t>INGENIERIA AMBIENTAL SANITARIA</t>
  </si>
  <si>
    <t>https://www1.funcionpublica.gov.co/web/sigep2/hdv/-/directorio/S4614545-8003-5/view</t>
  </si>
  <si>
    <t>Prestación de servicios profesionales a la Dirección de Gestión Integral del Recurso Hídrico del Ministerio de Ambiente y Desarrollo Sostenible, para brindar soporte técnico profesional en las actividades de gestión y seguimiento requeridas en el marco del cumplimiento de las ordenes (4.73, 4.75) y acciones derivadas de la sentencia de la Acción popular del Río Bogotá, de manera particular las requeridas en el marco del CECH y la Mesa de Articulación Nacional.</t>
  </si>
  <si>
    <t>1. Apoyar la gestión, seguimiento y promoción de acciones para el cumplimiento por parte de las entidades vinculadas a las ordenes (4.73, 4.75, 4.63) para avanzar en su cumplimiento. 2. Apoyar la proyección y consolidación de los informes de avance de ejecución y seguimiento de actividades asociadas a las ordenes (4.73, 4.75, 4.63), y sus acciones derivadas, que sean requeridos en el marco de la sentencia de la Acción popular del Río Bogotá. 3. Apoyar la proyección, revisión y análisis de los diferentes informes, reportes de avance, ejecución y seguimiento de actividades, requeridos por las diferentes instancias de control y seguimiento en coordinación con demás áreas según corresponda. 4. Apoyar la convocatoria y participación requerida para el desarrollo de los diferentes espacios que se programen, asociados al Consejo Estratégico de la Cuenca Hidrográfica del Río Bogotá – CECH, Comité de Verificación, Mesa de Articulación Nacional. 5. Apoyar técnicamente el seguimiento en el desarrollo de las actividades contempladas en el Plan de Acción del Consejo Estratégico de la Cuenca Hidrográfica del Río Bogotá – CECH 6. Las demás que le sean requeridas por el supervisor del contrato y que tengan relación con el objeto contractual.</t>
  </si>
  <si>
    <t>El valor del contrato a celebrar es hasta por la suma de SESENTA Y OCHO MILLONES DE PESOS ($ 68.000.000,00), incluido los impuestos a que haya lugar.</t>
  </si>
  <si>
    <t>https://community.secop.gov.co/Public/Tendering/OpportunityDetail/Index?noticeUID=CO1.NTC.5974515&amp;isFromPublicArea=True&amp;isModal=true&amp;asPopupView=true</t>
  </si>
  <si>
    <t>El término estrictamente indispensable para que el contratista cumpla con el objeto y obligaciones contractuales será de OCHO (08) meses y QUINCE (15) días Calendario, o hasta 31 de diciembre, lo primero que ocurra.</t>
  </si>
  <si>
    <t>JUAN FELIPE LEON RAMOS</t>
  </si>
  <si>
    <t>https://www1.funcionpublica.gov.co/web/sigep2/hdv/-/directorio/S4886649-8003-5/view</t>
  </si>
  <si>
    <t>Prestación de servicios profesionales a la Dirección de Bosques, Biodiversidad y Servicios Ecosistémicos del Ministerio de Ambiente y Desarrollo Sostenible, para proyectar conceptos técnicos relacionados con el trámite de sustracción de reservas forestales nacionales</t>
  </si>
  <si>
    <t>1. Proyectar conceptos técnicos de seguimiento a las obligaciones derivadas de las sustracciones de áreas de reservas forestales de orden nacional como planes de restauración y/o rehabilitación. 2.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el seguimiento a las obligaciones derivadas de la sustracción de áreas de reserva forestal nacional. 3. Realizar cuando se requiera las visitas técnicas relacionadas con los procesos de seguimiento a las obligaciones derivadas de la sustracción de áreas de reserva forestal nacional,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</si>
  <si>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El valor del contrato a celebrar es hasta por la suma de CUARENTA Y SIETE MILLONES SETECIENTOS CINCUENTA Y TRES MIL TRESCIENTOS TREINTA Y TRES PESOS ($47.753.333) M/CTE incluido los impuestos a que haya lugar.</t>
  </si>
  <si>
    <t>https://community.secop.gov.co/Public/Tendering/OpportunityDetail/Index?noticeUID=CO1.NTC.6013141&amp;isFromPublicArea=True&amp;isModal=true&amp;asPopupView=true</t>
  </si>
  <si>
    <t>El término estrictamente indispensable para que el contratista cumpla con el objeto y obligaciones contractuales será de OCHO (8) MESES Y SIETE (7) DÍAS, contados a partir del cumplimiento de los requisitos de ejecución, o hasta 31 de diciembre de 2024, lo primero que ocurra.</t>
  </si>
  <si>
    <t>https://www1.funcionpublica.gov.co/web/sigep2/hdv/-/directorio/S2117145-8003-5/view</t>
  </si>
  <si>
    <t>Prestar servicios profesionales para la gestión territorial dirigida al cumplimiento de la meta Nacional de Restauración establecida en el Plan Nacional de Desarrollo 2022 – 2026 y que está bajo el liderazgo del Ministerio de Ambiente y Desarrollo Sostenible</t>
  </si>
  <si>
    <t>1. Apoyar la generación e implementación de acuerdos, compromisos, convenios, contratos, proyectos o alianzas con actores institucionales (autoridades ambientales, gobernaciones, municipios), privados (acueductos, entre otros) o comunitarios para el logro de la meta de restauración nacional establecida en el PND, en las regiones o territorios asignados. 2. Vincular en la base de seguimiento del pipeline (línea de flujo) de restauración nacional, la información de compromisos de restauración en la región o territorios asignados y hacer seguimiento al desarrollo de este. 3. Contribuir en la generación u optimización, de una herramienta de seguimiento y monitoreo a la restauración, a fin de garantizar la transparencia y probidad de los reportes de avances de la restauración, rehabilitación o recuperación en las regiones o territorios asignados. 4. Apoyar la consolidación de un centro de costos de la restauración considerando los diferentes enfoques de restauración, ecosistemas, distancias y condiciones particulares. 5. Apoyar el seguimiento y reporte de avances de la Meta de Restauración Nacional en las regiones o territorios asignados, validando las evidencias presentadas y realizando verificación de campo en los sitios que se considere pertinente. 6. Revisar y brindar retroalimentación a la estructuración de los programas y proyectos a ser presentados al Fondo para la Vida y la Biodiversidad en las ecorregiones del PND en el componente de restauración, así como de otras iniciativas (proyectos, programas o convocatorias) que puedan contribuir a esta meta. 7. Brindar insumos de apoyo al proceso de fortalecimiento de capacidades para la restauración de ecosistemas en el territorio nacional. 8. Participar en las reuniones a las que sea delegado y apoyar la organización de talleres, reuniones, actividades y otros espacios de articulación pertinentes, con entidades del SINA, otros ministerios, centros de investigación, autoridades locales, CAR´s, Universidades, ONG´s, Sectores productivos y comunidad, relacionados con el objeto del contrato. En el marco de esto se realizará la preparación de ayudas memoria, actas o demás documentos de soporte de la preparación o del desarrollo de estos encuentros 9. Apoyar la preparación de contenidos para la divulgación de avances de la meta de restauración o para generar condiciones habilitantes para el proceso. 10. Las demás que le sean asignadas en el marco del objeto contractual</t>
  </si>
  <si>
    <t>El valor del contrato a celebrar es hasta por la suma de CIENTO DIECISIETE MILLONES SEISCIENTOS MIL PESOS M/CTE ($117.600.000), incluido los impuestos a que haya lugar</t>
  </si>
  <si>
    <t>https://community.secop.gov.co/Public/Tendering/OpportunityDetail/Index?noticeUID=CO1.NTC.5999471&amp;isFromPublicArea=True&amp;isModal=true&amp;asPopupView=true</t>
  </si>
  <si>
    <t>El término estrictamente indispensable para que el contratista cumpla con el objeto y obligaciones contractuales será OCHO (8) MESES Y DOCE (12) DÍAS, o hasta 31 de diciembre, lo primero que ocurra.</t>
  </si>
  <si>
    <t>GERMAN ARTURO OROZCO VANEGAS</t>
  </si>
  <si>
    <t>https://www1.funcionpublica.gov.co/web/sigep2/hdv/-/directorio/S2374619-8003-5/view</t>
  </si>
  <si>
    <t>Prestar servicios profesionales para desarrollar actividades de apoyo y acompañamiento jurídico para el cumplimiento normativo en el marco de las disposiciones, funciones y responsabilidades de la oficina asesora de planeación y en la operación de los Fondos que administra o participa el Ministerio.</t>
  </si>
  <si>
    <t>1. Apoyar jurídicamente a la Oficina Asesora de Planeación del MADS en la preparación, asistencia y participación en las reuniones, mesas de trabajo, visitas o audiencias donde sea requerido. 2. Revisar los insumos y/o proyectar las respuestas a los derechos de petición, tutelas u otros requerimientos judiciales, requerimientos de órganos de control, entidades públicas o privadas y de la ciudadanía en general que le sean asignados, observando estrictamente que dichas respuestas sean de fondo y dentro de los términos legales establecidos para cada caso en particular. 3. Apoyar jurídicamente la elaboración de informes de seguimiento relacionadas con los asuntos objeto del contrato o los que le solicite el supervisor del contrato. 4. Apoyar jurídicamente a la Oficina Asesora de Planeación en temas relacionados con el Comité fiduciario y el Fondo para la Vida y la Biodiversidad. 5. Prestar acompañamiento y asistencia jurídica en los procesos precontractuales, contractuales y post contractuales y demás actuaciones que tiene a cargo la Oficina Asesora de Planeación, observando rigurosamente la aplicación y el cumplimiento de la ley y los procedimientos administrativos del MINAMBIENTE. 6. Efectuar el acompañamiento, seguimiento y revisión de la redacción de actos administrativos y demás documentos que se requieran dentro de la competencia de la OAP y de los fondos donde la Oficina o su Jefe tiene alguna función u obligación. 7. Brindar acompañamiento jurídico para el desarrollo de las actividades de secretaria técnica de los fondos y Sistema General de Regalías asignadas a la Oficina Asesora de Planeación. 8. Proyectar desde lo jurídico las comunicaciones de cobro persuasivo de las Corporaciones obligadas que presenten diferencias en la liquidación, así como apoyar la elaboración de los actos administrativos que son el insumo en el Procedimiento de Cobro Coactivo. 9. Apoyar, analizar y participar desde lo jurídico en la elaboración o actualización de los reglamentos operativos y los documentos asociados de los fondos administrados por el Ministerio de Ambiente y Desarrollo Sostenible en el marco de las obligaciones que se ejercen desde la Oficina Asesora de Planeación. 10. Asistir y participar activamente en las reuniones, comités, mesas de trabajo, mesas de articulación, y demás reuniones requeridas para el adecuado funcionamiento de la Oficina Asesora de Planeación. 11. Consolidar la información generada en los procesos que participa para la conformación de los expedientes digitales o físicos con el fin de hacer la trasferencia al grupo de gestión documental de manera periódica, así como demás actividades que le sean asignadas por el supervisor y que tengan relación con el objeto contractual</t>
  </si>
  <si>
    <t>El valor del contrato a celebrar es hasta por la suma de CIENTO CUATRO MILLONES CIENTO SEIS MIL SEISCIENTOS SESENTA Y SIETE PESOS M/CTE ($104.106.667,00), incluido los impuestos a que haya lugar.</t>
  </si>
  <si>
    <t>https://community.secop.gov.co/Public/Tendering/OpportunityDetail/Index?noticeUID=CO1.NTC.5970312&amp;isFromPublicArea=True&amp;isModal=true&amp;asPopupView=true</t>
  </si>
  <si>
    <t>El término estrictamente indispensable para que el contratista cumpla con el objeto y obligaciones contractuales será 8 meses y 16 días calendario, o hasta 31 de diciembre 2024, lo primero que ocurra.</t>
  </si>
  <si>
    <t>SONIA LUCÍA GÜIZA ARIZA</t>
  </si>
  <si>
    <t>ARTES PLASTICAS Y VISUALES</t>
  </si>
  <si>
    <t>https://www1.funcionpublica.gov.co/web/sigep2/hdv/-/directorio/S2336555-8003-5/view</t>
  </si>
  <si>
    <t>Prestar los servicios profesionales a la Subdirección de Educación y Participación para apoyar la elaboración de piezas gráficas didácticas y divulgativas en el marco de la misionalidad de la dependencia.</t>
  </si>
  <si>
    <t>1. Apoyar el desarrollo y diseño de material didáctico visualmente atractivo y efectivo, incluyendo infografías y otros recursos gráficos, que faciliten la implementación de las acciones propias de la Dependencia. 2. Contribuir con la elaboración de presentaciones visuales dinámicas que acompañen los procesos de formación, capacitación y sensibilización desarrollados por la Subdirección de Educación y Participación, asegurando la coherencia visual y el impacto comunicacional y pedagógico. 3. Apoyar la diagramación y maquetación de textos, manuales, guías y otros documentos educativos producidos por la Subdirección de Educación y Participación en desarrollo de su misionalidad. 4. Servir de enlace con el área de Comunicación de la entidad a fin de asegurar que todas las piezas gráficas diseñadas cumplan con las normativas y lineamientos establecidos por el Ministerio de Ambiente y Desarrollo Sostenible, así como con los principios de accesibilidad y usabilidad.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</si>
  <si>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CINCUENTA Y TRES MILLONES CIENTO VEINTICINCO MIL PESOS ($53.125.000), incluido los impuestos a que haya lugar.</t>
  </si>
  <si>
    <t>https://community.secop.gov.co/Public/Tendering/OpportunityDetail/Index?noticeUID=CO1.NTC.5970645&amp;isFromPublicArea=True&amp;isModal=true&amp;asPopupView=true</t>
  </si>
  <si>
    <t>El término estrictamente indispensable para que el contratista cumpla con el objeto y obligaciones contractuales será de OCHO (8) MESES QUINCE (15) DÍAS CALENDARIO, o hasta 31 de diciembre, lo primero que ocurra</t>
  </si>
  <si>
    <t>LINA CONSTANZA TAMAYO OLIVEROS</t>
  </si>
  <si>
    <t>https://www1.funcionpublica.gov.co/web/sigep2/hdv/-/directorio/S2138239-8003-5/view</t>
  </si>
  <si>
    <t>Prestar servicios profesionales a la Oficina de Asuntos Internacionales del Ministerio de Ambiente y Desarrollo Sostenible para la gestión, articulación y seguimiento de los compromisos adquiridos en escenarios internacionales en el marco de la democratización del conocimiento, la información ambiental y el riesgo de desastres.</t>
  </si>
  <si>
    <t>1. Apoyar la gestión y seguimiento a la ejecución de proyectos de cooperación internacional derivados de los compromisos adquiridos en escenarios internacionales para la democratización del conocimiento, la información ambiental y el riesgo de desastres e incendios forestales. 2. Facilitar la articulación entre el Ministerio de Ambiente y Desarrollo Sostenible y otras entidades gubernamentales, instituciones académicas, organizaciones no gubernamentales y actores relevantes de la cooperación internacional para promover acciones conjuntas para la democratización del conocimiento, la información ambiental y el riesgo de desastres con énfasis en termas de relacionados en la preparación de la delegación del ministerio de Ambiente a las COP 16 y COP 29. 3. Apoyar la generación de insumos y sus respectivos reportes sobre el progreso en la implementación de los compromisos internacionales relacionados con la democratización del conocimiento, la información ambiental y el riesgo de desastres e incendios forestales. 4. Apoyar a la Oficina de Asuntos Internacionales en la construcción de la estrategia del MinAmbiente para la estructuración de programas, proyectos, estrategias de cooperación internacional en materia de democratización del conocimiento, la información ambiental y el riesgo de desastres con énfasis en la COP 16 y COP 29. 5. Apoyar la elaboración de documentos conceptos técnicos, ayudas de memoria, documentos de posición o toma de decisiones dentro del contexto de las negociaciones a cargo de la Oficina de Asuntos Internacionales en materia de democratización del conocimiento, la información ambiental y el riesgo de desastres. 6. Apoyar en la preparación logística y técnica de reuniones internacionales e interinstitucionales relacionadas con el objeto contractual. 7. Gestionar de manera oportuna las PQRSDF y requerimientos por parte de los diferentes solicitantes y entes de control conforme a la competencia de la OAI. 8. Elaborar los informes, actas, documentos y matrices que sean solicitados por el supervisor en relación con el objeto contractual. 9. Las demás acciones que le sean asignadas por el supervisor y que por su naturaleza le correspondan</t>
  </si>
  <si>
    <t>El valor del contrato a celebrar es hasta por la suma de CINCUENTA Y CINCO MILLONES DOSCIENTOS CINCUENTA MIL PESOS M/CTE ($55.250.000) incluido impuestos a que haya lugar</t>
  </si>
  <si>
    <t>https://community.secop.gov.co/Public/Tendering/OpportunityDetail/Index?noticeUID=CO1.NTC.5972676&amp;isFromPublicArea=True&amp;isModal=true&amp;asPopupView=true</t>
  </si>
  <si>
    <t>El término estrictamente indispensable para que el contratista cumpla con el objeto y obligaciones contractuales será de ocho (8) meses y quince (15) días, contados a partir del cumplimiento de los requisitos de ejecución, o hasta 31 de diciembre 2024, lo primero que ocurra.</t>
  </si>
  <si>
    <t>DEBBY MARITZA CAMACHO ARDILA</t>
  </si>
  <si>
    <t>https://www1.funcionpublica.gov.co/web/sigep2/hdv/-/directorio/S439508-8003-5/view</t>
  </si>
  <si>
    <t>Prestar los servicios profesionales a la Dirección de Bosques Biodiversidad y Servicios Ecosistémicos del Ministerio de Ambiente y Desarrollo Sostenible en el desarrollo de actividades relacionadas con el enfoque de soluciones basadas en la naturaleza -SBN, así como brindar apoyo en el componente técnico para el cumplimiento de la Sentencia denominada ventanilla minera del Consejo de Estado.</t>
  </si>
  <si>
    <t>1. Aportar en la identificación, compilación, revisión, consolidación y organización de información correspondiente a documentos técnicos, actos administrativos, bases de datos y cartografía aportada por entidades públicas y organizaciones privadas, en el marco del cumplimiento de las órdenes que vinculen a la DBBSE en la Sentencia del Consejo de Estado denominada Ventanilla Minera. 2. Elaborar los insumos técnicos requeridos a la DBBSE, en cumplimiento de la Sentencia del Consejo de Estado denominada Ventanilla Minera, a partir de la revisión y análisis de la información obtenida de las diferentes entidades y organizaciones consultadas. 3. Elaborar los insumos técnicos requeridos a la DBBSE, para el desarrollo de la Guía Nacional de Soluciones basadas en la Naturaleza SBN. 4. Participar en espacios como mesas de trabajo, reuniones, talleres, visitas técnicas y demás espacios programados en el marco del objeto del contrato, generando los productos y soportes a que haya lugar. 5. Atender de conformidad con los lineamientos establecidos por el supervisor del contrato las peticiones, quejas, reclamos y sugerencias (PQRS) relacionadas con el objeto y obligaciones específicas del contrato. 6. Las demás que sean asignadas por el supervisor y se relacionen con el objeto y las obligaciones contractuales</t>
  </si>
  <si>
    <t>El valor del contrato a celebrar es hasta por la suma de SESENTA Y UN MILLONES SETECIENTOS CUARENTA MIL PESOS M/CTE ($61.740.000), incluido los impuestos a que haya lugar</t>
  </si>
  <si>
    <t>https://community.secop.gov.co/Public/Tendering/OpportunityDetail/Index?noticeUID=CO1.NTC.5990288&amp;isFromPublicArea=True&amp;isModal=true&amp;asPopupView=true</t>
  </si>
  <si>
    <t>El término estrictamente indispensable para que el contratista cumpla con el objeto y obligaciones contractuales será OCHO (8) MESES Y DOCE (12) DÍAS, o hasta 31 de diciembre de 2024, lo primero que ocurra.</t>
  </si>
  <si>
    <t>DAIVER GABRIEL PINTO PIMIENTA</t>
  </si>
  <si>
    <t>https://www1.funcionpublica.gov.co/web/sigep2/hdv/-/directorio/S4422143-8003-5/view</t>
  </si>
  <si>
    <t>Prestar servicios profesionales en la consolidación de insumos enfocados en el componente físico para la elaboración del Análisis Situacional y Evaluación Ambiental Estratégica del Departamento de La Guajira. Desarrollar actividades como enlace interinstitucional en la estructuración y ejecución técnica de los dos productos por realizar.</t>
  </si>
  <si>
    <t>1. Consolidar de manera técnica el Análisis Situacional y Evaluación Ambiental Estratégica en el departamento de La Guajira. Estos productos las adelantan temáticamente las dependencias del Ministerio de Ambiente y algunas instituciones del SINA. 2. Proponer, consensuar, desarrollar y consolidar la metodología, procedimientos, contenidos necesarios y análisis integral esperados del Análisis Situacional y Evaluación Ambiental Estratégica. 3. Realizar la estructuración técnica y levantamiento de información de los componentes y temáticas del sistema físico (geomorfología, agua, suelo, aire, ruido, clima, y demás componentes del entorno físico) e institucional en territorio, para los factores críticos de decisión del análisis situacional previsto para la Evaluación Ambiental Estratégica 4. Servir como enlace estratégico de forma interna (equipo de consolidación del Análisis Situacional y Evaluación Ambiental Estratégica) y en territorio, para la recopilación de los resultados y productos finales del Análisis Situacional y Evaluación Ambiental Estratégica adelantados conjuntamente por las dependencias del Ministerio de Ambiente y las entidades del SINA. 5. Hacer seguimiento a los compromisos producto de las articulaciones generadas en el marco del Análisis Situacional y Evaluación Ambiental Estratégica para el departamento de La Guajira. 6. Participar y convocar reuniones técnicas con actores clave, para la construcción de acuerdos territoriales en el marco del Análisis Situacional y Evaluación Ambiental Estratégica para el departamento de La Guajira. 7. Compilar documentos temáticos y elaborar los documentos intermedios y final del análisis Situacional, así como apoyar en la elaboración de la Evaluación Ambiental Estratégica en sus diferentes fases para el departamento de La Guajira. 8. Apoyar la implementación de las medidas propuestas en el plan de acción del análisis situacional. 9. Las demás que le sean asignadas por el supervisor del contrato en cumplimiento de su objeto contractual</t>
  </si>
  <si>
    <t>https://community.secop.gov.co/Public/Tendering/OpportunityDetail/Index?noticeUID=CO1.NTC.5988840&amp;isFromPublicArea=True&amp;isModal=true&amp;asPopupView=true</t>
  </si>
  <si>
    <t>RENSO ALEXANDER GARCIA PARRA</t>
  </si>
  <si>
    <t>https://www1.funcionpublica.gov.co/web/sigep2/hdv/-/directorio/S2243467-8003-5/view</t>
  </si>
  <si>
    <t>Prestar servicios profesionales al Despacho de la Ministra de Ambiente y Desarrollo Sostenible en la definición e implementación de metodologías de espacios de diálogo y realización de foros y mesas de trabajo con actores sociales e institucionales, en el marco de las estrategias y prioridades de Plan Nacional de Desarrollo y la realización de la COP16</t>
  </si>
  <si>
    <t>1. Definir metodologías para la realización de los espacios de dialogo, foros y mesas de trabajo con actores sociales e instituciones en el marco de la COP 16 y prioridades del PND. 2. Participar en los espacios de dialogo, mesas de trabajo y foros que se realicen con actores sociales e institucionales en el marco del PND y COP16 siempre que le sea solicitado por la supervisión del contrato. 3. Acompañar la implementación de estrategias y acciones institucionales desarrolladas en el marco de la realización de la COP16. 4. Acompañar a la señora Ministra en el desarrollo de la agenda de gobierno en lo relacionado a la implementación de las políticas, programas y proyectos priorizados en el Plan Nacional de Desarrollo. 5. Acompañar al Despacho de la Ministra de Ambiente y Desarrollo Sostenible en el relacionamiento con actores sociales, ambientales y territoriales para el fortalecimiento del diálogo social en virtud del Plan Nacional de Desarrollo. 6. Participar en el seguimiento de los compromisos estratégicos de la agenda territorial del Despacho de la Ministra de Ambiente y Desarrollo Sostenible, apoyando en el desarrollo de los procesos de articulación con las áreas técnicas de la entidad, el Sistema Nacional de Diálogo Social, las instituciones que conforman el Sistema Nacional Ambiental – SINA y el Gobierno Nacional. 7. Acompañar al Despacho de la Ministra de Ambiente y Desarrollo Sostenible en la formulación e implementación de acciones que promuevan la justicia y democracia ambiental en los territorios priorizados en el Plan Nacional de Desarrollo. 8. Las demás actividades que sean asignadas por la supervisión del contrato y estén relacionadas directamente con el objeto de este.</t>
  </si>
  <si>
    <t>El valor del contrato a celebrar es hasta por la suma de CIENTO CUARENTA Y CUATRO MILLONES QUINIENTOS MIL PESOS M/CTE. ($144.500.000), incluidos los impuestos a que haya lugar.</t>
  </si>
  <si>
    <t>https://community.secop.gov.co/Public/Tendering/OpportunityDetail/Index?noticeUID=CO1.NTC.5971891&amp;isFromPublicArea=True&amp;isModal=true&amp;asPopupView=true</t>
  </si>
  <si>
    <t>El término estrictamente indispensable para que el contratista cumpla con el objeto y las obligaciones contractuales será por OCHO (8) MESES Y QUINCE (15) DIAS o hasta el 31 de diciembre de 2024, lo primero que ocurra, previo cumplimiento de los requisitos de perfeccionamiento y ejecución del contrato</t>
  </si>
  <si>
    <t>MELISSA  GISELLE CUEVAS ROMERO</t>
  </si>
  <si>
    <t>https://www1.funcionpublica.gov.co/web/sigep2/hdv/-/directorio/S4538603-8003-5/view</t>
  </si>
  <si>
    <t>Prestar servicios profesionales a la Dirección de Asuntos Ambientales Sectorial y Urbana del Ministerio de Ambiente y Desarrollo Sostenible para la elaboración de lineamientos técnicos que incorporen el concepto de soluciones basadas en naturaleza en contextos urbanos en municipios priorizados.</t>
  </si>
  <si>
    <t>1. Presentar para aprobación del supervisor un plan de trabajo (actividades, cronograma y entregables) dentro de los diez (10) días calendario siguientes al cumplimiento de los requisitos de ejecución del contrato. 2. Elaborar la propuesta de contenido sobre lineamientos técnicos de soluciones basadas en naturaleza para municipios priorizados en el marco del Plan Nacional de Desarrollo 2022 – 2026. 3. Desarrollar mesas de trabajo con expertos temáticos del Instituto Alexander von-Humboldt y otros actores institucionales relacionados, para la estructuración de los lineamientos técnicos de soluciones basadas en naturaleza. 4. Elaborar el contenido técnico de los lineamientos de soluciones basadas en naturaleza concertados en mesas de trabajo y aprobado por el supervisor. 5. Divulgar y capacitar a funcionarios de autoridades ambientales y entes territoriales en los contenidos de los lineamientos técnicos de soluciones basadas en naturaleza para el fortalecimiento de capacidades locales y la inclusión de criterios de biodiversidad dentro de planes, programas y proyectos en ciudades y municipios del territorio nacional. 6. Apoyar en la estructuración de proyectos de gestión ambiental urbana bajo ciriterios de soluciones basadas en naturaleza en municipios priorizados en el marco del Plan Nacional de Desarrollo 2022 – 2026. 7. Proyectar y gestionar, dentro de los términos legales, las comunicaciones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</si>
  <si>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SETENTA Y DOS MILLONES DE PESOS M/CTE ($72.000.000) incluido los impuestos a que haya lugar.</t>
  </si>
  <si>
    <t>https://community.secop.gov.co/Public/Tendering/OpportunityDetail/Index?noticeUID=CO1.NTC.5981546&amp;isFromPublicArea=True&amp;isModal=true&amp;asPopupView=true</t>
  </si>
  <si>
    <t>NELSON OBREGÓN NEIRA</t>
  </si>
  <si>
    <t>https://www1.funcionpublica.gov.co/web/sigep2/hdv/-/directorio/S110838-8003-5/view</t>
  </si>
  <si>
    <t>Prestar servicios profesionales a la Dirección de Gestión Integral del Recurso Hídrico del Ministerio para asesorar técnicamente, con criterios y recomendaciones hidroinformáticos, de sostenibilidad y ordenamiento alrededor del agua las estrategias que se definan para la atención de las sentencias de los ríos Cauca (038 de 2019) y Atrato (T_x0002_622 de 2016), las ecorregiones priorizadas en el Plan Nacional de Desarrollo-PND, mesa técnica de modelación y la reformulación de la Política Nacional para la Gestión Integral del Recurso Hídrico.</t>
  </si>
  <si>
    <t>1. Brindar asesoramiento técnico a la Dirección de Gestión Integral del Recuso Hídrico en la elaboración, revisión, ajuste e implementación de planes de acción o la estrategia que se defina para la atención de las sentencias del río Cauca (038 de 2019) y río Atrato (T-622 de 2016). 2. Apoyar la implementación y asesorar técnicamente los programas y proyectos que se lleven a cabo en las ecorregiones priorizadas en el PND, desde la perspectiva de modelación integrada y en el marco de los criterios y lineamientos establecidos para el ordenamiento de territorios alrededor del agua. 3. Apoyar técnicamente con criterios y lineamientos hidroinformáticos, de sostenibilidad y ordenación alrededor del agua los ejercicios de consolidación del diagnóstico integral y elaboración de propuesta dentro del proceso de reformulación de la PNGIRH. 4. Participar y asesorar los espacios y escenarios, incluyendo el acompañamiento técnico a las autoridades ambientales, comités regionales, mesa de modelación y mesas de trabajo, así como aquellas que sean requeridas por el supervisor, en virtud del cumplimiento del objeto contractual. 5. Las demás que le asigne el supervisor del contrato y que tengan relación directa con el objeto contractual.</t>
  </si>
  <si>
    <t>El valor del contrato a celebrar es hasta por la suma de CIENTO SIETE MILLONES OCHOCIENTOS MIL PESOS M/CTE ($107.800.000) incluido IVA y los impuestos a que haya lugar</t>
  </si>
  <si>
    <t>https://community.secop.gov.co/Public/Tendering/OpportunityDetail/Index?noticeUID=CO1.NTC.5982012&amp;isFromPublicArea=True&amp;isModal=true&amp;asPopupView=true</t>
  </si>
  <si>
    <t>El término estrictamente indispensable para que el contratista cumpla con el objeto y obligaciones contractuales será de siete (07) meses veintiún (21) dias, o hasta 31 de diciembre, lo primero que ocurra.</t>
  </si>
  <si>
    <t>DANIEL GERARDO MATIZ KECAN</t>
  </si>
  <si>
    <t>INGENIERIA DE SISTEMAS Y COMPUTACION</t>
  </si>
  <si>
    <t>https://www1.funcionpublica.gov.co/web/sigep2/hdv/-/directorio/S3830286-8003-5/view</t>
  </si>
  <si>
    <t>Prestación de servicios profesionales a la Dirección de Gestión Integral de Recurso Hídrico del Ministerio de Ambiente y Desarrollo Sostenible para la atención de incidencias de los módulos de POMCA y PORH, asi como realizar el mantenimiento de las mejoras a los requerimientos funcionales y no funcionales y complementos tecnológicos del Sistema de Información del Recurso Hídrico.</t>
  </si>
  <si>
    <t>1. Presentar un plan de trabajo para la ejecución del contrato, para la aprobación de la supervisión y conforme sus orientaciones. 2. Resolver las incidencias, atender requerimiento y dar soporte técnico para modificación y mejoras de los componentes y servicios del aplicativo SIRH que incluyan el paso de producción y preproducción 3. Apoyar con la realización de ajustes y desarrollos de componentes de software que permitan el registro, edición, listado y eliminación de información de atributos propios de cada fase del módulo PORH, requerimientos Front End y Back End. 4. Brindar apoyo en el proceso de levantamiento de requerimientos funcionales en articulación con el componente temático del SIRH. 5. Apoyar la elaboración de documentación de los componentes y módulos del SIRH, manual técnico, historias de usuarios. 6. Apoyar los procesos de socialización y capacitaciones sobre el uso del SIRH y sus respectivos módulos. 7. Todas las demás actividades que le sean asignadas por el Supervisor del Contrato y que tenga relación con el objeto del contrato.</t>
  </si>
  <si>
    <t>El valor del contrato a celebrar es hasta por la suma de SESENTA Y DOS MILLONES SEIS MIL PESOS M/CTE ($ 62.006.000), incluido los impuestos a que haya lugar.</t>
  </si>
  <si>
    <t>https://community.secop.gov.co/Public/Tendering/OpportunityDetail/Index?noticeUID=CO1.NTC.5982984&amp;isFromPublicArea=True&amp;isModal=true&amp;asPopupView=true</t>
  </si>
  <si>
    <t>LIZBETH GISELLA RAMIREZ RAMIREZ</t>
  </si>
  <si>
    <t>https://www1.funcionpublica.gov.co/web/sigep2/hdv/-/directorio/S824347-8003-5/view</t>
  </si>
  <si>
    <t>Prestar servicios profesionales a la Dirección de Gestión Integral del Recurso Hídrico del Ministerio de Ambiente y Desarrollo Sostenible, con el fin de brindar apoyo técnico requerido a la gestión, seguimiento y evaluación de proyectos estratégicos y/o acuerdos resultantes que se desarrollen en las macrocuencas Amazonas y Orinoco, priorizando las ecorregiones del PND 2022-2026 en dichas macrocuencas para contribuir en el ordenamiento alrededor del agua y conforme con la implementación de los Planes Estratégicos de las Macrocuencas Amazonas y Orinoco</t>
  </si>
  <si>
    <t>1. Elaborar y presentar para la aprobación de la supervisión un plan de trabajo para la ejecución del contrato. 2. Elaborar, gestionar o apoyar la implementación de acuerdos, memorandos de entendimiento o convenios con entidades e instituciones que promuevan la implementación de los PEM Amazonas y Orinoco, con énfasis en los territorios estratégicos/priorizados del PND 2022-2026. 3. Elaborar los insumos técnicos requeridos, gestionar y acompañar la formulación, implementación o seguimiento de como mínimo (1) proyecto en cada una de las Macrocuencas Amazonas y Orinoco, acorde con la priorización de acciones identificada en los PEM Amazonas y Orinoco, relacionados con la implementación de medidas de adaptación y mitigación del cambio climático en la Macrocuenca. 4. Gestionar, apoyar y participar en el desarrollo de las instancias de coordinación, escenarios y espacios técnicos requeridos, incluyendo el acompañamiento técnico a las autoridades ambientales, así como en aquellos espacios que sean requeridos por el supervisor, en virtud del cumplimiento del objeto contractual, para promover la implementación de acciones de los PEM Amazonas y Orinoco. 5. Apoyar a la DGIRH en la preparación de insumos técnicos que sean requeridos para la atención de solicitudes internas y externas asignadas por la supervisión 6. Apoyar la gestión de la información generada en el marco del PEM y su seguimiento, mediante el acompañamiento al módulo PEM – SIRH, de acuerdo con las orientaciones y requerimientos de la supervisión 7. Todas las demás actividades que le sean asignadas por el Supervisor del Contrato y que tenga relación con el objeto del contrato.</t>
  </si>
  <si>
    <t>El valor del contrato a celebrar es hasta por la suma Ochenta millones quinientos diez mil Pesos M/CTE ($80.510.000), incluido los impuestos a que haya lugar.</t>
  </si>
  <si>
    <t>https://community.secop.gov.co/Public/Tendering/OpportunityDetail/Index?noticeUID=CO1.NTC.5985362&amp;isFromPublicArea=True&amp;isModal=true&amp;asPopupView=true</t>
  </si>
  <si>
    <t>El término estrictamente indispensable para que el contratista cumpla con el objeto y obligaciones contractuales será de Ocho (08) Meses y Nueve (09) Dias Calendario, contados a partir del cumplimiento de los requisitos de ejecución previo perfeccionamiento del contrato, o hasta 31 de diciembre, lo primero que ocurra.</t>
  </si>
  <si>
    <t>JORGE EDUARDO BURGOS MORAN</t>
  </si>
  <si>
    <t>https://www1.funcionpublica.gov.co/web/sigep2/hdv/-/directorio/S4903318-8003-5/view</t>
  </si>
  <si>
    <t>Prestar servicios profesionales a la Dirección de Asuntos Ambientales Sectorial y Urbana del Ministerio de Ambiente y Desarrollo Sostenible para apoyar la elaboración de informes, conceptos, insumos y recomendaciones técnicas en proyectos de infraestructura de interés regional y nacional e implementación de sistemas urbanos de drenaje sostenible en el marco del cumplimiento de las Metas del Plan Nacional de Desarrollo.</t>
  </si>
  <si>
    <t>1. Elaborar y presentar al supervisor un plan detallado de trabajo, que incluya actividades, cronograma y entregables, en un plazo máximo de diez (10) días calendario tras cumplir con los requisitos de ejecución establecidos en el contrato. 2. Apoyar técnicamente a la Dirección en el análisis, valoración y emisión de pronunciamientos, recomendaciones, conceptos e informes técnicos y elaborar los documentos relacionados con los temas asignados, entre ellos mega- proyectos de infraestructura de escala regional y nacional (Hidro Ituango, Canal del Dique), entre otros que sean priorizados por la Supervisión. 3. Apoyar desde el componente técnico en la atención oportuna de las alertas tempranas emitidas por la Defensoría del Pueblo. 4. Realizar visitas técnicas de apoyo que sean priorizadas por la supervisión brindando apoyo en la elaboración de pronunciamientos técnicos requeridos por la dependencia. 5. Participar en mesas de trabajo y aportar en la elaboración de lineamientos técnicos, regulaciones normativas para la implementación de soluciones basadas en naturaleza, con énfasis en alternativas de Sistemas Urbanos de Drenaje Sostenible -SUDS. 6. Apoyar el proceso de fortalecimiento de las capacidades en autoridades ambientales y entes territoriales en los temas relacionados con el objeto del contrato. 7. Apoyar el proceso de elaboración de iniciativas normativas, guías, lineamientos que le sean solicitados. 8.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9. Participar en las reuniones relacionadas con el objeto contractual, para lo cual se deben allegar los soportes de la asistencia, ayudas de memoria y soporte del seguimiento a los compromisos establecidos, en caso de aplicar.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Apoyar, cuando sea requerido, las jornadas de capacitación o divulgación relacionadas con las funciones de la Dirección de Asuntos Ambientales, Sectorial y Urbana en las que la experticia del contratista sea necesaria o en las que se relacione con el objeto contractual. 12. Las demás actividades que le asigne el supervisor del contrato y que tengan relación con el objeto contractual.</t>
  </si>
  <si>
    <t>https://community.secop.gov.co/Public/Tendering/OpportunityDetail/Index?noticeUID=CO1.NTC.5980501&amp;isFromPublicArea=True&amp;isModal=true&amp;asPopupView=true</t>
  </si>
  <si>
    <t>ANGELA DEL PILAR VIANCHA SANCHEZ</t>
  </si>
  <si>
    <t>https://www1.funcionpublica.gov.co/web/sigep2/hdv/-/directorio/S1308093-8003-5/view</t>
  </si>
  <si>
    <t>Prestación de servicios profesionales a la Dirección de Gestión Integral de Recurso Hídrico del Ministerio de Ambiente y Desarrollo Sostenible para apoyar la implementación del Programa Nacional de Investigación para la Gestión Integral del Recurso Hídrico y sus herramientas asociadas, fortaleciendo los procesos de gestión del conocimiento en los diferentes escenarios priorizados por la DGIRH.</t>
  </si>
  <si>
    <t>1. Elaborar y presentar un plan de trabajo para la ejecución del contrato, de conformidad con las orientaciones del supervisor 2. Apoyar en la creación e implementación de una estrategia para fomentar la investigación y el desarrollo de nuevos conocimientos que den respuesta a las necesidades priorizadas en las ecorregiones para la transición hacia un modelo de sostenibilidad del recurso hídrico, en articulación con Instituciones de Educación 3. Promover y fortalecer nodos territoriales de conocimiento para la gestión integral del recurso hídrico, con diferentes actores de la academia en ecorregiones priorizadas por la DGIRH. 4. Apoyar la formulación de estrategias entre el sector público, privado y la Academia para la financiación y desarrollo de proyectos enfocados a la gestión integral del recurso hídrico. 5. Generar insumos para la identificación y caracterización de conocimientos tradicionales de grupos étnicos como aporte a la formulación de instrumentos de administración, planificación y gobernanza del agua. 6. Generar insumos técnico-sociales para la consolidación del Módulo de Gobernanza del Agua en el marco del objeto contractual. 7. Todas las demás actividades que le sean asignadas por el Supervisor del Contrato y que tengan relación con las obligaciones de objeto contractual.</t>
  </si>
  <si>
    <t>El valor del contrato a celebrar es hasta por la suma de CINCUENTA Y SIETE MILLONES CUATROCIENTOS MIL PESOS M/TE ($57.400.000) incluido los impuestos a que haya lugar.</t>
  </si>
  <si>
    <t>https://community.secop.gov.co/Public/Tendering/OpportunityDetail/Index?noticeUID=CO1.NTC.5985383&amp;isFromPublicArea=True&amp;isModal=true&amp;asPopupView=true</t>
  </si>
  <si>
    <t>ALISON XIOMARA URRUTIA RAMIREZ</t>
  </si>
  <si>
    <t>https://www1.funcionpublica.gov.co/web/sigep2/hdv/-/directorio/S1676747-8003-5/view</t>
  </si>
  <si>
    <t>Prestación de servicios profesionales a la Dirección de Bosques Biodiversidad y Servicios Ecosistémicos del Ministerio de Ambiente y Desarrollo Sostenible, para adelantar el acompañamiento, la gestión y el cumplimiento de los compromisos relacionados con los contratos de conservación natural, y las figuras de ocupación y uso en áreas de Reserva Forestal de Ley 2da de 1959.</t>
  </si>
  <si>
    <t>1. Proyectar los lineamientos y conceptos en el marco de los contratos de conservación natural y demás estrategias de ocupación y uso en áreas de reservas forestales establecidas mediante la Ley 2ª de 1959. 2. Apoyo en los procesos de consolidación de rutas de implementación de reglamentación asociada al Plan Nacional de Desarrollo 2022-2026, para los temas relacionados con el objeto contractual. 3. Proyectar las respuestas de las PQRS y demás requerimientos relacionados con el objeto y las obligaciones del contrato, dentro de los términos establecidos y en el mes asignado, adjuntando el reporte del sistema de Gestión Documental que evidencia el estado de las asignaciones. 4. Asistir a las reuniones y mesas técnicas interinstitucionales que le sean requeridas en el marco de los temas relacionados con las reservas forestales de Ley 2da de 1959, generando los actas, informes y documentos técnicos a que haya lugar. 5. Evaluar propuestas técnicas (Zonificación, realinderación, uso y tenencia, entre otras) sobre temas relacionados con la Ley 2da de 1959. 6. Apoyo técnico para el desarrollo de iniciativas normativas relacionadas con las Reservas Forestales de Ley 2da de 1959. 7. Entregar a archivo de gestión de la Dirección de Bosques, Biodiversidad y Servicios Ecosistémicos, la documentación generada durante el desarrollo de las obligaciones del contrato, empleando los formatos establecidos en el MADSIGestión. 8. Las demás que sean asignadas por el supervisor del contrato y que tengan relación con el objeto contractual</t>
  </si>
  <si>
    <t>El valor del contrato a celebrar es hasta por la suma de CINCUENTA Y OCHO MILLONES OCHOCIENTOS MIL PESOS M/CTE ($58.800.000), incluido los impuestos a que haya lugar</t>
  </si>
  <si>
    <t>https://community.secop.gov.co/Public/Tendering/OpportunityDetail/Index?noticeUID=CO1.NTC.5986867&amp;isFromPublicArea=True&amp;isModal=true&amp;asPopupView=true</t>
  </si>
  <si>
    <t>ALVARO ALEXANDER DAVILA GIRALDO</t>
  </si>
  <si>
    <t>https://www1.funcionpublica.gov.co/web/sigep2/hdv/-/directorio/S4174134-8003-5/view</t>
  </si>
  <si>
    <t>Prestación de servicios profesionales para la Dirección de Bosques, Biodiversidad y Servicios Ecosistémicos del Ministerio de Ambiente y Desarrollo Sostenible para apoyar técnicamente los sistemas de información geográfica y análisis de datos de las áreas ambientales requeridas en la dirección.</t>
  </si>
  <si>
    <t>1. Apoyar en la coordinación para el reparto y seguimiento de las solicitudes cartográficas y geográficas que deban ser tramitadas por la Dirección. 2. Brindar apoyo técnico al equipo de profesionales de la DBBSE entorno a Sistemas de Información Geográfica (SIG), orientando sobre la calidad y precisión en la elaboración de análisis geoespaciales y mapas. 3. Realizar los análisis necesarios de los datos geográficos, para brindar el apoyo a los requerimientos solicitados por la Dirección de Bosques Biodiversidad y Servicios Ecosistémicos. 4. Generar la documentación requerida de los objetos geográficos que sean relacionados a las obligaciones del contrato, para el mantenimiento de la Infraestructura de Datos Espaciales IDE del Ministerio de Ambiente y Desarrollo Sostenible. 5. Gestionar los datos geográficos y salidas gráficas necesarios para dar respuesta a las Peticiones, Quejas, Reclamos y Sugerencias (PQRS) y otros requerimientos relacionados con el alcance del contrato utilizando herramientas de Sistemas de Información Geográfica. 6. Participar activamente en las reuniones y visitas técnicas a proyectos, actividades o situaciones relacionadas con la temática del contrato, elaborando informes y documentos técnicos según sea necesario. 7. Cumplir con otras tareas asignadas por el supervisor del contrato que estén relacionadas con el alcance contractual.</t>
  </si>
  <si>
    <t>https://community.secop.gov.co/Public/Tendering/OpportunityDetail/Index?noticeUID=CO1.NTC.5982652&amp;isFromPublicArea=True&amp;isModal=False</t>
  </si>
  <si>
    <t>El término estrictamente indispensable para que el contratista cumpla con el objeto y obligaciones contractuales será de OCHO (8) MESES, o hasta 31 de diciembre de 2024, lo primero que ocurra.</t>
  </si>
  <si>
    <t>NELSON ANDRES PINEDA PIÑEROS</t>
  </si>
  <si>
    <t>https://www1.funcionpublica.gov.co/web/sigep2/hdv/-/directorio/S743317-8003-5/view</t>
  </si>
  <si>
    <t>Prestar servicios profesionales a la Subdirección de Educación y Participación para la proyección, revisión, verificación y consolidación de los insumos técnicos en temas relacionados con enfoques diferenciales que fortalezcan la ejecución de proyectos estratégicos de educación y participación ambiental de conformidad a los objetivos y misionalidad de la dependencia.</t>
  </si>
  <si>
    <t>1. Proyectar las ayudas de memoria, relatorías y demás documentos relacionados con enfoques diferenciales y del sector ambiente que sean requeridos por el supervisor, para el ejercicio de las intervenciones técnicas de la Subdirección de Educación y Participación en los que se requiera contar con documentos técnicos de apoyo. 2. Apoyar en la elaboración de documentos técnicos, para los procesos de gestión de conocimiento que contribuyan al desarrollo de las líneas estratégicas relacionadas con educación y participación y divulgación. 3. Proyectar el material de apoyo, que contenga los datos e información, para las intervenciones técnicas de la subdirección de educación y participación en temas ambientales y en enfoque diferencial. 4. Realizar la recopilación y sistematización de la información existente en la entidad para la elaboración de documentos técnicos inherentes a la gestión de la Subdirección de Educación y Participación. 5. Proyectar respuestas a requerimientos, consultas y demás que sean competencia de la Subdirección y que le sean asignadas al contratista. 6. Participar las reuniones que se convoquen, para la preparación de insumos y elaboración de informes y reportes que deba presentar la Subdirección de Educación y Participación. 7. Las demás que determine el supervisor del contrato, relacionadas con el ejercicio de sus obligaciones y el objeto contractual.</t>
  </si>
  <si>
    <t>El valor del contrato a celebrar es hasta por la suma de SESENTA Y OCHO MILLONES M/CTE ($ 68.000.000), incluido los impuestos a que haya lugar.</t>
  </si>
  <si>
    <t>https://community.secop.gov.co/Public/Tendering/OpportunityDetail/Index?noticeUID=CO1.NTC.6027390&amp;isFromPublicArea=True&amp;isModal=False</t>
  </si>
  <si>
    <t>El término estrictamente indispensable para que el contratista cumpla con el objeto y obligaciones contractuales será OCHO (8) MESES, o hasta 31 de diciembre 2024, lo primero que ocurra.</t>
  </si>
  <si>
    <t>8 CONTRATO INTERADMINISTRATIVO</t>
  </si>
  <si>
    <t>SERVICIO AÉREO A TERRITORIOS NACIONALES S.A. SATENA</t>
  </si>
  <si>
    <t>OSCAR ZULUAGA CASTAÑO</t>
  </si>
  <si>
    <t>Prestación de servicios de transporte aéreo de vuelos chárter, para atender los requerimientos que demande el desplazamiento aéreo de la titular de la cartera y de los colaboradores de las entidades del SINA autorizados, dentro del territorio nacional en desarrollo de las actividades propias del cargo</t>
  </si>
  <si>
    <t>El valor del presente Contrato es por la suma de CIENTO VEINTE MILLONES DE PESOS ($120.000.000) M/CTE, incluido IVA y todos los impuestos de ley. El valor del contrato corresponderá a la prestación efectiva y real del servicio.</t>
  </si>
  <si>
    <t>A-02-02-02-006-004</t>
  </si>
  <si>
    <t>https://community.secop.gov.co/Public/Tendering/OpportunityDetail/Index?noticeUID=CO1.NTC.6004420&amp;isFromPublicArea=True&amp;isModal=False</t>
  </si>
  <si>
    <t>El plazo de ejecución del Contrato Interadministrativo será hasta el 31 de diciembre de 2024 y/o hasta agotar los recursos, lo primero que ocurra, previo cumplimiento de los requisitos de perfeccionamiento y ejecución.</t>
  </si>
  <si>
    <t>LAURA ELIZABETH HOLGUIN VILLAREAL</t>
  </si>
  <si>
    <t>https://www1.funcionpublica.gov.co/web/sigep2/hdv/-/directorio/S1535462-8003-5/view</t>
  </si>
  <si>
    <t>Prestar servicios profesionales a la Dirección de Gestión Integral del Recurso Hídrico del Ministerio de Ambiente y Desarrollo Sostenible, con el fin de brindar apoyo técnico requerido a la gestión, seguimiento y evaluación de proyectos estratégicos y/o acuerdos resultantes que se desarrollen en la macrocuenca Caribe, priorizando las ecorregiones del PND 2022-2026 en dicha macrocuenca para contribuir en el ordenamiento alrededor del agua y conforme con la implementación del Plan Estratégico de la Macrocuenca Caribe</t>
  </si>
  <si>
    <t>1. Elaborar y presentar un plan de trabajo para la ejecución de las actividades del contrato 2. Elaborar, gestionar y/o implementar acuerdos, memorandos de entendimiento o convenios con entidades e instituciones que promuevan la implementación del PEM Caribe, con énfasis en los territorios estratégicos/priorizados del PND 2022-2026. 3. Elaborar los insumos técnicos requeridos, gestionar y acompañar la formulación, implementación y/o seguimiento de como mínimo (1) proyecto en el área de la Macrocuenca Caribe, acorde con la priorización de acciones identificada en el PEM Caribe, relacionados con la implementación de medidas de adaptación y mitigación del cambio climático en la Macrocuenca. 4. Gestionar, apoyar y participar en el desarrollo de las instancias de coordinación, escenarios y espacios técnicos requeridos, incluyendo el acompañamiento técnico a las autoridades ambientales, así como en aquellos espacios que sean requeridos por el supervisor, en virtud del cumplimiento del objeto contractual, para promover la implementación de acciones del PEM Caribe. 5. Apoyar a la DGIRH en la preparación de insumos técnicos que sean requeridos para la atención de solicitudes internas y externas relacionadas con el propósito del contrato. 6. Apoyar la gestión de la información generada en el marco del PEM y su seguimiento, mediante el acompañamiento al módulo PEM - SIRH. 7. Las demás que requiera el supervisor del contrato y que tengan relación directa con el objeto contractual.</t>
  </si>
  <si>
    <t>El valor del contrato a celebrar es hasta por la suma de SETENTA Y CINCO MILLONES NOVECIENTOS CINCUENTA MIL PESOS M/CTE (75.950.000) incluidos los impuestos a que haya lugar</t>
  </si>
  <si>
    <t>https://community.secop.gov.co/Public/Tendering/OpportunityDetail/Index?noticeUID=CO1.NTC.6017720&amp;isFromPublicArea=True&amp;isModal=true&amp;asPopupView=true</t>
  </si>
  <si>
    <t>El término estrictamente indispensable para que el contratista cumpla con el objeto y obligaciones contractuales será de OCHO (08) MESES Y CINCO (05) DÍAS contados a partir del cumplimiento de los requisitos de ejecución previo perfeccionamiento del contrato, o hasta 31 de diciembre, lo primero que ocurra.</t>
  </si>
  <si>
    <t>RAFAEL ENRIQUE MEDRANO TORRES</t>
  </si>
  <si>
    <t>https://www1.funcionpublica.gov.co/web/sigep2/hdv/-/directorio/S2720148-8003-5/view</t>
  </si>
  <si>
    <t>Prestar sus servicios profesionales a la Oficina de Tecnologías de la Información y las Comunicaciones del Ministerio de Ambiente y Desarrollo Sostenible para la construcción de software, apoyando la construcción de arquitecturas de aplicación, construcción de componentes de software, diseño de bases de datos relacionales y no relacionales, en los sistemas de información asignados.</t>
  </si>
  <si>
    <t>1. Participar en los procesos de análisis y diseño de requerimientos funcionales de acuerdo de los estándares definidos en la entidad y le sean asignados. 2. Apoyar en la construcción y revisión de la infraestructura y arquitectura tecnológica de los sistemas de información de la Oficina de Tecnologías de la Información y las Comunicaciones. 3. Realizar las tareas correspondientes en los procesos de migración y despliegue de sistemas de información según indicaciones del supervisor del contrato 4. Desarrollar artefactos de software de negocio que se deriven de la definición de las historias de usuario y realizar actualizaciones a desarrollos existentes que le sean asignados cumpliendo al procedimiento de gestión de proyectos de sistemas de información de la Oficina de Tecnologías de la Información y las Comunicaciones. 5. Apoyar en la ejecución de pruebas funcionales y no funcionales de los artefactos de software de los proyectos de los sistemas de información de la Oficina de Tecnologías de la Información y las Comunicaciones. 6. Elaborar y actualizar la documentación técnica referente a las actualizaciones de los sistemas de información de la Oficina de Tecnologías de la Información y las Comunicaciones, de acuerdo a los procedimientos y estándares establecidos en la Oficina de Tecnologías de la Información y las Comunicaciones. 7. Documentar y versionar los productos implementados de acuerdo con los lineamientos establecidos en la Oficina de Tecnología de la Información y las Comunicaciones. 8. Administrar o parametrizar los sistemas de información que le sean asignados en la Oficina de Tecnología de la Información y las Comunicaciones.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que le sean asignadas por el supervisor del contrato, inherentes al objeto del mismo.</t>
  </si>
  <si>
    <t>El valor del contrato a celebrar es hasta por la suma $ 82.666.667 incluido los impuestos a que haya lugar.</t>
  </si>
  <si>
    <t>https://community.secop.gov.co/Public/Tendering/OpportunityDetail/Index?noticeUID=CO1.NTC.5988501&amp;isFromPublicArea=True&amp;isModal=true&amp;asPopupView=true</t>
  </si>
  <si>
    <t>El término estrictamente indispensable para que el contratista cumpla con el objeto y obligaciones contractuales será de ocho (8) meses y ocho (8) dias, o hasta el 31 de diciembre de 2024, lo primero que ocurra.</t>
  </si>
  <si>
    <t>FERNANDO MOLANO NIETO</t>
  </si>
  <si>
    <t>NGENIERIA DE RECURSOS HIDRICOS Y GESTION AMBIENTAL</t>
  </si>
  <si>
    <t>https://www1.funcionpublica.gov.co/web/sigep2/hdv/-/directorio/S2888880-8003-5/view</t>
  </si>
  <si>
    <t>Prestar servicios profesionales a la Dirección de Asuntos Ambientales, Sectorial y Urbana del Ministerio de Ambiente y Desarrollo Sostenible, para apoyar en los procesos de articulación interinstitucional con ANLA y otras agendas interministeriales o sectoriales, en la generación de insumos técnicos en el marco del proceso de licenciamiento ambiental, proyectos y obras de interés local, regional y nacional en el marco del plan nacional de desarrollo 2022-2026.</t>
  </si>
  <si>
    <t>1. Presentar para aprobación del supervisor un plan de trabajo (actividades, cronograma y entregables) dentro de los diez (10) días calendario siguientes al cumplimiento de los requisitos de ejecución del contrato. 2. Apoyar a la dependencia con la gestión integral de la agenda en desarrollo con ANLA en materia de licenciamiento ambiental y otras iniciativas o proyectos de común interés, mediante la programación de mesas de trabajo y el seguimiento a los compromisos adquiridos por las partes. 3. Elaborar propuestas de términos de referencia para la elaboración de estudios ambientales en el marco del licenciamiento ambiental, principalmente para actividades priorizadas del sector manufacturero. 4. Generar conceptos técnicos e insumos en el marco del licenciamiento ambiental sobre proyectos estratégicos en los sectores de infraestructura de transporte, energía, hidrocarburos y minería, principalmente, en el marco de las competencias de la Dirección de Asuntos Ambientales, Sectorial y Urbana. 5. Apoyar en la formulación de una propuesta de actualización de la reglamentación del plan de inversión de no menos del 1%. 6. Apoyar y hacer seguimiento desde el componente técnico en la atención oportuna de las circulares emitidas por la Procuraduría general de la Nación. 7. Respaldar a la dependencia con la generación de documentos técnicos de soportes, evaluación de documentos y acompañamiento técnico, desarrollo de visitas técnicas, con especial atención en megaproyectos nacionales. 8. Suministrar soporte técnico en la formulación de programas y proyectos para las ecorregiones priorizadas, en el marco de las metas del Plan Nacional de Desarrollo, a solicitud de la supervisión del contrato. 9.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10. Participar en las reuniones relacionadas con el objeto contractual, para lo cual se deben allegar los soportes de la asistencia, ayudas de memoria y soporte del seguimiento a los compromisos establecidos, en caso de aplicar.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Apoyar, cuando sea requerido, las jornadas de capacitación o divulgación relacionadas con las funciones de la Dirección de Asuntos Ambientales, Sectorial y Urbana en las que la experticia del contratista sea necesaria o en las que se relacione con el objeto contractual. 13. Las demás actividades que le asigne el supervisor del contrato y que tengan relación con el objeto contractual.</t>
  </si>
  <si>
    <t>El valor del contrato a celebrar es hasta por la suma de CINCUENTA Y NUEVE MILLONES QUINIENTOS MIL PESOS M/CTE ($59.500.000) incluido los impuestos a que haya lugar.</t>
  </si>
  <si>
    <t>https://community.secop.gov.co/Public/Tendering/OpportunityDetail/Index?noticeUID=CO1.NTC.6060048&amp;isFromPublicArea=True&amp;isModal=False</t>
  </si>
  <si>
    <t>El término estrictamente indispensable para que el contratista cumpla con el objeto y obligaciones contractuales será SIETE (7) MESES, o hasta 31 de diciembre de 2024, lo primero que ocurra, contados a partir del cumplimiento de los requisitos de ejecución.</t>
  </si>
  <si>
    <t>ALEJANDRO PAZ TORRES</t>
  </si>
  <si>
    <t>https://www1.funcionpublica.gov.co/web/sigep2/hdv/-/directorio/S4903311-8003-5/view</t>
  </si>
  <si>
    <t>Prestación de servicios profesionales a la Dirección de Asuntos Marinos, Costeros y Recursos Acuáticos para apoyar técnicamente en la formulación y desarrollo de medidas de conservación y restauración de ecosistemas marino costeros ante la crisis climática</t>
  </si>
  <si>
    <t>1. Realizar el acompañamiento técnico para la formulación y el desarrollo de medidas para la conservación y restauración de ecosistemas marino costeros y su biodiversidad frente la crisis climática. 2. Participar en mesas de trabajo para la evaluación, desarrollo, seguimiento de estudios y proyectos respecto a su ordenamiento y manejo, así como a la recuperación y la adaptación de los ecosistemas y recursos marino costeros al cambio climático. 3. Apoyar en la revisión, formulación y seguimiento de procesos de declaración y formulación de instrumentos de manejo de áreas marinas protegidas, reservas de biósfera y estrategias complementarias de conservación de ecosistemas y su biodiversidad. 4. Participar en mesas de trabajo, espacios para el seguimiento a sentencias donde se discutan temas relacionados con el objeto del contrato. 5. Apoyar en la revisión de documentos, preparación de conceptos, actas, ayudas de memoria, respuestas a consultas y solicitudes en general de información, etc. relacionados con las gestiones y obligaciones nacionales e internacionales en materia del objeto. 6. Participar y apoyar en la organización en los talleres, reuniones, actividades y otros espacios de articulación pertinentes que realiza MINAMBIENTE relacionados con el objeto del contrato. 7. Mantener actualizada la información del drive (Carpeta digital) de la DAMCRA de los tramites asignados. 8. Las demás actividades relacionadas con el desarrollo del objeto del presente contrato.</t>
  </si>
  <si>
    <t>El valor del contrato a celebrar es hasta por la suma de CINCUENTA Y CINCO MILLONES DOSCIENTOS CINCUENTA MIL PESOS M/CTE ($55.250.000), incluido los impuestos a que haya lugar</t>
  </si>
  <si>
    <t>https://community.secop.gov.co/Public/Tendering/OpportunityDetail/Index?noticeUID=CO1.NTC.6262579&amp;isFromPublicArea=True&amp;isModal=true&amp;asPopupView=true</t>
  </si>
  <si>
    <t>El término estrictamente indispensable para que el contratista cumpla con el objeto y obligaciones contractuales será SEIS (6) MESES Y QUINCE (15) DÍAS, o hasta 31 de diciembre, lo primero que ocurra.</t>
  </si>
  <si>
    <t>SLENDY KATALINA DIAZ MENDEZ</t>
  </si>
  <si>
    <t>https://www1.funcionpublica.gov.co/web/sigep2/hdv/-/directorio/S4924355-8003-5/view</t>
  </si>
  <si>
    <t>Prestar servicios profesionales a la Dirección de Asuntos Ambientales Sectorial y Urbana del Ministerio de Ambiente y Desarrollo Sostenible, desarrollando acciones para formular e implementar los criterios de economía circular a través de instrumentos técnicos, normativos, y en los proyectos para el fortalecimiento de la gestión ambiental, en municipios menores de 50.000 habitantes.</t>
  </si>
  <si>
    <t>1. Elaborar y presentar al supervisor un plan detallado de trabajo, que incluya actividades, cronograma y entregables, en un plazo máximo de diez (10) días calendario tras cumplir con los requisitos de ejecución establecidos en el contrato. 2. Apoyar la definición e implementación efectiva de los criterios de economía circular, en consonancia con las normativas y políticas relacionadas con la Producción y Consumo Responsable. 3. Apoyar técnicamente la formulación e implementación de proyectos destinados a fortalecer la gestión ambiental en municipios con menos de 50,000 habitantes, con enfoque en economía circular. 4. Apoyar la promoción de alianzas “público, privadas, populares”, para el posicionamiento e implementación de acciones de economía circular a partir de las diferentes instancias de trabajo articulado a nivel local, regional, nacional e internacional, como son las mesas regionales de economía circular, la Coalición de economía circular de América Latina y el Caribe, y otras instancias de cooperación que sean determinadas por la alta gerencia. 5. Apoyar la formulación de metodologías para el seguimiento y reporte de resultados de economía circular a partir del trabajo articulado con el DANE y otras entidades, orientados a la mejora de la calidad estadística de la información nacional en economía circular.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</si>
  <si>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de OCHENTA Y CUATRO MILLONES PESOS ($84.000.000) M/CTE incluido los impuestos a que haya lugar.</t>
  </si>
  <si>
    <t>https://community.secop.gov.co/Public/Tendering/OpportunityDetail/Index?noticeUID=CO1.NTC.6006441&amp;isFromPublicArea=True&amp;isModal=true&amp;asPopupView=true</t>
  </si>
  <si>
    <t>El término estrictamente indispensable para que el contratista cumpla con el objeto y obligaciones contractuales será por ocho (8) meses, o hasta el 31 de diciembre de la presente vigencia, lo primero que ocurra.</t>
  </si>
  <si>
    <t>MARLON ANDRES LASSO ORTEGA</t>
  </si>
  <si>
    <t>https://www1.funcionpublica.gov.co/web/sigep2/hdv/-/directorio/S1714849-8003-5/view</t>
  </si>
  <si>
    <t>Prestar servicios profesionales a la Subdirección de Educación y Participación para el desarrollo de acciones que permitan dar cumplimiento a compromisos adquiridos con grupos étnicos en el marco del fortalecimiento de la gobernanza ambiental territorial</t>
  </si>
  <si>
    <t>1. Apoyar la elaboración de documentos técnicos que articulen los sistemas de conocimiento tradicionales de los pueblos étnicos con la implementación del programa nacional de educación ambiental y la actualización de la Política Nacional de Educación Ambiental. 2. Apoyar las actividades de articulación y relacionamiento con pueblos étnicos en el marco de la misionalidad de la dependencia. 3. Apoyar los procesos de seguimiento y consolidación de los compromisos adquiridos con pueblos étnicos. 4. Contribuir al proceso de actualización de la política de educación ambiental, con enfoque étnico, incorporando la perspectiva de los pueblos étnicos y en el marco de la educación propia. 5. Atender y brindar insumos para dar respuestas a peticiones, quejas, reclamos, solicitudes y demás requerimientos que le sean asignados por el supervisor. 6. Asistir a las reuniones y espacios de diálogo que asigne el supervisor. 7. Las demás obligaciones que se le asignen y que tengan relación con el objeto del contrato.</t>
  </si>
  <si>
    <t>El valor del contrato a celebrar es hasta por la suma de SETENTA Y UN MILLONES CUATROCIENTOS MIL PESOS M/CTE ($71.400.000), incluido los impuestos a que haya lugar.</t>
  </si>
  <si>
    <t>https://community.secop.gov.co/Public/Tendering/OpportunityDetail/Index?noticeUID=CO1.NTC.5998132&amp;isFromPublicArea=True&amp;isModal=true&amp;asPopupView=true</t>
  </si>
  <si>
    <t>El término estrictamente indispensable para que el contratista cumpla con el objeto y obligaciones contractuales será de 8 meses y 12 días o hasta 31 de diciembre 2024, lo primero que ocurra.</t>
  </si>
  <si>
    <t>LEYDI VANESSA CARVAJAL SANDOVAL</t>
  </si>
  <si>
    <t>LICENCIATURA EN LITERATURA</t>
  </si>
  <si>
    <t>https://www1.funcionpublica.gov.co/web/sigep2/hdv/-/directorio/S4610847-8003-5/view</t>
  </si>
  <si>
    <t>El valor del contrato a celebrar es hasta por la suma de CUARENTA Y TRES MILLONES TRESCIENTOS TREINTA Y TRES MIL TRESCIENTOS TREINTA Y TRES PESOS ($43.333.333), incluido los impuestos a que haya lugar.</t>
  </si>
  <si>
    <t>VALLE DEL CAUCA</t>
  </si>
  <si>
    <t>CALI</t>
  </si>
  <si>
    <t>https://community.secop.gov.co/Public/Tendering/OpportunityDetail/Index?noticeUID=CO1.NTC.5994823&amp;isFromPublicArea=True&amp;isModal=true&amp;asPopupView=true</t>
  </si>
  <si>
    <t>GABRIEL SERRANO MONSALVE</t>
  </si>
  <si>
    <t>https://www1.funcionpublica.gov.co/web/sigep2/hdv/-/directorio/S710999-8003-5/view</t>
  </si>
  <si>
    <t>Prestar servicios profesionales a la Subdirección de Educación y Participación para elaborar e implementar acciones de educación ambiental dirigidas a las diferentes dependencias del Ministerio de Ambiente y Desarrollo Sostenible.</t>
  </si>
  <si>
    <t>1. Apoyar la implementación de acciones pedagógicas y procesos de formación en educación ambiental para el fortalecimiento de la gestión institucional. 2. Apoyar los procesos de articulación entre las dependencias del Ministerio de Ambiente y Desarrollo Sostenible a fin de brindar lineamientos internos para la aplicación de acciones relacionadas con la educación ambiental 3. Apoyar la elaboración de los procedimientos internos de educación ambiental y los formatos que den cuenta de las acciones adelantadas. 4. Apoyar el seguimiento de los reportes de las actividades de educación ambiental para el cumplimiento del plan de acción 5. Asistir a las reuniones que asigne el supervisor. 6. Apoyar en la respuesta a requerimientos, derechos de petición y demás solicitudes asignados por el supervisor del contrato. 7. Las demás obligaciones que se le asignen y que tengan relación con el objeto del contrato.</t>
  </si>
  <si>
    <t>El valor del contrato a celebrar es hasta por la suma de CINCUENTA Y DOS MILLONES OCHENTA Y TRES MIL TRESCIENTOS TREINTA Y TRES M/CTE ($52.083.333), incluido los impuestos a que haya lugar.</t>
  </si>
  <si>
    <t>https://community.secop.gov.co/Public/Tendering/OpportunityDetail/Index?noticeUID=CO1.NTC.5999111&amp;isFromPublicArea=True&amp;isModal=true&amp;asPopupView=true</t>
  </si>
  <si>
    <t>El término estrictamente indispensable para que el contratista cumpla con el objeto y obligaciones contractuales será OCHO (8) MESES Y DIEZ (10) DÍAS, o hasta 31 de diciembre 2024, lo primero que ocurra.</t>
  </si>
  <si>
    <t>LEIDY CAROLINA ARIAS HURTADO</t>
  </si>
  <si>
    <t>ADMINISTRACION DEL MEDIO AMBIENTE</t>
  </si>
  <si>
    <t>https://community.secop.gov.co/Public/Tendering/OpportunityDetail/Index?noticeUID=CO1.NTC.6027878&amp;isFromPublicArea=True&amp;isModal=False</t>
  </si>
  <si>
    <t>DAISY JULIETH MONDRAGON HERNANDEZ</t>
  </si>
  <si>
    <t>https://www1.funcionpublica.gov.co/web/sigep2/hdv/-/directorio/S2596294-8003-5/view</t>
  </si>
  <si>
    <t>Prestar servicios profesionales a la Dirección de Gestión Integral del Recurso Hídrico del Ministerio de Ambiente y Desarrollo Sostenible para el fortalecimiento técnico en la formulación y gestión de proyectos para la implementación de los Planes Estratégicos de las Macrocuencas en el marco de la Política de Gestión Integral de Recursos Hídricos.</t>
  </si>
  <si>
    <t>1. Elaborar y presentar un plan de trabajo para la ejecución de las actividades del contrato. 2. Brindar apoyo a la formulación y estructuración de proyectos relacionados con la implementación de los Planes Estratégicos de Macrocuencas. 3. Realizar las actividades de asistencia técnica a las Autoridades Ambientales priorizadas, para la formulación y/o gestión de proyectos. 4. Identificar posibles alianzas y fuentes de financiación para promover la ejecución de proyectos en las macrocuencas. 5. Apoyar la formulación de proyectos de inversión de la Dirección, así como la generación de documentos y montajes necesarios en la plataforma destinada para tal fin, de otros proyectos de inversión, que presente o acompañe la Dirección. 6. Participar en los espacios y escenarios, incluyendo el acompañamiento técnico a las autoridades ambientales, comités regionales y mesas de trabajo, que sean requeridas por el supervisor, en virtud del cumplimiento del objeto contractual. 7. Las demás actividades que le sean requeridas por el Supervisor del Contrato y que tenga relación con el objeto y obligaciones del contrato.</t>
  </si>
  <si>
    <t>El valor del contrato a celebrar es hasta por la suma de SESENTA Y CUATRO MILLONESDE PESOS M/CTE (64.000.000) incluido los impuestos a que haya lugar.</t>
  </si>
  <si>
    <t>https://community.secop.gov.co/Public/Tendering/OpportunityDetail/Index?noticeUID=CO1.NTC.6046140&amp;isFromPublicArea=True&amp;isModal=False</t>
  </si>
  <si>
    <t>El término estrictamente indispensable para que el contratista cumpla con el objeto y obligaciones contractuales será de Ocho (8) meses o hasta 31de diciembre, lo primero que ocurra.</t>
  </si>
  <si>
    <t>CHRISTIAN CAMILO LOPEZ LOPEZ</t>
  </si>
  <si>
    <t>https://www1.funcionpublica.gov.co/web/sigep2/hdv/-/directorio/S2010391-8003-5/view</t>
  </si>
  <si>
    <t>Prestar servicios profesionales a la Dirección de Gestión Integral del Recurso Hídrico del Ministerio de Ambiente y Desarrollo Sostenible para apoyar técnicamente y hacer seguimiento a los temas asignados de competencia del despacho de la dirección.</t>
  </si>
  <si>
    <t>1. Apoyar en la elaboración de documentos técnicos, informes, presentaciones, matrices y demás insumos requeridos por el parte del director técnico de la DGIRH, así como, gestionar los trámites asignados a la Dirección. 2. Realizar seguimiento al cumplimiento de los compromisos y acuerdos adquiridos por el despacho de la dirección, de conformidad con la asignación del supervisor del contrato. 3. Apoyar el trámite y legalización de las comisiones al exterior e interior del territorio nacional del director técnico de la DGIRH. 4. Apoyar las respuestas de solicitudes, peticiones y requerimientos que le sean encomendados por el director técnico de la DGIRH. 5. Brindar soporte e insumos técnicos a los espacios y escenarios desarrollados en el marco de la mesa de modelación de la DGIRH. 6. Participar en reuniones, espacios, comités regionales, mesas y demás instancias de trabajo que sean requeridas por la DGIRH, en virtud del cumplimiento del objeto contractual. 7. Las demás actividades que le sean asignadas por el Supervisor del Contrato y que tengas relación con las obligaciones del contrato</t>
  </si>
  <si>
    <t>https://community.secop.gov.co/Public/Tendering/OpportunityDetail/Index?noticeUID=CO1.NTC.6017730&amp;isFromPublicArea=True&amp;isModal=False</t>
  </si>
  <si>
    <t>RAUL ANDRES GUTIERREZ ALEJO</t>
  </si>
  <si>
    <t>https://www1.funcionpublica.gov.co/web/sigep2/hdv/-/directorio/S4912247-8003-5/view</t>
  </si>
  <si>
    <t>El valor del contrato a celebrar es hasta por la suma de $80.000000 incluido los impuestos a que haya lugar.</t>
  </si>
  <si>
    <t>https://community.secop.gov.co/Public/Tendering/OpportunityDetail/Index?noticeUID=CO1.NTC.6020606&amp;isFromPublicArea=True&amp;isModal=False</t>
  </si>
  <si>
    <t>El término estrictamente indispensable para que el contratista cumpla con el objeto y obligaciones contractuales será de ocho (8) meses o hasta el 31 de diciembre de 2024, lo primero que ocurra.</t>
  </si>
  <si>
    <t>ADRIANA MARCELA UPARELA RAMÍREZ</t>
  </si>
  <si>
    <t>https://www1.funcionpublica.gov.co/web/sigep2/hdv/-/directorio/S4903588-8003-5/view</t>
  </si>
  <si>
    <t>Prestar servicios de apoyo a la gestión a la Secretaría General en articulación con el despacho del Viceministerio de Ordenamiento Ambiental del territorio, para realizar seguimiento y tramite a las PQRSD radicadas en el Viceministerio.</t>
  </si>
  <si>
    <t>1. Participar en la proyección de respuestas a las peticiones asignadas a las dependencias del Viceministerio de Ordenamiento Ambiental del territorio. 2. Apoyar la recolección de insumos a las dependencias del Viceministerio de Ordenamiento Ambiental del territorio, con el objeto de gestionar las peticiones que se encuentren pendientes de responder. 3. Revisar el cumplimiento a los términos de respuesta de las peticiones asignadas a las dependencias del Viceministerio de Ordenamiento Ambiental del territorio, con el fin de gestionar oportunamente la respuesta o la finalización del trámite, con los responsables. 4. Identificar las preguntas frecuentes asignadas a las dependencias del Viceministerio de Ordenamiento Ambiental del territorio, con el fin de sistematizar y consolidar una base para poner a disposición de los usuarios. 5. Asistir a las reuniones, talleres y espacios que le sean citados, levantando memoria o acta y demás evidencias que soporten la participación, así mismo deberá acoger las recomendaciones brindadas para la mejora de la gestión 6. Las demás que le sean asignadas por la supervisión del contrato y que guarden relación con el objeto contractual</t>
  </si>
  <si>
    <t>El valor del contrato a celebrar es hasta por la suma de VEINTIOCHO MILLONES DE PESOS M/CTE ($28.000.000), incluido los impuestos a que haya lugar</t>
  </si>
  <si>
    <t>https://community.secop.gov.co/Public/Tendering/OpportunityDetail/Index?noticeUID=CO1.NTC.6027917&amp;isFromPublicArea=True&amp;isModal=False</t>
  </si>
  <si>
    <t>ANDREA DEL PILAR NUÑEZ VERA</t>
  </si>
  <si>
    <t>LICENCIATURA EN EDUCACION CON ENFASIS EN EDUCACION ESPECIAL</t>
  </si>
  <si>
    <t>https://www1.funcionpublica.gov.co/web/sigep2/hdv/-/directorio/S2351290-8003-5/view</t>
  </si>
  <si>
    <t>Prestar los servicios profesionales a la Subdirección de Educación y Participación para apoyar el desarrollo de actividades de participación con enfoque diferencial dirigido a población con discapacidad.</t>
  </si>
  <si>
    <t>1. Apoyar el diseño e implementación de estrategias que promuevan la participación de personas con discapacidad en las actividades desarrolladas por la Subdirección de Educación y Participación. 2. Adaptar materiales informativos y recursos utilizados en las actividades de participación, educación y divulgación para contribuir en la garantía de la inclusión a población con discapacidad. 3. Apoyar en el desarrollo de lineamientos para integrar enfoques especializados que favorezcan inclusión de las personas con discapacidad en las acciones adelantadas por la Subdirección 4. Realizar un monitoreo de la participación de personas con discapacidad, identificando barreras y proponiendo ajustes para asegurar su plena integración en los procesos desarrollados, conforme a los requerimientos del supervisor del contrato. 5. Asistir a las reuniones, espacios de diálogo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</si>
  <si>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SESENTA Y NUEVE MILLONES SETECIENTOS MIL PESOS M/CTE ($69.700.000), incluido los impuestos a que haya lugar</t>
  </si>
  <si>
    <t>El término estrictamente indispensable para que el contratista cumpla con el objeto y obligaciones contractuales será de 8 meses Y 6 días o hasta 31 de diciembre 2024, lo primero que ocurra.</t>
  </si>
  <si>
    <t>HERSON LUGO SALDAÑA</t>
  </si>
  <si>
    <t>https://www1.funcionpublica.gov.co/web/sigep2/hdv/-/directorio/S2886725-8003-5/view</t>
  </si>
  <si>
    <t>Prestar servicios profesionales a la Subdirección de Educación y Participación para apoyar la gestión en los escenarios de participación y dialogo social con comunidades y organizaciones campesinas, en el marco de la implementación de los acuerdos de Altamira, Villavicencio y los Pozos</t>
  </si>
  <si>
    <t>1. Apoyar en el diseño de la estrategia de convocatoria de organizaciones campesinas en el territorio asignado, para el seguimiento concertado del cumplimiento de los Acuerdos de Altamira, Villavicencio y Los Pozos. 2. Apoyar el relacionamiento entre los funcionarios de la SEP y las organizaciones campesinas del territorio asignado. 3. Promover la articulación entre organizaciones campesinas, juntas de acción comunal y otras organizaciones del territorio asignado para la participación y el dialogo con el SINA y otros actores institucionales. 4. Apoyar los procesos de capacitación y de transferencia de conocimientos ambientales desarrollado por MADS y el SINA hacia las organizaciones campesinas, juntas de acción comunal y otras organizaciones del territorio asignado. 5. Apoyar la articulación interinstitucional para la gestión, implementación y monitoreo de los Acuerdos de Altamira, Villavicencio y Los Pozos. 6. Apoyar la organización de la Asamblea Campesina del territorio asignado, así como el desarrollo de la metodología, la convocatoria y el cumplimiento de acuerdos durante la asamblea</t>
  </si>
  <si>
    <t>NELSON ENRIQUE ALVAREZ LIZARAZO</t>
  </si>
  <si>
    <t>https://www1.funcionpublica.gov.co/web/sigep2/hdv/-/directorio/S4205188-8003-5/view</t>
  </si>
  <si>
    <t>El valor del contrato a celebrar es hasta por la suma de CUARENTA Y OCHO MILLONES MILLONES DE PESOS MCTE ($48.000.000) incluidos todos los impuestos a que haya lugar.</t>
  </si>
  <si>
    <t>https://community.secop.gov.co/Public/Tendering/OpportunityDetail/Index?noticeUID=CO1.NTC.6016818&amp;isFromPublicArea=True&amp;isModal=true&amp;asPopupView=true</t>
  </si>
  <si>
    <t>El término estrictamente indispensable para que el contratista cumpla con el objeto y obligaciones contractuales será ocho (08) meses, o hasta 31 de diciembre, lo primero que ocurra, previo cumplimiento de los requisitos de perfeccionamiento y ejecución.</t>
  </si>
  <si>
    <t>LUZ MYRIAM ENRIQUEZ GUAVITA</t>
  </si>
  <si>
    <t>https://www1.funcionpublica.gov.co/web/sigep2/hdv/-/directorio/S136092-8003-5/view</t>
  </si>
  <si>
    <t>GRUPO DE TESORERÍA, CUENTAS Y CONTABILIDAD</t>
  </si>
  <si>
    <t>Prestación de servicios profesionales al Grupo de Contabilidad de la Subdirección Administrativa y Financiera, para la actualización de los Manuales de Políticas Contables, identificando los ajustes que permitan la depuración de las cuentas que lo requieran, así como proponer y acompañar la realización de los registros en SIIF Nación, procurando el mejoramiento continuo del sistema contable del Ministerio de Ambiente y Desarrollo Sostenible y el Fondo Nacional Ambiental – FONAM..</t>
  </si>
  <si>
    <t>1. Identificar y proponer los ajustes a que haya lugar para la actualización y fortalecimiento de los Manuales de Políticas Contables del Ministerio de Ambiente y Desarrollo Sostenible y del FONAM, en concordancia con el Marco Normativo para Entidades de Gobierno que hace parte del Régimen de Contabilidad Pública expedido por la CGN. 2. Apoyar en la revisión de las responsabilidades tributarias de la entidad y la comprensión de la respectiva normatividad. 3. Acompañar el proceso de depuración contable de las cuentas por cobrar (contribuciones e incapacidades), inventarios, propiedades planta y equipo, activos intangibles, cuentas por pagar que han dado lugar a hallazgos realizados por la Controlaría General de la República y así como las demás cuentas que se crean pertinentes al realizar la respectiva revisión e identificación. 4. Proponer y soportar ajustes contables derivados del proceso de depuración contable para que sean autorizados por el Comité de Sostenibilidad Contable y el Comité de Cartera. 5. Socializar los Manuales actualizados de Políticas Contables y de Operación del Ministerio de Ambiente y Desarrollo Sostenible y del FONAM a las áreas involucradas en el proceso contable. 6. Las demás actividades que estén relacionadas con el objeto contractual y que sean asignadas por el supervisor.</t>
  </si>
  <si>
    <t>El valor del contrato a celebrar es hasta por la suma de CINCUENTA Y SEIS MILLONES DE PESOS M/cte ($56.000.000), incluido los impuestos a que haya lugar.</t>
  </si>
  <si>
    <t>https://community.secop.gov.co/Public/Tendering/OpportunityDetail/Index?noticeUID=CO1.NTC.6087050&amp;isFromPublicArea=True&amp;isModal=False</t>
  </si>
  <si>
    <t>El término estrictamente indispensable para que el contratista cumpla con el objeto y obligaciones contractuales será de siete (07) meses, previo cumplimiento de los requisitos de perfeccionamiento y ejecución, sin exceder el 31 de diciembre de 2024.</t>
  </si>
  <si>
    <t>ROSALBA ONOFRE ALAYON</t>
  </si>
  <si>
    <t>https://www1.funcionpublica.gov.co/web/sigep2/hdv/-/directorio/S1493748-8003-5/view</t>
  </si>
  <si>
    <t>Prestar servicios profesionales a la Subdirección de Educación y Participación para elaborar respuestas, hacer seguimiento y control de los requerimientos del Congreso de la República, entes de control y compromisos judiciales.</t>
  </si>
  <si>
    <t>1. Apoyar a la dependencia en la elaboración de documentos que den respuesta a los requerimientos emitidos por el Congreso de la República, dando tramite dentro del tiempo estipulado y con los procedimientos legales, normativos y las directrices de la entidad 2. Realizar un seguimiento de los requerimientos del Congreso de la República, entes de control y compromisos judiciales, asegurando su atención oportuna, pertinente y fundamentada. 3. Apoyar el monitoreo del cumplimiento de compromisos judiciales adquiridos por la Subdirección, asegurando la implementación efectiva de las acciones acordadas y reportando avances periódicos. 4. Apoyar la gestión de documentos y archivos relacionados con los requerimientos y compromisos judiciales, asegurando su disponibilidad y organización para futuras consultas. 5. Elaborar reportes periódicos que resuman el estado y avance de los requerimientos del Congreso de la República, entes de control y compromisos judiciales. 6. Asistir a las reuniones, espacios de diálogo que asigne el supervisor. 7. Apoyar en la respuesta a requerimientos, derechos de petición y demás solicitudes asignadas por el supervisor del contrato. 8. Las demás obligaciones que se le asignen y que tengan relación con el objeto del contrato.</t>
  </si>
  <si>
    <t>El valor del contrato a celebrar es hasta por la suma de SESENTA Y TRES MILLONES QUINIENTOS CINCUENTA MIL PESOS M/CTE ($63.550.000), incluido los impuestos a que haya lugar.</t>
  </si>
  <si>
    <t>https://community.secop.gov.co/Public/Tendering/OpportunityDetail/Index?noticeUID=CO1.NTC.6027188&amp;isFromPublicArea=True&amp;isModal=False</t>
  </si>
  <si>
    <t>El término estrictamente indispensable para que el contratista cumpla con el objeto y obligaciones contractuales será 8 meses y 6 días, o hasta 31 de diciembre 2024, lo primero que ocurr</t>
  </si>
  <si>
    <t>1073 - CESION</t>
  </si>
  <si>
    <t>NADIA RUBI MARTINEZ</t>
  </si>
  <si>
    <t>https://www1.funcionpublica.gov.co/web/sigep2/hdv/-/directorio/S531989-8003-5/view</t>
  </si>
  <si>
    <t>El valor sin ejecutar y que se cede del Contrato de Prestación de Servicios Profesionales No. 1073 de 2024 es de CUARENTA Y CINCO MILLONES NOVECIENTOS OCHENTA Y TRES MIL TRESCIENTOS TREINTA Y TRES PESOS M/CTE ($45.983.333) incluido impuestos a que haya lugar.</t>
  </si>
  <si>
    <t>El término estrictamente indispensable para que el contratista cumpla con el objeto y obligaciones contractuales será 5 meses y 27 días, o hasta 31 de diciembre 2024, lo primero que ocurr</t>
  </si>
  <si>
    <t>MARIA ANGELICA FERNANDEZ GARCIA</t>
  </si>
  <si>
    <t>https://www1.funcionpublica.gov.co/web/sigep2/hdv/-/directorio/S445039-8003-5/view</t>
  </si>
  <si>
    <t>Prestar los servicios profesionales a la Dirección de Bosques, Biodiversidad y Servicios Ecosistémicos del Ministerio de Ambiente y Desarrollo Sostenible, para apoyar la formulación de la política para la conservación y restauración del patrimonio espeleológico colombiano en cumplimiento de la Ley 2237 de 2022.</t>
  </si>
  <si>
    <t>1. Realizar el análisis y consolidación de la información que sea requerida para apoyar la elaboración del diagnóstico de la política para la conservación, estudio científico, restauración, identificación y posibles usos sostenibles del patrimonio espeleológico colombiano, con base en los insumos entregados por las entidades de la mesa técnica y del SINA., en coordinación con el ministerio. 2. Apoyar y gestionar la realización de los espacios de articulación a nivel nacional, regional y local, tales como talleres, mesas de trabajo y entre otros, requeridos para la formulación de la política con los actores mencionados en la Ley 2237 de 2022 y los demás que se consideren necesarios. 3. Elaborar las actas, memorias y demás actividades que se deriven de los espacios interinstitucionales, incluida la mesa técnica de la cual ejerce la secretaría técnica el Ministerio de Ambiente y Desarrollo Sostenible. 4. Consolidar los insumos necesarios para la construcción de la política, con base en los criterios y lineamientos definidos por la mesa interinstitucional. 5. Atender y responder en el marco del objeto contractual las PQRS, adjuntando el reporte del Sistema de Gestión Documental que evidencia el estado de las asignaciones. 6. Las demás que sean asignadas por el supervisor del Contrato en relación con el objeto contractual</t>
  </si>
  <si>
    <t>El valor del contrato a celebrar es hasta por la suma de CUARENTA Y OCHO MILLONES DE PESOS ($48.000.000) M/CTE incluido los impuestos a que haya lugar</t>
  </si>
  <si>
    <t>OLGA LUCIA OSPINA ARANGO</t>
  </si>
  <si>
    <t>Profesional Especializado - 09 Código 2028 grado 24</t>
  </si>
  <si>
    <t>https://community.secop.gov.co/Public/Tendering/OpportunityDetail/Index?noticeUID=CO1.NTC.6025226&amp;isFromPublicArea=True&amp;isModal=False</t>
  </si>
  <si>
    <t>El término estrictamente indispensable para que el contratista cumpla con el objeto y obligaciones contractuales será de SEIS (6) MESES, contados a partir del cumplimiento de los requisitos de ejecución, o hasta 31 de diciembre de 2024, lo primero que ocurra</t>
  </si>
  <si>
    <t>JAIRO DAVID  CASTILLO ROBAYO</t>
  </si>
  <si>
    <t>https://www1.funcionpublica.gov.co/web/sigep2/hdv/-/directorio/S1334648-8003-5/view</t>
  </si>
  <si>
    <t>Prestar servicios profesionales a la dirección de Dirección de Bosques, Biodiversidad y Servicios Ecosistémicos del Ministerio de Ambiente y Desarrollo Sostenible para desarrollar las actividades jurídicas derivadas de las etapas precontractual, contractual y postcontractual de los procesos contractuales adelantados por la Dirección.</t>
  </si>
  <si>
    <t>1. Apoyar jurídicamente en la estructuración y revisión de estudios previos, actos administrativos, contratos, certificaciones, conceptos, modificaciones, actas e informes y demás documentos que se requieran en los procesos contractuales adelantados por la Dirección. 2. Realizar la elaboración y revisión jurídica de los documentos relacionados con las liquidaciones y cierres de los procesos y convenios que le sean asignados y gestionar su trámite desde la revisión preliminar hasta la publicación en la Plataforma correspondiente. 3. Asistir a las reuniones o mesas de trabajo asignadas por el supervisor que versen sobre temas relacionados con el objeto y las obligaciones contractuales. 4. Apoyar jurídicamente la contestación de consultas sobre temas relacionados con las obligaciones contractuales cuando el supervisor lo requiera. 5. Las demás actividades que estén relacionadas con el objeto contractual y que sean asignadas por el supervisor.</t>
  </si>
  <si>
    <t>El valor del contrato a celebrar es hasta por la suma de hasta CINCUENTA Y TRES MILLONES SEISCIENTOS MIL PESOS M/CTE ($53.600.000), incluido los impuestos a que haya lugar.</t>
  </si>
  <si>
    <t>https://community.secop.gov.co/Public/Tendering/ContractNoticePhases/View?PPI=CO1.PPI.31368746&amp;isFromPublicArea=True&amp;isModal=False</t>
  </si>
  <si>
    <t>El término estrictamente indispensable para que el contratista cumpla con el objeto y obligaciones contractuales será OCHO (8) MESES, o hasta 31 de diciembre de 2024, lo primero que ocurra, previo cumplimiento de los requisitos de perfeccionamiento y ejecución.</t>
  </si>
  <si>
    <t>LILIANA STEFANNY MARTÍNEZ MURCIA</t>
  </si>
  <si>
    <t>https://www1.funcionpublica.gov.co/web/sigep2/hdv/-/directorio/S1583878-8003-5/view</t>
  </si>
  <si>
    <t>GUAVIARE</t>
  </si>
  <si>
    <t>SAN JOSÉ DEL GUAVIARE</t>
  </si>
  <si>
    <t>https://community.secop.gov.co/Public/Tendering/OpportunityDetail/Index?noticeUID=CO1.NTC.6026995&amp;isFromPublicArea=True&amp;isModal=False</t>
  </si>
  <si>
    <t>El término estrictamente indispensable para que el contratista cumpla con el objeto y obligaciones contractuales será de OCHO (8) MESES, o hasta 31 de diciembre, lo primero que ocurra.</t>
  </si>
  <si>
    <t>LUZ CLAUDIA FRAILE ORTIZ</t>
  </si>
  <si>
    <t>https://www1.funcionpublica.gov.co/web/sigep2/hdv/-/directorio/S2346154-8003-5/view</t>
  </si>
  <si>
    <t>Prestar servicios profesionales a la gestión del Grupo de Gestión de Proyectos de la Oficina Asesora de Planeación, en la verificación de la información presentada por las Corporaciones al FCA y adelantar las acciones necesarias para la determinación de las obligaciones de ley.</t>
  </si>
  <si>
    <t>1. Digitar, validar, analizar y consolidar la información contenida en las liquidaciones mensuales de los aportes al Fondo de Compensación Ambiental y al CUIPO, en los formatos establecidos por la Secretaría Técnica del FCA, de las corporaciones que le hayan sido asignados por el supervisor. 2. Acompañar la creación y/o identificar el mejoramiento del proceso de determinación de obligaciones de las Corporaciones al FCA. 3. Proyectar las comunicaciones de cobro persuasivo de las Corporaciones obligadas que presenten diferencias en la comunicación. 4. Proyectar los Actos Administrativos que son el insumo en el Procedimiento de Cobro Coactivo. 5. Verificar, analizar y resolver las solicitudes y otras comunicaciones que con relación al objeto del contrato presenten las Corporaciones. 6. Realizar la verificación de la información relacionada en las liquidaciones del FCA y el CUIPO para adelantar la determinación de las obligaciones no liquidadas, generar las comunicaciones de cobro persuasivo de las Corporaciones obligadas y/o proyectar los actos administrativos que son el insumo en el Procedimiento de Cobro Coactivo. 7. Consolidar la información generada en la verificación de la información relacionada en las liquidaciones del FCA y el CUIPO en las bases de datos oficiales de la Oficina de Planeación y la conformación de los expedientes digitales o físicos con el fin de hacer la trasferencia al grupo de gestión documental de manera periódica (mensual).</t>
  </si>
  <si>
    <t>El valor del contrato a celebrar es hasta por la suma de CINCUENTA Y CINCO MILLONES SETECIENTOS SESENTA Y SEIS MIL SEISCIENTOS SESENTA Y SIETE PESOS M/CTE ($55.766.667,00), incluido los impuestos a que haya lugar.</t>
  </si>
  <si>
    <t>https://community.secop.gov.co/Public/Tendering/OpportunityDetail/Index?noticeUID=CO1.NTC.6027580&amp;isFromPublicArea=True&amp;isModal=False</t>
  </si>
  <si>
    <t>El término estrictamente indispensable para que el contratista cumpla con el objeto y obligaciones contractuales será de 7 meses y 29 días calendario, o hasta 31 de diciembre, lo primero que ocurra.</t>
  </si>
  <si>
    <t>GERMAN DARIO ALVAREZ LUCERO</t>
  </si>
  <si>
    <t>https://www1.funcionpublica.gov.co/web/sigep2/hdv/-/directorio/S586531-8003-5/view</t>
  </si>
  <si>
    <t>Prestar servicios profesionales para apoyar en la planeación y articulación interinstitucional e intersectorial, actividades requeridas para la consolidación de la Unidad de Gerencia de Restauración, en el marco del cumplimiento de la meta nacional de restauración, establecida en el Plan Nacional de Desarrollo 2022-2026, bajo el liderazgo del Ministerio de Ambiente y Desarrollo Sostenible.</t>
  </si>
  <si>
    <t>1. Apoyar en la planeación y el desarrollo de la estrategia nacional para establecer compromisos, acuerdos, convenios, contratos, proyectos o alianzas con actores institucionales, ambientales, territoriales, privados y comunitarios, en el marco del cumplimiento de la meta nacional de restauración, establecida en el Plan Nacional de Desarrollo 2022-2026. 2. Apoyar en el seguimiento frente a las actividades ejecutadas por el equipo técnico de la Unidad de Gerencia de Restauración, así como en la gestión de insumos de logística y Tecnologías de la Información y las Comunicaciones – TIC para su consolidación y operación efectiva. 3. Participar en la formulación e implementación del pipeline (línea de flujo) del proceso nacional de restauración como base de seguimiento nacional de proyectos e iniciativas enfocados en el cumplimiento de la meta nacional de restauración, apoyando en el diligenciamiento de la información a partir de los insumos proporcionados por los gestores regionales de la Unidad de Gerencia de Restauración y otros actores. 4. Acompañar en la gestión de recursos relacionados con información y organización institucional para generar u optimizar una herramienta o plataforma tecnológica que facilite el seguimiento y monitoreo de los proyectos de restauración en ejecución y, que se articule con el Sistema de Información Ambiental de Colombia – SIAC para garantizar la transparencia y veracidad de los reportes de avances en restauración, rehabilitación o recuperación en el territorio nacional. 5. Apoyar junto con los gestores regionales de la Unidad de Gerencia de Restauración en la definición de la metodología y estructura de la base de datos y el centro de costos de restauración, así como en el desarrollo de los análisis estadísticos respectivos, considerando los diferentes enfoques de restauración, ecosistemas, distancias y condiciones particulares. 6. Apoyar en el desarrollo de actividades de articulación con todos los actores vinculados a nivel nacional y territorial para la puesta en marcha, el seguimiento y la evaluación de proyectos e iniciativas del proceso nacional de restauración. 7. Elaborar el reporte oficial de avances en el cumplimiento de la meta nacional de restauración, consolidando la información generada para las regiones. 8. Asistir a los comités, las reuniones o los encuentros en los que se requiera su participación, preparando las ayudas de memoria respectivas y realizando seguimiento frente a los compromisos que se generen. 9. Apoyar en la estructuración de los programas y proyectos del Fondo para la Vida y la Biodiversidad para que se vinculen metas de restauración. 10. Apoyar en el desarrollo de la estrategia para consolidar los avances nacionales en restauración entre agosto de 2020 y diciembre de 2023, considerando la gestión relacionada con autoridades ambientales regionales y urbanas, entes territoriales, Regiones Administrativas y de Planificación – RAP, así como proyectos de cooperación. 11. Participar en la elaboración de acuerdos con gremios productivos para establecer su contribución frente al cumplimiento de la meta nacional de restauración, especialmente con los sectores de agricultura e hidrocarburos, apoyando en la articulación con la Autoridad Nacional de Licencias Ambientales – ANLA con respecto a las compensaciones ambientales. 12. Las demás actividades que sean asignadas con ocasión del desarrollo del objeto contractual.</t>
  </si>
  <si>
    <t>El valor del contrato a celebrar es hasta por la suma de CIENTO TREINTA Y OCHO MILLONES OCHOCIENTOS TREINTA Y TRES MIL TRESCIENTOS TREINTA Y TRES PESOS M/CTE. ($138.833.333), incluidos los impuestos a que haya lugar.</t>
  </si>
  <si>
    <t>https://community.secop.gov.co/Public/Tendering/OpportunityDetail/Index?noticeUID=CO1.NTC.6028903&amp;isFromPublicArea=True&amp;isModal=False</t>
  </si>
  <si>
    <t>El término estrictamente indispensable para que el contratista cumpla con el objeto y las obligaciones contractuales será por OCHO (8) MESES y CINCO (5) DÍAS CALENDARIO o hasta el 30 de diciembre de 2024, lo primero que ocurra, previo cumplimiento de los requisitos de perfeccionamiento y ejecución del contrato.</t>
  </si>
  <si>
    <t>JAVIER ANDRES ORTIZ CORNEJO</t>
  </si>
  <si>
    <t>https://www1.funcionpublica.gov.co/web/sigep2/hdv/-/directorio/S2764097-8003-5/view</t>
  </si>
  <si>
    <t>Prestar los servicios profesionales a la subdirección de educación y participación para dinamizar y hacer seguimiento a los procesos de consultas previas que se adelantan en el marco de la misionalidad de la dependencia.</t>
  </si>
  <si>
    <t>1. Apoyar en la coordinación del ejercicio del derecho a la consulta previa, mediante procedimientos adecuados, en procura de garantizar la participación de las comunidades a través de sus instituciones representativas, y de proteger su integridad étnica y cultural. 2. Participar de las reuniones, asociadas a los espacios de consulta previa, verificando el cumplimiento de las directrices, metodologías, protocolos y herramientas diferenciadas para realizar los procesos, de conformidad con lo establecido en la legislación sobre la materia. 3. Apoyar en la elaboración de estudios y conceptos jurídicos, en la proyección de respuestas a derechos de petición, análisis de jurisprudencia y revisión de actos administrativos que deba suscribir o proponer la Subdirección en temas de Consulta Previa. 4. Acompañar la gestión contenciosa de los procesos constitucionales, judiciales y extrajudiciales en los que sea parte la Subdirección, en especial los relacionados con el marco del fortalecimiento a los procesos organizativos y de concertación con las comunidades étnicas, y todas aquellas de carácter institucional y misional que requiera la subdirección. 5. Apoyar en el seguimiento de los convenios y contratos que se desarrollen en el marco de la consulta previa. 6. Las demás obligaciones que se le asignen y que tenga relación con el objeto del contrato.</t>
  </si>
  <si>
    <t>El valor del contrato a celebrar es hasta por la suma de SESENTA Y OCHO MILLONES DE PESOS M/CTE ($68.000.000), incluido los impuestos a que haya lugar.</t>
  </si>
  <si>
    <t>https://community.secop.gov.co/Public/Tendering/OpportunityDetail/Index?noticeUID=CO1.NTC.6031808&amp;isFromPublicArea=True&amp;isModal=False</t>
  </si>
  <si>
    <t>El término estrictamente indispensable para que el contratista cumpla con el objeto y obligaciones contractuales será de 8 meses, contados a partir del cumplimiento de los requisitos de ejecución, o hasta 31 de diciembre 2024, lo primero que ocurra.</t>
  </si>
  <si>
    <t>MARIA JULIANA CAICEDO DURAN</t>
  </si>
  <si>
    <t>https://www1.funcionpublica.gov.co/web/sigep2/hdv/-/directorio/S2775542-8003-5/view</t>
  </si>
  <si>
    <t>Prestación de servicios profesionales a la Oficina de Negocios Verdes y Sostenibles, para la realización de estrategias de comunicación y espacios de participación de la comunidad en los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</si>
  <si>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Identificación y generación de mecanismos y estrategias de comunicación, publicidad y posicionamiento que permitan la promoción y comercialización de los negocios verdes como tipología del Plan Nacional de Negocios Verdes, bajo los lineamientos del Grupo de comunicaciones del Ministerio. 3. Desarrollar e implementar un plan de Comunicaciones para posicionar los programas y proyectos de la ONVS, como también en los que participe como aliado estratégico. 4. Desarrollar una campaña que dinamice el programa de producción y consumo de los negocios verdes, sobre todo en los componentes de cultura y consumo responsable y el componente de promoción y comercialización. 5. Generar espacios con las Autoridades, ventanillas de negocios verdes y tipologías de negocios verdes, sobre el desarrollo de capacidades y formación con metodologías innovadoras, donde la Comunicación es un eje experiencial y transversal desde su rol para el fomento y fortalecimiento de la estrategia a nivel nacional. 6. Participar en las reuniones relacionadas con el objeto contractual para lo cual se deben allegar los soportes de la asistencia, ayudas de memoria y soporte del seguimiento a los compromisos establecidos por la Oficina de Negocios Verdes Sostenibles. 7. Las demás que determine el supervisor del contrato, relacionadas con el ejercicio de sus obligaciones y del objeto contractual.</t>
  </si>
  <si>
    <t>El valor del contrato a celebrar es hasta por la suma de CINCUENTA Y CINCO MILLONES DE PESOS M/CTE ($55.000.000). incluido los impuestos a que haya lugar.</t>
  </si>
  <si>
    <t>https://community.secop.gov.co/Public/Tendering/OpportunityDetail/Index?noticeUID=CO1.NTC.6109890&amp;isFromPublicArea=True&amp;isModal=False</t>
  </si>
  <si>
    <t>El término estrictamente indispensable para que el contratista cumpla con el objeto y obligaciones contractuales será, SIETE (7) MESES Y DIEZ (10) DÍAS CALENDARIO, o hasta 31 de diciembre de 2024, lo primero que ocurra.</t>
  </si>
  <si>
    <t>HENDYS PAOLA GUZMAN TENJO</t>
  </si>
  <si>
    <t>https://www1.funcionpublica.gov.co/web/sigep2/hdv/-/directorio/S4268544-8003-5/view</t>
  </si>
  <si>
    <t>Prestar servicios profesionales a la Dirección de Cambio Climático y Gestión del Riesgo (DCCGR) del Ministerio de Ambiente y Desarrollo Sostenible para apoyar la formulación e implementación de una estrategia para transversalizar el enfoque de género en los procesos, proyectos, programas y acciones para la gestión del cambio climático y la gestión del riesgo a cargo de la DCCGR</t>
  </si>
  <si>
    <t>1. Apoyar la formulación de una estrategia para la transversalización del enfoque de género en los procesos, proyectos, y programas para la gestión del cambio climático y la gestión del riesgo a cargo de la DCCGR. 2. Apoyar en la formulación e implementación de procesos de fortalecimiento de capacidades de género de los equipos de la DCCGR de acuerdo con la implementación de la caja de herramientas de género y cambio climático y las disposiciones del Comité de Asuntos Poblacionales, Diferenciales y de Género del Sector Ambiental. 3. Aportar insumos para el diseño, la formulación e implementación de metodologías e instrumentos para la integración del enfoque de género en la actualización de la NDC de Colombia. 4. Apoyar la definición de los mecanismos y procedimientos para integrar el enfoque de género en la herramienta de seguimiento desarrollada por la DCCGR, el marco de monitoreo de indicadores y evaluación de la NDC y asegurar la integración del enfoque de género en el marco de monitoreo propuesto con el MRV de mitigación y con el SNICC, conforme las directrices de la DCCGR. 5.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6.Todas las demás que le sean asignadas por la Dirección y que tengan relación con el objeto contractual.</t>
  </si>
  <si>
    <t>El valor del contrato a celebrar es hasta por la suma de SESENTA Y UN MILLONES SEISCIENTOS MIL PESOS M/CTE ($61.600.000), incluido los impuestos a que haya lugar.</t>
  </si>
  <si>
    <t>https://community.secop.gov.co/Public/Tendering/OpportunityDetail/Index?noticeUID=CO1.NTC.6095416&amp;isFromPublicArea=True&amp;isModal=False</t>
  </si>
  <si>
    <t>El término estrictamente indispensable para que el contratista cumpla con el objeto y obligaciones contractuales será de SIETE (7) MESES VEINTIUN (21) DÍAS, o hasta el 31diciembre</t>
  </si>
  <si>
    <t>LAYLOR VANESSA GARCIA GOMEZ</t>
  </si>
  <si>
    <t>https://www1.funcionpublica.gov.co/web/sigep2/hdv/-/directorio/S1201002-8003-5/view</t>
  </si>
  <si>
    <t>Prestar los servicios profesionales a la Subdirección de Educación y Participación para apoyar el diseño y estructuración metodológica de las acciones que permitan facilitar los derechos de acceso a la información, participación y justicia en asuntos ambientales</t>
  </si>
  <si>
    <t>1. Apoyar los procesos de articulación interinstitucional tendientes a la estructuración y consolidación de una ruta de implementación del Acuerdo de Escazú, en el marco de las competencias de la Entidad. 2. Apoyar el proceso de estructuración e implementación de acciones relacionadas con la defensa y protección de lideres y defensores ambientales, en el marco de las competencias de la Entidad. 3. Apoyar en la estructuración de metodologías tendientes a garantizar, a la población colombiana, el derecho fundamental de acceso a la información relacionada con los asuntos ambientales del país y en el marco de las competencias de la Entidad. 4. Apoyar en el diseño e implementación de procesos de formación y sensibilización dirigidos a funcionarios públicos, líderes comunitarios, abogados, jueces y otros actores sociales clave sobre los derechos y obligaciones establecidos en el Acuerdo de Escazú, así como sobre los mecanismos disponibles para su aplicación efectiva. 5. Asistir a las reuniones que asigne el supervisor. 6. Apoyar en la respuesta a requerimientos, derechos de petición y demás solicitudes asignadas por el supervisor del contrato.</t>
  </si>
  <si>
    <t>El valor del contrato a celebrar es hasta por la suma de CINCUENTA Y CUATRO MILLONES OCHOCIENTOS TREINTA Y TRES MIL TRESCIENTOS TREINTA Y TRES PESOS ($54.833.333), incluido los impuestos a que haya lugar.</t>
  </si>
  <si>
    <t>https://community.secop.gov.co/Public/Tendering/ContractNoticePhases/View?PPI=CO1.PPI.31486124&amp;isFromPublicArea=True&amp;isModal=False</t>
  </si>
  <si>
    <t>El término estrictamente indispensable para que el contratista cumpla con el objeto y obligaciones contractuales será de SIETE (7) MESES VEINTICINCO (25) DIAS CALENDARIO, o hasta 31 de diciembre, lo primero que ocurra.</t>
  </si>
  <si>
    <t>CARLOS ANDRÉS MORENO MEDINA</t>
  </si>
  <si>
    <t>https://www1.funcionpublica.gov.co/web/sigep2/hdv/-/directorio/S2779476-8003-5/view</t>
  </si>
  <si>
    <t>Prestar servicios profesionales a la Dirección de Asuntos Ambientales, Sectorial y Urbana del Ministerio de Ambiente y Desarrollo Sostenible, para apoyar la formulación de instrumentos técnicos y normativos de gestión ambiental en el sector eléctrico, en especial a aquellos requeridos para los proyectos de energía hidroeléctrica y otras prioridades definidas por la alta gerencia.</t>
  </si>
  <si>
    <t>1. Elaborar y presentar al supervisor un plan detallado de trabajo, que incluya actividades, cronograma y entregables, en un plazo máximo de diez (10) días calendario tras cumplir con los requisitos de ejecución establecidos en el contrato. 2. Elaborar documento sobre el estado del arte de la gestión de impactos ambientales en proyectos de energía hidroeléctrica incluyendo los pequeños aprovechamientos hidroeléctricos, en el que se identifiquen las oportunidades de mejora en materia de instrumentos técnicos y normativos para Colombia. 3. Apoyar con el seguimiento e implementación de los compromisos y acuerdos definidos en las mesas de trabajo que se adelanten sobre proyectos de energía hidroeléctrica, incluyendo los pequeños aprovechamientos hidroeléctricos, según sea solicitado por la alta gerencia. 4. Elaborar documento sobre el estado del arte de la gestión de impactos ambientales en proyectos de energía geotérmica, en el que se identifiquen las oportunidades de mejora en materia de instrumentos técnicos y normativos para Colombia. 5. Apoyar la estructuración de la propuesta de modificación de los términos de referencia, con el objetivo de actualizarlos para la elaboración del Estudio de Impacto Ambiental (EIA) en proyectos de energía geotérmica, formular la correspondiente propuesta de términos de referencia y gestionar su expedición según el procedimiento vigente. 6. Brindar apoyo al seguimiento de proyectos y la formación de capacidades respecto a gestión de impactos y autorizaciones ambientales para proyectos de energía hidroeléctrica, incluyendo los pequeños aprovechamientos hidroeléctricos y proyectos de energía geotérmica, cuando sea requerido. 7.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Calle 37 No. 8 - 40, Bogotá D.C., Colombia Conmutador: (+57) 601 332 3400 https://www.minambiente.gov.co/ F-A-CTR-52: V7 – 27/07/2023 Página 8|21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</si>
  <si>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https://community.secop.gov.co/Public/Tendering/OpportunityDetail/Index?noticeUID=CO1.NTC.6059413&amp;isFromPublicArea=True&amp;isModal=False</t>
  </si>
  <si>
    <t>El término estrictamente indispensable para que el contratista cumpla con el objeto y obligaciones contractuales será siete (7) meses y quince (15) días, o hasta 31 de diciembre de 2024, lo primero que ocurra, contados a partir del cumplimiento de los requisitos de ejecución.</t>
  </si>
  <si>
    <t>MATEO ANTONIO PULIDO ARREDONDO</t>
  </si>
  <si>
    <t>https://www1.funcionpublica.gov.co/web/sigep2/hdv/-/directorio/S1126584-8003-5/view</t>
  </si>
  <si>
    <t>Prestar servicios profesionales a la Subdirección de Educación y Participación para apoyar la dinamización y seguimiento al desarrollo de acciones territoriales relacionadas con los procesos de diálogo social.</t>
  </si>
  <si>
    <t>1. Apoyar acciones de identificación, caracterización y focalización de procesos sociales y comunitarios ambientales, para la implementación de estrategias de acompañamiento y fortalecimiento de capacidades que promuevan la participación ciudadana. 2. Apoyar acciones de divulgación de los lineamientos del PND y la oferta institucional para favorecer la garantía del derecho a la participación, el acceso a la información y la incidencia de las comunidades en la toma de decisiones de carácter ambiental. 3. Apoyar acciones de identificación y construcción de rutas de intervención de la entidad en el marco del Sistema Nacional de Diálogo para la Prevención y Transformación de Conflictos Socioambientales. 4. Brindar y consolidar insumos para la construcción de documentos técnicos, informes, ayudas de memorias, actas, matrices, infografías y demás información relacionada con el objeto contractual. 5. Participar en los espacios de diálogo social y demás instancias donde sean requeridos y autorizados por el supervisor del contrato. 6. Apoyar la dinamización y seguimiento de las actividades realizadas por el equipo territorial de diálogo social de la región designada y la generación oportuna de reportes periódicos requeridos. 7. Apoyar los procesos de articulación con actores institucionales de carácter territorial y los procesos de planeación estratégica institucional para acompañar la implementación de estrategias para la prevención de conflictos socioambientales. 8. Asistir a las reuniones, espacios de diálogo que asigne el supervisor. 9. Las demás obligaciones que se le asignen y que tengan relación con el objeto del contrato.</t>
  </si>
  <si>
    <t>El valor del contrato a celebrar es hasta por la suma de CUARENTA Y SIETE MILLONES NOVECIENTOS DIECISÉIS MIL SEISCIENTOS SESENTA Y SIETE PESOS M/CTE ($47.916.667), incluido los impuestos a que haya lugar.</t>
  </si>
  <si>
    <t>https://community.secop.gov.co/Public/Tendering/OpportunityDetail/Index?noticeUID=CO1.NTC.6080949&amp;isFromPublicArea=True&amp;isModal=False</t>
  </si>
  <si>
    <t>El término estrictamente indispensable para que el contratista cumpla con el objeto y obligaciones contractuales será de SIETE (7) MESES Y VEINTE (20) DIAS, o hasta 31 de diciembre, lo primero que ocurra.</t>
  </si>
  <si>
    <t>ERIKA MILENA MUÑOZ VILLAREAL</t>
  </si>
  <si>
    <t>https://www1.funcionpublica.gov.co/web/sigep2/hdv/-/directorio/S2025106-8003-5/view</t>
  </si>
  <si>
    <t>El valor del contrato a celebrar es hasta por la suma de CUARENTA Y OCHO MILLONES NOVECIENTOS CINCUENTA Y OCHO MIL TRESCIENTOS TREINTA Y TRES PESOS M/CTE ($48.958.333), incluido los impuestos a que haya lugar.</t>
  </si>
  <si>
    <t>https://community.secop.gov.co/Public/Tendering/OpportunityDetail/Index?noticeUID=CO1.NTC.6067512&amp;isFromPublicArea=True&amp;isModal=False</t>
  </si>
  <si>
    <t>El término estrictamente indispensable para que el contratista cumpla con el objeto y obligaciones contractuales será de SIETE (7) MESES Y VEINTICINCO (25) DIAS, o hasta 31 de diciembre, lo primero que ocurra.</t>
  </si>
  <si>
    <t>LUZ ELENA HURTADO ALZATE</t>
  </si>
  <si>
    <t>https://community.secop.gov.co/Public/Tendering/OpportunityDetail/Index?noticeUID=CO1.NTC.6078781&amp;isFromPublicArea=True&amp;isModal=False</t>
  </si>
  <si>
    <t>LUISA FERNANDA DIAZ CONTRERAS</t>
  </si>
  <si>
    <t>https://www1.funcionpublica.gov.co/web/sigep2/hdv/-/directorio/S4324243-8003-5/view</t>
  </si>
  <si>
    <t>Prestar servicios profesionales al grupo de comunicaciones del Ministerio de Ambiente y Desarrollo Sostenible como comunicador social/periodista para apoyar la proyección de productos y procesos comunicacionales que visibilicen las actividades y logros de la Entidad durante la vigencia 2024.</t>
  </si>
  <si>
    <t>1. Brindar apoyo en el diseño y creación de contenido para la publicación de parrillas de contenido con información sobre los programas y proyectos de la Entidad. 2. Acompañar la realización del cubrimiento y/o acompañamiento de actividades y eventos para la publicación de contenidos en redes sociales. 3. Apoyar en el diseño, producción y realización de piezas gráficas y audiovisuales para la publicación en las diferentes redes sociales del Ministerio. 4. Apoyar la proyección de respuestas a las inquietudes de los usuarios de las redes sociales, relacionadas con la misionalidad de la Entidad. 5. Apoyar en el monitoreo de las redes sociales generando las alertas y recomendaciones al supervisor del contrato.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</si>
  <si>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CINCUENTA Y DOS MILLONES SETECIENTOS TREINTA Y TRES MIL TRESCIENTOS TREINTA Y TRES PESOS M/CTE ($52,733,333) incluidos los impuestos a que haya lugar.</t>
  </si>
  <si>
    <t>https://community.secop.gov.co/Public/Tendering/OpportunityDetail/Index?noticeUID=CO1.NTC.6093921&amp;isFromPublicArea=True&amp;isModal=False</t>
  </si>
  <si>
    <t>El término estrictamente indispensable para que el contratista cumpla con el objeto y obligaciones contractuales será de 7 MESES y 16 DÍAS CALENDARIO o hasta 31 de diciembre, lo primero que ocurra.</t>
  </si>
  <si>
    <t>ANGELICA HERNANDEZ CARRILLO</t>
  </si>
  <si>
    <t>https://www1.funcionpublica.gov.co/web/sigep2/hdv/-/directorio/S4725913-8003-5/view</t>
  </si>
  <si>
    <t>El valor del contrato a celebrar es hasta por la suma de CUARENTA Y UN MILLONES DOSCIENTOS CINCUENTA MIL PESOS M/CTE ($41.250.000), incluido los impuestos a que haya lugar.</t>
  </si>
  <si>
    <t>SANTANDER</t>
  </si>
  <si>
    <t>BUCARAMANGA</t>
  </si>
  <si>
    <t>https://community.secop.gov.co/Public/Tendering/OpportunityDetail/Index?noticeUID=CO1.NTC.6111427&amp;isFromPublicArea=True&amp;isModal=False</t>
  </si>
  <si>
    <t>El término estrictamente indispensable para que el contratista cumpla con el objeto y obligaciones contractuales será de SIETE (7) MESES Y QUINCE (15) DÍAS, o hasta 31 de diciembre, lo primero que ocurra.</t>
  </si>
  <si>
    <t>FELIPE GOMEZ GALLO</t>
  </si>
  <si>
    <t>https://www1.funcionpublica.gov.co/web/sigep2/hdv/-/directorio/S4923802-8003-5/view</t>
  </si>
  <si>
    <t>Prestar servicios profesionales a la Oficina de Asuntos Internacionales del Ministerio de Ambiente y Desarrollo Sostenible para apoyar la implementación y evaluación de la estrategia de movilización de las Conferencias de las partes en las que participe el Ministerio</t>
  </si>
  <si>
    <t>1 . Facilitar la articulación entre las diferentes áreas del Ministerio y de este con otras entidades gubernamentales nacionales, así como con organismos internacionales y actores sociales, para la implementación de los compromisos internacionales ambientales de Colombia relacionados con las Conferencias de las partes.
2.	Promover la movilización de los diferentes actores sociales para lograr el cumplimiento de los compromisos internacionales de Colombia en el marco de las Conferencias de las partes en las que participe el Ministerio de Ambiente y Desarrollo Sostenible, así como en las demás instancias que asigne el supervisor del contrato.
3.	Apoyar la preparación de los documentos o insumos que se requieran para la participación del Ministerio en las Conferencias de las partes, así como para los demás comités y/o grupos de trabajo que indique el supervisor del contrato.
4.	Presentar, según la periodicidad que indique el supervisor, informes detallados que documenten el progreso y los resultados de las alianzas, grupos de trabajo y/o comités en los que participe, presentando análisis críticos y recomendaciones para mejorar la eficacia de las acciones implementadas.
5.	Participar de manera activa en la diferentes reuniones en las que sea designado por el supervisor y según las orientaciones dadas por este.
6.	Gestionar de manera oportuna las PQRSDF y requerimientos presentados por parte de los diferentes solicitantes y entes de control, conforme a la competencia de la OAI.
7.	Elaborar los informes, actas, documentos y matrices que sean solicitados por el supervisor en relación con el objeto contractual.
8.	Apoyar la preparación logística y técnica de las reuniones internacionales e interinstitucionales relacionadas con el objeto contractual y que sean indicadas por el supervisor.
9.	Las demás que le asigne el supervisor del contrato y que tengan relación directa con el objeto contractual.</t>
  </si>
  <si>
    <t>El valor del contrato a celebrar es hasta por la suma de CUARENTA Y UN MILLONES DOSCIENTOS CINCUENTA MIL PESOS MICTE ($41250.000) incluidos los impuestos a que haya lugar.</t>
  </si>
  <si>
    <t>https://community.secop.gov.co/Public/Tendering/OpportunityDetail/Index?noticeUID=CO1.NTC.6122746&amp;isFromPublicArea=True&amp;isModal=False</t>
  </si>
  <si>
    <t>El término estrictamente indispensable para que el contratista cumpla con el objeto y obligaciones contractuales será de siete (7) meses y quince días (15), contados a partir del cum limiento de los re uisitos de e•ecución, o hasta 31 de diciembre 2024, lo primero que ocurra</t>
  </si>
  <si>
    <t>CLAUDIA MARCELA GUERRERO ROMERO</t>
  </si>
  <si>
    <t>https://www1.funcionpublica.gov.co/web/sigep2/hdv/-/directorio/S35701-8003-5/view</t>
  </si>
  <si>
    <t>Prestar servicios profesionales a la Dirección de Cambio Climático y Gestión Riesgo del Ministerio de Ambiente y Desarrollo Sostenible para la planeación y desarrollo del eje estratégico étnico territorial, diálogo social y comunicaciones</t>
  </si>
  <si>
    <t>1-Apoyar técnicamente la construcción de insumos y trabajar de manera articulada aportando al desarrollo del eje estratégico Étnico territorial, diálogo social y comunicaciones de la gestión integral del cambio climático y la gestión del riesgo climático 2-Realizar seguimiento, acompañamiento, apoyo y articulación para el avance en el cumplimiento a los compromisos con comunidades étnicas en el marco del Plan Nacional de Desarrollo 2022-2026. 3-Contribuir con insumos técnicos a la propuesta metodológica para la participación de la Dirección de Cambio Climático y Gestión Riesgo en el diálogo social y comunicaciones sobre la gestión integral del cambio climático y la gestión del riesgo climático, a nivel nacional e internacional. 4-Promover la articulación entre las áreas temáticas y/o ejes estratégicos de la acción climática, junto con las coordinaciones de los grupos en concordancia con las funciones de la Dirección de Cambio Climático y Gestión Riesgo 5-Proyectar,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6-Todas las demás que le sean asignadas por la Dirección y que tengan relación con el objeto contractual</t>
  </si>
  <si>
    <t>https://community.secop.gov.co/Public/Tendering/OpportunityDetail/Index?noticeUID=CO1.NTC.6109244&amp;isFromPublicArea=True&amp;isModal=False</t>
  </si>
  <si>
    <t>El término estrictamente indispensable para que el contratista cumpla con el objeto y obligaciones contractuales será de SIETE (7) MESES QUINCE (15) días, o hasta el 31 de diciembre de 2024 (lo primero que ocurra), contados a partir del cumplimiento de los requisitos de ejecución previo perfeccionamiento del contrato.</t>
  </si>
  <si>
    <t>DEISY MILENA PEÑA NUÑEZ</t>
  </si>
  <si>
    <t>https://www1.funcionpublica.gov.co/web/sigep2/hdv/-/directorio/S708485-8003-5/view</t>
  </si>
  <si>
    <t>Prestar servicios profesionales a la Dirección de Cambio Climático y Gestión del Riesgo del Ministerio de Ambiente y Desarrollo Sostenible para apoyar financieramente la estructuración de proyectos y procesos contractuales, así como el seguimiento a la ejecución de convenios y contratos relacionados con la gestión del cambio climático y la gestión del riesgo.</t>
  </si>
  <si>
    <t>1-Apoyar desde el componente financiero la estructuración de estudios del sector, análisis de mercado y estimaciones de presupuesto, requeridos para las fichas ejecutivas y/o fichas técnicas de proyecto y/o demás documentos técnicos o económicos necesarios para el desarrollo de convenios de cualquier índole, relacionados con la gestión del cambio climático y la gestión del riesgo. 2-Participar en reuniones y mesas técnicas con actores internos y externos, así como precomités y comités de contratación, realizando los aportes y atendiendo las observaciones y solicitudes que correspondan, cuando a ello hubiere lugar, para la estructuración de estudios y documentos precontractuales tendientes a la suscripción de convenios y/o contratos, que permitan el desarrollo de proyectos relacionados con la gestión del cambio climático y la gestión del riesgo. 3-Brindar apoyo en la elaboración de presupuestos y análisis financieros requeridos para la estructuración de cualquier tipo de proyecto por parte de la Dirección de cambio climático y gestión del riesgo. 4-Brindar apoyo a la supervisión y acompañamiento financiero a la ejecución de los contratos y convenios a cargo de la Dirección de Cambio Climático y gestión del riesgo desde el inicio hasta la fase de liquidación, incluyendo revisión de informes y soportes de los mismos, así como la proyección y/o revisión del componente financiero de las actas de liquidación de contratos y/o convenios. 5-Elaborar los informes financieros que se requieran en relación con la ejecución de proyectos y contratos a cargo de la Dirección de Cambio Climático y Gestión del Riesgo. 6-Apoyar técnicamente a la construcción de insumos y trabajar de manera articulada aportando al trabajo conjunto y desarrollo del eje estratégico de planeación, presupuesto y proyectos de la DCCGR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Calle 37 No. 8 - 40, Bogotá D.C., Colombia Conmutador: (+57) 601 332 3400 https://www.minambiente.gov.co/ F-A-CTR-52: V7 – 27/07/2023 Página 8|22 8-Todas las demás que le sean asignadas por la Dirección y que tengan relación con el objeto contractual.</t>
  </si>
  <si>
    <t>El valor del contrato a celebrar es hasta por la suma de CINCUENTA Y SEIS MILLONES DOSCIENTOS CINCUENTA MIL PESOS M/CTE ($56.250.000), incluido los impuestos a que haya lugar.</t>
  </si>
  <si>
    <t>https://community.secop.gov.co/Public/Tendering/OpportunityDetail/Index?noticeUID=CO1.NTC.6113394&amp;isFromPublicArea=True&amp;isModal=False</t>
  </si>
  <si>
    <t>El término estrictamente indispensable para que el contratista cumpla con el objeto y obligaciones contractuales será de SIETE (7) MESES QUINCE (15) DIAS, o hasta el 31 de diciembre de 2024 (lo primero que ocurra), contados a partir del cumplimiento de los requisitos de ejecución previo perfeccionamiento del contrato.</t>
  </si>
  <si>
    <t>DANIEL ANDRES LOPEZ SABOGAL</t>
  </si>
  <si>
    <t>https://www1.funcionpublica.gov.co/web/sigep2/hdv/-/directorio/S4682625-8003-5/view</t>
  </si>
  <si>
    <t>Prestación de servicios profesionales a la Dirección de Gestión Integral de Recurso Hídrico del Ministerio de Ambiente y Desarrollo Sostenible para la elaboracion y mantenimiento incidencias de los módulos de PEM, tableros de control y Gobernanza, asi como realizar el mantenimiento de las mejoras a los requerimientos funcionales y no funcionales y complementos tecnológicos del Sistema de Información del Recurso Hídirico.</t>
  </si>
  <si>
    <t>1. Presentar un plan de trabajo para la ejecución del contrato, de conformidad con las orientaciones del supervisor. 2. Apoyar el desarrollo de herramientas del componente espacial del SIRH y funcionalidades de interoperabilidad con el módulo de instrumentos de gestión del recurso hídrico. 3. Apoyar la depuración de las bases de datos de los diferentes módulos del SIRH e implementación de mejoras en la estructura del modelo de datos para optimizar los servicios y el despliegue en la interfaz gráfica. 4. Apoyar la documentación y creación de historias de usuario, casos de prueba y manual de despliegue de las funcionalidades del componente espacial del SIRH. 5. Elaborar los tableros de control y las salidas gráficas que le sean solicitadas acorde con las plantillas definidas e institucionalizadas en el sistema de gestión de calidad del Ministerio de Ambiente y Desarrollo Sostenible. 6. Las demás actividades que le sean requeridas por el Supervisor del Contrato y que tenga relación con las obligaciones del contrato.</t>
  </si>
  <si>
    <t>El valor del contrato a celebrar es hasta por la suma de CINCUENTA Y NUEVE MILLONES QUINIENTOS MIL PESOS M/CTE ($59.500.000), incluido los impuestos a que haya lugar.</t>
  </si>
  <si>
    <t>https://community.secop.gov.co/Public/Tendering/OpportunityDetail/Index?noticeUID=CO1.NTC.6132600&amp;isFromPublicArea=True&amp;isModal=False</t>
  </si>
  <si>
    <t>El término estrictamente indispensable para que el contratista cumpla con el objeto y PLAZO DE EJECUCIÓN SUPERVISIÓN obligaciones contractuales será SIETE (07) MESES, o hasta 31 de diciembre, lo primero que ocurra.</t>
  </si>
  <si>
    <t>NAZLY ESTHER MARTINEZ FAJARDO</t>
  </si>
  <si>
    <t>TECNICAPROFESIONAL EN ADMINISTRACION TURISTICA</t>
  </si>
  <si>
    <t>https://www1.funcionpublica.gov.co/web/sigep2/hdv/-/directorio/S4892192-8003-5/view</t>
  </si>
  <si>
    <t>Prestar servicios de apoyo a la gestión para desarrollar actividades de enlace territorial en la realización del Análisis Situacional Regional en todas sus fases, así como la Evaluación Ambiental Estratégica del Departamento de La Guajira, enfocado en el componente social, económico, cultural e institucional de acuerdo con las metodologías y procedimientos definidos por el Ministerio, en los procesos de participación de actores territoriales relevantes, con énfasis en poblaciones étnicas.</t>
  </si>
  <si>
    <t>1. Actuar como enlace con los actores territoriales, institucionales y poblaciones étnicas en La Guajira. 2. Apoyar, con base en el conocimiento del territorio, el desarrollo de metodologías y procedimientos para los procesos participativos necesarios para el diagnóstico, análisis integral, planes de acción, hojas de ruta, y demás resultados y productos, esperados del Análisis Situacional, así como en la Evaluación Ambiental Estratégica. 3. Adelantar acciones de convocatorias y gestión de escenarios para el diálogo con los diferentes actores territoriales en los espacios existentes en territorio. 4. Levantar, compilar y remitir información secundaria en las instituciones y sectores económicos territoriales, así como con las organizaciones indígenas afrodescendientes y campesinas entre otros, sobre las temáticas sociales, físicas y bióticas en coordinación con las directrices del Ministerio. 5. Convocar, enlazar y participar en las reuniones técnicas territoriales para la construcción de los análisis espaciales, resultados y productos finales del análisis situacional adelantados conjuntamente por las dependencias del Minambiente y las entidades del SINA y otros actores territoriales. 6. Participar, convocar y dirigir, de ser necesario, las reuniones con actores clave, para la construcción de acuerdos territoriales en el marco del Análisis Situacional y Evaluación Ambiental Estratégica en todas sus fases. 7. Las demás que le sean asignadas por el supervisor del contrato en cumplimiento de su objeto contractual.</t>
  </si>
  <si>
    <t>El valor del contrato a celebrar es hasta por la suma de VEINTICUATRO MILLONES OCHOCIENTOS MIL PESOS M/CTE ($24.800.000), incluido los impuestos a que haya lugar.</t>
  </si>
  <si>
    <t>https://community.secop.gov.co/Public/Tendering/ContractNoticePhases/View?PPI=CO1.PPI.31728846&amp;isFromPublicArea=True&amp;isModal=False</t>
  </si>
  <si>
    <t>WILLIAM HENAO PINEDA</t>
  </si>
  <si>
    <t>https://www1.funcionpublica.gov.co/web/sigep2/hdv/-/directorio/S573301-8003-5/view</t>
  </si>
  <si>
    <t>Prestación de servicios profesionales a la Dirección de Asuntos Marinos, Costeros y Recursos Acuáticos del Ministerio de Ambiente y Desarrollo Sostenible, para desarrollar actividades relacionadas la planeación, prevención y mitigación de los riesgos por erosión costera en la zona marino-costera.</t>
  </si>
  <si>
    <t>1. Apoyar el proceso de actualización del Plan Maestro de Erosión Costera con participación de actores relevantes en la gestión de la problemática de erosión costera. 2. Generar las recomendaciones y el plan de trabajo para prevenir, mitigar y atender los problemas actuales de la erosión costera. 3. Realizar un informe de seguimiento al estado de implementación del plan maestro de erosión costera. 4. Realizar capacitaciones a las CARS y entidades territoriales, en temas asociados a erosión costera. 5. Brindar acompañamiento técnico en el marco de las competencias de la DAMCRA, en la formulación, implementación y seguimiento de proyectos y actividades en la gestión de la erosión costera que contribuya al ordenamiento alrededor del agua en el territorio. 6. Apoyar en la revisión de documentos, preparación de conceptos, actas, ayudas de memoria, respuestas a consultas y solicitudes en general de información, etc. relacionados con las sentencias y gestiones en materia del objeto. 7. Mantener actualizada la información del drive (Carpeta digital) de la DAMCRA de los tramites asignados. 8. Las demás actividades que estén relacionadas con el objeto contractual, las obligaciones específicas del contrato y sus alcances.</t>
  </si>
  <si>
    <t>https://community.secop.gov.co/Public/Tendering/OpportunityDetail/Index?noticeUID=CO1.NTC.6110391&amp;isFromPublicArea=True&amp;isModal=False</t>
  </si>
  <si>
    <t>El término estrictamente indispensable para que el contratista cumpla con el objeto y PLAZO DE EJECUCIÓN obligaciones contractuales será SIETE (7) MESES Y QUINCE (15) DÍAS, o hasta 31 de diciembre, lo primero que ocurra.</t>
  </si>
  <si>
    <t>MELISSA ANTONIA OBREGON LEBOLO</t>
  </si>
  <si>
    <t>https://www1.funcionpublica.gov.co/web/sigep2/hdv/-/directorio/S4615971-8003-5/view</t>
  </si>
  <si>
    <t>El valor del contrato a celebrar es hasta por la suma de CUARENTA Y CINCO MILLONES OCHOCIENTOS TREINTA Y TRES MIL TRESCIENTOS TREINTA Y TRES PESOS M/CTE ($45.833.333), incluido los impuestos a que haya lugar.</t>
  </si>
  <si>
    <t>https://community.secop.gov.co/Public/Tendering/OpportunityDetail/Index?noticeUID=CO1.NTC.6122141&amp;isFromPublicArea=True&amp;isModal=False</t>
  </si>
  <si>
    <t>El término estrictamente indispensable para que el contratista cumpla con el objeto y obligaciones contractuales será de SIETE (7) MESES Y DIEZ (10) DIAS, o hasta 31 de diciembre, lo primero que ocurra.</t>
  </si>
  <si>
    <t>https://www1.funcionpublica.gov.co/web/sigep2/hdv/-/directorio/S941924-8003-5/view</t>
  </si>
  <si>
    <t>Prestación de servicios profesionales en la Oficina de Negocios Verdes y Sostenibles para realizar la estructuración, formulación y seguimiento de programas o proyectos de intervención integral en Pago por Servicios Ambientales, Negocios Verdes y Restauración productiva en las ecorregiones priorizadas por el Ministerio.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</si>
  <si>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Formular, estructurar y gestionar proyectos de la Oficina de Negocios Verdes y Sostenibles, para las ecorregiones priorizadas por el Ministerio que contribuyan directamente con las metas del PND 2022-2026. 3. Apoyar en el seguimiento técnico de programas o proyectos de Negocios Verdes y Pago por Servicios Ambientales presentados a los diferentes instrumentos de financiación. 4. Desarrollar un modelo de intervención integral de los proyectos de la ONVS con triple impacto, restauración/conservación, incentivos a la conservación y fortalecimiento de cadenas de Valor de productos de la economía Forestal y de la Biodiversidad, en las ecorregiones priorizadas amazónico. 5. Elaborar evaluaciones y conceptos técnicos sobre proyectos o instrumentos que le sean asignados por el supervisor, bajo los lineamientos dados desde la oficina de Negocios Verdes y Sostenibles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</si>
  <si>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SETENTA Y TRES MILLONES TRESCIENTOS TREINTA Y TRES MIL TRESCIENTOS TREINTA Y TRES PESOS M/CTE ($73.333.333), incluido los impuestos a que haya lugar.</t>
  </si>
  <si>
    <t>https://community.secop.gov.co/Public/Tendering/OpportunityDetail/Index?noticeUID=CO1.NTC.6127511&amp;isFromPublicArea=True&amp;isModal=False</t>
  </si>
  <si>
    <t>El término estrictamente indispensable para que el contratista cumpla con el objeto y obligaciones contractuales será de SIETE (7) MESES Y DIEZ (10) DÍAS CALENDARIO, o hasta 31 de diciembre de 2024, lo primero que ocurra.</t>
  </si>
  <si>
    <t>IVAN EDUARDO RAMOS VELÁSQUEZ</t>
  </si>
  <si>
    <t>https://www1.funcionpublica.gov.co/web/sigep2/hdv/-/directorio/S4912517-8003-5/view</t>
  </si>
  <si>
    <t>Prestación de servicios profesionales a la Oficina de Negocios Verdes y Sostenibles para apoyar técnicamente el desarrollo e implementación de estrategias y proyectos que permitan generar lineamientos para el aprovechamiento sostenible de especies de fauna, con visión de producción y consumo sostenible y responsable.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</si>
  <si>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apoyo técnico en la estructuración y evaluación de proyectos en articulación con la unidad de proyectos de la oficina de negocios verdes y los lineamientos brindados para tal fin. 3. Realizar apoyo técnico para el desarrollo de lineamientos, estrategias y alianzas interinstitucionales para el aprovechamiento sostenible de especies de fauna, la caza de fomento y la formalización de su reproducción en ambientes controlados con visión de producción y consumo sostenible y responsable. 4. Realizar apoyo técnico en el desarrollo de la metodología e instrumentos que permitan la captura de información para el seguimiento a la tasa de fauna a cargo de la oficina de negocios verdes. 5. Participar en las reuniones relacionadas con el objeto contractual para lo cual se deben allegar los soportes de la asistencia, ayudas de memoria y soporte del seguimiento a los compromisos establecidos por la Oficina de Negocios Verdes Sostenibles. 6. Las demás que determine el supervisor del contrato, relacionadas con el ejercicio de sus obligaciones y del objeto contractual.</t>
  </si>
  <si>
    <t>https://community.secop.gov.co/Public/Tendering/OpportunityDetail/Index?noticeUID=CO1.NTC.6133332&amp;isFromPublicArea=True&amp;isModal=False</t>
  </si>
  <si>
    <t>El término estrictamente indispensable para que el contratista cumpla con el objeto y obligaciones contractuales será de SIETE (7) MESES Y DIEZ (10) DÍAS CALENDARIO, o hasta 31 de diciembre de 2024, lo primero que ocurra., o hasta 31 de diciembre, lo primero que ocurra.</t>
  </si>
  <si>
    <t>MONICA AMIRA ALEXANDRA LÓPEZ LEÓN</t>
  </si>
  <si>
    <t>https://www1.funcionpublica.gov.co/web/sigep2/hdv/-/directorio/S368660-8003-5/view</t>
  </si>
  <si>
    <t>Prestación de servicios profesionales a la Oficina de Negocios Verdes y Sostenibles para apoyar la elaboración de la evaluación de la Tasa Compensatoria por Aprovechamiento Forestal Maderable, desde el análisis costo beneficio.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</si>
  <si>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la propuesta metodológica incluyendo modelo de análisis para la evaluación preliminar de la Tasa Compensatoria por Aprovechamiento Forestal Maderable, bajo los lineamentos del supervisor. 3. Sistematizar y validar la información requerida para la evaluación de la efectividad y el análisis costo beneficio de la implementación de la Tasa Compensatoria por Aprovechamiento Forestal Maderable.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</si>
  <si>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https://community.secop.gov.co/Public/Tendering/OpportunityDetail/Index?noticeUID=CO1.NTC.6134009&amp;isFromPublicArea=True&amp;isModal=False</t>
  </si>
  <si>
    <t>El término estrictamente indispensable para que el contratista cumpla con el objeto y obligaciones contractuales será de SIETE (7) MESES, o hasta 31 de diciembre, lo primero que ocurra.</t>
  </si>
  <si>
    <t>ANDRES MAURICIO CORTES LADINO</t>
  </si>
  <si>
    <t>https://www1.funcionpublica.gov.co/web/sigep2/hdv/-/directorio/S862026-8003-5/view</t>
  </si>
  <si>
    <t>Prestación de servicios profesionales a la Oficina de Negocios Verdes y Sostenibles para apoyar desde el componente técnico, en la evaluación de la implementación de la Tasa compensatoria por Caza de Fauna Silvestre; así como en el desarrollo de la propuesta metodológica, en el marco de los instrumentos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</si>
  <si>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la metodología que permita la evaluación del estado de implementación de la Tasa Compensatoria para la Caza de Fauna Silvestre. 3. Desarrollar una propuesta metodológica para el seguimiento por la implementación de la Tasa Compensatoria para la Caza de Fauna Silvestre. 4. Apoyar en el acompañamiento técnico biológico en la estrategia de socialización que permita determinar el estado de implementación de la Tasa Compensatoria para la Caza de Fauna Silvestre 5. Apoyar en la sistematización, validación y análisis de información de los reportes remitidos por la Autoridades Ambientales respecto a la implementación de la Tasa Compensatoria para la Caza de Fauna Silvestre y contribuir desde los aspectos técnicos en la elaboración y consolidación del informe solidificado de resultados 6. Desarrollar insumos y elaborar respuestas a las solicitudes recibidas y comunicaciones emitidas por la Oficina de Negocios Verdes y Sostenibles en lo relacionado con el objeto del contrato. 7. Participar en reuniones relacionadas con el objeto contractual, para lo cual se deben allegar los soportes de la asistencia, ayudas de memoria y soporte del seguimiento a los compromisos establecidos, en caso de aplicar. 8. Las demás que le asigne el supervisor del contrato, relacionadas con el ejercicio de sus obligaciones y del objeto contractual.</t>
  </si>
  <si>
    <t>El valor del contrato a celebrar es hasta por la suma de CUARENTA Y NUEVE MILLONES DE PESOS M/CTE ($49.000.000), incluido los impuestos a que haya lugar.</t>
  </si>
  <si>
    <t>https://community.secop.gov.co/Public/Tendering/OpportunityDetail/Index?noticeUID=CO1.NTC.6133994&amp;isFromPublicArea=True&amp;isModal=False</t>
  </si>
  <si>
    <t>TECNICO EN VENTAS DE PRODUCTOS Y SERVICIOS</t>
  </si>
  <si>
    <t>https://www1.funcionpublica.gov.co/web/sigep2/hdv/-/directorio/S950764-8003-5/view</t>
  </si>
  <si>
    <t>Prestar servicios de apoyo a la gestión al Grupo de Servicios Administrativos del Ministerio de Ambiente y Desarrollo Sostenible para llevar a cabo la identificación de los bienes que pueden ser objeto de baja y demás actividades relacionadas con la actualización de los inventarios del Ministerio.</t>
  </si>
  <si>
    <t>1. Apoyar el recibo y entrega de elementos y/o bienes de propiedad o bajo la responsabilidad del Ministerio de Ambiente y Desarrollo Sostenible, de acuerdo con los procedimientos establecidos, previa solicitud y autorización por parte del supervisor del contrato. 2. Apoyar las actividades de almacenamiento, organización, custodia, verificación y validación de inventarios de bienes de consumo y devolutivos a cargo del almacén. 3. Apoyar el proceso de levantamiento, actualización y legalización de los inventarios asignados a los funcionarios y en custodia del almacén, generando los soportes documentales y actualizaciones en el software del almacén. 4. Gestionar la suscripción, organización y archivo de los soportes documentales que se generen con ocasión a los movimientos de los bienes del almacén. 5. Registrar en el sistema de inventarios los movimientos tales como ingresos, salidas, reintegros o traspasos, de acuerdo con las solicitudes e indicaciones recibidas por parte del supervisor del contrato. 6. Apoyar la identificación de los bienes que pueden ser objeto de baja, proyectando los documentos necesarios con el objeto de ser presentados al Comité para la Gerencia y Administración de bienes muebles e inmuebles de la entidad. 7. Las demás actividades relacionadas con el área de almacén que permitan cumplir con el normal desempeño de las funciones de la entidad.</t>
  </si>
  <si>
    <t>El valor del contrato a celebrar es hasta por la suma de ($26.917.333) - VEINTISÉIS MILLONES NOVECIENTOS DIECISIETE MIL TRESCIENTOS TREINTA Y TRES PESOS MCTE) incluidos los impuestos a que haya lugar.</t>
  </si>
  <si>
    <t>https://community.secop.gov.co/Public/Tendering/OpportunityDetail/Index?noticeUID=CO1.NTC.6132446&amp;isFromPublicArea=True&amp;isModal=False</t>
  </si>
  <si>
    <t xml:space="preserve">El término estrictamente indispensable para que el contratista cumpla con el objeto y lasobligaciones contractuales será de siete (07) meses y catorce (14) días previo   Cumplimiento de los requisitos de perfeccionamiento y legalización del contrato , sin exceder al 31 de diciembre de 2024. </t>
  </si>
  <si>
    <t>OMAR ALEXANDER SALVADOR ROMERO</t>
  </si>
  <si>
    <t>ASISTENCIA EN ORGANIZACION DE ARCHIVOS</t>
  </si>
  <si>
    <t>https://www1.funcionpublica.gov.co/web/sigep2/hdv/-/directorio/S4927401-8003-5/view</t>
  </si>
  <si>
    <t>El valor del contrato a celebrar es hasta por la suma de VEINTISEIS MILLONES SEISCIENTOS MIL PESOS MCTE ($26.600.000) incluidos todos los impuestos a que haya lugar.</t>
  </si>
  <si>
    <t>https://community.secop.gov.co/Public/Tendering/OpportunityDetail/Index?noticeUID=CO1.NTC.6136652&amp;isFromPublicArea=True&amp;isModal=False</t>
  </si>
  <si>
    <t>El término estrictamente indispensable para que el contratista cumpla con el objeto y obligaciones contractuales será siete (07) meses, o hasta 31 de diciembre, lo primero que ocurra, previo cumplimiento de los requisitos de perfeccionamiento y ejecución.</t>
  </si>
  <si>
    <t>NICOLÁS MOLINA FIGUEROA</t>
  </si>
  <si>
    <t>https://www1.funcionpublica.gov.co/web/sigep2/hdv/-/directorio/S4938786-8003-5/view</t>
  </si>
  <si>
    <t>Prestación de servicios profesionales a la Dirección de Bosques, Biodiversidad y Servicios Ecosistémicos del Ministerio de Ambiente y Desarrollo Sostenible, para apoyar la respuesta a los planes de mejoramiento y respuestas a entes de control y Oficina de Control Interno.</t>
  </si>
  <si>
    <t>El valor del contrato a celebrar es hasta por la suma de hasta TREINTA Y OCHO MILLONES QUINIENTOS MIL PESOS ($38.500.000) M/CTE, incluido los impuestos a que haya lugar.</t>
  </si>
  <si>
    <t>https://community.secop.gov.co/Public/Tendering/OpportunityDetail/Index?noticeUID=CO1.NTC.6132629&amp;isFromPublicArea=True&amp;isModal=False</t>
  </si>
  <si>
    <t>El término estrictamente indispensable para que el contratista cumpla con el objeto y obligaciones contractuales será SIETE (7) MESES, o hasta 31 de diciembre, lo primero que ocurra, previo cumplimiento de los requisitos de perfeccionamiento y ejecución.</t>
  </si>
  <si>
    <t>ANA MARIA TUTA APONTE</t>
  </si>
  <si>
    <t>https://www1.funcionpublica.gov.co/web/sigep2/hdv/-/directorio/S4920829-8003-5/view</t>
  </si>
  <si>
    <t>1 . Apoyar el desarrollo de procesos pedagógicos desde el enfoque de educación para el Programa Nacional de Educación Ambiental, en el marco de la Política Nacional de Educación Ambiental.
2.	Brindar insumos metodológicos, pedagógicos y didácticos para el abordaje del diálogo de saberes con comunidades étnicas, locales y rurales en el marco de la implementación de las lineas estratégicas ambientales del Plan Nacional de Desarrollo.
3.	Generar apoyo técnico a las entidades del SINA para la implementación de la Política Nacional de Educación Ambiental
5.	Apoyar en la elaboración de documentos técnicos que aporten a la actualización de la Política Nacional de Educación Ambiental.
6.	Apoyar la organización, participación y sistematización de información en el desarrollo de los encuentros nacionales y regionales de educación ambiental desarrollados por la Subdirección de Educación y Participación. 7, Apoyar en la estructuración de una estrategia para la promoción, divulgación y apropiación social de los derechos de acceso a la información, la participación pública y el acceso a la justicia en asuntos ambientales 8. Elaborar un documento que contenga el análisis de información de las estrategias en educación ambiental que sean dirigidos a comunidades étnicas, locales y rurales.
9.	Proyectar respuestas a derechos de petición, quejas, reclamos, requerimientos, consultas y demás que sean asignadas.
10.	Las demás obligaciones que se le asignen y que tengan relación directa con el objeto del contrato.</t>
  </si>
  <si>
    <t>El valor del contrato a celebrar es hasta por la suma de TREINTA Y SIETE MILLONES QUINIENTOS OCHENTA Y TRES MIL TRECIENTOS TREINTA Y TRES PESOS M/CTE ($37.583.333), incluido los impuestos a que haya lugar. El valor final del contrato corresponderá a la prestación efectiva y real del servicio. En caso de terminación anticipada, cesión o suspensión del contrato, sólo habrá lugar al pago proporcional de los servicios efectivamente prestados.</t>
  </si>
  <si>
    <t>https://community.secop.gov.co/Public/Tendering/OpportunityDetail/Index?noticeUID=CO1.NTC.6227707&amp;isFromPublicArea=True&amp;isModal=true&amp;asPopupView=true</t>
  </si>
  <si>
    <t>El término estrictamente indispensable para que el contratista cumpla con el objeto y obligaciones contractuales será 6 meses y 25 días, o hasta 31 de diciembre 2024, lo rimero ue ocurra.</t>
  </si>
  <si>
    <t>JUAN SEBASTIAN ORTIZ RAMIREZ</t>
  </si>
  <si>
    <t>https://www1.funcionpublica.gov.co/web/sigep2/hdv/-/directorio/S4690119-8003-5/view</t>
  </si>
  <si>
    <t>Prestación de servicios profesionales a la Oficina de Negocios Verdes y Sostenibles para apoyar la elaboración de los insumos técnicos requeridos para la evaluación de la Tasa por Utilización de Agua.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</si>
  <si>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metodología que permita la evaluación del instrumento económico de la Tasa por Utilización de Aguas desde el año 2004 hasta el 2022, bajo los lineamientos del supervisor. 3. Sistematizar y validar la información requerida para la evaluación de la efectividad y el análisis costo beneficio de la implementación de la Tasa por Utilización de Aguas. 4. Desarrollar insumos y elaborar respuestas a las solicitudes recibidas y comunicaciones emitidas por la Oficina de Negocios Verdes y Sostenibles en lo relacionado con el objeto del contrato.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</si>
  <si>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https://community.secop.gov.co/Public/Tendering/OpportunityDetail/Index?noticeUID=CO1.NTC.6144331&amp;isFromPublicArea=True&amp;isModal=False</t>
  </si>
  <si>
    <t>El término estrictamente indispensable para que el contratista cumpla con el objeto y obligaciones contractuales será de SIETE (7) MESES, o hasta 31 de diciembre, lo primero que ocurra., o hasta 31 de diciembre, lo primero que ocurra.</t>
  </si>
  <si>
    <t>ALFREDO JUNIOR DE LA HOZ SARMIENTO</t>
  </si>
  <si>
    <t>https://www1.funcionpublica.gov.co/web/sigep2/hdv/-/directorio/S4914821-8003-5/view</t>
  </si>
  <si>
    <t>Prestación de servicios profesionales a la Oficina de Negocios Verdes y Sostenibles para apoyar las acciones encaminadas a la gestión del banco de proyectos en el marco del Programa Nacional de Pago por Servicios Ambientales y 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</si>
  <si>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Gestionar el banco de proyectos y generar reportes asociados al Programa Nacional de Pago por Servicios Ambientales y el Plan Nacional de Negocios Verdes. 3. Generar y gestionar la matriz de actores institucionales vinculados al Programa Nacional de Pago por Servicios Ambientales y el Plan Nacional de Negocios Verdes. 4. Establecer mecanismos para intercambio de información entre actores institucionales vinculados al Programa Nacional de Pago por Servicios Ambientales y el Plan Nacional de Negocios Verdes. 5. Apoyar la elaboración de proyectos de incentivos a la conservación y fortalecimiento de negocios verdes, bajo los lineamientos del supervisor.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</si>
  <si>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TREINTA Y SEIS MILLONES CUATROCIENTOS MIL PESOS M/CTE ($36.400.000), incluido los impuestos a que haya lugar.</t>
  </si>
  <si>
    <t>https://community.secop.gov.co/Public/Tendering/OpportunityDetail/Index?noticeUID=CO1.NTC.6143365&amp;isFromPublicArea=True&amp;isModal=False</t>
  </si>
  <si>
    <t>11 MANTENIMIENTO y/o REPARACIÓN</t>
  </si>
  <si>
    <t>CST CONSULTORÍA EN SISTEMAS Y TECNOLOGÍA SAS</t>
  </si>
  <si>
    <t>MARITZA MARTINEZ BLANCO</t>
  </si>
  <si>
    <t>Contratar el soporte y mantenimiento del software SALIN, compuesto por los módulos de: Almacén e inventarios; Activos Fijos y Depreciación, requerido para la administración y manejo de los bienes muebles e inmuebles del Ministerio de Ambiente y Desarrollo Sostenible.</t>
  </si>
  <si>
    <t>1. Obligaciones Específicas del Contratista: Cumplir con el objeto del contrato en los términos y condiciones establecidos en los estudios previos, especificaciones técnicas y demás documentos que hacen parte el expediente contractual. 2. Entregar dentro de la primera semana de ejecución del contrato, el plan de trabajo por parte del contratista para aprobación de la supervisión a cargo del Grupo de Servicios Administrativos. Cumplir con los procedimientos y lineamientos de la Oficina Tecnologías de la Información y la Comunicación (OTIC), para el soporte y mantenimiento del aplicativo de Información (Salin). Mantener durante la ejecución del contrato, las condiciones presentadas aceptadas con la oferta, en forma permanente, para atender sus obligaciones, respetando y cumpliendo con las condiciones establecidas por la Entidad. Suscribir con el Supervisor el Acta de confidencialidad de la información establecida en SOMOSIG y lo establecido en el Manual de Contratación de la Entidad. Realizar Transferencia de conocimiento al personal del almacén en el funcionamiento de los diferentes módulos del software SALIN compuesto por los módulos Almacén e inventarios; Activos Fijos y Depreciación, en la versión Estándar. Para lo anterior, se deben entregar las evidencias de realización de las mismas y grabaciones audiovisuales que puedan ser reproducidas en los sistemas de información del Ministerio. Prestar el servicio de soporte y bolsa por horas de mantenimiento del software versión estándar SALIN, compuesto por los módulos de: Almacén e inventarios; Activos Fijos y Depreciación, conforme con la propuesta presentada. Permitir la creación y definición de permisos para los distintos usuarios los cuales deben registrar las novedades de los inventarios de la entidad. 1 Apoyar en el monitoreo de la parametrización y configuración del sistema de información del aplicativo de Información (Salin). 10. Prestar asistencia general, remota y el soporte telefónico de lunes a viernes en horario de oficina de 8:00 a.m. a 12:00 p.m. y 2 p.m. a 5:00 p.m., y para la atención presencial con respuesta máxima de doce (12) horas hábiles. 11. Presentar un informe general de ejecución al cierre del contrato en el cual se evidencie el cumplimiento de cada una de las obligaciones pactadas con los correspondientes soportes documentales según corresponda. 12. Las demás que se deriven de la naturaleza y del objeto del contrato.</t>
  </si>
  <si>
    <t>El presupuesto oficial para la presente contratación es de TREINTA Y NUEVE MILLONES NOVECIENTOS CINCUENTA Y NUEVE MIL DIEZ PESOS ($39.959.010)</t>
  </si>
  <si>
    <t>https://community.secop.gov.co/Public/Tendering/OpportunityDetail/Index?noticeUID=CO1.NTC.6196378&amp;isFromPublicArea=True&amp;isModal=true&amp;asPopupView=true</t>
  </si>
  <si>
    <t>El plazo de ejecución del contrato será por el término de seis (06) meses o hasta agotar el presupuesto asignado, lo que primero ocurra, a partir de la fecha de perfeccionamiento y cumplimiento de requisitos de ejecución.</t>
  </si>
  <si>
    <t>INFORMATICA Y TECNOLOGIA S.A.S.</t>
  </si>
  <si>
    <t>JAIRO CONCHA RESTREPO</t>
  </si>
  <si>
    <t>Contratar el servicio de herramienta de software de nómina que permita el mantenimiento, soporte, desarrollo y actualización para las herramientas de nómina utilizadas por el Ministerio de Ambiente y Desarrollo Sostenible</t>
  </si>
  <si>
    <t>1. Cumplir con todos los requisitos del estudio previo y fecha técnica servicios ofrecidos en la propuesta presentada al Ministerio de Ambiente y Desarrollo Sostenible, la cual hace parte integral del contrato. 2. Realizar capacitación hasta máximo cuatro (4) horas, de forma presencial o virtual que sea requerido por el supervisor, con el fin de garantizar la apropiación y uso sobre el funcionamiento de Hominis. 3. Realizar en caso de ser requerido por la entidad las actualizaciones de las nuevas versiones que se presenten durante la vigencia del contrato. 4. Realizar el proceso de parametrización o ajustes necesarios que permitan el correcto funcionamiento del software de nómina de acuerdo con los requerimientos definidos por el Ministerio y la normatividad vigente. 5. Realizar las actividades de instalación de nuevos programas en caso de ser requeridos por la entidad, y las respectivas parametrizaciones, en el software de nómina HOMINIS para generar los archivos planos para los Grupos de presupuesto, contabilidad y tesorería, con el objeto de realizar el nuevo proceso de pago de nómina a beneficiario final, de acuerdo con las directrices establecidas por la administración del SIIF Nación del Ministerio de Hacienda y Crédito Público. 6. Creación, actualización o eliminación de usuarios, de acuerdo con los requerimientos definidos por el Ministerio. 7. Definir con el área respectiva en caso de ser necesario los formatos de salida de la información de la base de datos de Hominis de acuerdo con los requerimientos definidos por el Ministerio. 8. Realizar el proceso de actualización necesario sobre la herramienta que garantice el 100% de su funcionamiento. 9. Garantizar el correcto funcionamiento de la herramienta, siempre y cuando el mantenimiento y las actividades de administración mencionadas se puedan llevar a cabo con los usuarios HOMINIS o POSTGRES. 10. Realizar el proceso de aprovisionamiento de seguridad con el Ministerio para asegurar los servidores y garantizar que se tienen accesos controlados sobre la infraestructura. 11. Prestar el servicio de soporte técnico conforme a lo establecido en la ficha técnica 12. Realizar la documentación, seguimiento y solución de los casos escalados por el Ministerio sobre la plataforma de gestión TI. 13. Entregar los manuales de usuarios y técnicos correspondientes a las actualizaciones o cambios evolutivos que sean implementados. 14. Realizar la transferencia de conocimientos cuando sea requerido por el supervisor del contrato, para los funcionarios de la entidad, de acuerdo con los requerimientos y/o necesidades de la entidad. Dicha programación deberá ser concertada con el supervisor del contrato. 15. Presentar el informe de ejecución, mes vencido, de la bolsa de horas consumidas no superior a cincuenta y seis (56) horas, el cual deberá contener de manera discriminada las actividades realizadas y el número de horas que se emplearon en el desarrollo de cada una de ellas, el recibo a satisfacción por parte del área o persona designada para ello por parte del Ministerio y la aprobación del supervisor del contrato. 16. Cumplir con los lineamientos y procedimientos establecidos por el Ministerio de Hacienda y Crédito Público para el cumplimiento del modelo de recepción de facturas de venta, notas débito nota crédito Facturador electrónico. En todo caso si se requiere soporte adicional o se expide norma que genere cambio en la parametrización de la liquidación de las nóminas y éstas requieran actualización, ésta se realizará de acuerdo con las especificaciones técnicas impartidas por el supervisor dentro de las horas de soporte y asistencia del contrato. 17. Entregar los productos y/o informes establecidos conforme a las condiciones descritas en el presente estudio previo. 18. Las demás que sean necesarias para el cumplimiento del objeto contractual</t>
  </si>
  <si>
    <t>El presupuesto oficial para la presente contratación es de CINCUENTA Y CUATRO MILLONES NOVECIENTOS VEINTIOCHO MIL VEINTE PESOS M/CTE ($54.928.020) incluido IVA y todos los costos, impuestos, tasas y contribuciones que haya lugar.</t>
  </si>
  <si>
    <t>https://community.secop.gov.co/Public/Tendering/OpportunityDetail/Index?noticeUID=CO1.NTC.6144723&amp;isFromPublicArea=True&amp;isModal=False</t>
  </si>
  <si>
    <t>El plazo de ejecución del presente contrato será hasta el 31 de diciembre de 2024, contado a partir del cumplimiento de los requisitos de perfeccionamiento y ejecución del contrato.</t>
  </si>
  <si>
    <t>IVAN ARTURO QUIÑONES ARANDA</t>
  </si>
  <si>
    <t>https://www1.funcionpublica.gov.co/web/sigep2/hdv/-/directorio/S4919380-8003-5/view</t>
  </si>
  <si>
    <t>Prestar servicios profesionales al Viceministerio de Ordenamiento Ambiental y Territorial para apoyar la consolidación de la estrategia de participación y diálogo social en el sector ambiental, y para impulsar y desarrollar instrumentos y estrategias de vinculación y articulación con otros sectores para la construcción de escenarios de justicia climática y ordenamiento del territorio en torno al agua.</t>
  </si>
  <si>
    <t>1. Acompañar al Viceministerio de Ordenamiento Ambiental y Territorial VOAT, en los procesos de elaboración de elementos técnicos para la construcción de metodologías, herramientas, protocolos y estrategias de participación y diálogo social entre las instituciones del sector ambiental. 2. Apoyar en la definición, desarrollo y ejecución de procesos estratégicos para la concertación y construcción de metodologías, herramientas, protocolos y estrategias de participación y diálogo social entre las instituciones del sector ambiental. 3. Apoyar la elaboración de documentos, informes, reportes y/o ayudas de memorias de carácter técnico, y consolidar el análisis de información relativa a la construcción de escenarios de justicia climática y ordenamiento del territorio en torno al agua. 4. Apoyar la comunicación de la agenda de justicia climática y ordenamiento del territorio en torno al agua a nivel nacional e internacional. 5. Impulsar la generación de sinergia con otros Ministerios y otras entidades del Estado para la implementación de estrategias, acciones y metodologías de participación y de construcción de justicia climática y ordenamiento del territorio en torno al agua.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t>
  </si>
  <si>
    <t>El valor del contrato a celebrar es hasta por la suma $62.333.333 SESENTA Y DOS MILLONES TRESCIENTOS TREINTA Y TRES MIL TRESCIENTOS TREINTA Y TRES PESOS M/CTE, incluido los impuestos a que haya lugar.</t>
  </si>
  <si>
    <t>C-3208-0900-5-10101A-3208014-</t>
  </si>
  <si>
    <t>https://community.secop.gov.co/Public/Tendering/OpportunityDetail/Index?noticeUID=CO1.NTC.6143818&amp;isFromPublicArea=True&amp;isModal=False</t>
  </si>
  <si>
    <t>El término estrictamente indispensable para que el contratista cumpla con el objeto y obligaciones contractuales será siete (7) meses y diez (10) días, o hasta 31 de diciembre</t>
  </si>
  <si>
    <t>DORIS LYLIAN ROCHA SUSPE</t>
  </si>
  <si>
    <t>https://www1.funcionpublica.gov.co/web/sigep2/hdv/-/directorio/S2678926-8003-5/view</t>
  </si>
  <si>
    <t>Prestar servicios profesionales para contribuir con la Oficina Asesora de Planeación en el ejercicio de secretaría técnica de los fondos administrados por el Ministerio de Ambiente y Desarrollo Sostenible, enlace con las entidades beneficiarias para la gestión y fortalecimiento en la presentación de los proyectos y seguimiento a los aportes de ley al Fondo de Compensación Ambiental.</t>
  </si>
  <si>
    <t>1. Realizar el seguimiento y actualización de la Matriz unificada de proyectos de inversión, mapa de riesgos y en los temas relacionados con el Sistema de Gestión de Calidad como enlace facilitador con el Grupo de Gestión y Desempeño Institucional. 2. Apoyar al Grupo de Gestión de proyectos en las reuniones citadas para adelantar los procesos de conciliación del pago de los aportes transferidos por las Corporaciones aportantes junto con la Subdirección Administrativa y Financiera - SAF. 3. Realizar el acompañamiento de las entidades beneficiarias de los fondos que administra el Ministerio de Ambiente y Desarrollo Sostenible para la gestión de proyectos en su etapa de estructuración, asignación de recursos, ejecución y cierre, según la normatividad vigente. 4. Verificar el cumplimiento de requisitos generales de las iniciativas presentadas por las entidades beneficiarias de los fondos que administra el Ministerio de Ambiente y Desarrollo Sostenible referente a los proyectos de inversión ambiental, para tramitar la oportuna evaluación y emisión informes de seguimiento, pronunciamientos técnicos subsanación de proyectos y solicitudes de modificación de POA, en el marco de los Reglamentos Operativos de los Fondos. 5. Consolidar la información generada en el proceso de gestión de los proyectos de inversión en las bases de datos oficiales de la Oficina Asesora de Planeación y la conformación de los expedientes digitales o físicos con el fin de hacer la trasferencia al grupo de gestión documental de manera periódica (mensual). 6. Elaborar comunicaciones dirigidas a las entidades beneficiarias de los Fondos con los pronunciamientos técnicos, convocatorias, resultados de evaluaciones de informes técnicos de avance y finales, modificaciones POA y otras necesarias en el cumplimiento de las obligaciones. 7. Las demás actividades que le sean asignadas por el supervisor y que tengan relación con el objeto contractual.</t>
  </si>
  <si>
    <t>El valor del contrato a celebrar es hasta por la suma de CUARENTA Y NUEVE MILLONES DE PESOS M/CTE ($49.000.000), incluido los impuestos a que haya lugar. El valor final del contrato corresponderá a la prestación efectiva y real del servicio. En caso de terminación anticipada, cesión o suspensión del contrato, sólo habrá lugar al pago proporcional de los servicios efectivamente prestados.</t>
  </si>
  <si>
    <t>https://community.secop.gov.co/Public/Tendering/OpportunityDetail/Index?noticeUID=CO1.NTC.6147668&amp;isFromPublicArea=True&amp;isModal=False</t>
  </si>
  <si>
    <t>El término estrictamente indispensable para que el contratista cumpla con el objeto y obligaciones contractuales será 7 meses, o hasta 31 de diciembre 2024, lo primero que ocurra.</t>
  </si>
  <si>
    <t>MARIBEL PALMA PALMA</t>
  </si>
  <si>
    <t>https://www1.funcionpublica.gov.co/web/sigep2/hdv/-/directorio/S3215515-8003-5/view</t>
  </si>
  <si>
    <t>Prestar servicios profesionales para el diseño, la gestión y la implementación de estrategias e iniciativas del Ministerio de Ambiente y Desarrollo Sostenible para promoción del control ciudadano ambiental y participación ciudadana en territorios del país, en el marco del fortalecimiento del Gobierno Abierto.</t>
  </si>
  <si>
    <t>1. Realizar acompañamiento técnico, generar propuestas y apoyar la implementación de estrategias de promoción del control social/ciudadano y veeduría ambiental, promoviendo el diálogo incidente entre la ciudadanía y autoridades ambientales en las regiones priorizadas del territorio nacional, en el marco del fortalecimiento del gobierno abierto. 2. Apoyar el diseño, gestión e implementación de estrategias para el fortalecimiento de la transparencia, el acceso a la información pública ambiental y el cumplimiento de compromisos por parte de la institucionalidad en el marco de la petición de cuentas y el control ciudadano ambiental. 3. Participar en el desarrollo de estrategias de rendición de cuentas permanente de la entidad y el sector ambiente, promoviendo la petición de cuentas por parte de la ciudadanía, en el marco del control ciudadano y el gobierno abierto. 4. Realizar seguimiento y apoyar en la gestión de alianzas y articulación con entidades del sector, organismos de cooperación y otros actores externos para el desarrollo de los programas estratégicos en el marco del fomento del gobierno abierto. 5. Elaborar informes, reportes, documentos, respuesta a solicitudes de información y demás requerimientos o peticiones asociados a los temas propios de las obligaciones del objeto del contrato. 6. Participar y asistir a las reuniones, mesas de trabajo, sensibilizaciones y otros espacios de trabajo para el desarrollo del objeto del contrato, allegando los soportes de asistencia, memorias y seguimiento a los compromisos generados. 7. Las demás que le sean asignadas por la supervisión del contrato y estén relacionadas con el objeto del contrato.</t>
  </si>
  <si>
    <t>El valor del contrato a celebrar es hasta por la suma de SESENTA Y TRES MILLONES DE PESOS M/CTE ($63.000.000) incluido los impuestos a que haya lugar.</t>
  </si>
  <si>
    <t>https://community.secop.gov.co/Public/Tendering/OpportunityDetail/Index?noticeUID=CO1.NTC.6153555&amp;isFromPublicArea=True&amp;isModal=False</t>
  </si>
  <si>
    <t>El término estrictamente indispensable para que el contratista cumpla con el objeto y obligaciones contractuales será de SIETE (07) MESES, contados a partir del cumplimiento de los requisitos de ejecución previo perfeccionamiento del contrato, o hasta 31 de diciembre, lo primero que ocurra.</t>
  </si>
  <si>
    <t>IPMC-002-2024</t>
  </si>
  <si>
    <t>BONGA BUSTAMANTE SAS</t>
  </si>
  <si>
    <t>Marcela Bustamante Serpa</t>
  </si>
  <si>
    <t>Contratar los servicios de formación y capacitación para los funcionarios del ministerio de ambiente y desarrollo sostenible, en cumplimiento del PIC 2024</t>
  </si>
  <si>
    <t>1. Entregar a más tardar a los tres (3) días calendario al supervisor del contrato, los documentos que acreditan la formación de los docentes que impartirán las sesiones adjuntando la información de formación universitaria y postgrado en áreas del conocimiento relacionadas con las temáticas a desarrollar y experiencia relacionada, para su aprobación. 2. Una vez aprobados los docentes que impartirán las capacitaciones, el contratista deberá un Plan de Trabajo dentro de los cinco (5) días hábiles siguientes a la suscripción del acta de inicio del contrato, que desarrolle el cronograma de las fichas de los cursos, el cual contendrá, fechas y horarios de las sesiones virtuales y los docentes aprobados por la supervisión 3. Designar un Coordinador General y Académico con poder de decisión y autonomía, quien se hará responsable de mantener comunicación permanente y oportuna con el supervisor del contrato, en el proceso de planeación de todas las actividades de formación y capacitación. 4. Designar mínimo dos (2) monitores, quienes deberán encargarse de llevar el control de los participantes y la coordinación y el seguimiento del desarrollo de cada una de las actividades realizadas. 5. Designar siete (7) docentes que dictarán las sesiones de capacitación y quienes deberán cumplir con la formación académica y experiencia requeridas en este documento. 6. Realizar los cursos para desarrollar y fortalecer las competencias funcionales y comportamentales de los servidores públicos, de acuerdo con los ejes temáticos, con la intensidad horaria requerida y uso de plataformas que garantice el desarrollo de cada una de las actividades. 7. Comunicar cualquier novedad cuando el docente escogido no pueda asistir a alguna de las sesiones programadas por razones de fuerza mayor o caso fortuito, y deberá efectuar una jornada adicional en la forma, tiempo y circunstancias más favorables para los funcionarios, la cual no tendrá costo adicional. 8. Informar y enviar previamente a la realización de la sesión de formación, el perfil del nuevo docente al Ministerio acreditando los requisitos de formación y experiencia requeridos, en el evento en que se requiera reemplazar de forma temporal o definitiva al docente propuesto para el desarrollo de las actividades de formación y capacitación. 9. Utilizar la herramienta tecnológica TEAMS garantizando, una fácil conectividad para las capacitaciones virtuales en la plataforma de la entidad. 10. Cumplir con el manual de identidad visual del Ministerio de Ambiente para el desarrollo gráfico de los cursos virtuales y demás publicaciones, infografías o elementos alusivos a la ejecución contractual. 11. Realizar dos evaluaciones de conocimientos sobre el tema; una de conocimientos previos al inicio; la cual debe tener las mismas preguntas que la evaluación final de aprendizaje que se aplique al finalizar cada capacitación (curso) a fin de realizar la medición de la curva de aprendizaje. 12. Garantizar la disposición y entrega a los participantes de las ayudas didácticas necesarias para el correcto desarrollo de las capacitaciones. 13. Entregar un informe detallado al finalizar cada actividad de formación y capacitación (curso), que deberá contener por lo menos lo siguiente: • Los resultados de la comparación entre la evaluación inicial y final de conocimientos aplicada a los participantes de cada curso. La evaluación debe contener una metodología homogénea para todos los cursos. • Aplicar una encuesta dirigida a los participantes en cada uno de los eventos y tabularla, con el fin de evaluar la calidad de estos. La encuesta debe solicitar que los participantes evalúen los siguientes aspectos: - - - Temáticas ✓ Los temas tratados fueron adecuados para el desarrollo de mi trabajo ✓ La información recibida es aplicable para el cumplimiento de los objetivos de mi empleo ✓ Logré adquirir nuevos conocimientos al participar en esta capacitación ✓ Para el desempeño de mis tareas era importante recibir esta información) Estructura del curso ✓ El capacitador o contenidos aportaban conocimientos y habilidades adecuados para transmitir la información ✓ La exposición fue efectuada de manera clara y aplicable a la tarea ✓ Se dio la posibilidad de hacer preguntas y estas fueron respondidas de manera clara, oportuna y adecuadamente El aula o espacio donde se efectuó ✓ La modalidad o el lugar donde se desarrolló la capacitación contaba con accesorios, ambiente, confort y condiciones adecuadas ✓ Las ayudas audiovisuales y documentos que apoyaban la formación fueron apropiados ✓ Los tiempos establecidos para la capacitación se cumplieron de acuerdo con lo programado ✓ Considera que la información tratada debe ampliarse (Si o no) ✓ Especifique la información que debe ampliarse (pregunta abierta). • La encuesta debe ser virtual y se debe generar un informe final por curso y de todos los cursos en general. • Informe académico discriminando la temática, la metodología y memorias con los contenidos de la capacitación, nombre del módulo, nombre del facilitador, mecanismo de evaluación de conocimiento sobre la capacitación y consolidado general de resultados de aplicación de evaluaciones iniciales y finales. • Otorgar diplomas o certificados de asistencia a los servidores públicos que asistan y desarrollen el proceso académico en un 80%. (Las faltas que se produzcan con ocasión de incapacidades, o comisiones de trabajo, podrán ser compensadas con actividades de recuperación, siempre y cuando el alumno presente los debidos soportes). • Consolidado de asistencia total por participantes. • Se deben entregar fuentes y demás elementos que compongan los cursos y talleres en modalidad virtual asincrónica, en el entendido de la cesión de la propiedad de derechos de autor, a la entidad. 14. Atender los requerimientos, instrucciones y/o recomendaciones que durante el desarrollo del contrato le imparta el Ministerio a través del supervisor del mismo para una correcta ejecución y cumplimiento de sus obligaciones. 15. Las demás que contribuyan al desarrollo del objeto del contrato, previa</t>
  </si>
  <si>
    <t>El valor del presente contrato es hasta por la suma de VEINTIÚN MILLONES DE PESOS ($21.000.000) M/CTE, incluidos impuestos, costos, gastos, contribuciones y demás erogaciones en que deba incurrir el contratista para la ejecución del objeto contractual</t>
  </si>
  <si>
    <t>https://community.secop.gov.co/Public/Tendering/OpportunityDetail/Index?noticeUID=CO1.NTC.6086030&amp;isFromPublicArea=True&amp;isModal=False</t>
  </si>
  <si>
    <t>El plazo de ejecución del contrato será hasta el 31 de diciembre de 2024, previa suscripción del acta de inicio y previo cumplimiento de los requisitos de perfeccionamiento y ejecución del contrato.</t>
  </si>
  <si>
    <t>https://www1.funcionpublica.gov.co/web/sigep2/hdv/-/directorio/S3089528-8003-5/view</t>
  </si>
  <si>
    <t>Prestación de servicios profesionales jurídicos para desarrollar actividades de apoyo y acompañamiento en todas sus etapas a las contrataciones en la adquisición de bienes y servicios que requiera adelantar el grupo de servicios administrativos del Ministerio de Ambiente y Desarrollo Sostenible.</t>
  </si>
  <si>
    <t>1. Apoyar la elaboración de los estudios previos y/o documentación para la contratación de bienes y/o servicios a cargo del Grupo de Servicios Administrativos. 2. Apoyar y tramitar las solicitudes de modificaciones contractuales que requieran los contratos a cargo del Grupo de Servicios Administrativos. 3. Proyectar la elaboración de las actas de liquidación bilaterales, unilaterales y cierres de expedientes contractuales de los contratos a cargo de la dependencia que le sean asignados por el supervisor del contrato. 4. Realizar la actualización de los expedientes digitales de los procesos contractuales que se manejan en el Grupo de Servicios Administrativos, de acuerdo con las directrices del supervisor. 5. Realizar el seguimiento para el cumplimiento de los requisitos de perfeccionamiento, legalización y ejecución, a cargo del Grupo de Servicios Administrativos. 6. Proyectar las respuestas a los derechos de petición, requerimientos de entes de control y demás solicitudes que se presenten al Grupo de Servicios Administrativos. 7. Las demás asignadas por la supervisión del contrato y que tengan relación con el objeto contractual.</t>
  </si>
  <si>
    <t>El valor del contrato a celebrar es hasta por la suma de CUARENTA Y TRES MILLONES CUATROCIENTOS MIL PESOS ($43.400.000), incluido los impuestos a que haya lugar.</t>
  </si>
  <si>
    <t>https://community.secop.gov.co/Public/Tendering/OpportunityDetail/Index?noticeUID=CO1.NTC.6166819&amp;isFromPublicArea=True&amp;isModal=true&amp;asPopupView=true</t>
  </si>
  <si>
    <t>El término estrictamente indispensable para que el contratista cumpla con el objeto y obligaciones contractuales será de siete (7) meses y siete (07) días contados partir del cumplimiento de los requisitos de perfeccionamiento y ejecución del contrato, sin exceder el 31 de diciembre de 2024.</t>
  </si>
  <si>
    <t>MARÍA JULIANA PARRADO CALVO</t>
  </si>
  <si>
    <t>https://www1.funcionpublica.gov.co/web/sigep2/hdv/-/directorio/S1211451-8003-5/view</t>
  </si>
  <si>
    <t>1.  Apoyar la elaboración de los estudios previos y/o documentación para la contratación de bienes y/o servicios a cargo del Grupo de Servicios Administrativos. Apoyar y tramitar las solicitudes de modificaciones contractuales que requieran los contratos a cargo del Grupo de Servicios Administrativos. Proyectar la elaboración de las actas de liquidación bilaterales, unilaterales y cierres de expedientes contractuales de los contratos a cargo de la dependencia que le sean asignados por el supervisor del contrato. Realizar la actualización de los expedientes digitales de los procesos contractuales que se manejan en el Grupo de Servicios Administrativos, de acuerdo con las directrices del supervisor. Realizar el seguimiento para el cumplimiento de los requisitos de perfeccionamiento, legalización y ejecución, a cargo del Grupo de Servicios Administrativos. Proyectar las respuestas a los derechos de petición, requerimientos de entes de control y demás solicitudes que se presenten al Grupo de Servicios Administrativos. Las demás asignadas por la supervisión del contrato y que tengan relación con el objeto contractual.</t>
  </si>
  <si>
    <t>https://community.secop.gov.co/Public/Tendering/OpportunityDetail/Index?noticeUID=CO1.NTC.6167462&amp;isFromPublicArea=True&amp;isModal=true&amp;asPopupView=true</t>
  </si>
  <si>
    <t>https://www1.funcionpublica.gov.co/web/sigep2/hdv/-/directorio/S2058842-8003-5/view</t>
  </si>
  <si>
    <t>Prestación de servicios profesionales para apoyar jurídicamente todas aquellas actuaciones relacionadas con Ordenamiento Minero Ambiental, asuntos de alto impacto e interés nacional y la revisión de los actos administrativos, conceptos y documentos que sean encomendados a la Oficina Asesora Jurídica.</t>
  </si>
  <si>
    <t>1. Proyectar, revisar y acompañar jurídicamente las actuaciones relacionadas con Ordenamiento Minero Ambiental, proyectos de alto impacto e interés nacional y temas estratégicos para el Ministerio de Ambiente y Desarrollo Sostenible que sean encomendados a la Oficina Asesora Jurídica. 2. Ejercer la representación judicial del Ministerio de Ambiente y Desarrollo Sostenible dentro de los procesos asignados por el supervisor del contrato y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en asuntos relacionados con el objeto del contrato. 3. Proyectar y revisar conceptos, proyectos de ley, decretos, resoluciones y demás actos administrativos requeridos por el jefe de la Oficina Asesora Jurídica en relación con el objeto del contrato. 4. Participar en el desarrollo de las diferentes reuniones, visitas requeridas y demás actividades en el cumplimiento del objeto del contrato. 5. Las demás que le asigne el supervisor del contrato y que tengan relación directa con el objeto contractual.</t>
  </si>
  <si>
    <t>El valor del contrato a celebrar es hasta por la suma de SESENTA Y CINCO MILLONES CIEN MIL PESOS MCTE (65.100.000) incluidos todos los impuestos a que haya lugar.</t>
  </si>
  <si>
    <t>https://community.secop.gov.co/Public/Tendering/OpportunityDetail/Index?noticeUID=CO1.NTC.6170442&amp;isFromPublicArea=True&amp;isModal=true&amp;asPopupView=true</t>
  </si>
  <si>
    <t>El término estrictamente indispensable para que el contratista cumpla con el objeto y obligaciones contractuales será de Siete (07) meses y siete (07) días, o hasta el 31 de diciembre</t>
  </si>
  <si>
    <t>ANDREA BONILLA ALVIS</t>
  </si>
  <si>
    <t>https://www1.funcionpublica.gov.co/web/sigep2/hdv/-/directorio/S3802999-8003-5/view</t>
  </si>
  <si>
    <t>Prestación de servicios profesionales a la Dirección de Bosques, Biodiversidad y Servicios Ecosistémicos del Ministerio de Ambiente y Desarrollo Sostenible para apoyar el desarrollo de actividades de revisión técnica, relacionadas con el seguimiento para verificación de cumplimiento de las acciones de compensación, que garantizan la restauración y uso sostenible de los ecosistemas de las reservas forestales nacionales.</t>
  </si>
  <si>
    <t>1. Revisar y elaborar según sea el caso los documentos técnicos generados en el marco del seguimiento a las acciones de compensación, tales como planes de restauración y/o rehabilitación, entre otros. 2. Realizar la revisión y elaboración, según sea el caso, de las respuestas de las PQRS y demás requerimientos relacionados con el objeto del contrato, dentro de los términos establecidos y en el mes asignado, adjuntando el reporte del Sistema de Gestión Documental que evidencie el estado. 3. Adelantar cuando se requiera las visitas técnicas relacionadas con el seguimiento a los planes de restauración y/o rehabilitación enmarcados en las obligaciones derivadas de las sustracciones y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SOMOSIG-Sistema integrado de gestión. 6. Las demás que sean asignadas por el supervisor del contrato y que tengan relación con el objeto contractual.</t>
  </si>
  <si>
    <t>El valor del contrato a celebrar es hasta por la suma de hasta CINCUENTA Y UN MILLONES DOSCIENTOS CINCUENTA MIL PESOS M/CTE ($51.250.000), incluido los impuestos a que haya lugar.</t>
  </si>
  <si>
    <t>https://community.secop.gov.co/Public/Tendering/OpportunityDetail/Index?noticeUID=CO1.NTC.6208202&amp;isFromPublicArea=True&amp;isModal=true&amp;asPopupView=true</t>
  </si>
  <si>
    <t>El término estrictamente indispensable para que el contratista cumpla con el objeto y obligaciones contractuales será de SEIS (6) MESES Y VEINTICINCO (25) DÍAS, contados a partir del cumplimiento de los requisitos de ejecución, o hasta 31 de diciembre de 2024, lo primero que ocurra.</t>
  </si>
  <si>
    <t>LEONEL ALEXANDER MARTÍNEZ VALLEJO</t>
  </si>
  <si>
    <t>https://www1.funcionpublica.gov.co/web/sigep2/hdv/-/directorio/S2329695-8003-5/view</t>
  </si>
  <si>
    <t>Prestar servicios profesionales a la Dirección de Cambio Climático y Gestión de Riesgo del Ministerio de Ambiente y Desarrollo sostenible para apoyar al grupo de mitigación brindando acompañamiento técnico y normativo, con un enfoque social, ambiental y de género en el desarrollo de la transición energética justa y los temas derivados como Fuentes No Convencionales de Energía Renovable (FNCER), Hidrogeno, Captura, Uso y Almacenamiento (CCUS), Comunidades Energéticas y los demás que determine la Dirección, desde el componente de cambio climático y en el marco de cumplimiento del Plan Nacional de Desarrollo, la Contribución Nacionalmente Determinada NDC y la Estrategia de Largo Plazo E2050.</t>
  </si>
  <si>
    <t>1. Generar insumos técnicos para ser usados en la elaboración de marcos normativos y las demás medidas habilitantes en materia de cambio climático, asociados a transición energética justa y los temas derivados como Fuentes No Convencionales de Energía Renovable (FNCER), Hidrogeno, Captura, Uso y Almacenamiento (CCUS), Comunidades Energéticas, Combustibles Sostenibles para la Aviación (SAF) y los demás que determine la Dirección. 2. Apoyar la elaboración de términos de referencia para el establecimiento de los criterios a tener en cuenta para determinar el umbral máximo de emisiones de gases de efecto invernadero (GEI) para que el hidrogeno sea considerado de bajas emisiones. 3. Apoyar la estructuración de conceptos técnicos a los programas, planes y proyectos relacionados con reducción de emisiones de gases de efecto invernadero asociados a la transición energética justa. 4. Apoyar la elaboración de conceptos ambientales y sociales para identificar y establecer riesgos, amenazas y límites de las Fuentes No Convencionales de Energía Renovable (FNCER) 5. Apoyar en la elaboración de metodologías para socialización de conceptos, información e interlocución en torno a la Transición Energética y Fuentes No Convencionales de Energía Renovable (FNCER) con organizaciones, comunidades campesinas, pueblos y autoridades indígenas, y poblaciones NARP 6. Apoyar la elaboración de documentos donde se establezca las acciones que deben ser asumidas en materia de cambio climático en la transición energética justa producto de lineamientos nacionales e internacionales y la sinergia entre las medidas de mitigación con la adaptación al cambio climático y la gestión del riesgo asociados a la transición energética justa del país. 7. Proyectar, consolidar y gestionar respuestas a derechos de petición, solicitudes de información y demás peticiones, que le sean solicitados a través de la plataforma ARCA, o por cualquier otro medio o herramienta de la entidad relacionada con el objeto del contrato y obligaciones específicas, para lo cual deberá dar cumplimiento a los términos previstos en la Ley. 8. Todas las demás que le sean asignadas por la Dirección y que tengan relación con el objeto contractual.</t>
  </si>
  <si>
    <t>https://community.secop.gov.co/Public/Tendering/OpportunityDetail/Index?noticeUID=CO1.NTC.6167822&amp;isFromPublicArea=True&amp;isModal=true&amp;asPopupView=true</t>
  </si>
  <si>
    <t>El término estrictamente indispensable para que el contratista cumpla con el objeto y obligaciones contractuales será de SIETE (07) MESES o hasta el 31 de diciembre de 2024</t>
  </si>
  <si>
    <t>ALEJANDRA GARZÓN CÁRDENAS</t>
  </si>
  <si>
    <t>https://www1.funcionpublica.gov.co/web/sigep2/hdv/-/directorio/S4930636-8003-5/view</t>
  </si>
  <si>
    <t>Prestar los servicios profesionales a la Subdirección de Educación y Participación para apoyar el desarrollo de actividades de participación con enfoque diferencial de ciclo vital.</t>
  </si>
  <si>
    <t>1. Apoyar en la definición de lineamientos y metodologías para la formulación, estructuración e implementación de procesos de participación y educación ambiental dirigidos a diferentes grupos etarios y poblacionales 2. Apoyar en la construcción documentos técnicos dirigidos a la inclusión de ciudadanías, diferenciadas por grupo etario y poblacional, en el marco de las actividades desarrolladas por Dependencia. 3. Articular con las entidades del Sistema Nacional Ambiental, acciones tendientes a la garantía del derecho a la participación de población de diferentes grupos etarios y poblacionales en la gestión ambiental del país. 4. Apoyar el desarrollo de los procesos de Dialogo Social adelantados por la Dependencia.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</si>
  <si>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CUARENTA MILLONES SEISCIENTOS MIL PESOS ($40.600.000), incluido los impuestos a que haya lugar.</t>
  </si>
  <si>
    <t>https://community.secop.gov.co/Public/Tendering/OpportunityDetail/Index?noticeUID=CO1.NTC.6175070&amp;isFromPublicArea=True&amp;isModal=true&amp;asPopupView=true</t>
  </si>
  <si>
    <t>CARLOS ANDRES VALENCIA HERNANDEZ</t>
  </si>
  <si>
    <t>ADMINISTRACION POLICIAL</t>
  </si>
  <si>
    <t>https://www1.funcionpublica.gov.co/web/sigep2/hdv/-/directorio/S4574746-8003-5/view</t>
  </si>
  <si>
    <t>Prestación de servicios profesionales al grupo de Comisiones y apoyo logístico de la Subdirección Administrativa y Financiera del Ministerio de Ambiente y Desarrollo Sostenible para apoyar el análisis de las situaciones de orden público en el territorio nacional con el fin de viabilizar las salidas de campo de los funcionarios y contratistas.</t>
  </si>
  <si>
    <t>1. Apoyar al grupo de Comisiones y apoyo logístico en la implementación del programa de riesgo público del Ministerio de Ambiente y Desarrollo Sostenible. 2. Elaborar y socializar el protocolo de seguridad física en el territorio para las actividades misionales del Ministerio de Ambiente y Desarrollo Sostenible, identificando y analizando las amenazas y riesgos que se puedan presentar. 3. Establecer y realizar las capacitaciones relacionadas con riesgo público especialmente con la identificación, análisis y prevención de las posibles amenazas y riesgos a los que se encuentran los colaboradores en el desarrollo y cumplimiento de las actividades misionales. 4. Apoyar al grupo de Comisiones y apoyo logístico en la implementación de las estrategias de seguridad para el desarrollo de comisiones de los funcionarios y contratistas del ministerio, en el desarrollo de las actividades en territorio 5. Generar estrategias de seguridad, para el desarrollo de los eventos que tenga el Ministerio de Ambiente y Desarrollo Sostenible en materia de riesgo público. 6. Brindar el conocimiento de seguridad y riesgo público de los diferentes lugares de visita de las solicitudes de comisiones de servicio y autorizaciones de viaje de los funcionarios y contratistas del ministerio, en la ejecución de la misionalidad de este, realizando seguimiento y control a las áreas. 7. Orientar a los funcionarios y contratistas del ministerio sobre el orden público y suministrar información oportuna y correcta cuando así lo demande. 8. Realizar seguimiento en el desarrollo de los eventos y brindar acompañamiento cuando sea requerido, con el fin de garantizar la debida realización de las actividades de las diferentes dependencias del ministerio. 9. Apoyar el desarrollo del plan institucional de capacitaciones en lo relacionado a la identificación, análisis y prevención de las posibles amenazas y riesgos al exterior de la entidad a los que se encuentran expuestos en el desarrollo y cumplimiento de las actividades misionales. 10. Dar cumplimiento a las demás actividades asignadas por la supervisión del contrato, siempre que guarde relación con el objeto contractual</t>
  </si>
  <si>
    <t>El valor del contrato a celebrar es hasta por la suma CUARENTA Y DOS MILLONES DE PESOS MCTE ($ 42.000.000) incluido los impuestos a que haya lugar.</t>
  </si>
  <si>
    <t>https://community.secop.gov.co/Public/Tendering/OpportunityDetail/Index?noticeUID=CO1.NTC.6174632&amp;isFromPublicArea=True&amp;isModal=true&amp;asPopupView=true</t>
  </si>
  <si>
    <t>El término estrictamente indispensable para que el contratista cumpla con el objeto y obligaciones contractuales será de siete (7) meses, contados a partir del cumplimiento de los requisitos de perfeccionamiento y ejecución sin exceder al 31 de diciembre de 2024.</t>
  </si>
  <si>
    <t>CORINA DEL PILAR ESTRADA BARRIOS</t>
  </si>
  <si>
    <t>https://www1.funcionpublica.gov.co/web/sigep2/hdv/-/directorio/S4936849-8003-5/view</t>
  </si>
  <si>
    <t>Prestar servicios profesionales a la Subdirección de Educación y Participación para apoyar el diseño e implementación de procesos pedagógicos y metodológicos para el Programa Nacional de Educación Ambiental con perspectiva intercultural.</t>
  </si>
  <si>
    <t>1. Apoyar la elaboración de documentos técnicos relacionados con los procesos pedagógicos, asegurando la aplicación del enfoque diferencial. 2. Apoyar el desarrollo de estrategias metodológicas que promuevan la comprensión y valoración de la diversidad cultural, en la formulación de las acciones y procesos participativos desarrollados por la dependencia. 3. Promover la disponibilidad de materiales educativos adaptados a diferentes contextos socioculturales y poblacionales. 4. Apoyar el proceso de actualización de la Política Nacional de Educación Ambiental, mediante la revisión de los documentos técnicos de soporte.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</si>
  <si>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CUARENTA MILLONES SEISCIENTOS VEINTICINCO MIL PESOS ($40.625.000), incluido los impuestos a que haya lugar.</t>
  </si>
  <si>
    <t>https://community.secop.gov.co/Public/Tendering/OpportunityDetail/Index?noticeUID=CO1.NTC.6174572&amp;isFromPublicArea=True&amp;isModal=true&amp;asPopupView=true</t>
  </si>
  <si>
    <t>El término estrictamente indispensable para que el contratista cumpla con el objeto y obligaciones contractuales será de SEIS (6) MESES QUINCE (15) DÍAS CALENDARIO, o hasta 31 de diciembre, lo primero que ocurra.</t>
  </si>
  <si>
    <t>MARIA JULIANA ROLON ROJAS</t>
  </si>
  <si>
    <t>BACTERIOLOGIA Y LABORATORIO CLINICO</t>
  </si>
  <si>
    <t>https://www1.funcionpublica.gov.co/web/sigep2/hdv/-/directorio/S3581267-8003-5/view</t>
  </si>
  <si>
    <t>Prestar servicios profesionales al Grupo de Recursos Genéticos de la Dirección de Bosques, Biodiversidad y Servicios Ecosistémicos, desde el componente técnico para apoyar el diagnóstico del estado actual de la capacidad del sector ambiente, en seguridad de la biotecnología y apoyar la construcción de una propuesta de la estrategia para el fortalecimiento de capacidades en este aspecto y contribuir a la implementación y cumplimiento de los compromisos internacionales y la normativa nacional vigente en la materia.</t>
  </si>
  <si>
    <t>1. Apoyar en la elaboración de una propuesta desde el componente técnico, con la metodología a seguir para el desarrollo del diagnóstico del estado actual de la capacidad del sector ambiente en seguridad de la biotecnología. 2. Apoyar en la gestión de acciones para la implementación de la propuesta aprobada sobre metodología a seguir para el desarrollo del diagnóstico del estado actual de la capacidad del sector ambiente en seguridad de la biotecnología. 3. Apoyar en el diagnóstico del estado actual de la capacidad del sector ambiente en seguridad de la biotecnología. 4. Apoyar en construcción y entrega de la estrategia para el fortalecimiento de capacidades en seguridad de la biotecnología y contribuir a la implementación y cumplimiento de los compromisos internacionales y la normativa nacional vigente en la materia.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que sean asignadas por el supervisor y se relacionen con el objeto y las obligaciones contractuales</t>
  </si>
  <si>
    <t>El valor del contrato a celebrar es hasta por la suma de SETENTA MILLONES DE PESOS ($70.000.000), incluido los impuestos a que haya lugar.</t>
  </si>
  <si>
    <t>C-3202-0900-14-40101B-3202055-02</t>
  </si>
  <si>
    <t>https://community.secop.gov.co/Public/Tendering/OpportunityDetail/Index?noticeUID=CO1.NTC.6191038&amp;isFromPublicArea=True&amp;isModal=true&amp;asPopupView=true</t>
  </si>
  <si>
    <t>El término estrictamente indispensable para que el contratista cumpla con el objeto y obligaciones contractuales será SIETE (7) MESES, o hasta 31 de diciembre de 2024, lo primero que ocurra.</t>
  </si>
  <si>
    <t>ANGIE MILENA GARZÓN GONZÁLEZ</t>
  </si>
  <si>
    <t>https://www1.funcionpublica.gov.co/web/sigep2/hdv/-/directorio/S1891976-8003-5/view</t>
  </si>
  <si>
    <t>Prestar servicios a la Dirección de Gestión Integral del Recurso Hídrico del Ministerio de Ambiente y Desarrollo Sostenible, para realizar los procesos archivísticos de la dependencia, de acuerdo con los lineamientos que determine el Grupo de Gestión Documental.</t>
  </si>
  <si>
    <t>1. Elaborar y presentar un plan de trabajo para la ejecución del contrato, de conformidad con las orientaciones del supervisor. 2. Apoyar el proceso de clasificación, depuración y organización del archivo total de la dependencia, conforme al Manual de Gestión Documental y procedimientos que existen en el Ministerio para la organización de los archivos de gestión. Este proceso deberá cumplir con parámetros de calidad y ser acordes a las metas diarias de intervención, de conformidad con las indicaciones dadas por el Grupo de Gestión Documental y avalada por el supervisor del contrato. 3. Realizar la rotulación de carpetas y/o cajas de la DGIRH, conforme a los instructivos del Proceso de Gestión Documental que existen en el Ministerio para la organización de los archivos de gestión. Este proceso deberá cumplir con parámetros de calidad y ser acordes a las metas diarias de intervención, de conformidad con las indicaciones dadas por el Grupo de Gestión Documental y avalada por el supervisor del contrato. 4. Realizar el proceso archivístico de descripción de expedientes en hojas de control e Inventario Único Documental - FUID, de conformidad con las indicaciones que para el efecto le sean señaladas por el Supervisor. Este proceso deberá cumplir con parámetros de calidad y ser acordes a las metas diarias de intervención, de conformidad con las indicaciones dadas por el Grupo de Gestión Documental y avalada por el supervisor del contrato. 5. Realizar el proceso de foliación de los documentos de archivo conforme a los instructivos del Proceso de Gestión Documental, asignados por el supervisor. Este proceso deberá cumplir con parámetros de calidad y ser acordes a las metas diarias de intervención, de conformidad con las indicaciones dadas por el Grupo de Gestión Documental y avalada por el supervisor del contrato. 6. Realizar las transferencias documentales primarias de la dependencia hacia el archivo central conforme se estipule en las Tablas de Retención Documental – TRD y de acuerdo con los procedimientos que existen en el ministerio para tal fin, dentro de los tiempos estipulados en el cronograma de transferencias documentales primarias difundido por el Grupo de Gestión Documental, y conforme con los lineamientos de la supervisión. 7. Atender y mantener actualizada la base de datos de consulta y préstamos - en los formatos establecidos por la entidad - de los expedientes de los archivos de gestión de la dependencia solicitados por parte de  los usuarios internos y externos, teniendo en cuenta acatar las condiciones de reserva y confidencialidad de la información, conforme con los lineamientos de la supervisión. 8. Apoyar la identificación de documentos que contengan biodeterioro y realizar la separación, e informar a la Coordinación de Gestión Documental del Ministerio, así como reportar al supervisor dentro de las 24 horas siguientes, sobre la ocurrencia de cualquier novedad o situación que se llegue a presentar en el archivo de gestión frente a ocurrencias de un evento de perdida, daño o extravío de documentos. 9. Digitalizar los documentos que conforman los expedientes del Archivo de Gestión y que sean requeridos, aplicando las normas establecidas por el Archivo General de la Nación, conforme con los lineamientos de la supervisión. 10. Asistir a las reuniones, eventos, entre otros que para el efecto sean programadas o indicadas por parte de los supervisores del contrato 11. Las demás que requiera el supervisor del contrato y que tengan relación directa con el objeto contractual.</t>
  </si>
  <si>
    <t>El valor del contrato a celebrar es hasta por la suma de TREINTA Y DOS MILLONES TRESCIENTOS MIL PESOS M/CTE ($32.300.000), incluido los impuestos a que haya lugar.</t>
  </si>
  <si>
    <t>https://community.secop.gov.co/Public/Tendering/OpportunityDetail/Index?noticeUID=CO1.NTC.6201677&amp;isFromPublicArea=True&amp;isModal=true&amp;asPopupView=true</t>
  </si>
  <si>
    <t>El término estrictamente indispensable para que el contratista cumpla con el objeto y obligaciones contractuales será de Seis (06) meses y Veinticuatro (24) Dias calendario, o hasta 31 de diciembre, lo primero que ocurra.</t>
  </si>
  <si>
    <t>1124 - CESION</t>
  </si>
  <si>
    <t>ALBA TERESA GARZÓN RUÍZ</t>
  </si>
  <si>
    <t>SISTEMAS DE INFORMACION, BIBLIOTECOLOGIA Y ARCHIVISTICA</t>
  </si>
  <si>
    <t>https://www1.funcionpublica.gov.co/web/sigep2/hdv/-/directorio/S1464298-8003-5/view</t>
  </si>
  <si>
    <t>El valor sin ejecutar y que se cede del Contrato de Prestación de Servicios de Apoyo a la Gestión No. CD-1124-2024 es de DIECINUEVE MILLONES TRESCIENTOS DIECISEIS MIL SEISCIENTOS SESENTA Y SIETE PESOS MDA/CTE ($19.316.667) incluidos impuestos a que haya lugar.</t>
  </si>
  <si>
    <t>El término estrictamente indispensable para que el contratista cumpla con el objeto y obligaciones contractuales será de CUATRO (04) meses y UN (1) Dias calendario, o hasta 31 de diciembre, lo primero que ocurra.</t>
  </si>
  <si>
    <t>EDWIN ADOLFO PARRA VARGAS</t>
  </si>
  <si>
    <t>https://www1.funcionpublica.gov.co/web/sigep2/hdv/-/directorio/S1541610-8003-5/view</t>
  </si>
  <si>
    <t>Prestar servicios profesionales a la Dirección de Gestión Integral de Recurso Hídrico del Ministerio de Ambiente y Desarrollo Sostenible para apoyar técnicamente la elaboración, gestión, seguimiento de proyectos relacionados con acciones de restauración, rehabilitación y remediación de ecosistemas y apoyar la supervisión de los procesos encomendados.</t>
  </si>
  <si>
    <t>1. Elaborar un documento que consolide y establezca el programa de atención integral de la región
priorizada pacifico Norte en el marco de la implementación del ordenamiento alrededor del agua y el
cumplimiento de la Sentencia T-622 de 2016.
2. Dar soporte técnico a la Dirección de Gestión Integral del Recurso Hídrico en la estructuración técnica
y financiera de proyectos, acciones e iniciativas que den cumplimiento a las acciones a cargo del
Ministerio de Ambiente y Desarrollo Sostenible en las órdenes cuarta, quinta y octava de la Sentencia
T - 622 de 2016.
3. Brindar acompañamiento a entes territoriales y autoridades ambientales en el marco de la formulación
de proyectos enfocados al cumplimiento de los planes de acción derivados de la Sentencia T-622 de
2016.
4. Apoyar desde el componente técnico en los procesos de elaboración de insumos o documentos para
dar respuesta a los órganos de control, las comunidades accionantes y demás actores.
5. Apoyar técnicamente la mesa de modelación nacional desde los componentes de calidad del agua,
cuando sea requerido y de acuerdo con las orientaciones del supervisor. 6. Las demás que sean requeridas por el supervisor del contrato y que tengan relación con el
objeto contractual.</t>
  </si>
  <si>
    <t>El valor del contrato a celebrar es hasta por la suma de CINCUENTA Y CUATRO MILLONES DE PESOS ($54.000.000,00), incluido los impuestos a que haya lugar.</t>
  </si>
  <si>
    <t>https://community.secop.gov.co/Public/Tendering/OpportunityDetail/Index?noticeUID=CO1.NTC.6201694&amp;isFromPublicArea=True&amp;isModal=true&amp;asPopupView=true</t>
  </si>
  <si>
    <t>El término estrictamente indispensable para que el contratista cumpla con el objeto y obligaciones contractuales será de SEIS (6) meses.</t>
  </si>
  <si>
    <t>PAOLA ANDREA MOLINA SUAREZ</t>
  </si>
  <si>
    <t>https://www1.funcionpublica.gov.co/web/sigep2/hdv/-/directorio/S1732253-8003-5/view</t>
  </si>
  <si>
    <t>Prestar servicios profesionales a la Dirección de Cambio Climático y Gestión del Riesgo del Ministerio de Ambiente y Desarrollo Sostenible para apoyar al grupo de adaptación en la implementación de la Política Nacional de Cambio Climático y el desarrollo del eje estratégico de medios de implementación, a partir del acompañamiento y asistencia técnica a los territorios para la consolidación y puesta en marcha de los Planes Integrales de Gestión del Cambio Climático Territoriales</t>
  </si>
  <si>
    <t>1-Brindar Apoyo técnico a los Departamentos que se encuentran en proceso de formulación de su Planes Integrales de Gestión del Cambio Climático Territorial - PIGCCT y aportar insumos técnicos a departamentos y autoridades ambientales, para la revisión y ajuste de los PIGCCT, procurando alineación con las metas nacionales y la Política Nacional de Cambio Climático. 2-Apoyar el adecuado desarrollo del convenio de cooperación internacional suscrito con el Programa de las Naciones Unidas para el Desarrollo para la formulación del Plan Integral de Gestión de Cambio Climático para el Distrito de Buenaventura, en el marco de la participación comunitaria y de los compromisos ante el Paro Cívico de Buenaventura. 3-Contribuir a los procesos de atención a las Sentencias T-302 de 2017 y SU-698 de 2017, a través de asistencias técnicas, visitas de campo, generación de insumos de información, participación en espacios con comunidad y entidades, y demás que sean requeridos desde la competencia de la Dirección de Cambio Climático y Gestión del Riesgo. 4- Apoyar técnicamente a la construcción de insumos y trabajar de manera articulada aportando al desarrollo del eje estratégico de medios de implementación en cuanto a planificación, en articulación con el eje estratégico Étnico territorial, diálogo social y comunicaciones. 5- Apoyar técnicamente el proceso del Plan Integral de Gestión de Cambio Climático Sectorial Ambiente - PIGCCS Ambiente, a través de su consolidación y adopción, además de su implementación en el marco de las consultorías EUROCLIMA. 7-Proyectar,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</si>
  <si>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https://community.secop.gov.co/Public/Tendering/OpportunityDetail/Index?noticeUID=CO1.NTC.6191925&amp;isFromPublicArea=True&amp;isModal=true&amp;asPopupView=true</t>
  </si>
  <si>
    <t>El término estrictamente indispensable para que el contratista cumpla con el objeto y obligaciones contractuales será de SIETE (7) MESES, o hasta el 31 de diciembre de 2024 (lo primero que ocurra), contados a partir del cumplimiento de los requisitos de ejecución previo perfeccionamiento del contrato.</t>
  </si>
  <si>
    <t>ANGELICA NATALY ANTOLINEZ ESQUIVEL</t>
  </si>
  <si>
    <t>https://www1.funcionpublica.gov.co/web/sigep2/hdv/-/directorio/S1614215-8003-5/view</t>
  </si>
  <si>
    <t>Prestar servicios profesionales a la Dirección de Cambio Climático del Ministerio de Ambiente y Desarrollo Sostenible para apoyar al grupo de mitigación en la gestión, manejo y soporte adecuado de la plataforma del Registro Nacional de Emisión de Gases Efecto Invernadero - RENARE</t>
  </si>
  <si>
    <t>1.Apoyar en el diseño y estructuración de nuevas fases del sistema RENARE a la Dirección de Cambio Climático y gestión del riesgo, alineado con las políticas y planes nacionales. 2. Crear, priorizar y gestionar las solicitudes hacia la Oficina TICs del Ministerio de Ambiente y Desarrollo Sostenible para evolucionar la plataforma RENARE, a partir de cambios de ley y mejoras de usabilidad identificadas a través de la información suministrada por el analista de soporte funcional. 3. Apoyar en la articulación con Oficina de TICs y el equipo técnico de RENARE, mesas de trabajo periódicas para establecer planes de mejora y seguimientos a las actividades concertadas previamente. 4. Apoyar en la revisión y aprobación de las guías técnicas para la utilización de RENARE, incluyendo manuales de usuario y documentos de apoyo.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</si>
  <si>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SESENTA Y CINCO MILLONES QUINIENTOS CINCUENTA MIL PESOS M/CTE ($65.550.000), incluido los impuestos a que haya lugar.</t>
  </si>
  <si>
    <t>https://community.secop.gov.co/Public/Tendering/OpportunityDetail/Index?noticeUID=CO1.NTC.6204137&amp;isFromPublicArea=True&amp;isModal=true&amp;asPopupView=true</t>
  </si>
  <si>
    <t>El término estrictamente indispensable para que el contratista cumpla con el objeto y obligaciones contractuales será de SEIS (06) MESES VEINTISIETE (27) DÍAS o hasta el 31 de diciembre de 2024 (lo primero que ocurra), contados a partir del cumplimiento de los requisitos de ejecución previo perfeccionamiento del contrato.</t>
  </si>
  <si>
    <t>ALEX ALBERTO BUITRAGO MARTINEZ</t>
  </si>
  <si>
    <t>https://www1.funcionpublica.gov.co/web/sigep2/hdv/-/directorio/S4425444-8003-5/view</t>
  </si>
  <si>
    <t>Prestar Servicios profesional para el análisis y desarrollo de las actividades relacionadas con estructura interna, modelo de operación por procesos y planta del área de gestión ambiental amazónica y subárea ambiental indígena amazónica en el marco del rediseño del Ministerio de Ambiente y Desarrollo Sostenible</t>
  </si>
  <si>
    <t>1. Elaborar y presentar al supervisor del contrato 5 días hábiles siguientes al inicio del contrato, el plan de trabajo y cronograma con mínimo los siguiente: actividades a desarrollar, fechas de entrega, avance y resultados esperados. 2. Reportar al supervisor del contrato mes vencido, el avance de cada una de las actividades contempladas en el plan de trabajo, implementando las acciones de mejora que haya lugar. 3. Participar en las reuniones de definición de la ruta metodológica para la estructuración del Área de gestión ambiental amazónica y la sub-área ambiental indígena amazónica en el Ministerio de Ambiente y Desarrollo Sostenible y aquellas que sean requeridas como parte del proceso de modernización del Ministerio. 4. Apoyar la elaboración del documento técnico de diagnóstico y viabilidad del Área de gestión ambiental amazónica y la sub-área ambiental indígena amazónica en el Ministerio de Ambiente y Desarrollo Sostenible desde el componente ambiental. 5. Consolidar y entregar la información relacionada con el análisis ambiental y de políticas ambientales aplicadas en la Amazonía con enfoque étnico para la viabilidad del Área de gestión ambiental amazónica y la sub-área ambiental indígena amazónica. 6. Elaborar las actas y/o memorias de las reuniones y dejarlas disponibles en el espacio compartido para consulta del equipo de Modernización Institucional. 7. Realizar documentos, conceptos y/o proyectar respuestas a requerimientos asociados con el enfoque diferencial y con el objeto del contrato en el marco del rediseño institucional. 8. Las demás que sean pertinentes y necesarias para cumplir con el objeto del contrato.</t>
  </si>
  <si>
    <t>El valor del contrato a celebrar es hasta por la suma de TREINTA Y TRES MILLONES SEISCIENTOS VEINTISEIS MIL SEISCIENTOS SESENTA Y SIETE PESOS M/CTE. ($33.626.667) 2.426.667</t>
  </si>
  <si>
    <t>https://community.secop.gov.co/Public/Tendering/OpportunityDetail/Index?noticeUID=CO1.NTC.6261094&amp;isFromPublicArea=True&amp;isModal=true&amp;asPopupView=true</t>
  </si>
  <si>
    <t>El término estrictamente indispensable para que el contratista cumpla con el objeto y obligaciones contractuales será seis (6) meses y catorce (14) días, o hasta 31 de diciembre, lo primero que ocurra.</t>
  </si>
  <si>
    <t>FABIAN DARIO SERRANO VEGA</t>
  </si>
  <si>
    <t>https://www1.funcionpublica.gov.co/web/sigep2/hdv/-/directorio/S4939911-8003-5/view</t>
  </si>
  <si>
    <t>Prestar Servicios profesionales para aportar y generar insumos desde el componente jurídico en la elaboración del documento técnico de viabilidad del área de gestión ambiental amazónica y subárea ambiental indígena amazónica en el Ministerio de Ambiente y Desarrollo Sostenible según la Guía del DAFP sobre rediseño institucional.</t>
  </si>
  <si>
    <t>1. Elaborar y presentar al supervisor del contrato 5 días hábiles siguientes al inicio del contrato, el plan de trabajo y cronograma con mínimo los siguiente: actividades a desarrollar, fechas de entrega, avance y resultados esperados. 2. Reportar al supervisor del contrato mes vencido, el avance de cada una de las actividades contempladas en el plan de trabajo, implementando las acciones de mejora que haya lugar. 3. Participar en las reuniones de definición de la ruta metodológica para la estructuración del Área de gestión ambiental amazónica y la sub-área ambiental indígena amazónica en el Ministerio de Ambiente y Desarrollo Sostenible y aquellas que sean requeridas como parte del proceso de modernización del Ministerio. 4. Apoyar la elaboración del documento técnico de diagnóstico y viabilidad del Área de gestión ambiental amazónica y la sub-área ambiental indígena amazónica en el Ministerio de Ambiente y Desarrollo Sostenible desde el componente jurídico. 5. Realizar el análisis jurídico y de competencias aplicables para la implementación del área de gestión ambiental amazónica y la sub-área ambiental indígena amazónica. 6. Apoyar la definición de funciones del área de gestión ambiental amazónica y la sub-área ambiental indígena amazónica en el marco del Rediseño Institucional del Ministerio de Ambiente y Desarrollo Sostenible. 7. Elaborar las actas y/o memorias de las reuniones y dejarlas disponibles en el espacio compartido para consulta del equipo de Modernización Institucional. 8. Realizar documentos, conceptos y/o proyectar respuestas a requerimientos asociados con el enfoque diferencial y con el objeto del contrato en el marco del rediseño institucional. 9. Las demás que sean pertinentes y necesarias para cumplir con el objeto del contrato.</t>
  </si>
  <si>
    <t>El valor del contrato a celebrar es hasta por la suma de TREINTA Y CUATRO MILLONES DOCIENTOS SETENTA Y TRES MIL TRESCIENTOS TREINTA Y CUATRO PESOS M/CTE. ($34.273.334)</t>
  </si>
  <si>
    <t>https://community.secop.gov.co/Public/Tendering/OpportunityDetail/Index?noticeUID=CO1.NTC.6257120&amp;isFromPublicArea=True&amp;isModal=true&amp;asPopupView=true</t>
  </si>
  <si>
    <t>NANCY MILENA PINEDA JAIMES</t>
  </si>
  <si>
    <t>https://www1.funcionpublica.gov.co/web/sigep2/hdv/-/directorio/S955722-8003-5/view</t>
  </si>
  <si>
    <t>Prestar servicios profesionales al Ministerio de Ambiente y Desarrollos Sostenible en el acompañamiento técnico y metodológico sectorial para el desarrollo, implementación y seguimiento de estrategias transversales de transparencia y acceso a la información, integridad pública, prevención de la corrupción en el marco del gobierno abierto.</t>
  </si>
  <si>
    <t>1. Participar en el desarrollo e implementación de estrategias relacionadas con la prevención de la corrupción y el fortalecimiento de la integridad pública en el Ministerio y el sector ambiente. 2. Apoyar la gestión de alianzas y articulaciones con entidades del sector, con la cooperación y otros actores externos para el desarrollo de los programas estratégicos del Ministerio en el marco del fomento de la transparencia, acceso a la información pública, integridad y mecanismos de gobierno abierto. 3. Participar en la implementación de estrategias de transparencia, acceso a la información, rendición de cuentas, integridad y prevención de la corrupción en el marco del gobierno abierto, trabajando de manera articulada con los líderes y coordinadores de las ecorregiones priorizadas, y las entidades del Sector promoviendo la inclusión de estas estrategias en la gestión que se adelante en los territorios. 4. Apoyar la gestión institucional para la implementación de las acciones y estrategias definidas en el marco del gobierno abierto.1 5. Elaborar informes, reportes, documentos, respuesta a solicitudes de Información y demás requerimientos o peticiones asociados a los temas propios de las obligaciones del objeto del contrato. 6. Participar y asistir a las reuniones, mesas de trabajo y otros espacios para el desarrollo del objeto del contrato, allegando los soportes de asistencia, memorias y seguimiento a los compromisos generados 7. Las demás que le sean asignadas por la supervisión del contrato y que guarden relación con el objeto contractual</t>
  </si>
  <si>
    <t>https://community.secop.gov.co/Public/Tendering/OpportunityDetail/Index?noticeUID=CO1.NTC.6197374&amp;isFromPublicArea=True&amp;isModal=true&amp;asPopupView=true</t>
  </si>
  <si>
    <t>DIANA YANETH VARGAS RODRIGUEZ</t>
  </si>
  <si>
    <t>https://www1.funcionpublica.gov.co/web/sigep2/hdv/-/directorio/S2075487-8003-5/view</t>
  </si>
  <si>
    <t>Prestar servicios profesionales a la Dirección de Gestión Integral del Recurso Hídrico del Ministerio de Ambiente y Desarrollo Sostenible, para apoyar en la planificación, gestión y seguimiento del programa y los proyectos asociados a la ecorregión de la Mojana, así como en el desarrollo de actividades de articulación interinstitucional, intersectorial, regional y local en el marco del eje de transformación del ordenamiento del territorio alrededor del agua en dicho territorio priorizado en el Plan Nacional de Desarrollo 2022-2026.</t>
  </si>
  <si>
    <t>1. Elaborar el plan de trabajo detallado, el cual debe contener como mínimo la metodología, las estrategias para cumplir con los objetivos propuestos, la descripción de las actividades a realizar y el cronograma de su ejecución en la Mojana. Apoyar, acompañar y gestionar los procesos de formulación y ejecución de convenios, planes, programas y proyectos para la atención de los compromisos estratégicos y de la inversión ambiental en la Mojana. Apoyar, acompañar y gestionar la estructuración e implementación de acciones y estrategias de ordenamiento, planificación y gobernanza en el territorio priorizado, de conformidad con los parámetros del Plan Nacional de Desarrollo. Acompañar las diferentes instancias y procesos de formulación, ejecución y seguimiento de instrumentos relacionados con el agua en la Mojana. Participar en el seguimiento a la gestión y los resultados de los convenios, planes, programas y proyectos implementados en el territorio de la Mojana. Participar en el desarrollo de acciones para promover la concurrencia e integración de las entidades del Sistema Nacional Ambiental – SINA, consolidando la información técnica y científica necesaria para la toma de decisiones en el territorio priorizado. Apoyar y gestionar la organización y ejecución de reuniones, comités, mesas de trabajo y espacios de diálogo en el territorio priorizado para fortalecer el relacionamiento del Ministerio de Ambiente y Desarrollo Sostenible con autoridades ambientales, entes territoriales, agencias no gubernamentales, comunidades, entes públicos y privados, entre otros grupos de interés pertinentes. Apoyar y gestionar la articulación de la gestión interinstitucional e intersectorial a nivel nacional, regional, departamental, municipal o local, así como en la cooperación internacional requeridas para el cumplimiento de los planes, programas y proyectos en el territorio priorizado. Apoyar en la elaboración, compilación o revisión de informes o documentos requeridos por la supervisión. 10. Las demás actividades que sean asignadas por el supervisor del contrato y estén relacionadas directamente con el objeto de este.</t>
  </si>
  <si>
    <t>https://community.secop.gov.co/Public/Tendering/OpportunityDetail/Index?noticeUID=CO1.NTC.6201465&amp;isFromPublicArea=True&amp;isModal=true&amp;asPopupView=true</t>
  </si>
  <si>
    <t>JULIANA BORBON RIVEROS</t>
  </si>
  <si>
    <t>https://www1.funcionpublica.gov.co/web/sigep2/hdv/-/directorio/S4825698-8003-5/view</t>
  </si>
  <si>
    <t>Prestación de servicios de apoyo a la gestión para adelantar los diferentes trámites administrativos relacionados con el proceso de notificación, comunicaciones y publicaciones en la ventanilla VITAL que se adelanten en la Dirección de Bosques, Biodiversidad y Servicios Ecosistémicos</t>
  </si>
  <si>
    <t>1. Apoyar el proceso de notificación de la Dirección de Bosques Biodiversidad y Servicios Ecosistémicos en la proyección de las citaciones, constancias de ejecutoria y comunicaciones de los actos administrativos 2. Realizar el cargue de las constancias de ejecutoria firmadas en SILAMC y los oficios de notificación junto con el acto administrativo en la plataforma VITAL. 3. Apoyar en la elaboración de informes respecto al estado de las notificaciones de los trámites de Sustracción de Reservas Forestales Nacionales, Acceso a Recursos Genéticos y Procedimiento Sancionatorio Ambiental y demás competencia de la Dirección de Bosques Biodiversidad y Servicios Ecosistémicos. 4. Apoyar el diligenciamiento y seguimiento de las bases de datos sobre el estado de las notificaciones, ejecutorias, publicaciones, comunicaciones y demás que apliquen respecto de los actos administrativos competencia de la Dirección. 5. Apoyar la entrega de los documentos resultado del procedimiento de notificación y comunicación de los trámites y procedimientos administrativos al archivo de gestión de la Dirección. 6. Las demás que sean asignadas por el supervisor que guarde relación con la ejecución del Contrato.</t>
  </si>
  <si>
    <t>El valor del contrato a celebrar es hasta por la suma de 14.173,333 incluido los impuestos a que haya lugar.</t>
  </si>
  <si>
    <t>https://community.secop.gov.co/Public/Tendering/OpportunityDetail/Index?noticeUID=CO1.NTC.6210492&amp;isFromPublicArea=True&amp;isModal=true&amp;asPopupView=true</t>
  </si>
  <si>
    <t>GLORIA ILSE MEDINA RAMIRES</t>
  </si>
  <si>
    <t>EDUCACIÓN PARA EL TRABAJO Y DESARROLLO HUMANO</t>
  </si>
  <si>
    <t>https://www1.funcionpublica.gov.co/web/sigep2/hdv/-/directorio/S2446135-8003-5/view</t>
  </si>
  <si>
    <t>El valor del contrato a celebrar es hasta por la suma de TRECE MILLONES OCHOCIENTOS DIECINUEVE MIL PESOS M/CTE ($13.819.000,00), incluido los impuestos a que haya lugar.</t>
  </si>
  <si>
    <t>https://community.secop.gov.co/Public/Tendering/OpportunityDetail/Index?noticeUID=CO1.NTC.6208959&amp;isFromPublicArea=True&amp;isModal=true&amp;asPopupView=true</t>
  </si>
  <si>
    <t>El término estrictamente indispensable para que el contratista cumpla con el objeto y obligaciones contractuales será de SEIS (6) MESES QUINCE (15) DÍAS CALENDARIO o hasta 31 de diciembre 2024, lo primero que ocurra.</t>
  </si>
  <si>
    <t>ROSA ELENA ARANGO MONTOYA</t>
  </si>
  <si>
    <t>https://www1.funcionpublica.gov.co/web/sigep2/hdv/-/directorio/S2443484-8003-5/view</t>
  </si>
  <si>
    <t>Prestación de servicios profesionales a la Dirección de Bosques, Biodiversidad y Servicios Ecosistémicos del Ministerio de Ambiente y Desarrollo Sostenible, para apoyar la revisión de los actos administrativos y PQRS relacionados el trámite de sustracción de reservas forestales nacionales y el seguimiento a las obligaciones derivadas.</t>
  </si>
  <si>
    <t>1. Analizar y evaluar integralmente los actos administrativos relacionados con el trámite de sustracción de reservas forestales nacionales dentro de los términos establecidos y en el mes asignado, adjuntando el reporte del Sistema de Gestión Documental que evidencie el estado. 2. Apoyar en la elaboración de actos administrativos relacionados con el trámite de sustracción de reservas forestales nacionales dentro de los términos establecidos y en el mes asignado, adjuntando el reporte del Sistema de Gestión Documental que evidencie el estado. 3. Realizar la revisión y elaboración, según sea el caso, de las respuestas de las PQRS y demás requerimientos relacionados con el objeto del contrato, dentro de los términos establecidos y en el mes asignado, adjuntando el reporte del Sistema de Gestión Documental que evidencie el estado. 4. Participar en la elaboración de iniciativas normativas de reglamentación, relacionadas con la sustracción de reservas forestales nacionales. 5. Asistir a las reuniones y mesas técnicas que le sean requeridas en el marco del objeto del contrato, generando los informes y documentos técnicos a que haya lugar. 6. Las demás que sean asignadas por el supervisor del contrato y que tengan relación con el objeto contractual.</t>
  </si>
  <si>
    <t>El valor del contrato a celebrar es hasta por la suma de hasta CUARENTA Y TRES MILLONES DE PESOS M/CTE ($43.000.000), incluido los impuestos a que haya lugar.</t>
  </si>
  <si>
    <t>El término estrictamente indispensable para que el contratista cumpla con el objeto y obligaciones contractuales será CINCO (5) MESES Y VEINTIDÓS (22) DÍAS, o hasta 31 de diciembre de 2024, lo primero que ocurra, previo cumplimiento de los requisitos de perfeccionamiento y ejecución.</t>
  </si>
  <si>
    <t>KATHERINE RINCON ROMERO</t>
  </si>
  <si>
    <t>https://www1.funcionpublica.gov.co/web/sigep2/hdv/-/directorio/S2767427-8003-5/view</t>
  </si>
  <si>
    <t>https://community.secop.gov.co/Public/Tendering/OpportunityDetail/Index?noticeUID=CO1.NTC.6219137&amp;isFromPublicArea=True&amp;isModal=true&amp;asPopupView=true</t>
  </si>
  <si>
    <t>El término estrictamente indispensable para que el contratista cumpla con el objeto y obligaciones contractuales será SEIS (6) MESES Y VEINTICINCO (25) DÍAS, o hasta 31 de diciembre de 2024, lo primero que ocurra, previo cumplimiento de los requisitos de perfeccionamiento y ejecución.</t>
  </si>
  <si>
    <t>LAURA JULIANA ALVAREZ ESPITIA</t>
  </si>
  <si>
    <t>https://www1.funcionpublica.gov.co/web/sigep2/hdv/-/directorio/S2884479-8003-5/view</t>
  </si>
  <si>
    <t>Prestar servicios profesionales a la Oficina Asesora de Planeación del Ministerio de Ambiente y Desarrollo Sostenible apoyando las actividades relacionadas con la gestión, desarrollo y ejecución de las convocatorias de la Asignación Ambiental y el 20% del mayor recaudo del Sistema General de Regalías.</t>
  </si>
  <si>
    <t>1. Apoyar la implementación de las convocatorias generales y particulares para grupos étnicos dirigidas 
a la financiación de proyectos de inversión en materia de conservación de áreas ambientales 
estratégicas y lucha nacional contra la deforestación.
2. Acompañar técnicamente la configuración del Sistema de Información de Proyectos de las 
Convocatorias de la Asignación Ambiental y el 20% del mayor recaudo del Sistema General de 
Regalías.
3. Consolidar en bases de datos la información generada en el proceso de las convocatorias de la 
Asignación Ambiental y el 20% del mayor recaudo del Sistema General de Regalías, con el fin de 
llevar el registro, control y seguimiento de los proyectos de inversión postulados y aprobados.
4. Elaborar, tramitar y gestionar las respuestas a las solicitudes internas y externas que se presenten 
en relación con el Sistema General de Regalías, que sean competencia de la Oficina Asesora de 
Planeación.
5. Asistir a la Oficina Asesora de Planeación en los requerimientos que se deriven de las funciones 
como secretaría técnica de la Mesa de Coordinación de la Asignación Ambiental y el 20% del mayor 
recaudo del Sistema General de Regalías.
6. Todas las demás asignadas por el supervisor del contrato y que tengan relación con el objeto 
contractual.</t>
  </si>
  <si>
    <t>El valor del contrato a celebrar es hasta por la suma de CUARENTA Y CUATRO MILLONES CUATROCIENTOS DIECISEIS MIL SEISCIENTOS SESENTA Y SIETE PESOS M/CTE ($44.416.667,00), incluido los impuestos a que haya lugar.</t>
  </si>
  <si>
    <t>https://community.secop.gov.co/Public/Tendering/OpportunityDetail/Index?noticeUID=CO1.NTC.6210582&amp;isFromPublicArea=True&amp;isModal=true&amp;asPopupView=true</t>
  </si>
  <si>
    <t xml:space="preserve">El término estrictamente indispensable para que el contratista cumpla con el objeto y obligaciones contractuales será de 6 meses y 25 días calendario o hasta 31 de diciembre de 2024, lo primero que ocurra. </t>
  </si>
  <si>
    <t>LILIANA PEREZ RODRIGUEZ</t>
  </si>
  <si>
    <t>ECONOMICA</t>
  </si>
  <si>
    <t>https://www1.funcionpublica.gov.co/web/sigep2/hdv/-/directorio/S844620-8003-5/view</t>
  </si>
  <si>
    <t>Prestar servicios profesionales a la Oficina Asesora de Planeación del Ministerio de Ambiente y Desarrollo Sostenible para apoyar en el cumplimiento normativo y técnico de las funciones asignadas al Ministerio en la planeación, viabilidad y aprobación de proyectos de inversión, en el marco de la implementación del Sistema General de Regalías.</t>
  </si>
  <si>
    <t>1, Asistir al Ministerio de Ambiente y Desarrollo Sostenible en los requerimientos que se deriven de las funciones de la Asignación Ambiental y el 20% del mayor recaudo del Sistema General de Regalías (SGR), y su relacionamiento con el Grupo de Comunicaciones para la difusión de las respectivas convocatorias. Prestar apoyo técnico en los requerimientos que se deriven de las funciones como miembro del vértice de Gobierno Nacional del Órgano Colegiado de Administración y Decisión - OCAD de la Asignación para la Ciencia, Tecnología e Innovación y para la Asignación para la Ciencia, Tecnología e Innovación Ambiental del SGR. Acompañar la implementación y seguimiento de metodologías y estrategias para la asistencia técnica dirigidas a los actores interesados en presentar proyectos a las convocatorias de la Asignación Ambiental y el 20% del mayor recaudo y de la Asignación para la Ciencia, Tecnología e Innovación Ambiental del SGR. Apoyar el seguimiento a la ejecución física, financiera y el adecuado desempeño de los proyectos de inversión aprobados y financiados con la Asignación Ambiental del SGR. Proyectar respuesta a comunicaciones externas e internas que se radiquen en el Ministerio en relación con las acciones adelantadas por esta Cartera en el marco de las funciones asignadas para la implementación del Sistema General de Regalías. La demás que se deriven del objeto contractual y se requieran por parte de la Oficina Asesora de Planeación.</t>
  </si>
  <si>
    <t>El valor del contrato a celebrar es hasta por la suma de OCHENTA Y TRES MILLONES TRESCIENTOS SESENTA Y SEIS MIL SEISCIENTOS SESENTA Y SIETE PESOS M/CTE ($83.366.667,00), incluido los impuestos a que haya lugar.</t>
  </si>
  <si>
    <t>https://community.secop.gov.co/Public/Tendering/OpportunityDetail/Index?noticeUID=CO1.NTC.6210861&amp;isFromPublicArea=True&amp;isModal=true&amp;asPopupView=true</t>
  </si>
  <si>
    <t>El término estrictamente indispensable para que el contratista cumpla con el objeto y obligaciones contractuales será de 6 meses y 25 días calendario, o hasta 31 de diciembre</t>
  </si>
  <si>
    <t>MONICA VIVIANA CEBALLOS CRIOLLOS</t>
  </si>
  <si>
    <t>https://www1.funcionpublica.gov.co/web/sigep2/hdv/-/directorio/S2346490-8003-5/view</t>
  </si>
  <si>
    <t>1. Apoyar la proyección, revisión y y modificación de la redacción e información de los comunicados, columnas, ayudas de memoria, bullets y demás productos desarrollados en el Grupo de Comunicaciones. 2. Brindar acompañamiento al desarrollo de las estrategias de comunicaciones para promover la difusión de las actividades, programas y proyectos que adelanta la entidad. 3. Apoyar el seguimiento a las asignaciones realizadas a los periodistas del Grupo de Comunicaciones, garantizando su publicación y entrega oportuna mediante reuniones de equipo. 4. Asistir al Grupo de Comunicaciones en el cubrimiento de eventos y/o actividades a las que asista la Ministra o los delegados que sean asignados por el supervisor del contrato. 5. Brindar apoyo en la convocatoria de las ruedas de prensa y demás eventos que desarrolle el Ministerio o en los que sea invitado. 6. Apoyar el seguimiento y desarrollo de proyectos o temas asignados por el supervisor del contrato. 7. Asistir al Grupo de Comunicaciones en las diversas reuniones en las que se requiera su acompañamiento. 8. Las demás que sean solicitadas por el Supervisor/a del contrato y que estén relacionadas con el objeto contractual</t>
  </si>
  <si>
    <t>El valor del contrato a celebrar es hasta por la suma de CINCUENTA Y SEIS MILLONES DE PESOS M/CTE ($56.000.000) incluidos los impuestos a que haya lugar.</t>
  </si>
  <si>
    <t>https://community.secop.gov.co/Public/Tendering/OpportunityDetail/Index?noticeUID=CO1.NTC.6232639&amp;isFromPublicArea=True&amp;isModal=true&amp;asPopupView=true</t>
  </si>
  <si>
    <t>El término estrictamente indispensable para que el contratista cumpla con el objeto y obligaciones contractuales será de 04 MESES Y 20 DÍAS CALENDARIO o hasta 31 de diciembre, lo primero que ocurra.</t>
  </si>
  <si>
    <t>CAROLINA GÓMEZ GÓMEZ</t>
  </si>
  <si>
    <t xml:space="preserve">COMERCIO INTERNACIONAL </t>
  </si>
  <si>
    <t>https://www1.funcionpublica.gov.co/web/sigep2/hdv/-/directorio/S2337433-8003-5/view</t>
  </si>
  <si>
    <t>Prestación de servicios profesionales al Grupo de Comunicaciones del Ministerio de Ambiente y Desarrollo Sostenible para acompañar los procesos de planeación y desarrollo de los eventos institucionales de la entidad.</t>
  </si>
  <si>
    <t>1.Apoyar la realización de actividades masivas en las que participe la ministra, viceministros y otros delegados. 2. Brindar acompañamiento en la planificación y ejecución administrativa de rueda de prensa en regiones y gira de medios para los voceros del Ministerio de Ambiente. 3. Apoyar la revisión y aprobación de agendas y ayudas de memoria para las actividades en campo que cuenten con la presencia de la ministra y sus delegados. 4. Apoyar la articulación con las diferentes entidades del Sistema Nacional Ambiental, Corporaciones Autónomas Regionales y entidades territoriales para la correcta ejecución de las actividades, reuniones y socializaciones que realice la ministra y sus delegados en las regiones. 5. Apoyo en la difusión interna de las actividades de la ministra para la buena ejecución en conjunto con el grupo de comunicaciones. 6.Las demás que sean solicitadas por el Supervisor/a del contrato y que estén relacionadas con el objeto contractual</t>
  </si>
  <si>
    <t>El valor del contrato a celebrar es hasta por la suma de CUARENTA Y SEIS MILLONES SEISCIENTOS SESENTA Y SEIS MIL SEISCIENTOS SESENTA Y SIETE PESOS M/CTE ($46.666.667) incluidos los impuestos a que haya lugar.</t>
  </si>
  <si>
    <t>https://community.secop.gov.co/Public/Tendering/OpportunityDetail/Index?noticeUID=CO1.NTC.6220846&amp;isFromPublicArea=True&amp;isModal=true&amp;asPopupView=true</t>
  </si>
  <si>
    <t>El término estrictamente indispensable para que el contratista cumpla con el objeto y obligaciones contractuales será de 06 MESES Y 20 DÍAS CALENDARIO o hasta 31 de diciembre, lo primero que ocurra.</t>
  </si>
  <si>
    <t>JUAN DAVID MACIAS MEJIA</t>
  </si>
  <si>
    <t>https://www1.funcionpublica.gov.co/web/sigep2/hdv/-/directorio/S2352611-8003-5/view</t>
  </si>
  <si>
    <t>Prestación de servicios profesionales a la gestión de la Oficina de Tecnología de la Información y la comunicación del Ministerio de Ambiente y Desarrollo Sostenible bridando acompañamiento técnico a la infraestructura tecnológica a cargo de la Oficina, así como, en la estructuración de los insumos técnicos soporte de los procesos de contratación y en el seguimiento técnico a los contratos derivados de los mismos.</t>
  </si>
  <si>
    <t>1. Apoyar en la administración y documentar la plataforma de servidores de procesamiento y almacenamiento desplegados en la infraestructura onpremises y cloud de la entidad. Apoyar en la administración y documentar el sistema de copias de respaldo (backup) de datos corporativo de acuerdo con protocolos establecidos por la Entidad. Trabajar de manera conjunta con el analista de base de datos y los profesionales que manejan los sistemas de información, para definir la asignación de recursos de procesamiento y almacenamiento de datos. Apoyar y mantener actualizados los sistemas operativos de los servidores (onpremises y cloud) de procesamiento de la entidad y las configuraciones que se requieran para su óptimo desempeño. Participar en la implementación de sistemas de información que reciba o desarrolle la entidad de acuerdo con la asignación de recursos disponibles. Apoyar la estructuración de insumos técnicos soportes de los procesos de contratación para adquirir infraestructura o contratar servicios de TI. Apoyar a la Oficina de Tecnologías de la Información y la Comunicación en el mantenimiento de las plataformas tecnológicas instaladas por la entidad. Apoyar la actualización de los manuales de Gestión y Operación de la infraestructura que gestiona. Generar estadísticas de uso de los servidores de procesamiento y de almacenamiento con el fin de generar planes de mejoramiento de la plataforma tecnológica. 10. Gestionar incidentes o requerimientos reportados en el centro de servicios de TI, de conformidad con los ANS pactados con el cliente, los procedimientos y protocolos establecidos por la entidad documentando las acciones realizadas. 11. Apoyar en las actividades que la Oficina de Tecnologías de la Información y la Comunicación del Ministerio de Ambiente y Desarrollo Sostenible asigne según las necesidades que se presenten en el desarrollo del contrato inherentes al objeto del mismo.</t>
  </si>
  <si>
    <t>El valor del contrato a celebrar es hasta por la suma de $32.500.000 y los impuestos a que haya lugar.</t>
  </si>
  <si>
    <t>https://community.secop.gov.co/Public/Tendering/OpportunityDetail/Index?noticeUID=CO1.NTC.6224816&amp;isFromPublicArea=True&amp;isModal=true&amp;asPopupView=true</t>
  </si>
  <si>
    <t>El término estrictamente indispensable para que el contratista cumpla con el objeto y obligaciones contractuales será de seis (6) meses y Quince (15) días o hasta el 31 de diciembre de 2024, lo que ocurra primero.</t>
  </si>
  <si>
    <t>NATALY MARIA TAYLOR ALGUEDO</t>
  </si>
  <si>
    <t>https://www1.funcionpublica.gov.co/web/sigep2/hdv/-/directorio/S2003013-8003-5/view</t>
  </si>
  <si>
    <t>Prestación de servicios profesionales al Ministerio de Ambiente y Desarrollo Sostenible, para garantizar a la comunidad raizal de las Islas de Providencia y Santa Catalina, su conocimiento y participación simétrica en los temas relacionados con la identificación de impactos y de medidas contempladas en el Plan de Acción Específico (PAE) para el sector Ambiente</t>
  </si>
  <si>
    <t>1. Efectuar la identificación de impactos y de medidas de manejo derivadas de la implementación del PAE del sector Ambiente, a partir de los conocimientos propios de su disciplina y de acuerdo con las observaciones y aportes del pueblo raizal. 2. Realizar monitoreos periódicos y evaluaciones ambientales de las actividades desarrolladas en el marco del PAE, relacionados con el apoyo a la Consulta Previa. 3. Elaborar los informes técnicos que respalden las acciones del equipo técnico. 4. Participar en las reuniones de consulta previa y en las reuniones que requiera desarrollar el equipo técnico para la discusión de las materias objeto de la contratación relativas al PAE del sector Ambiente. 5. Adelantar las actividades de discusión y socialización de la Matriz de impactos y de medidas de manejo asociadas al PAE, con la comunidad para garantizar que, los proyectos que se llevan a Consulta, en relación con tales acciones del sector Ambiente, cuenten con todo el respaldo del pueblo raizal. 6. Contribuir en la generación de insumos para dar respuesta a los derechos de petición en cumplimiento de su objeto contractual, con criterios de calidad y oportunidad dando cumplimiento a los términos legales. 7. Entregar los productos en las condiciones y tiempos establecidos para el presente contrato. 8. Las demás actividades relacionadas con el desarrollo del objeto del presente contrato.</t>
  </si>
  <si>
    <t>El valor del contrato a celebrar es hasta por la suma de TREINTA Y CINCO MILLONES DE PESOS M/CTE ($35.000.000), incluido los impuestos a que haya lugar.</t>
  </si>
  <si>
    <t>https://community.secop.gov.co/Public/Tendering/OpportunityDetail/Index?noticeUID=CO1.NTC.6261820&amp;isFromPublicArea=True&amp;isModal=true&amp;asPopupView=true</t>
  </si>
  <si>
    <t>El término estrictamente indispensable para que el contratista cumpla con el objeto y obligaciones contractuales será CINCO (5) MESES, o hasta 31 de diciembre, lo primero que ocurra.</t>
  </si>
  <si>
    <t>JOSSELYN BRYAN ARBOLEDA</t>
  </si>
  <si>
    <t>https://www1.funcionpublica.gov.co/web/sigep2/hdv/-/directorio/S2382295-8003-5/view</t>
  </si>
  <si>
    <t>Prestación de servicios profesionales al Ministerio de Ambiente y Desarrollo Sostenible, para garantizar a la comunidad raizal de las Islas de Providencia y Santa Catalina, su conocimiento y participación simétrica en los temas relacionados con la identificación de impactos y de medidas contempladas en el Plan de Acción Específico (PAE) para el sector Ambiente.</t>
  </si>
  <si>
    <t>1. Efectuar la identificación de impactos y de medidas de manejo derivadas de la implementación del PAE del sector Ambiente, a partir de los conocimientos propios de su disciplina y de acuerdo con las observaciones y aportes del pueblo raizal. 2. Apoyar la realización de las reuniones de Consulta Previa en cumplimiento de la ruta metodológica establecida. 3. Realizar monitoreos periódicos y evaluaciones ambientales de las actividades desarrolladas en el marco del PAE, desde su área de conocimiento relacionados con el apoyo a la Consulta Previa. 4. Brindar insumos para la elaboración de informes técnicos. 5. Apoyar la organización de las reuniones del equipo técnico para la identificación y de impactos y medidas de PAE del sector ambiente y brindar apoyo en la promoción de laS participaciones de la comunidad. 6. Apoyar las actividades de socialización y discusión de la Matriz de impactos y de iniciativas asociadas al PAE, a la comunidad para garantizar que, los proyectos que se llevan a Consulta, en relación con tales acciones del sector Ambiente, cuenten con todo el respaldo de la comunidad. 7. Apoyar la gestión o contribuir en la generación de insumos para dar respuesta a los derechos de petición en cumplimiento de su objeto contractual, con criterios de calidad y oportunidad dando cumplimiento a los términos legales. 8. Entregar los productos en las condiciones y tiempos establecidos para el presente contrato. 9. Las demás actividades relacionadas con el desarrollo del objeto del presente contrato.</t>
  </si>
  <si>
    <t>El valor del contrato a celebrar es hasta por la suma de VEINTISIETE MILLONES QUINIENTOS MIL PESOS M/CTE ($27.500.000), incluido los impuestos a que haya lugar.</t>
  </si>
  <si>
    <t>https://community.secop.gov.co/Public/Tendering/OpportunityDetail/Index?noticeUID=CO1.NTC.6389198&amp;isFromPublicArea=True&amp;isModal=true&amp;asPopupView=true</t>
  </si>
  <si>
    <t>TASHANNY JAY ROBINSON SHANNA</t>
  </si>
  <si>
    <t>https://www1.funcionpublica.gov.co/web/sigep2/hdv/-/directorio/S421199-8003-5/view</t>
  </si>
  <si>
    <t>https://community.secop.gov.co/Public/Tendering/OpportunityDetail/Index?noticeUID=CO1.NTC.6262753&amp;isFromPublicArea=True&amp;isModal=true&amp;asPopupView=true</t>
  </si>
  <si>
    <t>NEIJI LAURA BRITTON HENRY</t>
  </si>
  <si>
    <t>https://www1.funcionpublica.gov.co/web/sigep2/hdv/-/directorio/S487026-8003-5/view</t>
  </si>
  <si>
    <t>El valor del contrato a celebrar es hasta por la suma de TREINTA Y UN MILLONES DOSCIENTOS CINCUENTA MIL PESOS M/CTE ($31.250.000), incluido los impuestos a que haya lugar.</t>
  </si>
  <si>
    <t>https://community.secop.gov.co/Public/Tendering/OpportunityDetail/Index?noticeUID=CO1.NTC.6263427&amp;isFromPublicArea=True&amp;isModal=true&amp;asPopupView=true</t>
  </si>
  <si>
    <t xml:space="preserve">ANGIE VANESSA TORDECILLA RIOS </t>
  </si>
  <si>
    <t>https://www1.funcionpublica.gov.co/web/sigep2/hdv/-/directorio/S4932668-8003-5/view</t>
  </si>
  <si>
    <t>El valor del contrato a celebrar es hasta por la suma de VEINTINUEVE MILLONES DE PESOS M/CTE ($29.000.000), incluido los impuestos a que haya lugar.</t>
  </si>
  <si>
    <t>https://community.secop.gov.co/Public/Tendering/OpportunityDetail/Index?noticeUID=CO1.NTC.6379626&amp;isFromPublicArea=True&amp;isModal=true&amp;asPopupView=true</t>
  </si>
  <si>
    <t>MARIA CAMILA CASTELLANOS JIMENEZ</t>
  </si>
  <si>
    <t>https://www1.funcionpublica.gov.co/web/sigep2/hdv/-/directorio/S4774925-8003-5/view</t>
  </si>
  <si>
    <t>Prestación de servicios profesionales a la Dirección de Asuntos Marinos, Costeros y Recursos Acuáticos del Ministerio de Ambiente y Desarrollo Sostenible para fortalecer la participación en la gestión de las acciones encaminadas a la conservación y uso sostenible de los recursos hidrobiológicos presentes en los ecosistemas marino-costeros</t>
  </si>
  <si>
    <t>1. Realizar la gestión documental y análisis del avance de la ejecución de acciones del Plan de conservación y manejo de tiburones, rayas y quimeras. 2. Elaborar el análisis comparativo de los instrumentos de manejo y conservación y uso sostenible de tiburones, rayas marinas y quimeras existentes a nivel nacional y proponer recomendaciones para su articulación. 3. Realizar talleres y mesas de trabajo que correspondan para la formulación, revisión, ajuste y/o implementación de medidas para la conservación y manejo sostenible de recursos hidrobiológicos como tiburones, rayas marinas y quimeras. 4. Realizar la sistematización de información obtenida en talleres, mesas de trabajo, jornada de sensibilización y de resultados de retroalimentación de procesos normativos, en el marco de la gestión ambiental de los recursos hidrobiológicos y sus hábitats. 5. Apoyar el seguimiento a sentencias o acciones constitucionales relacionadas con la gestión de recursos hidrobiológicos y los ecosistemas marino costeros. 6. Apoyar la revisión de documentos, preparación de conceptos, formulación de proyectos, respuestas a consultas y solicitudes en general de información, etc., con criterios de calidad y oportunidad dando cumplimiento a los términos legales. 7. Organizar y entregar en medio digital la totalidad de datos, informaciones, registros fotográficos y audiovisuales, así ́como los documentos generados y análisis realizados de acuerdo a las obligaciones del contrato. 8. Las demás actividades relacionadas con el desarrollo del objeto del presente contrato.</t>
  </si>
  <si>
    <t>El valor del contrato a celebrar es hasta por la suma de TREINTA Y CUATRO MILLONES OCHOCIENTOS MIL PESOS M/CTE ($34.800.000), incluido los impuestos a que haya lugar.</t>
  </si>
  <si>
    <t>https://community.secop.gov.co/Public/Tendering/OpportunityDetail/Index?noticeUID=CO1.NTC.6231636&amp;isFromPublicArea=True&amp;isModal=true&amp;asPopupView=true</t>
  </si>
  <si>
    <t>El término estrictamente indispensable para que el contratista cumpla con el objeto y obligaciones contractuales será SEIS (6) MESES, o hasta 31 de diciembre, lo primero que ocurra.</t>
  </si>
  <si>
    <t>FABIAN CAMILO FUENTES CORTES</t>
  </si>
  <si>
    <t>https://www1.funcionpublica.gov.co/web/sigep2/hdv/-/directorio/S4950764-8003-5/view</t>
  </si>
  <si>
    <t>Prestar servicios profesionales a la Dirección de Cambio Climático del Ministerio de Ambiente y Desarrollo Sostenible para apoyar la la formulación y ejecución de los planes, programas y proyectos en los territorios priorizados en el Plan Nacional de Desarrollo.</t>
  </si>
  <si>
    <t>El valor del contrato a celebrar es hasta por la suma de SETENTA MILLONES TRECE MIL TRESCIENTOS TREINTA Y TRES PESOS M/CTE ($70.013.333), incluido los impuestos a que haya lugar</t>
  </si>
  <si>
    <t xml:space="preserve">C-3206-0900-5-40404A-3206003-02 C-3206-0900-5-40404A-3206007-02 - </t>
  </si>
  <si>
    <t>https://community.secop.gov.co/Public/Tendering/OpportunityDetail/Index?noticeUID=CO1.NTC.6328215&amp;isFromPublicArea=True&amp;isModal=true&amp;asPopupView=true</t>
  </si>
  <si>
    <t>El término estrictamente indispensable para que el contratista cumpla con el objeto y obligaciones contractuales será de CINCO (5) MESES VEINTIOCHO (28), o hasta el 31 de diciembre de 2024 (lo primero que ocurra), o hasta el 31 de diciembre de 2024 (lo primero que ocurra), contados a partir del cumplimiento de los requisitos de ejecución previo perfeccionamiento del contrato.</t>
  </si>
  <si>
    <t>SOL INDIRA QUICENO FORERO</t>
  </si>
  <si>
    <t>https://www1.funcionpublica.gov.co/web/sigep2/hdv/-/directorio/S562349-8003-5/view</t>
  </si>
  <si>
    <t>"Prestar servicios profesionales a la Oficina Asesora de Planeación del Ministerio de Ambiente y Desarrollo Sostenible en el desarrollo de los procedimientos de la formulación, ejecución y seguimiento de las convocatorias de la Asignación Ambiental y el 20% del Mayor Recaudo del Sistema General de Regalías, desde un enfoque poblacional y diferencial que promueva acciones de adaptación, resiliencia y sostenibilidad que sea poblacional y culturalmente adecuadas"</t>
  </si>
  <si>
    <t>1. Apoyar las actividades necesarias para el cumplimiento y seguimiento de los procedimientos del Plan de Convocatorias de la Asignación Ambiental y 20% del Mayor Recaudo del Sistema General de  Regalías, relacionadas con la verificación de reglas y condiciones habilitantes, y elaboración de informes internos y externos. 2. Orientar la estructuración de planes y proyectos en coordinación con las instancias competentes, promoviendo una participación activa y equitativa de poblaciones vulnerables y grupos étnicos en el marco de las funciones del Ministerio en relación al Sistema General de Regalías. 3. Fortalecer las capacidades de las Entidades Territoriales y las Instancias de Decisión de los Pueblos y Comunidades Indígenas, Negras, Afrocolombianas, Raizales y Palenqueras, para promover activamente su participación en convocatorias, facilitando el desarrollo y presentación de proyectos de calidad que beneficien directamente el desarrollo sostenible en las comunidades. 4. Orientar la integración del componente social en la estructuración y gestión operativa de las convocatorias para la Asignación Ambiental y el 20% del Mayor Recaudo del Sistema General de Regalías, para promover la equidad e inclusión en la participación en los procesos de desarrollo sostenible. 5. Diseñar e implementar instrumentos de mejoramiento de gestión técnica para la planeación, seguimiento y evaluación de los procesos, como parte del equipo de la secretaría técnica de la mesa de coordinación de la Asignación Ambiental y 20% mayor recaudo del Sistema General de Regalías. 6. Proyectar respuestas a Peticiones, Quejas, Reclamos (PQR), citaciones o derechos de petición en el marco de las funciones del Ministerio en relación con el Sistema General de Regalías. 7. Todas las demás asignadas por el supervisor del contrato y que tengan relación con el objeto contractual.</t>
  </si>
  <si>
    <t>El valor del contrato a celebrar es hasta por la suma de CINCUENTA Y OCHO MILLONES DOSCIENTOS MIL PESOS ($58.200.000), incluido los impuestos a que haya lugar.</t>
  </si>
  <si>
    <t>https://community.secop.gov.co/Public/Tendering/OpportunityDetail/Index?noticeUID=CO1.NTC.6265522&amp;isFromPublicArea=True&amp;isModal=true&amp;asPopupView=true</t>
  </si>
  <si>
    <t>El término estrictamente indispensable para que el contratista cumpla con el objeto y obligaciones contractuales será de 6 meses y 14 días calendario, previo cumplimiento de los requisitos de perfeccionamiento y ejecución.</t>
  </si>
  <si>
    <t>CAROLINA MAZO CASTAÑO</t>
  </si>
  <si>
    <t>https://www1.funcionpublica.gov.co/web/sigep2/hdv/-/directorio/S174140-8003-5/view</t>
  </si>
  <si>
    <t>Prestar servicios profesionales a la Oficina de Asuntos Internacionales del Ministerio de Ambiente y Desarrollo Sostenible para apoyar la gestión, formulación y seguimiento de los proyectos de cooperación relacionados con la biodiversidad marina y costera y con la protección y uso sostenible del océano en materia ambiental</t>
  </si>
  <si>
    <t>1. Apoyar el seguimiento a la ejecución de los proyectos de cooperación internacional que le sean asignados por el supervisor del contrato. Apoyar la gestión, formulación y seguimiento de las iniciativas de cooperación sobre biodiversidad marina y manejo y planificación en las áreas marinas y costeras. Apoyar la preparación logística y técnica de las reuniones internacionales e interinstitucionales relacionadas con el objeto contractual. Apoyar la generación de insumos de posición y política en el marco de la estrategia de cooperación y negociación internacional del sector ambiente y desarrollo sostenible, especialmente las asociadas con la gestión de los océanos y los ecosistemas estratégicos asociados. Apoyar la elaboración de propuestas para la articulación de acciones entre las diferentes iniciativas de cooperación internacional marina y costeras. Apoyar la construcción de la estrategia de internacionalización del sector ambiente y desarrollo sostenible. Gestionar de manera oportuna las PQRSDF y requerimientos por parte de los diferentes solicitantes y entes de control conforme a la competencia de la OAI. Elaborar los informes, actas, documentos y matrices que sean solicitados por el supervisor en relación con el objeto contractual. Asistir a las reuniones internas o interinstitucionales a las que sea convocado, que versen sobre temas relativos a la conservación de los ecosistemas marinos y costeros, la biodiversidad, la contención de la contaminación o la gestión sostenible de los océanos. Las demás que le asigne el supervisor del contrato y que tengan relación directa con el objeto contractual.</t>
  </si>
  <si>
    <t>El valor del contrato a celebrar es hasta por la suma de TREINTA Y TRES MILLONES DE PESOS M/CTE ($33.000.000) incluidos los impuestos a que haya lugar.</t>
  </si>
  <si>
    <t>https://community.secop.gov.co/Public/Tendering/OpportunityDetail/Index?noticeUID=CO1.NTC.6257831&amp;isFromPublicArea=True&amp;isModal=true&amp;asPopupView=true</t>
  </si>
  <si>
    <t>El término estrictamente indispensable para que el contratista cumpla con el objeto y obligaciones contractuales será de seis (6) meses, contados a partir del cumplimiento de los requisitos de ejecución, o hasta 31 de diciembre 2024, lo primero que ocurra</t>
  </si>
  <si>
    <t>CAJA DE COMPENSACIÓN FAMILIAR CAFAM</t>
  </si>
  <si>
    <t>RICARDO ANDRES URRUTIA GARCIA</t>
  </si>
  <si>
    <t>Contratar el apoyo para el desarrollo de las actividades que, en el marco de ejecución del plan de bienestar social, estímulos e incentivos, requiera el Ministerio de Ambiente y Desarrollo Sostenible</t>
  </si>
  <si>
    <t>1) Dar cumplimiento a las actividades señaladas en el Anexo Técnico, la oferta económica presentada al Ministerio, y los términos establecidos en el contrato. 2) Cumplir con las normas de seguridad y salud en el trabajo vigentes para el desarrollo de las actividades objeto del contrato. 3) Proveer, todos los bienes y servicios necesarios para el cumplimiento del contrato, las actividades a desarrollar se realizarán de conformidad con las necesidades de la Entidad, con lo señalado en el anexo técnico, la oferta económica, atendiendo a lo dispuesto en el plan de bienestar e incentivos. 4) Designar al día hábil siguiente a la suscripción del contrato un coordinador con su respectivo suplente, el cual será el enlace entre el Ministerio y el contratista para el desarrollo y seguimiento de las actividades objeto del contrato, el Ministerio se reserva el derecho a solicitar su cambio previa solicitud y justificación del supervisor. 5) Coordinar con el Ministerio la elaboración de un cronograma para el desarrollo de las actividades objeto del contrato. 6) Desarrollar las actividades previa solicitud por parte del supervisor del contrato. 7) Disponer del personal idóneo y suficiente para el desarrollo de las actividades objeto del contrato, el Ministerio se reserva el derecho de solicitar cambio de personal para el desarrollo de las actividades previa solicitud y justificación. 8) Disponer de instalaciones adecuadas para la realización de las actividades objeto del contrato, y contar con los permisos y licencias correspondientes. 9) Garantizar la logística para la confirmación de las actividades, efectuar las respectivas reservas de las instalaciones cuando haya lugar a ello, ejecutando las actividades en las fechas y horarios acordados con el supervisor. 10) Garantizar la logística (equipos, ayudas audiovisuales, alimentos, transporte, boletas de ingreso a atracciones y/o actividades culturales, recreativas o deportivas, materiales y demás apoyo logístico necesario) y el montaje completo de los equipos, materiales y los elementos que se requieran en el desarrollo de cada una de las actividades a realizar, de acuerdo con las especificaciones señaladas por el supervisor del contrato. 11) Poner a disposición de la entidad la logística, la orientación por parte de personal idóneo, instructores, profesionales y demás personal plenamente capacitado para el desarrollo de las actividades objeto del contrato. 12) Brindar el servicio de transporte, cuando sea requerido, en perfectas condiciones técnico-mecánicas, de seguridad, de aseo y contar con todos los seguros, permisos, licencias y demás documentación para la prestación del servicio requerido. 13) Coordinar con el supervisor del contrato las inscripciones de los servidores públicos de la entidad y sus familias de una manera ágil, fácil y expedita que permitan el cabal cumplimiento de las actividades objeto del contrato. 14) Cumplir con las disposiciones normativas relativas al suministro de alimentos y bebidas, la alimentación brindada deberá ser de óptima calidad y contar con prácticas optimas de manufactura, preparación, conservación, higiene, manipulación, presentación y distribución de alimentos. 15) Adelantar las reuniones de preparación y evaluación de las actividades que sean solicitadas por el supervisor, con la presencia del personal encargado de cada actividad, atendiendo las disposiciones que para el efecto le señale el supervisor. 16) Presentar al supervisor un informe mensual sobre la ejecución del contrato, el cual debe contener: a) Cantidad de actividades desarrolladas en el respectivo periodo; b) Planillas de asistencia a las actividades objeto del contrato; c) Registro fotográfico de las actividades ejecutadas durante el respectivo período; d) Soportes de las actividades ejecutadas durante el respectivo período; f) Evaluación de la actividad 17) Suministrar los alimentos requeridos en cada una de las actividades, en términos de cantidades, preparación, presentación y condiciones higiénico-sanitarias, los cuales deberán cumplir con el porcentaje mínimo descrito en el Artículo 7 de la ley 2046 de 2020 y el Articulo 2.20.1.1.3. del Decreto 248 de 2021.” 18) Cumplir con los criterios de ambientales estipulados por el Ministerio, de conformidad con lo establecido en el Anexo Técnico y presentar los respectivos soportes. 19) Informar a la entidad dentro de las 24 horas siguientes al conocimiento de hechos o circunstancias que puedan incidir en la no oportuna o debida ejecución del contrato o que puedan poner en peligro los intereses legítimos de la Entidad. 20) En el evento que, por situaciones de necesidades del servicio, fuerza mayor caso fortuito no pueden llevarse a cabo las actividades señaladas en el anexo técnico y la Oferta económica, estos podrán ser sustituidas por otras actividades relacionadas con las líneas previstas en el plan de bienestar social e incentivos, el supervisor coordinará con la Caja de Compensación la ejecución de dichos servicios.</t>
  </si>
  <si>
    <t>El valor del contrato a celebrar es hasta por la suma de DOSCIENTOS NOVENTA Y CUATRO MILLONES DE PESOS M/CTE ($294.000.000) incluido IVA y todos los impuestos a que haya lugar.</t>
  </si>
  <si>
    <t>A-02-02-02-009-007</t>
  </si>
  <si>
    <t>https://community.secop.gov.co/Public/Tendering/OpportunityDetail/Index?noticeUID=CO1.NTC.6257635&amp;isFromPublicArea=True&amp;isModal=true&amp;asPopupView=true</t>
  </si>
  <si>
    <t>El término estrictamente indispensable para que el contratista cumpla con el objeto y obligaciones contractuales será hasta agotar los recursos o hasta 31 de diciembre de 2024, lo primero que ocurra, previo perfeccionamiento del contrato y previo cumplimiento de los requisitos de ejecución del mismo.</t>
  </si>
  <si>
    <t>LINA MARIA VILLALBA CORTES</t>
  </si>
  <si>
    <t>https://www1.funcionpublica.gov.co/web/sigep2/hdv/-/directorio/S1643198-8003-5/view</t>
  </si>
  <si>
    <t>Prestación de servicios profesionales a la Dirección de Gestión Integral de Recurso Hídrico del Ministerio de Ambiente y Desarrollo Sostenible para apoyar la OBJETO implementación del Programa Nacional de Gobernanza del Agua, a través de la atención a los acuerdos y relacionamientos con comunidades étnicas, que promuevan las condiciones de acceso y efectiva participación en la gestión integral del recurso hídrico.</t>
  </si>
  <si>
    <t>1. Asistir técnicamente procesos y espacios de diálogo, negociación y concertación con comunidades étnicas en los que se requiera el acompañamiento de la Dirección de Gestión Integral del Recurso Hídrico, aportando insumos para la construcción colectiva de escenarios de gobernanza del agua con enfoque diferencial. 2. Apoyar en el diseño e implementación de una estrategia para la identificación y caracterización de conocimientos tradicionales de grupos étnicos asociados a la gestión del agua, como aporte a la implementación, armonización y seguimiento a los instrumentos de gobernanza del agua. 3. Brindar asistencia técnica a las Autoridades Ambientales en procesos de consulta previa para adelantar laformulación e implementación de los instrumentos de administración y planificación del recurso hídrico 4. Realizar acciones para el cumplimiento de los acuerdos de la consulta previa del Plan Nacional de Desarrollo con comunidades indígenas, Negras, Afrocolombianas, Raizales y Palenqueras, liderados por la Dirección de Gestión Integral de Recurso Hídrico. 5. Apoyar la implementación del Programa Nacional de Gobernanza del Agua, a través de la inclusión del enfoque biocultural en sus líneas de acción estratégicas y en otros instrumentos a cargo de la Dirección de Gestión Integral del Recurso Hídrico. 6. Generar insumos técnico-sociales para la consolidación del Módulo de Gobernanza del Agua en el marco del objeto contractual. 7. Todas las demás actividades que le sean asignadas por el Supervisor del Contrato y que tengan relación con las obligaciones de objeto contractual.</t>
  </si>
  <si>
    <t>https://community.secop.gov.co/Public/Tendering/OpportunityDetail/Index?noticeUID=CO1.NTC.6260892&amp;isFromPublicArea=True&amp;isModal=true&amp;asPopupView=true</t>
  </si>
  <si>
    <t>JOHN HENRY DORADO RONCANCIO</t>
  </si>
  <si>
    <t>https://www1.funcionpublica.gov.co/web/sigep2/hdv/-/directorio/S3082574-8003-5/view</t>
  </si>
  <si>
    <t>Prestación de servicios profesionales a la Dirección de Asuntos Marinos, Costeros y Recursos Acuáticos del Ministerio de Ambiente y Desarrollo Sostenible, para promover la articulación en los procesos interinstitucionales en la gestión de medidas de conservación y el manejo sostenible de los recursos hidrobiológicos y disminuir sus amenazas.</t>
  </si>
  <si>
    <t>1.Suministrar apoyo técnico y dar seguimiento a la implementación de las acciones del plan Ambiental para la Protección y Conservación de Tiburones, Rayas marinas y Quimeras y otros compromisos adquiridos en el marco de acuerdos de gestión nacionales y convenios internacionales para la conservación de estos recursos y sus hábitats marino costeros. 2. Brindar apoyo técnico para la formulación y/o revisión de las iniciativas normativas relacionados con la conservación y manejo sostenible de recursos hidrobiológicos como tiburones y rayas marinas. 3. Suministrar apoyo técnico en la puesta en marcha y seguimiento del plan de trabajo para el cumplimiento de las sentencias judiciales, acciones constitucionales y requerimientos de entes de control, en relación con los recursos hidrobiológicos. 4. Promover y articular espacios de discusión intra e interinstitucionales para formulación, revisión, ajuste y/o implementación de medidas para la conservación y manejo sostenible de recursos hidrobiológicos como tiburones, rayas marinas y quimeras. 5. Apoyar la revisión de documentos, preparación de conceptos, formulación de proyectos, respuestas a consultas y solicitudes en general de información, etc., con criterios de calidad y oportunidad dando cumplimiento a los términos legales. 6. Organizar y entregar en medio digital la totalidad de datos, informaciones, registros fotográficos y audiovisuales, así como los documentos generados y análisis realizados de acuerdo a las obligaciones del contrato. 7. Las demás actividades relacionadas con el desarrollo del objeto del presente contrato</t>
  </si>
  <si>
    <t>El valor del contrato a celebrar es hasta por la suma de CINCUENTA Y DOS MILLONES QUINIENTOS TREINTA MIL PESOS M/CTE ($52.530.000), incluido los impuestos a que haya lugar.</t>
  </si>
  <si>
    <t>https://community.secop.gov.co/Public/Tendering/OpportunityDetail/Index?noticeUID=CO1.NTC.6279804&amp;isFromPublicArea=True&amp;isModal=true&amp;asPopupView=true</t>
  </si>
  <si>
    <t>https://www1.funcionpublica.gov.co/web/sigep2/hdv/-/directorio/S4641778-8003-5/view</t>
  </si>
  <si>
    <t>Prestación de servicios profesionales a la Oficina Asesora Jurídica como abogado en el acompañamiento jurídico y relacionamiento estratégico de asuntos en materia de pueblos indígenas y en la construcción de respuestas que se otorguen al Congreso de la República respecto de los asuntos de competencia del Ministerio de Ambiente y Desarrollo Sostenible.</t>
  </si>
  <si>
    <t>1. Brindar acompañamiento jurídico en los asuntos puestos a consideración de la Oficina Asesora Jurídica relacionados con pueblos indígenas, y a los demás asuntos que sean asignados por el supervisor de contrato 2. Efectuar apoyo jurídico en el marco de los espacios que se convoquen como mesas técnico-jurídicas derivadas de los procesos de consulta previa o espacios de dialogo con instancias de autoridades indígenas e interinstitucionales relacionadas y, efectuar el seguimiento al desarrollo de los compromisos que tales espacios se generen para la Oficina Asesora Jurídica asuntos encomendados, documentando el avance a través de actas, informes, memorias, entre otros. 3. Proyectar conceptos jurídicos, informes y demás tareas relacionadas con el objeto del contrato 4. Proyectar documentos para atender las solicitudes remitidas por el Congreso de la República que sean competencia del Ministerio de Ambiente y Desarrollo Sostenible, como respuestas a derechos de petición, traslados, memorandos, invitaciones a mesas de trabajo; y los demás documentos jurídicos solicitados por el (la) Jefe (a) de la Oficina Asesora Jurídica relacionados con el objeto contractual, que se relacionen con asuntos indígenas. 5. Efectuar seguimiento al desarrollo de los asuntos encomendados, documentando el avance a través de actas, informes, memorias, entre otros. 6. Participar en las reuniones que le sean solicitadas por el (la) Jefe (a) de la Oficina Asesora Jurídica, con el fin de brindar asesoramiento jurídico con respecto a los temas que le sean requeridos. 7. Las demás actividades asignadas por el Supervisor del Contrato y que estén relacionadas con el objeto contractual</t>
  </si>
  <si>
    <t>El valor del contrato a celebrar es hasta por la suma TREINTA Y TRES MILLONES DOSCIENTOS SESENTA Y NUEVE MIL PESOS M/CTE ($33.269.000) incluidos todos los impuestos a que haya lugar.</t>
  </si>
  <si>
    <t>https://community.secop.gov.co/Public/Tendering/OpportunityDetail/Index?noticeUID=CO1.NTC.6261414&amp;isFromPublicArea=True&amp;isModal=true&amp;asPopupView=true</t>
  </si>
  <si>
    <t>El término estrictamente indispensable para que el contratista cumpla con el objeto y obligaciones contractuales será seis (06) meses y Diez (10) días, o hasta 31 de diciembre, lo primero que ocurra.</t>
  </si>
  <si>
    <t>ALEX SEBASTIAN BLANCO OCHOA</t>
  </si>
  <si>
    <t>https://www1.funcionpublica.gov.co/web/sigep2/hdv/-/directorio/S4948639-8003-5/view</t>
  </si>
  <si>
    <t>1. Proyectar las respuestas a derechos de petición, y demás solicitudes efectuadas, remitidos por el Congreso de la República al Ministerio de Ambiente y Desarrollo Sostenible. 2. Proyectar documentos jurídicos, como traslados, memorandos, invitaciones a mesas de trabajo, entre otros, que sean competencia de la Oficina Asesora Jurídica relacionados con las solicitudes del Congreso y con el objeto contractual 3. Prestar acompañamiento jurídico a la Oficina Asesora Jurídica respecto de las distintas Direcciones Técnicas del Ministerio, con el fin de la obtención de los diferentes insumos técnicos necesarios para la contestación a los derechos de petición y requerimientos provenientes del Congreso de la República (proposiciones-debates de control político), entre otros, al igual que en el seguimiento a la obtención de vistos buenos por parte de cada una de las direcciones. 4. Efectuar seguimiento a los asuntos encomendados hasta su suscripción y verificación de radicación final. 5. Analizar y proyectar documentos, actas y respuestas solicitados por el supervisor, en temas relacionados con el contrato. 6. Prestar acompañamiento jurídico al Despacho de la Oficina Asesora Jurídica en el desarrollo de las diferentes reuniones requeridas, de conformidad con el objeto contractual. 7. Las demás actividades asignadas por el Supervisor del Contrato y que estén relacionadas con el objeto contractual</t>
  </si>
  <si>
    <t>El valor del contrato a celebrar es hasta por la suma TREINTA Y UN MILLONES QUINIENTOS DIECIOCHO MIL PESOS M/CTE ($31.518.000) incluidos todos los impuestos a que haya lugar.</t>
  </si>
  <si>
    <t>https://community.secop.gov.co/Public/Tendering/OpportunityDetail/Index?noticeUID=CO1.NTC.6307871&amp;isFromPublicArea=True&amp;isModal=true&amp;asPopupView=true</t>
  </si>
  <si>
    <t>El término estrictamente indispensable para que el contratista cumpla con el objeto y obligaciones contractuales será Seis (06) meses, o hasta 31 de diciembre, lo primero que ocurra.</t>
  </si>
  <si>
    <t>PABLO HERNAN JAMIOY JUAJIBIOY</t>
  </si>
  <si>
    <t>https://www1.funcionpublica.gov.co/web/sigep2/hdv/-/directorio/S726086-8003-5/view</t>
  </si>
  <si>
    <t>Prestar Servicios profesionales en el marco del rediseño institucional del Ministerio de Ambiente y Desarrollo Sostenible en la generación del insumo para la creación del área de gestión ambiental amazónica y subárea ambiental indígena amazónica conforme a los lineamientos del DAFP.</t>
  </si>
  <si>
    <t>1. Elaborar y presentar al supervisor del contrato 5 días hábiles siguientes al inicio del contrato, el plan de trabajo y cronograma con mínimo los siguiente: actividades a desarrollar, fechas de entrega, avance y resultados esperados. 2. Reportar al supervisor del contrato mes vencido, el avance de cada una de las actividades contempladas en el plan de trabajo, implementando las acciones de mejora que haya lugar. 3. Gestionar las reuniones de definición de la ruta metodológica para la estructuración del Área de gestión ambiental amazónica y la sub-área ambiental indígena amazónica en el Ministerio de Ambiente y Desarrollo Sostenible y aquellas que sean requeridas como parte del proceso de modernización del Ministerio. 4. Realizar seguimiento a los compromisos adquiridos en las reuniones para la estructuración del Área de gestión ambiental amazónica y la sub-área ambiental indígena amazónica en el Ministerio de Ambiente y Desarrollo Sostenible. 5. Consolidar y entregar la información relacionada con el análisis integral para la viabilidad del Área de gestión ambiental amazónica y la sub-área ambiental indígena amazónica en el Ministerio de Ambiente y Desarrollo Sostenible. 6. Apoyar la definición de la estructura organizacional, funciones y planta del Área de gestión ambiental amazónica y la sub-área ambiental indígena amazónica en el marco del Rediseño Institucional del Ministerio de Ambiente y Desarrollo Sostenible. 7. Apoyar la definición del modelo de operación por procesos y los procedimientos asociados a la gestión del Área de gestión ambiental amazónica y la sub-área ambiental indígena amazónica en articulación con el Sistema Integrado de Gestión de la Entidad. 8. Elaborar las actas y/o memorias de las reuniones y dejarlas disponibles en el espacio compartido para consulta del equipo de Modernización Institucional. 9. Realizar documentos, conceptos y/o proyectar respuestas a requerimientos asociados con el enfoque diferencial y con el objeto del contrato en el marco del rediseño institucional. 10. Las demás que sean pertinentes y necesarias para cumplir con el objeto del contrato.</t>
  </si>
  <si>
    <t>El valor del contrato a celebrar es hasta por la suma de CUARENTA Y NUEVE MILLONES SEISCIENTOS MIL PESOS M/CTE. ($49.600.000)</t>
  </si>
  <si>
    <t>https://community.secop.gov.co/Public/Tendering/OpportunityDetail/Index?noticeUID=CO1.NTC.6281484&amp;isFromPublicArea=True&amp;isModal=true&amp;asPopupView=true</t>
  </si>
  <si>
    <t>El término estrictamente indispensable para que el contratista cumpla con el objeto y obligaciones contractuales será seis (6) meses y doce (12) días, o hasta 31 de diciembre, lo primero que ocurra.</t>
  </si>
  <si>
    <t>MARIA JULIANA BUSTOS OROZCO</t>
  </si>
  <si>
    <t>https://www1.funcionpublica.gov.co/web/sigep2/hdv/-/directorio/S1322461-8003-5/view</t>
  </si>
  <si>
    <t>Prestar servicios profesionales en la defensa jurídica frente a los procesos judiciales, extrajudiciales y administrativos del Ministerio de Ambiente y Desarrollo Sostenible y en general las demás acciones administrativas y juridicas requeridas de competencia de la Oficina Asesora Jurídica</t>
  </si>
  <si>
    <t>El valor del contrato a celebrar es hasta por la suma de TREINTA Y UN MILLONES DOSCIENTOS MIL PESOS MCTE ($31.200.000) incluidos todos los impuestos a que haya lugar</t>
  </si>
  <si>
    <t>https://community.secop.gov.co/Public/Tendering/OpportunityDetail/Index?noticeUID=CO1.NTC.6304666&amp;isFromPublicArea=True&amp;isModal=true&amp;asPopupView=true</t>
  </si>
  <si>
    <t>JORGE IVÁN HURTADO MORA</t>
  </si>
  <si>
    <t>https://www1.funcionpublica.gov.co/web/sigep2/hdv/-/directorio/S558467-8003-5/view</t>
  </si>
  <si>
    <t>Prestar servicios profesionales en el acompañamiento legal en ecosistemas estratégicos y procesos reglamentarios de competencia del Grupo de Normas y conceptos en Biodiversidad de la Oficina Asesora Jurídica del Ministerio de Ambiente y Desarrollo Sostenible.</t>
  </si>
  <si>
    <t>1. Realizar el acompañamiento al cumplimiento de las órdenes judiciales relacionadas con los ecosistemas estratégicos. 2. Apoyar las acciones relacionadas con los actos preparatorios y definitivos para la formación del acto administrativo que permita su expedición en todo lo relacionado con los ecosistemas estratégicos.3. Apoyar la elaboración de documentos explicativos, material de comunicación, sustentaciones y presentaciones desde el componente jurídico, inclusive aquellos relacionadas con tópicos ineludibles en los procesos participativos de delimitación de páramos judicializados. 4. Apoyar la elaboración de los proyectos de actos administrativos, iniciativas normativas y conceptos jurídicos que le sean solicitadas. 5. Proyectar conceptos jurídicos en atención a las peticiones y consultas de los usuarios internos y externos relacionadas con el objeto del contrato
6. Apoyar, participar y colaborar jurídicamente a las áreas técnicas en desarrollo de las diferentes reuniones, mesas de trabajo y visitas requeridas en el cumplimiento del objeto del contrato. 7. Las demás actividades asignadas por el Supervisor del Contrato y que estén relacionadas con el objeto contractual</t>
  </si>
  <si>
    <t>El valor de cada contrato a celebrar es hasta por la suma de CUARENTA Y NUEVE MILLONES CUATROSCIENTOS CUARENTA MIL PESOS MCTE ($49.440.000) incluidos todos los impuestos a que haya lugar.</t>
  </si>
  <si>
    <t>https://community.secop.gov.co/Public/Tendering/OpportunityDetail/Index?noticeUID=CO1.NTC.6265722&amp;isFromPublicArea=True&amp;isModal=true&amp;asPopupView=true</t>
  </si>
  <si>
    <t>El término estrictamente indispensable para que el contratista cumpla con el objeto y obligaciones contractuales será Seis (06) meses, o hasta 31 de diciembre de 2024, lo primero que ocurra.</t>
  </si>
  <si>
    <t>prestación del servicio de publicación y divulgación en el diario oficial de la imprenta nacional de colombia, de los actos administrativos expedidos por el ministerio de ambiente y desarrollo sostenible durante la vigencia 2024 y que legalmente lo requieran</t>
  </si>
  <si>
    <t>1. Publicar y divulgar digitalmente, en el Diario Oficial, los actos administrativos de carácter general proferidos por el MINISTERIO, así como los demás documentos que se requieran en el cumplimiento de la misión institucional, por solicitud del supervisor del contrato, en las fechas señaladas y de acuerdo con las tarifas establecidas por la IMPRENTA NACIONAL DE COLOMBIA y recibidos dentro de su horario de atención de lunes a viernes de 8 am a 5 pm. 2. No utilizar los documentos enviados por el MINISTERIO para fines distintos a los del objeto contractual. 3. Entregar a satisfacción del MINISTERIO por correo electrónico un ejemplar o la constancia del Diario Oficial donde se evidencie la publicación de los actos administrativos de carácter general o el documento debidamente publicado acorde con las fechas fijadas por el supervisor. Para lo cual deberá remitir la constancia de la publicación indicando: tipo de documento, número, fecha del acto administrativo, número de páginas, valor según tarifa vigente, costo total de publicación, número y fecha del Diario Oficial en donde se publicó, adjuntando orden de aprobación de servicio expedida por parte del supervisor. 4. Responder por la calidad de las publicaciones solicitadas, incluido el contenido de estas, procurando que guarden fidelidad con el texto entregado por el MINISTERIO. 5. Facturar al MINISTERIO de acuerdo con las tarifas vigentes que expida la IMPRENTA NACIONAL DE COLOMBIA, conforme a los servicios efectivamente prestados y la propuesta comercial remitida. 6. Las demás inherentes al objeto y a la naturaleza del contrato y aquellas indicadas por el supervisor para el cabal cumplimiento y ejecución del objeto del contrato.</t>
  </si>
  <si>
    <t>el presupuesto oficial del proceso de contratación se estableció en la suma de SESENTA MILLONES DE PESOS M/CTE ($60.000.000,00), incluidos los impuestos y contribuciones de Ley a que haya lugar.</t>
  </si>
  <si>
    <t>https://community.secop.gov.co/Public/Tendering/OpportunityDetail/Index?noticeUID=CO1.NTC.6266228&amp;isFromPublicArea=True&amp;isModal=False</t>
  </si>
  <si>
    <t>JEIMY FRANCINE DE AVILA WATSON</t>
  </si>
  <si>
    <t>TECNICO EN MANEJO AMBIENTAL</t>
  </si>
  <si>
    <t>https://www1.funcionpublica.gov.co/web/sigep2/hdv/-/directorio/S4477103-8003-5/view</t>
  </si>
  <si>
    <t>Prestación de servicios de apoyo a la gestión al Ministerio de Ambiente y Desarrollo Sostenible, en acciones de organización, planeación y desarrollo marco de las actividades de identificación de impactos y de medidas contempladas en el Plan de Acción Específico (PAE) para el sector Ambiente.</t>
  </si>
  <si>
    <t>1. Apoyar la realización y participación de las reuniones de Consulta Previa en cumplimiento de la ruta metodológica establecida, para el PAE del sector Ambiente. 2. Adelantar las acciones que se requieran para apoyar la construcción de las matrices de impacto y formulación de medidas de manejo, en relación con las acciones del PAE del sector Ambiente. 3. Contribuir en la sistematización y consolidación de informes técnicos del equipo técnico. 4. Apoyar la organización de las reuniones del grupo técnico y brindar apoyo en la promoción de participaciones de la comunidad. 5. Apoyar la realización de los espacios en que se lleve a cabo la socialización y discusión de la Matriz de impactos y de iniciativas asociadas al PAE, a la comunidad para garantizar que, los proyectos que se llevan a Consulta, en relación con tales acciones del sector Ambiente, cuenten con todo el respaldo de la comunidad. 6. Entregar los productos en las condiciones y tiempos establecidos para el presente contrato. 7. Las demás actividades relacionadas con el desarrollo del objeto del presente contrato.</t>
  </si>
  <si>
    <t>El valor del contrato a celebrar es hasta por la suma de VEINTIÚN MILLONES VEINTE MIL PESOS M/CTE ($21.020.000), incluido los impuestos a que haya lugar.</t>
  </si>
  <si>
    <t>https://community.secop.gov.co/Public/Tendering/ContractNoticePhases/View?PPI=CO1.PPI.32864702&amp;isFromPublicArea=True&amp;isModal=False</t>
  </si>
  <si>
    <t>CESAR FERNANDO JIMENEZ GONZALEZ</t>
  </si>
  <si>
    <t>https://www1.funcionpublica.gov.co/web/sigep2/hdv/-/directorio/S729824-8003-5/view</t>
  </si>
  <si>
    <t>Prestación de servicios profesionales a la Dirección de Asuntos Marinos, Costeros y Recursos Acuáticos del Ministerio de Ambiente y Desarrollo Sostenible que apoye la elaboración de la estrategia de calidad ambiental marina para el mejoramiento de la calidad ambiental marino costera y la salud de los ecosistemas, de manera que aumenten su resiliencia y capacidad para abordar los retos de la crisis climática en el marco de procesos de ordenamiento ambiental territorial alrededor del agua.</t>
  </si>
  <si>
    <t>1. Realizar un informe de seguimiento al estado de implementación del Programa Nacional de Investigación, Prevención, Reducción y Control de Fuentes Terrestres y Marinas de Contaminación al Mar. Apoyar en la elaboración de una propuesta técnica de hoja de ruta para la estructuración de la estrategia dirigida al mejoramiento de la Calidad Ambiental Marina en Colombia, en el marco de la Política Nacional Ambiental para el Desarrollo Sostenible de los Espacios Oceánicos y las Zonas Costeras e Insulares de Colombia y el CONPES 3990 de 2020. Participar y apoyar en la organización de talleres, reuniones, actividades y otros espacios de articulación pertinentes que realiza MINAMBIENTE relacionados con el objeto del contrato. Mantener actualizada la información del drive (Carpeta digital) de la DAMCRA de los trámites asignados. Gestionar y responder a los derechos de petición en estricto cumplimiento con los términos establecidos por la normativa legal vigente, de manera clara, completa y fundamentada, relacionados con la calidad ambiental marina. Las demás actividades relacionadas con el desarrollo del objeto del presente contrato.</t>
  </si>
  <si>
    <t>El valor del contrato a celebrar es hasta por la suma de CUARENTA Y DOS MILLONES QUINIENTOS MIL PESOS M/CTE ($42.500.000), incluido los impuestos a que haya lugar.</t>
  </si>
  <si>
    <t>KATHERIN JOHANNA MEJIA QUINTERO</t>
  </si>
  <si>
    <t>https://community.secop.gov.co/Public/Tendering/OpportunityDetail/Index?noticeUID=CO1.NTC.6280087&amp;isFromPublicArea=True&amp;isModal=true&amp;asPopupView=true</t>
  </si>
  <si>
    <t>3 COMPRAVENTA y/o SUMINISTRO</t>
  </si>
  <si>
    <t>IPMC-005-2024</t>
  </si>
  <si>
    <t>DGERARD MG SAS</t>
  </si>
  <si>
    <t>JONATHAN LEON GASPAR</t>
  </si>
  <si>
    <t>Adquisición de vestido y calzado para dotación de Ley de los funcionarios del Ministerio de Ambiente y Desarrollo Sostenible.</t>
  </si>
  <si>
    <t>1. Suministrar la dotación objeto del contrato a través de bonos canjeables e intransferibles, según las fechas y cantidades indicadas por el Ministerio a través del supervisor. 2. Suscribir el cronograma de entrega con el supervisor del contrato, dentro de los cinco (5) días hábiles siguientes a la ejecución del contrato. 3. Presentar la muestra física del Bono de Dotación antes de hacer la impresión de la totalidad de los bonos, en donde se evidencien las condiciones descritas en las especificaciones técnicas mínimas, dentro de los cinco (5) días hábiles siguientes al inicio de ejecución del contrato. 4. Suministrar los bonos canjeables numerados y personalizados con el nombre y la cédula de cada funcionario, código de barras o banda magnética, indicando el valor, la descripción de la dotación a entregar, fecha de vencimiento. Para la seguridad de la operación de los bonos, el contratista debe incorporar en el cuerpo de los mismos la denominación exclusivamente canjeable para dotación vestido y calzado de labor. 5. Expedir los bonos de acuerdo con los valores y en las cantidades contratadas de acuerdo con lo requerido por el supervisor teniendo en cuenta el valor del contrato Incluida la comisión e IVA de la comisión. 6. Los bonos deben permitir el canje únicamente en los almacenes o puntos de canje con los que el contratista tenga convenio, de acuerdo con la lista presentada en la oferta. 7. Mantener el número de almacenes o puntos de canje presentados en la oferta. 8. Garantizar que los almacenes propuestos para efectuar el canje de los bonos, cuenten con el suficiente surtido para redimirlos. 9. Entregar al supervisor del contrato, mes vencido, la relación en detalle de los soportes de los bonos redimidos, así como de los que no se han redimido. 10. Hacer entrega de los Bonos de Dotación con una vigencia mínima hasta el 31 de diciembre del 2024, los cuales podrán ser canjeables en los almacenes o puntos de canje ofrecidos, sin restricción alguna, podrán ser acumulables y aplicarán en promociones o descuentos. 11. Activar por una vigencia mayor, es decir hasta 28 de febrero de 2025, dentro de los 5 días hábiles siguientes al requerimiento realizado por el supervisor del contrato, los bonos que no alcancen a ser canjeados por el funcionario Público. previo informe de verificación de que no ha sido redimido en la fecha límite indicada en el numeral 10. Dicha renovación no tendrá costo adicional para la Entidad 12. Asumir el costo por la pérdida, duplicado, fraude, suplantación y en general, las actividades que impidan la entrega de los bonos, desde la orden de servicios o solicitud de entrega, hasta la entrega efectiva al supervisor del contrato y asumirá el costo de la emisión de los nuevos bonos. 13. Responder por la existencia, calidad, variedad de modelos, colores, tallas y materiales, de las prendas y/o calzados ofrecidos en los almacenes o de los puntos de canje. 14. Realizar la entrega de los Bonos canjeables dentro de los diez (10) días hábiles después de la solicitud escrita del Supervisor según cronograma acordado, de acuerdo con la remisión por parte de la entidad de la lista de funcionarios que tienen derecho a la dotación, en el Grupo de Talento Humano del Ministerio de Ambiente y Desarrollo Sostenible ubicado en la Calle 37 No.8 -40 Bogotá DC. Los costos de la entrega de los bonos serán asumidos por el contratista. 15. Los bonos serán deben canjear solamente por calzado y vestido de labor, en ningún caso será canjeable por dinero. 16. Entregar un instructivo en el que figure las direcciones de los puntos de canje almacenes o establecimientos de comercio y las condiciones del canje. 17. Garantizar que las prendas y calzado sean de excelente calidad, que los elementos entregados sean nuevos y originales 18. Dar cumplimiento a la garantía legal contemplada en la Ley 1480 del 2011, o cualquier norma que la modifique o sustituya, en caso de presentarse defectos por calidad, idoneidad, seguridad y el buen estado y funcionamiento de la dotación y calzado entregada. 19. Ofrecer una línea de atención al cliente y a los beneficiarios de lunes a sábado desde las 7am hasta las 6:00pm., y disponer de un correo electrónico para mantener la comunicación. 20. Asistir a las reuniones que indique el supervisor y se relacione con el objeto del contrato. 21. Constituir y mantener vigente la garantía única exigida en los términos establecidos. 22. Presentar informe final de ejecución del contrato a nivel presupuestal, contable, financiero de los servicios prestados, junto con los soportes necesarios, listado de entrega de material, actividades realizadas y novedades reportadas durante la realización del contrato y demás requeridos por el Ministerio una vez finalizado el plazo de ejecución del contrato</t>
  </si>
  <si>
    <t>El presupuesto oficial para la presente contratación es de TREINTA Y CUATRO MILLONES SETENTA Y OCHO MIL TRESCIENTOS VEINTIOCHO PESOS MTC ($34.078.328)</t>
  </si>
  <si>
    <t>A-02-02-01-002-008</t>
  </si>
  <si>
    <t>https://community.secop.gov.co/Public/Tendering/OpportunityDetail/Index?noticeUID=CO1.NTC.6211110&amp;isFromPublicArea=True&amp;isModal=False</t>
  </si>
  <si>
    <t xml:space="preserve">44 CUMPLIM+ CALIDAD_CORRECTO FUNCIONAM D LOS BIENES SUMIN </t>
  </si>
  <si>
    <t>El plazo de ejecución del contrato será hasta el 31 de diciembre del 2024 previo cumplimiento de los requisitos de perfeccionamiento y ejecución del contrato.</t>
  </si>
  <si>
    <t>1162A</t>
  </si>
  <si>
    <t>ALEJANDRO MENDOZA CASANOVA</t>
  </si>
  <si>
    <t>https://www1.funcionpublica.gov.co/web/sigep2/hdv/-/directorio/S383839-8003-5/view</t>
  </si>
  <si>
    <t>Prestación de servicios profesionales a la Oficina de Negocios Verdes y Sostenibles, para realizar el desarrollo e Implementación de un mecanismo piloto para el reporte y seguimiento en línea de la información relacionada con los instrumentos económicos ambientales y los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</si>
  <si>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un mecanismo piloto por medio de un aplicativo en línea, para facilitar el reporte y seguimiento en línea de la información relacionada con la Tasa Compensatoria por Aprovechamiento Forestal Maderable y Tasa Retributiva por Vertimientos Puntuales al Agua. 3. Realizar informes de análisis sobre la implementación de los instrumentos económicos ambientales y los negocios verdes, a cargo de seguimiento por parte de la Oficina de Negocios Verdes y Sostenibles. 4. Desarrollar insumos y elaborar respuestas a las solicitudes recibidas y comunicaciones emitidas por la Oficina de Negocios Verdes y Sostenibles en lo relacionado con el objeto del contrato. 5. Se enlace entre la oficina de Negocios Verdes y Sostenibles y la Oficina de tecnologías de la información y la comunicación.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</si>
  <si>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CUARENTA Y DOS MILLONES DE PESOS M/CTE ($42.000.000), incluido los impuestos a que haya lugar.</t>
  </si>
  <si>
    <t>https://community.secop.gov.co/Public/Tendering/OpportunityDetail/Index?noticeUID=CO1.NTC.6322711&amp;isFromPublicArea=True&amp;isModal=true&amp;asPopupView=true</t>
  </si>
  <si>
    <t>El término estrictamente indispensable para que el contratista cumpla con el objeto y obligaciones contractuales será de SEIS (6) MESES, o hasta 31 de diciembre, lo primero que ocurra., o hasta 31 de diciembre, lo primero que ocurra.</t>
  </si>
  <si>
    <t>NATALIA VANESSA CACERES TRIANA</t>
  </si>
  <si>
    <t>https://www1.funcionpublica.gov.co/web/sigep2/hdv/-/directorio/S1908827-8003-5/view</t>
  </si>
  <si>
    <t>Prestar servicios profesionales a la Oficina de Asuntos Internacionales del Ministerio de Ambiente y Desarrollo Sostenible para la gestión, articulación y seguimiento de los compromisos adquiridos en escenarios internacionales de la gestión ambiental en el marco del freno a la deforestación.</t>
  </si>
  <si>
    <t>1. Apoyar la gestión y seguimiento a la ejecución de proyectos de cooperación internacional derivados de los compromisos adquiridos en escenarios internacionales para la gestión ambiental de la contención de la deforestación. Facilitar la articulación entre el Ministerio de Ambiente y Desarrollo Sostenible y otras entidades gubernamentales, instituciones académicas, organizaciones no gubernamentales y actores relevantes de la cooperación internacional para promover acciones conjuntas para la contención de la deforestación. Apoyar la generación de insumos y sus respectivos reportes sobre el progreso en la implementación de los compromisos internacionales relacionados con la gestión sostenible de los bosques y la contención de la deforestación. Apoyar a la Oficina de Asuntos Internacionales en la construcción de la estrategia del MinAmbiente para la estructuración de programas, proyectos, estrategias de cooperación internacional en materia de conservación de los bosques y la contención de la deforestación. Apoyar la elaboración de documentos conceptos técnicos, ayudas de memoria, documentos de posición o toma de decisiones dentro del contexto de las negociaciones a cargo de la Oficina de Asuntos Internacionales en materia de bosques y de los ecosistemas estratégicos para el país. Apoyar en la preparación logística y técnica de reuniones internacionales e interinstitucionales relacionadas con el objeto contractual. 9. Gestionar de manera oportuna las PQRSDF y requerimientos por parte de los diferentes solicitantes y entes de control conforme a la competencia de la OAI. Elaborar los informes, actas, documentos y matrices que sean solicitados por el supervisor en relación con el objeto contractual. Las demás acciones que le sean asignadas por el supervisor y que por su naturaleza le correspondan.</t>
  </si>
  <si>
    <t>El valor del contrato a celebrar es hasta por la suma de TREINTA Y SIETE MILLONES NOVECIENTOS DIECISEIS MIL SEISCIENTOS SESENTA Y SIETE PESOS M/CTE ($37.916.667), incluidos los impuestos a que haya lugar.</t>
  </si>
  <si>
    <t>https://community.secop.gov.co/Public/Tendering/OpportunityDetail/Index?noticeUID=CO1.NTC.6281295&amp;isFromPublicArea=True&amp;isModal=true&amp;asPopupView=true</t>
  </si>
  <si>
    <t>DIANA MARITZA RAMIREZ CANARIA</t>
  </si>
  <si>
    <t>https://www1.funcionpublica.gov.co/web/sigep2/hdv/-/directorio/S1148855-8003-5/view</t>
  </si>
  <si>
    <t>Prestar servicios profesionales en la elaboración y revisión de conceptos y proyectos normativos en materia de trámites y autorizaciones ambientales de competencia del Ministerio de Ambiente y Desarrollo Sostenible.</t>
  </si>
  <si>
    <t>1. Proyectar conceptos jurídicos en atención a las peticiones y consultas de los usuarios internos y externos relacionadas con el objeto del contrato. 2. Revisar, analizar, conceptuar, proponer ajustes y sugerencias relacionadas con las iniciativas normativas presentadas por las áreas misionales. 3. Apoyar la elaboración de los proyectos de actos administrativos e iniciativas normativas, relacionadas con licenciamiento ambiental, términos de referencia y trámites ambientales en general. 4. Proyectar dentro de los términos legales las respuestas a los requerimientos que efectúen los órganos de control, el Congreso de la República y demás entidades del estado relacionados con el objeto del contrato. 5. Asistir y participar en el desarrollo de las diferentes reuniones y visitas requeridas para los asuntos a cargo del grupo de Conceptos y Normatividad en Biodiversidad, y de la Oficina Asesora Jurídica en el cumplimiento del objeto del contrato.. 7.  Las demás actividades asignadas por el Supervisor del Contrato y que estén relacionadas con el objeto contractual.</t>
  </si>
  <si>
    <t>https://community.secop.gov.co/Public/Tendering/OpportunityDetail/Index?noticeUID=CO1.NTC.6293716&amp;isFromPublicArea=True&amp;isModal=true&amp;asPopupView=true</t>
  </si>
  <si>
    <t>GIAN PIERO FERNANDO CIRO FAVA CACERES</t>
  </si>
  <si>
    <t>INGENIERIA EN ENERGIA</t>
  </si>
  <si>
    <t>https://www1.funcionpublica.gov.co/web/sigep2/hdv/-/directorio/S4954385-8003-5/view</t>
  </si>
  <si>
    <t>Prestar servicios profesionales a la Dirección de Asuntos Ambientales Sectorial y Urbana del Ministerio de Ambiente y Desarrollo Sostenible, para apoyar la formulación y desarrollo de acciones interinstitucionales y sectoriales en el marco de la transición energética justa y de la promoción del uso de fuentes de energía renovable.</t>
  </si>
  <si>
    <t>1. Elaborar y presentar al supervisor un plan detallado de trabajo, que incluya actividades, cronograma y entregables, en un plazo máximo de diez (10) días calendario tras cumplir con los requisitos de ejecución establecidos en el contrato. 2. Elaborar los soportes técnicos y gestionar las acciones necesarias que permitan avanzar en el cumplimiento de los requisitos y obligaciones del Ministerio en lo relacionado con la gestión ambiental del sector eléctrico y la transición energética justa, entre otros: CONPES 4075, Ley 1715 de 2014, Ley 2099 de 2021, hoja de ruta de la Transición Energética Justa (TEJ). 3. Participar en las instancias de concertación técnica y de discusión de iniciativas normativas o instrumentos técnicos que se relacionen con el despliegue de las hojas de ruta relacionadas con la transición energética del país, aportando los insumos técnicos requeridos para dar cumplimiento a los compromisos adquiridos. 4. Apoyar la formulación de instrumentos técnicos y normativos que reglamenten la obtención de beneficios tributarios asociados a la promoción de las FNCE, incluyendo la evaluación anual del impacto y los beneficios ambientales derivados de la promoción, fomento y uso de Fuentes No Convencionales de Energía (FNCE), de acuerdo con el Artículo 129 del Decreto 2106 de 2019. 5. Apoyar con la formulación de instrumentos técnicos específicos para el seguimiento ambiental de proyectos de generación de energía a partir de fuentes de energía renovable que estén exentos del requisito de licenciamiento ambiental.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11. Las demás actividades que le asigne el supervisor del contrato y que tengan relación con el objeto contractual</t>
  </si>
  <si>
    <t>https://community.secop.gov.co/Public/Tendering/OpportunityDetail/Index?noticeUID=CO1.NTC.6287655&amp;isFromPublicArea=True&amp;isModal=true&amp;asPopupView=true</t>
  </si>
  <si>
    <t>El término estrictamente indispensable para que el contratista cumpla con el objeto y obligaciones contractuales será cinco (5) meses, o hasta 31 de diciembre de 2024, lo primero que ocurra, contados a partir del cumplimiento de los requisitos de ejecución.</t>
  </si>
  <si>
    <t>ANDRÉS FELIPE VELASCO RIVERA</t>
  </si>
  <si>
    <t>https://www1.funcionpublica.gov.co/web/sigep2/hdv/-/directorio/S1118779-8003-5/view</t>
  </si>
  <si>
    <t>Prestar los servicios profesionales al Despacho del Viceministerio de Políticas y Normalización Ambiental para el análisis de información, la planificación y ejecución interinstitucional de estrategias de intervención relacionadas con el control a la deforestación y otros delitos ambientales en el territorio nacional.</t>
  </si>
  <si>
    <t>1. Asesorar en el CONALDEF la formulación, desarrollo, implementación, fortalecimiento y evaluación de intervenciones en el marco del Consejo, en apoyo a la Secretaría Técnica que realiza este despacho. 2. Acompañar las acciones con las entidades miembros del CONALDEF para la implementación y definición de la política nacional de lucha contra la deforestación y otros delitos ambientales asociados. 3. Apoyar las acciones de articulación requeridas por la secretaria técnica del CONALDEF. 4. Actualizar la información de los indicadores y consolidar los informes de avance de CONALDEF cuando sea requerido. 5. Apoyar la articulación interinstitucional para la conceptualización, implementación y seguimiento de casos priorizados en el marco de la lucha contra la deforestación y otros delitos ambientales asociados. 6. Participar en reuniones, mesas de trabajo y recorridos de campo que sean indicados por el supervisor en el marco de la lucha contra la deforestación y otros delitos ambientales asociados y aportar la información para dar respuesta a las PQRSD que le sean solicitados en los tiempos establecidos por ley. 7. Las demás que le asigne el supervisor del contrato y que tengan relación directa con el objeto contractual.</t>
  </si>
  <si>
    <t>El valor del contrato a celebrar es hasta por la suma de OCHENTA Y CINCO MILLONES CUATROCIENTOS MIL PESOS M/CTE ($85.400.000) incluido los impuestos a que haya lugar.</t>
  </si>
  <si>
    <t>https://community.secop.gov.co/Public/Tendering/OpportunityDetail/Index?noticeUID=CO1.NTC.6297303&amp;isFromPublicArea=True&amp;isModal=true&amp;asPopupView=true</t>
  </si>
  <si>
    <t>El término estrictamente indispensable para que el contratista cumpla con el objeto y obligaciones contractuales será de SEIS (06) MESES Y TRES (3) DÍAS, o hasta 31 de Diciembre</t>
  </si>
  <si>
    <t>ANDRÉS MATEO TULCAN CUBILLOS</t>
  </si>
  <si>
    <t>https://www1.funcionpublica.gov.co/web/sigep2/hdv/-/directorio/S2671146-8003-5/view</t>
  </si>
  <si>
    <t>Prestar los servicios profesionales en la defensa técnica judicial en representación del ministerio de ambiente y desarrollo sostenible, así como las demás actuaciones administrativas y extrajudiciales que debe desarrollar dentro de sus competencias la oficina asesora jurídica.</t>
  </si>
  <si>
    <t>1. Representar como apoderado judicial, en los procesos designados por la supervisión, lo intereses del Ministerio de Ambiente y Desarrollo Sostenible. 2. Apoyar la coordinación del Grupo de Procesos Judiciales en las estadísticas derivadas de las acciones que desarrollan los miembros del Grupo, así como el seguimiento en el reporte de la realización de audiencias y contestación de tutelas en término por parte de los apoderados judiciales. 3. Gestionar, Revisar y dar seguimiento a los procesos administrativos, judiciales y conciliaciones extrajudiciales en los asuntos que le sean asignados por el supervisor del contrato. 4. Realizar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5. Actualizar los procesos, sentencias y órdenes judiciales, identificando en estas las que son de competencia del Ministerio y las Direcciones Técnicas del mismo y demás entidades con las cuales se debe interactuar para su cumplimiento, así como, generar ayudas de memoria, conceptos y las fichas de seguimiento de los procesos, sentencias y órdenes judiciales que le sean asignadas por el supervisor. 6. Asistir y participar en el desarrollo de las diferentes reuniones, visitas requeridas y demás actividades en el cumplimiento del objeto del contrato. 7. Atender y proyectar las respuestas a las PQRS y requerimientos relacionados con el objeto del contrato, dentro de los términos legales establecidos, adjuntando el reporte del sistema de Gestión Documental que evidencia el estado de las asignaciones. 8. Las demás actividades asignadas por el Supervisor del Contrato y que estén relacionadas con el objeto contractual.</t>
  </si>
  <si>
    <t>El valor del contrato a celebrar es hasta por la suma de TREINTA Y TRES MILLONES DE PESOS MCTE ($33.000.000) incluidos todos los impuestos a que haya lugar.</t>
  </si>
  <si>
    <t>https://community.secop.gov.co/Public/Tendering/OpportunityDetail/Index?noticeUID=CO1.NTC.6376009&amp;isFromPublicArea=True&amp;isModal=true&amp;asPopupView=true</t>
  </si>
  <si>
    <t>El término estrictamente indispensable para que el contratista cumpla con el objeto y obligaciones contractuales será cinco (05) meses y quince (15) días calendario o hasta 31 de diciembre, lo primero que ocurra.</t>
  </si>
  <si>
    <t>1167 - CESION</t>
  </si>
  <si>
    <t>DIEGO ALEJANDRO FARFAN GOMEZ</t>
  </si>
  <si>
    <t>https://www1.funcionpublica.gov.co/web/sigep2/hdv/-/directorio/S5039104-8003-5/view</t>
  </si>
  <si>
    <t>El valor sin ejecutar y que se cede del Contrato de Prestación de Servicios Profesionales No. 1167 de 2024 es de OCHO MILLONES CUATROCIENTOS MIL PESOS MCTE ($8.400.000) incluidos todos los impuestos a que haya lugar.</t>
  </si>
  <si>
    <t>GERMAN RICARDO SIERRA BARRERA</t>
  </si>
  <si>
    <t>Coordinador del Grupo de Procesos Judiciales</t>
  </si>
  <si>
    <t>El término estrictamente indispensable para que el contratista cumpla con el objeto y obligaciones contractuales será UN (01) mes y ONCE (11) días calendario o hasta 31 de diciembre, lo primero que ocurra.</t>
  </si>
  <si>
    <t>JUAN DIEGO RODRÍGUEZ ACUÑA</t>
  </si>
  <si>
    <t>https://www1.funcionpublica.gov.co/web/sigep2/hdv/-/directorio/S3757303-8003-5/view</t>
  </si>
  <si>
    <t>Prestar los servicios profesionales para la vigilancia, control, seguimiento, y representación en los procesos judiciales y extrajudiciales donde el ministerio de ambiente y desarrollo sostenible sea parte o tenga interés, así como apoyar las acciones, actividades y planes propuestos por el grupo de procesos judiciales en el marco de las políticas de prevención del daño antijuridico.</t>
  </si>
  <si>
    <t>1. Representar como apoderado judicial, en los procesos designados por la supervisión, lo intereses del Ministerio de Ambiente y Desarrollo Sostenible. 2. Apoyar en la estructuración y definición de líneas jurisprudenciales en sentencias a favor y en contra de temas relevantes designados por el supervisor del contrato. 3. Apoyar al grupo de procesos judiciales de la Oficina Asesora Jurídica en el seguimiento, implementación y demás actividades que se requieran en el marco de la Política de prevención del daño antijuridico. 4. Gestionar, Revisar y dar seguimiento a los procesos administrativos, judiciales y conciliaciones extrajudiciales en los asuntos que le sean asignados por el supervisor del contrato. 5. Hacer el registro y digitalización de la información y las actuaciones de todos los procesos y trámites a su cargo, tanto en el eKogui como en los diferentes sistemas o medios con que cuente la Oficina Asesora Jurídica, siguiendo las directrices del Sistema Integrado de Gestión de Calidad. 6. Actualizar los procesos, sentencias y órdenes judiciales, identificando en estas las que son de competencia del Ministerio y las Direcciones Técnicas del mismo y demás entidades con las cuales se debe interactuar para su cumplimiento, así como, generar ayudas de memoria, conceptos y las fichas de seguimiento de los procesos, sentencias y órdenes judiciales que le sean asignadas por el supervisor. 7. Asistir y participar en el desarrollo de las diferentes reuniones, visitas requeridas y demás actividades en el cumplimiento del objeto del contrato. 8. Atender y proyectar las respuestas a las PQRS y requerimientos relacionados con el objeto del contrato, dentro de los términos legales establecidos, adjuntando el reporte del sistema de Gestión Documental que evidencia el estado de las asignaciones. 9. Las demás actividades asignadas por el Supervisor del Contrato y que estén relacionadas con el objeto contractual.</t>
  </si>
  <si>
    <t>El valor del contrato a celebrar es hasta por la suma de TREINTA Y OCHO MILLONES QUINIENTOS MIL PESOS MCTE ($38.500.000) incluidos todos los impuestos a que haya lugar</t>
  </si>
  <si>
    <t>https://community.secop.gov.co/Public/Tendering/OpportunityDetail/Index?noticeUID=CO1.NTC.6370323&amp;isFromPublicArea=True&amp;isModal=true&amp;asPopupView=true</t>
  </si>
  <si>
    <t>DIEGO ALEJANDRO RODRIGUEZ GORDILLO</t>
  </si>
  <si>
    <t>https://www1.funcionpublica.gov.co/web/sigep2/hdv/-/directorio/S4939034-8003-5/view</t>
  </si>
  <si>
    <t>Prestar servicios de apoyo a la gestión en la estructuración, gestión y trámite de los diferentes procesos de contratación de la dependencia y en la ejecución de actividades en el marco de los procesos de cobro coactivos del Ministerio de Ambiente y Desarrollo Sostenible, así como los demás trámites judiciales y actuaciones procesales que se requieran.</t>
  </si>
  <si>
    <t>1. Apoyar las tareas propias de los trámites precontractuales, contractuales y postcontractuales a cargo de la Oficina Asesora Jurídica, de conformidad con las normas legales vigentes. 2. Prestar servicios de apoyo en la recolección de insumos y contestación de requerimientos tanto internos como externos presentados al interior del Grupo de Procesos Judiciales de la Oficina Asesora Jurídica y apoyar en el trámite y seguimiento de los procesos de cobro coactivos del Ministerio de Ambiente. 3. Apoyar las actividades de análisis de los estudios previos, estructuración de procedimientos contractuales y manejo del Sistema Electrónico de Contratación Pública (SECOP).  4. Apoyar los asuntos propios de la gestión contractual, administrativa y financiera de competencia de la Oficina Asesora Jurídica y prestar apoyo a la supervisión que deba realizar la Jefatura de la OAJ 5. Participar en el desarrollo de las diferentes reuniones, visitas requeridas y demás actividades en el cumplimiento del objeto del contrato en las que participe la Oficina Asesora Jurídica. 6. Las demás actividades asignadas por el Supervisor del Contrato y que estén relacionadas con el objeto contractual.</t>
  </si>
  <si>
    <t>El valor del contrato a celebrar es hasta por la suma de VEINTICINCO MILLONES OCHOCIENTOS MIL PESOS M/CTE ($25.800.000), incluidos todos los impuestos a que haya lugar.</t>
  </si>
  <si>
    <t>https://community.secop.gov.co/Public/Tendering/OpportunityDetail/Index?noticeUID=CO1.NTC.6295103&amp;isFromPublicArea=True&amp;isModal=true&amp;asPopupView=true</t>
  </si>
  <si>
    <t>MARIA JULIANA VALENCIA CALLE</t>
  </si>
  <si>
    <t>https://www1.funcionpublica.gov.co/web/sigep2/hdv/-/directorio/S4946614-8003-5/view</t>
  </si>
  <si>
    <t>Prestar servicios profesionales para gestionar y responder las peticiones de entes de control, congreso u otra dependencia de la entidad, asignadas a la Secretaría General.</t>
  </si>
  <si>
    <t>1. Apoyar la elaboración de respuestas a los derechos de petición presentados por la ciudadanía, así como a las solicitudes y requerimientos realizados por los entes de control externos a la entidad. 2. Apoyar la consolidación de información y preparar respuestas para auditorías, planes de mejoramiento y otras solicitudes formuladas por la Oficina de Control Interno. 3. Apoyar a la Secretaría General en el seguimiento de las respuestas oportunas a las peticiones de usuarios internos y externos, así como en la sistematización de la información para la elaboración de los reportes correspondientes y la entrega de datos solicitados. 4. Apoyar en la elaboración de informes, reportes y demás requerimientos relacionados con las obligaciones y el objeto del contrato. 5. Participar y asistir en reuniones, mesas de trabajo y otros espacios según sea requerido, presentando los soportes de asistencia, las memorias y realizando el seguimiento a los compromisos generados. 6. Las demás actividades asignadas por la supervisión del contrato y que estén acordes con el objeto del contrato.</t>
  </si>
  <si>
    <t>El valor del contrato a celebrar es hasta por la suma de VEINTE MILLONES DE PESOS M/CTE ($20.000.000) incluido los impuestos a que haya lugar.</t>
  </si>
  <si>
    <t>https://community.secop.gov.co/Public/Tendering/OpportunityDetail/Index?noticeUID=CO1.NTC.6298148&amp;isFromPublicArea=True&amp;isModal=true&amp;asPopupView=true</t>
  </si>
  <si>
    <t>El término estrictamente indispensable para que el contratista cumpla con el objeto y obligaciones contractuales será de CINCO (05) MESES, contados a partir del cumplimiento de los requisitos de ejecución previo perfeccionamiento del contrato, o hasta 31 de diciembre, lo primero que ocurra.</t>
  </si>
  <si>
    <t>NICOLAS GARCIA LOZANO</t>
  </si>
  <si>
    <t>https://www1.funcionpublica.gov.co/web/sigep2/hdv/-/directorio/S4420402-8003-5/view</t>
  </si>
  <si>
    <t>Prestación de servicios profesionales para la sistematización, seguimiento y socialización de los resultados de las acciones adelantadas por la Subdirección de Educación y Participación</t>
  </si>
  <si>
    <t>1. Recopilar y organizar sistemáticamente la información generada en los procesos de participación, educación y divulgación adelantados por la dependencia para facilitar su posterior análisis. 2. Elaborar documentos técnicos para identificar áreas de mejora, tendencias y aspectos relevantes para fortalecer la participación ciudadana en el marco de la misionalidad de la dependencia 3. Presentar los resultados de los procesos de participación para facilitar la comprensión de la información por parte de los diferentes grupos de interés involucrados. 4. Apoyar los procesos de coordinación con otras entidades o actores involucrados en los procesos de participación, educación y divulgación. 5. Asistir a las reuniones, espacios de diálogo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</si>
  <si>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VEINTISEIS MILLONES DE PESOS ($26.000.000), incluido los impuestos a que haya lugar.</t>
  </si>
  <si>
    <t>https://community.secop.gov.co/Public/Tendering/OpportunityDetail/Index?noticeUID=CO1.NTC.6462536&amp;isFromPublicArea=True&amp;isModal=False</t>
  </si>
  <si>
    <t>El término estrictamente indispensable para que el contratista cumpla con el objeto y obligaciones contractuales será de CINCO (5) MESES, o hasta 31 de diciembre, lo primero que ocurra.</t>
  </si>
  <si>
    <t xml:space="preserve">CESAR AUGUSTO PRADO TORRES </t>
  </si>
  <si>
    <t>GESTION DOCUMENTAL</t>
  </si>
  <si>
    <t>https://www1.funcionpublica.gov.co/web/sigep2/hdv/-/directorio/S1572192-8003-5/view</t>
  </si>
  <si>
    <t>Brindar los servicios técnicos a la Subdirección de Educación y Participación para apoyar en los procesos archivísticos en el desarrollo de la organización del archivo de gestión que faciliten el acceso a su consulta.</t>
  </si>
  <si>
    <t>1. Apoyar en la organización de los documentos de archivo digital y físico, de acuerdo con las disposiciones legales del Archivo General de la Nación y las políticas institucionales vigentes. 2. Apoyar en el control de las consultas y realizar el seguimiento al préstamo de cada uno de los expedientes físicos y digitales que se custodian en el archivo de gestión de la Subdirección de Educación y Participación. 3. Apoyar en el alistamiento y elaboración de los instrumentos de recolección de información FUID, para gestionar las transferencias documentales primarias según cronograma establecido. 4. Apoyar en la organización de la documentación digital entregada por los colaboradores de la Subdirección de Educación y Participación contenida en el repositorio. 5. Apoyar en la correcta ejecución de las actividades a desarrollar por gestión documental, para el cumplimiento de los objetivos en cuanto a la organización del archivo de gestión. 6. Participar en las reuniones y actividades de divulgación cuando sea requerido. 7. Adelantar las demás gestiones asignadas por el supervisor y que sean inherentes al objeto contractual</t>
  </si>
  <si>
    <t>El valor del contrato a celebrar es hasta por la suma de VEINTITRÉS MILLONES SEISCIENTOS SETENTA Y DOS MIL PESOS ($23.672.000), incluido los impuestos a que haya lugar.</t>
  </si>
  <si>
    <t>https://community.secop.gov.co/Public/Tendering/OpportunityDetail/Index?noticeUID=CO1.NTC.6312056&amp;isFromPublicArea=True&amp;isModal=true&amp;asPopupView=true</t>
  </si>
  <si>
    <t>El término estrictamente indispensable para que el contratista cumpla con el objeto y obligaciones contractuales será de CINCO (5) MESES Y QUINCE (15) DÍAS CALENDARIO o hasta 30 de diciembre, lo primero que ocurra.</t>
  </si>
  <si>
    <t>SARA VICTORIA URUEÑA RUIZ</t>
  </si>
  <si>
    <t>https://www1.funcionpublica.gov.co/web/sigep2/hdv/-/directorio/S3794167-8003-5/view</t>
  </si>
  <si>
    <t>Prestar los servicios profesionales al Despacho del Viceministerio de Políticas y Normalización Ambiental para apoyar la elaboración de respuestas, así como el seguimiento jurídico a las distintas PQRs, sentencias y la generación de insumos jurídicos</t>
  </si>
  <si>
    <t>1. Presentar en los primeros 15 días calendario de la ejecución del contrato un plan de trabajo que incluya un cronograma de actividades donde se detalle la forma en la que se ejecutarán cada una de las obligaciones contractuales. 2. Apoyar la proyección, consolidación y revisión de respuestas a peticiones, quejas, reclamos, requerimientos y/o denuncias que deban ser contestadas por el despacho de Viceministerio de Políticas y Normalización Ambiental o donde este Despacho deba brindar insumos. 3. Apoyar la proyección de traslados de las comunicaciones oficiales que no deban ser contestadas por el Viceministerio de Políticas y Normalización Ambiental según sus competencias en coordinación con otros profesionales jurídicos del despacho y/o las áreas técnicas correspondientes. 4. Apoyar la revisión jurídica de las respuestas a órganos de control que deben ser revisadas o suscritas por el Viceministerio de Políticas y Normalización Ambiental. 5. Apoyar el seguimiento y consolidación de los reportes de las áreas técnicas del Viceministerio en materia de cumplimiento de sentencias estratégicas, paros cívicos y/o procesos con grupos étnicos, mediante la elaboración y presentación de los respectivos informes. 6. Apoyar el seguimiento a las respuestas de las comunicaciones oficiales generadas desde el Despacho del Viceministerio de Políticas y Normalización Ambiental brindando alertas oportunas para garantizar el cumplimiento de los tiempos establecidos por ley. 7. Las demás que le sean asignadas en desarrollo del objeto contractual.</t>
  </si>
  <si>
    <t>El valor del contrato a celebrar es hasta por la suma de TREINTA Y SIETE MILLONES QUINIENTOS MIL PESOS M/CTE ($37.500.000) incluido los impuestos a que haya lugar.</t>
  </si>
  <si>
    <t>https://community.secop.gov.co/Public/Tendering/OpportunityDetail/Index?noticeUID=CO1.NTC.6306024&amp;isFromPublicArea=True&amp;isModal=true&amp;asPopupView=true</t>
  </si>
  <si>
    <t>El término estrictamente indispensable para que el contratista cumpla con el objeto y obligaciones contractuales será de seis meses, o hasta 31 de diciembre de 2024, lo primero que ocurra, previo cumplimiento de los requisitos de perfeccionamiento y ejecución.</t>
  </si>
  <si>
    <t>ESTEBAN TORRES LÓPEZ</t>
  </si>
  <si>
    <t>COMUNICACION VISUAL</t>
  </si>
  <si>
    <t>https://www1.funcionpublica.gov.co/web/sigep2/hdv/-/directorio/S4738624-8003-5/view</t>
  </si>
  <si>
    <t>Prestar servicios profesionales de apoyo a la Oficina Asesora de Planeación del Ministerio de Ambiente y Desarrollo Sostenible, para facilitar la comunicación externa e interna orientada a presentar los resultados y procesos establecidos por el Sistema General de Regalías en el marco de la Asignación Ambiental y el 20% del Mayor Recaudo y las directrices establecidas por la secretaria técnica de la Mesa de Coordinación.</t>
  </si>
  <si>
    <t>1. Apoyar la divulgación de información generada, a través del micrositio de regalías, redes sociales y demás medios que disponga el Ministerio de Ambiente y Desarrollo Sostenible para el cumplimiento de los objetivos desde la secretaria técnica de la Mesa de Coordinación de la Asignación Ambiental y el 20% del mayor recaudo del Sistema General de Regalías. 2. Brindar apoyo en la generación y actualización de los recursos gráficos audiovisuales o de multimedia para la publicación en el micrositio de Regalías, de la Oficina Asesora de Planeación como secretaria técnica de la Mesa de Coordinación de la Asignación Ambiental y el 20% del mayor recaudo del Sistema General de Regalías 3. Ofrecer soporte a las entidades proponentes y diversos actores, que requieran orientación en el marco de las convocatorias de la Asignación Ambiental y el 20% del mayor recaudo y funcionamiento del Sistema General de Regalías. 4. Todas las demás asignadas por el supervisor del contrato y que tengan relación con el objeto contractual</t>
  </si>
  <si>
    <t>El valor del contrato a celebrar es hasta por la suma de VEINTICUATRO MILLONES SEISCIENTOS TREINTA Y NUEVE MIL CUATROCIENTOS CUARENTA PESOS M/CTE ($24.639,440,00), incluido los impuestos a que haya lugar.</t>
  </si>
  <si>
    <t>https://community.secop.gov.co/Public/Tendering/OpportunityDetail/Index?noticeUID=CO1.NTC.6304152&amp;isFromPublicArea=True&amp;isModal=true&amp;asPopupView=true</t>
  </si>
  <si>
    <t>El término estrictamente indispensable para que el contratista cumpla con el objeto y obligaciones contractuales será de 6 meses y 4 días calendario o hasta 31 de diciembre de 2024, lo primero que ocurra. Lo anterior, en atención a lo señalado en el artículo 128 de la Ley 2056 de 2020 “Por la cual se regula la organización y el funcionamiento del Sistema General de Regalías", que reza: “Artículo 128. Plurianualidad. Los componentes del Sistema Presupuestal del Sistema General de Regalías deben propender porque este opere con un horizonte de mediano plazo, en el cual se puedan identificar los ingresos del mismo y se definan presupuestos que abarquen una bienalidad, la cual comienza el 1º de enero y termina el 31 de diciembre del año siguiente al de su inicio”.</t>
  </si>
  <si>
    <t>SELECCIÓN ABREVIADA</t>
  </si>
  <si>
    <t>2 MENOR CUANTÍA</t>
  </si>
  <si>
    <t>SAMC-001-2024</t>
  </si>
  <si>
    <t>MAQUINAS PROCESOS Y LOGITICA MP&amp;L SAS</t>
  </si>
  <si>
    <t>EZECHIAS ESPINOSA JIMENEZ</t>
  </si>
  <si>
    <t>Adquisición, instalación y puesta en funcionamiento de un (1) ascensor tipo pasajero, para el edificio anexo del Ministerio de Ambiente y Desarrollo Sostenible.</t>
  </si>
  <si>
    <t>El valor del contrato a celebrar es hasta por la suma de TRECIENTOS CUARENTA Y NUEVE MILLONES DOS MIL NOVECIENTOS TREINTA Y SISTE  PESOS M/CTE ($349,002,937,00), incluido los impuestos a que haya lugar.</t>
  </si>
  <si>
    <t>https://community.secop.gov.co/Public/Tendering/OpportunityDetail/Index?noticeUID=CO1.NTC.6181958&amp;isFromPublicArea=True&amp;isModal=true&amp;asPopupView=true</t>
  </si>
  <si>
    <t>46 CUMPLIM+ ESTABIL_CALIDAD D OBRA+ PAGO D SALARIOS_PRESTAC SOC LEGALES</t>
  </si>
  <si>
    <t>El plazo de ejecución del contrato será de 180 días, contados a partir de la suscripción del acta de inicio, previo cumplimiento de los requisitos de perfeccionamiento y ejecución, sin exceder el 31 de diciembre de 2024 o lo primero que ocurra.</t>
  </si>
  <si>
    <t>CONVENIO DE ASOCIACIÓN</t>
  </si>
  <si>
    <t>AUTORIDADES INDÍGENAS DE COLOMBIA POR LA PACHA MAMA - AICO</t>
  </si>
  <si>
    <t>GILBERTO BUENAVENTURA TAPIE</t>
  </si>
  <si>
    <t>Aunar esfuerzos técnicos, administrativos y financieros entre el Ministerio de Ambiente y Desarrollo Sostenible y la Organización Autoridades Indígenas de Colombia – AICO por la Pachamama, para la formulación del Plan Nacional Indígena de Mitigación, Adaptación y Resiliencia Climática, mediante la participación plena y efectiva de los pueblos y organizaciones indígenas de Colombia, en cumplimiento del acuerdo IT4-102, logrado a través de la Consulta Previa, Libre e Informada, y protocolizado a través la Mesa Permanente de Concertación de los pueblos indígenas, en el Marco del Plan Nacional de Desarrollo 2022-2026. S</t>
  </si>
  <si>
    <t>1. Formular un Plan operativo que debe contener cronograma, plan de trabajo y plan de inversiones de los recursos del convenio para el desarrollo de cada una de las actividades, espacios, reuniones y entrega de productos. El plan operativo deberá presentarse y contar con el visto bueno del Ministerio. 2. Contratar por su cuenta y riesgo con plena autonomía administrativa técnica y financiera un equipo interdisciplinario, conformado por veintisiete (27) personas, según lo establecido en el presupuesto detallado del convenio, quienes tendrán la obligación de preparar y llevar a cabo las actividades previstas dentro del marco lógico y el plan de trabajo para el alcance del objeto propuesto, con dedicación exclusiva para el desarrollo del convenio. 3. Presentar un informe con la identificación, roles y responsabilidades de los participantes en la formulación del plan, incluyendo certificados de cumplimiento del perfil académico y de experiencia requeridos. 4. Construir un documento metodológico para la participación plena y efectiva de los pueblos y organizaciones indígenas de Colombia en el diseño y concertación de la ruta de formulación del Plan Nacional Indígena de mitigación, adaptación y resiliencia climática, desde los sistemas de conocimientos y saberes indígenas. 5. Elaborar un documento de memoria del proceso de concertación de la ruta metodológica para la formulación del Plan Nacional Indígena de mitigación, adaptación y resiliencia climática, desde los sistemas de conocimientos y saberes indígenas, incluyendo actas de validación de acuerdos. 6. Consolidar los documentos correspondientes al componente diagnóstico del Plan Nacional Indígena de mitigación, adaptación y resiliencia climática, desde los sistemas de conocimientos y saberes indígenas, descritos en el cuadro de productos e informes del estudio previo, anexo técnico y propuesta. 7. Consolidar los documentos correspondientes al componente estratégico del Plan Nacional Indígena de mitigación, adaptación y resiliencia climática, desde los sistemas de conocimientos y saberes indígenas, descritos en el cuadro de productos e informes del estudio previo, anexo técnico y propuesta. 8. Consolidar un documento que contenga la memoria del proceso de concertación del Plan Nacional Indígena de mitigación, adaptación y resiliencia climática, desde los sistemas de conocimientos y saberes indígenas con participación amplia de los pueblos y organizaciones indígenas. 9. Consolidar y presentar informe técnico junto con las actas correspondientes de validación del Plan Nacional Indígena de mitigación, adaptación y resiliencia climática, desde los sistemas de conocimientos y saberes indígenas con participación amplia de los pueblos y organizaciones indígenas. 10. Presentar actas de concertación del Plan Nacional Indígena de mitigación, adaptación y resiliencia climática, desde los sistemas de conocimientos y saberes indígenas con participación Comisión Nacional Ambiental Indígena - CNAI e instituciones responsables. 11. Realizar las mesas técnicas, espacios autónomos, asambleas y reuniones establecidas y detalladas en la metodología y presupuesto detallado del estudio previo, anexo técnico y propuesta presentada por la organización, acorde con las especificaciones que allí se establecen en cuanto número de participantes y componente logístico. De cada espacio desarrollado se entregará: a) acta. b) Listado de Asistencia. c) Registro fotográfico, según su desarrollo en cada informe establecido. 12. Entregar toda la documentación necesaria en medio magnético que evidencie y contenga los soportes de la ejecución técnica, financiera y contable del 100 % por ciento de los recursos correspondientes al total del convenio. 13. Ejecutar todas las actividades y entregar los documentos señalados en el estudio previo, el anexo técnico y la propuesta presentada por la organización. 14. Entregar los documentos que le sean requeridos por el supervisor para la liquidación del convenio dentro de los términos legales vigentes, cumplido el objeto del Convenio. 15. Todas las demás que le sean solicitadas por el Supervisor del Convenio en cumplimiento del objeto de este</t>
  </si>
  <si>
    <t>El valor total de este convenio, es de DOS MIL MILLONES DE PESOS ($2.000.000.000), iincluidos los impuestos a que haya lugar, los cuales serán aportados de la siguiente forma: a) El Ministerio de Ambiente y Desarrollo Sostenible aportara la suma en efectivo de DOS MIL MILLONES DE PESOS ($2.000.000.000)</t>
  </si>
  <si>
    <t>https://community.secop.gov.co/Public/Tendering/OpportunityDetail/Index?noticeUID=CO1.NTC.6383711&amp;isFromPublicArea=True&amp;isModal=False</t>
  </si>
  <si>
    <t>El plazo de ejecución del convenio será hasta el 31 de diciembre de 2024 contados a partir del cumplimiento de los requisitos de perfeccionamiento y de ejecución.</t>
  </si>
  <si>
    <t>RAFAEL SANTIAGO LAVERDE CHUNZA</t>
  </si>
  <si>
    <t>https://www1.funcionpublica.gov.co/web/sigep2/hdv/-/directorio/S4954387-8003-5/view</t>
  </si>
  <si>
    <t>Prestar servicios profesionales para acompañar al Ministerio de Ambiente y Desarrollo Sostenible en la elaboración de lineamientos para promover la generación de conocimiento e interés investigativo en servidores, colaboradores de la entidad y del SINA.</t>
  </si>
  <si>
    <t>1. Apoyar en la organización y realización de reuniones con representantes de las CARS, ANLA, IDEAM y otros institutos del SINA, para discutir y acordar los pasos a seguir en el funcionamiento de la red nacional de investigación ambiental. 2. Apoyar con la elaboración de un plan detallado que especifique cómo se integrará el Plan Estratégico de Investigación Ambiental (PENIA) del Ministerio con la red nacional de investigación, identificando áreas de colaboración y sinergias entre las entidades participantes. 3. Brindar apoyo integral en la gestión del registro de la Red Nacional de Investigación Ambiental ante el Ministerio de Ciencia y Tecnología, y realizar acciones estratégicas para la obtención de incentivos para los trabajadores del SINA adscritos a dicha Red, en coordinación con el Ministerio de Trabajo y la Función Pública. 4. Realizar mesas de trabajo con la Asociación Nacional de Administradores Ambientales y otras entidades relevantes para definir y cumplir los roles y responsabilidades en la organización del Congreso Nacional Ambiental. Esto incluye la planificación conjunta de actividades, la alineación con los objetivos estratégicos de la Ley 1124 de 2007, y la gestión de cualquier colaboración interinstitucional necesaria. 5. Trazar un plan de trabajo para promover la realización del Congreso Nacional Ambiental, identificando los factores administrativos, presupuestales, y de talento humano requeridos para su realización. 6. Articular con el grupo de Talento Humano de la Secretaria General, un plan de trabajo para dar cumplimiento a los acuerdos sindicales relacionados con la generación de conocimiento e interés investigativo en servidores y colaboradores de la entidad y del SINA. 7. Elaborar informes, reportes, documentos y responder solicitudes sindicales y otros requerimientos presentados ante la Secretaría General. 8. Allegar los soportes de asistencia, memorias y seguimiento a los compromisos generados en los espacios y reuniones a los que participé o lidere. 9. Las demás que le sean asignadas por la supervisión del contrato y estén relacionadas con el objeto del contrato.</t>
  </si>
  <si>
    <t>El valor del contrato a celebrar es hasta por la suma de TREINTA Y SEIS MILLONES DE PESOS M/CTE ($36.000.000) incluido los impuestos a que haya lugar.</t>
  </si>
  <si>
    <t>https://community.secop.gov.co/Public/Tendering/OpportunityDetail/Index?noticeUID=CO1.NTC.6320209&amp;isFromPublicArea=True&amp;isModal=true&amp;asPopupView=true</t>
  </si>
  <si>
    <t>MARIA PAULA DUSSAN OLIVEROS</t>
  </si>
  <si>
    <t>https://www1.funcionpublica.gov.co/web/sigep2/hdv/-/directorio/S2022437-8003-5/view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</si>
  <si>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7. Las demás que determine el supervisor del contrato, relacionadas con el ejercicio de sus 
obligaciones y del objeto contractual.</t>
  </si>
  <si>
    <t>El valor del contrato a celebrar es hasta por la suma de CINCUENTA MILLONES CIENTO CINCUENTA MIL PESOS M/CTE ($50.150.000,00), incluido los impuestos a que haya lugar.</t>
  </si>
  <si>
    <t>https://community.secop.gov.co/Public/Tendering/OpportunityDetail/Index?noticeUID=CO1.NTC.6325905&amp;isFromPublicArea=True&amp;isModal=true&amp;asPopupView=true</t>
  </si>
  <si>
    <t>El término estrictamente indispensable para que el contratista cumpla con el objeto y obligaciones contractuales será de 5 meses y 27 días calendario, previo cumplimiento de los requisitos de perfeccionamiento y legalización, y sin exceder el 31 de diciembre de 2024. Lo anterior en atención a lo señalado en el artículo 128 de la Ley 2056 de 2020 “POR LA CUAL SE REGULA LA ORGANIZACIÓN Y EL FUNCIONAMIENTO DEL SISTEMA GENERAL DE REGALÍAS", que reza: “Artículo 128. Plurianualidad. Los componentes del Sistema Presupuestal del Sistema General de Regalías deben propender porque este opere con un horizonte de mediano plazo, en el cual se puedan identificar los ingresos del mismo y se definan presupuestos que abarquen una bienalidad, la cual comienza el 1º de enero y termina el 31 de diciembre del año siguiente al de su inicio”.</t>
  </si>
  <si>
    <t>CLAUDIA MILENA ROJAS CASTILLO</t>
  </si>
  <si>
    <t>https://www1.funcionpublica.gov.co/web/sigep2/hdv/-/directorio/S2774587-8003-5/view</t>
  </si>
  <si>
    <t>https://community.secop.gov.co/Public/Tendering/OpportunityDetail/Index?noticeUID=CO1.NTC.6326201&amp;isFromPublicArea=True&amp;isModal=true&amp;asPopupView=true</t>
  </si>
  <si>
    <t>https://www1.funcionpublica.gov.co/web/sigep2/hdv/-/directorio/S4643344-8003-5/view</t>
  </si>
  <si>
    <t>Prestar servicios profesionales para apoyar la gestión técnica y operativa de la formulación e implementación de programas, proyectos y actividades en torno al ordenamiento territorial alrededor del agua en los territorios priorizados a cargo del Viceministerio de Ordenamiento Ambiental del Territorio.</t>
  </si>
  <si>
    <t>1. Brindar apoyo a través de la generación de herramientas y metodologías para la formulación y ejecución de programas y proyectos relacionados con el ordenamiento territorial alrededor del agua. 2. Proveer asistencia técnica en la elaboración de documentos cruciales para la implementación de la estrategia en los territorios priorizados. 3. Participar de manera activa a en reuniones técnicas lideradas por el Viceministerio de Ordenamiento Ambiental del Territorio orientadas a la construcción de acuerdos territoriales dentro del marco del ordenamiento territorial alrededor del agua. 4. Proyectar documentos de respaldo, asistir a reuniones, preparar ayudas de memoria y gestionar respuestas a PQRS en relación con el objeto contractual. 5. Actuar como enlace directo y realizar un seguimiento a los compromisos surgidos de la colaboración intra e interinstitucional en el marco de la estrategia para los territorios priorizados del Plan Nacional de Desarrollo "Colombia Potencia Mundial de la Vida" 2022-2026. 6. Brindar apoyo administrativo para la revisión de la documentación requerida en la etapa contractual y poscontractual que estén a cargo del supervisor del contrato. 7. Cumplir con las demás obligaciones que requiera el supervisor y que estén relacionadas con el objeto del contrato</t>
  </si>
  <si>
    <t>El valor del contrato a celebrar es hasta por la suma de $30.563.333 TREINTA MILLONES QUINIENTOS SESENTA Y TRES MIL TRESCIENTOS TREINTA Y TRES PESOS M/CTE incluido los impuestos a que haya lugar.</t>
  </si>
  <si>
    <t>https://community.secop.gov.co/Public/Tendering/OpportunityDetail/Index?noticeUID=CO1.NTC.6355135&amp;isFromPublicArea=True&amp;isModal=true&amp;asPopupView=true</t>
  </si>
  <si>
    <t>El término estrictamente indispensable para que el contratista cumpla con el objeto y obligaciones contractuales será de CINCO (5) MESES Y VEINTITRES (23) DÍAS, o hasta 31 de diciembre, lo primero que ocurra.</t>
  </si>
  <si>
    <t>DAYRON FERNANDO VALENCIA GUERRERO</t>
  </si>
  <si>
    <t>https://www1.funcionpublica.gov.co/web/sigep2/hdv/-/directorio/S481251-8003-5/view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</si>
  <si>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Calle 37 No. 8 - 40, Bogotá D.C., Colombia Conmutador: (+57) 601 332 3400 https://www.minambiente.gov.co/ F-A-CTR-52: V7 – 27/07/2023 Página 14|27 7. Las demás que determine el supervisor del contrato, relacionadas con el ejercicio de sus obligaciones y del objeto contractua</t>
  </si>
  <si>
    <t>https://community.secop.gov.co/Public/Tendering/OpportunityDetail/Index?noticeUID=CO1.NTC.6339814&amp;isFromPublicArea=True&amp;isModal=true&amp;asPopupView=true</t>
  </si>
  <si>
    <t>GUSTAVO ADOLFO VALENCIA</t>
  </si>
  <si>
    <t>https://www1.funcionpublica.gov.co/web/sigep2/hdv/-/directorio/S1232411-8003-5/view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</si>
  <si>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Calle 37 No. 8 - 40, Bogotá D.C., Colombia Conmutador: (+57) 601 332 3400 https://www.minambiente.gov.co/ F-A-CTR-52: V7 – 27/07/2023 Página 14|27 7. Las demás que determine el supervisor del contrato, relacionadas con el ejercicio de sus obligaciones y del objeto contractual.</t>
  </si>
  <si>
    <t>https://community.secop.gov.co/Public/Tendering/OpportunityDetail/Index?noticeUID=CO1.NTC.6340046&amp;isFromPublicArea=True&amp;isModal=true&amp;asPopupView=true</t>
  </si>
  <si>
    <t xml:space="preserve">JENNY CAROLINA SÁNCHEZ MARTÍNEZ	</t>
  </si>
  <si>
    <t>https://www1.funcionpublica.gov.co/web/sigep2/hdv/-/directorio/S3178050-8003-5/view</t>
  </si>
  <si>
    <t>Prestación de servicios profesionales de apoyo a la supervisión y seguimiento al contrato de fiducia mercantil 1292 de 2023 para el seguimiento contable, financiero y administrativo.</t>
  </si>
  <si>
    <t>1. Apoyar a la supervisión del contrato fiducia mercantil No 1292 de 2023, en el seguimiento de las obligaciones financieras de Fiducoldex, generando los informes con sus respectivos soportes. 2. Apoyar a la supervisión del contrato fiducia mercantil No 1292 de 2023, en el seguimiento de las obligaciones contables de Fiducoldex, generando los informes con sus respectivos soportes. Calle 37 No. 8 - 40, Bogotá D.C., Colombia Conmutador: (+57) 601 332 3400 https://www.minambiente.gov.co/ F-A-CTR-52: V7 – 27/07/2023 Página 6|19 3. Apoyar a la supervisión del contrato fiducia mercantil No 1292 de 2023, en el seguimiento de las obligaciones administrativas de Fiducoldex, generando los informes con sus respectivos soportes. 4. Llevar estadísticas de las diferentes actividades a cargo de Fiducoldex y elaborar los documentos, ayudas de memoria, presentaciones y demás documentos que le solicite el supervisor. 5. Asistir a las sesiones del Comité Financiero del Fondo y las demás que le señale el supervisor del contrato. 6. Presentar sugerencias al supervisor para garantizar el cumplimiento de las obligaciones contractuales a cargo de Fiducoldex. 7. Apoyar la organización documental conforme al SomoSIG y las directrices del Grupo de Gestión Documental. 8. Las demás actividades que estén relacionadas con el objeto contractual y que sean asignadas por el supervisor.</t>
  </si>
  <si>
    <t>El valor del contrato a celebrar será hasta por la suma de TREINTA Y CUATRO MILLONES DE PESOS M/cte ($34.000.000)), incluido los impuestos a que haya lugar.</t>
  </si>
  <si>
    <t>https://community.secop.gov.co/Public/Tendering/OpportunityDetail/Index?noticeUID=CO1.NTC.6353445&amp;isFromPublicArea=True&amp;isModal=true&amp;asPopupView=true</t>
  </si>
  <si>
    <t>El término estrictamente indispensable para que el contratista cumpla con el objeto y obligaciones contractuales será de CUATRO MESES (4) previo cumplimiento de los requisitos de perfeccionamiento y legalización.</t>
  </si>
  <si>
    <t>SABINA TALERO CABREJO</t>
  </si>
  <si>
    <t>https://www1.funcionpublica.gov.co/web/sigep2/hdv/-/directorio/S809752-8003-5/view</t>
  </si>
  <si>
    <t>Prestación de servicios profesionales a la Oficina de Negocios Verdes y Sostenibles para ejecutar las acciones enmarcadas en el CONPES 3886 de 2017 y preparar los respectivos reportes a través de la plataforma SisCONPES del Departamento Nacional de Planeación.</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</si>
  <si>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los insumos y solicitudes de ajuste que se requieran respecto a los indicadores, hitos y metas de las acciones definidas por el CONPES 3886 de 2017, ante el Departamento Nacional de Planeación, con el fin de garantizar su articulación con el Plan Nacional de Desarrollo 2022-2026, Colombia Potencia Mundial de la Vida. 3. Realizar actividades que permitan avanzar en la implementación de las acciones establecidas por el CONPES 3886 de 2017, en armonía con el Plan Nacional de Desarrollo 2022-2026, Colombia Potencia Mundial de la Vida. 4. Elaborar los insumos y adelantar las actividades que se requieran para el reporte de las acciones asociadas al CONPES 3886 de 2017, a través de la plataforma SisCONPES del Departamento Nacional de Planeación. 5. Desarrollar insumos y elaborar respuestas a las solicitudes recibidas y comunicaciones emitidas por la Oficina de Negocios Verdes y Sostenibles en lo relacionado con el objeto del contrato.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contractual.</t>
  </si>
  <si>
    <t>El valor del contrato a celebrar es hasta por la suma de SESENTA Y DOS MILLONES TRESCIENTOS TREINTA Y TRES MIL TRESCIENTOS TREINTA Y TRES PESOS M/CTE ($62.333.333), incluido los impuestos a que haya lugar</t>
  </si>
  <si>
    <t>https://community.secop.gov.co/Public/Tendering/OpportunityDetail/Index?noticeUID=CO1.NTC.6348868&amp;isFromPublicArea=True&amp;isModal=true&amp;asPopupView=true</t>
  </si>
  <si>
    <t>El término estrictamente indispensable para que el contratista cumpla con el objeto y obligaciones contractuales será de CINCO (5) MESES y VEINTE (20) DÍAS, o hasta 31 de diciembre, lo primero que ocurra.</t>
  </si>
  <si>
    <t>CAMILA ANDREA VILLEGAS MOSQUERA</t>
  </si>
  <si>
    <t>https://www1.funcionpublica.gov.co/web/sigep2/hdv/-/directorio/S2063738-8003-5/view</t>
  </si>
  <si>
    <t>Prestación de servicios profesionales a la Oficina de Negocios Verdes y Sostenibles para desarrollar acciones orientadas al acompañamiento, identificación e implementación de estrategias orientadas al cumplimiento del acuerdo final para la Construcción de una Paz estable y duradera, teniendo en cuenta el enfoque diferencial étnico, de género, paz y territorial.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</si>
  <si>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y establecer un esquema de relacionamiento con entidades del gobierno nacional que cumplan funciones orientadas a la implementación del Acuerdo Final de Paz. 3. Generar y dinamizar estrategias para el desarrollo de acciones encaminadas al fortalecimiento de capacidades en temas de negocios verdes y pago por servicios ambientales a población reincorporada del Acuerdo de Paz y víctimas del conflicto. 4. Apoyar la elaboración de proyectos de PSA y Negocios Verdes para población reincorporada, víctimas del conflicto y poblaciones y grupos de especial atención constitucional, en el marco de la implementación del Acuerdo de Paz y la paz total. 5. Generar documentos técnicos y metodológicos que den cuenta de los avances de la Oficina de Negocios Verdes y del Ministerio de Ambiente en el cumplimiento de los compromisos relacionados al Acuerdo de Paz, teniendo en cuenta el enfoque de derechos humanos. 6. Las demás que determine el supervisor del contrato, relacionadas con el objeto contractual y el ejercicio de sus obligaciones</t>
  </si>
  <si>
    <t>El valor del contrato a celebrar es hasta por la suma de CUARENTA Y OCHO MILLONES CIENTO SESENTA Y SEIS MIL SEISCIENTOS SESENTA Y SIETE PESOS M/CTE ($48.166.667), incluido los impuestos a que haya lugar</t>
  </si>
  <si>
    <t>https://community.secop.gov.co/Public/Tendering/OpportunityDetail/Index?noticeUID=CO1.NTC.6349732&amp;isFromPublicArea=True&amp;isModal=true&amp;asPopupView=true</t>
  </si>
  <si>
    <t>El término estrictamente indispensable para que el contratista cumpla con el objeto y obligaciones contractuales será de CINCO (5) MESES Y VEINTE (20) DÍAS, o hasta 31 de diciembre, lo primero que ocurra.</t>
  </si>
  <si>
    <t>PABLO ALBERTO MARTINEZ HEREDIA</t>
  </si>
  <si>
    <t xml:space="preserve">INGENIERIA DE SISTEMAS  </t>
  </si>
  <si>
    <t>https://www1.funcionpublica.gov.co/web/sigep2/hdv/-/directorio/S4466780-8003-5/view</t>
  </si>
  <si>
    <t>Prestar servicios profesionales a la Dirección de Cambio Climático y Gestión del Riesgo y a la Oficina de Tecnología de la Información y las Comunicaciones (OTIC) del Ministerio de Ambiente y Desarrollo Sostenible, para gestionar, desarrollar y ejecutar las actividades de levantamiento de requerimientos funcionales y no funcionales dentro de los proyectos de digitalización de procesos, sistemas de información nuevos y/o existentes, así como la elaboración y ejecución de los casos de prueba requeridos dentro del marco de aseguramiento de calidad de software para el Sistema de información del Registro Nacional de Emisión de Gases Efecto Invernadero - RENARE</t>
  </si>
  <si>
    <t>1. Realizar el levantamiento y análisis de requerimientos funcionales y no funcionales de acuerdo con los proyectos priorizados y asignados por la Oficina de Planeación. 2. Apoyar en la construcción de las especificaciones funcionales y no funcionales resultantes del levantamiento de requerimientos y del proceso de análisis, haciendo uso de los formatos definidos para tal fin. 3. Elaborar los casos de prueba asignados tomando como base la documentación generada en el proceso de construcción de las especificaciones funcionales y no funcionales y haciendo uso del formato definido para tal fin. 4. Ejecutar los casos de pruebas asignados registrando las evidencias en el formato definido para tal fin. 5. Realizar seguimiento y gestión para la solución de hallazgos reportados en la ejecución de las pruebas. 6. Participar en las reuniones o actividades programadas que estén relacionadas con el objeto del presente contrato. 7.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8.Todas las demás que le sean asignadas por la Dirección y que tengan relación con el objeto contractual.</t>
  </si>
  <si>
    <t>El valor del contrato a celebrar es hasta por la suma de CUARENTA Y CINCO MILLONES SEISCIENTOS MIL PESOS M/CTE ($45.600.000), incluido los impuestos a que haya lugar</t>
  </si>
  <si>
    <t>https://community.secop.gov.co/Public/Tendering/OpportunityDetail/Index?noticeUID=CO1.NTC.6356188&amp;isFromPublicArea=True&amp;isModal=true&amp;asPopupView=true</t>
  </si>
  <si>
    <t>El término estrictamente indispensable para que el contratista cumpla con el objeto y obligaciones contractuales será de CINCO (05) MESES VEINTIUN (21) DÍAS o hasta el 31 de diciembre</t>
  </si>
  <si>
    <t>MARIA DE LOS ANGELES TRUJILLO RAMÍREZ</t>
  </si>
  <si>
    <t>https://www1.funcionpublica.gov.co/web/sigep2/hdv/-/directorio/S3070848-8003-5/view</t>
  </si>
  <si>
    <t>DIRECCIÓN DE CAMBIO CLIMÁTICO Y GESTIÓN DEL RIESGO - OFICINA DE TECNOLOGÍAS DE LA INFORMACIÓN Y LA COMUNICACIÓN</t>
  </si>
  <si>
    <t>El valor del contrato a celebrar es hasta por la suma de CUARENTA Y CINCO MILLONES SEISCIENTOS MIL PESOS M/CTE ($45.600.000), incluido los impuestos a que haya lugar.</t>
  </si>
  <si>
    <t>https://community.secop.gov.co/Public/Tendering/OpportunityDetail/Index?noticeUID=CO1.NTC.6368821&amp;isFromPublicArea=True&amp;isModal=true&amp;asPopupView=true</t>
  </si>
  <si>
    <t>DANIEL EDUARDO IREGUI MAYORGA</t>
  </si>
  <si>
    <t>https://www1.funcionpublica.gov.co/web/sigep2/hdv/-/directorio/S1555302-8003-5/view</t>
  </si>
  <si>
    <t>Prestar servicios profesionales a la Dirección de Cambio Climático y Gestión del Riesgo y a la Oficina de Tecnología de la Información y las Comunicaciones (OTIC) del Ministerio de Ambiente y Desarrollo Sostenible, para el desarrollo de componentes de software de la capa de presentación e interfaces de usuario en concordancia con el procedimiento P-A-GTI-03 denominado "Desarrollar y Mantener Sistemas de Información y Componentes de Software de la entidad", para el desarrollo e implementación del Sistema de información del Registro Nacional de Emisión de Gases Efecto Invernadero - RENARE</t>
  </si>
  <si>
    <t>1. Apoyar la realización de tareas relacionadas con la implementación de desarrollo de componentes de software de la capa de presentación e interfaces de usuario, procesos de integración, extracción, transformación de información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Elaborar y actualizar la documentación técnica referente a las actualizaciones de los sistemas de información realizados, de acuerdo a los procedimientos y estándares establecidos en la Oficina de Tecnologías de la Información y las Comunicaciones. 4. Apoyar los procesos de verificación sobre el cumplimiento de atributos de calidad,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</si>
  <si>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https://community.secop.gov.co/Public/Tendering/OpportunityDetail/Index?noticeUID=CO1.NTC.6391468&amp;isFromPublicArea=True&amp;isModal=true&amp;asPopupView=true</t>
  </si>
  <si>
    <t>El término estrictamente indispensable para que el contratista cumpla con el objeto y obligaciones contractuales será de CINCO (05) MESES QUINCE (15) días o hasta el 31 de diciembre de 2024 (lo primero que ocurra), contados a partir del cumplimiento de los requisitos de ejecución previo perfeccionamiento del contrato.</t>
  </si>
  <si>
    <t>ROSA ANGELA RODRIGUEZ CRUZ</t>
  </si>
  <si>
    <t>https://www1.funcionpublica.gov.co/web/sigep2/hdv/-/directorio/S4651567-8003-5/view</t>
  </si>
  <si>
    <t>Prestar servicios profesionales a la Dirección de Cambio Climático y Gestión del Riesgo y a la Oficina de Tecnología de la Información y las Comunicaciones (OTIC) del Ministerio de Ambiente y Desarrollo Sostenible para contribuir en la administración, estructuración y centralización de la información cartográfica producida o consolidada por el Ministerio.</t>
  </si>
  <si>
    <t>1. Apoyar técnicamente en la estructuración de estrategias que permitan fortalecer la infraestructura de datos espaciales-IDE del Ministerio de Ambiente y Desarrollo Sostenible, mediante la generación de procedimientos, guías y lineamientos para el uso y disposición de información geográfica, acorde con los estándares nacionales. 2. Apoyar el proceso de administración de la información geográfica que es de responsabilidad del Ministerio de Ambiente y Desarrollo Sostenible y que se encuentran almacenada en la base de datos central geográfica, además de la información geográfica que haya sido solicitada por los canales autorizados a otras entidades, con base en los lineamientos y en los repositorios definidos para tal fin. 3. Apoyar las actualizaciones y mejoras en la base de datos geográfica, con base en los requerimientos de estructuración, ajuste o de incorporaron de nuevos objetos geográficos por parte de las diferentes dependencias del Ministerio. 4. Apoyar la administración de la plataforma Arcgis Online del Ministerio bajo los lineamientos de la supervisión 5. Brindar asistencia a las áreas misionales del Ministerio en la utilización de la plataforma ArcGIS Online y en la creación y administración de sus aplicaciones. 6. Brindar apoyo en la administración de la plataforma para la publicación de metadatos geográficos de la entidad – geonetwork. 7. Atender las solicitudes que le sean asignadas por la plataforma Aranda Service Desk con relación a información geográfica.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10.Todas las demás que le sean asignadas por la Dirección y que tengan relación con el objeto contractual.</t>
  </si>
  <si>
    <t>El valor del contrato a celebrar es hasta por la suma de CINCUENTA Y CUATRO MILLONES DE PESOS M/CTE ($54.000.000), incluido los impuestos a que haya lugar.</t>
  </si>
  <si>
    <t>https://community.secop.gov.co/Public/Tendering/OpportunityDetail/Index?noticeUID=CO1.NTC.6415013&amp;isFromPublicArea=True&amp;isModal=False</t>
  </si>
  <si>
    <t>El término estrictamente indispensable para que el contratista cumpla con el objeto y obligaciones contractuales será de CINCO (5) MESES DOCE (12) DÍAS o hasta el 31 de diciembre de 2024 (lo primero que ocurra), contados a partir del cumplimiento de los requisitos de ejecución previo perfeccionamiento del contrato.</t>
  </si>
  <si>
    <t>DANIEL FELIPE ACOSTA MENDEZ</t>
  </si>
  <si>
    <t>https://www1.funcionpublica.gov.co/web/sigep2/hdv/-/directorio/S4949071-8003-5/view</t>
  </si>
  <si>
    <t>Prestar servicios profesionales a la Dirección de Cambio Climático y Gestión del Riesgo del Ministerio de Ambiente y Desarrollo Sostenible para apoyar al grupo de mitigación en el soporte funcional (temático) para el sistema de información del Registro Nacional de Emisión de Gases Efecto Invernadero - RENARE</t>
  </si>
  <si>
    <t>1.Apoyar el diseño y estructuración de la plataforma RENARE a la Dirección de Cambio Climático Ministerio de Ambiente y Desarrollo Sostenible 2. Brindar apoyo técnico en la gestión y articulación de las actividades requeridas para la estabilización y nuevos desarrollos de la plataforma RENARE 3. Generar insumos técnicos para la estructuración de piezas normativas, y para la implementación de los mecanismos de mercados en articulación con la plataforma RENARE. 4. Apoyar técnicamente en la definición de las mejoras requeridas en el Desarrollo y evolución del sistema 5. Apoyar en la identificación de causas raíz de los incidentes funcionales asignados en la mesa de ayuda de Renare, proyectando la respuesta a los usuarios que generen los tickets. 6. Apoyar la elaboración de los protocolos de registro de las iniciativas de mitigación en todas sus fases , revisión de información, aprobación de cambio de fase y los demás que sean requeridos para el funcionamiento de RENARE. 7. Apoyar el desarrollo de los formatos estandarizados de registro con el fin de obtener información de las iniciativas de mitigación en todas sus fases y facilitar el proceso de revisión y aprobación de cambio de fase.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t>
  </si>
  <si>
    <t>El valor del contrato a celebrar es hasta por la suma de TREINTA Y NUEVE MILLONES NOVECIENTOS MIL PESOS M/CTE ($39.900.000), incluido los impuestos a que haya lugar</t>
  </si>
  <si>
    <t>https://community.secop.gov.co/Public/Tendering/OpportunityDetail/Index?noticeUID=CO1.NTC.6355442&amp;isFromPublicArea=True&amp;isModal=true&amp;asPopupView=true</t>
  </si>
  <si>
    <t>El término estrictamente indispensable para que el contratista cumpla con el objeto y obligaciones contractuales será de CINCO (5) MESES VEINTIUN (21) DÍAS o hasta el 31 de diciembre de 2024 (lo primero que ocurra), contados a partir del cumplimiento de los requisitos de ejecución previo perfeccionamiento del contrato.</t>
  </si>
  <si>
    <t>KAREN JOHANNA BLANCO FAJARDO</t>
  </si>
  <si>
    <t>https://www1.funcionpublica.gov.co/web/sigep2/hdv/-/directorio/S2324785-8003-5/view</t>
  </si>
  <si>
    <t>Prestar servicios profesionales a la Dirección de Cambio Climático y Gestión del Riesgo del Ministerio de Ambiente y Desarrollo Sostenible para apoyar al grupo de mitigación en la revisión y análisis de la información de las iniciativas de mitigación de GEI asociadas a los sectores Energía y Transporte que sean registradas en el Registro Nacional de Reducción de Emisiones de Gases de Efecto Invernadero (RENARE), en cualquiera de sus fases.</t>
  </si>
  <si>
    <t>1. Apoyar la elaboración de los protocolos de registro de iniciativas de mitigación en todas sus fases, revisión de información, aprobación de cambio de fase y los demás que sean requeridos para el funcionamiento de RENARE. 2. Apoyar el desarrollo de los formatos estandarizados de registro con el fin de obtener información de las iniciativas de mitigación en todas sus fases y facilitar el proceso de revisión y aprobación de cambio de fase. 3. Revisar la información técnica de las iniciativas de mitigación de GEI registradas en RENARE, asociadas a los sectores objeto del contrato, y emitir concepto técnico para el cambio de fase solicitado por el titular. 4. Apoyar los procesos de socialización, divulgación y capacitación a los usuarios y actores interesados en RENARE sobre los protocolos, formatos, guía y demás información relacionada con RENARE.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t>
  </si>
  <si>
    <t>El valor del contrato a celebrar es hasta por la suma de CUARENTA Y UN MILLONES SEISCIENTOS MIL PESOS M/CTE ($41.600.000), incluido los impuestos a que haya lugar.</t>
  </si>
  <si>
    <t>https://community.secop.gov.co/Public/Tendering/OpportunityDetail/Index?noticeUID=CO1.NTC.6430674&amp;isFromPublicArea=True&amp;isModal=False</t>
  </si>
  <si>
    <t>El término estrictamente indispensable para que el contratista cumpla con el objeto y obligaciones contractuales será de CINCO (05) MESES SEIS (06) DÍAS o hasta el 31 de diciembre de 2024 (lo primero que ocurra), contados a partir del cumplimiento de los requisitos de ejecución previo perfeccionamiento del contrato.</t>
  </si>
  <si>
    <t>MARIA XIMENA PASTOR CAMARGO</t>
  </si>
  <si>
    <t>https://www1.funcionpublica.gov.co/web/sigep2/hdv/-/directorio/S1374368-8003-5/view</t>
  </si>
  <si>
    <t>El valor del contrato a celebrar es hasta por la suma de TREINTA Y SIETE MILLONES OCHOCIENTOS MIL PESOS M/CTE ($37.800.000), incluido los impuestos a que haya lugar.</t>
  </si>
  <si>
    <t>https://community.secop.gov.co/Public/Tendering/OpportunityDetail/Index?noticeUID=CO1.NTC.6408631&amp;isFromPublicArea=True&amp;isModal=False</t>
  </si>
  <si>
    <t>YULIETH PAOLA ALVARADO CALDERON</t>
  </si>
  <si>
    <t>https://www1.funcionpublica.gov.co/web/sigep2/hdv/-/directorio/S2601706-8003-5/view</t>
  </si>
  <si>
    <t>Prestar servicios profesionales a la Subdirección de Educación y Participación para apoyar los procesos de gestión interna relacionados con la articulación intra e interinstitucional requeridos por la dependencia.</t>
  </si>
  <si>
    <t>1. Apoyar los procesos de gestión interinstitucional requeridos por la dependencia. 2. Apoyar la atención de las solicitudes y requerimientos que sean repartidos por competencia a la Subdirección de Educación y Participación 3. Apoyar la organización de reuniones y eventos requeridos por en el marco de las funciones de la dependencia 4. Efectuar el seguimiento y control al cumplimiento de las repuestas oportunas a las solicitudes que cursen al interior del área. 5. Participar en las reuniones relacionadas con el objeto contractual, allegando los soportes de asistencia y ayudas de memoria. 6. Las demás obligaciones que se le asignen y que tengan relación directa con el objeto del contrato</t>
  </si>
  <si>
    <t>El valor del contrato a celebrar es hasta por la suma de VEINTIOCHO MILLONES SEISCIENTOS MIL PESOS ($28.600.000), incluido los impuestos a que haya lugar.</t>
  </si>
  <si>
    <t>https://community.secop.gov.co/Public/Tendering/OpportunityDetail/Index?noticeUID=CO1.NTC.6359214&amp;isFromPublicArea=True&amp;isModal=False</t>
  </si>
  <si>
    <t>El término estrictamente indispensable para que el contratista cumpla con el objeto y obligaciones contractuales será de CINCO (5) MESES, QUINCE (15) DÍAS CALENDARIO o hasta 31 de diciembre, lo primero que ocurra.</t>
  </si>
  <si>
    <t>LAURA MARIA RODRIGUEZ ESGUERRA</t>
  </si>
  <si>
    <t>DISEÑO INDUSTRIAL</t>
  </si>
  <si>
    <t>https://www1.funcionpublica.gov.co/web/sigep2/hdv/-/directorio/S1054919-8003-5/view</t>
  </si>
  <si>
    <t>Prestar los servicios profesionales a la Subdirección de Educación y Participación para la elaboración de contenidos y estrategias digitales de educación ambiental y participación ciudadana</t>
  </si>
  <si>
    <t>1. Apoyar la elaboración de contenidos digitales asociados al desarrollo de estrategias de educación ambiental y participación ciudadana. 2. Apoyar el desarrollo de estrategias metodológicas para la implementación de acciones pedagógicas por medios virtuales 3. Contribuir con el diseño e implementación de plataformas pedagógicas virtuales enmarcadas en la misionalidad de la dependencia 4. Servir de enlace con el área de comunicaciones del Ministerio de Ambiente y Desarrollo Sostenible en los pertinente a la gestión de redes sociales y plataformas digitales. 5. Asistir a las reuniones que asigne el supervisor. 6. Apoyar en la respuesta a requerimientos, derechos de petición y demás solicitudes asigandos por el supervisor del contrato. 7. Las demás obligaciones que se le asignen y que tengan relación con el objeto del contrato.</t>
  </si>
  <si>
    <t>El valor del contrato a celebrar es hasta por la suma de TREINTA Y UN MILLONES CIENTO SESENTA Y SEIS MIL SEISCIENTOS SESENTA Y SIETE PESOS M/CTE ($31.166.667), incluido los impuestos a que haya lugar.</t>
  </si>
  <si>
    <t>https://community.secop.gov.co/Public/Tendering/OpportunityDetail/Index?noticeUID=CO1.NTC.6360887&amp;isFromPublicArea=True&amp;isModal=False</t>
  </si>
  <si>
    <t>El término estrictamente indispensable para que el contratista cumpla con el objeto y obligaciones contractuales será de 5 meses y 20 día o hasta 31 de diciembre 2024, lo primero que ocurra.</t>
  </si>
  <si>
    <t xml:space="preserve">ORDEN DE COMPRA </t>
  </si>
  <si>
    <t>15 ACUERDO MARCO</t>
  </si>
  <si>
    <t>UNION TEMPORAL ESTUDIOS 049</t>
  </si>
  <si>
    <t>Contratar el suministro de materiales, elementos de ferretería y demás insumos necesarios para desarrollar las acciones de mantenimiento requeridos para conservar las instalaciones del ministerio de ambiente y desarrollo sostenible.</t>
  </si>
  <si>
    <t>Las obligaciones del contratista se basan en el contenido de la minuta del Acuerdo Marco de Precios Compraventa y/o Suministro de materiales de construcción y ferretería, CCE-255-AMP-2021 # Proceso CCENEG-049-01-2021. 11.1 Constituir la garantía de cumplimiento de la orden de compra dentro de los TRES (3) DÍAS HÁBILES siguientes a la colocación de esta, a favor de la entidad compradora, por el valor, amparos y vigencia establecidas en el numeral 18.2 de la cláusula 18. 11.2 Responder a las solicitudes de información (RFI por sus siglas en inglés) realizadas por la Entidad Compradora para indicar el valor de los bienes que no se encuentren dentro del Catálogo de referencia; dando respuesta a las solicitudes en tiempo máximo de TRES (3) DÍAS HÁBILES.11.3 Entregar los Materiales de Construcción y Ferretería en los tiempos establecidos en los documentos del proceso de conformidad con las cantidades definidas por la Entidad Compradora en la solicitud de cotización. Así como en los lugares de entrega. 11.4 Solicitar aclaración al Supervisor de la Entidad Compradora dentro de los TRES (3) DÍAS HÁBILES siguientes a la colocación de la orden de compra relacionados con colores, terminados, estampado, etc., que sean necesarios para el alistamiento y posterior suministro de los bienes. 11.5 Entregar los Materiales de Construcción y Ferretería con las especificaciones técnicas aplicables a estos. 11.6 Solicitar a la Entidad Compradora la información, formatos, plazos, etc., para el trámite de pago de facturas.11.8 Garantizar la calidad y funcionamiento de los Materiales de Construcción y Ferretería. 11.9 Responder por las condiciones de garantía de los materiales de construcción y ferretería entregados a las entidades compradoras, indistintamente de las condiciones de tercerización que generen. 11.10 Asumir el pago de salarios, prestaciones e indemnizaciones de carácter laboral del personal que contrate para la ejecución del Acuerdo Marco y las correspondientes Órdenes de Compra, lo mismo que el pago de honorarios, los impuestos, gravámenes, aportes y servicios de cualquier género que establezcan las leyes colombianas y demás erogaciones necesarias para la ejecución de las Órdenes de Compra. Es entendido que todos estos gastos han sido estimados por el proveedor al momento de la presentación de la Cotización, conforme a la necesidad de la Entidad Compradora. 11.14 El proveedor recibirá los lineamientos o instrucciones únicamente por parte del Supervisor de la Orden de Compra, por el representante legal y/o ordenador del gasto de la entidad compradora.  11.16 Mantener durante la vigencia del Acuerdo Marco y de las Órdenes de Compra las condiciones con las cuales adquirió puntaje técnico adicional, a saber: (i) filiales en las regiones (ii) vinculación de mujeres cabeza de familia, (iv) vinculación de jóvenes (v) vinculación de adultos mayores. 11.17 Abstenerse de entregar productos defectuosos o dañados. 11.18 Tomar las medidas correctivas para retirar los productos defectuosos o dañados cuando se presenten estas condiciones, y que sean atribuibles al proveedor y no al manejo por parte del personal de la entidad compradora.  11.19 Suscribir el acta de inicio de la Orden de Compra con la Entidad Compradora durante los TRES (3) DÍAS HÁBILES siguientes a la colocación de dicha Orden de Compra en la Tienda Virtual del Estado Colombiano. 11.24 Entregar a la entidad compradora las fichas técnicas de los bienes suministrados, en caso tal que la entidad lo requiera.</t>
  </si>
  <si>
    <t>El presupuesto oficial para el presente contrato de suministro incluido impuestos, tasas, legales vigentes al momento de la apertura del presente proceso y demás costos directos e indirectos que la ejecución del contrato conlleve, está proyectada hasta por la suma de CIENTO TREINTA MILLONES DE PESOS MCTE ($130.000.000).</t>
  </si>
  <si>
    <t>A-02-02-01-004-004</t>
  </si>
  <si>
    <t>https://colombiacompra.gov.co/tienda-virtual-del-estado-colombiano/ordenes-compra/130629</t>
  </si>
  <si>
    <t>El plazo de ejecución de la orden de compra será hasta el 30 de diciembre de 2024 y/o hasta agotar los recursos, lo primero que ocurra, contado a partir de la suscripción del acta de inicio, previo cumplimiento de los requisitos de perfeccionamiento y ejecución</t>
  </si>
  <si>
    <t xml:space="preserve">SANTIAGO CORDOBA ZAMORA </t>
  </si>
  <si>
    <t>https://www1.funcionpublica.gov.co/web/sigep2/hdv/-/directorio/S1732689-8003-5/view</t>
  </si>
  <si>
    <t xml:space="preserve">DIRECCIÓN DE ORDENAMIENTO AMBIENTAL TERRITORIAL Y COORDINACIÓN DEL SISTEMA NACIONAL AMBIENTAL -SINA VICEMINISTRO DE ORDENAMIENTO AMBIENTAL DEL TERRITORIO </t>
  </si>
  <si>
    <t>Prestación de servicios profesionales para apoyar el desarrollo de los componentes técnicos y operativos de programas y proyectos en torno a la gestión institucional y territorial para la consolidación de información relacionada con el ordenamiento territorial alrededor del agua en los territorios priorizados a cargo del Viceministerio de Ordenamiento Ambiental del Territorio.</t>
  </si>
  <si>
    <t>1. Apoyar el desarrollo de los componentes, metodologías y herramientas técnicas y operativas para los programas y proyectos de los territorios priorizados por el Plan Nacional de Desarrollo 2022-2026. 2. Contribuir a la gestión institucional y territorial relacionada con el ordenamiento del territorio alrededor del agua en los territorios priorizados a cargo del Viceministerio de Ordenamiento Ambiental del Territorio. 3. Apoyar la convocatoria y articulación interna y externa en procesos de concertación, para facilitar la construcción de acuerdos en los territorios priorizados por el Ministerio de Ambiente y Desarrollo Sostenible en el marco de la elaboración de programas y proyectos de ordenamiento territorial alrededor del agua, de acuerdo con la definición de territorios que determine el supervisor del contrato. 4. Desempeñarse como enlace con la Dirección de Ordenamiento Ambiental Territorial en la comunicación entre el despacho del Viceministerio y la Dirección en solicitudes, peticiones, tareas conjuntas, reportes de avances y otros compromisos pactados directamente con el Viceministerio de Ordenamiento Ambiental del Territorio. 5. Proyectar documentos de respaldo, asistir a reuniones, preparar ayudas de memoria y gestionar respuestas a PQRS en relación con el objeto contractual. 6. Brindar apoyo administrativo para la revisión de la documentación requerida en la etapa contractual y post contractual que estén a cargo del supervisor del contrato. 7. Cumplir con las demás obligaciones que requiera el supervisor y demás acciones que desde el despacho del Viceministerio de Ordenamiento Ambiental del Territorio se deleguen.</t>
  </si>
  <si>
    <t>El valor del contrato a celebrar es hasta por la suma de $31.166.667 TREINTA Y UN MILLONES CIENTO SESENTA Y SEIS MIL SEISCIENTOS SESENTA Y SIETE PESOS MCTE, incluido los impuestos a que haya lugar.</t>
  </si>
  <si>
    <t>https://community.secop.gov.co/Public/Tendering/OpportunityDetail/Index?noticeUID=CO1.NTC.6379802&amp;isFromPublicArea=True&amp;isModal=true&amp;asPopupView=true</t>
  </si>
  <si>
    <t>El término estrictamente indispensable para que el contratista cumpla con el objeto y obligaciones contractuales será de CINCO (5) MESES y VEINTE (20) DIAS, o hasta 31 de diciembre, lo primero que ocurra.</t>
  </si>
  <si>
    <t>JUAN JAIRO CHAPARRO ROMERO</t>
  </si>
  <si>
    <t>https://www1.funcionpublica.gov.co/web/sigep2/hdv/-/directorio/S4640081-8003-5/view</t>
  </si>
  <si>
    <t>Prestar servicios profesionales a la Subdirección de Educación y Participación para apoyar jurídicamente los procesos y trámites relacionados con sentencias y asuntos judiciales</t>
  </si>
  <si>
    <t>1.Apoyar a la Subdirección de Educación y Participación, en los asuntos relacionados con el cumplimiento de sentencias y demás asuntos judiciales 2. Apoyar el análisis de legalidad a los actos administrativos generados por la dependencia, garantizando su conformidad con la normativa vigente y sugiriendo los ajustes necesarios. 3. Apoyar en la proyección de documentos para dar respuestas a requerimientos como quejas, derechos de petición, acciones de tutela, procesos normativos y demás requerimientos que sean competencia de la Subdirección de Educación y Participación. 4. Apoyar la articulación con otras áreas del Ministerio de Ambiente para asegurar la coherencia y coordinación en aspectos legales relacionados con la Subdirección de Educación y Participación 5. Asistir a las reuniones, espacios de diálogo que asigne el supervisor. 6. Las demás obligaciones que se le asignen y que tengan relación con el objeto del contrato.</t>
  </si>
  <si>
    <t>El valor del contrato a celebrar es hasta por la suma de CUARENTA Y DOS MILLONES SEISCIENTOS VEINTICINCO MIL PESOS M/CTE ($42.625.000), incluido los impuestos a que haya lugar.</t>
  </si>
  <si>
    <t>https://community.secop.gov.co/Public/Tendering/OpportunityDetail/Index?noticeUID=CO1.NTC.6371828&amp;isFromPublicArea=True&amp;isModal=true&amp;asPopupView=true</t>
  </si>
  <si>
    <t>El término estrictamente indispensable para que el contratista cumpla con el objeto y obligaciones contractuales será de 5 meses Y 15 días o hasta 31 de diciembre 2024, lo primero que ocurra.</t>
  </si>
  <si>
    <t>NATALIA JOHANA TUNAROZA BARRETO</t>
  </si>
  <si>
    <t>https://www1.funcionpublica.gov.co/web/sigep2/hdv/-/directorio/S1872026-8003-5/view</t>
  </si>
  <si>
    <t>1 . Elaborar desde el componente biótico conceptos técnicos relacionados con la evaluación de solicitudes de sustracción y desarrollo de actividades de bajo impacto en de reservas forestales nacionales, así como de seguimiento a las obligaciones derivadas.
2.	Proyectar y gestionar respuesta, en los trámites previstos en la ley, de las PQRS que le sean asignadas por la supervisión a través de la plataforma ARCA o por otro medio o herramienta de la entidad, relacionado con el objeto del contrato, adjuntando el reporte del Sistema de Gestión Documental.
3.	Adelantar cuando se requiera las visitas técnicas relacionadas con los procesos de evaluación y seguimiento del trámite de sustracción de reservas forestales nacionales, generando los informes y documentos técnicos a que haya lugar.
4.	Asistir a las reuniones y mesas técnicas que le sean requeridas en el marco del objeto del contrato, generando los informes y documentos técnicos a que haya lugar.
5.	Entregar a archivo de gestión de la Dirección de Bosques, Biodiversidad y Servicios Ecosistémicos, la documentación generada durante el desarrollo de las obligaciones del contrato, empleando los formatos establecidos en el SOMOSlG-Sistema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</si>
  <si>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El valor del contrato a celebrar es hasta por la suma de TREINTA Y TRES MILLONES QUINIENTOS CINCUENTA MIL PESOS ($33.550.000) MICTE incluido los impuestos a que haya lugar.</t>
  </si>
  <si>
    <t>https://community.secop.gov.co/Public/Tendering/OpportunityDetail/Index?noticeUID=CO1.NTC.6385570&amp;isFromPublicArea=True&amp;isModal=true&amp;asPopupView=true</t>
  </si>
  <si>
    <t>El término estrictamente indispensable para que el contratista cumpla con el objeto y obligaciones contractuales será de CINCO (5) MESES Y QUINCE (15) DÍAS o hasta el 31 de diciembre de 2024, lo primero que ocurra, previo cumplimiento de los requisitos de perfeccionamiento y ejecución</t>
  </si>
  <si>
    <t>KELLY JOHANA QUINTO CAICEDO</t>
  </si>
  <si>
    <t>LICENCIATURA EN BIOLOGIA Y QUIMICA</t>
  </si>
  <si>
    <t>Prestación de servicios profesionales a la Oficina de Negocios Verdes y Sostenibles para apoyar la formulación del Proyecto “Plan de Manejo y Ordenamiento Ambiental de ACADESAN”, en concordancia con el eje transversal Colombia, Sociedad para la vida, actores diferenciales del cambio, del Plan Nacional de Desarrollo Colombia Potencia Mundial de la Vida 2022 – 2026, y la Ley 99 de 1993.</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</si>
  <si>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formulación del Proyecto “Plan de Manejo y Ordenamiento Ambiental de ACADESAN y garantizar el cumplimiento de los plazos y objetivos. 3. Realizar el trabajo de campo para recolectar datos ambientales, sociales y económicos relevantes, que permitan la identificación de problemas, necesidades y oportunidades en la formulación del proyecto. 4. Tener relacionamiento con los actores involucrados en el proyecto, incluyendo comunidades locales, autoridades ambientales, sector Ambiente, Agencia de Renovación del Territorio y otros interesados. 5. Entregar en el plazo de cierre de los términos de referencia de la Convocatoria de para la conservación de áreas ambientales estratégicas y lucha nacional contra la deforestación para comunidades negras, afrocolombianas, raizales y palenqueras, el documento técnico para la presentación del proyecto, en fase de factibilidad. 6. Las demás que determine el supervisor del contrato, relacionadas con el objeto contractual y el ejercicio de sus obligaciones.</t>
  </si>
  <si>
    <t>El valor del contrato a celebrar es hasta por la suma de DOCE MILLONES DE PESOS M/CTE ($12.000.000), incluido los impuestos a que haya lugar.</t>
  </si>
  <si>
    <t>https://community.secop.gov.co/Public/Tendering/OpportunityDetail/Index?noticeUID=CO1.NTC.6392758&amp;isFromPublicArea=True&amp;isModal=true&amp;asPopupView=true</t>
  </si>
  <si>
    <t>El término estrictamente indispensable para que el contratista cumpla con el objeto y obligaciones contractuales será de DOS (2) MESES, o hasta 31 de diciembre, lo primero que ocurra.</t>
  </si>
  <si>
    <t>ARLEX RIVAS GONZALEZ</t>
  </si>
  <si>
    <t>https://www1.funcionpublica.gov.co/web/sigep2/hdv/-/directorio/S2820590-8003-5/view</t>
  </si>
  <si>
    <t>Prestar los servicios profesionales a la Oficina Asesora de Planeación del Ministerio de Ambiente y Desarrollo Sostenible, para apoyar las actividades relacionadas con la verificación de requisitos y emisión de conceptos de proyectos de inversión presentados en el marco del Sistema General de Regalías – SGR.</t>
  </si>
  <si>
    <t>1. Realizar la verificación de requisitos de los proyectos del Sistema General de Regalías que le sean asignados, en los formatos que apliquen para cada caso, emitiendo el documento correspondiente dentro de los términos establecidos en los cronogramas de las convocatorias. 2. Apoyar al Ministerio de Ambiente y Desarrollo Sostenible en el desarrollo de las actividades relacionadas con las convocatorias ambientales del Sistema General de Regalías y emitir los conceptos de los proyectos de inversión presentados. 3. Proyectar respuesta a los requerimientos presentados por particulares, entidades territoriales o del orden nacional o las dependencias del Ministerio en temas relacionados con el Sistema General de Regalías. 4. Participar de manera presencial o virtual (la presencialidad o virtualidad será según lo requiera el supervisor del contrato) en las mesas de trabajo que se convoquen en las fechas establecidas. 5. Todas las demás asignadas por el supervisor del contrato y que tengan relación con el objeto contractual.</t>
  </si>
  <si>
    <t>El valor del contrato a celebrar es hasta por la suma de CUARENTA Y CINCO MILLONES OCHOCIENTOS CINCUENTA Y CINCO MIL TRESCIENTOS TREINTA Y TRES MDA/CTE ($45.855.333) incluido los impuestos a que haya lugar.</t>
  </si>
  <si>
    <t>https://community.secop.gov.co/Public/Tendering/OpportunityDetail/Index?noticeUID=CO1.NTC.6383090&amp;isFromPublicArea=True&amp;isModal=true&amp;asPopupView=true</t>
  </si>
  <si>
    <t>El término estrictamente indispensable para que el contratista cumpla con el objeto y obligaciones contractuales será de 5 meses y 19 días calendario, o hasta 31 de diciembre de 2024, lo primero que ocurra.</t>
  </si>
  <si>
    <t>DIANA CAROLINA GAITAN MELO</t>
  </si>
  <si>
    <t>ADMINISTRACION FINANCIERA Y DE SISTEMAS</t>
  </si>
  <si>
    <t>https://www1.funcionpublica.gov.co/web/sigep2/hdv/-/directorio/S737698-8003-5/view</t>
  </si>
  <si>
    <t>https://community.secop.gov.co/Public/Tendering/OpportunityDetail/Index?noticeUID=CO1.NTC.6384386&amp;isFromPublicArea=True&amp;isModal=False</t>
  </si>
  <si>
    <t>DIEGO LEONARDO ROBAYO ALVARADO</t>
  </si>
  <si>
    <t>https://www1.funcionpublica.gov.co/web/sigep2/hdv/-/directorio/S2499351-8003-5/view</t>
  </si>
  <si>
    <t>https://community.secop.gov.co/Public/Tendering/OpportunityDetail/Index?noticeUID=CO1.NTC.6386342&amp;isFromPublicArea=True&amp;isModal=true&amp;asPopupView=true</t>
  </si>
  <si>
    <t>GABRIEL ENRIQUE BONETT SOLANO</t>
  </si>
  <si>
    <t>https://www1.funcionpublica.gov.co/web/sigep2/hdv/-/directorio/S2053357-8003-5/view</t>
  </si>
  <si>
    <t>JOHANA MILENA PAEZ BURBANO</t>
  </si>
  <si>
    <t>https://www1.funcionpublica.gov.co/web/sigep2/hdv/-/directorio/S784335-8003-5/view</t>
  </si>
  <si>
    <t>Prestar los servicios profesionales a la Oficina Asesora de Planeación del Ministerio de Ambiente y Desarrollo Sostenible, para apoyar las actividades relacionadas con la verificación de requisitos y emisión de conceptos de proyectos de inversión presentados en el marco del Sistema General de Regalías – SGR</t>
  </si>
  <si>
    <t>https://community.secop.gov.co/Public/Tendering/OpportunityDetail/Index?noticeUID=CO1.NTC.6386630&amp;isFromPublicArea=True&amp;isModal=true&amp;asPopupView=true</t>
  </si>
  <si>
    <t>MARIA ELVIRA CUELLAR BAUTISTA</t>
  </si>
  <si>
    <t>https://www1.funcionpublica.gov.co/web/sigep2/hdv/-/directorio/S1991496-8003-5/view</t>
  </si>
  <si>
    <t>https://community.secop.gov.co/Public/Tendering/OpportunityDetail/Index?noticeUID=CO1.NTC.6386448&amp;isFromPublicArea=True&amp;isModal=true&amp;asPopupView=true</t>
  </si>
  <si>
    <t>MARTIN DANIEL CASTAÑEDA USAQUEN</t>
  </si>
  <si>
    <t>https://www1.funcionpublica.gov.co/web/sigep2/hdv/-/directorio/S3282387-8003-5/view</t>
  </si>
  <si>
    <t>Prestar servicios profesionales a la Subdirección de Educación y Participación para apoyar el desarrollo de acciones territoriales y dinámicas ciudadanas</t>
  </si>
  <si>
    <t>1. Apoyar acciones territoriales para la implementación de estrategias de fortalecimiento de capacidades ciudadanas enfocadas en la participación. 2. Apoyar acciones de divulgación de la estrategia de participación para favorecer el acceso a la información y la incidencia de las comunidades en la toma de decisiones de carácter ambiental. 3. Apoyar la generación de insumos para la construcción de documentos técnicos, informes, ayudas de memorias, actas, matrices, infografías y demás información relacionada con el objeto contractual. 4. Participar en los espacios de diálogo y demás instancias donde sean requeridos y autorizados por el supervisor del contrato. 5. Apoyar los procesos de articulación con actores institucionales de carácter territorial y los procesos de planeación estratégica institucional para acompañar la implementación de estrategias de participación y educación. 6. Asistir a las reuniones, espacios de diálogo que asigne el supervisor. 7. Apoyar en la respuesta a requerimientos, derechos de petición y demás solicitudes asignados por el supervisor del contrato. 8. Las demás obligaciones que se le asignen y que tengan relación con el objeto del contrato.</t>
  </si>
  <si>
    <t>El valor del contrato a celebrar es hasta por la suma de TREINTA Y DOS MILLONES DOSCIENTOS NOVENTA Y UN MIL SEISCIENTOS SESENTA Y SIETE PESOS M/CTE ($32.291.667), incluido los impuestos a que haya lugar.</t>
  </si>
  <si>
    <t>https://community.secop.gov.co/Public/Tendering/OpportunityDetail/Index?noticeUID=CO1.NTC.6393702&amp;isFromPublicArea=True&amp;isModal=False</t>
  </si>
  <si>
    <t>El término estrictamente indispensable para que el contratista cumpla con el objeto y obligaciones contractuales será 5 meses y 5 días, o hasta 31 de diciembre, lo primero que ocurra.</t>
  </si>
  <si>
    <t>ANGELA EUNICE HURTADO PALACIOS</t>
  </si>
  <si>
    <t>https://www1.funcionpublica.gov.co/web/sigep2/hdv/-/directorio/S2376091-8003-5/view</t>
  </si>
  <si>
    <t>1. Asistir al Ministerio de Ambiente y Desarrollo Sostenible en la implementación de la estrategia de asistencia técnica para la estructuración de proyectos de inversión susceptibles de ser financiados con recursos de la Asignación Ambiental y del 20% de mayor recaudo del Sistema General de Regalías, y brindar orientación sobre los referentes normativos, conceptuales y metodológicos. 2. Promover, divulgar y acompañar los espacios de capacitación y formación que faciliten la transferencia de conocimiento en las entidades territoriales y otras entidades públicas, en el marco de la estrategia de asistencia técnica y con base en la programación definida por la Oficina Asesora de Planeación. 3. Brindar apoyo en la generación y fortalecimiento de capacidades en las Entidades Territoriales y otras entidades de naturaleza pública, así como en los Pueblos y Comunidades Indígenas y en las Comunidades Negras, Afrocolombianas, Raizales y Palenqueras, para la adecuada estructuración y gestión de proyectos de inversión en el marco de las convocatorias ambientales del SGR. 4. Prestar apoyo técnico a las Entidades Territoriales y otras entidades de naturaleza pública, así como en los Pueblos y Comunidades Indígenas, y en las Comunidades Negras, Afrocolombianas, Raizales y Palenqueras, en la postulación e inscripción de los proyectos de inversión para participar en las convocatorias ambientales del SGR, y atender las solicitudes de ajustes, correcciones y aclaraciones que se requieran. 5. Articular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6. Apoyar las actividades administrativas requeridas por la Oficina Asesora de Planeación, incluyendo la elaboración de informes de gestión, rendición de cuentas, y respuestas a consultas, requerimientos, citaciones, quejas, derechos de petición y demás solicitudes que se radiquen ante el Ministerio en relación con las acciones adelantadas en el marco de sus funciones en el Sistema General de Regalías. 7. Las demás que determine el supervisor del contrato, relacionadas con el ejercicio de sus obligaciones y del objeto contractual</t>
  </si>
  <si>
    <t>El valor del contrato a celebrar es hasta por la suma de CUARENTA Y SEIS MILLONES SETECIENTOS CINCUENTA MIL PESOS MDA/CTE ($46.750.000,00), incluido los impuestos a que haya lugar.</t>
  </si>
  <si>
    <t>https://community.secop.gov.co/Public/Tendering/OpportunityDetail/Index?noticeUID=CO1.NTC.6388859&amp;isFromPublicArea=True&amp;isModal=False</t>
  </si>
  <si>
    <t>El término estrictamente indispensable para que el contratista cumpla con el objeto y obligaciones contractuales será de 5 meses y 15 días calendario, o hasta 31 de diciembre 2024, lo primero que ocurra.</t>
  </si>
  <si>
    <t>OLGA LUCIA GARCIA GIRALDO</t>
  </si>
  <si>
    <t>https://www1.funcionpublica.gov.co/web/sigep2/hdv/-/directorio/S2940129-8003-5/view</t>
  </si>
  <si>
    <t>Prestar servicios profesionales a la Oficina Asesora de Planeación del Ministerio de Ambiente y Desarrollo Sostenible, para apoyar las diferentes etapas, procesos y actividades establecidas en el marco de la implementación del Sistema General de Regalías – SGR, a través de las diferentes convocatorias.</t>
  </si>
  <si>
    <t>1. Prestar acompañamiento técnico en mesas de trabajo a las entidades públicas para apoyar la estructuración de proyectos de inversión susceptibles de ser financiados con recursos de las convocatorias abiertas, cuya fuente son los recursos provenientes de la Asignación Ambiental y el 20% del Mayor Recaudo y demás asignaciones del Sistema General de Regalías. 2. Realizar la verificación de reglas, requisitos y condiciones habilitantes de los proyectos ambientales presentados en el marco de las convocatorias para la Conservación de Áreas Ambientales Estratégicas y Lucha Nacional contra la Deforestación, con recursos provenientes de la Asignación Ambiental y el 20% del Mayor Recaudo del Sistema General de Regalías, asignados por el supervisor, en los formatos que apliquen para cada caso, emitiendo el concepto o documento correspondiente. 3. Brindar apoyo al Ministerio de Ambiente y Desarrollo Sostenible para el cumplimiento de las funciones asignadas como integrante del vértice del Gobierno Nacional del Órgano Colegiado de Administración y Decisión (OCAD) de la Asignación para la Ciencia, Tecnología e Innovación del Sistema General de Regalías y en la Mesa de Coordinación de la Asignación Ambiental. 4. Apoyar la divulgación y desarrollo de las Convocatorias ambientales del Sistema General de Regalías, dirigido a las entidades públicas potencialmente beneficiarias de las convocatorias de la Asignación Ambiental y de la Asignación para la Ciencia, Tecnología e Innovación Ambiental del Sistema General de Regalías. 5. Guiar a los potenciales beneficiarios de los instrumentos de financiación en los procesos de formulación y estructuración de proyectos. 6. Apoyar al Ministerio con la gestión y preparación de la información necesaria para dar respuesta a los requerimientos presentados por entidades externas y por las diferentes dependencias al interior de la entidad, relacionadas con las convocatorias de la Asignación Ambiental y de la Asignación para la Ciencia, Tecnología e Innovación Ambiental del Sistema General de Regalías. 7. Las demás asignadas por el supervisor del contrato y que tengan relación con el objeto contractual.</t>
  </si>
  <si>
    <t>El valor del contrato a celebrar es hasta por la suma de CINCUENTA Y UN MILLONES CIENTO CINCUENTA MIL PESOS MDA/CTE ($51.150.000,00), incluido los impuestos a que haya lugar.</t>
  </si>
  <si>
    <t>https://community.secop.gov.co/Public/Tendering/OpportunityDetail/Index?noticeUID=CO1.NTC.6389130&amp;isFromPublicArea=True&amp;isModal=true&amp;asPopupView=true</t>
  </si>
  <si>
    <t>CHRISTIAN ALFREDO HERRERA QUIMBAY</t>
  </si>
  <si>
    <t>https://www1.funcionpublica.gov.co/web/sigep2/hdv/-/directorio/S910914-8003-5/view</t>
  </si>
  <si>
    <t>Prestar servicios profesionales a la Subdirección de Educación y Participación para la elaboración de piezas divulgativas en medios físicos y digitales</t>
  </si>
  <si>
    <t>1. Proyectar las piezas gráficas y divulgativas, así como presentaciones y recursos visuales para espacios y eventos, que le sean requeridas para la difusión, promoción y socialización de los asuntos propios de la Subdirección de Educación y Participación, de conformidad con los lineamientos de imagen institucional. 2. Apoyar en la elaboración e implementación de estrategias, mecanismos técnicos y herramientas para la promoción de las actividades misionales de la dependencia. 3. Prestar asistencia técnica en espacios de gestión de conocimiento y planeación que determine la Subdirección de Educación y Participación. 4. Facilitar espacios de articulación con diferentes aliados, para el desarrollo de planes de trabajo y estrategias de divulgación de las actividades de la Subdirección de Educación y Participación. 5. Acompañar los espacios y desarrollo de eventos, talleres y demás actividades de la Subdirección de Educación y Participación, que tengan participación de la ciudadanía.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</si>
  <si>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TREINTA Y OCHO MILLONES QUINIENTOS MIL PESOS M/CTE ($38.500.000), incluido los impuestos a que haya lugar</t>
  </si>
  <si>
    <t>https://community.secop.gov.co/Public/Tendering/OpportunityDetail/Index?noticeUID=CO1.NTC.6393702&amp;isFromPublicArea=True&amp;isModal=true&amp;asPopupView=true</t>
  </si>
  <si>
    <t>El término estrictamente indispensable para que el contratista cumpla con el objeto y obligaciones contractuales será de 5 meses y 15 días, contados a partir del cumplimiento de los requisitos de ejecución o hasta 31 de diciembre 2024, lo primero que ocurra.</t>
  </si>
  <si>
    <t>MARIA DORIS ESCOBAR LIZARAZO</t>
  </si>
  <si>
    <t>https://www1.funcionpublica.gov.co/web/sigep2/hdv/-/directorio/S5558-8003-5/view</t>
  </si>
  <si>
    <t>2 Prestar servicios profesionales a la Subdirección de Educación y Participación para contribuir en la elaboración de textos mediante la producción, procesamiento, sistematización y análisis de información relacionada con la actualización de la Política Nacional de Educación Ambiental.</t>
  </si>
  <si>
    <t>1. Apoyar la elaboración de textos relacionados con la actualización de la Política Nacional de Educación Ambiental. 2. Apoyar el proceso de producción, procesamiento, sistematización y análisis de información relacionada con la actualización de la Política Nacional de Educación Ambiental 3. Apoyar la implementación de estrategias metodológicas de educación ambiental adelantadas por la dependencia 4. Asistir a las reuniones que asigne el supervisor. 5. Apoyar en la respuesta a requerimientos, derechos de petición y demás solicitudes asignadas por el supervisor del contrato. 6. Las demás obligaciones que se le asignen y que tengan relación con el objeto del contrato.</t>
  </si>
  <si>
    <t>El valor del contrato a celebrar es hasta por la suma de CINCUENTA Y CINCO MILLONES DE PESOS ($55.000.000), incluido los impuestos a que haya lugar.</t>
  </si>
  <si>
    <t>https://community.secop.gov.co/Public/Tendering/OpportunityDetail/Index?noticeUID=CO1.NTC.6394014&amp;isFromPublicArea=True&amp;isModal=true&amp;asPopupView=true</t>
  </si>
  <si>
    <t>El término estrictamente indispensable para que el contratista cumpla con el objeto y obligaciones contractuales será de CINCO (5) MESES, QUINCE (15) DÍAS CALENDARIO a partir del cumplimiento de los requisitos de perfeccionamiento y ejecución o hasta 31 de diciembre de 2024, lo primero que ocurra.</t>
  </si>
  <si>
    <t>LAURA KATHERINE PORRAS MONTENEGRO</t>
  </si>
  <si>
    <t>https://www1.funcionpublica.gov.co/web/sigep2/hdv/-/directorio/S1922802-8003-5/view</t>
  </si>
  <si>
    <t>Prestar servicios profesionales a la Subdirección de Educación y Participación para desarrollar e implementar estrategias editoriales mediante la revisión de estilo y la divulgación del patrimonio bibliográfico del Ministerio.</t>
  </si>
  <si>
    <t>1. Apoyar en la revisión ortotipografía del material textual producido desde la Subdirección de Educación y Participación. 2. Apoyar en la realización e implementación las estrategias de consecución, revisión , diagramación y publicación de los contenidos de las publicaciones seriadas que produzca la dependencia. 3. Apoyar en el requerimiento de evaluadores académicos cuando sea necesario, para garantizar la idoneidad de los recursos a publicar y crear una matriz de colaboradores por temáticas. 4. Participar en las reuniones, mesas de trabajo y actividades de divulgación cuando sea requerido por la supervisión 5. atender tanto los requerimientos como los compromisos asignados en el marco del objeto contractual. 6. Desempeñar las demás obligaciones que requiera el supervisor en el marco del objeto contractual.</t>
  </si>
  <si>
    <t>El valor del contrato a celebrar es hasta por la suma de TREINTA Y OCHO MILLONES QUINIENTOS MIL PESOS M/CTE ($38.500.000), incluido los impuestos a que haya lugar.</t>
  </si>
  <si>
    <t>https://community.secop.gov.co/Public/Tendering/OpportunityDetail/Index?noticeUID=CO1.NTC.6394200&amp;isFromPublicArea=True&amp;isModal=False</t>
  </si>
  <si>
    <t>JULIETH DANIELA SUAREZ ANGARITA</t>
  </si>
  <si>
    <t>https://www1.funcionpublica.gov.co/web/sigep2/hdv/-/directorio/S4930628-8003-5/view</t>
  </si>
  <si>
    <t>Prestar los servicios profesionales para apoyar la gestión técnica establecida por
la dependencia con la Mesa Permanente de Concertación con pueblos indígenas.</t>
  </si>
  <si>
    <t>1. Acompañar el proceso de identificación y análisis de los antecedentes normativos y jurídicos en los
procesos de consulta previa en el ámbito de la política ambiental Indígena.
2. Apoyar en la elaboración de documentos técnicos, insumos y recomendaciones para la implementación
de la Propuesta de la Ruta de la Consulta de la Política Ambiental Indígena y otros procesos Consultivos
con pueblos indígenas adelantados por la Entidad.
3. Apoyar en la generación de insumos a las organizaciones indígenas de la MPC, en la preparación de
escenarios de diálogo e interlocución que reflejen la visión y los valores de los pueblos indígenas, en
procura de garantizar su participación activa y equitativa.
4. Apoyar el desarrollo de herramientas y metodologías adaptadas a las necesidades y características
propias de pueblos indígenas, con el objetivo de garantizar la integridad cultural de los pueblos en cada
uno de los procesos derivados del presente contrato.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</si>
  <si>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https://community.secop.gov.co/Public/Tendering/OpportunityDetail/Index?noticeUID=CO1.NTC.6405439&amp;isFromPublicArea=True&amp;isModal=true&amp;asPopupView=true</t>
  </si>
  <si>
    <t>MARIA JOSE OCHOA VASCO</t>
  </si>
  <si>
    <t>NEGOCIOS INTERNACIONALES</t>
  </si>
  <si>
    <t>https://www1.funcionpublica.gov.co/web/sigep2/hdv/-/directorio/S3945378-8003-5/view</t>
  </si>
  <si>
    <t>Prestar los servicios de Apoyo a la Gestión al Grupo de Contabilidad, en el registro de operaciones en el Sistema Integrado de Información Financiera - SIIF Nación y apoyo a la Coordinación en el control a la entrega oportuna de la información requerida para la presentación de los impuestos</t>
  </si>
  <si>
    <t>1. Registrar en el Sistema Integrado de Información Financiera - SIIF Nación las obligaciones asignadas. 2. Elaborar matriz y llevar el control de la entrega oportuna por parte del Grupo de Contabilidad al Grupo de Tesorería de la información necesaria para la presentación de los impuestos del MINISTERIO y del FONAM. 3. Apoyar en la reclasificación contable de terceros que surjan en el proceso de compensación con la DIAN y Distrito Capital, para las entidades MINAMBIENTE y FONAM. 4. Las demás actividades que se requieran para el cabal cumplimiento del objeto y/o las que determine el supervisor del contrato, siempre que guarden relación directa con el objeto del contrato.</t>
  </si>
  <si>
    <t>El valor del contrato a celebrar será hasta por la suma de VEINTITRES MILLONES QUINIENTOS VEINTIOCHO MIL QUINIENTOS TREINTA Y TRES PESOS M/CTE ($23.528.533), incluido los impuestos a que haya lugar.</t>
  </si>
  <si>
    <t>https://community.secop.gov.co/Public/Tendering/OpportunityDetail/Index?noticeUID=CO1.NTC.6406098&amp;isFromPublicArea=True&amp;isModal=true&amp;asPopupView=true</t>
  </si>
  <si>
    <t>El término estrictamente indispensable para que el contratista cumpla con el objeto y obligaciones contractuales será de Cinco (5) Meses Y Catorce (14) días, previo cumplimiento de los requisitos de perfeccionamiento y legalización , sin exceder al 31 de diciembre de 2024.</t>
  </si>
  <si>
    <t>PEDRO ALONSO DAZA BALAGUERA</t>
  </si>
  <si>
    <t>INGENIERIA BIOMEDICA</t>
  </si>
  <si>
    <t>https://www1.funcionpublica.gov.co/web/sigep2/hdv/-/directorio/S4961490-8003-5/view</t>
  </si>
  <si>
    <t>Prestar servicios profesionales a la Dirección de Cambio Climático y Gestión del Riesgo y a la Oficina de Tecnología de la Información y las Comunicaciones (OTIC) del Ministerio de Ambiente y Desarrollo Sostenible, para el desarrollo de componentes de software la capa lógica del negocio en concordancia con el procedimiento P-A-GTI-03 denominado "Desarrollar y Mantener Sistemas de Información y Componentes de Software de la entidad", para el desarrollo e implementación del Sistema de información del Registro Nacional de Emisión de Gases Efecto Invernadero - RENARE</t>
  </si>
  <si>
    <t>1. Apoyar la realización de las tareas relacionadas con la implementación de desarrollo de componentes de software de la capa lógica del negocio, procesos de integración, extracción, transformación de información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Elaborar y actualizar la documentación técnica referente a las actualizaciones de los sistemas de información realizados, de acuerdo con los procedimientos y estándares establecidos en la Oficina de Tecnologías de la Información y las Comunicaciones. 4. Apoyar los procesos de verificación sobre el cumplimiento de atributos de calidad en la ejecución de pruebas funcionales y no funcionales,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</si>
  <si>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El valor del contrato a celebrar es hasta por la suma de TREINTA Y TRES MILLONES CIENTO TREINTA Y TRES MIL TRESCIENTOS TREINTA Y TRES PESOS M/CTE ($33.133.333), incluido los impuestos a que haya lugar.</t>
  </si>
  <si>
    <t>https://community.secop.gov.co/Public/Tendering/OpportunityDetail/Index?noticeUID=CO1.NTC.6503188&amp;isFromPublicArea=True&amp;isModal=False</t>
  </si>
  <si>
    <t>El término estrictamente indispensable para que el contratista cumpla con el objeto y obligaciones contractuales será de CUATRO (04) MESES VEINTIDOS (22) DÍAS o hasta</t>
  </si>
  <si>
    <t>12 OBRA PÚBLICA</t>
  </si>
  <si>
    <t>SAMC-002-2024</t>
  </si>
  <si>
    <t>INGENIERÍA IT&amp;T DE COLOMBIA S. A. S.</t>
  </si>
  <si>
    <t>HUGO ENRIQUE ORTIZ CAMARGO</t>
  </si>
  <si>
    <t>Contratar los servicios de suministro, instalación y certificación de cableado estructurado y complementos necesarios el fin de asegurar la funcionalidad óptima y eficiente de la red de área local (LAN), red de área amplia (WAN) y el acceso a Internet, integrándose armónicamente con la infraestructura tecnológica preexistente del Ministerio.</t>
  </si>
  <si>
    <t xml:space="preserve">Las obligaciones del contratista para la ejecución de las actividades tales como actualización y mantenimiento del sistema de cableado estructurado marca Panduit del Ministerio de Ambiente y Desarrollo Sostenible abarcarían los siguientes aspectos: 1. Evaluación y Planificación: a. Presentar un plan de trabajo que contenga la proyección de las actividades y los hitos de cumplimiento b. Realizar una evaluación completa del sistema de cableado estructurado existente. c. Identificar necesidades y áreas de mejora. 2. Diseño y Suministro: a. Diseñar una solución de cableado estructurado que se adecúe a las necesidades actuales y futuras del Ministerio. b. Suministrar todos los materiales y equipos necesarios para la actualización, asegurándose de que sean de alta calidad y cumplan con los estándares requeridos. Monomarca. 3. Instalación y Configuración: a. Instalar y configurar el sistema de cableado estructurado de acuerdo con las especificaciones técnicas y los estándares de la industria. b. Garantizar una mínima interrupción de las operaciones diarias del Ministerio durante el proceso de instalación. c. Integrar el nuevo sistema con la infraestructura tecnológica existente sin comprometer la funcionalidad o seguridad. d. Las actividades relacionadas con el proceso de certificación y adecuación de puntos nuevos o existentes deberán ser realizadas en horario no laboral y acompañadas por personal de la OTIC. 4. Pruebas y Certificación: a. Realizar pruebas exhaustivas para asegurar el funcionamiento óptimo del sistema. b. Proporcionar certificación de la instalación que valide su conformidad con los estándares de calidad y rendimiento. 5. Soporte y Mantenimiento: a. Proveer soporte técnico post-instalación para resolver cualquier incidencia que pueda surgir. b. Realizar mantenimiento preventivo y correctivo según lo acordado en el contrato, para asegurar la continuidad operativa del sistema. 7. Documentación: a. Entregar toda la documentación técnica relevante del proyecto, incluyendo planos, esquemas de instalación, manuales de operación y mantenimiento, y certificados de garantía. 8. Cumplimiento Normativo: a. Asegurar que todas las actividades se realicen en cumplimiento con las normativas locales, nacionales e internacionales aplicables, incluidas las relacionadas con la seguridad y la protección ambiental. 9. Gestión de Proyecto: a. Administrar eficientemente el proyecto, incluyendo la gestión de recursos, el cumplimiento de plazos y la comunicación efectiva con el Ministerio para reportar avances y resolver cualquier inquietud. 10. Garantía: a. Ofrecer garantías sobre los materiales suministrados y la mano de obra, comprometiéndose a reparar o reemplazar elementos defectuosos sin costo adicional para el Ministerio. a. Responder por cualquier mantenimiento preventivo o correctivo mal realizado y/ que esté en contra de las normas de funcionamiento y calidad, realizando la correcciones a que haya lugar para dejar en correcto funcionamiento los equipo. o elementos intervenidos. b. Entregar las hojas de vida y soportes del personal mínimo ofrecido, para aprobación del supervisor, dentro de los tres (3) días hábiles siguientes a la suscripción del contrato. c. Suministrar y responder por la calidad de los repuestos instalados, que sean nuevos, originales, no re_x0002_manufacturados, los cuales deben cumplir a conformidad con los requerimientos técnicos de la Entidad. d. Garantizar que el personal del Contratista que se encuentre en la entidad esté debidamente carnetizado, así como encontrarse afiliado al Sistema General de Seguridad Social Integral, conforme a la normatividad vigente, que cumpla con las normas de protección y seguridad industrial, norma RETIE, según la actividad a realizar y responder por los accidentes que sucedan al personal que esté a su cargo con ocasión a la ejecución del contrato. e. Dar cumplimiento durante el desarrollo del contrato a los Criterios Ambientales establecidos por el Ministerio, así como debe entregar los respectivos soportes solicitados y establecidos en la ficha técnica y en el anexo Ministerio en el ANEXO – ACEPTACIÓN DE CRITERIOS AMBIENTALES para garantizar el cumplimiento de estos. Obligaciones específicas del contratista asociadas a Seguridad y Salud en el Trabajo 1. Dar aplicación al Sistema de Gestión de Seguridad y Salud en el Trabajo establecido en el Ministerio de Ambiente y Desarrollo Sostenible. 2. Durante la ejecución del contrato, el contratista deberá cumplir con todos los requisitos legales en materia de Seguridad y Salud en el Trabajo, especialmente los establecidos en el Decreto 1072 de 2015 y la Resolución 312 de 2019, con el fin de garantizar los controles operacionales de peligros y riesgos, que puedan generarse en el desarrollo de las actividades contractuales y posteriores a estas. El contratista será responsable de todo el personal que trabaje para él. 3. El contratista asegurara el cumplimiento de los requisitos legales asociados a los peligros y riesgos derivados de las actividades contractuales. Obligaciones específicas del contratista asociadas a Gestión Ambiental Se Incluyó obligación específica No. 14 y criterios ambientales en la Ficha técnica Obligaciones específicas del contratista asociadas a Seguridad de la Información Teniendo en cuenta el objeto y obligaciones del contratista no se requieren obligaciones en materia de seguridad de la información. Obligaciones específicas del contratista asociadas a Gestión de Calidad Se Incluyó obligación general No. 14. </t>
  </si>
  <si>
    <t>El valor del contrato es hasta por la suma de DOSCIENTOS SESENTA Y UN MILLONES OCHENTA MIL SETECIENTOS NOVENTA PESOS M/CTE ($261.080.790) incluido IVA, y demás gravámenes a que haya lugar.</t>
  </si>
  <si>
    <t>https://community.secop.gov.co/Public/Tendering/OpportunityDetail/Index?noticeUID=CO1.NTC.6256270&amp;isFromPublicArea=True&amp;isModal=False</t>
  </si>
  <si>
    <t>El plazo de ejecución del contrato será hasta el 15 de diciembre de 2024, término contado a partir de la suscripción del acta de inicio, previo cumplimiento de los requisitos de perfeccionamiento y ejecución.</t>
  </si>
  <si>
    <t>IVAN CAMILO MUÑOZ BUITRAGO</t>
  </si>
  <si>
    <t>PRODUCCION DE MEDIOS AUDIOVISUALES DIGITALES</t>
  </si>
  <si>
    <t>https://www1.funcionpublica.gov.co/web/sigep2/hdv/-/directorio/S3982087-8003-5/view</t>
  </si>
  <si>
    <t>Prestar servicios de apoyo a la gestión a la Dirección de Cambio Climático y Gestión del Riesgo y a la Oficina de Tecnología de la Información y las Comunicaciones (OTIC) del Ministerio de Ambiente y Desarrollo Sostenible para la construcción de prototipos e interfaz de usuario y diseño UX/UI, así como apoyar la verificación de diseño para el sistema de información del Registro Nacional de Emisión de Gases Efecto Invernadero - RENARE</t>
  </si>
  <si>
    <t>1. Elaborar propuestas de diseño UX/UI para los proyectos que le sean asignados. 2. Apoyar procesos de análisis de requerimientos y diseño de prototipos de acuerdo con las funcionalidades requeridas. 3. Desarrollar componentes web en html5 y css3 que permitan la integración con desarrollos y funcionalidades que le sean asignadas por el supervisor. 4. Versionar las propuestas, diseños, prototipos y código html5, css3, y las imágenes diseñadas en formato editable y optimizado para web en el repositorio institucional que defina el supervisor. 5. Realizar tareas de revisión y socialización de los prototipos e interfaz de usuario de las funcionalidades que le sean asignadas por el supervisor. 6. Realizar la gestión de contenidos digitales en los sitios web del Ministerio conforme lo asignado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Proyectar,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9.Todas las demás que le sean asignadas por la Dirección y que tengan relación con el objeto contractual.</t>
  </si>
  <si>
    <t>El valor del contrato a celebrar es hasta por la suma de CATORCE MILLONES SEISCIENTOS SETENTA MIL PESOS M/CTE ($14.670.000), incluido los impuestos a que haya lugar</t>
  </si>
  <si>
    <t>https://community.secop.gov.co/Public/Tendering/OpportunityDetail/Index?noticeUID=CO1.NTC.6533681&amp;isFromPublicArea=True&amp;isModal=False</t>
  </si>
  <si>
    <t>El término estrictamente indispensable para que el contratista cumpla con el objeto y obligaciones contractuales será de CUATRO (04) MESES QUINCE (15) DIAS o hasta el 31 de diciembre de 2024 (lo primero que ocurra), contados a partir del cumplimiento de los requisitos de ejecución previo perfeccionamiento del contrato</t>
  </si>
  <si>
    <t>BIBIANA ANDREA DUARTE ROJAS</t>
  </si>
  <si>
    <t>https://www1.funcionpublica.gov.co/web/sigep2/hdv/-/directorio/S1544579-8003-5/view</t>
  </si>
  <si>
    <t>Prestar servicios profesionales a la Dirección de Cambio Climático y Gestión del Riesgo del Ministerio de Ambiente y Desarrollo Sostenible para apoyar al grupo de mitigación en la revisión y análisis de la información de las iniciativas de mitigación de GEI asociadas al sector agropecuario, ambiente (diferentes a sustitutos SAO) y las relacionadas con la reducción de emisiones por deforestación y degradación forestal (REDD+) que sean registradas en el Registro Nacional de Reducción de Emisiones de Gases de Efecto Invernadero (RENARE), en cualquiera de sus fases.</t>
  </si>
  <si>
    <t>1. Apoyar la elaboración de los protocolos de registro de iniciativas de mitigación en todas sus fases, revisión de información, aprobación de cambio de fase y los demás que sean requeridos para el funcionamiento de RENARE. 2. Apoyar el desarrollo de los formatos estandarizados de registro con el fin de obtener información de las iniciativas de mitigación en todas sus fases y facilitar el proceso de revisión y aprobación de cambio de fase. 3. Revisar la información técnica de las iniciativas de mitigación de GEI registradas en RENARE, asociadas a los sectores objeto del contrato, y emitir concepto técnico para el cambio de fase solicitado por el titular. 4. Apoyar los procesos de socialización, divulgación y capacitación a los usuarios y actores interesados en RENARE sobre los protocolos, formatos, guía y demás información relacionada con RENARE.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</si>
  <si>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TREINTA Y SIETE MILLONES SESENTA Y SEIS MIL SEISCIENTOS SESENTA Y SIETE PESOS M/CTE ($37.066.667), incluidos los impuestos a que haya lugar.</t>
  </si>
  <si>
    <t>https://community.secop.gov.co/Public/Tendering/OpportunityDetail/Index?noticeUID=CO1.NTC.6509393&amp;isFromPublicArea=True&amp;isModal=False</t>
  </si>
  <si>
    <t>El término estrictamente indispensable para que el contratista cumpla con el objeto y obligaciones contractuales será de CUATRO (04) MESES DIECINUEVE (19) DIAS o hasta el 31 de diciembre de 2024 (lo primero que ocurra), contados a partir del cumplimiento de los requisitos de ejecución previo perfeccionamiento del contrato</t>
  </si>
  <si>
    <t>YENNI FERNANDA MENESES RUBIANO</t>
  </si>
  <si>
    <t>https://www1.funcionpublica.gov.co/web/sigep2/hdv/-/directorio/S4950786-8003-5/view</t>
  </si>
  <si>
    <t>Prestar servicios profesionales a la Dirección de Cambio Climático y Gestión del Riesgo del Ministerio de Ambiente y Desarrollo Sostenible para apoyar al grupo de mitigación en la revisión y análisis de la información de las iniciativas de mitigación de GEI asociadas a los sectores Industria, Vivienda y Ambiente (específicamente las relacionadas con Sustitutos SAO) que sean registradas en el Registro Nacional de Reducción de Emisiones de Gases de Efecto Invernadero (RENARE), en cualquiera de sus fases</t>
  </si>
  <si>
    <t>El valor del contrato a celebrar es hasta por la suma de TREINTA Y OCHO MILLONES SEISCIENTOS SESENTA Y SEIS MIL SEISCIENTOS SESENTA Y SIETE PESOS M/CTE ($38.666.667), incluido los impuestos a que haya lugar.</t>
  </si>
  <si>
    <t>https://community.secop.gov.co/Public/Tendering/OpportunityDetail/Index?noticeUID=CO1.NTC.6478637&amp;isFromPublicArea=True&amp;isModal=False</t>
  </si>
  <si>
    <t>El término estrictamente indispensable para que el contratista cumpla con el objeto y obligaciones contractuales será de CUATRO (04) MESES VEINTICINCO (25) DIAS o hasta el 31 de diciembre de 2024 (lo primero que ocurra), contados a partir del cumplimiento de los requisitos de ejecución previo perfeccionamiento del contrato</t>
  </si>
  <si>
    <t>NELSON JAHIR ALCANTAR TORRES</t>
  </si>
  <si>
    <t>https://www1.funcionpublica.gov.co/web/sigep2/hdv/-/directorio/S4394179-8003-5/view</t>
  </si>
  <si>
    <t>https://community.secop.gov.co/Public/Tendering/OpportunityDetail/Index?noticeUID=CO1.NTC.6478558&amp;isFromPublicArea=True&amp;isModal=False</t>
  </si>
  <si>
    <t>El término estrictamente indispensable para que el contratista cumpla con el objeto y obligaciones contractuales será de CUATRO (4) MESES VEINTICINCO (25) DÍAS o hasta el 31 de diciembre de 2024 (lo primero que ocurra), contados a partir del cumplimiento de los requisitos de ejecución previo perfeccionamiento del contrato.</t>
  </si>
  <si>
    <t>JUAN FERNANDO FIGUEROA ALZATE</t>
  </si>
  <si>
    <t>https://www1.funcionpublica.gov.co/web/sigep2/hdv/-/directorio/S602738-8003-5/view</t>
  </si>
  <si>
    <t>Prestar los servicios profesionales a la Dirección de Cambio Climático Ministerio de Ambiente y Desarrollo Sostenible para contribuir en la administración, estructuración y centralización de la información cartográfica producida o consolidada por el Ministerio.</t>
  </si>
  <si>
    <t>1. Apoyar técnicamente en la estructuración de estrategias que permitan fortalecer la infraestructura de datos espaciales-IDE del Ministerio de Ambiente y Desarrollo Sostenible, mediante la generación de procedimientos, guías y lineamientos para el uso y disposición de información geográfica, acorde con los estándares nacionales. 2. Apoyar el proceso de administración de la información geográfica que es de responsabilidad del Ministerio de Ambiente y Desarrollo Sostenible y que se encuentran almacenada en la base de datos central geográfica, además de la información geográfica que haya sido solicitada por los canales autorizados a otras entidades, con base en los lineamientos y en los repositorios definidos para tal fin. 3. Apoyar las actualizaciones y mejoras en la base de datos geográfica, con base en los requerimientos de estructuración, ajuste o de incorporaron de nuevos objetos geográficos por parte de las diferentes dependencias del Ministerio. 4. Brindar asistencia a las áreas misionales del Ministerio en la utilización de la plataforma ArcGIS Online y en la creación y administración de sus aplicaciones en aspectos relacionados con RENARE, incluyendo geoservicios, capas y mapas 5. Atender las solicitudes que le sean asignadas por la plataforma Aranda Service Desk con relación a información geográfica.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</si>
  <si>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TREINTA Y SIETE MILLONES CUATROCIENTOS CINCUENTA Y OCHO MIL TRESCIENTOS TREINTA Y TRES PESOS M/CTE ($37.458.333), incluido los impuestos a que haya lugar</t>
  </si>
  <si>
    <t>https://community.secop.gov.co/Public/Tendering/OpportunityDetail/Index?noticeUID=CO1.NTC.6478903&amp;isFromPublicArea=True&amp;isModal=False</t>
  </si>
  <si>
    <t>El término estrictamente indispensable para que el contratista cumpla con el objeto y obligaciones contractuales será de CUATRO (4) MESES VEINTICINCO (25) DIAS o hasta el 31 de diciembre de 2024 (lo primero que ocurra), contados a partir del cumplimiento de los requisitos de ejecución previo perfeccionamiento del contrato</t>
  </si>
  <si>
    <t>LUIS GABRIEL PADILLA TENJO</t>
  </si>
  <si>
    <t>https://www1.funcionpublica.gov.co/web/sigep2/hdv/-/directorio/S350600-8003-5/view</t>
  </si>
  <si>
    <t>https://community.secop.gov.co/Public/Tendering/OpportunityDetail/Index?noticeUID=CO1.NTC.6435715&amp;isFromPublicArea=True&amp;isModal=False</t>
  </si>
  <si>
    <t>SAMIRNA CHILATRA RIVERA</t>
  </si>
  <si>
    <t>https://www1.funcionpublica.gov.co/web/sigep2/hdv/-/directorio/S1210094-8003-5/view</t>
  </si>
  <si>
    <t>Prestar servicios profesionales a la Subdirección de Educación y Participación para apoyar el desarrollo de acciones territoriales y dinámicas ciudadanas.</t>
  </si>
  <si>
    <t>https://community.secop.gov.co/Public/Tendering/OpportunityDetail/Index?noticeUID=CO1.NTC.6434507&amp;isFromPublicArea=True&amp;isModal=False</t>
  </si>
  <si>
    <t>El término estrictamente indispensable para que el contratista cumpla con el objeto y obligaciones contractuales será 5 meses y 5 días, o hasta 31 de diciembre, lo primero que ocurra</t>
  </si>
  <si>
    <t>DANIEL ANDRES CASTRILLON ALFONSO</t>
  </si>
  <si>
    <t>https://www1.funcionpublica.gov.co/web/sigep2/hdv/-/directorio/S2817559-8003-5/view</t>
  </si>
  <si>
    <t>Prestación de servicios profesionales al Grupo de Comunicaciones del Ministerio de Ambiente y Desarrollo Sostenible, en la conceptualización y construcción de piezas gráficas para que sean divulgadas a través de comunicación externa y/o interna</t>
  </si>
  <si>
    <t>1. Brindar apoyo al Grupo de Comunicaciones en la construcción creativa de productos, copys y del diseño de las piezas audiovisuales como parte de la estrategia de comunicaciones del Ministerio la cual será objeto de divulgación. 2. Apoyar la proyección de las infografías requeridas por el coordinador(a) del grupo de comunicacione y la conceptualización, branding, diagramación, animaciones y desarrollo de las diferentes estrategias de comunicación que se desarrollen y estén a cargo del Ministerio de Ambiente y Desarrollo Sostenible. 3. Brindar acompañamiento al Grupo de Comunicaciones en el diseño de piezas gráficas que se publicaran en medios de comunicación y/o redes sociales de la Entidad. 4. Realizar mensualmente el archivo de las imágenes y productos realizados fotográfico, proyectos editables y finalizado en la plataforma determinada por el supervisor del contrato , para la clara y eficiente búsqueda y consulta actual y posterior del equipo en el marco de la transparencia y buen manejo de la información.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</si>
  <si>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TREINTA Y CUATRO MILLONES SESENTA Y SEIS MIL SEISCIENTOS SESENTA Y SIETE PESOS M/CTE ($34.066.667) incluidos los impuestos a los que haya lugar.</t>
  </si>
  <si>
    <t>https://community.secop.gov.co/Public/Tendering/OpportunityDetail/Index?noticeUID=CO1.NTC.6466217&amp;isFromPublicArea=True&amp;isModal=False</t>
  </si>
  <si>
    <t>El término estrictamente indispensable para que el contratista cumpla con el objeto y obligaciones contractuales será de 4 MESES Y 26 DÍAS CALENDARIO, o hasta 31 de diciembre, lo primero que ocurra.</t>
  </si>
  <si>
    <t>JUAN MANUEL GUERRERO CLAVIJO</t>
  </si>
  <si>
    <t>https://www1.funcionpublica.gov.co/web/sigep2/hdv/-/directorio/S4973607-8003-5/view</t>
  </si>
  <si>
    <t>1. Dar soporte al equipo digital y periodistico con la producción y postproducción de diferentes tipos de productos y formatos que se requieren en las diferentes redes sociales con las que cuenta el Ministerio de Ambiente y Desarrollo Sostenible. 2. Apoyar en la grabación en video y fotografia las ruedas de prensa y demás actividades internas y externas de la entidad. 3. Brindar apoyo en el proceso de edición y animación de videos inclusivos, que cuenten con subtítulos o lenguaje de señas, y permitan posicionar al Ministerio de Ambiente y Desarrollo Sostenible. 4. Apoyar la elaboración de guiones conforme a los productos requeridos en las distintas áreas de la entidad. 5.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</si>
  <si>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https://community.secop.gov.co/Public/Tendering/OpportunityDetail/Index?noticeUID=CO1.NTC.6466264&amp;isFromPublicArea=True&amp;isModal=False</t>
  </si>
  <si>
    <t>MERILISSA MOTOZA DEVOZ</t>
  </si>
  <si>
    <t>https://www1.funcionpublica.gov.co/web/sigep2/hdv/-/directorio/S3225271-8003-5/view</t>
  </si>
  <si>
    <t>Prestación de servicios profesionales al Grupo de Comunicaciones apoyando la proyección y generación de contenidos creativos que serán publicados en las diversas plataformas digitales del Ministerio mediante los que se informe a la ciudadanía de estos.</t>
  </si>
  <si>
    <t>1. Apoyar, según requerimiento del supervisor la producción y presentación de contenidos efectivos y en lenguaje claro para los medios de comunicación externa e interna, con los cuales se evidencie los planes, proyectos y actividades que genera la Entidad. 2. Apoyar la presentación de eventos a cargo del Ministerio de Ambiente y Desarrollo Sostenible que serán publicados en las diferentes plataformas digitales de la Entidad, así como apoyar la logística u organización de los mismos. 3. Apoyar, según requerimiento de la supervisión, la elaboración de guiones con los cuales se socialice la gestión de la entidad, tanto a nivel externo como interno. 4. Apoyar la puesta en marcha de estrategias comunicacionales institucionales mediante las que se genere conocimiento a la ciudadanía de los proyectos, planes, programas, actividades, entre otros a cargo de la Entidad.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</si>
  <si>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VEINTICINCO MILLONES DE PESOS M/CTE ($25,000.000) incluidos los impuestos a los que haya lugar.</t>
  </si>
  <si>
    <t>https://community.secop.gov.co/Public/Tendering/OpportunityDetail/Index?noticeUID=CO1.NTC.6455343&amp;isFromPublicArea=True&amp;isModal=False</t>
  </si>
  <si>
    <t>El término estrictamente indispensable para que el contratista cumpla con el objeto y obligaciones contractuales será de 5 MESES, o hasta 31 de diciembre, lo primero que ocurra.</t>
  </si>
  <si>
    <t>JULIÁN ERNESTO ÁVILA MEJÍA</t>
  </si>
  <si>
    <t>https://www1.funcionpublica.gov.co/web/sigep2/hdv/-/directorio/S2247397-8003-5/view</t>
  </si>
  <si>
    <t>1. Apoyar la construcción de estrategias de comunicaciones para visibilizar las acciones, programas y proyectos del Ministerio de Ambiente y Desarrollo Sostenible. 2. Brindar apoyo en la estructuración e implementación de estrategias de comunicación de educación ambiental de la Subdirección de Educación y Participación. 3. Asistir al Grupo de Comunicaciones en el cubrimiento y reportería periodística en eventos desarrollados por el Ministerio en los que participen los voceros de la Entidad, en calidad de periodista que le sean asignados por el supervisor del contrato. 4. Apoyar las estrategias de posicionamiento de los temas ambientales en los principales medios de comunicación de la región y el país, así como en los grupos poblacionales objetivo según las estrategias de comunicación con el fin de poner en agenda las acciones que se realizan desde el Ministerio de Ambiente y Desarrollo Sostenible. 5. Apoyar las convocatorias de las ruedas de prensa y demás eventos que desarrolle el Ministerio de Ambiente y Desarrollo Sostenible, así como actualizar las bases de datos poblacionales y de medios de comunicación. 6. Brindar apoyo en la redacción de contenidos informativos como columnas, boletines de prensa y comunicados, entre otros, relacionados con temas ambientales a cargo del Ministerio, así como la traducción de textos, vídeos y la generación de contenido para la red de WhatsApp. 7. Apoyar en el seguimiento de proyectos y temas especiales del Ministerio de Ambiente y Desarrollo Sostenible. 8. Las demás que sean solicitadas por el Supervisor/a del contrato y que estén relacionadas con el objeto contractual.</t>
  </si>
  <si>
    <t>El valor del contrato a celebrar es hasta por la suma de VEINTIOCHO MILLONES DE PESOS M/CTE ($ 28.000.000) incluidos los impuestos a los que haya lugar.</t>
  </si>
  <si>
    <t>https://community.secop.gov.co/Public/Tendering/OpportunityDetail/Index?noticeUID=CO1.NTC.6584439&amp;isFromPublicArea=True&amp;isModal=False</t>
  </si>
  <si>
    <t>El término estrictamente indispensable para que el contratista cumpla con el objeto y obligaciones contractuales será de 4 MESES, o hasta 31 de diciembre, lo primero que ocurra</t>
  </si>
  <si>
    <t>VANESSA ESTHER CANTILLO MOSQUERA</t>
  </si>
  <si>
    <t>https://www1.funcionpublica.gov.co/web/sigep2/hdv/-/directorio/S2900989-8003-5/view</t>
  </si>
  <si>
    <t>Prestación de servicios profesionales al Grupo de Comunicaciones apoyando la revisión e implementación de la estrategia de comunicación digital a cargo del Ministerio de Ambiente y Desarrollo Sostenible</t>
  </si>
  <si>
    <t>1. Brindar apoyo en la divulgación de las campañas digitales sobre fechas ambientales, temas institucionales y demás directrices impartidas por el supervisor del contrato. 2. Brindar acompañamiento en el cubrimiento y reportería para las redes sociales oficiales de los eventos y/o actividades de gestión a las que asista la ministra y/o voceros de la Entidad. 3. Apoyar al Grupo de comunicaciones en la generación de estrategias para las redes sociales, atendiendo las directrices que imparta el supervisor del contrato. 4. Apoyar con la creación, socialización y divulgación de las campañas digitales impulsadas por el Gobierno Nacional. 5. Brindar acompañamiento al Grupo de Comunicaciones en el monitoreo en redes sociales que involucren de alguna manera al Ministerio de Ambiente y Desarrollo Sostenible, generando alertas a la dependencia para el manejo oportuno de las diferentes coyunturas. 6. Apoyar la elaboración mensual así como actualización de las bases de datos de líderes de opinión, influencers y actores claves para la difusión de la gestión de la Entidad. 7. Apoyar mensualmente la generación de un informe de métricas de las redes sociales de la entidad y la ministra, que deberá reposar en la carpeta designada por el supervisor del contrato. 8. Asistir al Grupo de Comunicaciones en las diversas reuniones en las que se requiera su acompañamiento. 9. Las demás que sean solicitadas por el Supervisor/a del contrato y que estén relacionadas con el objeto contractual</t>
  </si>
  <si>
    <t>El valor del contrato a celebrar es hasta por la suma de TREINTA Y SEIS MILLONES QUINIENTOS MIL PESOS M/CTE ($ 36.500.000) incluidos los impuestos a los que haya lugar</t>
  </si>
  <si>
    <t>https://community.secop.gov.co/Public/Tendering/OpportunityDetail/Index?noticeUID=CO1.NTC.6466158&amp;isFromPublicArea=True&amp;isModal=False</t>
  </si>
  <si>
    <t>El término estrictamente indispensable para que el contratista cumpla con el objeto y obligaciones contractuales será de 4 MESES y 26 DÍAS CALENDARIO, o hasta 31 de diciembre, lo primero que ocurra.</t>
  </si>
  <si>
    <t>VICTOR ALFONSO MELO BARRERA</t>
  </si>
  <si>
    <t>https://www1.funcionpublica.gov.co/web/sigep2/hdv/-/directorio/S426432-8003-5/view</t>
  </si>
  <si>
    <t>Prestación de servicios profesionales mediante el cual se acompañe el desarrollo de la estrategia digital de difusión de contenidos de la Entidad en las redes sociales, página web y demás medios de comunicación del Ministerio de Ambiente y Desarrollo Sostenible</t>
  </si>
  <si>
    <t>1. Apoyar el manejo, gestión y administración de las cuentas del Ministerio de Ambiente y Desarrollo Sostenible y de la Ministra en las diversas redes sociales tales como X, Facebook, Instagram, Tiktok, etc. 2. Apoyar la respuesta de las solicitudes que envía la comunidad a través de las redes sociales institucionales. 3. Brindar apoyo en la creación y publicación de contenidos digitales para cada una de las plataformas con el fin de actualizar la información proporcionada para la divulgación en el portal web y redes sociales de los proyectos y eventos a cargo de la Entidad. 4. Brindar acompañamiento al Grupo de Comunicaciones en la recolección de datos de tráfico y alcance de las publicaciones en redes sociales, mediante la medición de acciones y monitoreo con el fin de generar informes y reaccionar frente al comportamiento de las redes y mejorar la interacción digital del ministerio. 5. Hacer el cubrimiento y reportería de los eventos y actividades del ministerio y de la ministra para las redes sociales (trinos, posts, contenidos) y Generar las estrategias digitales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</si>
  <si>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TREINTA Y CINCO MILLONES DE PESOS M/CTE ($35.000.000) incluidos los impuestos a los que haya lugar.</t>
  </si>
  <si>
    <t>https://community.secop.gov.co/Public/Tendering/OpportunityDetail/Index?noticeUID=CO1.NTC.6463596&amp;isFromPublicArea=True&amp;isModal=False</t>
  </si>
  <si>
    <t>MARIA VICTORIA CUARTAS CASTAÑO</t>
  </si>
  <si>
    <t>https://www1.funcionpublica.gov.co/web/sigep2/hdv/-/directorio/S4731457-8003-5/view</t>
  </si>
  <si>
    <t>Prestación de servicios profesionales al Grupo de Comunicaciones del Ministerio de Ambiente y Desarrollo Sostenible para la generación de contenido relacionada con la gestión institucional para su divulgación en redes sociales, canales digitales y plataformas oficiales de la entidad.</t>
  </si>
  <si>
    <t>1. Proyectar insumos y proponer elementos que permitan la construcción del diseño de la estrategia de difusión de contenidos del Ministerio de Ambiente y Desarrollo Sostenible en las diferentes plataformas digitales. 2. Apoyar el desarrollo de contenidos especiales pedagógicos e informativos para los canales digitales del Ministerio de Ambiente y Desarrollo Sostenible con énfasis en WhatsApp. 3. Proyectar y gestionar las respuestas de solicitudes de los usuarios de las redes sociales en relación con servicios, proyectos y actividades del Ministerio. 4. Apoyar los procesos de comunicación tales como: ruedas de prensa, lanzamientos de estrategias comunicacionales y demás actividades cuando estas se requieran, conforme a los requerimientos del grupo de comunicaciones del Ministerio. 5. Brindar acompañamiento al Grupo de Comunicaciones en la recolección de datos de tráfico y alcance de las publicaciones en redes sociales, mediante la medición de acciones y monitoreo con el fin de generar informes y reaccionar frente al comportamiento de las redes y mejorar la interacción digital del ministerio.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</si>
  <si>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TREINTA Y CINCO MILLONES DE PESOS M/CTE ($ 35.000.000) incluidos los impuestos a los que haya lugar.</t>
  </si>
  <si>
    <t>https://community.secop.gov.co/Public/Tendering/OpportunityDetail/Index?noticeUID=CO1.NTC.6456749&amp;isFromPublicArea=True&amp;isModal=False</t>
  </si>
  <si>
    <t>GERMAN ALBERTO BELTRAN HERRERA</t>
  </si>
  <si>
    <t>ADMINISTRACIÓN PUBLICA</t>
  </si>
  <si>
    <t>https://www1.funcionpublica.gov.co/web/sigep2/hdv/-/directorio/S2326989-8003-5/view</t>
  </si>
  <si>
    <t>El valor del contrato a celebrar es hasta por la suma de DIECISEIS MILLONES QUINIENTOS MIL PESOS M/CTE. ($16.500.000).</t>
  </si>
  <si>
    <t>https://community.secop.gov.co/Public/Tendering/OpportunityDetail/Index?noticeUID=CO1.NTC.6532750&amp;isFromPublicArea=True&amp;isModal=False</t>
  </si>
  <si>
    <t>El término estrictamente indispensable para que el contratista cumpla con el objeto y obligaciones contractuales será tres (3) meses, o hasta 31 de diciembre, lo primero que ocurra.</t>
  </si>
  <si>
    <t>1232 - CESION</t>
  </si>
  <si>
    <t>JENNIFER RODRIGUEZ ACEVEDO</t>
  </si>
  <si>
    <t>https://www1.funcionpublica.gov.co/web/sigep2/hdv/-/directorio/S28860-8003-5/view</t>
  </si>
  <si>
    <t>El valor sin ejecutar y que se cede del Contrato de Prestación de Servicios Profesionales No. 1232 de 2024 es de CINCO MILLONES SEISCIENTOS OCHENTA Y TRES MIL TRESCIENTOS TREINTA Y CUATRO PESOS M/CTE ($5.683.334) incluido impuestos a que haya lugar.</t>
  </si>
  <si>
    <t>El término estrictamente indispensable para que el contratista cumpla con el objeto y obligaciones contractuales será UN (1) mes, o hasta 31 de diciembre, lo primero que ocurra.</t>
  </si>
  <si>
    <t>HUGO ARMANDO CENDALES PRIETO</t>
  </si>
  <si>
    <t>https://www1.funcionpublica.gov.co/web/sigep2/hdv/-/directorio/S1359542-8003-5/view</t>
  </si>
  <si>
    <t>Prestación de servicios profesionales a la Dirección de Bosques, Biodiversidad y Servicios Ecosistémicos del Ministerio de Ambiente y Desarrollo Sostenible, para apoyar la realización de las actividades de levantamiento de información, análisis de negocio y definición de requerimientos del registro único de ecosistemas de áreas ambientales</t>
  </si>
  <si>
    <t>1. Realizar el análisis y construcción del documento de la situación actual para el registro único de ecosistemas de áreas ambientales - REAA. 2. Realizar la construcción del documento de actores y necesidades (matriz de interesados) para el registro de áreas ambientales – REAA, con las respectivas actualizaciones. 3. Realizar en conjunto con el equipo técnico de la Dirección de Bosques y Servicios Ecosistémicos, el documento de análisis y construcción de propuesta de solución futura para la automatización del registro único de ecosistemas de áreas ambientales – REAA 4. Identificar las brechas entre la situación actual y la propuesta de situación futura, proponiendo actividades de mejora para la eliminación de las brechas encontradas. 5. Elaborar en conjunto con la Dirección de Bosques y Servicios Ecosistémicos, el documento de requerimientos funcionales y no funcionales para el desarrollo del sistema de registro único de ecosistemas de áreas ambientales – REAA, acorde a lineamientos del Ministerio de Ambiente y Desarrollo Sostenible. 6. Elaborar las historias de usuario y casos de prueba registro único de ecosistemas de áreas ambientales – REAA, aplicando los lineamientos del Ministerio de Ambiente y Desarrollo Sostenible 7. Documentar los productos o resultados de las actividades de levantamiento de información e implementación de las etapas de conceptualización, planeación y ejecución del Proyecto TI que se realicen entre la Dirección de Bosques y Servicios Ecosistémicos, la Oficina de Negocios Verdes y Sostenible y la Oficina de Tecnologías de la Información y la Comunicación, acorde a lineamientos del Ministerio de Ambiente y Desarrollo Sostenible. 8. Participar en las reuniones y demás espacios de trabajo que le sean requeridos por el supervisor relacionados con el objeto del contrato. 9. Las demás que sean asignadas por el Supervisor del Contrato.</t>
  </si>
  <si>
    <t>El valor del contrato a celebrar es hasta por la suma de CUARENTA Y OCHO MILLONES DE PESOS M/CTE ($48.000.000), incluidos los impuestos a que haya lugar.</t>
  </si>
  <si>
    <t>https://community.secop.gov.co/Public/Tendering/OpportunityDetail/Index?noticeUID=CO1.NTC.6467218&amp;isFromPublicArea=True&amp;isModal=False</t>
  </si>
  <si>
    <t>El término estrictamente indispensable para que el contratista cumpla con el objeto y obligaciones contractuales será de CINCO (5) MESES, o hasta 31 de diciembre de 2024, lo primero que ocurra.</t>
  </si>
  <si>
    <t>Prestar el servicio de mantenimiento preventivo y correctivo, incluida la inspección y certificación bajo la NTC 5926-1 para dos (2) ascensores tipo pasajeros marca NOVA, ubicados en el edificio principal del Ministerio de Ambiente y Desarrollo Sostenible.</t>
  </si>
  <si>
    <t>1. Cumplir con plena autonomía técnica y administrativa, con las obligaciones, especificaciones y estándares definidos en la Ficha Técnica, Estudios Previos y demás documentos del proceso. 2. Elaborar y entregar dentro de los cinco (5) días después de legalizado el contrato para aprobación del supervisor del contrato el cronograma en donde se incluya las actividades a desarrollar y las fechas de ejecución. Ejecutar las diferentes labores conforme cronograma de trabajo que apruebe el supervisor de contrato cumpliendo con las normas de seguridad y salud en el trabajo SST 3. Entregar un informe técnico detallado posterior a la realización de cada uno de los mantenimientos preventivos o correctivos en los ascensores, señalando las fechas de ejecución, actividades realizadas, registro fotográfico. 4. Realizar el soporte técnico con disponibilidad de atención de lunes a domingo en horario 7x24 cuando se presenten atrapamientos o fallas en los ascensores del edificio principal. 5. Realizar los acompañamientos técnicos cuando se requieran intervenir los ascensores del edificio principal con el fin de garantizar el correcto funcionamiento. Los costos de estos acompañamientos técnicos deben estar incluidos dentro de la oferta económica. 6. Abstenerse de realizar trabajos que no hayan sido autorizados por el supervisor del contrato, por ende, los costos incurridos en trabajos no autorizados no serán asumidos por la Entidad. En consecuencia, el contratista deberá solicitar la autorización previa a la intervención de los equipos y ejecución de todas las actividades. 7. Contar con el personal mínimo establecido en la ficha técnica garantizando durante toda la ejecución del contrato la permanencia e idoneidad dicho personal que intervenga en las actividades, respondiendo por la correcta y oportuna ejecución de los trabajos. 8. Permitir al personal de seguridad y vigilancia o cualquier persona autorizada por la Entidad, la revisión de los elementos que ingresen o se retiren por parte del contratista de las instalaciones. 9. Durante la permanencia en las instalaciones del Ministerio de Ambiente y Desarrollo Sostenible el contratista se obliga a identificar al personal que presta el servicio en las instalaciones 10. Dar cumplimiento a los criterios ambientales establecidos por el Ministerio y entregar los debidos soportes de ejecución conforme a los establecido en la ficha técnica. 11. Las demás que se deriven de la naturaleza y del objeto del contrato.</t>
  </si>
  <si>
    <t>El presupuesto oficial para la presente contratación es de TREINTA Y SIETE MILLONES NOVECIENTOS OCHENTA Y NUEVE MIL CUATROCIENTOS CUARENTA Y DOS PESOS ($37.989.442).</t>
  </si>
  <si>
    <t>A-02-02-02-008-007</t>
  </si>
  <si>
    <t>GABRIEL IGNACIO BARGUIL ORREGO</t>
  </si>
  <si>
    <t>TECNICO ADMINISTRATIVO GRADO 14</t>
  </si>
  <si>
    <t>https://community.secop.gov.co/Public/Tendering/OpportunityDetail/Index?noticeUID=CO1.NTC.6508799&amp;isFromPublicArea=True&amp;isModal=False</t>
  </si>
  <si>
    <t>El plazo de ejecución del contrato será hasta el 31 de diciembre de 2024, contado a partir de la suscripción del acta de inicio, previo cumplimiento de los requisitos de perfeccionamiento y ejecución.</t>
  </si>
  <si>
    <t>IPMC-008-2024</t>
  </si>
  <si>
    <t>SOPORTE ITIS</t>
  </si>
  <si>
    <t>FERNANDO GUILLERMO ACOSTA CAICEDO</t>
  </si>
  <si>
    <t>Adquisición de licencia de uso para acceso a la herramienta antiplagio y de verificación de contenidos, como apoyo a los procesos de creación, revisión, corrección de estilo y publicación de documentos, para el cumplimiento de las funciones otorgadas a la Subdirección de Educación y Participación del Ministerio de Ambiente y Desarrollo Sostenible.</t>
  </si>
  <si>
    <t>1. Entregar la licencia de uso del software antiplagio con todos sus componentes, asegurando su funcionamiento y buen uso por el término de un (1) año a partir de la activación. 2. Cumplir con las especificaciones técnicas que hacen parte de la ficha técnica y demás documentos que forman parte integral del presente proceso 3. Entregar el certificado de originalidad de la licencia del software y sus componentes durante la vigencia de esta. 4. Entregar documento de extensión de garantía de fabricante. 5. Entregar las instrucciones, manual de funcionamiento, guías e instructivos para su buen uso. 6. Atender a través de comunicación telefónica o por el correo electrónico, en un término no mayor a 24 horas, las solicitudes del supervisor o quien este designe, con el fin de absolver inquietudes sobre el funcionamiento del sistema y su operación durante el término de la vigencia de la licencia. 7. Realizar transferencia de conocimiento integral de manera presencial del licenciamiento del software con los diferentes componentes de dos (2) horas a tres (3) personas del ministerio, responsables de la operación y/o manejo de la licencia antiplagio. Así mismo, el profesional que realice la transferencia debe estar altamente capacitado en el manejo del software. 8. Entregar junto con la activación del software las guías, instrucciones y demás documentos en formato digital, en idioma español, garantizando la autenticidad y fidelidad del contenido. 9. Cumplir con las políticas de TI, de Seguridad y Privacidad de la información, y Sistema de Gestión de Calidad. 10. Suscribir el acuerdo de confidencialidad. 11. Cumplir con los procedimientos para la implementación en ambientes de prueba y producción mediante una adecuada gestión de cambios. 9.3. Obligaciones contractuales asociadas a Seguridad y Salud en el Trabajo 1. Entregar constancia de autoevaluación del Sistema de Gestión de Seguridad y Salud en el Trabajo SG-SST, la cual se debe encontrar en la valoración de mínima de MODERADAMENTE ACEPTABLE, de acuerdo con los criterios de valoración de la Resolución 0312 de 2019. (registro realizado en la página del Ministerio de Trabajo de acuerdo con la circular 0015 del 21 de febrero de 2024).</t>
  </si>
  <si>
    <t>El presupuesto oficial para el presente contrato es de TREINTA Y CINCO MILLONES CIENTO VEINTIOCHO MIL DE PESOS MTC ($35.128.000) incluidos impuestos, tasas, legales vigentes al momento de la apertura del presente proceso y demás costos directos e indirectos que la ejecución del contrato conlleve.</t>
  </si>
  <si>
    <t>https://community.secop.gov.co/Public/Tendering/OpportunityDetail/Index?noticeUID=CO1.NTC.6396682&amp;isFromPublicArea=True&amp;isModal=False</t>
  </si>
  <si>
    <t>El plazo de ejecución del contrato será de UN MES sin que se supere en todo caso el 31 de diciembre de 2024.</t>
  </si>
  <si>
    <t>MERCED DAYANA CAMPAZ CAICEDO</t>
  </si>
  <si>
    <t>https://www1.funcionpublica.gov.co/web/sigep2/hdv/-/directorio/S3776176-8003-5/view</t>
  </si>
  <si>
    <t>7 Prestar servicios profesionales al Ministerio de Ambiente y Desarrollo Sostenible brindando acompañamiento jurídico a la jefatura de la Oficina Asesora Jurídica en los asuntos étnicos y de comunidades negras, afrocolombianas, raizales y palenqueras, de su respectiva competencia, así como en los temas estratégicos y transversales de la oficina y demás trámites jurídicos inherentes.</t>
  </si>
  <si>
    <t>1. Revisar Jurídica y legalmente los asuntos étnicos y de comunidades negras, afrocolombianas, raizales y palenqueras que sean estratégicos y transversales de la competencia de la Oficina Asesora Jurídica, según asignación del Supervisor del contrato. 2. Brindar acompañamiento jurídico a la jefatura de la Oficina Asesora Jurídica en los asuntos relacionados con comunidades negras afrocolombianas, raizales y palenqueras. 3. Asistir a las reuniones que le sean solicitadas por el (la) Jefe (a) de la Oficina Asesora Jurídica, con el fin de brindar asesoramiento jurídico con respecto a los temas que le sean requeridos. 4. Proyectar y consolidar los conceptos jurídicos que sean solicitados por el (la) Jefe (a) de la Oficina Asesora Jurídica. 5. Las demás actividades asignadas por el Supervisor del contrato y que estén relacionadas con el objeto contractual.</t>
  </si>
  <si>
    <t>El valor del contrato a celebrar es hasta por la suma de CUARENTA MILLONES DE PESOS MCTE ($ 40.000.000), incluido los impuestos a que haya lugar.</t>
  </si>
  <si>
    <t>https://community.secop.gov.co/Public/Tendering/OpportunityDetail/Index?noticeUID=CO1.NTC.6467940&amp;isFromPublicArea=True&amp;isModal=False</t>
  </si>
  <si>
    <t>El término estrictamente indispensable para que el contratista cumpla con el objeto y obligaciones contractuales será de Cinco (5) meses, o hasta 31 de diciembre, lo primero que ocurra</t>
  </si>
  <si>
    <t>INGENIERIA CASTATRAL Y GEODESIA</t>
  </si>
  <si>
    <t>1. Prestar apoyo profesional para realizar ejercicios de análisis geográfico espacial de competencia de la Dirección de Ordenamiento Ambiental Territorial y Sistema Nacional Ambiental SINA en el marco de las ordenes de la sentencia de ventanilla minera. 2. Prestar apoyo profesional para la implementación de protocolos, metodologías y estándares para el manejo de la información geográfica ambiental y de análisis espacial al interior de la Dirección de Ordenamiento Ambiental Territorial y Sistema Nacional Ambiental – SINA, en coordinación con las demás dependencias de Ministerio bajo los estándares de interoperabilidad e intercambio de datos adoptados en el marco del Sistema de Administración del Territorio SAT 3. Desarrollar información ambiental y los análisis geográfico-espaciales a que haya lugar para apoyar estudios e investigaciones que permitan proponer políticas relacionadas con el ordenamiento ambiental territorial y los procesos de planificación y gestión ambiental territorial a cargo de las Corporaciones Autónomas regionales en el ámbito de la competencia del Ministerio de Ambiente y Desarrollo Sostenible. 4. Brindar apoyo profesional a la Dirección de Ordenamiento Ambiental Territorial y Sistema Nacional Ambiental en el análisis espacial y gestión de información ambiental proveniente de las Corporaciones Autónomas Regionales y demás entidades del SINA, en el marco de los procesos de divulgación y acceso a la información competencia del Ministerio de Ambiente y Desarrollo Sostenible. 5. Apoyar el desarrollo y la implementación de flujos de trabajo sobre datos ambientales para obtener de información a partir de análisis geográficos y espaciales que brinde soporte a la toma de decisiones en materia de ordenamiento ambiental y planificación a cargo de las entidades territoriales y demás entidades del SINA como parte de la gestión a cargo de la Dirección de Ordenamiento Ambiental Territorial y Sistema Nacional Ambiental. 6. Las demás obligaciones que le sean asignadas y que guarden relación directa con la naturaleza del objeto contractual.</t>
  </si>
  <si>
    <t>El valor del contrato a celebrar es hasta por la suma de $25.306.667 incluido los impuestos a que haya lugar.</t>
  </si>
  <si>
    <t>https://community.secop.gov.co/Public/Tendering/OpportunityDetail/Index?noticeUID=CO1.NTC.6488811&amp;isFromPublicArea=True&amp;isModal=False</t>
  </si>
  <si>
    <t>El término estrictamente indispensable para que el contratista cumpla con el objeto y obligaciones contractuales será de cuatro (04) meses y veintiséis (26) días, o hasta 31 de diciembre de 2024, lo primero que ocurra.</t>
  </si>
  <si>
    <t>IPMC-003-2024</t>
  </si>
  <si>
    <t>RIDA SOLUCIONES INTEGRALES SAS</t>
  </si>
  <si>
    <t>Prestar el servicio de mantenimiento preventivo y correctivo para las plantas eléctricas ubicadas en las instalaciones del Ministerio de Ambiente y Desarrollo Sostenible</t>
  </si>
  <si>
    <t>1. Cumplir con plena autonomía técnica y administrativa, con las obligaciones, especificaciones y estándares definidos en la Ficha Técnica, Estudios Previos, invitación pública y demás documentos del proceso. 2. Elaborar y entregar dentro de los cinco (5) días después del inicio del contrato para aprobación del supervisor del contrato el cronograma en donde se incluya las actividades a desarrollar y fechas de ejecución. 3. Entregar un informe técnico detallado posterior a la realización de cada uno de los mantenimientos preventivos o correctivos, señalando las fechas de ejecución, actividades realizadas, registro fotográfico. 4. Realizar el soporte técnico con disponibilidad de atención de lunes a domingo en horario 7x24 cuando se presenten fallas en las plantas eléctricas o transferencias. 5. Realizar acompañamientos técnicos cuando se requiera intervenir las instalaciones eléctricas de la Entidad y se vean involucradas las plantas eléctricas o transferencias automáticas con el fin de garantizar el correcto funcionamiento. Los costos de estos acampamientos técnicos deben estar incluidos dentro de la oferta económica. 6. Abstenerse de realizar trabajos que no hayan sido autorizados por el supervisor del contrato, por ende, los costos incurridos en trabajos no autorizados no serán asumidos por la Entidad. En consecuencia, el contratista deberá solicitar la autorización previa a la intervención de los equipos y ejecución de todas las actividades. 7. Suministrar e instalar los repuestos requeridos en el mantenimiento correctivo los cuales serán descontados de la bolsa de correctivos. 8. Permitir al personal de seguridad y vigilancia o cualquier persona autorizada por la Entidad, la revisión de los elementos que ingresen o se retiren por parte del contratista de las instalaciones. 9. Durante la permanencia en las instalaciones del Ministerio de Ambiente y Desarrollo Sostenible el contratista se obliga a identificar al personal que presta el servicio en las instalaciones 10. Dar cumplimiento a los criterios ambientales y lo correspondiente a seguridad y salud en el trabajo establecido por el Ministerio de Ambiente y Desarrollo Sostenible, establecidas en la ficha técnica. 11. Contar con el personal mínimo garantizando durante toda la ejecución del contrato la permanencia e idoneidad dicho personal que intervenga en las actividades y que garanticen la correcta y oportuna ejecución de los mantenimientos, todo el personal debe cumplir con los requerimientos exigidos y en caso si ingresa personal nuevo éste debe ser reportado y debidamente aprobado por el supervisor del contrato. 12. Las demás que se deriven de la naturaleza y del objeto del contrato.</t>
  </si>
  <si>
    <t>https://community.secop.gov.co/Public/Tendering/OpportunityDetail/Index?noticeUID=CO1.NTC.6316776&amp;isFromPublicArea=True&amp;isModal=False</t>
  </si>
  <si>
    <t>El plazo de ejecución del contrato será hasta el 31 de diciembre de 2024, contados a partir de la suscripción de acta de inicio, previo cumplimiento de los requisitos de perfeccionamiento y ejecución del contrato.</t>
  </si>
  <si>
    <t>DINEIDA ORTIZ ROJAS</t>
  </si>
  <si>
    <t>INGENIERIA DE DESARROLLO AMBIENTAL</t>
  </si>
  <si>
    <t>https://www1.funcionpublica.gov.co/web/sigep2/hdv/-/directorio/S6945-8003-5/view</t>
  </si>
  <si>
    <t>Prestar servicios profesionales a la Oficina Asesora de Planeación del Ministerio de Ambiente y Desarrollo Sostenible, llevando a cabo las actividades relacionadas con las responsabilidades asignadas a la entidad ante el Sistema General de Regalías.</t>
  </si>
  <si>
    <t>1. Diligenciar las fichas con el resultado de la verificación de requisitos correspondiente a los proyectos ambientales presentados en el marco de las convocatorias del Sistema General de Regalías. 2. Evaluar los proyectos ambientales que le sean asignados, que se presenten para ser financiados con recursos del Sistema General de Regalías. 3. Efectuar el acompañamiento técnico a los proyectos de inversión que pretenden ser financiados con recursos del Sistema General de Regalías, participando en las mesas de trabajo convocadas por las diferentes instancias. 4. Preparar las comunicaciones de respuesta a las solicitudes de información de los particulares o entidades públicas y privadas relacionados con proyectos ambientales del Sistema General de Regalías. 5. Las demás asignadas por el supervisor del contrato y que tengan relación con el objeto contractual.</t>
  </si>
  <si>
    <t>El valor del contrato a celebrar es hasta por la suma de CUARENTA MILLONES CUATROCIENTOS VEINTIOCHO MIL SEISCIENTOS SESENTA Y SIETE PESOS M/CTE ($40.428.667,00), incluido los impuestos a que haya lugar</t>
  </si>
  <si>
    <t>https://community.secop.gov.co/Public/Tendering/OpportunityDetail/Index?noticeUID=CO1.NTC.6469957&amp;isFromPublicArea=True&amp;isModal=False</t>
  </si>
  <si>
    <t>El término estrictamente indispensable para que el contratista cumpla con el objeto y obligaciones contractuales será de 4 meses y 29 días calendario, o hasta 31 de diciembre, lo primero que ocurra</t>
  </si>
  <si>
    <t>GONZALO ALBERTO ESCOBAR NIÑO</t>
  </si>
  <si>
    <t>https://www1.funcionpublica.gov.co/web/sigep2/hdv/-/directorio/S587896-8003-5/view</t>
  </si>
  <si>
    <t>Prestar servicios profesionales a la Oficina Asesora de Planeación del Ministerio de Ambiente y Desarrollo Sostenible, apoyando el desarrollo de las funciones que le fueron asignadas por el Sistema General de Regalías – SGR en el marco de la Ley 2056 de 2020</t>
  </si>
  <si>
    <t>1. Apoyar técnicamente a entidades públicas y grupos étnicos en la formulación y estructuración de proyectos de inversión del sector de ambiente y desarrollo sostenible a ser financiados con recursos del Sistema General de Regalías. 2. Diligenciar la ficha resultado de la verificación de requisitos de los proyectos del sector ambiente presentados en el marco de las convocatorias de la Asignación Ambiental abiertas por el Ministerio, relacionadas con el Sistema General de Regalías. 3. Elaborar el concepto de evaluación según los criterios establecidos en los términos de referencia de las convocatorias abiertas de la Asignación Ambiental del Sistema General de Regalías y de viabilidad, de los proyectos que le sean asignados. 4. Realizar la evaluación o viabilización de los proyectos de inversión del sector de ambiente y desarrollo sostenible a financiar con recursos del Sistema General de Regalías, mediante pronunciamientos. 5. Elaborar, tramitar y gestionar respuestas o insumos en atención a los requerimientos de información realizados por parte de las entidades públicas o privadas, personas naturales o jurídicas, relacionadas con el Sistema General de Regalías. 6. Apoyar la elaboración de instrumentos técnicos o normativos del sector de ambiente y desarrollo sostenible, relacionados con el Sistema General de Regalías- SGR 7. Todas las demás asignadas por el supervisor del contrato y que tengan relación con el objeto contractual.</t>
  </si>
  <si>
    <t>El valor del contrato a celebrar es hasta por la suma de CUARENTA Y CUATRO MILLONES SETECIENTOS MIL PESOS M/CTE ($44.700.000,00), incluido los impuestos a que haya lugar.</t>
  </si>
  <si>
    <t>https://community.secop.gov.co/Public/Tendering/OpportunityDetail/Index?noticeUID=CO1.NTC.6470350&amp;isFromPublicArea=True&amp;isModal=False</t>
  </si>
  <si>
    <t>ANGELA MARIA PLATA RANGEL</t>
  </si>
  <si>
    <t>https://www1.funcionpublica.gov.co/web/sigep2/hdv/-/directorio/S4957456-8003-5/view</t>
  </si>
  <si>
    <t>Prestar servicios profesionales a la Subdirección de Educación y Participación para contribuir en el desarrollo de estrategias y estructuración de lineamientos en materia de educación ambiental, de acuerdo con la normatividad vigente y las políticas ambientales</t>
  </si>
  <si>
    <t>1. Desarrollar estrategias y estructurar lineamientos de educación ambiental que permitan a la Subdirección de Educación y Participación generar acciones en materia de promoción, protección y cuidado del medio ambiente de conformidad a la normatividad vigente y políticas ambientales aplicables. 2. Brindar apoyó en la orientación y acompañamiento en la estructuración del Programa Nacional de Educación Ambiental de conformidad a la normatividad vigente y políticas ambientales aplicables. 3. Apoyar en la estructuración de una estrategia para la promoción, divulgación y apropiación social de la promoción y divulgación de los derechos de acceso a la información; la participación ciudadana en la toma de decisiones del sector; la participación pública y el acceso a la justicia en asuntos ambientales. 4. Elaborar una propuesta temática y metodológica para la gestión de espacios de educación ambiental con el propósito de fortalecer las capacidades del Ministerio de Ambiente y Desarrollo Sostenible en sus equipos internos, para la compresión e implementación de los compromisos institucionales y sectoriales 5. Apoyar y respaldar el proceso de revisión de los resultados derivados de instrumentos o documentos generados para el Programa Nacional de Educación Ambiental. 6. Aportar a la construcción de herramientas que aporten a la implementación de las estrategias de educación ambiental con enfoque diferencial y territorial en materia de promoción, protección y cuidado del medio ambiente de conformidad a la normatividad vigente y políticas ambientales aplicables. 7. Apoyar en la orientación de los procesos de formación, desarrollo de capacidades y habilidades del SINA que aporten a la implementación del Programa Nacional de Educación Ambiental. 8. Suministrar los insumos para dar respuesta a derechos de petición, quejas, reclamos, requerimientos, consultas y demás que sean competencia de la Subdirección. 9. Las demás obligaciones que se le asignen y que tengan relación directa con el objeto del contrato</t>
  </si>
  <si>
    <t>El valor del contrato a celebrar es hasta por la suma de CUARENTA Y SEIS MILLONES SEISCIENTOS SESENTA Y SEIS MIL SEISCIENTOS SESENTA Y SIETE PESOS M/CTE ($46.666.667), incluido los impuestos a que haya lugar.</t>
  </si>
  <si>
    <t>https://community.secop.gov.co/Public/Tendering/OpportunityDetail/Index?noticeUID=CO1.NTC.6485409&amp;isFromPublicArea=True&amp;isModal=False</t>
  </si>
  <si>
    <t>El término estrictamente indispensable para que el contratista cumpla con el objeto y obligaciones contractuales será CUATRO (4) MESES Y VEINTE (20) DÍAS, o hasta 31 de diciembre 2024, lo primero que ocurra.</t>
  </si>
  <si>
    <t>VIVIANA ELOISA GOMEZ RENGIFO</t>
  </si>
  <si>
    <t>https://www1.funcionpublica.gov.co/web/sigep2/hdv/-/directorio/S3157555-8003-5/view</t>
  </si>
  <si>
    <t>Prestación de servicios profesionales a la Oficina de Negocios Verdes y Sostenibles, para apoyar desde el componente técnico el proceso de producción del viche, haciendo uso de los saberes, tradiciones y elementos tangibles asociados y al Paisaje Cultural B/Vichero del Pacífico colombiano como patrimonio colectivo e instrumento de desarrollo económico, social, ambiental y cultural de las comunidades negras del Pacífico, requeridas por el Grupo de competitividad y promoción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</si>
  <si>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un informe mensual, detallando los aspectos sanitarios requeridos para la elaboración y comercialización del viche y sus derivados en el proceso de estructuración del proyecto de Restauración y conservación del Paisaje Cultural Vichero en el Pacífico Colombiano – Uramba Vichera. 3. Generar la información requerida del territorio que permita la formulación y estructuración del proyecto de Restauración y conservación del Paisaje Cultural Vichero en el Pacífico Colombiano – Uramba Vichera, bajo los lineamientos de la Oficina de Negocios Verdes y Sostenibles. 4. Participar en las reuniones relacionadas con el objeto contractual, para lo cual se deben allegar los soportes de la asistencia (actas, listados y registros fotográficos), ayudas de memoria y soporte del seguimiento a los compromisos establecidos por la Oficina de Negocios Verdes Sostenibles. 5. Las demás que determine el supervisor del contrato, relacionadas con el ejercicio de sus obligaciones y del objeto contractual.</t>
  </si>
  <si>
    <t>El valor del contrato a celebrar es hasta por la suma de DIECISEIS MILLONES QUINIENTOS MIL PESOS M/CTE ($16.500.000), incluido los impuestos a que haya lugar.</t>
  </si>
  <si>
    <t>https://community.secop.gov.co/Public/Tendering/OpportunityDetail/Index?noticeUID=CO1.NTC.6535970&amp;isFromPublicArea=True&amp;isModal=False</t>
  </si>
  <si>
    <t>JOSE FELIPE CUERO CUERO</t>
  </si>
  <si>
    <t>https://www1.funcionpublica.gov.co/web/sigep2/hdv/-/directorio/S4677592-8003-5/view</t>
  </si>
  <si>
    <t>1. Apoyar acc iones de identificación, c aracterización y foc alizac ión de procesos sociales y comunitarios ambientales, para la implementac ión de estrategias de ac ompañamiento y f ortalec imiento de capacidades que promuevan la participación ciudadana en la región asignada. 2. Apoyar acciones de divulgación de los lineamientos del PND y la oferta institucional para favorec er la garantía del derecho a la participación, el acceso a la información y la incidencia de las comunidades en la toma de decisiones de carácter ambiental en la región asignada. 3. Apoyar acciones de identificac ión y construcción de rutas de interv enc ión de la entidad en el marco del Sistema Nacional de Diálogo para la Prevención y Transformación de Conflictos Socioambientales. 4. Apoyar la generació n de insumo s para la construcción de documen to s técnicos, informes, ayudas de memorias, actas, matrices, infografías y demás información relacionada con el objeto contractual 5. Participar en los espacio s de diálogo social y demás instancia s donde sean requerido s y autoriza d o s por el supervisor del contrato. 6. Apoyar la dinamización y seguimie n to de las actividade s realizada s por el equipo territorial de diálogo social de la región designada y la generación oportuna de reportes periódicos requeridos. 7. Apoyar los proc esos de artic ulación con actores institucionales de carácter territorial y los procesos de planeac ión estratégic a instituc ional para ac ompañar la implementac ión de estrategias para la prevención de conflictos socioambientales. 8. Asistir a las reuniones, espacios de diálogo que asigne el supervisor. 9. Las demás obligaciones que se le asignen y que tengan relación con el objeto del contrato.</t>
  </si>
  <si>
    <t>El valor del contrato a celebrar es hasta por la suma de VEINTITRES MILLO NES CUATRO CIENTO S SES ENTA Y SEIS MIL SEISCIENTO S SESENTA Y SIETE PESO S ($23.466.667), incluido los impuestos a que haya lugar</t>
  </si>
  <si>
    <t>GUAPI</t>
  </si>
  <si>
    <t>https://community.secop.gov.co/Public/Tendering/OpportunityDetail/Index?noticeUID=CO1.NTC.6575604&amp;isFromPublicArea=True&amp;isModal=False</t>
  </si>
  <si>
    <t>El término estrictamente indispensable para que el contratista cumpla con el objeto y obligaciones contractuales será de cuatro meses (4) y ocho (8) días o hasta 31 de diciembre, lo primero que ocurra.</t>
  </si>
  <si>
    <t>DIANA PAOLA GONZALEZ JIMINEZ</t>
  </si>
  <si>
    <t>https://www1.funcionpublica.gov.co/web/sigep2/hdv/-/directorio/S1504753-8003-5/view</t>
  </si>
  <si>
    <t>Prestar los servicios profesionales al despacho del Viceministerio de Políticas y Normalización Ambiental del Ministerio de Ambiente y Desarrollo Sostenible, como apoyo técnico en el desarrollo y seguimiento a los compromisos de la Sentencia 2013-02459-01 del Consejo de Estado, Ventanilla Minera.</t>
  </si>
  <si>
    <t>1. Presentar en los primeros 15 días calendario de ejecución del contrato un plan de trabajo que incluya un cronograma de actividades donde se detalle la forma en la que se ejecutarán cada una de las obligaciones contractuales. 2. Apoyar en la implementación y seguimiento de acciones relacionadas con el desarrollo del ordenamiento ambiental minero del territorio y el acceso de información ambiental minera. 3. Apoyar el desarrollo y seguimiento del marco ambiental reglamentario y de política relacionados con el sector minero. 4. Apoyar en la convocatoria de reuniones periódicas de articulación y seguimiento a compromisos de ventanilla minera incluido las Mesas Técnicas Intersectoriales MTI con las actas e informes correspondientes. 5. Consolidar y presentar el informe anual de sostenibilidad, y cualquier otro informe o presentación periódica requerida en cumplimiento de la sentencia de ventanilla minera. 6. Proyectar y gestionar, cuando sea requerido, las respuestas a peticiones, requerimientos de órganos de control y demás solicitudes en temas relacionados con el objeto contractual.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del Viceministerio de Política y Normalización Ambiental, garantizando su conservación mediante el cargue respectivo en las carpetas digitales institucionales designadas para ello. Calle 37 No. 8 - 40, Bogotá D.C., Colombia Conmutador: (+57) 601 332 3400 https://www.minambiente.gov.co/ F-A-CTR-52: V7 – 27/07/2023 Página 10|22 9. Apoyar, cuando sea requerido, las jornadas de capacitación o divulgación relacionadas con las funciones del Viceministerio de Política y Normalización Ambiental, en las que la experticia del contratista sea necesaria o en las que se relacione con el objeto contractual.</t>
  </si>
  <si>
    <t>El valor del contrato a celebrar es hasta por la suma de CINCUENTA Y SEIS MILLONES TRESCIENTOS CINCUENTA MIL PESOS M/CTE ($56.350.000) incluido los impuestos a que haya lugar.</t>
  </si>
  <si>
    <t>https://community.secop.gov.co/Public/Tendering/OpportunityDetail/Index?noticeUID=CO1.NTC.6502188&amp;isFromPublicArea=True&amp;isModal=False</t>
  </si>
  <si>
    <t>El término estrictamente indispensable para que el contratista cumpla con el objeto y obligaciones contractuales será CUATRO (4) MESES Y VEINTE (20) DÍAS o hasta 31 de diciembre de 2024, lo primero que ocurra.</t>
  </si>
  <si>
    <t>CLARA LUCIA SIERRA DIAZ</t>
  </si>
  <si>
    <t>https://www1.funcionpublica.gov.co/web/sigep2/hdv/-/directorio/S4466111-8003-5/view</t>
  </si>
  <si>
    <t>El valor del contrato a celebrar es hasta por la suma de SESENTA Y SIETE MILLONES SEISCIENTOS SESENTA Y SEIS MIL SEISCIENTOS SESENTA Y SIETE PESOS M/CTE ($67.666.667) incluido los impuestos a que haya lugar.</t>
  </si>
  <si>
    <t>https://community.secop.gov.co/Public/Tendering/OpportunityDetail/Index?noticeUID=CO1.NTC.6506028&amp;isFromPublicArea=True&amp;isModal=False</t>
  </si>
  <si>
    <t>El término estrictamente indispensable para que el contratista cumpla con el objeto y obligaciones contractuales será CUATRO (4) MESES Y VEINTICINCO (25) DÍAS o hasta 31 de diciembre de 2024, lo primero que ocurra.</t>
  </si>
  <si>
    <t>OMAR BERNARDO MILLAN BAUTISTA</t>
  </si>
  <si>
    <t>https://www1.funcionpublica.gov.co/web/sigep2/hdv/-/directorio/S583094-8003-5/view</t>
  </si>
  <si>
    <t>Prestar los servicios profesionales a la Subdirección de Educación y Participación para apoyar el proceso de actualización de la Política Nacional de Educación Ambiental</t>
  </si>
  <si>
    <t>1. Apoyar el proceso de recopilación, análisis y sistematización de insumos técnicos relacionados con el 
proceso de actualización de la PNEA.
2. Apoyar la elaboración de documentos técnicos conducentes a la consolidación del proceso de 
actualización de la PNEA 3. Apoyar el proceso de participación ciudadana requerido para la actualización de la PNEA
4. Apoyar la implementación de estrategias metodológicas enmarcadas en el proceso de implementación de 
las estrategias de educación ambiental adelantadas por la dependencia
5. Asistir a las reuniones que asigne el supervisor.
6. Apoyar en la respuesta a requerimientos, derechos de petición y demás solicitudes asignadas por el 
supervisor del contrato.
7. Las demás obligaciones que se le asignen y que tengan relación con el objeto del contrato.</t>
  </si>
  <si>
    <t>El valor del contrato a celebrar es hasta por la suma de TREINTA Y NUEVE MILLONES CIEN MIL PESOS M/CTE ($39.100.000), incluye IVA y todos los impuestos a que haya lugar.</t>
  </si>
  <si>
    <t>https://community.secop.gov.co/Public/Tendering/OpportunityDetail/Index?noticeUID=CO1.NTC.6526583&amp;isFromPublicArea=True&amp;isModal=False</t>
  </si>
  <si>
    <t>El término estrictamente indispensable para que el contratista cumpla con el objeto y obligaciones contractuales será de 4 meses Y 18 días o hasta 31 de diciembre 2024, lo primero que ocurra.</t>
  </si>
  <si>
    <t>JEFERSON DANOBIS PANCHE CHOCUE</t>
  </si>
  <si>
    <t>https://www1.funcionpublica.gov.co/web/sigep2/hdv/-/directorio/S2865727-8003-5/view</t>
  </si>
  <si>
    <t>Prestar servicios profesionales a la Subdirección de Educación y Participación para apoyar la implementación de la Política Nacional de Educación Ambiental en el marco del Programa Nacional de Educación Ambiental y de los procesos de asistencia técnica a las entidades del SINA y actores sociales.</t>
  </si>
  <si>
    <t>1. Apoyar el desarrollo de procesos pedagógicos desde el enfoque de educación para el Programa Nacional de Educación Ambiental, en el marco de la Política Nacional de Educación Ambiental. 2. Brindar insumos metodológicos, pedagógicos y didácticos para el abordaje del diálogo de saberes con comunidades étnicas, locales y rurales en el marco de la implementación de las líneas estratégicas ambientales del Plan Nacional de Desarrollo. 3. Generar apoyo técnico a las entidades del SINA para la implementación de la Política Nacional de Educación Ambiental 4. Apoyar en la elaboración de documentos técnicos que aporten a la actualización de la Política Nacional de Educación Ambiental. 5. Apoyar la organización, participación y sistematización de información en el desarrollo de los encuentros nacionales y regionales de educación ambiental desarrollados por la Subdirección de Educación y Participación. 6. Apoyar en la estructuración de una estrategia para la promoción, divulgación y apropiación social de los derechos de acceso a la información, la participación pública y el acceso a la justicia en asuntos ambientales 7. Elaborar un documento que contenga el análisis de información de las estrategias en educación ambiental que sean dirigidos a comunidades étnicas, locales y rurales. 8. Proyectar respuestas a derechos de petición, quejas, reclamos, requerimientos, consultas y demás que sean asignadas. 9. Las demás obligaciones que se le asignen y que tengan relación directa con el objeto del contrato</t>
  </si>
  <si>
    <t>El valor del contrato a celebrar es hasta por la suma de VEINTICINCO MILLONES SEISCIENTOS SESENTA Y SEIS MIL SEISCIENTOS SESENTA Y SIETE PESOS M/CTE ($25.666.667), incluido los impuestos a que haya lugar.</t>
  </si>
  <si>
    <t>https://community.secop.gov.co/Public/Tendering/OpportunityDetail/Index?noticeUID=CO1.NTC.6523848&amp;isFromPublicArea=True&amp;isModal=False</t>
  </si>
  <si>
    <t>El término estrictamente indispensable para que el contratista cumpla con el objeto y obligaciones contractuales será 4 meses y 20 días, o hasta 31 de diciembre 2024, lo primero que ocurra.</t>
  </si>
  <si>
    <t>CONVENIO DE COOPERACIÓN</t>
  </si>
  <si>
    <t>REGISTRADURIA NACIONAL DEL ESTADO CIVIL</t>
  </si>
  <si>
    <t xml:space="preserve">CARLOS ANTONIO CORONEL HERNANDEZ </t>
  </si>
  <si>
    <t>Permitir por parte de la REGISTRADURIA a AMBIENTE, el acceso a la información contenida en la base de datos del Archivo Nacional de Identificación (ANI) y del Sistema de Información de Registro Civil (SIRC).</t>
  </si>
  <si>
    <t>1) Permitir a AMBIENTE: la consulta de los datos contenidos en el Archivo Nacional de Identificación – ANI y Sistema de Información de Registro Civil - SIRC, utilizando los mecanismos tecnológicos o procedimientos de consulta dispuestos por la REGISTRADURÍA. 2) Facilitar a través de los supervisores y dentro de los recursos de la plataforma tecnológica disponible, los medios necesarios para la ejecución del presente convenio. 3) Facilitar los parámetros para el intercambio de información. 4) Las demás inherentes al cumplimiento del presente convenio</t>
  </si>
  <si>
    <t>https://www.contratos.gov.co/consultas/detalleProceso.do?numConstancia=24-22-95943&amp;g-recaptcha-response=03AFcWeA5RV3UcMeHv-u-rViRk4g2hmQaIvu7ULU3FO3NZOfZ7fkPHdPUY32Rtd5K6l91glLpuRxmS_fLFhL89OlZxZJT5xirawVY-pCKQQdZSD9oPb4GG2CohemNQIazG5cI1Y9soembLZEVMpqY2E_CXFKu-ts0lkgNyWpAWGEvqu9DUoJPBor61hizGQ9pCHYT6GC9p9r6yUzeckeOqC64YeKESA24oMnHyLDHhEbirFj2qFqww1JytbeQopbBWOaA_uEgbh0KBqfSNUO8cGF4gyqPGp_hbgTqxzOtihWgNrGcoZP3axXEZqQMMoqF3eY7z8n14OM3wWOda607x7PpH5GzQYH_eItO0YduSl79dqKy4bYLtfBBskZ9jvT1HYvPWnUwUhfa-WF5AdGoMikaMCNXhDbbNNpZYjbGaQZRoTJwX8klnfiNIpWMqyrde6VKRjM-FkfxmJsxxB2OB1V_9SxlreXARJZOar3s3ruLChIgiakM9ftAfLtFrXZ7YfNiDlTKJ2-WKUMukEzpBo_Gjh3kxqmphDWf_8ywWCClgW0rJJFuW7OP2HLn7Egke_QChvn2PfWYEPuexY_SSofcfYvAL-y--Ctw1HCtQGhT3pp_Qpr85vi9gs2OmFxEQ1iWHXbtfJj-31MNvb9NfsODCoJ3jrbVAcT8uwF0h366TESxfMYKTU0P3WqjFS4dhAB_Z0zuEiWIXbhtiRE3pIgflnDkGAnMyCZZk0IZziM98FmN7refoGq2KBxtsnCIYNsf4omrf5WklNuZca6NjDgu_IoQP952zCFmKxeeL5wIsg5GHvRHHwA5eGGf6m3hxWMu8I0Wb4kGKUg-VmvyT9Fh5mZqSq3kYiR49hZueaSmWU_GKNtGsxCv3jIfDZ6KANvzkJbDXAXE7</t>
  </si>
  <si>
    <t>El plazo de ejecución del convenio que se suscriba será de Tres (3) años, a partir de la suscripción del mismo</t>
  </si>
  <si>
    <t>YOHANA MILENA ROJAS CASTIBLANCO</t>
  </si>
  <si>
    <t>https://www1.funcionpublica.gov.co/web/sigep2/hdv/-/directorio/S1390127-8003-5/view</t>
  </si>
  <si>
    <t>Prestar servicios profesionales a la Dirección de Asuntos Ambientales Sectorial y Urbana del Ministerio de Ambiente y Desarrollo Sostenible en la formulación de instrumentos que promuevan la reducción de las emisiones generadas por fuentes móviles</t>
  </si>
  <si>
    <t>1. Presentar para aprobación del supervisor un plan de trabajo (actividades, cronograma y entregables) dentro de los diez (10) días calendario siguientes al cumplimiento de los requisitos de ejecución del contrato. 2. Apoyar en la generación de insumos técnicos y adelantar la gestión necesaria para avanzar en el desarrollo de instrumentos técnicos y normativos para la reducción de emisiones generadas por fuentes móviles. 3. Generar insumos técnicos para avanzar en una propuesta de reglamentación de sensores remotos para el control de emisiones contaminantes vehiculares en vía. Apoyar la generación de insumos técnicos y gestión necesaria para regular el uso de combustibles para el sector transporte incluidos los Combustibles Sostenibles de Aviación (SAF).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Participar en las reuniones relacionadas con el objeto contractual, para lo cual se deben allegar los soportes de la asistencia, ayudas de memoria y soporte del seguimiento a los compromisos establecidos, en caso de aplicar. Apoyar con la proyección, el reporte y las evidencias de las acciones establecidas en el Plan de Acción 4. 5. 6. 7. Calle 37 No. 8 - 40, Bogotá D.C., Colombia Conmutador: (+57) 601 332 3400 https://www.minambiente.gov.co/ F-A-CTR-52: V8 – 27/06/2024 Página 7|19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</si>
  <si>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VEINTICINCO MILLONES QUINIENTOS MIL PESOS MDA/CTE ($25.500.000) incluido los impuestos a que haya lugar.</t>
  </si>
  <si>
    <t>https://community.secop.gov.co/Public/Tendering/OpportunityDetail/Index?noticeUID=CO1.NTC.6517920&amp;isFromPublicArea=True&amp;isModal=False</t>
  </si>
  <si>
    <t>El término estrictamente indispensable para que el contratista cumpla con el objeto y obligaciones contractuales será tres (3) meses, contados a partir del cumplimiento de los requisitos de ejecución, o hasta 31 de diciembre de 2024, lo primero que ocurra,</t>
  </si>
  <si>
    <t>ANDRES DAVID GONZALEZ SOTO</t>
  </si>
  <si>
    <t>https://www1.funcionpublica.gov.co/web/sigep2/hdv/-/directorio/S2036175-8003-5/view</t>
  </si>
  <si>
    <t>Prestar los servicios profesionales a la Oficina Asesora de Planeación, en el marco de las funciones asignadas al Ministerio de Ambiente y Desarrollo Sostenible para la implementación del Sistema General de Regalías – SGR.</t>
  </si>
  <si>
    <t>1. Verificar el cumplimiento de requisitos de los proyectos que sean presentados para ser financiados en el marco de las convocatorias de la asignación ambiental y el 20% del mayor recaudo y los proyectos sectoriales del Sistema General de Regalías – SGR. 2. Elaborar conceptos técnicos de evaluación de los proyectos de inversión remitidos por las entidades públicas en el marco de las convocatorias de la asignación ambiental y el 20% del mayor recaudo y de los proyectos sectoriales remitidos del Sistema General de Regalías – SGR. 3. Tramitar los pronunciamientos técnicos por parte de las dependencias del Ministerio, entidades del sector y entidades de orden nacional, para emitir los pronunciamientos de los proyectos del sector de ambiente. 4. Elaborar, tramitar y gestionar las respuestas a las solicitudes que presenten las personas naturales, las entidades del orden nacional o las dependencias del Ministerio en el marco de las convocatorias de la asignación ambiental y el 20% del mayor recaudo y los proyectos sectoriales del Sistema General de Regalías – SGR. 5. Diligenciar la ficha resultado de la verificación de requisitos de los proyectos ambientales presentados en el marco de las convocatorias abiertas por el Ministerio, relacionadas con el Sistema General de Regalías. 6. Proporcionar datos estadísticos con la información del reporte del estado de los proyectos para alimentar la base de datos de la Oficina Asesora de Planeación que garantice a la entidad la presentación de informes demandados por el Sistema General de Regalías y/o los entes de control.</t>
  </si>
  <si>
    <t>El valor del contrato a celebrar es hasta por la suma de TREINTA Y CUATRO MILLONES SETECIENTOS SETENTA Y SEIS MIL PESOS M/CTE ($34.776.000,00), incluido los impuestos a que haya lugar.</t>
  </si>
  <si>
    <t>A-02-02-02-008-003-01-</t>
  </si>
  <si>
    <t>https://community.secop.gov.co/Public/Tendering/OpportunityDetail/Index?noticeUID=CO1.NTC.6516511&amp;isFromPublicArea=True&amp;isModal=False</t>
  </si>
  <si>
    <t>El término estrictamente indispensable para que el contratista cumpla con el objeto y obligaciones contractuales será de 4 meses y 18 días calendario, o hasta 31 de diciembre, lo primero que ocurra.</t>
  </si>
  <si>
    <t>JORGE VILLEGAS CARO</t>
  </si>
  <si>
    <t>https://www1.funcionpublica.gov.co/web/sigep2/hdv/-/directorio/S2293687-8003-5/view</t>
  </si>
  <si>
    <t>Prestar Servicios para el análisis de viabilidad de un área para la gestión étnica y poblacional, así como el desarrollo de las actividades relacionadas con estructura interna, análisis del modelo de operación por procesos y análisis funcional que le sean asignadas en el marco del rediseño del Ministerio de Ambiente y Desarrollo Sostenible.</t>
  </si>
  <si>
    <t>1. Elaborar y presentar al supervisor del contrato 5 días hábiles siguientes al inicio del contrato, el plan de trabajo y cronograma con mínimo los siguiente: actividades a desarrollar, fechas de entrega, avance y resultados esperados. Calle 37 No. 8 - 40, Bogotá D.C., Colombia Conmutador: (+57) 601 332 3400 https://www.minambiente.gov.co/ F-A-CTR-52: V9 – 30/07/2024 Página 6|18 2. Reportar al supervisor del contrato mes vencido, el avance de cada una de las actividades contempladas en el plan de trabajo, implementando las acciones de mejora que haya lugar. 3. Participar en las reuniones de definición de la ruta metodológica para la estructuración del Área de gestión ambiental amazónica y la sub-área ambiental indígena amazónica y para la gestión étnica y poblacional en el Ministerio de Ambiente y Desarrollo Sostenible y aquellas que sean requeridas como parte del proceso de modernización del Ministerio. 4. Apoyar la elaboración del documento técnico de diagnóstico y viabilidad del Área de gestión ambiental amazónica y la sub-área ambiental indígena amazónica en el Ministerio de Ambiente y Desarrollo Sostenible desde el componente social. 5. Realizar el análisis social y de la cosmovisión indígena amazónica para la implementación del área de gestión ambiental amazónica y la sub-área ambiental indígena amazónica. 6. Aportar a la implementación del enfoque étnico y poblacional del Ministerio y de las estrategias de pedagogía y comunicación interna para la gestión del cambio en el marco del proceso de Modernización institucional. 7. Elaborar las actas y/o memorias de las reuniones y dejarlas disponibles en el espacio compartido para consulta del equipo de Modernización Institucional. 8. Realizar documentos, conceptos y/o proyectar respuestas a requerimientos asociados con el enfoque diferencial y con el objeto del contrato en el marco del rediseño institucional. 9. Las demás que sean pertinentes y necesarias para cumplir con el objeto del contrato.</t>
  </si>
  <si>
    <t>El valor del contrato a celebrar es hasta por la suma de QUINCE MILLONES NOVECIENTOS MIL PESOS M/CTE. ($15.900.000)</t>
  </si>
  <si>
    <t>https://community.secop.gov.co/Public/Tendering/OpportunityDetail/Index?noticeUID=CO1.NTC.6519746&amp;isFromPublicArea=True&amp;isModal=False</t>
  </si>
  <si>
    <t>El término estrictamente indispensable para que el contratista cumpla con el objeto y obligaciones contractuales será tres (3) meses ,o hasta 31 de diciembre, lo primero que ocurra.</t>
  </si>
  <si>
    <t>HERNAN OSWALDO TARAPUES TARAPUES</t>
  </si>
  <si>
    <t>https://www1.funcionpublica.gov.co/web/sigep2/hdv/-/directorio/S4942330-8003-5/view</t>
  </si>
  <si>
    <t>https://community.secop.gov.co/Public/Tendering/OpportunityDetail/Index?noticeUID=CO1.NTC.6524053&amp;isFromPublicArea=True&amp;isModal=False</t>
  </si>
  <si>
    <t>CAMILO ERNESTO VILLOTA PANTOJA</t>
  </si>
  <si>
    <t>https://www1.funcionpublica.gov.co/web/sigep2/hdv/-/directorio/S2247849-8003-5/view</t>
  </si>
  <si>
    <t>Prestación de serv icios profesionales para la sistematización, seguimiento y socialización de los resultados de las acciones adelantadas por la Subdirección de Educación y Participación</t>
  </si>
  <si>
    <t>1. Recopilar y organizar sistemáticamente la información generada en los procesos de participac ión, educac ión y divulgación adelantados por la dependenc ia para facilitar su posterior análisis. 2. Elaborar documentos técnicos para identificar áreas de mejora, tendencias y aspectos relevantes para fortalecer la participación ciudadana en el marco de la misionalidad de la dependencia 3. Presentar los resultados de los procesos de partic ipac ión para f ac ilitar la c omprensión de la información por parte de los diferentes grupos de interés involucrados. 4. Apoyar los procesos de c oordinac ión con otras entidades o actores involucrados en los proc esos de participación, educación y divulgac ión. 5. Asistir a las reuniones, espacios de diálogo que asigne el supervisor. 6. Apoy ar en la respuesta a requerimientos, derec hos de petición y demás solic itudes asignadas por el supervisor del contrato. 7. Las demás obligaciones que se le asignen y que tengan relación con el objeto del contrato.</t>
  </si>
  <si>
    <t>El valor del contrato a celebrar es hasta por la suma de VEINTITRÉS MILLONES NOVECIENTOS VEINTE MIL PESOS ($23.920.000), incluido los impuestos a que haya lugar.</t>
  </si>
  <si>
    <t>https://community.secop.gov.co/Public/Tendering/OpportunityDetail/Index?noticeUID=CO1.NTC.6524178&amp;isFromPublicArea=True&amp;isModal=False</t>
  </si>
  <si>
    <t>El término estrictamente indispensable para que el contratista cumpla con el objeto y obligaciones contractuales será de CUATRO (4) MESES Y DIECIOCHO (18) DIAS, o hasta 31 de diciembre, lo primero que ocurra.</t>
  </si>
  <si>
    <t>ANDRÉS HUMBERTO ALONSO TRIANA</t>
  </si>
  <si>
    <t>https://www1.funcionpublica.gov.co/web/sigep2/hdv/-/directorio/S869019-8003-5/view</t>
  </si>
  <si>
    <t>Prestar servicios profesionales con plena autonomía técnica, administrativa y financiera a la Oficina Asesora de Planeación del Ministerio de Ambiente y Desarrollo Sostenible, para apoyar el cumplimiento de las funciones asignadas al Ministerio de Ambiente y Desarrollo Sostenible para la implementación del Sistema General de Regalías – SGR.</t>
  </si>
  <si>
    <t>1. Efectuar la verificación del cumplimiento de los requisitos generales y sectoriales que sean presentados para ser financiados en el marco de las convocatorias de la asignación ambiental y el 20% del mayor recaudo y los proyectos sectoriales del Sistema General de Regalías – SGR. 2. Dar soporte técnico en la preparación y gestión de pronunciamientos técnicos de los proyectos de inversión remitidos por las entidades públicas en el marco de las convocatorias de la asignación ambiental y el 20% del mayor recaudo y de los proyectos sectoriales remitidos del Sistema General de Regalías – SGR.. 3. Tramitar los pronunciamientos técnicos por parte de las dependencias del Ministerio, entidades del sector y entidades de orden nacional, para emitir los pronunciamientos de los proyectos del sector de ambiente 4. Elaborar, tramitar y gestionar las respuestas para resolver consultas, citaciones, quejas, derechos de petición que se radiquen ante el Ministerio en relación con las convocatorias de la asignación ambiental y el 20% del mayor recaudo y los proyectos sectoriales del Sistema General de Regalías – SGR. 5. Diligenciar la ficha resultado de la verificación de requisitos de los proyectos ambientales presentados en el marco de las convocatorias abiertas por el Ministerio, relacionadas con el Sistema General de Regalías. 6. Todas las demás asignadas por el supervisor del contrato y que tengan relación con el objeto contractual.</t>
  </si>
  <si>
    <t>El valor del contrato a celebrar es hasta por la suma de TREINTA Y DOS MILLONES DOSCIENTOS MIL PESOS M/CTE ($32.200.000,00), incluido los impuestos a que haya lugar</t>
  </si>
  <si>
    <t>https://community.secop.gov.co/Public/Tendering/OpportunityDetail/Index?noticeUID=CO1.NTC.6527802&amp;isFromPublicArea=True&amp;isModal=False</t>
  </si>
  <si>
    <t>El término estrictamente indispensable para que el contratista cumpla con el objeto y obligaciones contractuales será de 4 meses y 18 días calendario, o hasta 31 de diciembre, lo primero que ocurra</t>
  </si>
  <si>
    <t>DIANA MILENA MURCIA RIAÑO</t>
  </si>
  <si>
    <t>https://www1.funcionpublica.gov.co/web/sigep2/hdv/-/directorio/S2296659-8003-5/view</t>
  </si>
  <si>
    <t xml:space="preserve">DIRECCIÓN DE CAMBIO CLIMÁTICO Y GESTIÓN DEL RIESGO - VICEMINISTRO DE ORDENAMIENTO AMBIENTAL DEL TERRITORIO </t>
  </si>
  <si>
    <t>Prestación de servicios profesionales a la Dirección de Cambio Climático y Gestión del Riesgo y al Viceministerio de Ordenamiento Ambiental del Territorio para la gestión y consolidación de insumos e instrumentos jurídicos en materia de Salvaguardas para las políticas de mitigación al cambio climático, y otros requerimientos técnicos y jurídicos de la DCCGR, así como la proyección y consolidación de insumos jurídicos para para el trámite de los asuntos que sean de interés del viceministerio.</t>
  </si>
  <si>
    <t>1. Generar y consolidar documentos técnicos requeridos por el Viceministerio de Ordenamiento Ambiental del Territorio para dar respuestas a entidades de control y al Congreso de la República sobre Cambio Climático. 2. Adelantar la revisión jurídica, generar insumos jurídicos y consolidar los instrumentos normativos, regulatorios y legales de la Dirección de Cambio Climático y de Gestión del Riesgo, en particular las relacionadas con Salvaguardas. 3. Adelantar la revisión jurídica, generar insumos jurídicos y consolidar los instrumentos normativos, regulatorios y legales de la Dirección de Cambio Climático. 4. Adelantar la revisión jurídica y consolidar los conceptos jurídicos de decretos de otras carteras, de los requerimientos del Congreso y de los proyectos de ley que sean de conocimiento y responsabilidad de la a Dirección de Cambio Climático y Gestión del Riesgo y del Viceministerio de Ordenamiento Ambiental del Territorio. 5. Proyectar, organizar y consolidar la revisión jurídica y los documentos técnicos en materia de cumplimiento de sentencias, instrumentos jurídicos y normativos a cargo del Viceministerio de Ordenamiento Ambiental del Territorio 6. Facilitar la articulación intra e interinstitucional requerida para la gestión de los temas estratégicos del viceministerio, así como el redireccionamiento y atención oportuna de las solicitudes a la viceministra en materia de Cambio Climático y Gestión del Riesgo 7. Asistencia a reuniones, gestionar las respuestas a los PQRS que le sean asignados para firma o visto bueno del viceministro de ordenamiento ambiental del territorio, así como la elaboración de ayudas de memoria en los temas asociados con su objeto contractual.</t>
  </si>
  <si>
    <t>El valor del contrato a celebrar es hasta por la suma $58.500.000 CINCUENTA Y OCHO MILLONES QUINIENTOS MIL DE PESOS M/CTE, incluido los impuestos a que haya lugar.</t>
  </si>
  <si>
    <t>https://community.secop.gov.co/Public/Tendering/OpportunityDetail/Index?noticeUID=CO1.NTC.6595620&amp;isFromPublicArea=True&amp;isModal=False</t>
  </si>
  <si>
    <t>El término estrictamente indispensable para que el contratista cumpla con el objeto y obligaciones contractuales será de CUATRO (4) MESES y CUATRO (4) DIAS, o hasta 31 de diciembre, lo primero que ocurra.</t>
  </si>
  <si>
    <t>JAVIER ORLANDO MORENO MENDEZ</t>
  </si>
  <si>
    <t>https://www1.funcionpublica.gov.co/web/sigep2/hdv/-/directorio/S61168-8003-5/view</t>
  </si>
  <si>
    <t>Prestar servicios profesionales a la Dirección de Asuntos Ambientales Sectorial y Urbana del Ministerio de Ambiente y Desarrollo Sostenible para apoyar la estructuración e implementación de instrumentos para la gestión integral de residuos, producción y consumo responsable, así como a la estrategia de la economía circular para impulsar la sostenibilidad ambiental en cumplimiento de las metas del Plan Nacional de Desarrollo.</t>
  </si>
  <si>
    <t xml:space="preserve">1. Elaborar y presentar al supervisor un plan detallado de trabajo, que incluya actividades, cronograma y entregables, en un plazo máximo de diez (10) días calendario tras cumplir con los requisitos de ejecución establecidos en el contrato. 2. Estructurar documentos de soporte técnico y participar en la estructuración de iniciativas normativas, políticas, estrategias, lineamientos y/o guías técnicas en el marco de objeto contractual. 3. Participar en la formulación de reglamentación técnica en lo relacionado con la biodegradabilidad y compostabilidad en condiciones ambientales naturales teniendo en cuenta los requisitos establecidos en el Decreto 1595 de 2015 y sus modificaciones y el articulo 2.2.7C.7. del Decreto 2192 de 2023. 4. Apoyar las acciones para divulgar y promover la implementación de los instrumentos normativos expedidos para los plásticos de un solo uso, conforme lo indicado por el supervisor. 5. Apoyar el proceso de actualización de la política de producción y consumo responsable, así como la estrategia de economía circular de los sectores productivos, en el marco del objeto contractual.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acorde con el objeto contractual. 9. Las demás actividades que le asigne el supervisor del contrato y que tengan relación con el objeto contractual. </t>
  </si>
  <si>
    <t>https://community.secop.gov.co/Public/Tendering/OpportunityDetail/Index?noticeUID=CO1.NTC.6550495&amp;isFromPublicArea=True&amp;isModal=False</t>
  </si>
  <si>
    <t>El término estrictamente indispensable para que el contratista cumpla con el objeto y obligaciones contractuales será por Cuatro (4) meses y quince (15) días, o hasta el 31 de diciembre de la presente vigencia, lo primero que ocurra</t>
  </si>
  <si>
    <t>IPMC-007-2024</t>
  </si>
  <si>
    <t>GRUPO ALIADO SMART</t>
  </si>
  <si>
    <t>INGRIS ELENA RODRIGUEZ NOVA</t>
  </si>
  <si>
    <t>Adquisición de elementos de protección personal para las labores de campo adelantadas por los funcionarios del Ministerio de Ambiente y Desarrollo Sostenible.</t>
  </si>
  <si>
    <t>1. Cumplir con plena autonomía técnica y administrativa, con las actividades, lineamientos y estándares definidos en el numeral 3 “Especificaciones Técnicas” de la Ficha técnica. 2. Entregar los bienes adquiridos, en una (1) sola entrega, de acuerdo con las cantidades requeridas por producto y especificaciones mínimas señaladas en el presente documento, dentro del plazo pactado en el contrato, en la sede de la Entidad en la ciudad de Bogotá, en presencia del supervisor del contrato y del personal designado de la Subdirección Administrativa y Financiera. 3. Remitir las fichas técnicas y/o certificado de fabricante de todos los productos de la ficha técnica al supervisor del contrato a los cinco (5) días siguientes a la suscripción del acta de inicio, donde se evidencie el cumplimiento de las características técnicas allí contempladas. 4. Asumir los costos de transporte, fletes, seguros, bodegaje, traslado y demás gastos que se ocasionen con la entrega de los elementos de elementos, cuyos costos no tendrán un valor adicional al establecido en la oferta económica. 5. Garantizar que los elementos entregados sean nuevos, si los bienes entregados son obsoletos, han caducado, son usados y/o presentan defectos en cuando a calidad, fabricación o desempeño, deberán ser reemplazados por el contratista, sin costo adicional, dentro de los tres (3) días hábiles siguientes al requerimiento realizado por el supervisor del Contrato. 6. Las demás obligaciones que se deriven de la naturaleza del contrato y que sean necesarias para garantizar el cumplimiento del contrato. 7. Reemplazar los elementos, que durante el periodo de la garantía presenten defectos y/o fallas evidentes de fabricación o deterioro en los empaques o materiales, bajo las condiciones normales de almacenamiento en el lugar de entrega; el reemplazo deberá efectuarse en un término no superior a cinco (5) días hábiles siguientes a la solicitud que en este sentido le formule el supervisor asignado y asumir la totalidad de los gastos que se originen de los gastos en los que pudiese incurrir en caso de devolución y consiguiente reposición, sin que ello implique costo adicional para la Entidad. Obligaciones contractuales asociadas a Seguridad y Salud en el Trabajo 1. Dar cumplimiento a las obligaciones con los sistemas de seguridad social en salud, pensión, sistema general de riesgos laborales y aportes parafiscales, cuando haya lugar a ello, y presentar los documentos respectivos que así lo acrediten, conforme lo establecido en el artículo 50 de la Ley 789 de 2002, en la Ley 828 de 2003, la Ley 1562 de 2012, decreto 1072 de 2015 y demás normas que regulen la materia. 2. Entregar al supervisor a los dos (2) días hábiles siguientes a la suscripción del acta de inicio constancia de autoevaluación del Sistema de Gestión de Seguridad y Salud en el Trabajo (SG-SST) de los estándares mínimos del SG-SST conforme a la Resolución No. 0312 de 2019 la cual se debe encontrar en la valoración de mínima de MODERADAMENTE ACEPTABLE, de acuerdo con los criterios de valoración de la Resolución No. 0312 de 2019. (registro realizado en la página del Ministerio de Trabajo de acuerdo con la circular 0015 del 21 de febrero de 2024).</t>
  </si>
  <si>
    <t>https://community.secop.gov.co/Public/Tendering/OpportunityDetail/Index?noticeUID=CO1.NTC.6424783&amp;isFromPublicArea=True&amp;isModal=False</t>
  </si>
  <si>
    <t>El plazo de ejecución del contrato será de CUARENTA Y CINCO (45) DÍAS CALENDARIO, contados a partir de la suscripción del acta de inicio, previo cumplimiento de los requisitos de perfeccionamiento y ejecución.</t>
  </si>
  <si>
    <t>IPMC-006-2024</t>
  </si>
  <si>
    <t>SEGURIDAD PERCOL SAS</t>
  </si>
  <si>
    <t>GINA PAOLA RODRIGUEZ MARIN</t>
  </si>
  <si>
    <t>Adquisición e instalación de motores y mantenimiento de las puertas automáticas vehiculares de la sede del Ministerio de Ambiente y Desarrollo Sostenible</t>
  </si>
  <si>
    <t>1. Cumplir con plena autonomía técnica y administrativa, con las obligaciones, especificaciones y estándares definidos en la Ficha Técnica, Estudios Previos y demás documentos del proceso. 2. Elaborar y entregar para aprobación del supervisor del contrato el cronograma, dentro de los tres (3) días hábiles siguientes a la suscripción del acta de inicio, el cual deberá incluir las actividades y tiempos de ejecución. 3. Garantizar la disponibilidad del personal idóneo ofrecido con la propuesta el cual en todo caso debe cumplir con el perfil señalado en la Ficha Técnica. 4. Elaborar y entregar a la entidad un informe técnico en medio digital, en un término de cinco (5) días hábiles con posterioridad a la ejecución de las actividades, en donde se evidencie su ejecución por medio de registro fotográfico y descripción de los elementos desmontados e instalados. 5. Entregar la factura y demás soportes exigidos para el pago por la Entidad, contra entrega de todas la actividades ejecutadas y recibidas a satisfacción por el supervisor del contrato. 6. Suministrar e instalar elementos nuevos, adjuntando los certificados de conformidad del producto para los elementos eléctricos que les aplique RETIE. 7. Realizar el cambio e instalación de los bienes, sin costo adicional, dentro de las 48 horas siguientes a la notificación del hecho; si en el desarrollo de la labor o en el tiempo de garantía presentan fallas. 8. Realizar los mantenimientos preventivos y/o correctivos a las puertas vehiculares y enrollable, requeridos por la entidad. 9. El contratista deberá atender el llamado que realice el supervisor dentro de un tiempo no mayor a dos (2) horas y en caso de observarse alguna anomalía grave por funcionamiento en los equipos, debe contar con disponibilidad y ofrecer asistencia de emergencias las 24 horas del día, de domingo a domingo. 10. Efectuar las diferentes labores conforme cronograma de trabajo que apruebe el supervisor de contrato cumpliendo con las normas de Seguridad y Salud en el Trabajo SST aplicables. 11. Permitir al personal de seguridad o cualquier persona autorizada por la Entidad, la revisión de los elementos que ingresen o se retiren de las instalaciones. 12. Abstenerse de realizar trabajos que no hayan sido autorizados por el supervisor del contrato, por lo anterior, los costos incurridos en trabajos no autorizados no serán asumidos por la Entidad. En consecuencia, el contratista deberá solicitar la autorización previa para la ejecución de actividades. 13. Dar cumplimiento durante el desarrollo del contrato a los Criterios Ambientales establecidos por el Ministerio, así como debe entregar los respectivos soportes solicitados y establecidos en la ficha técnica y en el FORMATO – ACEPTACIÓN DE CRITERIOS AMBIENTALES para garantizar el cumplimiento de estos. 14. Las demás que se deriven de la naturaleza y del objeto del contrato</t>
  </si>
  <si>
    <t>El valor del contrato a celebrar es hasta por la suma de TREINTA Y TRES MILLONES TRESCIENTOS SETENTA Y CUATRO MIL PESOS M/CTE ($33.374.000,00), incluido los impuestos a que haya lugar.</t>
  </si>
  <si>
    <t>A-02-01-01-004-003</t>
  </si>
  <si>
    <t>MARIO PEREZ</t>
  </si>
  <si>
    <t>Técnico Administrativo grado 14</t>
  </si>
  <si>
    <t>GRUPO DE SERVICIOS ADMINISTRATIVOS</t>
  </si>
  <si>
    <t>https://community.secop.gov.co/Public/Tendering/OpportunityDetail/Index?noticeUID=CO1.NTC.6362877&amp;isFromPublicArea=True&amp;isModal=False</t>
  </si>
  <si>
    <t>MARTHA NATALIA SILVA ULLOA</t>
  </si>
  <si>
    <t>https://www1.funcionpublica.gov.co/web/sigep2/hdv/-/directorio/S14859-8003-5/view</t>
  </si>
  <si>
    <t>Prestar los servicios profesionales a la Dirección de Cambio Climático Ministerio de Ambiente y Desarrollo Sostenible para apoyar el despacho del Director(a) en la gestión, acompañamiento y seguimiento a los proyectos de cooperación internacional en materia de cambio climático.</t>
  </si>
  <si>
    <t>1. Apoyar en la revisión desde el punto de vista financiero los proyectos de cooperación y los términos de referencia para los contratos ejecutados con cargo a recursos de cooperación. 2. Apoyar la estructuración e implementación de un mecanismo que permita consolidar los productos derivados de la ejecución de recursos ejecutados por la Dirección Cambio Climático y Gestión del Riesgo a través de las modalidades de Cooperación. 3. Apoyar el seguimiento de los recursos y a los compromisos de los proyectos ejecutados a través de las modalidades de Cooperación, en la Dirección Cambio Climático y Gestión del Riesgo. 4. Apoyar la elaboración y/o revisión de respuestas a solicitudes efectuadas diferentes dependencias, entes de control, entes públicos o privados y ciudadanos, que le indique el supervisor y se relacionen con la ejecución a través de las modalidades de Cooperación, en la Dirección Cambio Climático y Gestión del Riesgo. 5. Asistir a las reuniones que se indique desde la Supervisión referente a la ejecución de proyectos financiados con recursos con cargo a las modalidades de Cooperación, en los temas inherentes a la Dirección Cambio Climático y Gestión del Riesgo. 6. Apoyar en la articulación interna y externa de los proyectos financiados con recursos de cooperación e implementación de estrategias para su cumplimiento. 7. Apoyar en la revisión de informes de proyectos ejecutados por la Dirección Cambio Climático y Gestión del Riesgo a través de las modalidades de Cooperación.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</si>
  <si>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SESENTA Y UN MILLONES CUATROCIENTOS CUATRO MIL PESOS M/CTE ($61.404.000), incluido los impuestos a que haya lugar.</t>
  </si>
  <si>
    <t>https://community.secop.gov.co/Public/Tendering/OpportunityDetail/Index?noticeUID=CO1.NTC.6556019&amp;isFromPublicArea=True&amp;isModal=False</t>
  </si>
  <si>
    <t>El término estrictamente indispensable para que el contratista cumpla con el objeto y obligaciones contractuales será de CUATRO (4) MESES Y NUEVE (09) DÍAS, contados a partir del cumplimiento de los requisitos de ejecución previo perfeccionamiento del contrato, sin que en todo caso pueda exceder del 31 de diciembre de 2024.</t>
  </si>
  <si>
    <t>LAURA MARCELA SÁNCHEZ AVILA</t>
  </si>
  <si>
    <t>https://www1.funcionpublica.gov.co/web/sigep2/hdv/-/directorio/S782789-8003-5/view</t>
  </si>
  <si>
    <t>Prestar servicios profesionales a la Dirección de Cambio Climático y Gestión del Riesgo del Ministerio de Ambiente y Desarrollo Sostenible para apoyar la estructuración, desarrollo y ejecución de los procesos contractuales que sean gestionados por el área</t>
  </si>
  <si>
    <t>1. Apoyar desde el componente normativo la estructuración de la fichas ejecutivas y/o fichas técnicas de proyecto y/o demás documentos técnicos necesarios para el desarrollo de convenios de cualquier índole, relacionados con la gestión del cambio climático y del riesgo. 2. Apoyar el desarrollo de los procesos contractuales de la Dirección de Cambio Climático y Gestión del Riesgo en su etapa precontractual, contractual y post contractual, conforme al manual de contratación del Ministerio de Ambiente y Desarrollo Sostenible y la normatividad vigente, así como a los procedimientos contractuales de organismos de cooperación internacional, cuando a ello hubiere lugar. 3. Participar en reuniones y mesas técnicas con actores internos y externos, así como precomités y comités de contratación, realizando los aportes y atendiendo las observaciones y solicitudes que correspondan, cuando a ello hubiere lugar, para la estructuración de estudios y documentos precontractuales tendientes a la suscripción de convenios y/o contratos, que permitan el desarrollo de proyectos relacionados con la gestión del cambio climático y del riesgo. 4. Realizar apoyo jurídico en el seguimiento a la ejecución y cumplimiento de las obligaciones determinadas en los contratos y convenios que suscriba la Dirección de Cambio Climático y Gestión del Riesgo, incluyendo la revisión jurídica de informes, actas de liquidación y/o resoluciones de liquidación, cuando a ello hubiere lugar, tanto para contratos y convenios con recursos del presupuesto general de la nación como con recursos de cooperación internacional. 5. Apoyar técnicamente la construcción de insumos y trabajar de manera articulada aportando al desarrollo del eje estratégico de planeación, presupuesto y proyectos de la DCCGR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</si>
  <si>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CUARENTA MILLONES OCHOCIENTOS CINCUENTA MIL PESOS M/CTE ($40.850.000), incluido los impuestos a que haya lugar.</t>
  </si>
  <si>
    <t>https://community.secop.gov.co/Public/Tendering/OpportunityDetail/Index?noticeUID=CO1.NTC.6556096&amp;isFromPublicArea=True&amp;isModal=False</t>
  </si>
  <si>
    <t>El término estrictamente indispensable para que el contratista cumpla con el objeto y obligaciones contractuales será de CUATRO (4) MESES Y NUEVE (09) DÍAS, o hasta el 31 de diciembre de 2024, lo que primero que ocurra, contados a partir del cumplimiento de los requisitos de ejecución previo perfeccionamiento del contrato.</t>
  </si>
  <si>
    <t>18 SEGUROS</t>
  </si>
  <si>
    <t>SAMC-003-2024</t>
  </si>
  <si>
    <t>ASEGURADORA SOLIDARIA DE COLOMBIA ENTIDAD COOPERATIVA.</t>
  </si>
  <si>
    <t>GILBERTO OSORIO ROJAS</t>
  </si>
  <si>
    <t>Adquisición de las pólizas que conforman el programa de seguros con una o varias compañías de seguros legalmente autorizadas para funcionar en el país, con el fin de tener la adecuada protección de los bienes e Intereses patrimoniales del MINISTERIO DE AMBIENTE Y DESARROLLO SOSTENIBLE, así como de aquellos por los que sea o fuere legalmente responsable o le corresponda Asegurar en virtud de las disposiciones legales o contractuales.</t>
  </si>
  <si>
    <t>1. Expedir la Nota de Cobertura de las pólizas correspondientes al presente proceso de selección en un plazo de dos (02) días hábiles contados a partir de la suscripción del contrato. 2. Indicar el procedimiento y los documentos requeridos dentro de los ocho (08) días hábiles siguientes a la adjudicación del programa de seguros, con los cuales la Entidad Asegurada acreditará la demostración de la ocurrencia y cuantía de los siniestros que sean presentados. 3. Expedir la respectiva póliza de seguro con sus correspondientes anexos y modificaciones que llegaren a tener en un plazo máximo de quince (15) días calendario siguientes a la fecha de la expedición de la nota de cobertura, en los términos previstos en la invitación pública y en la propuesta presentada por el ASEGURADOR, y en general observando las normas contenidas en el Código de Comercio y demás concordantes. 4. Pagar la comisión al intermediario de seguros de la Entidad, cuya firma contratada es Delima Marsh Corredores de Seguros y allegar la certificación de pago de dicha comisión. 5. Suministrar un número de teléfono a través del cual la Entidad, en el marco de la ejecución de este contrato, recibirá atención disponible y preferencial, ello, con el propósito de brindar ayuda inmediata a la entidad, en caso de atención de siniestros. 6. Pagar el valor de las indemnizaciones dentro del plazo legal o el convenido contractualmente. 7. Suministrar la estadística de siniestralidad presentada, cuando el supervisor o el intermediario de seguros lo requiera. 8. Atender y pagar las reclamaciones y siniestros que presente la entidad, o sus beneficiarios, en los términos, plazos y condiciones señalados en la oferta presentada y de conformidad con la legislación vigente, sin dilaciones. 9. Responder a las consultas efectuadas por el MINISTERIO DE AMBIENTE Y DESARROLLO SOSTENIBLE y/o su Corredor de Seguros, dentro de los tres (03) días hábiles siguientes a la fecha del recibo de la solicitud. 10. Durante la ejecución del contrato, cuando el supervisor del contrato así lo solicite, deberá allegar certificación expedida por el Revisor Fiscal o Representante Legal, según corresponda, de conformidad con lo dispuesto en el artículo 50 de la Ley 789 del 27 de diciembre de 2002. 11. Abstenerse de dar información a medios de comunicación del MINISTERIO DE AMBIENTE Y DESARROLLO SOSTENIBLE obtenida en la ejecución del contrato, a menos que haya recibido autorización de la entidad. Esta obligación se prolongará incluso después de finalizado el servicio acorde a lo establecido en el acuerdo de confidencialidad. 12. Cumplir las demás actividades que le sean encomendadas y que se encuentren relacionadas con el objeto del contrato.</t>
  </si>
  <si>
    <t>la presente contratación es por la suma de TRESCIENTOS SETENTA Y SEIS MILLONES DE PESOS MTC ($376.000.000) M/CTE, incluido IVA, costos directos, indirectos, impuestos nacionales, distritales y los demás impuestos y contribuciones de Ley en los que deba incurrir el contratista en la ejecución del objeto contractua</t>
  </si>
  <si>
    <t>A-02-02-02-007-001</t>
  </si>
  <si>
    <t>https://community.secop.gov.co/Public/Tendering/OpportunityDetail/Index?noticeUID=CO1.NTC.6436371&amp;isFromPublicArea=True&amp;isModal=False</t>
  </si>
  <si>
    <t>EL MINISTERIO DE AMBIENTE Y DESARROLLO SOSTENIBLE requiere contratar las pólizas relacionadas en el numeral 1.2 y en los anexos técnicos que hacen parte del proceso de contratación por un término mínimo para el grupo 1 y 2, con base al siguiente cuadro y de acuerdo con las condiciones técnicas y económicas establecidas en el Pliego de Condiciones. 18-3-2025</t>
  </si>
  <si>
    <t>IPMC-009-2024</t>
  </si>
  <si>
    <t>INVERHOGAR SAS</t>
  </si>
  <si>
    <t>ALEJANDRA MUÑOZ NEGERT</t>
  </si>
  <si>
    <t>Adquisición de elementos para la atención, prevención y mitigación del riesgo y emergencias</t>
  </si>
  <si>
    <t>1. Cumplir con el objeto del contrato, las especificaciones técnicas mínimas y demás requerimientos propios del mismo, contenidos en los documentos del proceso de selección, así como en la propuesta presentada, que para todos los efectos forma parte integral del contrato. 2. Entregar los bienes adquiridos, en una (1) sola entrega, de acuerdo con las cantidades y especificaciones mínimas señaladas en el Anexo Técnico. 3. Asumir los costos de transporte, fletes, seguros, bodegaje, traslado y demás gastos que se ocasionen con la entrega de los elementos de elementos para la atención, prevención y mitigación del riesgo y emergencias, cuyos costos no tendrán un valor adicional al establecido en la oferta económica. 4. Coordinar con la supervisión del contrato, la fecha y hora de entrega de los productos en las cantidades contempladas en el Anexo Técnico. 5. Garantizar que los elementos entregados sean nuevos, si los bienes entregados son obsoletos, han caducado, son usados y/o presentan defectos en cuando a calidad, fabricación o desempeño, deberán ser reemplazados por el contratista dentro de los tres (3) días hábiles siguientes al requerimiento realizado por el supervisor del Contrato. 6. Entregar al supervisor del contrato, junto con los elementos, los manuales de uso y fichas técnicas, en medio físico o digital, de los productos relacionados en el Anexo Técnico. 7. Los elementos deben contar con registro sanitario o certificado expedido por el INVIMA vigente de los productos que lo requieran y contar con una fecha de vencimiento de mínimo dos (2) años, en caso de que el elemento no cuente con la información en el recipiente y/o especificaciones técnicas, deberá entregar carta suscrita por el contratista, en la cual indique fechas de fabricación y vencimiento 8. Garantizar por el termino legal, la calidad y correcto funcionamiento de los bienes. 9. Las demás obligaciones que se deriven de la naturaleza del contrato y que sean necesarias para garantizar el cumplimiento del contrato.</t>
  </si>
  <si>
    <t>El valor del contrato a suscribir será hasta por el valor de la menor oferta, que cumpla la totalidad de requisitos establecidos por el MINISTERIO, no se encuentre en causal de rechazo y de conformidad con los valores ofertados por el adjudicatario.</t>
  </si>
  <si>
    <t>A-02-02-01-003-005</t>
  </si>
  <si>
    <t>https://community.secop.gov.co/Public/Tendering/OpportunityDetail/Index?noticeUID=CO1.NTC.6454816&amp;isFromPublicArea=True&amp;isModal=False</t>
  </si>
  <si>
    <t>16 SUBASTA INVERSA</t>
  </si>
  <si>
    <t>SASI-001-2024</t>
  </si>
  <si>
    <t>BIBLIOWEB SAS</t>
  </si>
  <si>
    <t>ELKIN GIOVANNY DELGADO CONTRERAS</t>
  </si>
  <si>
    <t>Digitalización y migración de los recursos bibliográficos físicos y digitales de la biblioteca del Ministerio de Ambiente y Desarrollo Sostenible, para garantizar la visibilidad y el libre acceso a la información ambiental</t>
  </si>
  <si>
    <t>1. Presentar un plan de trabajo y un cronograma detallado con el desarrollo de las actividades, el cual deberá ser entregado una vez se lleve a cabo la primera reunión de trabajo con la Subdirección de Educación y Participación, para aprobación. 2. Ejecutar el contrato conforme al plan y cronograma de trabajo acordado por Las Partes, las especificaciones técnicas y la propuesta presentada. 3. Realizar la digitalización de libros con fines de preservación, conforme a las especificaciones técnicas establecidas en el anexo técnico. 4. Realizar la digitalización de libros con fines de difusión, conforme a las especificaciones técnicas establecidas en el anexo técnico. 5. Realizar la migración de los soportes de la información entregada, del soporte original a un servidor institucional del Ministerio, conforme los soportes relacionados en las especificaciones técnicas. 6. Realizar en proceso de digitalización o conversión de formatos de audio y video, con fines de preservación y difusión, conforme la cantidad establecida en el anexo técnico. 7. Realizar las actividades con el equipo de trabajo requerido, que reúna en todo momento la calidad y requisitos establecidos en los estudios previos. 8. Realizar las actividades mediante equipos tecnológicos que reúnan en todo momento la calidad y requisitos establecidos en los estudios previos. 9. En caso de daño a la información o violación a su reserva, adoptar las medidas necesarias y adecuadas para evitar una afectación mayor. 10. Transferir los derechos patrimoniales y permitir la reproducción de cualquier documento u obra artística que se produzca en el marco del cumplimiento del objeto y obligaciones contractuales. 11. Cumplir con las políticas de TI, de Seguridad y Privacidad de la información, y Sistema de Gestión de Calidad. 12. Suscribir acuerdo de confidencialidad. 13. Realizar la entrega del material bibliográfico mediante un inventario que contenga como mínimo nombre del recurso bibliográfico, identificación topografía, estado físico, proceso realizado y notas. Lo anterior, se debe realizar por cada lote de entrega y será verificado por profesionales asignados por el supervisor.</t>
  </si>
  <si>
    <t>la presente contratación es por la suma de DOCIENTOS VEINTIOCHO MILLONES OCHOCIENTOS VEINTE MIL UINIENTOS SESENTA PESOS MTC ($228,820,560) M/CTE, incluido IVA, costos directos, indirectos, impuestos nacionales, distritales y los demás impuestos y contribuciones de Ley en los que deba incurrir el contratista en la ejecución del objeto contractua</t>
  </si>
  <si>
    <t>https://community.secop.gov.co/Public/Tendering/OpportunityDetail/Index?noticeUID=CO1.NTC.6425164&amp;isFromPublicArea=True&amp;isModal=False</t>
  </si>
  <si>
    <t>El plazo de ejecución del contrato será hasta 31 de diciembre de 2024, a partir del cumplimiento de los requisitos de perfeccionamiento y ejecución, previa suscripción del acta de inicio. En todo caso, el plazo no podrá superar el 31 de diciembre de 2024.</t>
  </si>
  <si>
    <t>JENNY CAROLINA GRILLO GONZALEZ</t>
  </si>
  <si>
    <t>https://www1.funcionpublica.gov.co/web/sigep2/hdv/-/directorio/S4973874-8003-5/view</t>
  </si>
  <si>
    <t>Prestación de servicios profesionales al Viceministerio de Ordenamiento Ambiental del Territorio para apoyar la elaboración, revisión y análisis de insumos técnicos asociados a la reglamentación del mercado voluntario de carbono, especialmente de iniciativas de mitigación, proyectos, y programas REDD+, así como el desarrollo y funcionamiento de la cadena de valor de los mercados de carbono en Colombia.</t>
  </si>
  <si>
    <t>1. Apoyar la elaboración de insumos técnicos para la construcción de metodologías, herramientas, protocolos y estrategias frente a las iniciativas y proyectos de mitigación de cambio climático. 2. Apoyar la elaboración de documentos, informes, reportes y/o ayudas de memorias de carácter técnico, y consolidar el análisis de información relativa a la construcción de marcos normativos, instrumentos regulatorios y política pública asociada a iniciativas, proyectos y programas de mitigación de cambio climático. 3. Proyectar insumos técnicos requeridos por el Viceministerio de Ordenamiento Ambiental del Territorio para la construcción de la reglamentación de las Salvaguardas Sociales y Ambientales de proyectos REDD+. 4. Apoyar en la construcción de insumos técnicos requeridos por el Viceministerio de Ordenamiento Ambiental del Territorio y para la Dirección de Cambio Climático y Gestión del Riesgo para el cumplimiento de sentencias en materia de cambio climático. 5. Brindar apoyo en la estructuración y consolidación de documentos técnicos requeridos por el Viceministerio de Ordenamiento Ambiental del Territorio para dar respuestas a entidades de control sobre iniciativas de mitigación, programas y proyectos REDD+ y la cadena de valor de los mercados de carbono en Colombia.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Participar en las reuniones, grupos de trabajo, comités, sesiones o similares que sean requeridos por el supervisor del contrato, relacionados con el objeto y obligaciones contractuales.</t>
  </si>
  <si>
    <t>El valor del contrato a celebrar es hasta por la suma CUARENTA Y TRES MILLONES DE PESOS M/CTE, ($43.000.000) incluido los impuestos a que haya lugar.</t>
  </si>
  <si>
    <t>https://community.secop.gov.co/Public/Tendering/OpportunityDetail/Index?noticeUID=CO1.NTC.6580004&amp;isFromPublicArea=True&amp;isModal=true&amp;asPopupView=true</t>
  </si>
  <si>
    <t>El término estrictamente indispensable para que el contratista cumpla con el objeto y obligaciones contractuales será cuatro (4) meses y nueve (9) días, o hasta 31 de diciembre, lo primero que ocurra</t>
  </si>
  <si>
    <t>LUIS GABRIEL CRUZ LOPEZ</t>
  </si>
  <si>
    <t>https://www1.funcionpublica.gov.co/web/sigep2/hdv/-/directorio/S2323690-8003-5/view</t>
  </si>
  <si>
    <t>Prestar servicios profesionales en el área de geomática y ambiental, con el fin de apoyar a la Dirección de Asuntos Ambientales Sectorial y Urbana (DAASU) en el cumplimiento de sus funciones misionales y las metas establecidas en el Plan de acción.</t>
  </si>
  <si>
    <t>1. Elaborar y presentar al supervisor un plan detallado de trabajo, que incluya actividades, cronograma y entregables, en un plazo máximo de diez (10) días calendario tras cumplir con los requisitos de ejecución establecidos en el contrato. 2. Apoyar la elaboración de insumos y/o productos geoespaciales y datos técnicos específicos del componente geomático, y relacionados con el objeto contractual, en el marco de las competencias de la Dirección de Asunto Ambientales Sectorial y Urbana. 3. Realizar las visitas y/o salidas de campo que le sean asignada en el marco de las competencias de la DAASU, y suministrar los insumos técnicos ambientales y/o geoespaciales como resultado, así como adelantar el seguimiento documentado a los compromisos acordados, en caso de ser aplicable. 4. Brindar apoyo técnico desde el componente geomático a las acciones tendientes al desarrollo y socialización de los instrumentos técnicos y normativos en el marco de las competencias de la DAASU. 5. Apoyar el cumplimiento de diferentes sentencias y órdenes judiciales desde el componente técnico, ambiental y geomático a cargo de la DAASU.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</si>
  <si>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de TREINTA Y CUATRO MILLONES DE PESOS M/CTE ($34.000.000) incluido los impuestos a que haya lugar.</t>
  </si>
  <si>
    <t>https://community.secop.gov.co/Public/Tendering/OpportunityDetail/Index?noticeUID=CO1.NTC.6589256&amp;isFromPublicArea=True&amp;isModal=true&amp;asPopupView=true</t>
  </si>
  <si>
    <t>El término estrictamente indispensable para que el contratista cumpla con el objeto y obligaciones contractuales será por Cuatro (4) meses, o hasta el 31 de diciembre de la presente vigencia, lo primero que ocurra</t>
  </si>
  <si>
    <t>EDSON JENNER SANCHEZ IPA</t>
  </si>
  <si>
    <t>https://www1.funcionpublica.gov.co/web/sigep2/hdv/-/directorio/S947528-8003-5/view</t>
  </si>
  <si>
    <t>El valor del contrato a celebrar es hasta por la suma de TREINTA Y TRES MILLONES SEISCIENTOS CUARENTA Y CINCO MIL TRESCIENTOS TREINTA Y TRES PESOS MDA/CTE ($33.645.333) incluido los impuestos a que haya lugar.</t>
  </si>
  <si>
    <t>https://community.secop.gov.co/Public/Tendering/OpportunityDetail/Index?noticeUID=CO1.NTC.6595330&amp;isFromPublicArea=True&amp;isModal=true&amp;asPopupView=true</t>
  </si>
  <si>
    <t>El término estrictamente indispensable para que el contratista cumpla con el objeto y obligaciones contractuales será de 4 meses y 4 días calendario, o hasta 31 de diciembre de 2024, lo primero que ocurra</t>
  </si>
  <si>
    <t>CORPORACIÓN AUTÓNOMA REGIONAL DEL VALLE DEL CAUCA – CVC</t>
  </si>
  <si>
    <t>MARCO ANTONIO SUÁREZ GUTIÉRREZ</t>
  </si>
  <si>
    <t>GRUPO DE GESTIÓN INTEGRAL DE BOSQUES Y LAS RESERVAS FORESTALES NACIONALES</t>
  </si>
  <si>
    <t>Aunar esfuerzos técnicos, administrativos y financieros para implementar acciones de conservación en cuencas hidrográficas abastecedoras de acueductos en jurisdicción de la Corporación Autónoma Regional del Valle del Cauca – CVC</t>
  </si>
  <si>
    <t>1. Elaborar y presentar dentro de los quince (15) días hábiles posteriores a la firma del Convenio, el cronograma detallado de actividades para complementar el Plan Operativo – POA, basado en la propuesta del cronograma general inicialmente propuesto. 2. Efectuar los procesos internos de participación, concertación y solución de conflictos que sean requeridos en el desarrollo de las actividades del Convenio. 3. Presentar los informes de ejecución financiera con sus debidos soportes. 4. Aportar y suministrar toda la información necesaria y generada en el desarrollo del presente Convenio con el fin de determinar y garantizar el cumplimiento de los objetivos trazados. 5. Ejecutar las siguientes actividades, con base al Plan Operativo y el Anexo Técnico, debidamente aprobado por el Comité Técnico del Convenio, así:</t>
  </si>
  <si>
    <t>El valor total de este Convenio, producto de la suma de los aportes de EL MINISTERIO - FONAM y LA CVC, es de hasta TRES MIL DOSCIENTOS NOVENTA Y NUEVE MILLONES SETECIENTOS DIEZ MIL PESOS M/CTE ($3.299.710.000) incluidos los impuestos a que haya lugar,</t>
  </si>
  <si>
    <t>02 ESPECIE</t>
  </si>
  <si>
    <t>524 -  624</t>
  </si>
  <si>
    <t>624  - 724</t>
  </si>
  <si>
    <t>C-3202-0900-10-40101B-3202056-02</t>
  </si>
  <si>
    <t>https://community.secop.gov.co/Public/Tendering/OpportunityDetail/Index?noticeUID=CO1.NTC.6598236&amp;isFromPublicArea=True&amp;isModal=False</t>
  </si>
  <si>
    <t>El plazo de ejecución del convenio será hasta el 31 de diciembre de 2024.</t>
  </si>
  <si>
    <t>HENRY ZABALA VALBUENA</t>
  </si>
  <si>
    <t>https://www1.funcionpublica.gov.co/web/sigep2/hdv/-/directorio/S2326980-8003-5/view</t>
  </si>
  <si>
    <t>DIRECCIÓN GESTIÓN INTEGRAL DE RECURSO HÍDRICO - VICEMINISTRA DE POLÍTICAS Y NORMALIZACIÓN AMBIENTAL</t>
  </si>
  <si>
    <t>Prestar los servicios profesionales al despacho del Viceministerio de Políticas y Normalización Ambiental del Ministerio de Ambiente y Desarrollo Sostenible, en materia de seguimiento, planeación financiera y presupuestal de los fondos y proyectos a cargo del despacho y las dependencias adscritas que lo conforman.</t>
  </si>
  <si>
    <t>1. Presentar en los primeros 15 días calendario de ejecución del contrato un plan de trabajo que incluya un cronograma de actividades donde se detalle la forma en la que se ejecutarán cada una de las obligaciones contractuales. 2. Apoyar en el seguimiento de los objetivos, compromisos y la ejecución financiera de los fondos y proyectos a cargo del despacho del Viceministerio y sus direcciones. 3. Apoyar en la revisión y seguimiento de la ejecución financiera de los fondos y proyectos a cargo del despacho del Viceministerio y sus direcciones. 4. Apoyar el análisis de aspectos financieros que sean sujeto de aprobación en las instancias de gestión en las que participe el Viceministro (a) de Políticas y Normalización Ambiental realizando para ello la respectiva articulación con las diferentes dependencias del Minambiente, especialmente Oficina Asesora de Planeación y Dirección de Ordenamiento Ambiental del Territorio. 5. Apoyar la revisión y estructuración de los componentes financieros y presupuestales de los proyectos de cooperación internacional, proyectos de inversión de las dependencias del Viceministerio l y cuerpos colegiados en los cuales participe el Viceministro, a través de la presentación de los respectivos 6. Apoyar los procesos de planeación estratégica del Despacho del Viceministerio de Políticas y Normalización Ambiental desde los componentes financieros y presupuestales. 7. Participar en las reuniones requeridas, así como proyectar y gestionar la respuesta a las PQRSD que le sean asignados en los tiempos establecidos por ley y elaborar las ayudas memoria de apoyo al Viceministro (a) o Ministro (a) en los temas relacionados con su objeto contractual. 8. Las demás que le sean asignadas en desarrollo del objeto contractual.</t>
  </si>
  <si>
    <t>El valor del contrato a celebrar es hasta por la suma de TREINTA Y SIETE MILLONES TRESCIENTOS OCHENTA MIL PESOS M/CTE ($37.380.000) incluido los impuestos a que haya lugar</t>
  </si>
  <si>
    <t>https://community.secop.gov.co/Public/Tendering/OpportunityDetail/Index?noticeUID=CO1.NTC.6601246&amp;isFromPublicArea=True&amp;isModal=False</t>
  </si>
  <si>
    <t>El término estrictamente indispensable para que el contratista cumpla con el objeto y obligaciones contractuales será de CUATRO (4) MESES, o hasta 31 de diciembre de 2024, lo primero que ocurra, previo cumplimiento de los requisitos de perfeccionamiento y ejecución</t>
  </si>
  <si>
    <t>FABIÁN ANDRÉS PATIÑO OVIEDO</t>
  </si>
  <si>
    <t>https://www1.funcionpublica.gov.co/web/sigep2/hdv/-/directorio/S387103-8003-5/view</t>
  </si>
  <si>
    <t>El valor del contrato a celebrar es hasta por la suma de TREINTA Y DOS MILLONES DE PESOS M/CTE ($32.000.000), incluido los impuestos a que haya lugar.</t>
  </si>
  <si>
    <t>https://community.secop.gov.co/Public/Tendering/OpportunityDetail/Index?noticeUID=CO1.NTC.6612662&amp;isFromPublicArea=True&amp;isModal=False</t>
  </si>
  <si>
    <t>El término estrictamente indispensable para que el contratista cumpla con el objeto y obligaciones contractuales será de CUATRO (04) MESES o hasta el 31 de diciembre de 2024 (lo primero que ocurra), contados a partir del cumplimiento de los requisitos de ejecución previo perfeccionamiento del contrato.</t>
  </si>
  <si>
    <t>HENRY YOLIAN MURCIA QUIÑONES</t>
  </si>
  <si>
    <t>https://www1.funcionpublica.gov.co/web/sigep2/hdv/-/directorio/S1286510-8003-5/view</t>
  </si>
  <si>
    <t>1. Apoyar en la formulación, conceptualización metodológica de los proyectos de inversión, formulados y presentados por las entidades del Sector Ambiente y Desarrollo Sostenible y los entes territoriales o de las solicitudes de modificaciones de los POA, así como de los diferentes fondos del Ministerio. 2. Realizar la evaluación sobre los proyectos de inversión, presentados por las entidades del Sector Ambiente y Desarrollo Sostenible y los entes territoriales, así como de los diferentes fondos del Ministerio, acorde a la revisión de documentos presentados o generar conceptos técnicos o solicitud de ajustes o emisión de pronunciamientos técnicos o de modificaciones presentadas, reportarlo en el formato establecido y entregarlo para el repositorio de los proyectos. 3. Efectuar la revisión y emisión de informes de seguimiento sobre la ejecución de los proyectos de inversión, formulados y presentados por las entidades del Sector Ambiente y Desarrollo Sostenible y los entes territoriales, así como de los diferentes fondos del Ministerio, reportarlo en el formato establecido y entregarlo para el repositorio de los proyectos. 4.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reportarlo en el formato establecido y entregarlo para el repositorio de los proyectos. 5.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6. Proyectar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</si>
  <si>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https://community.secop.gov.co/Public/Tendering/OpportunityDetail/Index?noticeUID=CO1.NTC.6602082&amp;isFromPublicArea=True&amp;isModal=true&amp;asPopupView=true</t>
  </si>
  <si>
    <t>El término estrictamente indispensable para que el contratista cumpla con el objeto y obligaciones contractuales será de 4 meses y 3 días calendario o hasta 31 de diciembre, lo primero que ocurra.</t>
  </si>
  <si>
    <t>IPMC-011-2024</t>
  </si>
  <si>
    <t>INGENIERIA DE BOMBAS Y PLANTAS SAS</t>
  </si>
  <si>
    <t>INGRID PATRICIA PEÑA ARANGO</t>
  </si>
  <si>
    <t>Prestación del servicio de mantenimiento preventivo y correctivo para las electrobombas y sistemas hidráulicos del Ministerio de Ambiente y Desarrollo Sostenible, incluidos repuestos, de acuerdo con las especificaciones solicitadas por el Ministerio</t>
  </si>
  <si>
    <t>1. Prestar el servicio de acuerdo con las especificaciones descritas en la Ficha Técnica para cada una de las actividades correspondientes al mantenimiento preventivo y mantenimiento correctivo de las electrobombas, sistemas de presión, lavado de tanques y repuestos adquiridos e instalados. 2. Entregar al supervisor del contrato en máximo cinco (5) días hábiles después de la suscripción del acta de inicio, un cronograma de trabajo en donde se incluya las actividades a desarrollar y las fechas de ejecución. 3. Entregar al supervisor del contrato en medio digital un informe técnico, máximo en cinco (5) días hábiles después de ejecutadas las actividades, en donde se evidencie los mantenimientos preventivos, correctivos (de ser requeridos), lavado de tanques y repuestos adquiridos e instalados con fechas de ejecución y registro fotográfico. 4. Al presentarse alguna emergencia con el correcto funcionamiento del sistema de presión hidráulica y electrobombas, el contratista deberá cubrir el servicio, contando con disponibilidad de atención de lunes a domingo en horario 7x24, para esto debe disponer de una (1) línea telefónica de atención. Estos requerimientos deberán ser atendidos en un tiempo de respuesta máximo de cuatro (4) horas, a partir de la recepción de la solicitud realizada por la Entidad, por personal técnico calificado e idóneo de la empresa contratista. 5. El Contratista y su personal deberán efectuar las diferentes labores conforme al cronograma de trabajo que apruebe el supervisor de contrato, velando por el cumpliendo de las normas de Seguridad y Salud en el trabajo SST vigentes. 6. Aquellos bienes o servicios que no se encuentren incluidos en el formato de propuesta económica y en las especificaciones técnicas del proceso podrán ser solicitados por el supervisor al contratista siempre que se relacionen de manera directa con el objeto del contrato, para lo cual el contratista deberá presentar su oferta y la entidad de considerarlo necesario podrá verificar los precios del mercado con cotizaciones adicionales con las mismas especificaciones de la propuesta económica presentada. En virtud de lo anterior el supervisor también podrá verificar la cotización propuesta por el Contratista de los Bienes y Servicios con análisis históricos. El suministro de dichos elementos deberá realizarse en un plazo máximo de setenta y dos (72) horas, posteriores a la solicitud del supervisor y serán descontados de la bolsa de correctivos o repuestos.  7. Realizar acompañamientos técnicos cuando se requiera intervenir las instalaciones hidráulicas de la Entidad y se vea obligado el uso de las electrobombas y demás equipos de presión de la entidad, garantizando su correcto funcionamiento. 8. Abstenerse de realizar trabajos que no hayan sido autorizados por el supervisor del contrato, por lo anterior, los costos incurridos en trabajos no autorizados no serán asumidos por la Entidad. En consecuencia, el contratista deberá solicitar la autorización previa a la intervención de los equipos y ejecución de todas las actividades. 9. Permitir al vigilante o cualquier persona autorizada por la Entidad, la revisión de las herramientas que ingresen o se retiren de las instalaciones. 10. Durante la ejecución de las actividades programadas, el contratista debe garantizar el 100% de suministro de agua potable y por ningún motivo se puede dejar sin suministro las instalaciones del edificio principal y el edifico anexo en horas laborales. Llegado el caso de realizar un corte de agua por fuerza mayor deberá informar al supervisor del contrato para tomar las medidas pertinentes. 11. Durante la permanencia en las instalaciones del Ministerio de Ambiente y Desarrollo Sostenible el contratista se obliga a identificar al personal que presta el servicio en las instalaciones 12. Las demás que se deriven de la naturaleza y del objeto del contrato.</t>
  </si>
  <si>
    <t>https://community.secop.gov.co/Public/Tendering/OpportunityDetail/Index?noticeUID=CO1.NTC.6504472&amp;isFromPublicArea=True&amp;isModal=False</t>
  </si>
  <si>
    <t>El plazo de ejecución del contrato será hasta el 30 de diciembre de 2024, contado a partir de la suscripción del acta de inicio, previo cumplimiento de los requisitos de perfeccionamiento y legalización del contrato.</t>
  </si>
  <si>
    <t>RICARDO CAMACHO DIAZ</t>
  </si>
  <si>
    <t>https://www1.funcionpublica.gov.co/web/sigep2/hdv/-/directorio/S4778281-8003-5/view</t>
  </si>
  <si>
    <t>Prestación de servicios profesionales a la Dirección de Asuntos Marinos, Costeros y Recursos Acuáticos del Ministerio de Ambiente y Desarrollo Sostenible, para fortalecer los procesos administrativos y operativos de la Dirección, así como la planificación de acciones y el seguimiento de compromisos estratégicos.</t>
  </si>
  <si>
    <t>1. Brindar el soporte administrativo y operativo necesario para la planificación de acciones y seguimiento de la agenda interinstitucional de la Dirección de Asuntos Marinos, Costeros y Recursos Acuáticos. 2. Apoyar la revisión de documentos, preparación de conceptos, ayudas de memoria, formulación de proyectos, respuestas a consultas y solicitudes en general de información, etc., con criterios de calidad y oportunidad dando cumplimiento a los términos legales. 3. Colaborar en la planificación y organización de reuniones, comités y otros eventos requeridos por la Dirección. 4. Apoyar en el seguimiento de compromisos estratégicos con el fin de facilitar el trámite administrativo correspondiente. 5. Brindar apoyo a la Dirección de Asuntos Marinos, Costeros y Recursos Acuáticos en la planificación de comisiones y servicios logísticos que la Dirección pueda requerir. 6. Mantener actualizada la carpeta DRIVE de la Dirección de Asuntos Marinos, Costeros y Recursos Acuáticos, garantizando la organización y accesibilidad de la información. 7. Las demás actividades relacionadas con el desarrollo del objeto del presente contrato</t>
  </si>
  <si>
    <t>El valor del contrato a celebrar es hasta por la suma de DIECINUEVE MILLONES DOSCIENTOS MIL PESOS M/CTE ($19.200.000), incluido los impuestos a que haya lugar</t>
  </si>
  <si>
    <t>C-3207-0900-4-10102A-3207017-02 A</t>
  </si>
  <si>
    <t>https://community.secop.gov.co/Public/Tendering/OpportunityDetail/Index?noticeUID=CO1.NTC.6612203&amp;isFromPublicArea=True&amp;isModal=False</t>
  </si>
  <si>
    <t>El término estrictamente indispensable para que el contratista cumpla con el objeto y obligaciones contractuales será CUATRO (4) MESES, o hasta 31 de diciembre, lo primero que ocurra.</t>
  </si>
  <si>
    <t>ANA CAROLINA LOPEZ GALVAN</t>
  </si>
  <si>
    <t>https://www1.funcionpublica.gov.co/web/sigep2/hdv/-/directorio/S1869381-8003-5/view</t>
  </si>
  <si>
    <t>Prestación de servicios profesionales a la Dirección de Bosques, Biodiversidad y Servicios Ecosistémicos del Ministerio de Ambiente y Desarrollo Sostenible para el apoyo desde el componente ambiental en la formulación e implementación al programa nacional de investigación y de comunicaciones en ecosistemas de humedales.</t>
  </si>
  <si>
    <t>1. Elaborar conceptos técnicos, relacionados con los ecosistemas de humedales que le sean asignados por el supervisor. 2. Participar y contribuir en los espacios de trabajo, visitas técnicas, mesas de discusión, reuniones en las que sea designada por el supervisor del contrato, generando los informes y documentos técnicos a que haya lugar. 3. Generar los insumos técnicos necesarios para la elaboración del documento del programa nacional de comunicaciones para humedales de Colombia 4. Elaborar los documentos necesarios desde su componente para la realización del programa nacional de investigaciones básicas y aplicadas para ecosistemas de humedales de Colombia. 5. Realizar orientación y acompañamiento técnico para la elaboración de la guía para la restauración de ecosistemas de humedales en Colombia. 6. Brindar apoyo técnico en el proceso de la misión Ramsar de asesoramiento para el Sitio Ramsar Humedales Urbanos de Bogotá. 7. Apoyar el proceso de implementación de la resolución No 421 de 2024 relacionadas con las medidas de conservación para el sitio Ramsar Humedales Urbanos de Bogotá. 8. Atender de conformidad con los lineamientos establecidos por el supervisor del contrato las peticiones, quejas y reclamos y sugerencias (PQRS) relacionados con el objeto y obligaciones específicas del contrato 9. Las demás que sean asignadas por el supervisor y se relacionen con el objeto y las obligaciones contractuales.</t>
  </si>
  <si>
    <t>El valor del contrato a celebrar es hasta por la suma de hasta TREINTA Y TRES MILLONES CUATROCIENTOS TREINTA Y TRES MIL TRESCIENTOS TREINTA Y TRES PESOS M/CTE ($33.433.333), incluido los impuestos a que haya lugar.</t>
  </si>
  <si>
    <t>https://community.secop.gov.co/Public/Tendering/OpportunityDetail/Index?noticeUID=CO1.NTC.6611772&amp;isFromPublicArea=True&amp;isModal=true&amp;asPopupView=true</t>
  </si>
  <si>
    <t>El término estrictamente indispensable para que el contratista cumpla con el objeto y obligaciones contractuales será TRES (3) MESES y VEINTIOCHO (28) DÍAS, o hasta 31 de diciembre de 2024, lo primero que ocurra, previo cumplimiento de los requisitos de perfeccionamiento y ejecución.</t>
  </si>
  <si>
    <t>SASI-002-2024</t>
  </si>
  <si>
    <t>WEXLER SAS</t>
  </si>
  <si>
    <t>Adquisición de infraestructura tecnológica para llevar a cabo la renovación de la solución Antiddos y herramienta de análisis de vulnerabilidades para las plataformas tecnológicas del Ministerio de Ambiente y Desarrollo Sostenible.</t>
  </si>
  <si>
    <t>1. Dar cumplimiento a todas las especificaciones del Anexo Técnico y las cuales hacen parte integral del presente proceso. 2. Entregar el documento y/o certificación de soporte y garantía directo de fábrica en las condiciones establecidas en el anexo técnico. 3. Gestionar los incidentes y requerimientos que se presenten sobre la infraestructura tecnológica objeto del presente proceso ante el fabricante cuando se requiera. 4. El contratista deberá entregar un cronograma de trabajo con las actividades a realizar en cuanto a planeación, ejecución y entrega final de los productos establecidos según el Anexo Técnico; este cronograma deberá ser entregado para revisión y aprobación del supervisor del contrato dentro de los cinco (5) días siguientes a la firma del acta de inicio. El cronograma deberá estar ajustado al plazo máximo de ejecución del contrato. 5. Entregar dentro de los dos (2) días hábiles siguientes a la fecha de cumplimiento de los requisitos de perfeccionamiento y ejecución la hoja de vida y soportes del equipo mínimo ofertado con su propuesta, el cual debe mantenerse durante toda la ejecución del contrato. En caso de requerir remplazo deberá presentarse un perfil igual o superior 6. En caso que las labores a realizar requieran de interrupción total del servicio informático del Ministerio de Ambiente y Desarrollo Sostenible, las mismas deben efectuarse en la fecha y hora que sea acordada previamente con el supervisor del contrato. 7. Generar reportes de servicios en los formatos establecidos por el Ministerio de Ambiente y Desarrollo Sostenible, cuando se realicen visitas técnicas programadas por el supervisor del contrato, en el que conste el resumen de las actividades realizadas (actualización, soporte y mantenimiento), problemas presentados, soluciones utilizadas y recomendaciones durante la vigencia del contrato. De igual forma quedará constancia en la misma acta o informe de servicio si hubo cambio de software o en la configuración de los equipos. 8. En caso de que uno de los equipos que hacen parte del contrato o alguna de sus partes en las que se almacene información sea reemplazado, ejemplo discos duros y memorias, el oferente se debe comprometer a cumplir los lineamientos de seguridad de la información establecidos por el Ministerio, en cuanto a borrado seguro y los que apliquen. 9. El Contratista debe cumplir con las directrices de seguridad en la información y entregar los debidos soportes que se lleguen a solicitar por el supervisor. 10.Asegurar y respaldar el funcionamiento y continuidad de la operación de los componentes de Hardware y Software relacionados con la prestación de los servicios relacionados con el presente objeto. LOTE 2 – Herramienta análisis de Vulnerabilidades.
1. Entregar al supervisor del contrato el certificado de renovación y ampliación de suscripciones de 
Herramienta de Análisis de Vulnerabilidades Tenable IO, así como el acceso a consola de gestión en la nube, 
por correo electrónico o de manera física durante el plazo de ejecución.
2. Entregar al supervisor del contrato certificado de las suscripciones tenable WAS, para el Ministerio de 
Ambiente y Desarrollo Sostenible, por correo electrónico o de manera física durante el plazo de ejecución del 
contrato.
3. Realizar la instalación y/o activación del licenciamiento de acuerdo con lo establecido en el presente 
proceso y la ficha de especificaciones técnicas.
4. Realizar la configuración y puesta en marcha de la solución de acuerdo con lo establecido en el presente 
proceso y la ficha de especificaciones técnicas.
5. Realizar trasferencia de conocimiento a mínimo cuatro (4) usuarios que la Entidad defina, en el uso, 
instalación y administración del software adquirido, con una intensidad de mínimo veinte (20) horas 
distribuidas en máximo cinco (5) sesiones, las cuales se realizarán dentro del primer mes siguiente a la firma 
del acta de inicio del contrato. Dicha transferencia se realizará remotamente y/o presencial haciendo entrega 
al supervisor de las memorias y/o material utilizado.
6. Realizar la instalación y configuración del equipo suministrado por el Ministerio para instalar los sensores 
en las instalaciones de la Entidad, de acuerdo con lo establecido en el presente proceso y la ficha de 
especificaciones técnicas.
7. Elaborar y entregar al supervisor del contrato de la documentación de instalación, activación del 
licenciamiento, configuración y puesta en marcha, la cual se debe entregar por correo electrónico o de manera 
física durante el plazo de ejecución.
8. Realizar la programación de reportes y/o informes en la consola de acuerdo con las necesidades del 
Ministerio y a lo establecido en el presente proceso y la ficha de especificaciones técnicas. 
9. Realizar las actualizaciones de software de manera periódica de la solución de tal manera que se 
solucionen posibles bugs, vulnerabilidades y/o activación de nuevas funcionalidades sin que esto genere 
costos adicionales para el Ministerio.
10.Brindar los servicios de soporte técnico remoto o en sitio, mantenimiento, configuración y afinamiento por 
el periodo de un año a partir de la entrega y activación de las suscripciones de acuerdo con lo establecido en 
el presente proceso y la ficha de especificaciones técnicas.</t>
  </si>
  <si>
    <t>https://community.secop.gov.co/Public/Tendering/OpportunityDetail/Index?noticeUID=CO1.NTC.6458968&amp;isFromPublicArea=True&amp;isModal=False</t>
  </si>
  <si>
    <t>El plazo de ejecución del contrato será hasta el tres (3) meses. término que se contará a partir de la suscripción del acta de inicio, previo cumplimiento de los requisitos de perfeccionamiento y ejecución</t>
  </si>
  <si>
    <t>DATOSEC SAS</t>
  </si>
  <si>
    <t>ELIANA MONTAÑO MOTATO</t>
  </si>
  <si>
    <t>LOTE 1 – Herramienta para la mitigación de ataques de DDoS. 1. Dar cumplimiento a todas las especificaciones del Anexo Técnico y las cuales hacen parte integral del presente proceso. 2. Entregar el documento y/o certificación de soporte y garantía directo de fábrica en las condiciones establecidas en el anexo técnico. 3. Gestionar los incidentes y requerimientos que se presenten sobre la infraestructura tecnológica objeto del presente proceso ante el fabricante cuando se requiera. 4. El contratista deberá entregar un cronograma de trabajo con las actividades a realizar en cuanto a planeación, ejecución y entrega final de los productos establecidos según el Anexo Técnico; este cronograma deberá ser entregado para revisión y aprobación del supervisor del contrato dentro de los cinco PÚBLICA (5) días siguientes a la firma del acta de inicio. El cronograma deberá estar ajustado al plazo máximo de ejecución del contrato. 5. Entregar dentro de los dos (2) días hábiles siguientes a la fecha de cumplimiento de los requisitos de perfeccionamiento y ejecución la hoja de vida y soportes del equipo mínimo ofertado con su propuesta, el cual debe mantenerse durante toda la ejecución del contrato. En caso de requerir remplazo deberá presentarse un perfil igual o superior 6. En el caso de que las labores a realizar requieran de interrupción total del servicio informático del Ministerio de Ambiente y Desarrollo Sostenible, las mismas deben efectuarse en la fecha y hora que sea acordada previamente con el supervisor del contrato. 7. Generar reportes de servicios en los formatos establecidos por el Ministerio de Ambiente y Desarrollo Sostenible, cuando se realicen visitas técnicas programadas por el supervisor del contrato, en el que conste el resumen de las actividades realizadas (actualización, soporte y mantenimiento), problemas presentados, soluciones utilizadas y recomendaciones durante la vigencia del contrato. De igual forma quedará constancia en la misma acta o informe de servicio si hubo cambio de software o en la configuración de los equipos. 8. En el caso de que uno de los equipos que hacen parte del contrato o alguna de sus partes en las que se almacene información sea reemplazado, ejemplo discos duros y memorias, el oferente se debe comprometer a cumplir los lineamientos de seguridad de la información establecidos por el Ministerio, en cuanto a borrado seguro y los que apliquen. 9. El contratista debe cumplir con las directrices de seguridad en la información y entregar los debidos soportes que se lleguen a solicitar por el supervisor. 10. Asegurar y respaldar el funcionamiento y continuidad de la operación de los componentes de Hardware y Software relacionados con la prestación de los servicios relacionados con el presente objeto.</t>
  </si>
  <si>
    <t>ORGANIZACIÓN NACIONAL DE LOS PUEBLOS INDIGENAS DE LA AMAZONIA COLOMBIANA - OPIAC</t>
  </si>
  <si>
    <t>OSWALDO MARCIAL MUCA CASTIZ</t>
  </si>
  <si>
    <t xml:space="preserve">OFICINA DE NEGOCIOS VERDES Y SOSTENIBLES -  DIRECCIÓN DE ORDENAMIENTO AMBIENTAL TERRITORIAL Y COORDINACIÓN DEL SISTEMA NACIONAL AMBIENTAL -SINA -  DIRECCIÓN DE BOSQUES BIODIVERSIDAD Y SERVICIOS ECOSISTÉMICOS </t>
  </si>
  <si>
    <t>Aunar esfuerzos técnicos, administrativos y financieros para la formulación conjunta de los insumos e instrumentos técnicos que permitan garantizar el cumplimiento de los acuerdos adquiridos por el Ministerio de Ambiente y Desarrollo Sostenible en el marco del Plan Nacional de Desarrollo con la Mesa Regional Amazónica, IT4-219, IT4-220, e IT2-204, mediante la participación plena y efectiva de los Pueblos y Organizaciones Indígenas de la Amazonía Colombiana.</t>
  </si>
  <si>
    <t>1. Formular un Plan Operativo y/o plan de trabajo detallado para la ejecución del convenio, el cual debe contener el plan de inversión de los recursos del convenio y el cronograma de actividades. El plan operativo deberá presentarse y contar con el visto bueno del Ministerio. 2. Contratar por su cuenta y riesgo con plena autonomía administrativa técnica y financiera un equipo interdisciplinario, con mínimo doce (12) personas, según lo establecido en el presupuesto detallado del convenio, que deberán preparar y realizar las actividades previstas dentro del marco lógico y el plan de trabajo para el alcance del objeto propuesto, con dedicación exclusiva para desarrollar el convenio. 3. Presentar certificado de idoneidad de los profesionales participantes en la formulación del plan. 4. Entregar la información cartográfica compilada y con análisis preliminar en formatos “shape” para la proyección de acciones en materia planificación, conservación y restauración y emprendimientos. 5.Entregar plan de acción que identifique los participantes de la estrategia en los territorios y pueblos indígenas de la Amazonía, así como acciones a realiza. r 6. Entregar ayudas de memorias, por cada una de las mesas de trabajo, por entidad y una mesa colectiva para la consolidación de lineamientos para el fomento y fortalecimiento de esquemas productivos sostenibles en la Amazonía. 7. Elaborar la matriz de actividades de conservación protección (monitoreo y control colectivo de la biodiversidad), recuperación, restauración, rehabilitación ambiental de los territorios, aprobado por la Mesa Indígena Amazónica Ambiental de Cambio Climático -MIAACC-. 8. Matriz de identificación de alternativas frente a los nodos de deforestación basados en análisis de las problemáticas territoriales. 9. Elaborar la proyección metodológica para la realización de la Mesa Indígena Amazónica Ambiental de Cambio Climático - MIAACC- que incluya las actividades para el desarrollo de los tres acuerdos, a partir del análisis de los insumos previos construidos por la OPIAC. 10. Elaborar la matriz de actividades de implementación frente a temas de gobernanza, sostenibilidad y restauración, dentro de la formulación de los Planes de Ordenamiento Ambiental Indígena -POAI-, según lineamientos generados. 11. Elaborar la matriz de necesidades/prioridades para la elaboración de POAI frente a la inversión territorial en territorios priorizados. 12. Realizar actas y relatoría de la MIAACC Ampliada, listados de asistencia, registro fotográfico con su respectivo hábeas data para el uso de datos. 13. Elaborar documento de sistematización y análisis que recoja los lineamientos resultantes de la MIAACC ampliada para cada acuerdo del convenio. 14. Elaborar documento de focalización para los POAI en los seis (6) Departamentos de la Amazonía colombiana. 15. Realizar documento de cruce de focalización de territorios con nodos de deforestación. 16. Entregar documento de lineamientos para la formulación e implementación de proyectos y programas para el fomento y fortalecimiento de los emprendimientos ambientales en territorios de los Pueblos Indígenas Amazónicos derivado de la sesión de la MIAACC. 17. Elaborar documento de proyecto macro en los formatos y de acuerdo con las guías que disponga el Ministerio, conforme a los lineamientos definidos, la identificación de necesidades de inversión, las acciones de implementación y acuerdos con la Mesa Regional Amazónica – MRA. 18. Entregar los anexos definitivos generados en todo el proceso. (Estos anexos deben tener un documento compilado de toda la ejecución del Convenio). 19. Presentar el documento de radicación del proyecto macro ante el Fondo para la Vida y la Biodiversidad. 20. Entregar un Informe Financiero Final de la ejecución del convenio, con los soportes correspondientes (Soportes contables de ejecución financiera de los recursos) 21. Cumplir con los plazos establecidos en el cuadro de informes</t>
  </si>
  <si>
    <t>El valor del convenio es por la suma de CUATROCIENTOS MILLONES DE PESOS ($400.000.000 COP) M/CTE, los cuales serán aportados de la siguiente manera: Por el MINISTERIO DE AMBIENTE Y DESARROLLO SOSTENIBLE en dinero líquido de la siguiente forma: CUATROCIENTOS MILLONES DE PESOS MONEDA CORRIENTE ($400.000.000), incluidos los impuestos, con cargo a los Certificados de Disponibilidad Presupuestal CDP No. 18424 de 26 de junio de 2024 y CDP No. 15424 del 3 de mayo de 2024. Por la ORGANIZACIÓN NACIONAL DE LOS PUEBLOS INDÍGENAS DE LA AMAZONÍA COLOMBIANA - OPIAC, la contrapartida será dispuesta por medio del conocimiento tradicional direccionado desde las autoridades, mayores y sabedores delegados por las respectivas organizaciones indígenas en el marco del decreto 252 de 2020.</t>
  </si>
  <si>
    <t>18424 - 15424</t>
  </si>
  <si>
    <t>26-6-2024  - 3-5-2024</t>
  </si>
  <si>
    <t>482924 - 483024</t>
  </si>
  <si>
    <t>C-3202-0900-14-40101B-3202052-02 - C-3201-0900-8-40101B-3201030-02</t>
  </si>
  <si>
    <t>202300000000267 - 202300000000154</t>
  </si>
  <si>
    <t>GUAINÍA, GUAVIARE, VAUPÉS, AMAZONAS, PUTUMAYO, Y CAQUETÁ</t>
  </si>
  <si>
    <t>https://community.secop.gov.co/Public/Tendering/OpportunityDetail/Index?noticeUID=CO1.NTC.6659352&amp;isFromPublicArea=True&amp;isModal=False</t>
  </si>
  <si>
    <t>El plazo de ejecución del convenio será hasta el 31 de diciembre de 2024 contados a partir del cumplimiento de los requisitos de perfeccionamiento y de ejecución</t>
  </si>
  <si>
    <t>ORGANIZACIÓN NACIONAL DE LOS PUEBLOS INDÍGENAS DE LA AMAZONÍA COLOMBIANA - OPIAC</t>
  </si>
  <si>
    <t>OFICINA DE NEGOCIOS VERDES Y SOSTENIBLES -  DIRECCIÓN DE CAMBIO CLIMÁTICO Y GESTIÓN DEL RIESGO</t>
  </si>
  <si>
    <t>Aunar esfuerzos técnicos, administrativos y financieros entre el Ministerio de Ambiente y Desarrollo Sostenible y la Organización de Pueblos Indígenas de la Amazonía Colombiana – OPIAC, para garantizar el derecho fundamental a la preconsulta de los Pueblos y Organizaciones Indígenas representados en la Mesa Permanente de Concertación (MPC), respecto al acuerdo integral que estructura la regulación y administración autónoma de las economías de la naturaleza y en los instrumentos reglamentarios de los mecanismos REDD+ y de Pagos por Servicios Ambientales (PSA).</t>
  </si>
  <si>
    <t>1. Formular un Plan Operativo y/o plan de trabajo detallado para la ejecución del convenio, el cual debe contener el plan de inversión de los recursos del convenio y el cronograma de actividades. El plan operativo deberá presentarse y contar con el visto bueno del Ministerio. 2. Contratar por su cuenta y riesgo con plena autonomía administrativa técnica y financiera un equipo interdisciplinario, con Trece (13) personas, según lo establecido en el presupuesto detallado del convenio, que deberán preparar y realizar las actividades previstas dentro del marco lógico y el plan de trabajo para el alcance del objeto propuesto, con dedicación exclusiva para desarrollar el convenio. 3. Presentar un Informe detallado con la identificación del personal o equipo humano que formará parte del proyecto de acuerdo a la propuesta técnica y los estudios previos, que contenga, nombre, identificación, rol a desempeñar y entregables y/o actividades en las que participará esta persona, incluyendo: Certificado de verificación de idoneidad y experiencia acorde al perfil requerido, minuta de contrato suscrita y copia del documento de identidad de cada uno. 4. Entregar los documentos revisión sistemática (estado del arte). Documentos resultantes del estado del arte con relación a PSA y Redd+ 5. Elaborar un documento con la propuesta preliminar de objeto, alcance y diseño metodológico de la ruta de consulta previa por parte de las organizaciones indígenas. 6. Elaborar un documento de propuesta técnica metodológica unificada de los soportes de la mesa técnica, acta y soportes, ayudas de memoria, actas, listado de asistencia, registros fotográficos. 7. Consolidar los documentos correspondientes al componente estratégico del Plan Nacional Indígena de mitigación, adaptación y resiliencia climática, desde los sistemas de conocimientos y saberes indígenas, descritos en el cuadro de productos e informes del estudio previo, anexo técnico y propuesta. 8. Consolidar un documento que contenga la memoria del proceso de concertación del Plan Nacional Indígena de mitigación, adaptación y resiliencia climática, desde los sistemas de conocimientos y saberes indígenas con participación amplia de los pueblos y organizaciones indígenas. 9.Consolidar y presentar informe técnico junto con las actas correspondientes de validación del Plan Nacional Indígena de mitigación, adaptación y resiliencia climática, desde los sistemas de conocimientos y saberes indígenas con participación amplia de los pueblos y organizaciones indígenas. 10. Presentar actas de concertación del Plan Nacional Indígena de mitigación, adaptación y resiliencia climática, desde los sistemas de conocimientos y saberes indígenas con participación Comisión Nacional Ambiental Indígena - CNAI e instituciones responsables.11. Realizar las mesas técnicas, espacios autónomos, asambleas y reuniones establecidas y detalladas en la metodología y presupuesto detallado del estudio previo, anexo técnico y propuesta presentada por la organización, acorde con las especificaciones que allí se establecen en cuanto número de participantes y componente logístico. De cada espacio desarrollado se entregará: a) acta. b) Listado de Asistencia. c) Registro fotográfico, según su desarrollo en cada informe establecido.12. Entregar a través de medios digitales toda la documentación que evidencie y contenga los soportes de la ejecución técnica, financiera y contable del 100 % por ciento de los recursos correspondientes al total del convenio. 13. Entregar los documentos que le sean requeridos por el supervisor para la liquidación del convenio dentro de los términos legales vigentes, cumplido el objeto del Convenio. 14. Todas las demás que le sean solicitadas por el Supervisor del Convenio en cumplimiento del objeto de este</t>
  </si>
  <si>
    <t>El valor del convenio es hasta por la suma de NOVECIENTOS MILLONES DE PESOS ($900.000.000 COP) M/CTE, los cuales serán aportados de la siguiente manera: Por el MINISTERIO DE AMBIENTE Y DESARROLLO SOSTENIBLE en dinero líquido de la siguiente forma: NOVECIENTOS MILLONES DE PESOS MONEDA CORRIENTE ($900.000.000), incluidos los impuestos,</t>
  </si>
  <si>
    <t>17024  - 14824</t>
  </si>
  <si>
    <t>22-5-2024 - 12- 04- 2024</t>
  </si>
  <si>
    <t>488524 - 488624</t>
  </si>
  <si>
    <t>C-3201-0900-8-40101B-3201030-02
C-3201-0900-8-40101B-3201031-02</t>
  </si>
  <si>
    <t>202300000000041 - 202300000000267</t>
  </si>
  <si>
    <t>https://community.secop.gov.co/Public/Tendering/OpportunityDetail/Index?noticeUID=CO1.NTC.6672373&amp;isFromPublicArea=True&amp;isModal=False</t>
  </si>
  <si>
    <t>KATHERINNE DANIELA RINCON ACUÑA</t>
  </si>
  <si>
    <t>https://www1.funcionpublica.gov.co/web/sigep2/hdv/-/directorio/S2323695-8003-5/view</t>
  </si>
  <si>
    <t>Prestar servicios profesionales para apoyar las actividades relacionadas con la gestión, implementación, seguimiento y cumplimiento a las metas de minería de la Dirección de Asuntos Ambientales Sectorial y Urbana del Ministerio de Ambiente y Desarrollo Sostenible, en el marco del Plan Nacional de Desarrollo.</t>
  </si>
  <si>
    <t>1. Presentar para aprobación del supervisor un plan de trabajo (actividades, cronograma y entregables) dentro de los diez (10) días calendario siguientes al cumplimiento de los requisitos de ejecución del contrato. Calle 37 No. 8 - 40, Bogotá D.C., Colombia Conmutador: (+57) 601 332 3400 https://www.minambiente.gov.co/ F-A-CTR-52: V9 – 30/07/2024 Página 9|20 2. Apoyar jornadas de fortalecimiento de capacidades en materia de instrumentos ambientales para la formalización minera con comunidades mineras, autoridades ambientales y demás interesados. 3. Aportar insumos para la elaboración de informes técnicos en materia de Minería. 4. Apoyar técnicamente la elaboración de instrumentos de política y/o normativa ambiental minera. 5. Apoyar el cumplimiento de sentencias y órdenes judiciales en el marco de la gestión ambiental para la minería que le sean asignadas.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</si>
  <si>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El valor del contrato a celebrar es hasta por la suma de VEINTICUATRO MILLONES QUINIENTOS MIL PESOS M/CTE ($24.500.000), incluido los impuestos a que haya lugar.</t>
  </si>
  <si>
    <t>https://community.secop.gov.co/Public/Tendering/OpportunityDetail/Index?noticeUID=CO1.NTC.6648055&amp;isFromPublicArea=True&amp;isModal=False</t>
  </si>
  <si>
    <t>El término estrictamente indispensable para que el contratista cumpla con el objeto y obligaciones contractuales será por Tres (3) meses y quince (15) días, o hasta el 31 de diciembre de la presente vigencia, lo primero que ocurra.</t>
  </si>
  <si>
    <t>JUAN JOSÉ TORO RIVERA</t>
  </si>
  <si>
    <t>https://www1.funcionpublica.gov.co/web/sigep2/hdv/-/directorio/S4646998-8003-5/view</t>
  </si>
  <si>
    <t>El valor del contrato a celebrar es hasta por la suma de VEINTITRES MILLONES CUATROCIENTOS MIL PESOS MCTE ($23.400.000) incluidos todos los impuestos a que haya lugar.</t>
  </si>
  <si>
    <t>https://community.secop.gov.co/Public/Tendering/OpportunityDetail/Index?noticeUID=CO1.NTC.6655168&amp;isFromPublicArea=True&amp;isModal=False</t>
  </si>
  <si>
    <t>El término estrictamente indispensable para que el contratista cumpla con el objeto y obligaciones contractuales será tres (03) meses y veintiocho (27) días o hasta 31 de diciembre, lo primero que ocurra.</t>
  </si>
  <si>
    <t>DIANA CAROLINA LOPEZ ORTEGÓN</t>
  </si>
  <si>
    <t>ADMINISTRACION Y GESTION AMBIENTAL</t>
  </si>
  <si>
    <t>https://www1.funcionpublica.gov.co/web/sigep2/hdv/-/directorio/S768764-8003-5/view</t>
  </si>
  <si>
    <t>Prestar los servicios profesionales a la Dirección de Cambio Climático Ministerio de Ambiente y Desarrollo Sostenible para apoyar el despacho del Director(a) en el seguimiento, desarrollo y cumplimiento de las diferentes metas, compromisos y objetivos estratégicos a cargo del área</t>
  </si>
  <si>
    <t>1. Apoyar al despacho del Director(a) en el seguimiento técnico a la ejecución de tareas, actividades y objetivos trazados de conformidad con los instrumentos de planificación priorizados para el cumplimiento de las labores misionales y los ejes estratégicos de gestión trazados 2. Apoyar la formulación y seguimiento a planes de acción e informes encaminados al fortalecimiento de la gestión institucional, conforme a los requerimientos de la Entidad, tales como informe de gestión, informes al congreso, plan estratégico institucional, conforme los lineamientos de la supervisión. 3. Apoyar la consolidación de los reportes con la información requerida por el Despacho del Viceministerio de Ordenamiento Ambiental del Territorio y la Dirección de Cambio Climático y Gestión del Riesgo en relación con los avances de implementación de la Contribución Nacionalmente Determinada (NDC), metas del Plan Nacional de Desarrollo 2022-2026 y avances de otras temáticas trabajadas por la Dirección conforme los lineamientos de la supervisión 4. Apoyar la elaboración de las ayudas de memoria de las temáticas inherentes a la dirección, así como las derivadas de los comités directivos de proyectos, sector ambiente y demás en los que se encuentre delegado el director técnico, y conforme los lineamientos de la supervisión. 5. Apoyar el despacho del Director(a) en la articulación, organización y desarrollo de actividades de coordinación y trabajo conjunto con otras dependencias del Ministerio y otras entidades públicas, así como en el relacionamiento con organizaciones gremiales y sectores, preparando el material y/o ayudas de memoria a que haya lugar.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</si>
  <si>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CUARENTA Y UN MILLONES TRESCIENTOS MIL PESOS M/CTE ($41.300.000), incluido los impuestos a que haya lugar.</t>
  </si>
  <si>
    <t>https://community.secop.gov.co/Public/Tendering/OpportunityDetail/Index?noticeUID=CO1.NTC.6703082&amp;isFromPublicArea=True&amp;isModal=true&amp;asPopupView=true</t>
  </si>
  <si>
    <t>El término estrictamente indispensable para que el contratista cumpla con el objeto y obligaciones contractuales será de TRES (3) MESES QUINCE (15) DÍAS, contados a partir del cumplimiento de los requisitos de ejecución previo perfeccionamiento del contrato, sin que en todo caso pueda exceder del 31 de diciembre de 2024</t>
  </si>
  <si>
    <t>JOSÉ VICENTE AZUERO GONZÁLEZ</t>
  </si>
  <si>
    <t>https://www1.funcionpublica.gov.co/web/sigep2/hdv/-/directorio/S644444-8003-5/view</t>
  </si>
  <si>
    <t>Prestar servicios profesionales a la Dirección de Cambio Climático y Gestión del Riesgo del Ministerio de Ambiente y Desarrollo Sostenible para apoyar la articulación del eje estratégico de gestión normativa en materia de cambio climático.</t>
  </si>
  <si>
    <t>1. Apoyar jurídicamente la articulación y organización del trabajo conjunto por parte de cada uno de los grupos de la DCCGR, para el desarrollo del eje estratégico legal y normativo en materia de cambio climático y gestión del riesgo, de acuerdo con los objetivos y compromisos trazados al respecto por el área. 2. Hacer seguimiento, revisar y dar concepto y/o visto bueno a los procesos de instrumentos normativos que le sean asignados por la Dirección de Cambio Climático y Gestión del Riesgo en coordinación con el Viceministerio de Ordenamiento Ambiental del Territorio y al Oficina Asesora Jurídica del Ministerio. 3. Prestar apoyo jurídico a los asuntos que le sean requeridos relacionados con las salvaguardas sociales y ambientales de las iniciativas REDD+. 4. Apoyar y revisar jurídicamente los asuntos que le sean requeridos relacionados con género, seguridad alimentaria y nutricional y derechos humanos de competencia de la Dirección de Cambio Climático y Gestión del Riesgo. 5. Prestar apoyo jurídico a los procesos de asistencia técnica que le sean requeridos en materia de cambio climático por cada uno de los grupos. 6. Realizar las actividades necesarias desde el punto de vista jurídico que aporten al cumplimiento de las metas definidas en el plan de acción, relacionadas con el objeto del contrato, así como la generación de informes y consolidación de indicadores de los instrumentos normativos a su cargo. 7. Realizar apoyo y seguimiento a la modificación, revisión y/o implementación de instrumentos de manera articulada con las diferentes dependencias de la ANLA de instrumentos relacionados con valoración económica, con el fin de garantizar criterios unificados en los procesos misionales de la DCCGR.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</si>
  <si>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https://community.secop.gov.co/Public/Tendering/OpportunityDetail/Index?noticeUID=CO1.NTC.6695413&amp;isFromPublicArea=True&amp;isModal=true&amp;asPopupView=true</t>
  </si>
  <si>
    <t>CARLOS ANDRES JARAMILLO VELASQUEZ</t>
  </si>
  <si>
    <t>https://www1.funcionpublica.gov.co/web/sigep2/hdv/-/directorio/S3138676-8003-5/view</t>
  </si>
  <si>
    <t>Prestar servicios profesionales a la Dirección de Cambio Climático y Gestión del Riesgo y a la Oficina de Tecnología de la Información y las Comunicaciones (OTIC) del Ministerio de Ambiente y Desarrollo Sostenible para el desarrollo de componentes de software la capa lógica del negocio en concordancia con el procedimiento denominado "Desarrollar y Mantener Sistemas de Información y Componentes de Software de la entidad", para el desarrollo e implementación del Sistema de información del Registro Nacional de Emisión de Gases Efecto Invernadero - RENARE</t>
  </si>
  <si>
    <t>1. Apoyar la realización de las tareas relacionadas con la implementación de desarrollo de componentes de software de la capa lógica del negocio, procesos de integración, extracción, transformación de información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Elaborar y actualizar la documentación técnica referente a las actualizaciones de los sistemas de información realizados, de acuerdo con los procedimientos y estándares establecidos en la Oficina de Tecnologías de la Información y las Comunicaciones. 4. Apoyar los procesos de verificación sobre el cumplimiento de atributos de calidad en la ejecución de pruebas funcionales y no funcionales,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7.Todas las demás que le sean asignadas por la Dirección y que tengan relación con el objeto contractual.</t>
  </si>
  <si>
    <t>El valor del contrato a celebrar es hasta por la suma de VEINTE MILLONES TRESCIENTOS MIL PESOS M/CTE ($20.300.000), incluido los impuestos a que haya lugar.</t>
  </si>
  <si>
    <t>https://community.secop.gov.co/Public/Tendering/OpportunityDetail/Index?noticeUID=CO1.NTC.6706155&amp;isFromPublicArea=True&amp;isModal=true&amp;asPopupView=true</t>
  </si>
  <si>
    <t>El término estrictamente indispensable para que el contratista cumpla con el objeto y obligaciones contractuales será de TRES (03) MESES QUINCE (15) DÍAS o hasta el 31 de diciembre de 2024 (lo primero que ocurra), contados a partir del cumplimiento de los requisitos de ejecución previo perfeccionamiento del contrato.</t>
  </si>
  <si>
    <t>ADMINISTRACION DE EMPRESAS TURISTICAS Y HOTELERAS</t>
  </si>
  <si>
    <t>UCGA Prestación de servicios profesionales a la Unidad Coordinadora para el Gobierno Abierto y Servicio a la Ciudadanía en la implementación de la estrategia de transparencia en cumplimiento de la Ley 1712 de 2015, ética e integridad pública.</t>
  </si>
  <si>
    <t>1. Apoyar la implementación de estrategias de transparencia, acceso a la información, rendición de cuentas y prevención de la corrupción en el marco de la estrategia de Gobierno Abierto. 2. Apoyar el desarrollo e implementación de estrategias para la prevención de la corrupción y el fortalecimiento de la integridad pública en el Ministerio, asegurando la ejecución de acciones concretas que promuevan los principios de transparencia, ética, relacionamiento y responsabilidad de los servidores públicos. 3. Participar en las actividades relacionados con la articulación y coordinación interna y con actores del sector para el desarrollo de los programas en el marco del fomento de la transparencia, acceso a la información pública y mecanismos de Gobierno Abierto. 4. Apoyar la publicación de datos abiertos en articulación con las dependencias misionales de la Entidad siguiendo los lineamientos establecidos por el Ministerio de Tecnologías de la Información y las Comunicaciones – MINTIC. 5. Efectuar seguimiento y generar alertas a las dependencias del Ministerio para gestionar la publicación y actualización de información de la página web de la Entidad conforme a los requisitos establecidos en la Ley 1712 de 2014 y la Resolución 1519 de 2020. 6. Elaborar informes, reportes, documentos, respuesta a solicitudes de información y demás requerimientos o peticiones asociados a los temas propios de las obligaciones del objeto del contrato. 7. Todas las demás que le sean asignadas por el supervisor en relación con el objeto contractual.</t>
  </si>
  <si>
    <t>El valor del contrato a celebrar es hasta por la suma de VEINTE MILLONES TRESCIENTOS CINCUENTA MIL PESOS M/CTE ($ 20.350.000) incluido los impuestos a que haya lugar.</t>
  </si>
  <si>
    <t>https://community.secop.gov.co/Public/Tendering/OpportunityDetail/Index?noticeUID=CO1.NTC.6674929&amp;isFromPublicArea=True&amp;isModal=False</t>
  </si>
  <si>
    <t>El término estrictamente indispensable para que el contratista cumpla con el objeto y obligaciones contractuales será de TRES (03) MESES Y VEINTIÚN (21), o hasta 31 de diciembre, lo primero que ocurra.</t>
  </si>
  <si>
    <t>https://www1.funcionpublica.gov.co/web/sigep2/hdv/-/directorio/S4006668-8003-5/view</t>
  </si>
  <si>
    <t>Prestar servicios profesionales para gestionar y dar trámite a las PQRSD y comunicaciones oficiales de las dependencias del Viceministerio de Ordenamiento Ambiental del territorio que le sean asignadas.</t>
  </si>
  <si>
    <t>1. Dar trámite oportuno a las Peticiones, Quejas, Reclamos, Sugerencias y Denuncias (PQRSD) y a las comunicaciones oficiales que lleguen a las dependencias del Viceministerio de Ordenamiento Ambiental del Territorio, cuando le sean asignados. 2. Elaborar informes periódicos sobre el estado de las PQRSD y comunicaciones oficiales gestionadas en el Viceministerio. 3. Apoyar la revisión de los oficios de respuesta a peticiones, que son competencia de las dependencias del Viceministerio de Ordenamiento Ambiental del territorio. 4. Brindar apoyo en la propuesta y ejecución de mejoras en los procesos de gestión y trámite de PQRSD y comunicaciones oficiales, con el fin de optimizar la eficiencia y efectividad del servicio prestado por las dependencias del Viceministerio. 5. Garantizar que la gestión y trámite de las PQRSD y comunicaciones oficiales se realicen en estricto cumplimiento de las normativas vigentes, asegurando la confidencialidad y seguridad de la información tratada. 6. Participar y asistir a las reuniones, mesas de trabajo y otros espacios para el desarrollo del objeto del contrato, allegando los soportes de asistencia, memorias y seguimiento a los compromisos generados. 7. Las demás que le sean asignadas por la supervisión del contrato y que guarden relación con el objeto contractual</t>
  </si>
  <si>
    <t>El valor del contrato a celebrar es hasta por la suma de VEINTICINCO MILLONES SEISCIENTOS SESENTA Y SEIS MIL SEISCIENTOS SESENTA Y SIETE PESOS M/CTE ($ 25.666.667) incluido los impuestos a que haya lugar.</t>
  </si>
  <si>
    <t>https://community.secop.gov.co/Public/Tendering/OpportunityDetail/Index?noticeUID=CO1.NTC.6675175&amp;isFromPublicArea=True&amp;isModal=False</t>
  </si>
  <si>
    <t>El término estrictamente indispensable para que el contratista cumpla con el objeto y obligaciones contractuales será de TRES (3) MESES Y VEINTE (20) DÍAS, o hasta 31 de diciembre, lo primero que ocurra</t>
  </si>
  <si>
    <t>LUZ ANYELI CASTILLO BURGOS</t>
  </si>
  <si>
    <t>https://www1.funcionpublica.gov.co/web/sigep2/hdv/-/directorio/S4985633-8003-5/view</t>
  </si>
  <si>
    <t>Prestar servicios profesionales a la Subdirección de Educación y Participación del Ministerio de Ambiente y Desarrollo Sostenible para brindar asistencia técnica y acompañamiento en la implementación del enfoque de mujeres y género y enfoques diferenciales, en las estrategias de educación ambiental en el marco de la Política Nacional de Educación Ambiental.</t>
  </si>
  <si>
    <t>1. Elaborar documentos e insumos técnicos para la implementación de acciones y estrategias de educación ambiental de conformidad con el objeto contractual. 2. Realizar conceptos técnicos para la implementación del enfoque de mujer y género y enfoques diferenciales en los procesos desarrollados por la dependencia. 3. Apoyar el proceso de actualización de la Política Nacional de Educación Ambiental incorporando los enfoques de mujer y género y enfoques diferenciales. 4. Apoyar los procesos de articulación interinstitucional desarrollados en el marco del Sistema Nacional Ambiental de conformidad con los requerimientos de la dependencia. 5. Apoyar las actividades para la implementación del enfoque de mujer y género y el enfoque diferencial de servidores públicos vinculados al Ministerio de Ambiente y Desarrollo Sostenible para contribuir al fortalecimiento de sus capacidades. 6. Proyectar respuestas a derechos de petición, quejas, reclamos, requerimientos, consultas y demás que le sean asignadas. 7. Asistir a las reuniones, espacios de diálogo que asigne el supervisor. 8. Las demás obligaciones que se le asignen y que tengan relación con el objeto del contrato.</t>
  </si>
  <si>
    <t>El valor del contrato a celebrar es hasta por la suma de DIECIOCHO MILLONES DOSCIENTOS MIL PESOS M/CTE ($18.200.000), incluido los impuestos a que haya lugar.</t>
  </si>
  <si>
    <t>https://community.secop.gov.co/Public/Tendering/OpportunityDetail/Index?noticeUID=CO1.NTC.6679053&amp;isFromPublicArea=True&amp;isModal=true&amp;asPopupView=true</t>
  </si>
  <si>
    <t>El término estrictamente indispensable para que el contratista cumpla con el objeto y obligaciones contractuales será de TRES (3) MESES Y QUINCE (15) DÍAS, o hasta 31 de diciembre, lo primero que ocurra.</t>
  </si>
  <si>
    <t>ANGIE PAOLA ARRIETA CANTOR</t>
  </si>
  <si>
    <t>https://www1.funcionpublica.gov.co/web/sigep2/hdv/-/directorio/S4804213-8003-5/view</t>
  </si>
  <si>
    <t>Prestar servicios de apoyo a la gestión a la Unidad Coordinadora para el Gobierno Abierto y Servicio a la Ciudadanía en la radicación, distribución de comunicaciones oficiales que ingresen por medio de los correos y demás canales de atención del Ministerio de Ambiente y Desarrollo Sostenible.</t>
  </si>
  <si>
    <t>1. Recibir, radicar y distribuir las comunicaciones oficiales que ingresen por medio de los canales habilitados por el Ministerio, dentro de los plazos requeridos por la supervisión del contrato, dando cumplimiento a lo establecido en el Acuerdo 060 de 2001. 2. Efectuar un control y asignación de la correspondencia recibida en el Ministerio en los tiempos establecidos por la supervisión del contrato con calidad y oportunidad. 3. Apoyar la distribución de las comunicaciones oficiales que desde la UCGA se requieran tramitar interna o externamente, dejando la constancia en las planillas o registros definidos para tal fin, de acuerdo con los procedimientos de la Entidad. 4. Diligenciar, actualizar y organizar la información contenida en los repositorios de información de manera oportuna y con calidad. 5. Apoyar la elaboración y entrega de informes, estadísticas, insumos e indicadores para el cumplimiento de las obligaciones de la UCGA. 6. Las demás que le sean asignadas por la supervisión del contrato y que guarden relación con el objeto contractual.</t>
  </si>
  <si>
    <t>El valor del contrato a celebrar es hasta por la suma de DOCE MILLONES DOSCIENTOS CINCUENTA MIL PESOS M/CTE ($ 12.250.000) incluido los impuestos a que haya lugar.</t>
  </si>
  <si>
    <t>https://community.secop.gov.co/Public/Tendering/OpportunityDetail/Index?noticeUID=CO1.NTC.6701882&amp;isFromPublicArea=True&amp;isModal=False</t>
  </si>
  <si>
    <t>CONCURSO DE MÉRITOS</t>
  </si>
  <si>
    <t>CONSULTORÍA</t>
  </si>
  <si>
    <t>5 CONSULTORÍA</t>
  </si>
  <si>
    <t>CMA-002-2024</t>
  </si>
  <si>
    <t>CONSULTORES EN INFORMACIÓN - INFOMÉTRIKA SAS</t>
  </si>
  <si>
    <t>JAIRO HERNAN LOSADA CARDONA</t>
  </si>
  <si>
    <t>Contratar una consultoría para el desarrollo evolutivo de las funcionalidades del Sistema de Información para la planificación y gestión Ambiental de las Corporaciones Autónomas Regionales y de Desarrollo Sostenible - SIPGA_x0002_CAR (CARdinal), en el marco del proceso de modernización y fortalecimiento del Sistema Nacional Ambiental-SINA</t>
  </si>
  <si>
    <t>1. Presentar al supervisor (es) de la iniciativa el plan de gestión del proyecto (plan de trabajo) concertado entre las partes dentro de los cinco (5) días hábiles siguientes a la suscripción del contrato diligenciando los artefactos y documentos definidos en el procedimiento de gestión “P-E-GET-12 -Gestionar Proyectos de TIC´s” de acuerdo con el (los) procedimiento(s) establecido(s) en el Sistema de Gestión- SOMOSIG del ministerio. 2. Presentar el Código fuente versionado y desplegado de acuerdo con el procedimiento “P-A-GTI-03 Desarrollo y mantenimiento de sistemas de información y componentes de software” para que pueda ser desplegado en contenedores (Docker) en los ambientes de desarrollo, test y producción. 3. Efectuar el desarrollo para el sistema de información SIPGA-CAR (CARdinal) de acuerdo con los requerimientos que se den durante la vigencia del contrato, desde las áreas técnica y funcional del Ministerio. 4. Diseñar y ejecutar las pruebas de calidad de código y realizar pruebas de calidad (Carga y estrés). 5. Entregar los casos de pruebas y realizar los ciclos de pruebas con apoyo de los funcionales del Ministerio para garantizar el buen funcionamiento del Sistema de información SIPGA-CAR (CARdinal). 6. Evolucionar en el diseño y desarrollo de la plataforma del sistema de información SIPGA-CAR (CARdinal). 7. Apoyar en la puesta en producción de las mejoras identificadas en los ciclos de prueba realizados al sistema CARdinal de conformidad con el “P-A-GTI-03 Desarrollo y Mantenimiento de sistemas de información y componentes de software”. 8. Apoyar y articular con el equipo técnico del Ministerio las actualizaciones requeridas en el componente Django que se deriven de los ajustes realizados en las fases 1 y 2 de la consultoría. 9. Entregar al Ministerio de Ambiente y Desarrollo Sostenible, el código fuente actualizado con los respectivos derechos de autor. 10. Entrega de la aplicación CARdinal actualizada en producción. 11. Documentar todo el proceso de la consultoría conforme las orientaciones, estándares y protocolos definidos por parte de la Oficina de Tecnologías de la Información y Comunicación- OTIC de este Ministerio. 12. Presentar la documentación actualizada de los productos desarrollados cumpliendo el procedimiento denominado “P-A-GTI-03- Desarrollo y Mantenimiento de sistemas de información y componentes de software”. 13. Las demás que se deriven de la naturaleza del contrato y que garanticen su cabal y oportuna ejecución.</t>
  </si>
  <si>
    <t>Que el presupuesto oficial del proceso de selección se estableció hasta en la suma de MIL DOSCIENTOS NOVENTA Y SIETE MILLONES SEISCIENTOS VEINTIOCHO MIL SEISCIENTOS DIECISÉIS PESOS ($1.297.628.616) M/CTE incluido IVA, impuestos, costos directos e indirectos requeridos para el cumplimiento del objeto contractual, tal como se evidencia en el documento anexo ESTUDIO de MERCADO o de SECTOR, el cual forma parte integral del presente documento</t>
  </si>
  <si>
    <t>https://community.secop.gov.co/Public/Tendering/OpportunityDetail/Index?noticeUID=CO1.NTC.6444299&amp;isFromPublicArea=True&amp;isModal=False</t>
  </si>
  <si>
    <t>El plazo de ejecución del contrato será hasta el 31 de diciembre de 2024, esto contado a partir del cumplimiento de los requisitos de perfeccionamiento y ejecución. El contrato se entiende perfeccionado con la firma de las partes. Para su ejecución se requerirá del registro presupuestal y la aprobación de las garantías.</t>
  </si>
  <si>
    <t>CARLOS EDUARDO TAMAYO GUTIERREZ</t>
  </si>
  <si>
    <t>https://www1.funcionpublica.gov.co/web/sigep2/hdv/-/directorio/S2364895-8003-5/view</t>
  </si>
  <si>
    <t>El valor del contrato a celebrar es hasta por la suma de VEINTIOCHO MILLONES CUATROCIENTOS NOVENTA MIL PESOS MDA/CTE ($28.490.000) incluido los impuestos a que haya lugar.</t>
  </si>
  <si>
    <t>https://community.secop.gov.co/Public/Tendering/OpportunityDetail/Index?noticeUID=CO1.NTC.6700226&amp;isFromPublicArea=True&amp;isModal=true&amp;asPopupView=true</t>
  </si>
  <si>
    <t>El término estrictamente indispensable para que el contratista cumpla con el objeto y obligaciones contractuales será de 3 meses y 15 días calendario, o hasta 31 de diciembre de 2024, lo primero que ocurra.</t>
  </si>
  <si>
    <t>MAYRA ALEJANDRA FAJARDO GAMBA</t>
  </si>
  <si>
    <t>https://www1.funcionpublica.gov.co/web/sigep2/hdv/-/directorio/S345416-8003-5/view</t>
  </si>
  <si>
    <t>Prestar servicios profesionales a la Subdirección de Educación y Participación para apoyar los procesos bibliotecológicos y la articulación para fortalecer las unidades de información de la Red del SINA.</t>
  </si>
  <si>
    <t>1. Gestionar con entidades públicas y privadas para la obtención de nuevos materiales en diferentes soportes, relacionados con las temáticas misionales del Ministerio de Ambiente y Desarrollo Sostenible, para el enriquecimiento de las colecciones. 2. Elaborar y desarrollar estrategias para la divulgación del patrimonio bibliográfico conformado por las colecciones bibliográficas gestionadas en la biblioteca especializada del Ministerio a cargo de la Subdirección de Educación y Participación. 3. Revisar los productos técnicos de consultorías y apoyar su procesamiento técnico bajo los parámetros establecidos por la Subdirección de Educación y Participación. 4. Brindar asistencia técnica a los centros de documentación y bibliotecas de la Red del SINA, para fortalecer sus servicios y colecciones bibliográficas. 5. Participar en las reuniones, mesas de trabajo y actividades de divulgación cuando sea requerido por la supervisión y atender tanto los requerimientos como los compromisos asignados en el marco del objeto contractual. 6. Apoyar las demás obligaciones que le asigne la supervisión en el marco del objeto contractual</t>
  </si>
  <si>
    <t>El valor del contrato a celebrar es hasta por la suma de DIECIOCHO MILLONES SETECIENTOS CINCUENTA MIL PESOS M/CTE ($18.750.000), incluido los impuestos a que haya lugar</t>
  </si>
  <si>
    <t>https://community.secop.gov.co/Public/Tendering/OpportunityDetail/Index?noticeUID=CO1.NTC.6786425&amp;isFromPublicArea=True&amp;isModal=true&amp;asPopupView=true</t>
  </si>
  <si>
    <t>El término estrictamente indispensable para que el contratista cumpla con el objeto y obligaciones contractuales será de 3 meses o hasta el 30 de diciembre 2024, lo primero que ocurra.</t>
  </si>
  <si>
    <t>SANDRA MILENA GARCIA BLANCO</t>
  </si>
  <si>
    <t>https://www1.funcionpublica.gov.co/web/sigep2/hdv/-/directorio/S333123-8003-5/view</t>
  </si>
  <si>
    <t>Prestar los servicios profesionales a la Oficina Asesora de Planeación del Ministerio de Ambiente y Desarrollo Sostenible, para apoyar las actividades relacionadas con la gestión de los proyectos de inversión presentados en el marco del Sistema General de Regalías – SGR.</t>
  </si>
  <si>
    <t>1. Apoyar la articulación de la gestión interinstitucional a nivel nacional y territorial para la ejecución de las convocatorias, promover el trabajo colaborativo y la conformación de alianzas entre entidades y actores que fomenten la gobernanza, la sostenibilidad, la transformación ambiental y los acuerdos sociales. 2. Apoyar el acompañamiento de los espacios de capacitación y formación que faciliten la transferencia de conocimiento en las entidades territoriales y otras entidades públicas, con base en la programación de convocatorias definida por la Oficina Asesora de Planeación. 3. Brindar apoyo técnico y administrativo en la generación y fortalecimiento de capacidades en las Entidades Territoriales y otras entidades de naturaleza pública, así como en las Comunidades Negras, Afrocolombianas, Raizales y Palenqueras, para la adecuada gestión de proyectos de inversión en el marco de las convocatorias ambientales del SGR. 4. Elaborar, tramitar y gestionar respuestas o insumos en atención a los requerimientos de información realizados por parte de las entidades públicas o privadas, personas naturales o jurídicas, relacionadas con el Sistema General de Regalías. 5. Las demás que determine el supervisor del contrato, relacionadas con el ejercicio de sus obligaciones y del objeto contractual.</t>
  </si>
  <si>
    <t>El valor del contrato a celebrar es hasta por la suma de VEINTICUATRO MILLONES QUINIENTOS MIL PESOS M/CTE ($24.500.000,00), incluido los impuestos a que haya lugar.</t>
  </si>
  <si>
    <t>https://community.secop.gov.co/Public/Tendering/OpportunityDetail/Index?noticeUID=CO1.NTC.6701616&amp;isFromPublicArea=True&amp;isModal=true&amp;asPopupView=true</t>
  </si>
  <si>
    <t>El término estrictamente indispensable para que el contratista cumpla con el objeto y obligaciones contractuales será de 3 meses y 15 días calendario, o hasta 31 de diciembre, lo primero que ocurra</t>
  </si>
  <si>
    <t>LAURA NATALIA OSORIO BONILLA</t>
  </si>
  <si>
    <t>https://www1.funcionpublica.gov.co/web/sigep2/hdv/-/directorio/S3434710-8003-5/view</t>
  </si>
  <si>
    <t>Prestar los servicios profesionales a la Unidad Coordinadora para el Gobierno Abierto y Servicio a la Ciudadanía apoyando las actividades de seguimiento en la Gestión de Comunicaciones Oficiales del Ministerio en cumplimiento a la Ley 1755 de 2015 y demás normas vigentes y concordantes con la materia</t>
  </si>
  <si>
    <t>1. Apoyar el seguimiento al cumplimiento de los términos de respuesta de las peticiones que son competencia de la Entidad en cumplimiento de la Ley 1755 de 2015, informar oportunamente las novedades, alertas y riesgos que puedan presentarse. 2. Proyectar y gestionar de manera oportuna las respuestas a las comunicaciones oficiales, así como los requerimientos de órganos de control y otras solicitudes allegas al Ministerio y que sean asignadas. 3. Apoyar en la socialización de buenas prácticas en temas relacionados con la gestión oportuna de las PQRSD’s en el marco del cumplimiento Ley 1755 de 2015. 4. Efectuar la interlocución con cada dependencia del Ministerio para que se efectúe el Seguimiento y acompañamiento a las respuestas oportunas y de calidad de las PQRSD’s. 5. Identificar y consolidar las respuestas tipo a las consultas frecuentes, sistematizarlas y consolidar base para poner a disposición de los usuarios. 6. Apoyar la elaboración y entrega de informes, insumos e indicadores para el cumplimiento de las obligaciones de la UCGA. 7. Las demás que le sean asignadas por la supervisión del contrato y que guarden relación con el objeto contractual</t>
  </si>
  <si>
    <t>El valor del contrato a celebrar es hasta por la suma de TRECE MILLONES SETECIENTOS TREINTA Y TRES MIL TRESCIENTOS TREINTA Y TRES PESOS M/CTE ($ 13.733.333) incluido los impuestos a que haya lugar.</t>
  </si>
  <si>
    <t>https://community.secop.gov.co/Public/Tendering/OpportunityDetail/Index?noticeUID=CO1.NTC.6717567&amp;isFromPublicArea=True&amp;isModal=False</t>
  </si>
  <si>
    <t>El término estrictamente indispensable para que el contratista cumpla con el objeto y obligaciones contractuales será de TRES (3) MESES Y TRECE (13) DÍAS, o hasta 31 de diciembre, lo primero que ocurra</t>
  </si>
  <si>
    <t>FONDO MUNDIAL PARA LA NATURALEZA COLOMBIA - WWF COLOMBIA</t>
  </si>
  <si>
    <t>SANDRA VALENZUELA DE NARVAEZ</t>
  </si>
  <si>
    <t>Aunar esfuerzos, técnicos, administrativos y financieros para asistir y apoyar técnicamente en uno de los departamentos de la Amazonía (Amazonas, Caquetá, Putumayo, Guaviare y Meta), en la implementación de estrategias que contribuyan a la reducción y contención de la deforestación con la implementación de acciones de conservación en ecosistemas estratégicos, manejo forestal sostenible y de la biodiversidad, monitoreo participativo y asistencia técnica.</t>
  </si>
  <si>
    <t>1. Identificar un área de manejo de mínimo 10.000 Ha o el área máxima que se identifique como resultado de la elaboración del producto 1; esta debe ser complementaria a los Núcleos de Desarrollo Forestal y de la Biodiversidad (NDFyB) en uno de los cinco Departamentos que compone Amazonía (Amazonas, Caquetá, Putumayo, Guaviare y Meta), para la implementación del manejo forestal sostenible comunitario para la obtención de productos maderables y, los resultantes del manejo sostenible de la flora silvestre y de los productos forestales no maderables. 2. Obtener un permiso/autorización/concesión para el manejo forestal sostenible de los productos maderables en el área potencial a partir de la presentación de un plan de manejo forestal para productos forestales maderables ante la Corporación Para el Desarrollo Sostenible del Norte y el Oriente Amazónico – CDA o CORPOAMAZONIA o CORMACARENA. 3. Fortalecer el manejo sostenible de la flora silvestre o de un producto forestal no maderable, a partir de la formulación de un protocolo de manejo sostenible de la flora silvestre o de un producto forestal no maderables en correspondencia con el Decreto 690 de 2021, ante la Corporación Para el Desarrollo Sostenible del Norte y el Oriente Amazónico - CDA o CORPOAMAZONIA o CORMACARENA. 4. Apoyar los procesos de formalización de acuerdos de acuerdos de conservación y no deforestación del bosque natural en la jurisdicción con las comunidades vinculadas al proyecto en jurisdicción de Corporación Para el Desarrollo Sostenible del Norte y el Oriente Amazónico - CDA o CORPOAMAZONIA o CORMACARENA 5. Definir un plan de negocios y modelo productivo para los productos al proyecto, que permita visibilizar la oferta productiva y comercial de estos en el mercado local y regional. 6. Proponer una metodología para la implementación de un esquema de Monitoreo Comunitario Participativo para la implementación del proyecto que guarde correspondencia con el conocimiento ancestral o tradicional de las comunidades vinculadas. 7. Identificar y caracterizar los actores vinculados a las actividades de manejo forestal sostenible previstas en el desarrollo del proyecto, con identificación de roles asociados al modelo productivo y con enfoque diferencial. 8. Identificar las necesidades de extensión las necesidades de extensión y asistencia técnica para el manejo del bosque natural y la oferta de servicios ecosistémicos. 9. Fortalecer a las comunidades vinculadas dentro del área de interés en aspectos técnicos, legales, administrativos y organizacionales, de tal manera que se evidencie el fortalecimiento de actores locales y regionales para promover la gobernanza forestal. 10. El asociado garantizará el cumplimiento de la normatividad relacionada con la protección de datos personales, entre otras herramientas, mediante el suministro de información clara a los grupos y personas con las que se interactúa en las diferentes actividades objeto de la ejecución del presente convenio, sobre los criterios que se van a tener en cuenta para la recolección, uso, circulación y supresión de los datos personales que se hayan recogido o que sean tratados. Cuando se trate de menores de edad, se deberá atender lo establecido en las Leyes 1098 de 2006, 1581 de 2012 y el Decreto 1377 de 2013. 11. Entregar informe final de ejecución junto con los soportes que den cuenta de la ejecución total del convenio 12. El asociado deberá garantizar que, durante la ejecución del convenio, ejecutará el 100% del valor de su contrapartida, en tal sentido en la ejecución y legalización de los recursos, deberá imputar los compromisos primero a la contrapartida y, una vez agotada esta, a los recursos del Ministerio, de lo contrario se entenderá como incumplimiento contractual. En ningún caso, la contrapartida ejecutada podrá ser menor al 30% de los recursos del convenio</t>
  </si>
  <si>
    <t>El valor del presente convenio es por la suma de MIL DOSCIENTOS SESENTA Y OCHO MILLONES SEISCIENTOS OCHENTA Y DOS MIL CIENTO SESENTA Y OCHO PESOS M/CTE ($1.268.682.168), incluidos los impuestos, tasas y contribuciones a que haya lugar</t>
  </si>
  <si>
    <t>01 DINERO</t>
  </si>
  <si>
    <t>WWF - COLOMBIA</t>
  </si>
  <si>
    <t>AMAZONIA</t>
  </si>
  <si>
    <t>https://community.secop.gov.co/Public/Tendering/OpportunityDetail/Index?noticeUID=CO1.NTC.6749881&amp;isFromPublicArea=True&amp;isModal=False</t>
  </si>
  <si>
    <t>El plazo de ejecución del convenio será hasta el 31 de diciembre de 2024 a partir del cumplimiento de los requisitos de perfeccionamiento y ejecución, en todo caso no podrá exceder la presente vigencia.</t>
  </si>
  <si>
    <t>DANIELA PEÑA VELAZQUEZ</t>
  </si>
  <si>
    <t>https://www1.funcionpublica.gov.co/web/sigep2/hdv/-/directorio/S4350142-8003-5/view</t>
  </si>
  <si>
    <t>El valor del contrato a celebrar es hasta por la suma de ONCE MILLONES NOVECIENTOS MIL PESOS M/CTE ($ 11.900.000) incluido los impuestos a que haya lugar.</t>
  </si>
  <si>
    <t>https://community.secop.gov.co/Public/Tendering/OpportunityDetail/Index?noticeUID=CO1.NTC.6738539&amp;isFromPublicArea=True&amp;isModal=False</t>
  </si>
  <si>
    <t>El término estrictamente indispensable para que el contratista cumpla con el objeto y obligaciones contractuales será de TRES (3) MESES Y DOCE (12) DÍAS, o hasta 31 de diciembre, lo primero que ocurra.</t>
  </si>
  <si>
    <t>https://www1.funcionpublica.gov.co/web/sigep2/hdv/-/directorio/S4769172-8003-5/view</t>
  </si>
  <si>
    <t>Prestar los servicios profesionales a la Unidad Coordinadora para el Gobierno Abierto y Servicio a la Ciudadanía para ejecutar las actividades de apoyo al direccionamiento en la Gestión de Comunicaciones Oficiales del Ministerio en cumplimiento a la Ley 1755 de 2015 y demás normas vigentes y concordantes con la materia</t>
  </si>
  <si>
    <t>1	. Realizar la lectura y análisis para el direccionamiento de las PQRSD's y solicitudes de acceso a información, recibidas por los canales dispuestos por el Ministerio.
2	Realizar la lectura y análisis para el redireccionamiento de las PQRSD's y solicitudes de acceso a información, recibidas por los canales dispuestos por el Ministerio.
3	Elaborar reportes mensuales del volumen de direccionamiento y redireccionamiento de las PQRSD's, trámites y solicitudes de información que se radiquen por los canales dispuestos por el Ministerio.
4	Registrar, cuantificar y consolidar el volumen de las PQRSD's y solicitudes de acceso a información redireccionadas, incluyendo [a argumentación de cada una de ellas.
5	Identificar, consolidar y reportar [os requerimientos funcionales al gestor de correspondencia orientados a fortalecer las acciones de evaluación, control y seguimiento de las PQRSD's.
6	Monitorear, consolidar, actualizar y organizar la información contenida en los repositorios de información, con el fin de poder efectuar reportes oportunos y de calidad.
7	Apoyar a la Unidad Coordinadora en la proyección de respuesta a PQRSD's, traslados por competencia y demás que solicite el supervisor del contrato.
8	Apoyar la elaboración y entrega de informes, insumos e indicadores para el cumplimiento de las obligaciones de la UCGA
9	Las demás que le sean asignadas por la supervisión del contrato y que guarden relación con el objeto contractual.</t>
  </si>
  <si>
    <t>El valor del contrato a celebrar es hasta por la suma de DOCE MILLONES DE PESOS M/CTE ($ 12.000.000) incluido los impuestos a que haya lugar</t>
  </si>
  <si>
    <t>https://community.secop.gov.co/Public/Tendering/OpportunityDetail/Index?noticeUID=CO1.NTC.6789295&amp;isFromPublicArea=True&amp;isModal=False</t>
  </si>
  <si>
    <t>El término estrictamente indispensable para que el contratista cumpla con el objeto y obligaciones contractuales será de TRES (03) MESES, o hasta 31 de diciembre, [o primero que ocurra</t>
  </si>
  <si>
    <t>https://www1.funcionpublica.gov.co/web/sigep2/hdv/-/directorio/S4661616-8003-5/view</t>
  </si>
  <si>
    <t>Prestar los servicios profesionales a la Unidad Coordinadora para el Gobierno Abierto y Servicio a la Ciudadanía para ejecutar y articular las actividades de seguimiento en la Gestión de Comunicaciones Oficiales del Ministerio en cumplimiento a la Ley 1755 de 2015 y demás normas vigentes y concordantes con la materia</t>
  </si>
  <si>
    <t>1. Apoyar el seguimiento al cumplimiento de los términos de respuesta de las peticiones que son competencia de la Entidad en cumplimiento de la Ley 1755 de 2015, informar oportunamente las novedades, alertas y riesgos que puedan presentarse. 2. Brindar apoyo en la elaboración y gestión oportuna de las respuestas a las comunicaciones oficiales, así como en la atención de los requerimientos de los órganos de control y otras solicitudes remitidas al Ministerio que le sean asignadas. 3. Socializar con los colaboradores del Ministerio sobre las buenas prácticas en temas relacionados con la gestión oportuna de las PQRSD’s en el marco del cumplimiento Ley 1755 de 2015. 4. Apoyar la elaboración y entrega de informes, insumos e indicadores para el cumplimiento de las obligaciones de la UCGA. 5. Monitorear, consolidar, actualizar y organizar la información contenida en los repositorios de información, con el fin de poder efectuar reportes oportunos y de calidad. 6. Realizar actividades orientadas a la organización del equipo de la UCGA-Seguimiento, encargado de la interlocución con cada dependencia del Ministerio para asegurar el seguimiento y acompañamiento a las respuestas oportunas y de calidad de las PQRSD’S. 7. Las demás que le sean asignadas por la supervisión del contrato y que guarden relación con el objeto contractual.</t>
  </si>
  <si>
    <t>El valor del contrato a celebrar es hasta por la suma de CATORCE MILLONES SETECIENTOS MIL PESOS M/CTE ($ 14.700.000) incluido los impuestos a que haya lugar.</t>
  </si>
  <si>
    <t>https://community.secop.gov.co/Public/Tendering/OpportunityDetail/Index?noticeUID=CO1.NTC.6742069&amp;isFromPublicArea=True&amp;isModal=False</t>
  </si>
  <si>
    <t>El término estrictamente indispensable para que el contratista cumpla con el objeto y obligaciones contractuales será de TRES (03) MESES Y OCHO (08) DÍAS, o hasta 31 de diciembre, lo primero que ocurra.</t>
  </si>
  <si>
    <t>LEYDY ROCIO LAMPREA CUELLAR</t>
  </si>
  <si>
    <t>https://www1.funcionpublica.gov.co/web/sigep2/hdv/-/directorio/S3252929-8003-5/view</t>
  </si>
  <si>
    <t>Prestar los servicios profesionales a la Oficina de Oficina de Planeación del Ministerio de Ambiente y Desarrollo Sostenible para gestionar, desarrollar y ejecutar las actividades de levantamiento de requerimientos funcionales y no funcionales dentro de los proyectos de digitalización de procesos, sistemas de información nuevos y/o existentes, así como la elaboración y ejecución de los casos de prueba requeridos dentro del marco de aseguramiento de calidad de software para el Sistema de información de Registro de Proyectos en las Convocatorias de Asignación Ambiental del SGR..</t>
  </si>
  <si>
    <t>1. Realizar el levantamiento y análisis de requerimientos funcionales y no funcionales de acuerdo con los proyectos priorizados y asignados por la Oficina de Planeación. 2. Construir las especificaciones funcionales y no funcionales resultantes del levantamiento de requerimientos y del proceso de análisis, haciendo uso de los formatos definidos para tal fin. 3. Elaborar los casos de prueba asignados tomando como base la documentación generada en el proceso de construcción de las especificaciones funcionales y no funcionales y haciendo uso del formato definido para tal fin. 4. Ejecutar los casos de pruebas asignados registrando las evidencias en el formato definido para tal fin. 5. Realizar seguimiento y gestión para la solución de hallazgos reportados en la ejecución de las pruebas. 6. Participar en las reuniones o actividades programadas que estén relacionadas con el objeto del presente contrato..</t>
  </si>
  <si>
    <t>El valor del contrato a celebrar es hasta por la suma de VEINTITRÉS MILLONES OCHOCIENTOS MIL PESOS M/CTE ($ 23.800.000) incluido los impuestos a que haya lugar.</t>
  </si>
  <si>
    <t>https://community.secop.gov.co/Public/Tendering/OpportunityDetail/Index?noticeUID=CO1.NTC.6740796&amp;isFromPublicArea=True&amp;isModal=true&amp;asPopupView=true</t>
  </si>
  <si>
    <t>El término estrictamente indispensable para que el contratista cumpla con el objeto y obligaciones contractuales será de 3 meses y 12 días calendario, o hasta 31 de diciembre de 2024, lo primero que ocurra.</t>
  </si>
  <si>
    <t>1. Realizar las tareas relacionadas con la implementación de desarrollo de componentes de software, procesos de integración, extracción, transformación de información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Elaborar y actualizar la documentación técnica referente a las actualizaciones de los sistemas de información realizados, de acuerdo a los procedimientos y estándares establecidos en la Oficina de Tecnologías de la Información y las Comunicaciones. 4. Apoyar los procesos de verificación sobre el cumplimiento de atributos de calidad en la ejecución de pruebas funcionales y no funcionales,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 Las demás que le sean asignadas por el supervisor y que tengan relación con el objeto del contrato.</t>
  </si>
  <si>
    <t>El valor del contrato a celebrar es hasta por la suma de DIECIOCHO MILLONES SETECIENTOS MIL PESOS M/CTE ($18.700.000) incluido los impuestos a que haya lugar.</t>
  </si>
  <si>
    <t>https://community.secop.gov.co/Public/Tendering/OpportunityDetail/Index?noticeUID=CO1.NTC.6744088&amp;isFromPublicArea=True&amp;isModal=true&amp;asPopupView=true</t>
  </si>
  <si>
    <t>1, Realizar las actividades de análisis, formulación y automatización de los procesos AS-IS y TO-BE que estén dentro de las iniciativas o proyectos asignados por el supervisor. Esto implica identificar áreas de mejora y diseñar soluciones efectivas. 2. Desarrollar, implementar y mantener soluciones de automatización de procesos utilizando la plataforma BPMS que utilice la entidad, asegurando que dichas soluciones cumplan con los requisitos especificados, optimicen la eficiencia operativa y se integren de manera efectiva con los sistemas existentes de la organización. 3. Construir las especificaciones funcionales y no funcionales resultantes del levantamiento de requerimientos y del proceso de análisis, haciendo uso de los formatos definidos para tal fin. 4. Elaborar los casos de prueba asignados tomando como base la documentación generada en el proceso de construcción de las especificaciones funcionales y no funcionales y haciendo uso del formato definido para tal fin. 5. Ejecutar los casos de pruebas asignados registrando las evidencias en el formato definido para tal fin. 6. Realizar seguimiento y gestión para la solución de hallazgos reportados en la ejecución de las pruebas. 7. Participar en las reuniones o actividades programadas que estén relacionadas con el objeto del presente contrato.</t>
  </si>
  <si>
    <t>El valor del contrato a celebrar es hasta por la suma de VEINTE MILLONES CUATROCIENTOS MIL PESOS M/CTE ($20.400.000) incluido los impuestos a que haya lugar.</t>
  </si>
  <si>
    <t>https://community.secop.gov.co/Public/Tendering/OpportunityDetail/Index?noticeUID=CO1.NTC.6747946&amp;isFromPublicArea=True&amp;isModal=true&amp;asPopupView=true</t>
  </si>
  <si>
    <t>HERNAN DARIO VARGAS SANCHEZ</t>
  </si>
  <si>
    <t>https://www1.funcionpublica.gov.co/web/sigep2/hdv/-/directorio/S1485738-8003-5/view</t>
  </si>
  <si>
    <t>El valor del contrato a celebrar es hasta por la suma de TREINTA Y NUEVE MILLONES CUATROCIENTOS CUARENTA Y SEIS MIL SEISCIENTOS SESENTA Y SIETE PESOS M/CTE ($39.446.667,00), incluido los impuestos a que haya lugar.</t>
  </si>
  <si>
    <t>https://community.secop.gov.co/Public/Tendering/OpportunityDetail/Index?noticeUID=CO1.NTC.6763120&amp;isFromPublicArea=True&amp;isModal=true&amp;asPopupView=true</t>
  </si>
  <si>
    <t>El término estrictamente indispensable para que el contratista cumpla con el objeto y obligaciones contractuales será 3 meses y 7 días calendario, o hasta 31 de diciembre 2024, lo primero que ocurra.</t>
  </si>
  <si>
    <t>https://www1.funcionpublica.gov.co/web/sigep2/hdv/-/directorio/S1695576-8003-5/view</t>
  </si>
  <si>
    <t>Prestar servicios de apoyo a la gestión a la Unidad Coordinadora para el Gobierno Abierto y Servicio a la Ciudadanía para la traducción e interpretación en lenguaje de señas en los diferentes espacios y comunicaciones del Ministerio de Ambiente y Desarrollo Sostenible.</t>
  </si>
  <si>
    <t>1. Brindar apoyo en la capacitación del personal del Ministerio de Ambiente y Desarrollo Sostenible en el uso de la lengua de señas colombiana, con previa aprobación de la supervisión del contrato. 2. Brindar apoyo en la ejecución de actividades en las que se requiera el servicio de interpretación de lengua de señas colombiana para dar información a los ciudadanos. 3. Brindar apoyo con la traducción de documentos y contenidos a lengua de señas colombiana. 4. Brindar apoyo a la Entidad mediante la traducción e interpretación en lengua de señas en todos los espacios y eventos en los que sea requerido, asegurando la adecuada comunicación y accesibilidad para personas con discapacidad auditiva. 5. Las demás que le sean asignadas por la supervisión del contrato y que guarden relación con el objeto contractual</t>
  </si>
  <si>
    <t>El valor del contrato a celebrar es hasta por la suma de DIEZ MILLONES QUINIENTOS MIL PESOS M/CTE ($ 10.500.000) incluido los impuestos a que haya lugar.</t>
  </si>
  <si>
    <t>https://community.secop.gov.co/Public/Tendering/OpportunityDetail/Index?noticeUID=CO1.NTC.6744769&amp;isFromPublicArea=True&amp;isModal=False</t>
  </si>
  <si>
    <t>MARIA CLAUDIA ORJUELA MARQUEZ</t>
  </si>
  <si>
    <t>https://www1.funcionpublica.gov.co/web/sigep2/hdv/-/directorio/S583370-8003-5/view</t>
  </si>
  <si>
    <t>Prestar servicios profesionales a la Dirección de Cambio Climático y Gestión del Riesgo del Ministerio de Ambiente y Desarrollo Sostenible para apoyar jurídicamente la proyección y consolidación de respuestas a PQRs y/o solicitudes de entes de control, Congreso de la República y Autoridades Judiciales, así como el apoyo en el proceso liquidación de contratos y convenios de competencia del área.</t>
  </si>
  <si>
    <t>1-Proyectar respuestas dentro de los términos legales correspondientes, de las peticiones, quejas, reclamos, denuncias, sugerencias y/o felicitaciones (PQRSFD), allegados por entes de control, congreso de la república y/o autoridades judiciales, sobre asuntos de competencia del área, solicitando los insumos a los grupos correspondientes. 2-Proyectar respuestas y/o enviar la información correspondiente, dentro de los términos requeridos a los requerimientos o solicitudes de información que realice la Oficina Asesora Jurídica del Ministerio, relacionadas con procesos judiciales en los que se encuentre involucrada la DCCGR, solicitando los insumos técnicos que sean necesarios a quien corresponda. 3-Brindar apoyo y acompañamiento jurídico en las fases precontractual, contractual, ejecución y de liquidación de contratos y convenios a cargo de la Dirección de Cambio Climático y gestión del riesgo, incluyendo proyección y revisión de documentos, soportes, informes y actas de liquidación, así como el seguimiento ante el grupo de contratos hasta el cierre del expediente. 4-Apoyar jurídicamente en el análisis jurídico de la información requerida por el despacho de la dirección, emitiendo los conceptos juridicos y/o documentos a que haya lugar. 5-Proyectar, consolidar y gestionar respuestas a derechos de petición, solicitudes de información, ayudas de memoria y demás peticiones, que le sean solicitados a través de la plataforma ARCA, o por cualquier otro medio o herramienta de la entidad relacionada con el objeto del contrato, por cualquier usuario interno y externo, para lo cual deberá dar cumplimiento a los términos previstos en la Ley. 6-Todas las demás que le sean asignadas por la Dirección y que tengan relación con el objeto contractual.</t>
  </si>
  <si>
    <t>El valor del contrato a celebrar es hasta por la suma de VEINTIOCHO MILLONES OCHOCIENTOS TREINTA Y DOS MIL PESOS M/CTE ($28.832.000), incluido los impuestos a que haya lugar</t>
  </si>
  <si>
    <t>https://community.secop.gov.co/Public/Tendering/OpportunityDetail/Index?noticeUID=CO1.NTC.6752932&amp;isFromPublicArea=True&amp;isModal=true&amp;asPopupView=true</t>
  </si>
  <si>
    <t>El término estrictamente indispensable para que el contratista cumpla con el objeto y obligaciones contractuales será de TRES (3) MESES SEIS (06) DÍAS, contados a partir del cumplimiento de los requisitos de ejecución previo perfeccionamiento del contrato, sin que en todo caso pueda exceder del 31 de diciembre de 2024.</t>
  </si>
  <si>
    <t xml:space="preserve">LAURA VALENTINA MINA CAMAÑO	</t>
  </si>
  <si>
    <t>https://www1.funcionpublica.gov.co/web/sigep2/hdv/-/directorio/S4656343-8003-5/view</t>
  </si>
  <si>
    <t>Brindar apoyo técnico a la Subdirección de Educación y Participación del Ministerio de Ambiente y Desarrollo Sostenible para ejecutar actividades de seguimiento, verificación y ejecución de los asuntos de carácter financiero de los contratos y convenios del área.</t>
  </si>
  <si>
    <t>1. Apoyar en la consolidación de informes financieros de los contratos y convenios suscritos por la Subdirección de Educación y Participación. 2. Apoyar en la consolidación de la base datos para realizar control y seguimiento a los contratos y convenios suscritos por la Subdirección de Educación y Participación. 3. Realizar seguimiento y control de los desembolsos realizados a los contratistas y convenios de la Subdirección de Educación y Participación. 4. Apoyar en la organización de la documentación y levantamiento de actas que surjan de las reuniones de carácter financiero de los contratos y convenios del área. 5. Participar en las reuniones relacionadas con el objeto contractual, allegando los soportes de asistencia y ayudas de memoria. 6. Las demás obligaciones que se le asignen y que tengan relación directa con el objeto del contrato.</t>
  </si>
  <si>
    <t>El valor del contrato a celebrar es hasta por la suma de ONCE MILLONES CUATROCIENTOS SETENTA Y OCHO MIL PESOS ($11.478.000), incluido los impuestos a que haya lugar.</t>
  </si>
  <si>
    <t>https://community.secop.gov.co/Public/Tendering/OpportunityDetail/Index?noticeUID=CO1.NTC.6761569&amp;isFromPublicArea=True&amp;isModal=true&amp;asPopupView=true</t>
  </si>
  <si>
    <t>El término estrictamente indispensable para que el contratista cumpla con el objeto y obligaciones contractuales será de tres (3) meses, a partir del cumplimiento de los requisitos de perfeccionamiento y ejecución o hasta 31 de diciembre de 2024, lo primero que ocurra.</t>
  </si>
  <si>
    <t>ANGIE ANDREA HORTUA MORENO</t>
  </si>
  <si>
    <t>1. Prestar apoyo técnico y acompañamiento en el marco de las funciones del Ministerio de Ambiente y Desarrollo Sostenible como Secretaría Técnica y miembro de la Mesa de Coordinación, en la definición e implementación de herramientas de organización, seguimiento y consolidación de las actividades para la aprobación de los proyectos con la Asignación Ambiental y el 20% del mayor recaudo del Sistema General de Regalías. 2. Administrar las bases de datos asignadas para el manejo de la información correspondiente a los trámites y procedimientos administrativos a cargo de la Oficina Asesora de Planeación, en las funciones relacionadas con el Sistema General de Regalías. 3. Diseñar y aplicar las metodologías, indicadores y flujos de trabajo para el desarrollo de las tareas propias de la Oficina Asesora de Planeación, en las funciones relacionadas con el Sistema General de Regalías. 4. Llevar de forma sistematizada el registro actualizado de la información de las entidades y actores con los cuales se requiera comunicación e interrelación, para efectos de las funciones propias de la Oficina Asesora de Planeación, en las funciones relacionadas con el Sistema General de Regalías. 5. Administrar el sistema de control y seguimiento por asuntos, actividades, compromisos y eventos relacionados con el Grupo de Gestión de Proyectos de la Oficina Asesora de Planeación. 6. Apoyar en la elaboración de informes de gestión, rendición de cuentas, respuestas a consultas, requerimientos, citaciones, quejas, derechos de petición que se radiquen en el Ministerio en relación con las acciones adelantadas o en el marco de funciones con el Sistema General de Regalías. 7. La demás que se deriven del objeto contractual y se requieran por parte de la Oficina Asesora de Planeación</t>
  </si>
  <si>
    <t>El valor del contrato a celebrar es hasta por la suma de VEINTE MILLONES DE PESOS M/CTE ($20.000.000,00), incluido los impuestos a que haya lugar.</t>
  </si>
  <si>
    <t>https://community.secop.gov.co/Public/Tendering/OpportunityDetail/Index?noticeUID=CO1.NTC.6768027&amp;isFromPublicArea=True&amp;isModal=true&amp;asPopupView=true</t>
  </si>
  <si>
    <t>El término estrictamente indispensable para que el contratista cumpla con el objeto y obligaciones contractuales será de 3 meses y 6 días calendario, o hasta 31 de diciembre, lo primero que ocurra.</t>
  </si>
  <si>
    <t>JUAN SEBASTIAN GIRALDO BUENAVENTURA</t>
  </si>
  <si>
    <t>https://www1.funcionpublica.gov.co/web/sigep2/hdv/-/directorio/S4288189-8003-5/view</t>
  </si>
  <si>
    <t>Prestar servicios profesionales para apoyar el seguimiento y reporte al cumplimiento de compromisos de diferentes actividades, metas y proyectos estratégicos que se lideren en el Despacho de la Ministra de Ambiente y Desarrollo Sostenible.</t>
  </si>
  <si>
    <t>1. Apoyar en el Despacho de la Ministra de Ambiente y Desarrollo Sostenible en las actividades de sistematización y seguimiento de los compromisos acordados en los Comités Sectoriales y Directivos. 2. Acompañar a las diferentes dependencias del Ministerio en el seguimiento de agendas estratégicas del Despacho de la Ministra y participar en los espacios de articulación interinstitucional e intersectorial que sean requeridas. 3. Acompañar a las dependencias del Ministerio en la asistencia, formulación y seguimiento de programas y proyectos siempre que le sea requerido. 4. Apoyar en la generación de lineamientos y pautas institucionales para la presentación, formulación, evaluación y/o seguimiento de diferentes programas estratégicos o proyectos. 5. Apoyar el reporte de macrometas y demás acciones a cargo de la dependencia, en el marco del Plan Nacional del Desarrollo, Plan de Acción y planes institucionales en donde tenga compromisos el despacho de la Ministra. 6. Apoyar la elaboración de respuesta a solicitudes de información, reportes, informes y demás requerimientos asociados a los temas propios de las obligaciones y objeto del contrato. 7. Las demás actividades que sean asignadas por la supervisión del contrato yestén relacionadas directamente con el objeto de este</t>
  </si>
  <si>
    <t>El valor del contrato a celebrar es hasta por la suma de VEINTIOCHO MILLONES OCHOCIENTOS MIL PESOS M/CTE. ($28.800.000), incluidos los impuestos a que haya lugar.</t>
  </si>
  <si>
    <t>https://community.secop.gov.co/Public/Tendering/OpportunityDetail/Index?noticeUID=CO1.NTC.6771638&amp;isFromPublicArea=True&amp;isModal=true&amp;asPopupView=true</t>
  </si>
  <si>
    <t>El término estrictamente indispensable para que el contratista cumpla con el objeto y las obligaciones contractuales será por TRES (3) MESES Y SEIS (6) DIAS o hasta el 31 de diciembre de 2024, lo primero que ocurra, previo cumplimiento de los requisitos de perfeccionamiento y ejecución del contrato.</t>
  </si>
  <si>
    <t>PAULO ANTONIO MONTAÑA VANEGAS</t>
  </si>
  <si>
    <t>https://www1.funcionpublica.gov.co/web/sigep2/hdv/-/directorio/S4995555-8003-5/view</t>
  </si>
  <si>
    <t>Prestar servicios de apoyo a la Dirección de Bosques, Biodiversidad y Servicios Ecosistémicos del Ministerio de Ambiente y Desarrollo Sostenible como enlace territorial para fortalecer la gestión integral del páramo Cruz Verde – Sumapaz en el desarrollo del proceso participativo de la delimitación en cumplimiento de las órdenes judiciales establecidas por sentencias</t>
  </si>
  <si>
    <t>1. Apoyar la estructuración del cronograma de reuniones, talleres, sesiones preparatorias, mesas de trabajo, recorridos y demás encuentros de dialogo a fin de facilitar la participación de los actores locales interesados en los procesos de delimitación participativa del páramo Cruz Verde – Sumapaz de acuerdo con la normatividad vigente, con especial énfasis en los habitantes al interior del área de referencia de páramo  2. Brindar insumos de contexto local, para el reconocimiento de las condiciones de tiempo, modo y lugar a tener en cuenta en los procesos de convocatoria a fin de que esta sea amplia, abierta, pública, deliberativa y con enfoque local y facilite la participación de las comunidades y demás interesados en los diálogos para el proceso participativo de la delimitación del páramo Cruz Verde – Sumapaz. 3. Apoyar la actualización de la base de datos de actores (sociales e institucionales) para el proceso participativo de delimitación del páramo Cruz Verde – Sumapaz 4. Apoyar el desarrollo de las diferentes reuniones, talleres, sesiones preparatorias, recorridos, espacios de participación, de trabajo y de dialogo en el marco de la gestión integral de los páramos y el cumplimiento del proceso participativo de delimitación del páramo Cruz Verde – Sumapaz de acuerdo con la normatividad vigente. 5. Desarrollar las demás tareas que el supervisor asigne en el marco del objeto contractual.</t>
  </si>
  <si>
    <t>El valor del contrato a celebrar es por la suma de hasta NUEVE MILLONES CUATROCIENTOS SETENTA Y CINCO MIL DOSCIENTOS PESOS M/CTE ($9.475.200), incluido los impuestos a que haya lugar.</t>
  </si>
  <si>
    <t>UBAQUE</t>
  </si>
  <si>
    <t>https://community.secop.gov.co/Public/Tendering/OpportunityDetail/Index?noticeUID=CO1.NTC.6780734&amp;isFromPublicArea=True&amp;isModal=true&amp;asPopupView=true</t>
  </si>
  <si>
    <t>El término estrictamente indispensable para que el contratista cumpla con el objeto y obligaciones contractuales será TRES (3) MESES, o hasta 31 de diciembre de 2024, lo primero que ocurra, previo cumplimiento de los requisitos de perfeccionamiento y</t>
  </si>
  <si>
    <t>IPMC 14-2024</t>
  </si>
  <si>
    <t>CAMERFIRMA COLOMBIA SAS</t>
  </si>
  <si>
    <t>JOSE FERNANDO MEDINA TOLOSA</t>
  </si>
  <si>
    <t>Contratar el suministro de componentes digitales correspondientes a certificados de firma digital para la función pública en token criptográfico para el ministerio de ambiente y desarrollo sostenible</t>
  </si>
  <si>
    <t>1. Entregar a nombre del MINISTERIO DE AMBIENTE Y DESARROLLO SOSTENIBLE, ochenta (80) certificados digitales de Función Pública, acreditado de acuerdo con las condiciones técnicas exigidas en la Ficha Técnica, dentro de los tres (3) días hábiles siguientes a la solicitud de la supervisión. 2. Garantizar la vigencia de los certificados de firma digital, por mínimo de doce (12) meses contados a partir de la activación realizada. 3. Garantizar el funcionamiento de los certificados de firma digital, 24 x 7 x 365, para su funcionalidad con SIIF Nación, dada la criticidad del mismo. 4. Prestar el soporte y garantía de los bienes y servicios enmarcados dentro del objeto a contratar, durante el tiempo de vigencia de los certificados. 5. Atender las solicitudes de soporte referentes al uso de los certificados digitales en los términos establecidos en la Ficha Técnica. 6. Suministrar para la suscripción del Acta de Inicio, un número telefónico de atención de soporte técnico. El servicio se deberá proveer como mínimo en el horario de 8:00 a.m., a 6:00 p.m., de lunes a viernes. 7. Dar respuesta oportuna y clara al MINISTERIO mediante un informe sobre el hecho, causa y acción de la indisponibilidad de incidentes presentados. 8. Asumir el costo del soporte y disponibilidad, el cual estará incluido en el valor ofertado y no generará costos adicionales para el MINISTERIO. 9. Responder a los incidentes relacionados con el servicio dentro de un plazo no mayor de dos (2) horas contadas a partir del reporte del mismo por parte de la supervisión del contrato4. 10. Atender y solucionar las fallas que se presenten en los bienes objeto del contrato, así como la aplicación de los correctivos necesarios para restablecer y preservar el buen funcionamiento de los mismos. 11. Evaluar los riesgos derivados de la instalación de actualizaciones e informar a la supervisión en forma previa a la ejecución de un cambio o personalización, sobre los riesgos y el impacto de los mismos. 12. Presentar al Supervisor del contrato previa implementación de una actualización, cambio o configuración, un informe descriptivo de los recursos requeridos y actividades necesarias para la ejecución de los mismos, así como los tiempos de indisponibilidad del servicio y las pruebas de correcto funcionamiento posteriores al cambio. 13. Contar con la aprobación y coordinación de la supervisión contractual en forma previa a la la ejecución de los cambios requeridos. 14. Efectuar en días hábiles las reposiciones de los certificados digitales que le sean solicitados por el supervisor del contrato de acuerdo con las fechas de vencimiento de los mismos. 15. Entregar a la supervisión del contrato los controladores o drivers para el token criptográfico en los sistemas operativos utilizados por el Minambiente y el soporte para cada una de las instalaciones de token entregado. 16. Garantizar que los certificados digitales en cumplimiento de este objeto contractual sean certificados de Función Pública, según las características descritas en el anexo técnico. 17. Garantizar, la disponibilidad del servicio Online Certificate Status Protocol (OCSP), protocolo para validar el estado del token, siendo su responsabilidad que sea oportuno y que esté disponible para consulta durante 5x8 (cinco días a la semana * ocho horas). 18. Notificar por medio de correo electrónico o en la herramienta de gestión al usuario y al supervisor del contrato, por lo menos con un mes de anticipación la fecha de vencimiento del certificado digital, así mismo, ofrecer al supervisor las herramientas para la gestión (fechas de emisión, fechas de caducidad, cupo utilizado), para una oportuna gestión por parte de este de los certificados digitales. 19. Entregar para cada certificado el pin de seguridad y el dispositivo de almacenamiento de certificado (token), además de los medios necesarios para la instalación, configuración y manuales técnicos. El dispositivo físico debe contar o permitir por lo menos tres (3) intentos de recuperación de contraseña en el caso de olvido 20. Garantizar que los medios de instalación, Token y otros suministros donde viene el software, estén libres de defectos de fabricación y en el caso de falla o error reemplazarlos. 21. Brindar el soporte y realizar los cambios que sean necesarios cuando los bienes y servicios prestados no cumplan con las especificaciones requeridas durante la vigencia de los Tokens. 22. Ofrecer el servicio de soporte conforme lo descrito en las especificaciones técnicas 23. Entregar los certificados de firma digital y de Función Pública emitidos en dispositivo de almacenamiento seguro (token), a través de un servicio logístico de valores a nivel nacional con embalaje en materiales reciclados o biodegradables que garanticen el no uso de plásticos de un solo uso y que garantice la entrega personal e intransferible y de la cual quede constancia verificable en el sistema. 24. Contar con un sistema administrador de cupos de firmas digitales. 25. Garantizar la custodia y entrega de los Tokens, con disponibilidad de ser asignados a los usuarios de acuerdo con las necesidades del Minambiente hasta la entrega física del último Token al usuario final. 26. Hacer entrega dentro del plazo de ejecución de la totalidad de firmas digitales requeridas, mediante un certificado de cupo custodia, bajo el entendido que garantizará la emisión del certificado digital a solicitud del supervisor, bajo las especificaciones técnicas requeridas. 27. Mantener durante el tiempo de vigencia de los certificados la acreditación como emisor ante ONAC, asi como el certificado de operador homologado por parte de la Administración de SIIF Nación del Ministerio de Hacienda y Crédito Público 28. Garantizar la eliminación de la información bajo los lineamentos de borrado seguro de la información establecidos por el Ministerio, así como, en caso de ser requerirlo por la entidad. 29. Realizar la destrucción de los dispositivos como residuos de aparatos eléctricos y electrónicos a través de un sistema de recolección y gestión de RAEE vigilado por la ANLA, que garantice la gestión ambientalmente responsable de este tipo de residuos, entregando el debido certificado de gestión del RAEE, en caso de presentarse fallas en los tokens físicos durante la ejecución del contrato y que por lo mismo se requiera cambiar el dispositivo</t>
  </si>
  <si>
    <t>El valor del contrato a celebrar es por la suma de hasta  ($7,616,000), incluido los impuestos a que haya lugar.</t>
  </si>
  <si>
    <t>https://community.secop.gov.co/Public/Tendering/OpportunityDetail/Index?noticeUID=CO1.NTC.6697350&amp;isFromPublicArea=True&amp;isModal=False</t>
  </si>
  <si>
    <t>El plazo de ejecución del contrato será hasta el 26 de diciembre de 2024, término contado a partir de la suscripción del acta de inicio, previo cumplimiento de los requisitos de perfeccionamiento y ejecución.</t>
  </si>
  <si>
    <t>https://www1.funcionpublica.gov.co/web/sigep2/hdv/-/directorio/S4820674-8003-5/view</t>
  </si>
  <si>
    <t>Prestar servicios profesionales al Grupo de Comunicaciones apoyando la gestión administrativa, operativa y financiera de la dependencia y que sean asignados por el Coordinador del Grupo de Comunicaciones.</t>
  </si>
  <si>
    <t>1. Brindar acompañamiento al Grupo de Comunicaciones en la planificación e implementación de planes de comunicación institucional que se desarrollen en el 2024 del Ministerio de Ambiente y Desarrollo Sostenible. 2. Apoyar y realizar seguimiento a la gestión administrativa y presupuestal asignada al Grupo de Comunicaciones. 3. Apoyar al Grupo de comunicaciones en la proyección y/o revisión de informes requeridos por el Coordinador del Grupo de Comunicaciones. 4. Apoyar el seguimiento administrativo y financiero del plan de medios desarrollado por la Entidad. 5. Brindar acompañamiento administrativo al Grupo de Comunicaciones en los diversos eventos que se programen, como pueden ser visitas, entrevistas, ruedas de prensa, entre otros. 6. Colaborar en los procesos de asistencia técnica relacionados con la formulación y el seguimiento a los esquemas de planeación estratégica institucional (metas de gobierno, planes estratégicos y planes de acción), en articulación con las dependencias que conforman la entidad, de acuerdo con las instrucciones del supervisor. 7. Asistir al Grupo de Comunicaciones en las diversas reuniones en las que se requiera su acompañamiento. 8. Las demás que sean solicitadas por el Supervisor/a del contrato y que estén relacionadas con el objeto contractual</t>
  </si>
  <si>
    <t>El valor del contrato a celebrar es hasta por la suma de CUARENTA Y UN MILLONES CIENTO SESENTA Y SEIS MIL SEISCIENTOS SESENTA Y SIETE PESOS M/CTE ($ 41.166.667) incluidos los impuestos a los que haya lugar.</t>
  </si>
  <si>
    <t>https://community.secop.gov.co/Public/Tendering/OpportunityDetail/Index?noticeUID=CO1.NTC.6779808&amp;isFromPublicArea=True&amp;isModal=true&amp;asPopupView=true</t>
  </si>
  <si>
    <t>El término estrictamente indispensable para que el contratista cumpla con el objeto y obligaciones contractuales será de 3 MESES Y 5 DÍAS CALENDARIO, o hasta 31 de diciembre, lo primero que ocurra</t>
  </si>
  <si>
    <t>https://www1.funcionpublica.gov.co/web/sigep2/hdv/-/directorio/S3613372-8003-5/view</t>
  </si>
  <si>
    <t>Prestación de servicios profesionales como comunicador social y periodista, apoyando la planeación y ejecución de espacios de relacionamiento con el sector publico y privado para generar estrategias transversales de comunicación conjuntas con el sector ambiente, y acciones de comunicación en el ecosistema digital del Ministerio de Ambiente y Desarrollo Sostenible.</t>
  </si>
  <si>
    <t>1. Brindar acompañamiento en la gestión de entrevistas que realizará la Ministra de Ambiente y Desarrollo Sostenible o sus delegados con medios internacionales y/o nacionales. 2. Apoyo generando espacios de relacionamiento con entidades del Sector Público Gubernamental y Distrital, así como con la cooperación internacional que permitan llegar a alianzas de comunicación 3. Apoyar el seguimiento a los compromisos adquiridos por el Grupo de Comunicaciones, así como el efectivo cumplimiento de los mismos, que permitan desarrollar el plan de comunicaciones del Ministerio de Ambiente y Desarrollo Sostenible. 4. Brindar apoyo en el desarrollo y generación de contenido digital para las diversas plataformas del Ministerio de Ambiente y Desarrollo Sostenible 5. Asistir al Grupo de Comunicaciones en las diversas reuniones en las que se requiera su acompañamiento. 6. Las demás que sean solicitadas por el Supervisor/a del contrato y que estén relacionadas con el objeto contractual.</t>
  </si>
  <si>
    <t>El valor del contrato a celebrar es hasta por la suma de VENTIDOS MILLONES CIENTO SESENTA Y SEIS MIL SEISCIENTOS SESENTA Y SIETE PESOS M/CTE ($ 22.166.667) incluidos los impuestos a los que haya lugar.</t>
  </si>
  <si>
    <t>https://community.secop.gov.co/Public/Tendering/OpportunityDetail/Index?noticeUID=CO1.NTC.6780389&amp;isFromPublicArea=True&amp;isModal=true&amp;asPopupView=true</t>
  </si>
  <si>
    <t>MARIA CAMILA BOTERO CASTRO</t>
  </si>
  <si>
    <t>https://www1.funcionpublica.gov.co/web/sigep2/hdv/-/directorio/S4816196-8003-5/view</t>
  </si>
  <si>
    <t>Prestación de servicios profesionales al Grupo de Comunicaciones como community manager apoyando la creación, redacción y publicación de contenido en las redes sociales de la Entidad, mediante las que la comunidad en general conozca los proyectos, acciones y demás actividades a cargo del Ministerio de Ambiente y Desarrollo Sostenible</t>
  </si>
  <si>
    <t>1. Brindar apoyo en el cubrimiento de los eventos y actividades del Ministerio para publicación de las diversas redes sociales (trinos, posts, contenidos) de la Entidad. 2. Apoyar la realización de informe de redes sociales para medir el desempeño de las estrategias y contenidos generados en redes sociales. 3. Brindar acompañamiento en la elaboración de los mensajes clave para difundir las noticias que se desarrollen desde el ministerio para redes sociales, así como para envío a periodistas y medios de comunicación. 4. Apoyar mensualmente la generación de un informe de métricas de las redes sociales de la entidad y la ministra, que deberá reposar en la carpeta designada por el supervisor del contrato. 5. Apoyar el monitoreo de los canales digitales de la entidad y proponer acciones de mejora que permitan rediseñar las estrategias digitales y de redes y/o campañas, para lograr un mayor impacto e interacción entre los usuarios finales y la entidad.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</si>
  <si>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VENTE MILLONES QUINIENTOS TREINTA Y TRES MIL TRESCIENTOS TREINTA Y TRES PESOS M/CTE ($ 20.533.333) incluidos los impuestos a los que haya lugar.</t>
  </si>
  <si>
    <t>https://community.secop.gov.co/Public/Tendering/OpportunityDetail/Index?noticeUID=CO1.NTC.6819414&amp;isFromPublicArea=True&amp;isModal=true&amp;asPopupView=true</t>
  </si>
  <si>
    <t>El término estrictamente indispensable para que el contratista cumpla con el objeto y obligaciones contractuales será de 2 MESES Y 28 DÍAS CALENDARIO, o hasta 31 de diciembre, lo primero que ocurra.</t>
  </si>
  <si>
    <t>PATRIMONIO AUTÓNOMO FONDO PARA LA VIDA Y LA BIODIVERSIDAD</t>
  </si>
  <si>
    <t>ANA PATRICIA DARAVIÑA CANIZALES</t>
  </si>
  <si>
    <t>Aunar esfuerzos entre las partes y quienes se adhieran posteriormente al convenio, para realizar las actividades encaminadas a la organización y desarrollo de la Decimosexta Conferencia de las Partes del Convenio sobre la Diversidad Biológica (COP16), así como garantizar la participación de todos los actores estratégicos.</t>
  </si>
  <si>
    <t>La suscripción del presente CONVENIO y el cumplimiento de las obligaciones derivadas del mismo, no implica la obligación de efectuar aportes o desembolsos a cargo de EL MINISTERIO DE AMBIENTE Y DESARROLLO SOSTENIBLE. Sin embargo, los adherentes podrán realizar aportes o desembolsos en dinero o en especie, correspondientes a su participación en la COP 16 los cuales se formalizarán a través de la suscripción del correspondiente documento de adhesión, previa disponibilidad presupuesta</t>
  </si>
  <si>
    <t>community.secop.gov.co/Public/Tendering/OpportunityDetail/Index?noticeUID=CO1.NTC.6780433&amp;isFromPublicArea=True&amp;isModal=False</t>
  </si>
  <si>
    <t>El plazo de ejecución del CONVENIO será a partir de la suscripción y perfeccionamiento del contrato, previo cumplimiento de los requisitos de perfeccionamiento y ejecución hasta el 31 de diciembre de 2024, término que comprende el plazo durante el cual se adelantarán las gestiones para el desarrollo de las actividades tendientes al desarrollo y ejecución de la COP16, de lo cual el total de los recursos que constituyen aporte que realicen los adherentes, se ejecutaran para este en la fecha del desembolso a favor del FONDO. Este plazo podrá ser prorrogado por LAS PARTES de común acuerdo mediante la suscripción del correspondiente otrosí</t>
  </si>
  <si>
    <t>JENNY PAOLA CRUZ MARIN</t>
  </si>
  <si>
    <t>https://www1.funcionpublica.gov.co/web/sigep2/hdv/-/directorio/S1156391-8003-5/view</t>
  </si>
  <si>
    <t>Brindar apoyo técnico para apoyar la aplicación de instrumentos archivísticos para fortalecer los procesos de organización de la documentación física, electrónica y digital que se produce en la Subdirección de Educación y Participación.</t>
  </si>
  <si>
    <t>1. Apoyar en la ejecución de las actividades técnicas de validación, levantamiento y consolidación del inventario único del fondo documental acumulado de la Subdirección de Educación y Participación, para la aplicación de la TVD. 2. Apoyar el proceso de organización de archivos electrónicos e híbridos, levantando hojas de control, índices electrónicos e inventarios documentales – FUID. 3. Apoyar en el alistamiento y preparación física de expedientes producidos por la Subdirección de Educación y Participación para aplicar los procedimientos de transferencias documentales secundarias o eliminación, de acuerdo con el correspondiente instrumento TRD o TVD de Archivo y la metodología y disposiciones del Archivo General de la Nación. 4. Apoyar en el proceso de transferencia documental primaria de la documentación que ya cumplió con el tiempo de retención en el archivo de gestión de la Subdirección. 5. Asistir a las mesas de trabajo y reuniones convocadas por la Subdirección y el Grupo de Gestión Documental. 6. Participar en actividades de divulgación que sean citadas por la Subdirección de Educación y Participación. 7. Presentar los informes que sean requeridos por la supervisión en el marco de la ejecución del contrato. 8. Las demás actividades que sean asignadas por el supervisor del contrato y de acuerdo con el objeto del contrato.</t>
  </si>
  <si>
    <t>El valor del contrato a celebrar es hasta por la suma de DOCE MILLONES NOVECIENTOS DOCE MIL PESOS M/CTE ($12.912.000), incluido los impuestos a que haya lugar</t>
  </si>
  <si>
    <t>https://community.secop.gov.co/Public/Tendering/OpportunityDetail/Index?noticeUID=CO1.NTC.6789035&amp;isFromPublicArea=True&amp;isModal=true&amp;asPopupView=true</t>
  </si>
  <si>
    <t xml:space="preserve">JAIME ALBERTO RODRÍGUEZ GARCÍA	</t>
  </si>
  <si>
    <t>https://www1.funcionpublica.gov.co/web/sigep2/hdv/-/directorio/S2808391-8003-5/view</t>
  </si>
  <si>
    <t>El valor del contrato a celebrar es hasta por la suma de VEINTICUATRO MILLONES CUATROCIENTOS VEINTE MIL PESOS M/CTE ($24.420.000,00), incluido los impuestos a que haya lugar.</t>
  </si>
  <si>
    <t>https://community.secop.gov.co/Public/Tendering/OpportunityDetail/Index?noticeUID=CO1.NTC.6784719&amp;isFromPublicArea=True&amp;isModal=true&amp;asPopupView=true</t>
  </si>
  <si>
    <t>El término estrictamente indispensable para que el contratista cumpla con el objeto y obligaciones contractuales será de 3 meses o hasta 31 de diciembre, lo primero que ocurra</t>
  </si>
  <si>
    <t>CLAUDIA PATRICIA GUTIERREZ SALAS</t>
  </si>
  <si>
    <t>TECNOLOGIA EN ADMINISTRACION HOTELERA</t>
  </si>
  <si>
    <t>https://www1.funcionpublica.gov.co/web/sigep2/hdv/-/directorio/S588461-8003-5/view</t>
  </si>
  <si>
    <t>Prestación de servicios de apoyo a la gestión a la Oficina de Negocios Verdes y Sostenibles, para realizar actividades administrativas relacionadas con los diferentes trámites que se gestionen en la plataforma ARCA, correo electrónico, así como el registro de información y logística de reuniones</t>
  </si>
  <si>
    <t>1. Apoyar en la administración, seguimiento a los trámites, asignación y gestión de solicitudes allegadas a la Oficina de negocios verdes y Sostenibles mediante ARCA y correo electrónico, desde el Grupo de Competitividad y Promoción de los Negocios Verdes. 2. Apoyar en la administración y seguimiento a los trámites de comisiones mediante el manejo de la plataforma ULISES, desde el Grupo de Competitividad y Promoción de los Negocios Verdes. 3. Apoyar los procesos operativos, administrativos y logísticos relacionados con metas, reuniones, eventos y demás actividades a cargo del Grupo de Competitividad y Promoción de los Negocios Verdes. 4. Apoyar en la gestión y asignación oportuna de los derechos de petición o diferentes trámites allegados a la Oficina.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</si>
  <si>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CATORCE MILLONES OCHOCIENTOS OCHENTA MIL PESOS M/CTE ($14.880.000), incluido los impuestos a que haya lugar.</t>
  </si>
  <si>
    <t>https://community.secop.gov.co/Public/Tendering/OpportunityDetail/Index?noticeUID=CO1.NTC.6783799&amp;isFromPublicArea=True&amp;isModal=true&amp;asPopupView=true</t>
  </si>
  <si>
    <t>EDWIN ALEXANDER HENAO CONDE</t>
  </si>
  <si>
    <t>https://www1.funcionpublica.gov.co/web/sigep2/hdv/-/directorio/S3514795-8003-5/view</t>
  </si>
  <si>
    <t>Prestación de servicios profesionales a la oficina de negocios verdes y sostenibles, para realizar la formulación de políticas o programas o proyectos, que promuevan la aplicación del enfoque diferencial basado en derechos, de conformidad con en el marco del Plan Nacional de Negocios Verdes, el Programa Nacional de Pagos por Servicios Ambientales y el Plan Nacional de Desarrollo Colombia Potencia Mundial de la Vida 2022–2026.</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</si>
  <si>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formulación de políticas o programas o proyectos, que promuevan la aplicación del enfoque diferencial basado en derechos, de acuerdo con los lineamientos de la Oficina de negocios Verdes y Sostenibles. 3. Participar en los espacios de concertación y relacionamiento a los que sea designado para la salvaguarda del enfoque diferencial con énfasis en sujetos colectivos de pueblos indígenas y campesinos bajo la misionalidad de la ONVS y sus compromisos frente a las comunidades. 4. Realizar apoyo para la transversalización del enfoque diferencial con énfasis en sujetos colectivos de pueblos indígenas y campesinos basado en derechos siendo incorporado en las herramientas, estrategias, proyectos y planes que se desarrollen desde la misionalidad la Oficina de negocios Verdes y Sostenibles. 5. Realizar el proceso de asistencia técnica en los territorios de organizaciones, comunidades y pueblos étnicos, campesinos y rurales, desde el enfoque diferencial basado en derechos, en una perspectiva interseccional.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</si>
  <si>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VEINTIUN MILLONES DE PESOS M/CTE ($21.000.000), incluido los impuestos a que haya lugar.</t>
  </si>
  <si>
    <t>https://community.secop.gov.co/Public/Tendering/OpportunityDetail/Index?noticeUID=CO1.NTC.6785090&amp;isFromPublicArea=True&amp;isModal=true&amp;asPopupView=true</t>
  </si>
  <si>
    <t>El término estrictamente indispensable para que el contratista cumpla con el objeto y obligaciones contractuales será de TRES (3) MESES, o hasta 31 de diciembre, lo primero que ocurra</t>
  </si>
  <si>
    <t>HALLENA CAROLINA MORENO MANZANO</t>
  </si>
  <si>
    <t>COMERCIO INTERNACIONAL</t>
  </si>
  <si>
    <t>https://www1.funcionpublica.gov.co/web/sigep2/hdv/-/directorio/S916817-8003-5/view</t>
  </si>
  <si>
    <t>Prestación de servicios profesionales a la Oficina de Negocios Verdes y Sostenibles para posicionar el portafolio de proyectos generados en el marco del Programa Nacional de Pago por Servicios Ambientales y el Plan Nacional de Negocios Verdes y gestionar potenciales fuentes de financiación.</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</si>
  <si>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estrategias para posicionar el portafolio de proyectos generados en el marco del Programa Nacional de Pago por Servicios Ambientales y el Plan Nacional de Negocios Verdes ante diferentes fuentes de financiación disponibles para proyectos. 3. Realizar el relacionamiento con actores relevantes para la financiación de proyectos generados en el marco del Programa Nacional de Pago por Servicios Ambientales y el Plan Nacional de Negocios Verdes.  4. Identificar, analizar y generar estrategias asociadas a nuevas y potenciales fuentes de financiación de proyectos generados en el marco del Programa Nacional de Pago por Servicios Ambientales y el Plan Nacional de Negocios Verdes. 5. Realizar el apoyo en los proyectos de Pagos por Servicios Ambientales y Negocios verdes acorde a las características establecidas para su presentación ante diferentes fuentes de financiación.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</si>
  <si>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QUINCE MILLONES CIENTO OCHENTA Y TRES MIL PESOS M/CTE ($15.183.000), incluido los impuestos a que haya lugar</t>
  </si>
  <si>
    <t>https://community.secop.gov.co/Public/Tendering/OpportunityDetail/Index?noticeUID=CO1.NTC.6785872&amp;isFromPublicArea=True&amp;isModal=true&amp;asPopupView=true</t>
  </si>
  <si>
    <t>JORGE ENRIQUE SANTACOLOMA BROWN</t>
  </si>
  <si>
    <t>https://www1.funcionpublica.gov.co/web/sigep2/hdv/-/directorio/S1883777-8003-5/view</t>
  </si>
  <si>
    <t>Prestación de servicios profesionales a la Oficina de Negocios Verdes y Sostenibles para la estructuración y desarrollo de proyectos de procesos agroforestales en el marco del Programa Nacional de Pago por Servicios Ambientales y el Plan Nacional de Negocios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</si>
  <si>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estrategias para el fomento y fortalecimiento de los sistemas agroforestales en los procesos acompañados por la ONVS. 3. Realizar el relacionamiento con actores relevantes para el fomento y fortalecimiento de emprendimientos, negocios y empresas asociados con el sector agroforestal. 4. Desarrollar herramientas que faciliten la estructuración e implementación de proyectos que involucren sistemas agroforestales. 5. Realizar evaluaciones y conceptos técnicos sobre los proyectos de Pagos por Servicios Ambientales y negocios verdes a cargo de la Oficina de Negocios Verdes y Sostenibles, desde el componente agroforestal.  6. Estructurar proyectos de Pagos por Servicios Ambientales y Negocios verdes con énfasis en procesos relacionados con el componente agroforestal. 7. Asistir a las reuniones relacionadas con el objeto contractual (allegar los soportes de la asistencia a la misma junto con ayudas de memoria y el soporte del seguimiento a los compromisos establecidos, en caso de aplicar. 8. Las demás que determine el supervisor del contrato, relacionadas con el ejercicio de sus obligaciones y del objeto contractual</t>
  </si>
  <si>
    <t>El valor del contrato a celebrar es hasta por la suma de DIECISEIS MILLONES DOSCIENTOS MIL PESOS M/CTE ($16.200.000), incluido los impuestos a que haya lugar</t>
  </si>
  <si>
    <t>https://community.secop.gov.co/Public/Tendering/OpportunityDetail/Index?noticeUID=CO1.NTC.6786303&amp;isFromPublicArea=True&amp;isModal=true&amp;asPopupView=true</t>
  </si>
  <si>
    <t>IVAN AURELIO PAEZ GUTIERREZ</t>
  </si>
  <si>
    <t>https://www1.funcionpublica.gov.co/web/sigep2/hdv/-/directorio/S734679-8003-5/view</t>
  </si>
  <si>
    <t>Prestar los servicios profesionales a la Oficina Asesora de Planeación del Ministerio de Ambiente y Desarrollo Sostenible, para apoyar la viabilidad, aprobación y seguimiento a los proyectos de inversión para el cumplimiento de las funciones del Ministerio en el marco del Sistema General de Regalías – SGR.</t>
  </si>
  <si>
    <t>1. Prestar apoyo técnico y de seguimiento al Ministerio de Ambiente y Desarrollo Sostenible en el desarrollo de las actividades relacionadas con las convocatorias para financiar proyectos de inversión con recursos de la Asignación Ambiental y el 20% del mayor recaudo del Sistema General de Regalías. 2. Asistir al Ministerio de Ambiente y Desarrollo Sostenible en los requerimientos que se deriven de sus funciones como miembro del vértice de Gobierno Nacional del Órgano Colegiado de Administración y Decisión - OCAD de la Asignación para la Ciencia, Tecnología e Innovación y para la Asignación para la Ciencia, Tecnología e Innovación Ambiental del SGR. 3. Apoyar el seguimiento a la ejecución de las convocatorias y la aprobación de los proyectos de inversión financiados con la Asignación para la Ciencia, Tecnología e Innovación y con la Asignación para la Ciencia, Tecnología e Innovación Ambiental del SGR. 4. Proyectar respuesta a comunicaciones externas e internas que se radiquen en el Ministerio en relación con las acciones adelantadas por esta Cartera en el marco de las funciones asignadas para la implementación del Sistema General de Regalías. 5. Participar de manera presencial o virtual (según lo requiera el supervisor del contrato) en las mesas de trabajo que se convoquen en las fechas establecidas. 6. Todas las demás asignadas por el supervisor del contrato y que tengan relación con el objeto contractual.</t>
  </si>
  <si>
    <t>El valor del contrato a celebrar es hasta por la suma de VEINTISIETE MILLONES DE PESOS M/CTE ($27.000.000,00), incluido los impuestos a que haya lugar</t>
  </si>
  <si>
    <t>https://community.secop.gov.co/Public/Tendering/OpportunityDetail/Index?noticeUID=CO1.NTC.6785323&amp;isFromPublicArea=True&amp;isModal=true&amp;asPopupView=true</t>
  </si>
  <si>
    <t>El término estrictamente indispensable para que el contratista cumpla con el objeto y obligaciones contractuales será de 3 meses, o hasta 31 de diciembre, lo primero que ocurra.</t>
  </si>
  <si>
    <t>PONTIFICIA UNIVERSIDAD JAVERIANA</t>
  </si>
  <si>
    <t>VICENTE CASAS DURAN</t>
  </si>
  <si>
    <t>Prestación de servicios profesionales a la Dirección de Asunto Marinos, Costeros y Recursos Acuáticos del Ministerio de Ambiente y Desarrollo Sostenible, en el levantamiento de información e identificación del estado actual y los cambios temporales de las áreas coralinas someras colombianas.</t>
  </si>
  <si>
    <t>1 . Identificar y elaborar un concepto sobre el estado actual y los cambios temporales de las áreas coralinas someras del Caribe y Pacífico colombiano, basado en una revisión exhaustiva de la literatura, incluyendo literatura gris y datos obtenidos a partir del monitoreo sistemático y estandarizado del ecosistema durante los últimos 25 años, en los que se detallen aspectos como estado de salud de corales, cambio de cobertura de coral vivo, presencia de enfermedades, impactos por eventos de blanqueamiento, entre otras variables relevantes indicadoras de cambios de estado de los arrecifes.
2.	Consolidar una lista de referencias bibliográficas empleadas para identificar el estado actual y los cambios temporales de las áreas coralinas someras del Caribe y Pacífico colombiano, incluyendo la literatura gris y datos obtenidos a partir dei monitoreo del ecosistema consultados en las entidades (incluyendo instituciones académicas, INVEMAR y Pa rques Nacionales Naturales) ubicados en tas diversas ciudades del país.
3.	Identificar y proponer en un informe áreas y especies arrecifales que presentan mayores niveles de degradación inferidas a partir de la revisión de la literatura y de los datos provenientes del monitoreo de las áreas coralinas someras del Caribe y Pacífico colombiano.
4.	Hacer la recopilación de las diferentes metodologías empleadas en proyectos de restauración de arrecifes coralinos del país, incluyendo métodos de reproducción, cultivo en guarderías, trasplante al medio natural y monitoreo y consolidarlas en un informe,
5.	Realizar dos (2) talleres (1 presencial y 1 virtual) que permitan intercambiar experiencias con el fin de compilar metodologías empleadas en proyectos de restauración de arrecifes coraiinos del
6.	Las demás actividades asignadas por el Supervisor del Contrato y que estén relacionadas con el objeto contractual,</t>
  </si>
  <si>
    <t>El presupuesto oficial para .la presente contratación es de CIENTO DIEZ MILLONES SEISCIENTOS NOVENTA Y CINCO MIL TRESCIENTOS TREINTA Y SIETE PESOS MICTE (110.695.337), incluido IVA.
FUENTE DE LOS RECURSOS.</t>
  </si>
  <si>
    <t>C-3207-0900-4-10102A-3207021-02 - C-3207-0900-4-10102A-3207023-02</t>
  </si>
  <si>
    <t>https://community.secop.gov.co/Public/Tendering/OpportunityDetail/Index?noticeUID=CO1.NTC.6833310&amp;isFromPublicArea=True&amp;isModal=true&amp;asPopupView=true</t>
  </si>
  <si>
    <t>El plazo de ejecucion sera tres (3) meses, o hasta el 31 de diciembre lo primero que ocurra</t>
  </si>
  <si>
    <t>GLORIA ALCIRA GARZON GALAN</t>
  </si>
  <si>
    <t>https://www1.funcionpublica.gov.co/web/sigep2/hdv/-/directorio/S125219-8003-5/view</t>
  </si>
  <si>
    <t>Prestación de servicios profesionales al Grupo de Contabilidad de la Subdirección Administrativa y Financiera, para la actualización y socialización del Manual de Políticas Contables, lineamientos operativos del Ministerio de Ambiente y Desarrollo Sostenible, de acuerdo con marco normativo para Entidades de Gobierno.</t>
  </si>
  <si>
    <t>1. Actualizar el Manual de Políticas Contables y lineamientos operativos del Ministerio de Ambiente y Desarrollo Sostenible, en concordancia con el Marco Normativo para Entidades de Gobierno. 2.Proyectar resolución de actualización del Manual de Políticas Contables del Ministerio de Ambiente y Desarrollo Sostenible. 3.Realizar mesas de trabajo con los integrantes del Grupo de Contabilidad del Ministerio, como parte integral del proceso de actualización con el fin de identificar mejoras a implementar y socialización de los manuales actualizados. 4.Realizar mesas de trabajo con las áreas que influyen en la generación de información contable como parte integral del proceso de actualización y socialización de los manuales actualizados. 5. Apoyar la formulación de indicadores financieros y contables. 6. Las demás actividades que se requieran para el cabal cumplimiento del objeto del contrato y aquellas que determine el Supervisor del contrato, siempre que guarden relación directa con el objeto del contrato.</t>
  </si>
  <si>
    <t>El valor del contrato a celebrar es hasta por la suma de DIECISIETE MILLONES CUATROCIENTOS MIL PESOS M/cte ($ 17.400.000), incluido los impuestos a que haya lugar.</t>
  </si>
  <si>
    <t>https://community.secop.gov.co/Public/Tendering/OpportunityDetail/Index?noticeUID=CO1.NTC.6827604&amp;isFromPublicArea=True&amp;isModal=true&amp;asPopupView=true</t>
  </si>
  <si>
    <t>El término estrictamente indispensable para que el contratista cumpla con el objeto y obligaciones contractuales será por Dos (02) meses y Veintisiete (27) días, previo cumplimiento de los requisitos de perfeccionamiento y legalización sin exceder al 31 de diciembre de 2024</t>
  </si>
  <si>
    <t>TOMY JOSE PAJARO MARQUEZ</t>
  </si>
  <si>
    <t>https://www1.funcionpublica.gov.co/web/sigep2/hdv/-/directorio/S819642-8003-5/view</t>
  </si>
  <si>
    <t>Prestación de servicios profesionales al Grupo de Contabilidad de la Subdirección Administrativa y Financiera del Ministerio de Ambiente y Desarrollo Sostenible, para el reconocimiento y manejo contable de los hechos económicos que se desarrollen en virtud de la ejecución del patrimonio Autónomo Fondo para la Vida y la Biodiversidad – PA FPVB, bajo el Marco Normativo para Entidades de Gobierno.</t>
  </si>
  <si>
    <t>1. Apoyar con la identificación, análisis y definición de cada una de las transacciones y los documentos que soporten el reconocimiento, la medición, revelación y presentación de los hechos económicos derivados del proceso de asignación, ejecución y pagos del PA FPVB, en concordancia con el Marco Normativo para Entidades de Gobierno. 2. Realizar archivos planos para cargue de registros contables de las transacciones económicas en SIIF_x0002_Nación, una vez sean analizadas, identificadas, soportadas y relacionadas. 3. Efectuar la conciliación de los saldos por cada una de las cuentas contables relacionadas con el registro inicial de las transacciones, contra los informes y los reportes financieros presentados por la fiduciaria y las demás entidades públicas a nivel de operaciones reciprocas, procediendo a depurar y ajustar para una total integridad de la información. 4. Gestionar las actividades inherentes a la solicitud de parametrización y sistematización de las operaciones en SIIF Nación y la Contaduría General de la Nación. 5. Elaborar, presentar los informes contables del PA FPVB y proyectar las respuestas a requerimientos de usuarios internos y externos. 6. Asistir al Ministerio de Ambiente y Desarrollo Sostenible en criterios técnicos contables para la correcta aplicación del Marco Normativo en temas relacionados con el PA FPVB. 7. Apoyar con la elaboración de las notas de revelación en los Estados Financieros, vinculadas a la razonabilidad de los saldos que representan el reconocimiento de los hechos económicos relacionados directamente con la administración de los recursos del PA FPVB. 8. Apoyar a la Subdirección Administrativa y Financiera del Ministerio de Ambiente y Desarrollo Sostenible en la elaboración de las políticas contables y el levantamiento de los procedimientos contables y financieros requeridos para el desarrollo de las operaciones relacionados con el PA FPVB. 9. Las demás actividades que se requieran para el cabal cumplimento del objeto y las que determine el supervisor del contrato, siempre que guarden relación directa con el objeto contractual.</t>
  </si>
  <si>
    <t>El valor del contrato a celebrar es hasta por la suma de DIEOCHO MILLONES DE PESOS M/CTE ($ 18.000.000). Iva incluido y demás impuestos a que haya lugar.</t>
  </si>
  <si>
    <t>https://community.secop.gov.co/Public/Tendering/OpportunityDetail/Index?noticeUID=CO1.NTC.6805894&amp;isFromPublicArea=True&amp;isModal=true&amp;asPopupView=true</t>
  </si>
  <si>
    <t>El término estrictamente indispensable para que el contratista cumpla con el objeto y obligaciones contractuales será por tres (03) meses, previo cumplimiento de los requisitos de perfeccionamiento y legalización, sin exceder al 31 de diciembre de 2024</t>
  </si>
  <si>
    <t>JUAN DAVID CARDONA CARMONA</t>
  </si>
  <si>
    <t>https://www1.funcionpublica.gov.co/web/sigep2/hdv/-/directorio/S3911468-8003-5/view</t>
  </si>
  <si>
    <t>Prestar los servicios profesionales a la Oficina de Asesora de Planeación del Ministerio de Ambiente y Desarrollo Sostenible para la definición, desarrollo y verificación de arquitecturas de solución y software, procesos de analítica y componentes de software.</t>
  </si>
  <si>
    <t>1. Realizar las tareas relacionadas con desarrollo de componentes de software, procesos de integración, generación de tableros de control que sean asignados por el Supervisor del contrato cumpliendo con los procedimientos vigentes en la oficina TIC. 2. Documentar y versionar los productos implementados de acuerdo con los lineamientos establecidos en la Oficina de Tecnología de la Información y las Comunicaciones. 3. Participar en las tareas de elaboración de lineamientos, procedimientos, instructivos, repositorios base correspondientes a los procesos de arquitectura, desarrollo, migración, interoperabilidad, integraciones y despliegue de sistemas de información según indicaciones del supervisor del contrato. 4. Apoyar los procesos de verificación sobre el cumplimiento de atributos de calidad, procesos de integración y despliegues continuos relacionados con el software que se genere en el marco de ejecución del Proyecto que sean asignados por el supervisor del contrato. 5. Asistir a reuniones, comités, eventos, encuentros, o actividades programadas que defina el supervisor del contrato, relacionadas con el objeto y las obligaciones del presente contrato. 6.Las demás que le sean asignadas por el supervisor del contrato, inherentes al objeto de este.</t>
  </si>
  <si>
    <t>El valor del contrato a celebrar es hasta por la suma de DIECISIETE MILLONES CUATROCIENTOS MIL PESOS M/CTE ($17.400.000) incluido los impuestos a que haya lugar.</t>
  </si>
  <si>
    <t>https://community.secop.gov.co/Public/Tendering/OpportunityDetail/Index?noticeUID=CO1.NTC.6833187&amp;isFromPublicArea=True&amp;isModal=true&amp;asPopupView=true</t>
  </si>
  <si>
    <t>El término estrictamente indispensable para que el contratista cumpla con el objeto y obligaciones contractuales será de 3 meses, o hasta 31 de diciembre de 2024, lo primero que ocurra.</t>
  </si>
  <si>
    <t>KAREN ANDREA SANCHEZ GUTIERREZ</t>
  </si>
  <si>
    <t>https://www1.funcionpublica.gov.co/web/sigep2/hdv/-/directorio/S1288713-8003-5/view</t>
  </si>
  <si>
    <t>El valor del contrato a celebrar es hasta por la suma de VEINTICUATRO MILLONES CUATROCIENTOS VEINTE MIL PESOS MDA/CTE ($24.420.000) incluido los impuestos a que haya lugar.</t>
  </si>
  <si>
    <t>https://community.secop.gov.co/Public/Tendering/OpportunityDetail/Index?noticeUID=CO1.NTC.6806677&amp;isFromPublicArea=True&amp;isModal=true&amp;asPopupView=true</t>
  </si>
  <si>
    <t>LUISA MARIA HUERFANO PATIÑO</t>
  </si>
  <si>
    <t>https://www1.funcionpublica.gov.co/web/sigep2/hdv/-/directorio/S5017522-8003-5/view</t>
  </si>
  <si>
    <t>Prestar servicios de apoyo a la gestión a la Dirección de Cambio Climático y Gestión del Riesgo del Ministerio de Ambiente y Desarrollo Sostenible para la articulación de procesos administrativos en los diferentes asuntos a cargo del despacho de la dirección</t>
  </si>
  <si>
    <t>1. Apoyar al despacho de la dirección en el enrutamiento a las diferentes solicitudes y/ peticiones de actores internos y externos, a través de correo electrónico y cualquier plataforma de gestión documental utilizada por el Ministerio, adelantando el control y seguimiento en relación con tiempos requeridos de respuesta. 2. Apoyar actividades de gestión y organización documental correspondientes al despacho del director(a), en relación con memorandos, oficios, ayudas de memoria, actas y demás documentos propios de la gestión desarrollada. 3. Apoyar al despacho de la dirección en el desarrollo de actividades organizacionales tales como programación y coordinación de agenda, control de reuniones y comités, en articulación con las demás dependencias del Ministerio. 4. Apoyar el trámite y elaboración de informes, gestionar solicitudes de comisión, coordinar reservas, consecución de tiquetes con las demás áreas correspondientes, así como legalizaciones a través del sistema Ulises o cualquier otro sistema, requeridos para los diferentes equipos de la Dirección de Cambio Climático y Gestión del Riesgo. 5. Asistir a las reuniones y/o eventos que sean requeridos por el despacho de la Dirección de Cambio Climático y gestión del riesgo, y apoyar logísticamente el desarrollo de la mismas cuando a ello hubiere lugar. 6. Consolidar a través del mecanismo o plataforma tecnológica que corresponda, la base de datos correspondiente a la Dirección, de acuerdo con la información compartida y suministrada por cada uno de los grupos y equipos del área, y acorde a los lineamientos impartidos. 7. Todas las demás que le sean asignadas por la Dirección y que tengan relación con el objeto contractual.</t>
  </si>
  <si>
    <t>El valor del contrato a celebrar es hasta por la suma de NUEVE MILLONES QUINIENTOS SESENTA Y DOS SEISCIENTOS SESENTA Y SIETE PESOS M/CTE ($9.562.667), incluido los impuestos a que haya lugar.</t>
  </si>
  <si>
    <t>https://community.secop.gov.co/Public/Tendering/OpportunityDetail/Index?noticeUID=CO1.NTC.6806580&amp;isFromPublicArea=True&amp;isModal=true&amp;asPopupView=true</t>
  </si>
  <si>
    <t>El término estrictamente indispensable para que el contratista cumpla con el objeto y obligaciones contractuales será de DOS (2) MESES VEINTIOCHO (28) DÍAS, contados a partir del cumplimiento de los requisitos de ejecución previo perfeccionamiento del contrato, sin que en todo caso pueda exceder del 31 de diciembre de 2024.</t>
  </si>
  <si>
    <t>MIGUEL ANGEL LOPEZ GARAVITO</t>
  </si>
  <si>
    <t>https://www1.funcionpublica.gov.co/web/sigep2/hdv/-/directorio/S4982622-8003-5/view</t>
  </si>
  <si>
    <t>Prestar servicios profesionales a la Dirección de Cambio Climático y Gestión del Riesgo y a la Oficina de Tecnología de la Información y las Comunicaciones (OTIC) del Ministerio de Ambiente y Desarrollo Sostenible para realizar actividades de actualización y fortalecimiento de la arquitectura de software del sistema de información del Registro Nacional de Emisión de Gases Efecto Invernadero - RENARE</t>
  </si>
  <si>
    <t>1.Participar en los procesos de análisis y diseño de requerimientos funcionales de acuerdo de los estándares definidos en la entidad. 2.Apoyar en la construcción y revisión de la infraestructura y arquitectura tecnológica de los sistemas de información asignados identificando las alternativas posibles a la luz de los estándares definidos por la Entidad. 3.Apoyar en la ejecución de pruebas no funcionales de los componentes web que le sean asignados. 4.Realizar las tareas correspondientes en los procesos de migración y despliegue de sistemas de información según indicaciones del supervisor del contrato. 5.Elaborar la documentación técnica referente a los trabajos realizados de acuerdo con los procedimientos y estándares establecidos en la Oficina de Tecnologías de la Información y las Comunicaciones. 6.Apoyar las actividades técnicas del ciclo de vida de desarrollo de software. 7.Participar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Poyectar, consolidar y gestionar respuestas a derechos de petición, solicitudes de información o ayudas de memoria, y demás peticiones, que le sean solicitados por la supervisión en la plataforma ARCA, o por cualquier otro medio o herramienta de la entidad relacionado con el objeto del contrato, para lo cual deberá dar cumplimiento a los términos previstos en la Ley. 9.Todas las demás que le sean asignadas por la Dirección y que tengan relación con el objeto contractual</t>
  </si>
  <si>
    <t>El valor del contrato a celebrar es hasta por la suma de VEINTICINCO MILLONES TRESCIENTOS TREINTA Y TRES MIL TRESCIENTOS TREINTA Y TRES PESOS M/CTE ($25.333.333), incluido los impuestos a que haya lugar.</t>
  </si>
  <si>
    <t>https://community.secop.gov.co/Public/Tendering/OpportunityDetail/Index?noticeUID=CO1.NTC.6809735&amp;isFromPublicArea=True&amp;isModal=true&amp;asPopupView=true</t>
  </si>
  <si>
    <t>El término estrictamente indispensable para que el contratista cumpla con el objeto y obligaciones contractuales será de DOS (02) MESES DIECISEIS (16) días o hasta el 31 de diciembre de 2024 (lo primero que ocurra), contados a partir del cumplimiento de los requisitos de ejecución previo perfeccionamiento del contrato.</t>
  </si>
  <si>
    <t xml:space="preserve">GLORIA ESPERANZA GALAN GARZON </t>
  </si>
  <si>
    <t>https://www1.funcionpublica.gov.co/web/sigep2/hdv/-/directorio/S587903-8003-5/view</t>
  </si>
  <si>
    <t>Prestar servicios profesionales a la Secretaría General del Ministerio de Ambiente y Desarrollo Sostenible, para apoyar la preparación de respuestas a solicitudes de entes de control, y el mejoramiento de los procesos de los grupos de trabajo de la dependencia, desde el enfoque del MIPG.</t>
  </si>
  <si>
    <t>1. Apoyar en el proceso de diseño, implementación, mantenimiento y mejora del Modelo Integrado de Planeación y Gestión - MIPG, de igual forma en la mejora continua de los procesos y procedimientos de los grupos y coordinaciones a cargo de la Secretaria General. 2. Apoyar en el recibo de Derechos de Petición, dispersarlos a los responsables de dar respuesta y posteriormente consolidad la respuesta oficial, salvaguardando la calidad de la información y la respuesta de fondo de las peticiones que se atiendan. 3. Apoyar el proceso de meritocracia 2024 para el cubrimiento de las OPS (Orden de Prestación de Servicios) en las dependencias de la entidad, siempre que le sea requerido. 4. Participar y asistir a las reuniones, mesas de trabajo, sensibilizaciones y otros espacios de trabajo para el desarrollo del objeto del contrato, allegando los soportes de asistencia, memorias y seguimiento a los compromisos generados. 5. Realizar los informes de seguimiento y respuesta a los requerimientos o peticiones que guarden relación con el objeto contractual. 6. Las demás actividades asignadas por la supervisión del contrato, siempre que guarden relación con el objeto contractual.</t>
  </si>
  <si>
    <t>El valor del contrato a celebrar es hasta por la suma de VEINTICUATRO MILLONES DE PESOS M/CTE ($ 24.000.000) incluido los impuestos a que haya lugar.</t>
  </si>
  <si>
    <t>https://community.secop.gov.co/Public/Tendering/OpportunityDetail/Index?noticeUID=CO1.NTC.6806861&amp;isFromPublicArea=True&amp;isModal=False</t>
  </si>
  <si>
    <t>UNION TEMPORAL CLEAN BOGOTA</t>
  </si>
  <si>
    <t>ROBINSON RUBIO ROJAS</t>
  </si>
  <si>
    <t>Prestación del servicio integral de aseo, cafetería y jardinería con suministro de personal, insumos de aseo y cafetería, alquiler de equipos, maquinaria y demás bienes necesarios para el adecuado funcionamiento de las instalaciones del Ministerio de Ambiente y Desarrollo Sostenible y por las que llegaren adquirirse y ocuparse</t>
  </si>
  <si>
    <t>QUINIENTOS SESENTA Y OCHO MILLONES CUARENTA Y CINCO MIL QUINIENTOS SETENTA Y TRES CON VEINTISIETE CENTAVOS</t>
  </si>
  <si>
    <t>535824 - 124</t>
  </si>
  <si>
    <t>A-02-02-02-006-003</t>
  </si>
  <si>
    <t>https://colombiacompra.gov.co/tienda-virtual-del-estado-colombiano/ordenes-compra/133973</t>
  </si>
  <si>
    <t>El plazo de ejecución será hasta el treinta y uno (31) de marzo de 20254, previo cumplimiento de los requisitos de perfeccionamiento y legalización.</t>
  </si>
  <si>
    <t>https://www1.funcionpublica.gov.co/web/sigep2/hdv/-/directorio/S1625447-8003-5/view</t>
  </si>
  <si>
    <t>Prestación de servicios profesionales al Grupo de Contratos del Ministerio de Ambiente y Desarrollo Sostenible en la gestión documental, la administración de expedientes contractuales físicos y digitales y la implementación de los instrumentos archivísticos.</t>
  </si>
  <si>
    <t>1. Realizar la administración y actualización de las bases de datos en donde se registre la gestión contractual a cargo del Grupo de Contratos conforme lineamientos en materia de gestión documental. 2. Apoyar las actividades relacionadas con la gestión documental a cargo del Grupo de Contratos, a través del acompañamiento en el proceso de clasificación de expedientes (físicos, híbridos y electrónicos), organización documental y foliación de los archivos de gestión, elaboración de los testigos documentales y hojas de control de expedientes conforme lineamientos de gestión de calidad de la entidad. 3. Brindar acompañamiento técnico en la atención de auditorías y subsanación de hallazgos de gestión documental y en general al grupo de contratos. 4. Realizar el proceso de identificación de las unidades de almacenamiento y unidades de conservación y proyectar los rótulos de cajas y carpetas en los formatos indicados por el Grupo de Gestión Documental. 5. Llevar a cabo las acciones necesarias para dar cumplimiento al cronograma de traslados y transferencias documentales primarias divulgado por el Grupo de Gestión Documental, dentro de los tiempos establecidos. 6. Gestionar los procesos de consulta y préstamo documental de expedientes de la dependencia realizados por usuarios internos y externos, empleando los formatos establecidos por el Grupo de Gestión documental para tal fin, con el fin de garantizar la custodia de la documentación producida por el Grupo. 7. Gestionar los expedientes producidos y tramitados en el gestor documental de la entidad, garantizando la conformación de los expedientes electrónicos durante el ciclo de vida documental de acuerdo con las Tablas de Retención Documental - TRD aplicadas en el Grupo de Contratos. 8. Participar en las reuniones, grupos de trabajo y comités que sean requeridos por el supervisor del contrato, relacionados con el objeto y obligaciones contractuales. 9. Realizar jornadas de sensibilización en materia de Gestión Documental particularmente relacionadas con el manejo de expedientes, el uso de los diferentes aplicativos usados por la entidad y la implementación de los instrumentos archivísticos. 10. Proyectar informes y respuestas a derechos de petición y demás documentos relacionados con el objeto del contrato, que le sean solicitados por la supervisión del contrato en la plataforma ARCA, o por cualquier otro medio o herramienta de la entidad. 11. Cumplir con las demás obligaciones que le sean asignadas por el supervisor del contrato, inherentes a la naturaleza del objeto contractual.</t>
  </si>
  <si>
    <t>El valor del contrato a celebrar es hasta por la suma de QUINCE MILLONES DE PESOS M/CTE ($ 15.000.000) incluido los impuestos a que haya lugar.</t>
  </si>
  <si>
    <t>https://community.secop.gov.co/Public/Tendering/OpportunityDetail/Index?noticeUID=CO1.NTC.6813179&amp;isFromPublicArea=True&amp;isModal=true&amp;asPopupView=true</t>
  </si>
  <si>
    <t>El término estrictamente indispensable para que el contratista cumpla con el objeto y obligaciones contractuales será de TRES (3) MESES, o hasta 31 de diciembre de 2024, lo primero que ocurra sin exceder la vigencia fiscal.</t>
  </si>
  <si>
    <t>ELIAS PINTO MARTINEZ</t>
  </si>
  <si>
    <t>https://www1.funcionpublica.gov.co/web/sigep2/hdv/-/directorio/S63990-8003-5/view</t>
  </si>
  <si>
    <t>1. Elaborar y presentar al supervisor un plan detallado de trabajo, que incluya actividades, cronograma y entregables, en un plazo máximo de diez (10) días calendario tras cumplir con los requisitos de ejecución establecidos en el contrato. 2. Generar insumos técnicos y apoyar técnicamente en el proceso de consulta para la adopción de la licencia ambiental temporal en el marco del plan único de legalización y formalización minera según la Ley 2250 de 2022 3. Generar insumos técnicos en el proceso de adopción del instrumento normativo que establece el procedimiento y los requisitos diferenciales para la solicitud, evaluación y otorgamiento de la Licencia Ambiental Diferencial para la actividad de pequeña minería en comunidades negras, afrocolombianas, raizales y palenqueras, que trata el artículo 2.2.5.11.5.8 del Decreto 1396 de 2023 y, se toman otras determinaciones” 4. Emitir insumos técnicos en el proceso de actualización de las Guías minero-ambientales. 5. Apoyar la actualización plan de acción sectorial ambiental de mercurio desde el componente minero - ambiental.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</si>
  <si>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de TREINTA Y UN MILLONES NOVECIENTOS MIL PESOS M/CTE ($31.900.000) incluido los impuestos a que haya lugar.</t>
  </si>
  <si>
    <t>JAIRO ORLANDO HOMES</t>
  </si>
  <si>
    <t>Asesor, Código 1020, Grado 11</t>
  </si>
  <si>
    <t>Dirección de Asuntos Ambientales Sectorial y Urbana</t>
  </si>
  <si>
    <t>https://community.secop.gov.co/Public/Tendering/OpportunityDetail/Index?noticeUID=CO1.NTC.6810696&amp;isFromPublicArea=True&amp;isModal=true&amp;asPopupView=true</t>
  </si>
  <si>
    <t>El término estrictamente indispensable para que el contratista cumpla con el objeto y obligaciones contractuales será por Dos (02) meses y Veintisiete (27) días, o hasta el 31 de diciembre de 2024, lo primero que ocurra, contados a partir del cumplimiento de los requisitos de ejecución</t>
  </si>
  <si>
    <t>SASI-003-2024</t>
  </si>
  <si>
    <t>LATTITUDE CORP SAS</t>
  </si>
  <si>
    <t>DANIEL EDUARDO HIDALGO ROJAS</t>
  </si>
  <si>
    <t>ADQUISICIÓN DE LICENCIAMIENTO DE UNA SOLUCIÓN DE BACKUP PARA LAS PLATAFORMAS TECNOLÓGICAS DEL MINISTERIO DE AMBIENTE Y DESARROLLO SOSTENIBLE</t>
  </si>
  <si>
    <t>1. Elaborar y presentar a la supervisión en medio digital, un cronograma de trabajo para la implementación de la herramienta dentro de los cinco (5) días hábiles siguientes a la suscripción del acta de inicio. 2. Entregar las licencias de la solución ofertada, de acuerdo con las especificaciones técnicas relacionadas en la ficha técnica del proceso. 3. Realizar la instalación del licenciamiento en los equipos, teniendo en cuenta, que se deberá realizar: • Ingeniería de detalle de los servidores y datos a respaldar. • Aplicar el licenciamiento y generar un documento con la evidencia de las vigencias requeridas y las fechas para su renovación. • Generar las actualizaciones necesarias, en el horario establecido por la entidad. • Generar un backup de la configuración final de los equipos y entregarla como base de datos de configuraciones. • Entregar documentado el proceso realizado y los resultados del mismo y guía de configuración.  4. Entregar en medio físico y magnético a la supervisión contractual, la documentación de contacto de soporte técnico y servicio postventa para registro de fallas durante el tiempo de la garantía. 5. Suministrar el servicio de ingeniería y soporte técnico sobre la infraestructura tecnológica adquirida durante el tiempo de la garantía. 6. Realizar las actividades de servicio técnico necesarias para asegurar la máxima disponibilidad y mejor rendimiento del servicio que conforma la solución implementada. 7. Mantener los valores ofrecidos en la propuesta económica durante la vigencia del contrato.</t>
  </si>
  <si>
    <t>El valor del contrato asciende hasta la suma de CIENTO CUARENTA Y TRES MILLONES SEISCIENTOS SETENTA Y OCHO MIL NOVECIENTOS SETENTA Y SEIS PESOS ($143.678.976,00) M/CTE, incluido IVA, impuestos, costos directos e indirectos requeridos para el cumplimiento del objeto contractual.</t>
  </si>
  <si>
    <t>https://community.secop.gov.co/Public/Tendering/OpportunityDetail/Index?noticeUID=CO1.NTC.6604261&amp;isFromPublicArea=True&amp;isModal=true&amp;asPopupView=true</t>
  </si>
  <si>
    <t>El plazo de ejecución del contrato será hasta el 16 de diciembre de 2024, término contado a partir de la suscripción del acta de inicio, previo cumplimiento de los requisitos de perfeccionamiento y ejecución.</t>
  </si>
  <si>
    <t>CORPORACION VALLECAUCANA DE LAS CUENCAS HIDROGRAFICAS Y EL MEDIO AMBIENTE</t>
  </si>
  <si>
    <t>EDGAR LOPEZ TABARES</t>
  </si>
  <si>
    <t>Aunar esfuerzos técnicos, administrativos, operativos y pedagógicos entre las partes para el desarrollo de actividades asociadas al VIII Congreso Iberoamericano de Educación Ambiental.</t>
  </si>
  <si>
    <t>1. Entregar el plan operativo de inversión de los recursos del convenio incluyendo la contrapartida y el cronograma de actividades máximo a los tres días después de suscribir el convenio el cual deberá contar con el visto bueno del Ministerio. 2. Elaborar y desarrollar la estrategia de operación, administración, operativos y metodológica del VIII Congreso Iberoamericano de Educación Ambiental, articulado con los parámetros y lineamientos establecidos con el Ministerio de Ambiente y Desarrollo Sostenible. 3. Realizar un análisis exhaustivo y prospectivo sobre el estado y las tendencias futuras de la educación ambiental en la región de Iberoamérica. Este análisis debe integrar los avances recientes, desafíos, oportunidades y las recomendaciones para el fortalecimiento de la educación ambiental en la región. El entregable será un documento escrito en formato digital, con una extensión mínima de 50 páginas, estructurado en secciones que aborden de manera detallada cada uno de los temas mencionados, garantizando la rigurosidad académica y la aplicabilidad de las recomendaciones propuestas por el Ministerio de Ambiente y Desarrollo Sostenible. El documento deberá ser entregado a más tardar el 15 de noviembre de 2024 y avalado por la supervisión del convenio. 4. Realizar una identificación y sistematización de las principales organizaciones dedicadas a la educación ambiental en Iberoamérica, incluyendo su enfoque, logros y áreas de influencia, con el fin de crear una base de datos actualizada que pueda ser utilizada para futuros proyectos y colaboraciones. El entregable será una base de datos en formato digital, compatible con software de gestión de bases de datos estándar (por ejemplo, Excel, Access), organizada de manera que facilite la búsqueda y clasificación de la información. La base de datos deberá estar estructurada de manera que permita futuras actualizaciones y adiciones por parte de los usuarios autorizados. El plazo de entrega será el 15 de noviembre de 2024, con una entrega parcial el 15 de octubre de 2024 para revisión y aprobación de la encuesta que se realizará a los participantes y asistentes al congreso. 5. Elaborar el libro de memorias del congreso. El entregable será un documento digital en formato PDF y Word, con una extensión de mínimo 50 páginas, que asegure una presentación clara y concisa de toda la información del Congreso. El plazo de entrega será a más tardar el 16 de noviembre de 2024. 6. Desarrollar contenido en tiempo real para las redes sociales oficiales del congreso, promoviendo la participación y difusión de las actividades que se desarrollen durante el evento. Esto incluirá publicaciones, gráficos y resúmenes de las sesiones más destacadas. Los entregables serán imágenes, videos, y textos optimizados para las principales plataformas de redes sociales (Facebook, Twitter, Instagram), con el formato y resolución adecuados para cada plataforma, con entregas continuas que cubran cada día de actividades. Los contenidos deberán fomentar la interacción y participación del público, con llamados a la acción y enlaces a transmisiones en vivo u otros recursos del congreso. Los productos deberán ser avalados por el Grupo de Comunicaciones del Ministerio de Ambiente y Desarrollo Sostenible. 7. Planificar, coordinar y gestionar el programa de voluntariado, asegurando la correcta capacitación y asignación de tareas a los voluntarios, así como su integración en las actividades del congreso e insumos de identificación. El entregable será un documento digital en formato PDF y Word, con anexos que incluyan listas de voluntarios, cronogramas de actividades, y materiales de capacitación. El plazo de entrega será previo al inicio del congreso, con actualizaciones durante el evento según sea necesario. El plan deberá incluir un componente de evaluación del desempeño de los voluntarios y mecanismos para la retroalimentación. 8. Desarrollar y entregar un plan de contingencia completo para el congreso, anticipando posibles riesgos operacionales, logísticos y técnicos, y estableciendo medidas de respuesta para garantizar la continuidad y éxito del evento. El entregable será un documento digital en formato PDF y Word, con un enfoque práctico que permita su aplicación inmediata en caso de contingencias. El plazo de entrega será de al menos 15 días antes del inicio del congreso. El plan deberá ser revisado por las partes del convenio y sometido a simulaciones para garantizar su efectividad. 9. Garantizar la disponibilidad y adecuado acondicionamiento de la infraestructura física necesaria para el desarrollo del VIII Congreso Iberoamericano de Educación Ambiental, incluyendo auditorios, salas de conferencias, espacios para talleres, áreas comunes y demás instalaciones requeridas para las actividades académicas, sociales y culturales programadas durante el evento. Esta obligación implica asegurar que todas las instalaciones cuenten con los recursos técnicos y logísticos necesarios, tales como equipos audiovisuales, acceso a internet de alta velocidad, señalización adecuada, medidas de seguridad, y cualquier otra infraestructura complementaria que garantice el éxito del congreso. La Corporación Vallecaucana de las Cuencas Hidrográficas y el Medio Ambiente deberá coordinar la programación de los espacios, asegurar su mantenimiento y limpieza antes, durante y después del evento, y proporcionar personal de apoyo capacitado para atender cualquier requerimiento técnico o logístico relacionado con el uso de la infraestructura. 10. Garantizar el adecuado proceso de registro de los participantes incluyendo la entrega de material de sensibilización y organizar y desarrollar el evento de cierre del congreso, incluyendo las actividades culturales asociadas al componente de arte y educación ambiental. 11. Garantizar la presencia de un interprete de lenguaje de señas de español en los espacios de apertura y cierre del evento. 12. Entregar un (1) documento en medio físico y magnético que evidencie la ejecución técnica, financieros y contable del 100 % por ciento de los recursos correspondientes al total del convenio. 13. Reportar al supervisor del convenio, de manera inmediata, cualquier novedad o anomalía que afecte la ejecución del convenio. 14. Entregar los documentos que le sean requeridos por el supervisor para la liquidación del convenio dentro de los términos legales vigentes, cumplido el objeto del Convenio. 15. Todas las demás que le sean solicitadas por el Supervisor del Convenio en cumplimiento del objeto de este</t>
  </si>
  <si>
    <t>El valor del convenio asciende hasta la suma de TRESCIENTOS OCHENTA Y OCHO MILLONES TRESCIENTOS SESENTA Y SIETE MIL SETECIENTOS TREINTA Y CINCO PESOS ($388.367.735) M/CTE. Incluidos los impuestos a que haya lugar.</t>
  </si>
  <si>
    <t>https://community.secop.gov.co/Public/Tendering/OpportunityDetail/Index?noticeUID=CO1.NTC.6845442&amp;isFromPublicArea=True&amp;isModal=true&amp;asPopupView=true</t>
  </si>
  <si>
    <t>El plazo de ejecución del convenio será hasta el 15 de diciembre de 2024 contados a partir del cumplimiento de los requisitos de perfeccionamiento y de ejecución .</t>
  </si>
  <si>
    <t>https://www1.funcionpublica.gov.co/web/sigep2/hdv/-/directorio/S4152312-8003-5/view</t>
  </si>
  <si>
    <t>Prestación de servicios profesionales para apoyar las actividades del Grupo de Talento Humano relacionadas con el componente de ingreso y desarrollo del servidor público y la implementación del acuerdo colectivo singular del Ministerio</t>
  </si>
  <si>
    <t>1. Apoyar el desarrollo de las actividades que determina el Ministerio de Ambiente y Desarrollo Sostenible tendientes a la provisión de empleos bajo meritocracia interna que le sean asignados por el supervisor del contrato. 2. Proyectar estudios de hojas de vida para procesos de encargo, vinculaciones en provisionalidad o de libre nombramiento y remoción junto con los actos administrativos correspondientes, que le sean asignados por el supervisor del contrato 3. Responder los requerimientos que realicen los usuarios internos, o externos relacionados con el proceso de provisión de planta que le sean asignados por el supervisor del contrato. 4. Apoyar las actividades que se requieran correspondientes al ciclo de vida laboral de los empleados públicos enfocadas en el desarrollo del talento humano, que sean asignadas por el supervisor del contrato. 5. Coadyuvar en el seguimiento a las actividades y compromisos necesarios para la implementación y cumplimiento del acuerdo colectivo singular del Ministerio de Ambiente y Desarrollo Sostenible suscrito con las organizaciones sindicales para el periodo 2024-2025. 6. Las demás relacionadas con el objeto contractual.</t>
  </si>
  <si>
    <t>El valor del contrato a celebrar es hasta por la suma de DIECINUEVE MILLONES CIENTO TREINTA Y TRES MIL TRESCIENTOS TREINTA Y TRES PESOS M/CTE ($19.133.333), incluido los impuestos a que haya lugar</t>
  </si>
  <si>
    <t>https://community.secop.gov.co/Public/Tendering/OpportunityDetail/Index?noticeUID=CO1.NTC.6849768&amp;isFromPublicArea=True&amp;isModal=False</t>
  </si>
  <si>
    <t>El término estrictamente indispensable para que el contratista cumpla con el objeto y obligaciones contractuales será de dos (2) meses y veintidós (22) días, o hasta 30 de diciembre, lo primero que ocurra.</t>
  </si>
  <si>
    <t>JULIANA CORREAL CHARRIS</t>
  </si>
  <si>
    <t>https://www1.funcionpublica.gov.co/web/sigep2/hdv/-/directorio/S4626736-8003-5/view</t>
  </si>
  <si>
    <t>Prestar servicios profesionales al Ministerio de Ambiente y Desarrollo Sostenible para apoyar la gestión, articulación y seguimiento de los compromisos adquiridos en escenarios internacionales de la gestión ambiental en el marco del seguimiento a proyectos de cooperación internacional e interacción con diferentes actores.</t>
  </si>
  <si>
    <t>1. Contribuir a la articulación interinstitucional para la formulación, seguimiento, gestión e implementación de los proyectos de cooperación internacional con el Reino Unido en el marco de la Alianza para el Crecimiento Sostenible. 2. Apoyar el seguimiento del cumplimiento de los compromisos adquiridos por el Ministerio derivados de las relaciones bilaterales con el Reino Unido en el marco de la Alianza para el Crecimiento Sostenible. 3. Gestionar espacios de relacionamiento con el Reino Unido en materia ambiental, con base en lo establecido en la Alianza para el Crecimiento Sostenible. 4. Identificar, monitorear y hacer seguimiento permanente a los compromisos internacionales adquiridos por Colombia en el marco del Acuerdo de Escazú. 5. Apoyar la elaboración de conceptos de conveniencia sobre la suscripción de Declaraciones, decisiones, resoluciones e iniciativas en el marco del Acuerdo de Escazú. 6. Participar, según requerimiento de la Oficina de Asuntos Internacionales, en las reuniones oficiales de negociación y sesiones extraordinarias que se establezcan en cumplimiento de las obligaciones internacionales suscritas por Colombia en materia ambiental y elaborar los informes correspondientes. 7. Gestionar de manera oportuna las PQRSDF y requerimientos por parte de los diferentes solicitantes y entes de control conforme a la competencia de la OAI. 8. Elaborar los informes, actas, documentos y matrices que sean solicitados por el supervisor en relación con el objeto contractual. 9. Las demás que le asigne el supervisor del contrato y que tengan relación directa con el objeto contractual.</t>
  </si>
  <si>
    <t>El valor del contrato a celebrar es hasta por la suma de VEINTICUATRO MILLONES SEISCIENTOS SESENTA Y SEIS MIL SEISCIENTOS SESENTA Y SIETE PESOS M/CTE ($24.666.667), incluido los impuestos a que haya lugar.</t>
  </si>
  <si>
    <t>C-3299-0900-20-10101C-3299057--02</t>
  </si>
  <si>
    <t>https://community.secop.gov.co/Public/Tendering/OpportunityDetail/Index?noticeUID=CO1.NTC.6870623&amp;isFromPublicArea=True&amp;isModal=False</t>
  </si>
  <si>
    <t>El término estrictamente indispensable para que el contratista cumpla con el objeto y obligaciones contractuales será dos (2) meses y catorce (14) días, o hasta 31 de diciembre, lo primero que ocurra</t>
  </si>
  <si>
    <t>WILFREDO MARIMON BOLIVAR</t>
  </si>
  <si>
    <t>https://www1.funcionpublica.gov.co/web/sigep2/hdv/-/directorio/S2871215-8003-5/view</t>
  </si>
  <si>
    <t>Prestar servicios profesionales a la Dirección de Gestión Integral del Recurso Hídrico del Ministerio de Ambiente y Desarrollo Sostenible para el apoyo técnico en la elaboración de proyectos para el cumplimiento de las metas NARP (Cuencas y Acuíferos) y en la implementación de los Planes Estratégicos de las Macrocuencas en el en el marco de la Política de Gestión Integral de Recursos Hídricos</t>
  </si>
  <si>
    <t>1. Suministrar insumos técnicos para la elaboración de documentos para avanzar en el cumplimiento de las metas del PND a cargo de la DGIRH, en particular con las comunidades Negras, Afrodescendientes, Raizales y Palenqueras (NARP) y los Planes Estrategicos de Macrocuencas relacionadas con los instrumentos de Planificación de cuencas hidrográficas y acuíferos. 2. Realizar las actividades de asistencia técnica a las Autoridades Ambientales priorizadas, para la formulación de proyectos. 3. Participar en los espacios y escenarios, comités regionales y mesas de trabajo, que sean requeridas por el supervisor, en virtud del cumplimiento del objeto contractual. 4. Las demás actividades que sean asignadas por el supervisor del contrato y estén relacionadas directamente con el objeto de este.</t>
  </si>
  <si>
    <t>El valor del contrato a celebrar es hasta por la suma de VEINTISIETE MILLONES SETECIENTOS CUARENTA MIL PESOS M/CTE ($27.740.000), incluido los impuestos a que haya lugar.</t>
  </si>
  <si>
    <t>https://community.secop.gov.co/Public/Tendering/OpportunityDetail/Index?noticeUID=CO1.NTC.6879582&amp;isFromPublicArea=True&amp;isModal=False</t>
  </si>
  <si>
    <t>2. NO</t>
  </si>
  <si>
    <t>El término estrictamente indispensable para que el contratista cumpla con el objeto y obligaciones contractuales será de dos (02) meses y Trece (13) dias calendario, o hasta 31 de diciembre, lo primero que ocurra.</t>
  </si>
  <si>
    <t>YULY ANDREA GORDILLO LOMBANA</t>
  </si>
  <si>
    <t>https://www1.funcionpublica.gov.co/web/sigep2/hdv/-/directorio/S766725-8003-5/view</t>
  </si>
  <si>
    <t>Prestar servicios profesionales al grupo de Talento Humano de la Secretaria General del Ministerio de Ambiente y Desarrollo Sostenible para apoyar la orientación, desarrollo y análisis de las cargas de trabajo, generar la propuesta de planta ajustada y proyectar los documentos necesarios para dar continuidad al proceso de modernización institucional a partir de los lineamientos establecidos por el DAFP y la normatividad vigente</t>
  </si>
  <si>
    <t>1. Apoyar las actividades de consolidación y calidad del capítulo de planta de personal del estudio técnico de modernización, a través de la proporción de lineamientos, proyección y ajuste de instrumentos y documentos asociados las cargas de trabajo propio de esta capítulo. 2. Apoyar la consolidación y organización del estudio técnico, así como, los ajustes requeridos a la revisión inicial del DAFP y sus anexos, tendientes a la radicación definitiva de la modernización del Ministerio de Ambiente y Desarrollo Sostenible ante las instancias competentes. 3. Apoyar las validaciones necesarias que correspondan al anexo de Manual Específico de Funciones y Competencias Laborales, desarrollados por el equipo de trabajo de acuerdo con el cronograma establecido, gestionando lo requerido para su cumplimiento. 4. Apoyar el seguimiento del cronograma del proyecto en sus fases requeridas, gestionando los retrasos, reprogramaciones y ajustes necesarios, dirigidos a que se cumplan las metas y plazos establecidos. 5. Realizar las reuniones necesarias con los directivos de las áreas para revisar y/o validar y/o negociar los resultados de las cargas laborales del proyecto que sean requeridas. 6. Asistir a las reuniones de seguimiento, presentación de informes de avance y demás actividades asociadas al objeto y obligaciones requeridas por el supervisor del contrato. 7. Elaborar un documento que contenga la gestión y resultados de las obligaciones desarrolladas durante la ejecución del contrato. 8. Apoyar la elaboración de informes y presentaciones internas y externas que se requieran, asociados a la modernización institucional. 9. Las demás que sean asignadas por la supervisión del contrato y sean pertinentes y necesarias para cumplir con el objeto del contrato.</t>
  </si>
  <si>
    <t>El valor del contrato a celebrar es hasta por la suma de VENTICUATRO MILLONES TRESCIENTOS TREINTA Y TRES MIL TRESCIENTOS TREINTA Y TRES PESOS M/CTE ($24.333.333), incluido los impuestos a que haya lugar.</t>
  </si>
  <si>
    <t>https://community.secop.gov.co/Public/Tendering/OpportunityDetail/Index?noticeUID=CO1.NTC.6913082&amp;isFromPublicArea=True&amp;isModal=False</t>
  </si>
  <si>
    <t>El término estrictamente indispensable para que el contratista cumpla con el objeto y obligaciones contractuales será de dos (2) meses y trece (13) días, o hasta 30 de diciembre, lo primero que ocurra</t>
  </si>
  <si>
    <t>ANDRES MOLANO CASTAÑEDA</t>
  </si>
  <si>
    <t>https://www1.funcionpublica.gov.co/web/sigep2/hdv/-/directorio/S4466467-8003-5/view</t>
  </si>
  <si>
    <t>El valor del contrato a celebrar es hasta por la suma de DIECISEIS MILLONES OCHOCIENTOS MIL PESOS M/CTE ($16.800.000), incluido los impuestos a que haya lugar.</t>
  </si>
  <si>
    <t>https://community.secop.gov.co/Public/Tendering/OpportunityDetail/Index?noticeUID=CO1.NTC.6936319&amp;isFromPublicArea=True&amp;isModal=False</t>
  </si>
  <si>
    <t>El término estrictamente indispensable para que el contratista cumpla con el objeto y obligaciones contractuales será de DOS (02) MESES TRES (3) días o hasta el 31 de diciembre de 2024 (lo primero que ocurra), contados a partir del cumplimiento de los requisitos de ejecución previo perfeccionamiento del contrato.</t>
  </si>
  <si>
    <t>DIANA CAROLINA AVILA MORALES</t>
  </si>
  <si>
    <t>ADMINISTRACION DEPORTIVA</t>
  </si>
  <si>
    <t>https://www1.funcionpublica.gov.co/web/sigep2/hdv/-/directorio/S2345057-8003-5/view</t>
  </si>
  <si>
    <t>Prestar servicios de apoyo a la gestión en la Unidad Coordinadora para el Gobierno Abierto y Servicio a la Ciudadanía en lo relacionado con la gestión de información, estadísticas, control, actualización de procesos y procedimientos relacionado con MIPG.</t>
  </si>
  <si>
    <t>1. Consolidar la información y generar los reportes a los instrumentos de control de la UCGA. 2. Apoyar la actualización del mapa de procesos de la UCGA, en lo relacionado a la revisión, actualización y publicación de los documentos que lo componen. 3. Preparar, atender y acompañar las auditorías de las que sea objeto la Unidad, si se requiere. 4. Generar estadísticas que permitan mantener actualizado el Tablero de Control de UCGA, así mismo, participar en las reuniones de actualización y mantenimiento de la herramienta. 5. Recopilar y consolidar la información necesaria para construir los informes que sean requeridos por la Supervisión del contrato en lo relacionado con el cumplimiento de las funciones de las UCGA. 6. Consolidar y reportar los indicadores dentro de los tiempos establecidos, de acuerdo con los compromisos de la UCGA. 7. Realizar seguimiento a las actividades definidas en los planes de la Unidad, para que se efectúe el reporte y cargue de las evidencias correspondientes. 8. Apoyar a la UCGA en las actividades administrativas que se requiera para gestionar oportunamente los temas de la Unidad.</t>
  </si>
  <si>
    <t>El valor del contrato a celebrar es hasta por la suma de OCHO MILLONES OCHOCIENTOS NOVENTA Y OCHO MIL NOVECIENTOS TREINTA Y TRES PESOS M/CTE ($ 8.898.933) incluido los impuestos a que haya lugar</t>
  </si>
  <si>
    <t>https://community.secop.gov.co/Public/Tendering/OpportunityDetail/Index?noticeUID=CO1.NTC.6912123&amp;isFromPublicArea=True&amp;isModal=False</t>
  </si>
  <si>
    <t>El término estrictamente indispensable para que el contratista cumpla con el objeto y obligaciones contractuales será de DOS (2) MESES Y OCHO (08) DÍAS, o hasta 31 de diciembre, lo primero que ocurra.</t>
  </si>
  <si>
    <t>MINISTERIO DE AGRICULTURA Y DESARROLLO RURAL</t>
  </si>
  <si>
    <t>ANDRES FELIPE OCAMPO MARTINEZ</t>
  </si>
  <si>
    <t>VICEMINISTRA DE POLÍTICAS Y NORMALIZACIÓN AMBIENTAL</t>
  </si>
  <si>
    <t>Aunar y coordinar esfuerzos técnicos, financieros y operativos entre el Ministerio de Ambiente y Desarrollo Sostenible, el Ministerio de Agricultura y Desarrollo Rural, el Ministerio de Justicia y del Derecho, la Dirección de Sustitución de Cultivos de Uso Ilícito de la Agencia de Renovación del Territorio, el Fondo Colombia en Paz y quien/es se adhiera/n posteriormente al convenio, para avanzar en la transformación ecológica y productiva para la sustitución de cultivos de uso ilícito y la restauración ambiental orientadas al tránsito hacia economías lícitas, en áreas de especial interés ambiental y/o en núcleos de desarrollo forestal y de la biodiversidad</t>
  </si>
  <si>
    <t>Para todos los efectos legales el presente convenio no causa algún valor monetario, dado que a través de este no se están comprometiendo recursos que impliquen contar con disponibilidad presupuestal, y se limita a aunar esfuerzos entre las partes con el propósito de articular acciones con el fin de cooperar en el cumplimiento de funciones y compromisos de índole administrativo, presupuestal, técnico, y operacional. El presente convenio no genera ninguna obligación económica para ninguna de las partes, en la medida que solamente establece compromisos e intenciones generales que se concretarán en los convenios específicos que se suscriban, para lo cual, cada una de las PARTES adelantará las acciones correspondientes para contar con los respectivos respaldos presupuestales, en que se amparen sus aportes, para el desarrollo de las acciones a su cargo, en el marco de sus competencias.</t>
  </si>
  <si>
    <t>https://www.contratos.gov.co/consultas/detalleProceso.do?numConstancia=24-22-100027</t>
  </si>
  <si>
    <t>El plazo de ejecución del CONVENIO será a partir del cumplimiento de los requisitos de perfeccionamiento y ejecución, y hasta el 30 de diciembre de 2030, de conformidad con la Agenda 2030 Desarrollo Sostenible, acordada por los 193 estados miembros de las Naciones Unidas.</t>
  </si>
  <si>
    <t>YADIRA CALA CALDERON</t>
  </si>
  <si>
    <t>https://www1.funcionpublica.gov.co/web/sigep2/hdv/-/directorio/S1295242-8003-5/view</t>
  </si>
  <si>
    <t>Prestación de servicios profesionales al Grupo de Tesorería de la Subdirección Administrativa y Financiera en la gestión de los pagos originados durante el cierre de la vigencia 2024</t>
  </si>
  <si>
    <t>1. Verificar la información registrada en los informes de supervisión radicados por los contratistas. 2. Gestionar los radicados de ARCA que contiene los soportes de los informes de supervisión 3. Validar la aprobación del formato de paz y salvo correspondiente al contrato de prestación de servicios que se le asigne y su respectivo cargue en SECOP. 4. Ejecutar en el SIIF Nación el pago de las obligaciones que el supervisor del contrato le asigne. 5. Asistir en la carga del documento "orden de pago presupuestal de gasto" en la aplicación SECOP II para los contratos firmados durante la vigencia de 2024. 6. Las demás actividades que se requieran para el cabal cumplimiento del objeto y/o las que determine el supervisor del contrato siempre que guarden relación directa con el objeto del contrato</t>
  </si>
  <si>
    <t>El valor del contrato a celebrar es hasta por la suma de DIEZ MILLONES SEISCIENTOS CINCUENTA Y TRES MIL TRESCIENTOS TREINTA Y TRES PESOS M/CTE ($ 10.653.333), incluido los impuestos a que haya lugar.</t>
  </si>
  <si>
    <t>DEYSI CAROLINA NOY ROBAYO</t>
  </si>
  <si>
    <t>Coordinadora Grupo de Tesoreria (E)</t>
  </si>
  <si>
    <t>https://community.secop.gov.co/Public/Tendering/OpportunityDetail/Index?noticeUID=CO1.NTC.6927833&amp;isFromPublicArea=True&amp;isModal=False</t>
  </si>
  <si>
    <t>El término estrictamente indispensable para que el contratista cumpla con el objeto y obligaciones contractuales será por dos (02) meses y ocho (08) días, previo cumplimiento de los requisitos de perfeccionamiento y legalización sin exceder al 31 de diciembre de 2024.</t>
  </si>
  <si>
    <t>JOSE REINALDO CONTRERAS DIAGO</t>
  </si>
  <si>
    <t>https://www1.funcionpublica.gov.co/web/sigep2/hdv/-/directorio/S3608825-8003-5/view</t>
  </si>
  <si>
    <t>Prestar servicios profesionales a la secretaria general del Ministerio de Ambiente y Desarrollo Sostenible, para el relacionamiento y gestión estratégica con el Fondo para la Vida y la Biodiversidad.</t>
  </si>
  <si>
    <t>1. Apoyar el relacionamiento estratégico y administrativo entre la secretaria general del Ministerio y el Fondo para la Vida y la Biodiversidad. 2. Apoyar al secretario general en la preparación y revisión de los temas de comité fiduciario y otros espacios de coordinación con el Fondo para la Vida y la Biodiversidad, dejando memoria de los compromisos generados para el posterior seguimiento. 3. Participar en la documentación de los procesos y sistematización de la información que se genere en el relacionamiento con el Fondo, conforme a la normatividad del Fondo para la Vida y la Biodiversidad y el sistema de gestión de calidad del Ministerio, para proponer las mejoras oportunas en los procesos a realizar. 4. Apoyar a la secretaria general para brindar soporte y apoyo técnico al Fondo para la Vida y la Biodiversidad en los temas de competencia del Ministerio de acuerdo con la normatividad del fondo para la Vida y la Biodiversidad. 5. Atender las peticiones que allegan a la secretaria general y la entrega de informes que tengan relación con el Fondo para la Vida y la Biodiversidad, siempre que guarden relación con el objeto contractual. 6. Las demás actividades asignadas por la supervisión del contrato, siempre que guarden relación con el objeto contractual.</t>
  </si>
  <si>
    <t>El valor del contrato a celebrar es hasta por la suma de DIECIOCHO MILLONES CIENTO TREINTA Y TRES MIL TRESCIENTOS TREINTA Y TRES PESOS M/CTE ($ 18.133.333) incluido los impuestos a que haya lugar.</t>
  </si>
  <si>
    <t>https://community.secop.gov.co/Public/Tendering/OpportunityDetail/Index?noticeUID=CO1.NTC.6925130&amp;isFromPublicArea=True&amp;isModal=False</t>
  </si>
  <si>
    <t>El término estrictamente indispensable para que el contratista cumpla con el objeto y obligaciones contractuales será de DOS (2) MESES y OCHO (08) DÍAS, o hasta 31 de diciembre, lo primero que ocurra.</t>
  </si>
  <si>
    <t>IPMC-015-2024</t>
  </si>
  <si>
    <t>GESTION TOTAL CORPORATIVA SAS BIC</t>
  </si>
  <si>
    <t>CARLOS ALBERTO UMBARILA ZAMORA</t>
  </si>
  <si>
    <t>Prestar los servicios para planificar y realizar la Auditoría Interna de los Sistemas de Gestión de Calidad, Sistema de Gestión Ambiental y el Sistema de Seguridad y Salud en el Trabajo del Ministerio de Ambiente y Desarrollo Sostenible según lo establecido en las normas NTC - ISO 9001: 2015, NTC-ISO 14001: 2015, Decreto 1072 de 2015, Resolución 312 de 2019 y demás normas reglamentarias</t>
  </si>
  <si>
    <t>Suscribir el acta de inicio y acta de confidencialidad e integridad de la información dentro de los tres (3) días hábiles siguientes al cumplimiento de los requisitos de perfeccionamiento del contrato. 7.2.2. Disponer de la infraestructura administrativa, financiera, técnica, operativa y de recurso humano ofrecida en su propuesta, durante toda la vigencia del contrato, garantizando el cumplimiento integral de todas las obligaciones del contrato. 7.2.3. Mantener durante la ejecución del contrato el personal mínimo exigido por la Entidad en los documentos del proceso y presentados junto con su propuesta económica. En caso de requerirse su reemplazo, deberá mediante autorización escrita solicitar el remplazo a la supervisión contractual y en todo caso, el perfil del profesional deberá ser igual o superior al que se va a reemplazar. El contratista no podrá realizar el cambio antes de recibir la autorización del Ministerio. De considerarlo necesario, el Ministerio podrá solicitar al contratista el reemplazo de cualquier integrante que haga parte del equipo de trabajo; sin que los cambios de personal requeridos y autorizados afecten el plazo de ejecución del contrato. 7.2.4. Presentar de manera digital al supervisor del contrato, los productos descritos en el acápite 3.1 de la ficha técnica del proceso de contratación: Actividades, productos e informes a entregar en las condiciones de calidad y oportunidad descritas en el cronograma de actividades. 7.2.5. Entregar al supervisor del contrato, de manera digital, los planes de auditoría, las listas de verificación y los informes de auditoría en los formatos vigentes establecidos en el Sistema Integrado de Gestión (F-E-SIG-12, F-E-SIG-14 y F-E-SIG-13 respectivamente). 7.2.6. Realizar el acompañamiento en la formulación de los planes de mejoramiento, con base en los hallazgos de auditoría de los procesos auditados, de acuerdo con lo establecido en el procedimiento de planes de mejoramiento P-E-SIG-01 y en el formato vigente establecido en el Sistema Integrado de Gestión F-E-SIG-10. 7.2.7. Las demás que se desprendan de la ejecución del objeto contractual y de la propuesta presentada por el Contratista, la cual hace parte integral de la aceptación de oferta.</t>
  </si>
  <si>
    <t>https://community.secop.gov.co/Public/Tendering/OpportunityDetail/Index?noticeUID=CO1.NTC.6812103&amp;isFromPublicArea=True&amp;isModal=False</t>
  </si>
  <si>
    <t>El plazo de ejecución del contrato será de treinta (30) días calendario, previo el cumplimiento de los requisitos de perfeccionamiento y ejecución. El contrato se entiende perfeccionado con la firma de las partes. Para el inicio de ejecución se requerirá del registro presupuestal, la aprobación de las garantías y firma de acta de inicio.</t>
  </si>
  <si>
    <t>FUNDACION CASA DE POESIA SILVA</t>
  </si>
  <si>
    <t>JUAN DE DIOS GUILLERMO PEDRO ALEJO GÓMEZ VILA</t>
  </si>
  <si>
    <t>Aunar esfuerzos técnicos, administrativos y financieros para diseñar e implementar una estrategia de educación ambiental a nivel nacional, basada en un concurso de poesía que promueva la participación ciudadana relacionada con la protección de la biodiversidad.</t>
  </si>
  <si>
    <t>1. Lanzamiento Concurso Nacional de Poesía y publicación de sus bases, en la página Web oficial de la Casa de Poesía Silva y sus redes sociales. (la pieza publicitaria que contendrá las bases completas del concurso deberá llevar los logos del Ministerio de Ambiente y Desarrollo sostenible y el logo de la COP16. Dicha pieza debe ser aprobada por el supervisor y/o área encargada del uso correcto de la imagen institucional del Ministerio. También deberán contener los detalles claros y precisos de la plataforma donde los participantes subirán y/o enviarán su poema participante). 2. Catalogación poemas participantes. (Deberá realizarse desde el primer día de apertura de la convocatoria del concurso y hasta 3 días después del cierre de esta. Se realizará de manera digital). 3. Envío poemas a prejurados. (el envío se realizará según los tiempos definidos por la Fundación a partir de las fechas precisas de apertura y cierre de la convocatoria del concurso). 4. Envío poemas a jurados. (el envío se realizará según los tiempos definidos por la Fundación a partir de las fechas precisas de apertura y cierre de la convocatoria del concurso). 5. Realizar la divulgación y promoción de los seis (6) eventos (conferencias, lectura de poemas y/o presentaciones de libros que sirvan para fomentar la difusión del concurso y el diálogo y reflexión sobre los temas de este) a través del portal web y de las redes sociales. a) Se realizarán tres (3) lecturas de poemas: 1. Cuerpos de Agua, 2. La Tierra, 3. Biodiversidad y poesía. b) Dos (2) presentaciones de libros: 1 Cuerpos de Agua. 2. Paisaje de la ciudad de Bogotá. c) Una (1) conferencia: Escuchando la Naturaleza: Diálogo entre el humano y la Madre Tierra. d) Estos eventos se realizarán en el Auditorio de la Casa Silva con capacidad para 70 personas de forma presencial y mixta, con una duración aproximada de 90 minutos, Para ello se utilizarán los equipos de trasmisión en vivo, de audio y video, micrófonos y equipos de grabación de propiedad de la Casa de Poesía Silva. e) Todos los aspectos logísticos, tales como invitaciones, acomodadores, ingreso, registro de asistentes, publicidad y contratación de los artistas, así como la utilización de los equipos, estarán a cargo de la Casa de Poesía Silva. f) Los eventos se realizarán con un intervalo aproximado de diez días y se publicarán semanalmente en la página y las redes sociales de la casa de poesía Silva. g) Los eventos están encaminados en primer lugar a brindar elementos que permitan reflexiones en torno a la importancia del cuidado de la naturaleza y a la protección de la biodiversidad y segundo lugar que sirvan como plataforma para difundir, Publicitar, promocionar y convocar a los y las colombianas a participar en el concurso “Escuchando la Naturaleza. h) Especificaciones técnicas y de alcance para los seis (6) eventos: Formato: sesión de lectura en vivo con la participación de poetas invitados reconocidos a nivel nacional. Cada poeta leerá poemas y/o dará una conferencia relacionad con la naturaleza y la conservación. Duración: 90 minutos Lugar: auditorio de la Casa de Poesía Silva Asistencia estimada por evento: 80 personas (presencial) + transmisión virtual. Fecha: se precisará a partir de la legalización del convenio Equipamiento necesario: micrófono, sistema de sonido de la Casa de Poesía Silva Indicadores: asistencia total (presencial) a todos los eventos de al menos 500 personas. Participación activa en sesiones de preguntas y respuestas en las presentaciones de libros y la conferencia. Descarga de mínimo 200 copias del cuadernillo de poemas finalistas del Concurso Nacional de Poesía Escuchando la naturaleza. Alcance virtual de las transmisiones en vivo de al menos 2,000 visualizaciones acumuladas para cada evento. Los eventos estarán sujetos a variaciones teniendo en cuenta la disponibilidad de los artistas 6. Realizar 6 Lecturas de poemas y/o conferencias y/o lanzamientos de libros, los cuales servirán como estrategia para la publicidad, difusión y convocatoria de participación del concurso; para ello serán publicados en la página oficial y las redes sociales de la Casa de Poesía Silva. (los eventos se realizarán en las instalaciones de la Casa de Poesía Silva y/o en algún espacio descentralizado de ser necesario. Los tiempos serán definidos a partir de las fechas precisas de apertura de la convocatoria del concurso). Los eventos están encaminados en primer lugar a brindar elementos que permitan reflexiones en torno a la importancia del cuidado de la naturaleza y a la protección de la biodiversidad y segundo lugar que sirvan como plataforma para difundir, Publicitar, promocionar y convocar a los y las colombianas a participar en el concurso “Escuchando la Naturaleza. 7. Realizar grabaciones en vivo de los seis (6) eventos. (conferencias, lectura de poemas y/o presentaciones de libros que sirvan para fomentar la difusión del concurso y el diálogo y reflexión sobre los temas de este, cuyos tiempos serán definidos a partir de las fechas precisas de apertura de la convocatoria del concurso, serán grabadas por el equipo técnico de la Casa Silva y posteriormente agregadas al catálogo Voces para el tiempo que podrá ser consultado de manera libre en la Fonoteca de la Casa de Poesía Silva). 8. Recibir y organizar los documentos de los ganadores (la Fundación deberá solicitar la documentación que acrediten la identidad del ganador, así como los documentos necesarios para realizar el desembolso del premio económico) 9. Realizar ceremonia en la que se leerá el veredicto del jurado. (La fecha será definida a partir de las fechas precisas de apertura de la convocatoria del concurso. A ella asistirán los jurados del concurso, delegados del Ministerio de Ambiente y directivos de la Casa de Poesía Silva). El número de asistentes mínimo a la ceremonia de lectura de veredicto serán 50 personas, entre los cuales se encuentran los 3 jurados del concurso, el director de la Casa Silva, y 10 representantes del Ministerio de Ambiente. Se convocarán a los 10 ganadores del concurso y los 10 artistas con mención honorífica que residan en la ciudad de Bogotá e invitados del Ministerio de Ambiente y la Casa de Poesía Silva. Las instalaciones de la Casa Silva tienen la capacidad de recibir 100 personas. El acceso se limita a este aforo. La ceremonia tendrá una duración entre 90 y 120 minutos y todos los elementos técnicos y logísticos serán aportados por la Casa de poesía Silva. De igual manera se transmitirán vivo por las redes sociales de la Casa de Poesía Silva. 10. Entregar los premios a los ganadores. (después de recibir y revisar la documentación completa de las personas ganadoras se procederá a programar y ejecutar los pagos a los ganadores según las condiciones que establezca la Fundación, transferencia bancaria y/o cheque. Las fechas para este proceso será definida a partir de las fechas precisas de apertura de la convocatoria del concurso) . 11. Grabar en vivo la ceremonia de premiación. (será grabada por el equipo técnico de la Casa Silva y posteriormente agregada al catálogo Voces para el tiempo que podrá ser consultado de manera libre en la Fonoteca de la Casa de Poesía Silva).Todos los elementos tecnológicos y logísticos serán aportados por la Casa de Poesía Silva para realizar las grabaciones. 12. Incluir las seis (6) grabaciones en el archivo sonoro de la Casa. (Se presentarán los audios de las mismas como soportes, así como el registro de catalogación en la colección Voces para el tiempo. 13. Publicar en la página de la Casa de Poesía Silva los 10 poemas ganadores y las 10 menciones honoríficas. (Los ganadores y menciones serán publicados en un cuadernillo digital con los 50 poemas finalistas, los 10 poemas ganadores y las 10 menciones honoríficas, el cual se publicará en la página web de la Casa de Poesía Silva (https://www.casadepoesiasilva.com ) y entregado a la Subdirección de Educación y Participación del Ministerio de Ambiente y Desarrollo Sostenible para su libre distribución).</t>
  </si>
  <si>
    <t>El valor del presente convenio es por la suma de CIENTO VEINTIOCHO MILLONES QUINIENTOS SETENTA Y UN MIL TRESCIENTOS PESOS ($128.571.300,00) M/CTE, incluidos los impuestos, tasas y contribuciones a que haya lugar.</t>
  </si>
  <si>
    <t>https://community.secop.gov.co/Public/Tendering/OpportunityDetail/Index?noticeUID=CO1.NTC.6952497&amp;isFromPublicArea=True&amp;isModal=False</t>
  </si>
  <si>
    <t>El plazo de ejecución del convenio será de dos (2) meses a partir del cumplimiento de los requisitos de perfeccionamiento y ejecución, o hasta el 31 de diciembre de 2024, en todo caso, el plazo de ejecución no podrá exceder la presente vigencia.</t>
  </si>
  <si>
    <t>https://www1.funcionpublica.gov.co/web/sigep2/hdv/-/directorio/S457441-8003-5/view</t>
  </si>
  <si>
    <t>Prestación de servicios profesionales de asesoría y acompañamiento jurídico frente a los procesos de cobro coactivo, procesos judiciales, extrajudiciales y administrativos del Ministerio de Ambiente y Desarrollo Sostenible y en general, las demás acciones administrativas y jurídicas requeridas de competencia de la Oficina Asesora Jurídica.</t>
  </si>
  <si>
    <t>1. Tramitar y dar seguimiento a los procesos de cobro coactivos del Ministerio de ambiente y Desarrollo Sostenible, así como ejercer la representación judicial y extrajudicial de la entidad en los asuntos que le sean asignados e intervenir en todas las actuaciones procesales, administrativas, acciones constitucionales y demás que le corresponda realizar conforme a la ley. 2. Realizar el registro de la información sobre todos los procesos y trámites a su cargo, en el sistema EKOGUI y en los demás sistemas o medios con que cuente la Oficina Asesora Jurídica, siguiendo las directrices del Sistema Integrado de Gestión de Calidad. 3. Participar en las reuniones, visitas requeridas y demás actividades que le sean solicitadas por el (la) Jefe (a) de la Oficina Asesora Jurídica, con el fin de brindar asesoramiento jurídico con respecto a los temas que le sean solicitados. 4. Generar ayudas de memoria, conceptos y las fichas de seguimiento junto con su respectiva actualización sobre los procesos, a su cargo. 5. Atender y proyectar las respuestas a las PQRS y requerimientos relacionados con el objeto del contrato, dentro de los términos legales establecidos, adjuntando el reporte del sistema de Gestión Documental que evidencia el estado de las asignaciones. 6. Las demás actividades asignadas por el Supervisor del Contrato y que estén relacionadas con el objeto contractual.</t>
  </si>
  <si>
    <t>El valor del contrato a celebrar es hasta por la suma de DOCE MILLONES DE PESOS MCTE ($ 12.000.000), incluidos todos los impuestos a que haya lugar.</t>
  </si>
  <si>
    <t>https://community.secop.gov.co/Public/Tendering/OpportunityDetail/Index?noticeUID=CO1.NTC.6968737&amp;isFromPublicArea=True&amp;isModal=False</t>
  </si>
  <si>
    <t>El término estrictamente indispensable para que el contratista cumpla con el objeto y obligaciones contractuales será de DOS (2) MESES calendario, o hasta 31 de diciembre, lo primero que ocurra.</t>
  </si>
  <si>
    <t>INGRIYUSLEY PERDOMO MONROY</t>
  </si>
  <si>
    <t>https://www1.funcionpublica.gov.co/web/sigep2/hdv/-/directorio/S1293380-8003-5/view</t>
  </si>
  <si>
    <t>Prestar servicios profesionales al Ministerio de Ambiente y Desarrollo Sostenible para apoyar las actividades de implementación del programa de control social ambiental, en el marco de la estrategia de gobierno abierto.</t>
  </si>
  <si>
    <t>1. Apoyar la implementación de las estrategias y sus actividades para la implementación del Programa de control social ambiental. 2. Apoyar la planeación, organización, ejecución y sistematización de reuniones, mesas de trabajo, fortalecimiento de capacidades, y otros espacios que se programen en el marco del Programa de Control social ambiental. 3. Apoyar la organización y actualización de la documentación del programa de control social ambiental. 4. Apoyar la sistematización y seguimiento de compromisos en el marco del programa de control social, cuando sea requerido. 5. Elaborar informes, reportes, actas, relatorías, documentos, respuesta a solicitudes de información y demás requerimientos o peticiones asociados a los temas propios de las obligaciones del objeto del contrato. 6. Las demás que le sean asignadas por el supervisor acorde con el objeto del contrato.</t>
  </si>
  <si>
    <t>El valor del contrato a celebrar es hasta por la suma de DOCE MILLONES SEISCIENTOS MIL PESOS M/CTE ($12.600.000), incluido los impuestos a que haya lugar.</t>
  </si>
  <si>
    <t>https://community.secop.gov.co/Public/Tendering/OpportunityDetail/Index?noticeUID=CO1.NTC.6949109&amp;isFromPublicArea=True&amp;isModal=False</t>
  </si>
  <si>
    <t>El término estrictamente indispensable para que el contratista cumpla con el objeto y obligaciones contractuales será DOS (02) MESES y TRES (03) DÍAS, o hasta 31 de diciembre, lo primero que ocurra</t>
  </si>
  <si>
    <t>IPMC-013-2024</t>
  </si>
  <si>
    <t>INGYEMEL PROFESIONALES J&amp;H S.A.S</t>
  </si>
  <si>
    <t>YUDI JIMENA GAITAN GUAJE</t>
  </si>
  <si>
    <t>Adquisición e instalación de un (1) aire acondicionado para el cuarto de monitoreo del circuito cerrado de televisión CCTV del Ministerio de Ambiente y Desarrollo Sostenible.</t>
  </si>
  <si>
    <t>1. Cumplir con plena autonomía técnica y administrativa, con las obligaciones, especificaciones y estándares definidos en la Ficha Técnica, Estudios Previos y demás documentos del proceso. 2. Elaborar y entregar para aprobación del supervisor del contrato el cronograma de trabajo, dentro de los tres (3) días hábiles siguientes a la suscripción del acta de inicio, el cual deberá incluir las actividades y tiempos de ejecución. 3. Garantizar la disponibilidad del personal idóneo ofrecido con la propuesta, el cual en todo caso debe cumplir con los perfiles señalados en la Ficha Técnica. 4. Elaborar y entregar a la entidad un informe técnico en medio digital en donde se evidencien las actividades y pruebas ejecutadas por medio de registro fotográfico y descripción de los elementos desmontados e instalados. - Pruebas mínimas al equipo durante la instalación y mantenimiento: reporte y control de fugas, control de sobrecalentamiento, enfriamientos y medidas de consumo energético. 5. Entregar la factura y demás soportes exigidos para el pago por la Entidad, contra entrega de todas la actividades ejecutadas y recibidas a satisfacción por el supervisor del contrato. Hacer entrega de las fichas técnicas y manuales de uso de los equipos instalados. 6. Suministrar e instalar elementos nuevos, adjuntando los certificados de conformidad del producto para los elementos eléctricos que les aplique RETIE. 7. Aportar el certificado de calibración vigente del dispositivo empleado para las pruebas y certificaciones de cables. 8. Realizar el cambio e instalación de los bienes, sin costo adicional, dentro de las 48 horas siguientes a la notificación del hecho; si en el desarrollo de la labor o en el tiempo de garantía presentan fallas. 9. Efectuar las diferentes labores conforme cronograma de trabajo que apruebe el supervisor de contrato cumpliendo con las normas de Seguridad y Salud en el Trabajo SST aplicables. 10. Permitir al personal de seguridad o cualquier persona autorizada por la Entidad, la revisión de los elementos que ingresen o se retiren de las instalaciones. 11. Dar cumplimiento a los Criterios Ambientales establecidos por el Ministerio de Ambiente y Desarrollo Sostenible, entregando junto al informe técnico el soporte de las acciones adelantas en el marco del componente ambiental y la legislación aplicable durante la ejecución del contrato. 12. Las demás que se deriven de la naturaleza y del objeto del contrato.</t>
  </si>
  <si>
    <t>El valor del presente contrato, es hasta por la suma de VEINTISÉIS MILLONES TRESCIENTOS CINCUENTA Y OCHO MIL QUINIENTOS PESOS M/CTE ($26.358.500) incluido IVA y demás impuestos incluidos directos e indirectos que la ejecución del contrato conlleve</t>
  </si>
  <si>
    <t>https://community.secop.gov.co/Public/Tendering/OpportunityDetail/Index?noticeUID=CO1.NTC.6681014&amp;isFromPublicArea=True&amp;isModal=False</t>
  </si>
  <si>
    <t>El plazo de ejecución de tres (03) meses o hasta el 31 de diciembre de 2024, lo que primero ocurra, contado a partir de la suscripción del acta de inicio, previo cumplimiento de los requisitos de perfeccionamiento y ejecución.</t>
  </si>
  <si>
    <t>ANDRES RICARDO ESTEVEZ CAMELO</t>
  </si>
  <si>
    <t>https://www1.funcionpublica.gov.co/web/sigep2/hdv/-/directorio/S2866731-8003-5/view</t>
  </si>
  <si>
    <t>Prestación de servicios profesionales a la Oficina Asesora Jurídica como abogado en el acompañamiento jurídico y relacionamiento estratégico de asuntos de la implementación del acuerdo de Escazú, justicia ambiental y las acciones de transparencia que se definan para el sector ambiente.</t>
  </si>
  <si>
    <t>1. Apoyar desde el componente jurídico los procesos reglamentarios, normativos y conceptuales relacionados con la implementación del acuerdo Escazú. 2 Realizar el análisis contextual frente a casos de justicia ambiental, así como el levantamiento de información, estadísticas e informes en materia de quejas y denuncias ciudadanas sobre la gestión sobre los recursos naturales. 3. Apoyar desde el componente jurídico el proceso de identificación y generación de acciones de transparencia, acciones preventivas y denuncias por falta de transparencia en el Marco del Sistema Nacional Ambiental. 4. Sustanciar y proyectar los componentes jurídicos requeridos para el trámite de iniciativas normativas, conceptos jurídicos y demás actuaciones administrativas relacionadas con el objeto del contrato. 5. Analizar, revisar y proyectar respuestas a derechos de petición, solicitados por el supervisor, relacionadas con el objeto contractual. 6. Asistir a las reuniones que le sean solicitadas por el (la) Jefe (a) de la Oficina Asesora Jurídica, con el fin de brindar asesoramiento jurídico con respecto a los temas que le sean requeridos. 7. Las demás actividades asignadas por el Supervisor del contrato y que estén relacionadas con el objeto contractual.</t>
  </si>
  <si>
    <t>El valor del contrato a celebrar es hasta por la suma de DOCE MILLONES DE PESOS MCTE ($ 12.000.000), incluido los impuestos a que haya lugar.</t>
  </si>
  <si>
    <t>https://community.secop.gov.co/Public/Tendering/OpportunityDetail/Index?noticeUID=CO1.NTC.6969701&amp;isFromPublicArea=True&amp;isModal=False</t>
  </si>
  <si>
    <t>IPMC 17-2024</t>
  </si>
  <si>
    <t>JUMAL S.A.S.</t>
  </si>
  <si>
    <t>JOSE ORLANDO TORRES ROMERO</t>
  </si>
  <si>
    <t>Adquisición de elementos requeridos por el grupo de gestión documental, para la adecuada custodia, administración, conservación, integridad y preservación de los documentos producidos por el ministerio de ambiente y desarrollo sostenible, en cumplimiento de su objeto misional.</t>
  </si>
  <si>
    <t>1. Cumplir con el objeto del contrato, las especificaciones técnicas y demás requerimientos contenidos en los documentos del proceso de selección, así como en la propuesta presentada, que para todos los efectos forma parte integral del contrato. 2. Entregar en las instalaciones del Almacén del Ministerio, los bienes adquiridos en una (1) sola entrega, de acuerdo con las cantidades y especificaciones mínimas señaladas en la Ficha Técnica. 3. Garantizar la entrega de los bienes objeto del contrato en las instalaciones del Ministerio, asumiendo los costos de transporte, fletes, seguros, bodegaje, traslado y demás gastos que se ocasionen con la entrega de los elementos, asegurando el estricto cumplimiento de la normatividad legal vigente aplicable.   4. Coordinar con la supervisión del contrato, la entrega de los elementos requeridos, de conformidad con las especificaciones técnicas, calibrados cuando se requiera, en perfecto estado y condiciones.  5. Garantizar que los elementos objeto del contrato sean nuevos, originales, certificados, calibrados, cuando se requiera, entregando manuales y las fichas técnicas en idioma español y certificados por medio de los cuales se garantice que cumplen con las normas técnicas ambientales y las normas que rijan la calidad de los materiales y parámetros, los cuales son objeto de medición con los equipos. 6. Presentar las calibraciones requeridas por laboratorios acreditados que demuestren competencia y trazabilidad en sus resultados. Estos laboratorios están publicados en el listado de la página web del Organismo Nacional de Acreditación de Colombia ONAC, o laboratorios certificados por la ILAC que cuenten con trazabilidad NIST. El certificado de calibración cuando aplique debe contener la información establecida en la NTC ISO/IEC 17025. 7. Realizar el cambio de los bienes que presenten fallas de calidad, defectos de fabricación, presenten imperfecciones, no cumplan con las especificaciones técnicas solicitadas o depreciaciones de material que no sean los originales, si es el caso, sin costo adicional para la entidad, dentro de las 48 horas siguientes a la notificación realizada al contratista sobre la solicitud de cambio del bien. El trámite estará a cargo del Supervisor del contrato que dejará constancia expresa a través de un documento de entrega del cambio del insumo.  8. Mantener durante el plazo de la ejecución del Contrato, los precios unitarios presentados en la oferta económica. 9. Entregar en medio físico y digital a la supervisión contractual los manuales técnicos, certificados de calibración, cuando aplique, documentos de importación (para el caso de equipos importados) de los productos objeto del contrato. 10. Garantizar la garantía extendida, mantenimiento y el soporte técnico especializado el cual debe estar incluido en la adquisición.</t>
  </si>
  <si>
    <t>El valor total del contrato se establece en la suma de TRECE MILLONES CUATROCIENTOS OCHENTA Y DOS MIL SETECIENTOS PESOS ($13.482.700,00) M/CTE, incluido IVA, impuestos, tasas, contribuciones y costos directos en indirectos en que deba incurrir el contratista para la ejecución del objeto contractual, de acuerdo con los valores ofertados en su oferta económica</t>
  </si>
  <si>
    <t>https://community.secop.gov.co/Public/Tendering/OpportunityDetail/Index?noticeUID=CO1.NTC.6882581&amp;isFromPublicArea=True&amp;isModal=False</t>
  </si>
  <si>
    <t>El plazo de ejecución del contrato será hasta de treinta (30) días, término contado a partir del cumplimiento de los requisitos de perfeccionamiento y ejecución. </t>
  </si>
  <si>
    <t>CERRADO LIQUIDADO</t>
  </si>
  <si>
    <t>MUTUO ACUERDO</t>
  </si>
  <si>
    <t>IPMC-016-2024</t>
  </si>
  <si>
    <t>ALIADOS DE COLOMBIA S A S</t>
  </si>
  <si>
    <t>JENNY PAOLA TORRES GOMEZ</t>
  </si>
  <si>
    <t>Servicio de desmonte, mantenimiento, reparación, traslado, e instalación de mobiliario para archivo existente y suministro e instalación de entrepaños adicionales para el espacio de archivo de gestión centralizado del Ministerio de Ambiente y Desarrollo Sostenible.</t>
  </si>
  <si>
    <t>1. Realizar el desmonte de las estructuras de archivo que se encuentran en el mezanine del piso 5 del edificio principal del Ministerio, cumpliendo todas las medidas de Seguridad y Salud en el Trabajo, tanto para el equipo de trabajo del proveedor, como para las personas del Ministerio que laboran en dicha área. 2. Durante el desmonte y en todo momento del proceso, debe garantizar el cuidado de los objetos, equipos electrónicos (Computadores, impresoras, pantallas, entre otros) y las instalaciones en general (Paredes, pisos, vidrios, entre otros) a fin de evitar daños en los mismos. 3. Realizar el mantenimiento completo del mobiliario, es decir, limpieza, pintura, cambio de partes, adecuaciones y demás que permitan un funcionamiento adecuado del mobiliario de archivo. 4. Entregar los bienes objeto del contrato en las instalaciones del Ministerio, en el área destinada para archivo de gestión y el archivo central, asumiendo los costos y gastos que se causen por transporte, desplazamientos, carga y descarga, asegurando el estricto cumplimiento de la normatividad legal vigente aplicable en materia de transporte. 5. Entregar los bienes objeto del contrato, especificados en el numeral 3 CARACTERÍSTICAS O ESPECIFICACIONES TÉCNICAS DEL BIEN O SERVICIO A CONTRATAR:” de la ficha técnica donde se describen las características o especificaciones técnicas del bien o servicio a contratar de cada elemento y de conformidad con la oferta. 6. Realizar la instalación del mobiliario de archivo, sin afectar otras áreas dentro de las instalaciones del Ministerio, en los espacios indicados en la Ficha Técnica. 7. Coordinar con el Supervisor del contrato la entrega de los elementos requeridos en las especificaciones técnicas relacionadas en el numeral 3 de la Ficha Técnica de este proceso, la cual se efectuará en el almacén general del Ministerio, en perfecto estado y condiciones. 8. Garantizar que los bienes suministrados en el objeto del contrato sean nuevos, originales, certificados y que cumplan con las normas técnicas ambientales y las normas que rijan la calidad de los materiales objeto de este contrato. 9. Realizar el cambio de los bienes que presenten fallas de calidad, defectos de fabricación, presenten imperfecciones, no cumplan con las especificaciones técnicas solicitadas o depreciaciones de material que no sean los originales, si es el caso, sin costo adicional para la entidad, dentro de las 48 horas siguientes a la notificación realizada al contratista sobre la solicitud de cambio del bien. El trámite estará a cargo del Supervisor del contrato o del designado, que dejará constancia expresa a través de un documento de entrega del cambio del insumo. 10. Si la Entidad llegase a requerir uno o más elementos que no se encuentran en el listado relacionado en el anexo técnico adjunto a este documento y que correspondan a la finalidad del objeto contractual, el contratista los suministra a pedido del Ministerio, siempre y cuando lo tenga en existencia, y de la siguiente manera: a. Una vez el contratista conozca el requerimiento, y en un plazo no mayor a 24 horas el contratista presentará la cotización (precios unitarios, IVA y valor total), que contenga sus especificaciones técnicas del o de los elementos requeridos para que sea aprobada por el Supervisor. b. El Supervisor del contrato en conjunto con el equipo técnico, determinara la viabilidad de aceptar o no la cotización presentada mediante un sondeo de precios comparativos en el mercado. Esto, en pro de prevenir que las cotizaciones estén por fuera de los precios promedio que establece el mercado para tipo de elementos. c. Una vez aceptada la cotización por el Supervisor, el contratista tendrá un tiempo máximo de entrega de dichos elementos, no mayor a 48 horas de presentada la solicitud por escrito por parte del Supervisor. 11. Mantener durante el plazo de la ejecución del Contrato, los precios unitarios presentados en la oferta económica ajustada, en consecuencia, cualquier adición o modificación, no comporta la variación de dichos precios. 12. Aplicar la normatividad ambiental vigente para el manejo de sustancias y residuos peligrosos que se deriven del cumplimiento de las actividades del objeto contractual. 13. Entregar al Ministerio los manuales técnicos y documentos de importación de los productos objeto del contrato. 14. Cumplir con los criterios ambientales establecidos por el Ministerio. 15. Cumplir con plena autonomía técnica y administrativa, con las actividades, lineamientos y estándares definidos en el numeral 3 “Especificaciones Técnicas” del Documento de Requerimientos Técnicos para la definición del bien o servicio (DRT).</t>
  </si>
  <si>
    <t>El valor del presente contrato es hasta por la suma de DIEZ MILLONES OCHOCIENTOS NOVENTA MIL PESOS M/CTE ($10.890.000), incluidos impuestos, costos, gastos, contribuciones y demás erogaciones en que deba incurrir el contratista para la ejecución del objeto contractual. Dicho valor se encuentra respaldado por el Certificado de Disponibilidad Presupuestal No. 17624 del 30 de mayo de 2024.</t>
  </si>
  <si>
    <t>https://community.secop.gov.co/Public/Tendering/OpportunityDetail/Index?noticeUID=CO1.NTC.6882573&amp;isFromPublicArea=True&amp;isModal=False</t>
  </si>
  <si>
    <t>El plazo de ejecución de este contrato será hasta por dos (2) meses, previo cumplimiento de los requisitos de perfeccionamiento y ejecución sin exceder el 31 de diciembre el 2024.</t>
  </si>
  <si>
    <t>https://www1.funcionpublica.gov.co/web/sigep2/hdv/-/directorio/S2007390-8003-5/view</t>
  </si>
  <si>
    <t>Prestar servicios profesionales al Grupo de Comisiones y Apoyo Logístico del Ministerio de Ambiente y Desarrollo Sostenible en los trámites administrativos y técnicos que se requieran, en los eventos realizados por el operador logístico contratado, de acuerdo con las obligaciones específicas definidas</t>
  </si>
  <si>
    <t>El valor del contrato a celebrar es hasta por la suma de DIEZ MILLONES CUATROCIENTOS MIL PESOS M/cte ($10.400.000), incluido los impuestos a que haya lugar</t>
  </si>
  <si>
    <t>https://community.secop.gov.co/Public/Tendering/OpportunityDetail/Index?noticeUID=CO1.NTC.6973655&amp;isFromPublicArea=True&amp;isModal=False</t>
  </si>
  <si>
    <t>El término estrictamente indispensable para que el contratista cumpla con el objeto y obligaciones contractuales será de dos (2) meses, contados a partir del cumplimiento de los requisitos de ejecución previo perfeccionamiento del contrato, sin exceder el 31 de diciembre de 2024.</t>
  </si>
  <si>
    <t>OLGA ADRIANA NIETO MORENO</t>
  </si>
  <si>
    <t>https://www1.funcionpublica.gov.co/web/sigep2/hdv/-/directorio/S2895791-8003-5/view</t>
  </si>
  <si>
    <t>Prestar servicios profesionales a la Dirección de Cambio Climático y Gestión del Riesgo del Ministerio de Ambiente y Desarrollo Sostenible para apoyar al grupo de gestión del riesgo en la sistematización del estudio piloto del proyecto “Diseño e implementación de soluciones basadas en la naturaleza enfocadas en Eco-RRD para mejorar la resiliencia en los socio-ecosistemas marino costeros de Colombia”, como insumo para la guía conceptual y metodológica del Enfoque Eco RRD para Colombia, con énfasis en ecosistemas marino-costeros</t>
  </si>
  <si>
    <t>1. Desarrollar un plan de trabajo de acuerdo a las necesidades planteadas para los resultados esperados de: (1) Recopilar información documental de cada una de las actividades del proyecto y sintetizar los documentos elaborados en cada uno de los resultados esperados, (2) Desarrollar actividades de retroalimentación de los resultados obtenidos a partir de (2) talleres realizados en el área de implementación del proyecto para establecer lecciones aprendidas, (3) Sistematizar la información en un documento compilatorio que dé cuenta de las lecciones aprendidas, tanto de la información documental del proyecto como de los talleres realizados en conjunto con los actores clave definidos. El plan de trabajo debe incluir tiempos de producción, desplazamientos y fechas de entregas. 2. Identificar los aspectos que dan cuenta del desarrollo del piloto, recopilando información documental de cada una de las actividades del proyecto y sintetizando los documentos de tal forma que se evidencie las lecciones aprendidas, buenas prácticas y recomendaciones para la guía Eco-RRD, con miras a generar un insumo para el proceso de actualización de la Guía Eco-RRD. 3. Desarrollar actividades de retroalimentación de los resultados obtenidos a partir de (2) talleres realizados en el área de implementación del proyecto, para establecer lecciones aprendidas en conjunto con los actores clave identificados, y generar un insumo del proceso de retroalimentación y lecciones aprendidas como base para la actualización de la Guía Eco-RRD. 4. Sistematizar la información en un documento compilatorio, que dé cuenta de las lecciones aprendidas, tanto de la información documental del proyecto como de los talleres realizados en conjunto con los actores clave definidos, y que permita ser incorporado al proceso de actualización de la Guía Eco-RRD. 5. Apoyar la articulación de las actividades establecidas en este contrato con las de otros profesionales o técnicos contratados por el Fondo Acción y el Ministerio de Ambiente y Desarrollo Sostenible, para el desarrollo de actividades priorizadas por el Proyecto y que permitan la apropiada recopilación de información para la sistematización base para el proceso de actualización de la Guía Eco-RRD. 6. Participar en reuniones de planeación y seguimiento a la ejecución del contrato, y en general, del Proyecto, tanto con el equipo del Fondo Acción como del Ministerio de Ambiente y Desarrollo Sostenible, AECID, comunidades locales, autoridades ambientales locales y otros actores clave. 7. Apoyar en las demás actividades que estén relacionadas con el presente objeto contractual, y que sean acordadas con la supervisión del contrato</t>
  </si>
  <si>
    <t>El valor del contrato a celebrar es hasta por la suma de QUINCE MILLONES TRESCIENTOS MIL PESOS M/CTE ($15.300.000), incluido los impuestos a que haya lugar.</t>
  </si>
  <si>
    <t>https://community.secop.gov.co/Public/Tendering/OpportunityDetail/Index?noticeUID=CO1.NTC.6987783&amp;isFromPublicArea=True&amp;isModal=False</t>
  </si>
  <si>
    <t>El término estrictamente indispensable para que el contratista cumpla con el objeto y obligaciones contractuales será de UN (01) MES VEINTICUATRO (24) días o hasta el 31 de diciembre de 2024 (lo primero que ocurra), contados a partir del cumplimiento de los requisitos de ejecución previo perfeccionamiento del contrato.</t>
  </si>
  <si>
    <t>PAULA ANDREA RENGIFO GALINDO</t>
  </si>
  <si>
    <t>https://www1.funcionpublica.gov.co/web/sigep2/hdv/-/directorio/S2956081-8003-5/view</t>
  </si>
  <si>
    <t>Prestar servicios profesionales al grupo de Talento Humano de la Secretaria General del Ministerio de Ambiente y Desarrollo Sostenible para apoyar el proceso de modernización institucional a partir del análisis y procesamiento de la información de cargas de trabajo, planta y estructura para la elaboración de las fichas de empleo del manual de funciones y competencias laborales de la entidad.</t>
  </si>
  <si>
    <t>1. Realizar la revisión detallada de los instrumentos de cargas laborales producto del avance realizado y del levantamiento faltante, verificando la correcta aplicación de la metodología establecida. 2. Desarrollar las mesas de trabajo necesarias con los colaboradores del Ministerio de Ambiente y Desarrollo Sostenible, correspondientes a las dependencias que requieran la validación de la medición de cargas laborales. 3. Verificar y consolidar el anexo del Manual de Funciones y Competencias Laborales, requiriendo o realizando los ajustes necesarios según el caso, tendientes al aseguramiento de la calidad del documento. 4. Apoyar las actividades requeridas por el supervisor, para contribuir a la finalización y ajustes del documento de estudio técnico de modernización del Ministerio de Ambiente y Desarrollo Sostenible y los anexos correspondientes. 5. Asistir a las reuniones de seguimiento, presentación de informes de avance y demás actividades asociadas al objeto y obligaciones requeridas por el supervisor del contrato. 6. Elaborar un informe final de gestión y resultados de las obligaciones desarrolladas durante la ejecución del contrato. 7. Las demás que sean asignadas por la supervisión del contrato y sean pertinentes y necesarias para cumplir con el objeto del contrato</t>
  </si>
  <si>
    <t>https://community.secop.gov.co/Public/Tendering/OpportunityDetail/Index?noticeUID=CO1.NTC.6973238&amp;isFromPublicArea=True&amp;isModal=False</t>
  </si>
  <si>
    <t>El término estrictamente indispensable para que el contratista cumpla con el objeto y obligaciones contractuales será de dos (2) meses, o hasta 30 de diciembre, lo primero que ocurra.</t>
  </si>
  <si>
    <t>JENNY MARCELA MESA DURANGO</t>
  </si>
  <si>
    <t>https://www1.funcionpublica.gov.co/web/sigep2/hdv/-/directorio/S332747-8003-5/view</t>
  </si>
  <si>
    <t>El valor del contrato a celebrar es hasta por la suma de CATORCE MILLONES DE PESOS M/CTE ($14.000.000,00), incluido los impuestos a que haya lugar.</t>
  </si>
  <si>
    <t>https://community.secop.gov.co/Public/Tendering/OpportunityDetail/Index?noticeUID=CO1.NTC.6975325&amp;isFromPublicArea=True&amp;isModal=False</t>
  </si>
  <si>
    <t>El término estrictamente indispensable para que el contratista cumpla con el objeto y obligaciones contractuales será 2 meses, o hasta 31 de diciembre 2024, lo primero que ocurra.</t>
  </si>
  <si>
    <t>https://www1.funcionpublica.gov.co/web/sigep2/hdv/-/directorio/S2330595-8003-5/view</t>
  </si>
  <si>
    <t>El valor del contrato a celebrar es hasta por la suma de ONCE MILLONES DE PESOS M/CTE ($11.000.000), incluido los impuestos a que haya lugar.</t>
  </si>
  <si>
    <t>https://community.secop.gov.co/Public/Tendering/OpportunityDetail/Index?noticeUID=CO1.NTC.6998914&amp;isFromPublicArea=True&amp;isModal=False</t>
  </si>
  <si>
    <t>El término estrictamente indispensable para que el contratista cumpla con el objeto y obligaciones contractuales será UN (01) MES Y VEINTICINCO (25) DÍAS o hasta 31 de diciembre, lo primero que ocurra.</t>
  </si>
  <si>
    <t>OMAR STEVENS GONZALEZ CHAPARRO</t>
  </si>
  <si>
    <t>https://www1.funcionpublica.gov.co/web/sigep2/hdv/-/directorio/S2806039-8003-5/view</t>
  </si>
  <si>
    <t>Prestar los servicios de apoyo a la gestión de la Unidad Coordinadora para el Gobierno Abierto y Servicio a la Ciudadanía gestionando las comunicaciones y traslados por competencia que haya lugar en la gestión del Ministerio en cumplimiento a la Ley 1755 de 2015 y demás normas vigentes y concordantes con la materia.</t>
  </si>
  <si>
    <t>1. Brindar apoyo en la elaboración y gestión oportuna de los traslados por competencia de las solicitudes radicadas en el Ministerio conforme los términos establecidos en la Ley 1755 de 2015.  2. Atender las solicitudes que llegan a la entidad por los distintos canales. 3. Monitorear, consolidar, actualizar y organizar la información contenida en los repositorios de información, con el fin de poder efectuar reportes de calidad y oportunidad. 4. Realizar la lectura y análisis para apoyar el direccionamiento de las PQRSD’s y solicitudes de acceso a información, recibidas por los canales dispuestos por el Ministerio. 5. Las demás que le sean asignadas por la supervisión del contrato y que guarden relación con el objeto contractual.</t>
  </si>
  <si>
    <t>El valor del contrato a celebrar es hasta por la suma de CINCO MILLONES SEISCIENTOS MIL PESOS M/CTE ($ 5.600.000) incluido los impuestos a que haya lugar.</t>
  </si>
  <si>
    <t>https://community.secop.gov.co/Public/Tendering/OpportunityDetail/Index?noticeUID=CO1.NTC.7014614&amp;isFromPublicArea=True&amp;isModal=False</t>
  </si>
  <si>
    <t>El término estrictamente indispensable para que el contratista cumpla con el objeto y obligaciones contractuales será de UN (1) MESES Y DIECIOCHO (18) DÍAS, o hasta 31 de diciembre, lo primero que ocurra.</t>
  </si>
  <si>
    <t>IPMC-020-2024</t>
  </si>
  <si>
    <t>ISAIAS GODOY</t>
  </si>
  <si>
    <t>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t>
  </si>
  <si>
    <t>1. Cumplir con plena autonomía técnica y administrativa, con las obligaciones, especificaciones y estándares definidos en la Ficha Técnica, Estudios Previos y demás documentos del proceso. 2. Elaborar y entregar para aprobación del supervisor del contrato el plan y cronograma de trabajo, dentro de los cinco (5) días hábiles siguientes a la suscripción del acta de inicio, el cual deberá incluir las actividades y tiempos de ejecución, la documentación del personal requerido. Igualmente deberá cumplir las normas de Seguridad y Salud en el Trabajo SST aplicables. 3. Elaborar el inventario forestal, plan de podas para la totalidad de individuos arbóreos existentes en el Ministerio de Ambiente y Desarrollo Sostenible junto con el trámite y gestión para la obtención de los permisos necesarios ante la Secretaría Distrital de Ambiente, bajo los parámetros establecidos en el estudio previo, anexo técnico y las normas que rigen la materia. 4. Garantizar la disponibilidad del personal idóneo ofrecido con la propuesta, el cual en todo caso debe cumplir con el perfil señalado en el capítulo de personal mínimo. 5. Presentar los soportes de afiliación y pagos al sistema general de seguridad social. 6. Elaborar y entregar a la entidad los informes requeridos en medio digital y físico de acuerdo con la aplicabilidad y solicitud, donde se evidencien las actividades desarrolladas, de acuerdo con las condiciones técnicas solicitadas en los documentos previos. 7. Radicar ante la autoridad ambiental el inventario forestal, plan de podas, y entregar respuestas a las solicitudes y peticiones adicionales (de ser el caso), hasta obtener la aprobación de la autoridad ambiental competente, asumiendo todos los costos directos e indirectos que sea pertinentes dentro del trámite mencionado. 8. Entregar la factura y demás soportes exigidos para el pago por la Entidad, contra entrega de todas la actividades ejecutadas y recibidas a satisfacción por el supervisor del contrato. 9. Permitir al personal de seguridad o cualquier persona autorizada por la Entidad, la revisión de los elementos que ingresen o se retiren de las instalaciones. 10. Las demás que se deriven de la naturaleza y del objeto del contrato</t>
  </si>
  <si>
    <t>El valor total del contrato se establece en la suma de DIECISÉIS MILLONES CUATROCIENTOS VEINTIDÓS MIL PESOS M/CTE ($16.422.000), incluido IVA, impuestos, tasas, contribuciones y costos directos en indirectos en que deba incurrir el contratista para la ejecución del objeto contractual, de acuerdo con los valores ofertados en su oferta económica</t>
  </si>
  <si>
    <t>A-02-02-02-008-006</t>
  </si>
  <si>
    <t>https://community.secop.gov.co/Public/Common/GoogleReCaptcha/Index?previousUrl=https%3a%2f%2fcommunity.secop.gov.co%2fPublic%2fTendering%2fOpportunityDetail%2fIndex%3fnoticeUID%3dCO1.NTC.6949215%26isFromPublicArea%3dTrue%26isModal%3dFalse</t>
  </si>
  <si>
    <t>El plazo de ejecución del contrato será hasta el 31/12/2024, a partir de la suscripción del acta de inicio, previo cumplimiento de los requisitos de perfeccionamiento y ejecución.</t>
  </si>
  <si>
    <t>IPMC-19-2024</t>
  </si>
  <si>
    <t>INELMED DE COLOMBIA</t>
  </si>
  <si>
    <t>JUAN DIEGO LOPEZ GOMEZ</t>
  </si>
  <si>
    <t>Prestar el servicio de mantenimiento para la subestación eléctrica del ministerio de ambiente y desarrollo sostenible</t>
  </si>
  <si>
    <t>1. Cumplir con plena autonomía técnica y administrativa, con las obligaciones, especificaciones y estándares definidos en la Ficha Técnica, Estudios Previos, invitación pública y demás documentos del proceso. 2. Elaborar y entregar dentro de los cinco (5) días después de legalizado el contrato para aprobación del supervisor del contrato el cronograma en donde se incluya las actividades a desarrollar y fechas de ejecución. 3. Entregar al supervisor del contrato en medio digital un informe técnico detallado posterior a la realización de cada uno de los mantenimientos preventivos para la subestación eléctrica, celdas de media tensión, tablero eléctrico general, tableros eléctricos distribución y malla puesta a tierra, señalando las fechas de ejecución, actividades realizadas, registro fotográfico. 4. Entregar a la supervisión del contrato dentro de los cinco (5) días hábiles siguientes a la fecha de terminación de los mantenimiento preventivos, un informe final en medio digital en formato (PDF) que contenga como mínimo: Diagnóstico, estado de la subestación y de los demás equipos intervenidos, en el cual incluya las recomendaciones sobre la procedencia y periodicidad del mantenimiento correctivo y el posible listado de repuestos. 5. Realizar el soporte técnico con disponibilidad de atención de lunes a domingo en horario 7x24 cuando se presenten fallas en los sistemas y equipos objeto del contrato. 6. Realizar acompañamientos técnicos cuando se requiera intervenir las instalaciones eléctricas de la Entidad y se vean el sistema eléctrico (subestación eléctrica, celdas de media tensión, tablero eléctrico general, tableros eléctricos distribución y malla puesta a tierra) con el fin de garantizar el correcto funcionamiento. Los costos de estos acampamientos técnicos deben estar incluidos dentro de la oferta económica. 7. Abstenerse de realizar trabajos que no hayan sido autorizados por el supervisor del contrato, por ende, los costos incurridos en trabajos no autorizados no serán asumidos por la Entidad. En consecuencia, el contratista deberá solicitar la autorización previa a la intervención de los equipos y ejecución de todas las actividades. 8. El Contratista y su personal deberán efectuar las diferentes labores conforme al cronograma de trabajo que apruebe el supervisor de contrato, velando por el cumpliendo de las normas de Seguridad y Salud en el trabajo SST vigentes. 9. Contar con el personal mínimo establecido en la ficha técnica garantizando durante toda la ejecución del contrato la permanencia e idoneidad dicho personal que intervenga en las actividades y que garanticen la correcta y oportuna ejecución de los trabajos. 10. Permitir al personal de seguridad y vigilancia o cualquier persona autorizada por la Entidad, la revisión de los elementos que ingresen o se retiren por parte del contratista de las instalaciones. 11. Durante la permanencia en las instalaciones del Ministerio de Ambiente y Desarrollo Sostenible el contratista se obliga a identificar al personal que presta el servicio en las instalaciones. 12. Abstenerse de realizar trabajos que no hayan sido autorizados por el supervisor del contrato, por lo anterior, los costos incurridos en trabajos no autorizados no serán asumidos por la Entidad. En consecuencia, el contratista deberá solicitar la autorización previa a la intervención de los equipos y ejecución de todas las actividades. 13. Dar cumplimiento a los criterios ambientales y lo correspondiente a seguridad y salud en el trabajo establecido por el Ministerio de Ambiente y Desarrollo Sostenible, conforme aplique al objeto de este proceso. 14. Las demás que se deriven de la naturaleza y del objeto del contrato.</t>
  </si>
  <si>
    <t>CATORCE MILLONES OCHOCIENTOS TREINTA Y OCHO MIL CIENTO DIEZ PESOS ($14.838.110,00) M/CTE, incluido IVA, impuestos, tasas, contribuciones y costos directos en indirectos en que deba incurrir el contratista para la ejecución del objeto contractual, de acuerdo con los valores ofertados en su oferta.</t>
  </si>
  <si>
    <t>https://community.secop.gov.co/Public/Tendering/OpportunityDetail/Index?noticeUID=CO1.NTC.6930927&amp;isFromPublicArea=True&amp;isModal=False</t>
  </si>
  <si>
    <t>El plazo de ejecución del contrato será hasta el 30 de diciembre de 2024, término contado a partir de la suscripción del acta de inicio, previo cumplimiento de los requisitos de perfeccionamiento y ejecución.</t>
  </si>
  <si>
    <t>MARIA DEL PILAR MORENO RODRIGUEZ</t>
  </si>
  <si>
    <t>FINANZAS Y RELACIONES INTERNACIONALES</t>
  </si>
  <si>
    <t>https://www1.funcionpublica.gov.co/web/sigep2/hdv/-/directorio/S1048480-8003-5/view</t>
  </si>
  <si>
    <t>Prestar servicios profesionales al despacho de la Secretaria General del Ministerio de Ambiente y Desarrollo Sostenible, para apoyar las actividades de análisis, elaboración y consolidación de las propuestas de costos y viabilidad financiera en el marco del proceso de modernización conforme los lineamientos establecidos por el DAFP y la normatividad vigente.</t>
  </si>
  <si>
    <t>1. Revisar el costeo del rediseño propuesto en el anteproyecto 2025 y consolidar la información económica y financiera necesaria para elaborar los escenarios de costos de la propuesta de estructura y planta del rediseño del Ministerio de Ambiente y Desarrollo Sostenible. 2. Realizar las proyecciones necesarias para establecer los costos de nómina con los costos adicionales de la reestructuración y las posibilidades financieras de compensación presupuestal entre los rubros de inversión y funcionamiento para hacer viable la modelación de estructura y la planta del Ministerio de Ambiente y Desarrollo Sostenible propuesta en el rediseño. 3. Elaborar el capítulo financiero del estudio técnico de Rediseño del Ministerio de Ambiente y Desarrollo Sostenible incluyendo el análisis de viabilidad y conveniencia financiera de la reestructuración. 4. Apoyar el ajuste y consolidación final de la propuesta de costos y viabilidad financiera requerida por la Secretaría General en el marco de la modernización sectorial para la nueva institucionalidad. 5. Adelantar las mesas técnicas y participar en las reuniones y espacios que se requieran para consolidar el análisis financiero y socializar los escenarios financieros y los costos de las propuestas. 6. Elaborar documentos, conceptos y/o proyectar respuestas a requerimientos asociados con el proceso de Modernización Institucional en cuanto al objeto del contrato. 7. Las demás que sean pertinentes y necesarias para cumplir con el objeto del contrato.</t>
  </si>
  <si>
    <t>El valor del contrato a celebrar es hasta por la suma de SIETE MILLONES DE PESOS M/CTE ($7.000.000), incluido los impuestos a que haya lugar.</t>
  </si>
  <si>
    <t>https://community.secop.gov.co/Public/Tendering/OpportunityDetail/Index?noticeUID=CO1.NTC.7071156</t>
  </si>
  <si>
    <t>El término estrictamente indispensable para que el contratista cumpla con el objeto y obligaciones contractuales será de un (1) mes, o hasta 30 de diciembre, lo primero que ocurra.</t>
  </si>
  <si>
    <t>VALENTINA VERGARA FERNANDEZ</t>
  </si>
  <si>
    <t>https://www1.funcionpublica.gov.co/web/sigep2/hdv/-/directorio/S5041141-8003-5/view</t>
  </si>
  <si>
    <t>Prestar los servicios de apoyo a la gestión a la Unidad Coordinadora para el Gobierno Abierto y Servicio a la Ciudadanía para la atención de canales de primer contacto con la ciudadanía y demás grupos de interés del Ministerio.</t>
  </si>
  <si>
    <t>1. Brindar apoyo en la atención de los canales de primer contacto habilitados por el Ministerio de Ambiente y Desarrollo Sostenible. 2, Actualizar y alimentar de forma permanente la base de datos de conocimiento, con las temáticas consultadas en los canales de primer contacto, con el fin de generar reportes oportunos y de calidad. 3. Apoyar en la identificación de preguntas frecuentes.  4. Todas las demás que le sean asignadas por el supervisor del contrato en relación con el objeto contractual.</t>
  </si>
  <si>
    <t>El valor del contrato a celebrar es hasta por la suma de CUATRO MILLONES SEISCIENTOS SESENTA Y SEIS MIL SEISCIENTOS SESENTA Y SIETE PESOS M/CTE ($ 4.666.667) incluido los impuestos a que haya lugar.</t>
  </si>
  <si>
    <t>https://community.secop.gov.co/Public/Tendering/OpportunityDetail/Index?noticeUID=CO1.NTC.7055310&amp;isFromPublicArea=True&amp;isModal=False</t>
  </si>
  <si>
    <t>El término estrictamente indispensable para que el contratista cumpla con el objeto y obligaciones contractuales será de UN (1) MESES Y DIEZ (10) DÍAS, o hasta 31 de diciembre, lo primero que ocurra.</t>
  </si>
  <si>
    <t>KELLYS PATRICIA HERNANDEZ ARROYO</t>
  </si>
  <si>
    <t>https://www1.funcionpublica.gov.co/web/sigep2/hdv/-/directorio/S1349473-8003-5/view</t>
  </si>
  <si>
    <t>Prestar los servicios profesionales a la Unidad Coordinadora para el Gobierno Abierto y Servicio a la Ciudadanía para ejecutar las actividades de apoyo al direccionamiento en la Gestión de Comunicaciones Oficiales del Ministerio en cumplimiento a la Ley 1755 de 2015 y demás normas vigentes y concordantes con la materia.</t>
  </si>
  <si>
    <t>1. Realizar la lectura y análisis para el direccionamiento de las PQRSD's y solicitudes de acceso a información, recibidas por los canales dispuestos por el Ministerio. 2. Realizar la lectura y análisis para el redireccionamiento de las PQRSD's y solicitudes de acceso a información, recibidas por los canales dispuestos por el Ministerio. 3. Elaborar reportes mensuales del volumen de direccionamiento y redireccionamiento de las PQRSD's, trámites y solicitudes de información que se radiquen por los canales dispuestos por el Ministerio. 4. Registrar, cuantificar y consolidar el volumen de las PQRSD's y solicitudes de acceso a información redireccionadas, incluyendo la argumentación de cada una de ellas. 5. Identificar, consolidar y reportar los requerimientos funcionales al gestor de correspondencia orientados a fortalecer las acciones de evaluación, control y seguimiento de las PQRSD's. 6. Monitorear, consolidar, actualizar y organizar la información contenida en los repositorios de información, con el fin de poder efectuar reportes oportunos y de calidad. 7. Apoyar a la Unidad Coordinadora en la proyección de respuesta a PQRSD's, traslados por competencia y demás que solicite el supervisor del contrato. 8. Apoyar la elaboración y entrega de informes, insumos e indicadores para el cumplimiento de las obligaciones de la UCGA.</t>
  </si>
  <si>
    <t>El valor del contrato a celebrar es hasta por la suma de CINCO MILLONES TRESCIENTOS TREINTA Y TRES MIL TRESCIENTOS TREINTA Y TRES PESOS M/CTE ($ 5.333.333) incluido los impuestos a que haya lugar.</t>
  </si>
  <si>
    <t>https://community.secop.gov.co/Public/Tendering/OpportunityDetail/Index?noticeUID=CO1.NTC.7055934&amp;isFromPublicArea=True&amp;isModal=False</t>
  </si>
  <si>
    <t>CLAUDIA MARITZA CARRILLO AMAYA</t>
  </si>
  <si>
    <t>https://www1.funcionpublica.gov.co/web/sigep2/hdv/-/directorio/S5040219-8003-5/view</t>
  </si>
  <si>
    <t>Prestar servicios profesionales al grupo de Talento Humano de la secretaría General del Ministerio de Ambiente y Desarrollo Sostenible para apoyar el ajuste y la consolidación de elementos del estudio técnico en los componentes de planta de empleos y cargas de trabajo, asegurando que se cumplan los lineamientos establecidos en la guía técnica del DAFP y garantizando la calidad de los productos y anexos presentados para su revisión y validación.</t>
  </si>
  <si>
    <t>1. Apoyar los ajustes en los documentos de diagnóstico y el estudio técnico, alineándolos con las observaciones del DAFP en los componentes de planta de empleos, cargas de trabajo y manual de funciones en caso de ser requerido, con el objetivo de responder a las necesidades operativas del Ministerio. 2. Apoyar los ajustes en las matrices de cargas de trabajo, asegurando que se definan actividades claras y pertinentes al cargo, así como la revisión de los elementos constitutivos, entre otros, con el fin de conformar la versión definitiva de estas matrices, de acuerdo con los lineamientos establecidos por el DAFP. 3. Apoyar la conformación de las cargas de trabajo de acuerdo con la estructura organizacional actual y/o propuesta de acuerdo con la necesidad que se presente, alineándola con el organigrama y los grupos de trabajo establecidos en el Ministerio. 4. Asistir a las reuniones necesarias para el diseño y conformación de la propuesta de planta de empleos, cargas de trabajo y del manual de funciones de acuerdo con las necesidades presentadas, proporcionando insumos y asesoría técnica para la toma de decisiones 5. Elaborar un documento que contenga la gestión y resultados de las obligaciones desarrolladas durante la ejecución del contrato. 6. Las demás que sean asignadas por la supervisión del contrato y sean pertinentes y necesarias para cumplir con el objeto del contrato.</t>
  </si>
  <si>
    <t>El valor del contrato a celebrar es hasta por la suma de SEIS MILLONES DOSCIENTOS TREINTA Y TRES MIL TRESCIENTOS TREINTA Y TRES PESOS M/CTE ($6.233.333), incluido los impuestos a que haya lugar.</t>
  </si>
  <si>
    <t>https://community.secop.gov.co/Public/Tendering/OpportunityDetail/Index?noticeUID=CO1.NTC.7070476&amp;isFromPublicArea=True&amp;isModal=False</t>
  </si>
  <si>
    <t>El término estrictamente indispensable para que el contratista cumpla con el objeto y obligaciones contractuales será de un (1) mes y cuatro (4) días, o hasta 30 de diciembre, lo primero que ocurra.</t>
  </si>
  <si>
    <t>INSTITUTO COLOMBIANO DE NORMAS TECNICAS Y CERTIFICACION ICONTEC</t>
  </si>
  <si>
    <t>CLAUDIA PÉREZ SANTOS</t>
  </si>
  <si>
    <t>Prestar los servicios para planificar y realizar la Auditoria de verificación del mantenimiento, mejora y evolución de los sistemas de gestión de calidad y ambiental, en el marco de las certificaciones ISO 9001:2015 e ISO 14001:2015 respectivamente.</t>
  </si>
  <si>
    <t>1. Cumplir a cabalidad con el objeto del contrato, de acuerdo con las especificaciones técnicas, la propuesta de servicios y de conformidad con el marco normativo vigente y aplicable. 2. Preparar y presentar a la supervisión contractual dentro del día hábil siguiente al inicio de la ejecución contractual, un cronograma detallado de actividades, precisando responsabilidades para la ejecución de la auditoría externa de seguimiento de las certificaciones. 3. Entregar a la supervisión contractual, de manera digital, dentro de los dos (2) días hábiles siguientes al inicio de la ejecución contractual, la comunicación de presentación del equipo auditor, en la cual conste como mínimo: Nombre completo del Auditor, Rol que desempeñará (Auditor Líder/Auditor Acompañante), junto con sus hojas de vida y soportes que acrediten la experiencia y formación académica. 4. Realizar las reuniones de apertura que se consideren necesarias, en las cuales se socialicen los lineamientos de la auditoria y los tiempos establecidos para su desarrollo. 5. Realizar las reuniones de entrevista de auditoria con los procesos que se consideren necesarios y acorde con el plan de auditoría definido. 6. Realizar las reuniones de cierre que se consideren necesarias en las cuales se presenten las conclusiones de auditoría y los principales hallazgos. 7. Entrega a satisfacción del informe de auditoría y demás documentos de auditoría, según aplique. 8. Presentar de manera digital al supervisor del contrato, los productos descritos en el acápite: Productos y/o informes a entregar del presente documento en las condiciones de calidad y oportunidad descritas en el cronograma de actividades. 9. Las demás que se deriven de la ejecución del objeto contractual y de la propuesta presentada por el Contratista, la cual hace parte integral del contrato a suscribir.</t>
  </si>
  <si>
    <t>El valor del presente contrato es por la suma de NUEVE MILLONES QUINIENTOS SESENTA Y CUATRO MIL TREINTA PESOS ($9.564.030,00) M/CTE incluidos todos los impuestos a que haya lugar.</t>
  </si>
  <si>
    <t>https://community.secop.gov.co/Public/Tendering/OpportunityDetail/Index?noticeUID=CO1.NTC.7078694&amp;isFromPublicArea=True&amp;isModal=False</t>
  </si>
  <si>
    <t>El plazo de ejecución del contrato será de treinta (30) días calendario, término contado a partir de la suscripción del acta de inicio, previo cumplimiento de los requisitos de perfeccionamiento y ejecución.</t>
  </si>
  <si>
    <t>MAURICIO CARDONA CASTAÑEDA</t>
  </si>
  <si>
    <t>https://www1.funcionpublica.gov.co/web/sigep2/hdv/-/directorio/S5026584-8003-5/view</t>
  </si>
  <si>
    <t>Prestar servicios de apoyo a la gestión a la Dirección de Bosques, Biodiversidad y Servicios Ecosistémicos del Ministerio de Ambiente y Desarrollo Sostenible desde el componente técnico social para apoyar la implementación del Plan Integral de Contención de la Deforestación y, la Estrategia Nacional de Restauración en el departamento de Caquetá.</t>
  </si>
  <si>
    <t>1. Apoyar la realización de convocatorias con las comunidades de los Núcleos de Desarrollo Forestal y de 
la Biodiversidad que hacen parte del Plan Integral de Contención a la Deforestación en Caquetá, así 
como con los líderes SINA, ASOJUNTAS, entes gubernamentales y la cooperación internacional para 
apoyar la articulación de todas las acciones encaminadas a la contención de la deforestación. 
2. Participar en las diferentes reuniones, talleres, sesiones, espacios de participación, de trabajo y diálogo 
orientados a fomentar la participación de diferentes actores involucrados en la implementación del Plan 
Integral de Contención de la Deforestación y, la Estrategia Nacional de Restauración en el 
departamento de Caquetá. 
3. Apoyar acciones territoriales en el marco de la implementación del programa "Alerta por mi ambiente" 
para la promoción del control social ambiental en el Caquetá en articulación con la Secretaria General 
del Ministerio de Ambiente y Desarrollo Sostenible 
4. Apoyar la generación de espacios para socializar los avances de la implementación del Plan Integral de 
Contención de la Deforestación, la Estrategia Nacional de Restauración, Concesiones Forestales 
Campesinas, así como la socialización de las cifras de deforestación del IDEAM en el departamento, a 
las organizaciones, entidades gubernamentales, gestores de cambios que hace parte de los proyectos 
que se implementa para contener la deforestación. 
5. Las demás que sean asignadas por el supervisor del contrato y que tengan relación con el objeto 
contractual.</t>
  </si>
  <si>
    <t>El valor del contrato a celebrar es hasta por la suma de CUATRO MILLONES DOSCIENTOS CINCUENTA Y OCHO MIL TRESCIENTOS TREINTA Y TRES PESOS M/CTE ($4.258.333) incluido los impuestos a que haya lugar.</t>
  </si>
  <si>
    <t>https://community.secop.gov.co/Public/Tendering/OpportunityDetail/Index?noticeUID=CO1.NTC.7082207&amp;isFromPublicArea=True&amp;isModal=False</t>
  </si>
  <si>
    <t>El término estrictamente indispensable para que el contratista cumpla con el objeto y obligaciones contractuales será de UN MES (01) Y CINCO (5) DÍAS, o hasta 31 de diciembre, lo primero que ocurra.</t>
  </si>
  <si>
    <t>IPMC-21-2024</t>
  </si>
  <si>
    <t>SOCIEDAD CAMELL EXTINTORES LTDA</t>
  </si>
  <si>
    <t>Orlando Alberto Camelo Manrique</t>
  </si>
  <si>
    <t>Contratar el mantenimiento, la señalización y recarga de extintores para el ministerio de ambiente y desarrollo sostenible</t>
  </si>
  <si>
    <t>1. Prestar el servicio de mantenimiento, señalización y recarga de los extintores del Ministerio de Ambiente y Desarrollo Sostenible, de conformidad con la Ficha Técnica y con la oferta económica presentada. Cumplir con las condiciones técnicas de los bienes y servicios requeridos establecidas y descritas en la Ficha Técnica, así como las obligaciones y condiciones de ejecución establecidas en la invitación pública, en la oferta y contrato. Realizar cada una de las actividades a desarrollar una vez adjudicado el contrato y presentar los documentos e informes requeridos con soporte fotográfico. Asumir todos los gastos de transporte y logística de retiro de los extintores, desde las instalaciones de la Entidad hasta las instalaciones donde se desarrollará el proceso de recarga y mantenimiento preventivo e igualmente asumirá el transporte y logística de regreso de los extintores al Ministerio, así como su instalación en las instalaciones del Ministerio, sin ningún costo adicional para la entidad. 5. Por cada tres (3) extintores retirados de la Entidad, el contratista deberá entregar en calidad de préstamo un extintor de similares o superiores características, en óptimas condiciones operacionales durante el tiempo que tarde el servicio de mantenimiento de los extintores propiedad del Ministerio de Ambiente y Desarrollo Sostenible. 6. 7. 8. 9. Reemplazar en cada uno de los extintores objeto de la contratación, el anillo verificador del servicio por el color respectivo para la vigencia del año, así como la calcomanía autoadhesiva con su respectiva fecha de revisión, carga y vencimiento. Garantizar la sustitución en caso de presentar defectos o errores en el producto y/o información contenida dentro del día hábil siguiente a la solicitud. Entregar informe detallado con el diagnostico de los extintores (valoración de extintor), en el cual se especifique el estado inicial y final correspondiente a la recarga y mantenimiento para que los extintores queden funcionando correctamente, debe contener fecha, datos del técnico que lo realizó, método utilizado, resultados, acciones preventivas y correctivas realizadas, anexo fotográfico. Este informe debe ser presentado conforme a especificaciones técnicas exigidas y requeridas del bien y/o servicio a contratar. Contar con las herramientas y equipos idóneos para garantizar las mejores prácticas ambientales durante la ejecución de su trabajo, como sistemas cerrados de recuperación de químico secos y sistemas cerrados de recuperación de halogenados, así como, acciones pertinentes para la disposición final de los residuos no aprovechables y/o peligrosos generados en la actividad de recarga y mantenimiento 10. Expedir y allegar a la supervisión contractual, en medio físico y digital, el certificado que acredite la garantía mínima de un (1) año sobre los equipos de extinción y calidad del servicio objeto de recarga y mantenimiento. 11. Las demás que se deriven de la naturaleza y objeto del contrato y que garanticen su cabal y oportuna ejecución.</t>
  </si>
  <si>
    <t>UN MILLON SETECIENTOS CUARENTA Y OCHO MIL QUINIENTOS OCHENTA Y SEIS PESOS ($1.748.586,00) M/CTE, incluido IVA, impuestos, tasas, contribuciones y costos directos en indirectos en que deba incurrir el contratista para la ejecución del objeto contractual,</t>
  </si>
  <si>
    <t>https://community.secop.gov.co/Public/Tendering/ContractNoticePhases/View?PPI=CO1.PPI.35690352&amp;isFromPublicArea=True&amp;isModal=False</t>
  </si>
  <si>
    <t>INSTITUTO DE INVESTIGACION DE RECURSOS BIOLOGICOS ALEXANDER VON HUMBOLDT</t>
  </si>
  <si>
    <t>ALICIA LOZANO VILA</t>
  </si>
  <si>
    <t>Aunar esfuerzos técnicos, administrativos y financieros para satisfacer las necesidades de información de conservación y uso sostenible de los recursos biológicos de Colombia a través de la participación del país en el Sistema Global de Información sobre Biodiversidad – GBIF.</t>
  </si>
  <si>
    <t>1. Disponer de un equipo profesional y técnico idóneo y suficiente, que atienda el cumplimiento de los compromisos del convenio, en virtud de las responsabilidades que se tienen en la administración del nodo ante GBIF y como jefe de delegación de Colombia, de conformidad con las responsabilidades que le han sido asignadas a través del documento: “Secretariado de GBIF (2019) Estableciendo un Nodo Participante de GBIF efectivo: Conceptos y consideraciones generales. Copenhague. https://doi.org/10.15468/doc-z79c sa53” 2. Realizar el pago para la vigencia 2024 a cargo de Colombia al GBIF en un tiempo no mayor a 30 días hábiles, contados a partir del desembolso realizado por el Ministerio al Instituto Humboldt. 3. Dar cumplimiento a las responsabilidades adquiridas por el administrador del nodo ante el GBIF, personal del nodo y al Jefe de delegación del GBIF. Así como a las actividades derivadas en el marco del GBIF, tales como muestreos de biodiversidad, verificación y/o apoyo a los posibles documentos que serían publicados en la plataforma del GBIF, talleres, reuniones, capacitaciones sobre el GBIF y las demás derivadas en el desarrollo del presente convenio que aseguren una participación exitosa en el GBIF.</t>
  </si>
  <si>
    <t>El valor del contrato corresponde a la suma de CIENTO SESENTA Y OCHO MILLONES SETECIENTOS CUARENTA Y TRES MIL QUINIENTOS SESENTA Y CUATRO PESOS M/CTE ($168.743.564), incluidos los impuestos a que haya lugar. De este valor un total de CIENTO VEINTE MILLONES SETECIENTOS SETENTA Y CINCO MIL PESOS M/CTE. ($120.775.000), será aportado por parte de EL MINISTERIO y por parte de EL INSTITUTO se realizará un aporte en especie que se valoriza en la suma de CUARENTA Y SIETE MILLONES NOVECIENTOS SESENTA Y OCHO MIL QUINIENTOS SESENTA Y CUATRO PESOS M/CTE. ($47.968.564)</t>
  </si>
  <si>
    <t>https://community.secop.gov.co/Public/Tendering/OpportunityDetail/Index?noticeUID=CO1.NTC.7193555&amp;isFromPublicArea=True&amp;isModal=False</t>
  </si>
  <si>
    <t>El plazo de ejecución del convenio será a partir del cumplimiento de los requisitos de ejecución previo su perfeccionamiento hasta el 31 de diciembre de 2024.</t>
  </si>
  <si>
    <t xml:space="preserve">MINISTERIO DE AGRICULTURA Y DESARROLLO RURAL - FONDO PARA LA VIDA Y LA BIODIVERSIDAD </t>
  </si>
  <si>
    <t>Aunar esfuerzos técnicos, administrativos y financieros para la financiación del proyecto denominado “Transformación ecológica y productiva de zonas degradadas por cultivos de uso ilícito o conflictos socio ambientales en áreas de especial importancia ambiental en municipios priorizados en el Chocó Biogeográfico”, derivado del alcance del Convenio Interadministrativo 1339 de 2024 (madr-20240821).</t>
  </si>
  <si>
    <t>valor de TREINTA Y CUATRO MIL TRESCIENTOS OCHENTA Y NUEVE MILLONES CIENTO CINCUENTA Y SIETE MIL DOSCIENTOS VEINTICUATRO PESOS M/CTE ($34.389.157.224).</t>
  </si>
  <si>
    <t>CHOCO</t>
  </si>
  <si>
    <t>Viceministro de Políticas y Normalización Ambiental</t>
  </si>
  <si>
    <t>https://nam10.safelinks.protection.outlook.com/?url=https%3A%2F%2Fwww.contratos.gov.co%2Fconsultas%2FdetalleProceso.do%3FnumConstancia%3D24-22-101608%26g-recaptcha-response%3D03AFcWeA6-RgQ1YSSAiPiSYULL4n-JMFXQVArBQFwOT5wSiXHmJh6R-t6uhC4Xnzro7BfCTP_oEr8u0AFQeCvei_UptaNj-cdg0aKMcFmZIn-czVZrK3aA30PSTvGibVEQibpG9Mt2Jddlxw_vKQtJ_kezVv8R0sh7Lr0qgKunjgBEduE9T79_jcZE476jJfEDLdb-0nhTgtycSlLPkEGyPFxdlzr0qTdRvYDAC2DkXXhVjbF-G5DOQZxmF9xpl3oiF0S5aAsurGdcauDvM3prMYFRk6XgyfD-YOyvCF3VP2PSUbUodFJgdg3_1PNLZL4YF0KfizBo9uMiGFdC9PlMy-BRjJNpgkqypUkV-_Js-RdPW6R8MGa8TemUzQDgInjei3I3jgM9frdyj_Td4F2QVu7EkQSeJm7TJ3PgBRXtRYyTPYZYupNXtuAVfyJogE5VJBnHLT17OPQy5y1mPamRdDUFRqh41RuGa4dYqFJefRgi_QG3pv59US2uTtquFJGicT7YFjdNMt_KjcYRDSU_AVFNOxBk8CFxM0Oy3ZEOuZHKZ0kz7T-8xkRfRsbvaZNcgDVsGu66DtPL1kMRjX_khgeYoNEI-7UbEbfIAaRsbO4uXnjDN2K-ipbpDWI3yuxcFlWLyYGT_fpuLxBE972NDvcyqhEzmSGVJVK2yaFH3MyoS_rVz_dLYS6Rujan6EIhWoAHAyNwaJdkTJ0BOhIGW6LqSBY-Tg-DDDnWhvqzS-jmMSQk7qNeKVtmUmsiWaiNUmNBsh9yy9eyYcp8cSRJrweQLmffQzYE1TpYFWQf5QopNR8gmKdLEtsR73ssh3hkUOt9d5ekhfp91G3e3bZNbZyU-EeK91rsGC2-sw1xidDnLDvO2TeZaUnkAeZ4JSlH1pAZNoOHwsVNSGObtE8WUivOwzBgc-tFnw&amp;data=05%7C02%7CNPastranaC%40minambiente.gov.co%7C14cef6783e0e46af4df508dd28f504a0%7C2a8829ee2246461e86bdaac44a8a8113%7C0%7C0%7C638711755004820531%7CUnknown%7CTWFpbGZsb3d8eyJFbXB0eU1hcGkiOnRydWUsIlYiOiIwLjAuMDAwMCIsIlAiOiJXaW4zMiIsIkFOIjoiTWFpbCIsIldUIjoyfQ%3D%3D%7C0%7C%7C%7C&amp;sdata=GHDHVWzvMfe%2FBqq9AJpPS01%2Fv4y9fgzQMky5xEQTdQE%3D&amp;reserved=0</t>
  </si>
  <si>
    <t>El plazo de duración del presente convenio será de veintiocho meses (28) meses, contados a partir de los requisitos de perfeccionamiento y legalización.</t>
  </si>
  <si>
    <t>el valor de los recursos a su cargo soportado en el CDP No. 107024 del 19 de noviembre de 2024, transfiriendo en único desembolso por un valor de TREINTA Y SEIS MIL DOSCIENTOS CINCUENTA MILLONES OCHOCIENTOS CUARENTA Y DOS MIL SETECIENTOS SETENTA Y SEIS PESOS M/CTE ($36.250.842.776).</t>
  </si>
  <si>
    <t>https://www.contratos.gov.co/consultas/detalleProceso.do?numConstancia=24-22-101641&amp;g-recaptcha-response=03AFcWeA538NDFP7rSuuWKBzrWjTMpBoB3Mmh-ntFwVSiT8L2htTj3IA7_moihcScsnM9yrW-fT2VFbbr3kkryNfCoV-PPtAQs3W-hH9JpMlfshtpUbTd0CsWclHxWpt-J_bai-xGGzdrv6joaAwli6ZF0eALi1rFq8h4TYi6uUu6-1QvxNdoX5MWufNJQnWpcKkmqL8CGbVjd6y_bGLqw6RBcFeO9JbvSo2RJbAR40bsFaBGfUnlVnHCqqUOebdztONCtQMnVTOqQQXqLgFMKgsZOm5FGNsJOcBG-_jZbzTPvjw6hz36-6P4Ro3OrTN50_feUn9jHoztDFBsinmIMp0m-1zQfjGPcnfXYKvVsX93X0pmOYIDe4JVvcd7dDAAAwQrBXYffZx1dbZ_g50grW7G8PTkE1lrG7irMMd1WGCrYNOaecMfyUY5DuFoNJ5BOCiEWT7VMZLxqhODA7720UnaDMg3m2k3IfpOKTF7zMzciN8itD6QB3TV-rUgUrDg6XCD-w1i99lKgr28MW9GohkzY_kgLnDgi7wmsXTUbFFglS4jd9gmbXNR2s9BsfxBfIRJ150w6OBUn6K8ReGRZbnI1fCUw7IQYkRDw6WtnnmCyNBrOPOcvFjXbQFuKXe6WsTFaAsz8c8UomyJOUDA-lpsRIE6sWS-n09VqY7lZmyev247cnUT67IoYV4x5JmDA_ekrbKLEP9oXSWOMXaCTDiHSwAEnY_70CQm0cBkDkzy9QIn0h6koEzzZzD9_PmYpaAKmfH-e2XIepQufV543_WbG63LiMHb-J-pG5b5H04cJNlAwG5Kq78LnnaRNFDiVmECqUPcNQSshZEhg4OByOO1ym0fD-C4BGjJZX0Jyg2xwUCwvodFTG6AMkiAFFW2dXz-aIS6qOBgI0e1XTncXCI4R50ywido8bw</t>
  </si>
  <si>
    <t>El plazo de ejecución del CONVENIO será a partir del cumplimiento de los requisitos de perfeccionamiento y ejecución, y hasta por treinta y seis (36) meses. NOTA 1: Este plazo del convenio podrá ser prorrogado por Las Partes de común acuerdo mediante la suscripción del correspondiente otrosí.</t>
  </si>
  <si>
    <t>INTERNEXA S.A</t>
  </si>
  <si>
    <t>ARBEY GOMEZ URBANO</t>
  </si>
  <si>
    <t>“Adquirir Servicios de Conectividad Mediante un Enlace Dedicado a Internet”</t>
  </si>
  <si>
    <t>1. Dar cumplimiento a todas las especificaciones del Anexo Técnico y las cuales hacen parte integral del presente contrato 2. Informar al supervisor en el caso de que las labores a realizar requieran de interrupción total del servicio informático del Ministerio de Ambiente y Desarrollo Sostenible, para que las mismas puedan efectuarse en la fecha y hora que sea acordada previamente con el supervisor del contrato. 3. Realizar la configuración y puesta en marcha del canal de Internet de acuerdo con lo establecido en el presente proceso y la ficha de técnica. 4. Brindar los servicios de soporte técnico remoto o en sitio, mantenimiento, configuración y afinamiento del canal contratado por el periodo contratado a partir de la entrega y activación del servicio de acuerdo con lo establecido en el presente proceso y la ficha técnica. 5. Gestionar la instalación de los equipos activos requeridos para la puesta en operación del servicio de Internet con las especificaciones requeridas en la ficha técnica. 6. Garantizar el acceso 7x24 a la herramienta de monitoreo y realizar las actualizaciones requeridas para el monitoreo en tiempo real sin que esto genere costos adicionales para el Ministerio. 7. Tener equipos de telecomunicaciones disponibles en sitio en caso de daño para minimizar tiempos de caída de servicio de Internet.</t>
  </si>
  <si>
    <t>El valor del presente Contrato es por la suma de TREINTA Y UN MILLONES QUINIENTOS DIECISIETE MIL QUINIENTOS CUARENTA Y TRES PESOS M/CTE ($31.517.543), incluidos los impuestos a que haya lugar</t>
  </si>
  <si>
    <t>22124  72024</t>
  </si>
  <si>
    <t>30/09/2024   25//11/2024</t>
  </si>
  <si>
    <t>A-02-02-02-008-004</t>
  </si>
  <si>
    <t>https://community.secop.gov.co/Public/Tendering/OpportunityDetail/Index?noticeUID=CO1.NTC.7215219&amp;isFromPublicArea=True&amp;isModal=False</t>
  </si>
  <si>
    <t>El plazo de ejecución del contrato será de seis (6) meses y once (11) dias contados a partir del cumplimiento de los requisitos de perfeccionamiento y ejecución.</t>
  </si>
  <si>
    <t>CENIT TRANSPORTE Y LOGISTICA DE HIDROCARBUROS S.A.S - CORPONARIÑO</t>
  </si>
  <si>
    <t>ANDREA DEL PILAR ORJUELA GUTIERREZ</t>
  </si>
  <si>
    <t>CENIT TRANSPORTE Y LOGISTICA DE HIDROCARBUROS S A S, como contribuyente, se compromete a ejecutar directamente y bajo su cuenta y riesgo, el proyecto de inversión “IMPLEMENTACIÓN DE UN ESQUEMA DE PAGO POR SERVICIOS AMBIENTALES (PSA) PARA LA REACTIVACIÓN ECONÓMICA SOSTENIBLE Y AMBIENTAL (RESA) EN EL CONSEJO COMUNITARIO RECUERDO DE NUESTROS ANCESTROS RÍO MEJICANO MUNICIPIO DE TUMACO DEPARTAMENTO DE NARIÑO” identificado con código BPIN No. 20240214000148</t>
  </si>
  <si>
    <t>EL DEL CONVENIO: El valor del convenio se estima en hasta DIEZ MIL TRESCIENTOS VEINTE MILLONES SETENTA Y UN MIL SETECIENTOS CUARENTA PESOS МСТЕ. ($10.320.071.740), incluidos todos los costos directos e indirectos y los impuestos, tasas</t>
  </si>
  <si>
    <t>NARIÑO</t>
  </si>
  <si>
    <t>https://www.contratos.gov.co/consultas/detalleProceso.do?numConstancia=24-22-100857</t>
  </si>
  <si>
    <t>El plazo de ejecucion serà de tres 3 años.</t>
  </si>
  <si>
    <t>CENIT TRANSPORTE Y LOGISTICA DE HIDROCARBUROS S A S, como contribuyente, se compromete a ejecutar directamente y bajo su cuenta y riesgo, el proyecto de inversión “IMPLEMENTACIÓN DE UN ESQUEMA DE PAGO POR SERVICIOS AMBIENTALES (PSA) PARA LA REACTIVACIÓN ECONÓMICA SOSTENIBLE Y AMBIENTAL (RESA) EN EL CONSEJO COMUNITARIO UNIÓN RÍO CAUNAPÍ MUNICIPIO DE TUMACO DEPARTAMENTO DE NARIÑO” identificado con código BPIN No. 20240214000150.</t>
  </si>
  <si>
    <t>https://www.contratos.gov.co/consultas/detalleProceso.do?numConstancia=24-22-100891</t>
  </si>
  <si>
    <t>ARANDA SOFTWARE ANDINA S A S</t>
  </si>
  <si>
    <t>LYDA BEATRIZ BUITRAGO TELLEZ</t>
  </si>
  <si>
    <t>Contratar la actualización, mantenimiento y soporte técnico, incluyendo una bolsa de horas de servicios de TI para la herramienta de gestión Aranda Software para el Ministerio de Ambiente y Desarrollo Sostenible.</t>
  </si>
  <si>
    <t>1. Entregar un documento que acredite al Ministerio de Ambiente y Desarrollo Sostenible la actualización y garantía de las licencias de ARANDA (SERVICE MANAGEMENT y las Licencia de DESKTOP MANAGEMENT), en el cual se deberá especificar el derecho a soporte y nuevas versiones que pueda liberar la casa matriz durante treinta y seis meses (36) meses. Este documento deberá ser entregado máximo al quinto (5) día hábil siguiente a la ejecución de las actualizaciones realizadas. 2. Brindar el servicio de soporte técnico al Ministerio de ambiente y Desarrollo Sostenible cuando este lo requiera, con disponibilidad de (8x5) y cumpliendo con los tiempos de respuesta estipulados dentro la oferta presentada por ARANDA SOFTWARE ANDINA S.A.S. la cual hace parte integral del presente proceso. 3. Realizar el mantenimiento de la herramienta, garantizando la funcionalidad y operatividad del software durante el tiempo de vigencia contratado. 4. Realizar implementación e instalación sobre la herramienta Aranda, de las actualizaciones liberadas por la casa matriz, previa aprobación por parte del supervisor del contrato y/o de la persona que este designe para ello. 5. Elaborar y enviar el informe para cada visita de soporte el cual debe contener como mínimo: descripción del caso, duración del servicio, solución del caso y visto bueno del funcionario encargado. En caso de atenderse telefónicamente, este informe deberá ser enviado vía e-mail de inmediato, dirigido al correo del funcionario atendido, con copia al administrador del sistema, este informe deberá ser presentado como máximo dos (2) días posteriores a la fecha de la visita o el soporte telefónico. 6. Realizar transferencia de conocimientos de manera individual y/o agrupada cuando sea necesario, respecto a la configuración y actualización de los diferentes módulos de automatización y operatividad del software, las cuales deberán ser acordadas con el supervisor del contrato durante la ejecución de la licencia ARANDA. 7. Disponer de una bolsa de 30 horas de ingeniería, la cual podrá ser usada en: acompañamiento en traslados de Base de Datos, Revisión de la configuración actual y entrega de recomendaciones de configuración, Instalación de parches de los productos de Aranda Software, Capacitación de Administración o de uso de las herramientas, Cambios de configuración de proyectos existentes. En todo caso el costo unitario de esta bolsa de horas será el ofertado en la propuesta económica presentada. 8. Brindar soporte, configuración, adecuación y todo lo que requiera el Ministerio de Ambiente y Desarrollo Sostenible, de conformidad a la actualización y optimización del software durante la vigencia del licenciamiento de Aranda contratado 9. Informar al supervisor del contrato cuando haya lugar a ello, sobre las nuevas actualizaciones que desarrolle la casa matriz y que pueden ser instalada en el Ministerio, para programar la instalación y configuración de estas. 10. Entregar al supervisor del contrato a los cinco (5) días hábiles de la firma y perfeccionamiento del contrato, la matriz de escalamiento, números telefónicos y demás medios de contacto para los requerimientos de soporte técnico que pueda tener el Ministerio. 11. Garantizar el acceso a una plataforma, para la creación, consulta y seguimiento de los casos de soporte solicitados por el Ministerio de Ambiente y Desarrollo Sostenible. 12. Entregar Informe de reporte de implementación, actualización y renovación de: Licencia de SERVICE MANAGEMENT y las Licencia de DESKTOP MANAGEMENT. Este informe deberá ser entregado máximo tres días hábiles después del término de la ejecución de las actualizaciones realizadas durante el plazo de ejecución del contrato. 13. Entregar Informe respecto a la ejecución horas de servicios de TI incluidas en la bolsa contratada cuando haya lugar a ello. Dicho informe deberá detallar y discriminar las actividades realizadas y la cantidad de horas empleadas en cada una de ellas. Este informe deberá ser entregado durante el plazo de ejecución del contrato y sin sobrepasar la vigencia contractual, además deberá contar con la aprobación y recibo a satisfacción por parte del supervisor del contrato 14. Cumplir con todos los servicios de soporte y actualización ofertados dentro de la propuesta económica presentada por ARANDA SOFTWARE ANDINA S.A.S y la cual hace parte integral del presente proceso de contratación.</t>
  </si>
  <si>
    <t>El presupuesto oficial para la presente contratación es de TRESCIENTOS NUEVE MILLONES CUATROCIENTOS VEINTIRÉS MIL DOSCIENTOS CATORCE PESOS CON CUARENTA Y TRES CENTAVOS ($309.423.214,43) Incluido IVA</t>
  </si>
  <si>
    <t>C-3299-0900-19-10101B-3299065-0</t>
  </si>
  <si>
    <t>https://community.secop.gov.co/Public/Tendering/OpportunityDetail/Index?noticeUID=CO1.NTC.7225929&amp;isFromPublicArea=True&amp;isModal=False</t>
  </si>
  <si>
    <t>El plazo de ejecución será hasta el 30 de diciembre de 2024, contado a partir del cumplimiento de los requisitos de ejecución previo perfeccionamiento de este. Por tratarse de una licencia de uso, los servicios del soporte técnico (en modalidad 5x8), los mantenimientos a que haya lugar y el derecho a nuevas actualizaciones sobre la herramienta serán por treinta y seis (36) meses; contados a partir de la entrega del certificado de actualización a nombre del Ministerio de Ambiente y Desarrollo Sostenible e implementación de las actualizaciones del licenciamiento correspondiente.</t>
  </si>
  <si>
    <t>RAPP-E REGIÓN CENTRAL Y GOBERNACIÓN DE CUNDINAMARCA</t>
  </si>
  <si>
    <t>RICARDO AGUDELO SEDANO Y DIEGO LEANDRO CARDENAS CHALA</t>
  </si>
  <si>
    <t>AUNAR ESFUERZOS ENTRE EL MINISTERIO DE AMBIENTE Y DESARROLLO SOSTENIBLE, LA REGIÓN ADMINISTRATIVA Y DE PLANEACIÓN ESPECIAL REGIÓN CENTRAL, RAP-E REGIÓN CENTRAL, LA GOBERNACIÓN DE CUNDINAMARCA Y EL FONDO PARA LA VIDA Y LA BIODIVERSIDAD A TRAVÉS DE SU VOCERO Y ADMINISTRADOR PARA QUE SE INCORPOREN RECURSOS AL PROYECTO DENOMINADO “Ordenamiento alrededor del agua y adaptación climática en el paisaje Chingaza – Sumapaz – Guerrero – Guacheneque”</t>
  </si>
  <si>
    <t>El valor estimado del convenio es hasta por la suma de DOSCIENTOS MILLONES DE PESOS M/CTE ($200.000.000), los cuales serán aportados de la siguiente manera:</t>
  </si>
  <si>
    <t>https://www.contratos.gov.co/consultas/detalleProceso.do?numConstancia=24-22-101605&amp;g-recaptcha-response=03AFcWeA6ugJc7PSrUI4PSAV9eJNcqfDLya5gb4BlIeWTYqazznkbbPLQ9b05xxvk7cPCf7HTr9M7QYYaavez9Tkgg5mx0yw-550DftPzlEGaEWd7n8qHjMU7d9U-SBZCy3ITVzlgPSW9BW511mA8SjK4sx-gwBqNkJViCNVsXNdW_PxPxYIOUrZzRbooaBCgcz2gKvtqlyQ3MN-lI3b4XjMTsPDZ3YC2UtLS2iKH-55mU2VFmzRtAgjKFBqIWc5Kpw5RimQnHwjGgpyYB3jyFuvW_1QCUMRx8Xcpq9vTfGOgIF-qUBwdFKr6vdAk7EMkdNIkgPkHe-EWwgvpeuUI6Vk6b0oAx10bKlr5TDVruutxa4wWeEwnQNNOOTjzj9048azZycZwsrVEVjFZggAz_oty1_qhMpyDr4bI9LQ0QHHb88VO9ult_QMOw1kCFEQu4KWJR5JA1vAPsye99NUIj4o7q5bJN06uX2P0jhcKE9qQiKBCGhyJe61IkYADnunjdO1G46e8Jn3G_WnmYVJ-BIvsLJoAh_0smDmxvt-rQFUMkWQ6YMOCMI6vZgEFq5zwCK4mnxbYJg700G0__8VJMJagzEx7V2BaNxfKN4s8jQRkBtRlGar8AIqUaIGYzCfU1YeD2Nj6HgaT4wuXsssvr7LkbCidJOzf3xzevY-cU2glUnaVUIDtaUIDdrQU_iDeuZ0JfGahgJaPuM5rvcjaa92wRzVos4RsNOrbW4C4Nf3IunQCMN7uqculJ3MATZ1goO4bW90JfhLoo8G0Ke6ZHi1KlEjLg5jvPDU9uhxxTqn7PXA163VTQHUYUk3naWnGTwi7BKEMKq0BcHIBWsfUUJ4LmlCNK16ZzmqkcgI3xFbwczw1k2m7T9jIdd0CoUFQqLLtCiAEuDeuMYtlVG5Fwgyxo1HVFQFWbsw</t>
  </si>
  <si>
    <t>El plazo de ejecución del CONVENIO será a partir del cumplimiento de los requisitos de perfeccionamiento y ejecución, y hasta el hasta el 31 de diciembre de 2026 de conformidad al plazo que se estableció para el proyecto “Ordenamiento alrededor del agua y adaptación climática en el paisaje Chingaza – Sumapaz – Guerrero – Guacheneque”.</t>
  </si>
  <si>
    <t>IPMC-018-2024</t>
  </si>
  <si>
    <t>SUMICORP LTDA</t>
  </si>
  <si>
    <t>LUIS FELIPE DURAN NARANJO</t>
  </si>
  <si>
    <t>Suministro de elementos de papelería y útiles de oficina de acuerdo con las especificaciones y cantidades requeridas por el Ministerio de Ambiente y Desarrollo Sostenible.</t>
  </si>
  <si>
    <t>1. Garantizar la entrega de los bienes objeto del contrato en las instalaciones del Ministerio, en el área del almacén, asumiendo los costos y gastos de transporte, carga y descarga. 2. Entregar los bienes objeto del contrato especificados en la FICHA TÉCNICA – ESPECIFICACIONES TÉCNICAS MÍNIMAS REQUERIDAS, previo requerimiento del supervisor, en las cantidades y condiciones técnicas solicitadas. 3. Entregar a solicitud del supervisor los suministros objeto del contrato, dentro de los tres (3) días hábiles siguientes. Cuando el Ministerio identifique el pedido como urgente o prioritario El CONTRATISTA deberá proceder a la entrega de estos, en un término no superior a un (1) día hábil, siguiente a la realización del pedido. ________________________________________________________________________ Ministerio de Ambiente y Desarrollo Sostenible Dirección: Calle 37 #8 - 40, Bogotá D.C., Colombia Conmutador: (+57) 601 332 3400 - 3133463676 Línea Gratuita: (+57) 01 8000 919301 Página 4 | 9 F-E-SIG-26:V7 02-08-2024 4. Garantizar que los bienes suministrados durante el desarrollo del contrato sean nuevos, originales y que cumplan con las normas técnicas ambientales, así como con todas las normas técnicas y de calidad y las normas que rijan la calidad de los materiales objeto de este contrato (si aplica); en los ítems que aplique deberán tener una garantía mínima de un año contado a partir de la entrega, el Ministerio se reserva el derecho de devolución de los bienes que no cumplan con las especificaciones técnicas señaladas en la contratación. 5. Realizar la entrega de los elementos de papelería y útiles de oficina en horario de oficina de lunes a viernes de 9:00 a.m. a 3:00 p.m., en el Almacén del Ministerio de Ambiente y Desarrollo Sostenible ubicado en la Calle 37 No. 8 -40 piso -2 al funcionario responsable del Almacén. Dicha entrega de elementos se efectuará a través de solicitudes de pedido previamente remitidas por el supervisor del contrato. 6. Realizar el cambio o remplazo de los bienes que presenten fallas de calidad, defectos de fabricación, presenten imperfecciones o no cumplan con las especificaciones técnicas solicitadas, sin costo adicional para la entidad, dentro del día hábil siguiente a la notificación realizada sobre la falla del bien. Este trámite estará a cargo del supervisor del contrato, el cual dejará constancia expresa a través de un documento de entrega del cambio del insumo. 7. Entregar los bienes debidamente empacados (empaque original y sellado), verificados e identificados a la persona responsable de su recepción en el Almacén de la Entidad, mediante orden de remisión valorizada o factura, la cual debe incluir los respectivos valores tales como: (precios unitarios, IVA y valor total), éstas serán empleadas como soporte para el cotejo del trámite de la facturación. 8. Asumir el valor de los fletes, empaques y seguros de la mercancía que se despache y se entregue en cumplimiento del contrato. 9. Requerir uno o más elementos que no se encuentran en el listado relacionado en la Ficha Técnica y que correspondan a la finalidad del objeto contractual. En caso de no tener este elemento el contratista suministrará a solicitud del Ministerio, de acuerdo con el procedimiento establecido en el numeral 4 “ítems no previstos” de la Ficha Técnica. 10. Mantener durante el plazo de la ejecución del contrato, los precios unitarios presentados en la oferta económica. Se aclara que si existe una modificación contractual (cesión, adición, prorroga y otras), el contratista deberá mantener los precios unitarios ofertados inicialmente. 11. Asegurar que cada vez que el Ministerio solicite productos de papel, cartón, lápices o de madera, el contratista deberá enviar el certificado del fabricante conforme a la marca suministrada en donde conste el cumplimiento de los criterios ambientales establecidos como requisitos habilitantes, los cuales se validarán para el trámite de facturación. 12. Las demás que sean asignadas por el supervisor y que tengan relación con el objeto del contrato.</t>
  </si>
  <si>
    <t>El valor del presente contrato, es por la suma de CUARENTA MILLONES DE PESOS M/CTE ($40.000.000) incluido IVA y demás impuestos incluidos directos e indirectos que la ejecución del contrato conlleve.</t>
  </si>
  <si>
    <t>A-02-02-01-003-002</t>
  </si>
  <si>
    <t>https://community.secop.gov.co/Public/Tendering/OpportunityDetail/Index?noticeUID=CO1.NTC.7006666&amp;isFromPublicArea=True&amp;isModal=False</t>
  </si>
  <si>
    <t xml:space="preserve">El  plazo de ejecución del contrato es hasta el 31 de diciembre de 2024 o hasta agotar el presupuesto oficial, lo que primero ocurra previo cumplimiento de los requisitos de perfeccionamiento y ejecución. </t>
  </si>
  <si>
    <t>SASI-004-2024</t>
  </si>
  <si>
    <t>CONTROLES EMPRESARIALES S.A.S</t>
  </si>
  <si>
    <t>ADRIANA MARQUEZ PARDO</t>
  </si>
  <si>
    <t>Adquisición de una plataforma tecnológica que incluya componentes de herramientas colaborativas Office 365, de seguridad tipo Endpoint y Server para la detección de amenazas y protección avanzada de los equipos de usuario final y servidores del MADS.</t>
  </si>
  <si>
    <t>1. Dar cumplimiento a todas las especificaciones del Anexo Técnico y las cuales hacen parte integral del presente proceso. 2. Entregar dentro de los dos (2) días hábiles siguientes a la fecha de cumplimiento de los requisitos de perfeccionamiento y ejecución la hoja de vida y soportes del equipo mínimo ofertado con su propuesta, el cual debe mantenerse durante toda la ejecución del contrato. En caso de requerir remplazo deberá presentarse un perfil igual o superior 3. En caso de que las labores a realizar requieran de interrupción total del servicio informático del Ministerio de Ambiente y Desarrollo Sostenible, las mismas deben efectuarse en la fecha y hora que sea acordada previamente con el supervisor del contrato. 4. El Contratista debe cumplir con las directrices de seguridad en la información y entregar los debidos soportes que se lleguen a solicitar por el supervisor. 5. Entregar al supervisor del contrato el certificado por parte de fabrica donde se especifique el tiempo de suscripción para las herramientas colaborativas Office 365, defender endpoint y server. 6. Realizar la configuración y puesta en marcha de la solución de acuerdo con lo establecido en el presente proceso y la ficha de especificaciones técnicas. 7. Elaborar y entregar al supervisor del contrato la documentación de instalación, activación del licenciamiento, configuración y puesta en marcha, la cual se debe entregar por correo electrónico o de manera física durante el plazo de ejecución. 8. Brindar los servicios de soporte técnico remoto o en sitio, mantenimiento, configuración y afinamiento por el periodo de un año a partir de la entrega y activación de las suscripciones de acuerdo con lo establecido en el presente proceso y la ficha de especificaciones técnicas. 9. Realizar las actualizaciones de software de manera periódica de la solución de tal manera que se solucionen posibles bugs, vulnerabilidades y/o activación de nuevas funcionalidades sin que esto genere costos adicionales para el Ministerio. 10. Cumplir con plena autonomía técnica y administrativa, con las actividades, lineamientos y estándares definidos en el numeral 3 “Especificaciones Técnicas” del Documento de Requerimientos Técnicos para la definición del bien o servicio (DRT).</t>
  </si>
  <si>
    <t>El valor del contrato asciende hasta la suma de TRES MIL SEISCIENTOS CINCUENTA Y CUATRO MILLONES CIENTO CUARENTA Y SEIS MIL CUATROCIENTOS SESENTA Y CINCO PESOS M/CTE ($3.654.146.465,00) incluido IVA, y demás gravámenes a que haya lugar para el cumplimiento del objeto contractual.</t>
  </si>
  <si>
    <t>624 23124</t>
  </si>
  <si>
    <t>6/11/2024 22-11-2024</t>
  </si>
  <si>
    <t>8824  668324</t>
  </si>
  <si>
    <t>03 GIRO DE REGALIAS 02 INVERSIÓN</t>
  </si>
  <si>
    <t>A-02-02-02-008-003-01-5  C-3206-0900-5-40404A-3206003-0</t>
  </si>
  <si>
    <t>https://community.secop.gov.co/Public/Tendering/OpportunityDetail/Index?noticeUID=CO1.NTC.7178107&amp;isFromPublicArea=True&amp;isModal=False</t>
  </si>
  <si>
    <t>El plazo de ejecución del contrato será hasta el 31 de diciembre del 2024, término contado a partir de la suscripción del acta de inicio, previo cumplimiento de los requisitos de perfeccionamiento y ejecución.</t>
  </si>
  <si>
    <t>SOLUCIONES ORION SUCURSAL COLOMBIA</t>
  </si>
  <si>
    <t>CHRISTIAN EDUARDO GERALDINOGALINDO</t>
  </si>
  <si>
    <t>Contratar mediante Orden de Compra del Acuerdo Marco de Precios de la plataforma de Colombia Compra Eficiente, la renovación de los servicios en la nube para el Ministerio de Ambiente y Desarrollo Sostenible</t>
  </si>
  <si>
    <t>https://www.colombiacompra.gov.co/tienda-virtual-del-estado-colombiano/ordenes-compra/140109</t>
  </si>
  <si>
    <t>El plazo de ejecución será de un mes a partir del cumplimiento de los requisitos de ejecución y perfeccionamiento, sin superar el 31 de diciembre de 2024.</t>
  </si>
  <si>
    <t>FONDO DE PROGRAMAS ESPECIALES PARA LA PAZ DEL DEPARTAMENTO ADMINISTRATIVO DE LA PRESIDENCIA DE LA REPÚBLICA – FONDO PAZ</t>
  </si>
  <si>
    <t>PABLO FRANCISCO PARDO VELASCO</t>
  </si>
  <si>
    <t>Aunar esfuerzos financieros y administrativos, para la financiación del componente de reconversión productiva sostenible del “Programa nacional de transformación integral (ecológica y productiva) de zonas degradadas por cultivos de uso ilícito en áreas de especial interés ambiental”, en el marco de la política de Sustitución de Cultivos de Uso ilícito y la Política de Paz Total.</t>
  </si>
  <si>
    <t>1. Realizar las gestiones administrativas, operativas y financieras para el cumplimiento del ingreso de los recursos para el componente de reconversión productiva sostenible del “Programa Nacional De Transformación Ecológica y Productiva para la Sustitución de Cultivos de Uso Ilícito y la Restauración Ambiental en Áreas de Especial Interés Ambiental y en Núcleos de Desarrollo Forestal y de la Biodiversidad”. 2. Garantizar un adecuado manejo de los recursos desembolsados, siendo responsable del control y manejo del mismo, a través de FIDUCOLDEX. 3. Aportar la información y conocimientos con los que cuente la entidad y que sean requeridos para la ejecución componente de reconversión productiva sostenible del “Programa nacional de transformación integral (ecológica y productiva) de zonas degradadas por cultivos de uso ilícito en áreas de especial interés ambiental”, en el marco de las acciones que se determinen en los convenios o contratos derivados que se suscriban con ocasión de este convenio. 4. Velar por el cumplimiento del plan operativo y cronogramas para la contratación derivada. 5. Adelantar la contratación que se derive del presente Convenio. 6. Adelantar los contratos necesarios para efectuar la supervisión y/o apoyo a la supervisión administrativa, financiera y legal de los contratos que se celebren en virtud del presente Convenio. 7. Llevar a cabo la liquidación de los Contratos derivados que se celebren para la ejecución del objeto del presente convenio. 8. Dar cumplimiento a las funciones establecidas para el comité de seguimiento del presente convenio. 9. Designar a un funcionario competente para el acompañamiento y supervisión en la ejecución del presente Convenio, quien a su vez coordinará la ejecución del mismo con el supervisor designado por el FONDO PAZ. 10. Salvaguardar y responder por los documentos y elementos que le sean asignados para el cumplimiento del objeto convenido. 11. Realizar la entrega de los informes administrativos y financieros, que den cuenta del manejo de los recursos desembolsados, dichos informes se deberán entregar de manera mensual o de acuerdo con el requerimiento del supervisor. 12. Entregar de manera oportuna a FONDO PAZ toda la documentación e información de orden jurídico, administrativo y financiero que se requiera durante la ejecución del convenio. 13. Mantener la reserva y confidencialidad de la información que obtenga como consecuencia de las actividades que desarrolle para el cumplimiento del objeto del Convenio Interadministrativo. 14. Defender en todas sus actuaciones los intereses propios y del FONDO PAZ, obrar con lealtad y buena fe en todo el desarrollo del objeto del Convenio. 15. Actuar con debida diligencia profesional en el manejo y administración del recurso acorde a la normatividad aplicable. 16. Las demás que por la naturaleza del presente convenio le correspondan y que garanticen su cabal y oportuna ejecución.</t>
  </si>
  <si>
    <t>Se realizarán los desembolsos de acuerdo con la disponibilidad del PAC hasta tanto se alcance la suma equivalente al 100% del valor total de los aportes del FONDO DE PROGRAMAS ESPECIALES PARA LA PAZ correspondiente a la suma de CUARENTA Y TRES MIL OCHOCIENTOS CINCUENTA MILLONES CUATROCIENTOS NOVENTA Y OCHO MIL CUATROCIENTOS DIECISÉIS PESOS M/CTE. ($43.850.498.416), previa presentación y aprobación de: 1) Manual Operativo del Patrimonio Autónomo.</t>
  </si>
  <si>
    <t>https://www.contratos.gov.co/consultas/detalleProceso.do?numConstancia=24-22-101682</t>
  </si>
  <si>
    <t>El plazo de ejecución del CONVENIO será a partir del cumplimiento de los requisitos de perfeccionamiento y ejecución, y por el término de VEINTE (20) MESES.</t>
  </si>
  <si>
    <t>IPMC-023-2024</t>
  </si>
  <si>
    <t>CYMETRIA GROUP S.A.S</t>
  </si>
  <si>
    <t>OSCAR ORLANDO DUEÑAS MORA</t>
  </si>
  <si>
    <t>Adquisición de licenciamiento -SUITADOBE enfocadas al diseño gráfico, profesionales y creativos de los medios digitales y producción de audio y video para el Ministerio de Ambiente y Desarrollo Sostenible. “</t>
  </si>
  <si>
    <t>1.Dar cumplimiento a lo señalado en las especificaciones técnicas de los bienes y servicios requeridos establecidos y descritos en el anexo técnico. Instalar las licencias en los equipos designados por el ministerio para ese fin. Entregar un documento que certifique el uso total de la licencia del software de la suite de ADOBE, la cual debe estar a nombre del Ministerio de Ambiente y Desarrollo Sostenible, a partir de la instalación en los equipos designados por el Ministerio y hasta por tres (3) años. Subsanar en un plazo no mayor a cinco (5) días calendario posteriores a la fecha en que la supervisión efectúe el requerimiento de ajustes técnicos. Brindar acompañamiento por personal especializado en la descarga e instalación de las licencias de uso objeto del presente proceso de contratación. Garantizar el correcto funcionamiento de la operación de los componentes de software de las licencias de uso de Adobe Creative Cloud en el momento de la instalación de las mismas hasta la respectiva entrega, sin que ello el Ministerio pueda incurrir en costos adicionales. Entregar al momento de la instalación de las licencias objeto del contrato un documento de garantía que certifique que se brindara el respectivo soporte durante los tres años de vigencia de las licencias. Atender los requerimientos, instrucciones y/o recomendaciones que durante el desarrollo del contrato le sean impartidas por intermedio del supervisor, para una correcta ejecución y cumplimiento de sus obligaciones.</t>
  </si>
  <si>
    <t>El valor del presente contrato, es por la suma de TREINTA Y SEIS MILLONES SEISCIENTOS OCHENTA MIL PESOS M/CTE ($36.680.000) incluido IVA y demás impuestos incluidos directos e indirectos que la ejecución del contrato conlleve.</t>
  </si>
  <si>
    <t>https://community.secop.gov.co/Public/Tendering/OpportunityDetail/Index?noticeUID=CO1.NTC.7212197&amp;isFromPublicArea=True&amp;isModal=False</t>
  </si>
  <si>
    <t>El plazo de ejecución del contrato será hasta el 31 de diciembre de 2024, contados a partir de la suscripción del acta de inicio, previo cumplimiento de los requisitos de perfeccionamiento y ejecución.</t>
  </si>
  <si>
    <t>UNIÓN TEMPORAL MOTORYSA-CASATORO2020</t>
  </si>
  <si>
    <t>Adquisición de dos (2) vehículos de cero emisiones que atiendan las necesidades del Ministerio de Ambiente y Desarrollo Sostenible.</t>
  </si>
  <si>
    <t>1. Constituir una garantía de cumplimiento dentro de los TRES (3) DÍAS HÁBILES siguientes a la colocación de la Orden de Compra a favor de la Entidad Compradora, por el valor, amparos y vigencia establecidas en el numeral 17.2 de la Cláusula 17. 2. Entregar el Vehículo en los tiempos establecidos en los documentos del proceso de selección para cada ciudad o zona de entrega. 3. Indicar en la Respuesta a la Cotización el mayor plazo de entrega de los Vehículos, Vehículos Eléctricos o Vehículos Híbridos, sin que supere el tiempo máximo establecido. 4. Como parte del servicio postventa, deberá como mínimo, en la vigencia de la garantía de cada Vehículo remitir tres (3) comunicaciones al Supervisor de la Orden de Compra u Ordenador del Gasto de la Entidad Compradora, indicando la necesidad de realizar los Mantenimientos Preventivos según el Programa o Esquema de Mantenimientos para cada Referencia. Esta comunicación se hará de forma escrita o por correo electrónico. 5. Entregar a la Entidad Compradora los recursos o los insumos contratados para llevar a cabo el mantenimiento preventivo. En los casos en que se demuestre que la falta del mantenimiento preventivo se debe a causas atribuibles únicamente a la Entidad Compradora, solo se deberá proceder con la entrega de los insumos más no lo reconocido por mano de obra. Para lo anterior el proveedor contará con el término de quince (15) días hábiles, frente a lo cual, deberá concertar con el supervisor de la Orden de Compra lo pertinente para la entrega de los insumos o devolución de recursos. 6. Brindar acompañamiento a la Entidad Compradora frente a las reclamaciones que sean necesarias para hacer efectiva la garantía otorgada a los vehículos. 7. Solicitar a la Entidad Compradora información o comprobante mediante el cual se pueda constatar que no se encuentran con trámites, comparendos, o alguna situación que impida el proceso de matrícula de los Vehículos, por parte de la Autoridad de Tránsito respectiva. 8. Solicitar a la Entidad Compradora la información, formatos, plazos, etc., para el trámite de pago de facturas. 9. Por ningún motivo los Proveedores podrán tener contacto con las Entidades Compradoras previo a la colocación de las Órdenes de Compra sin que exista vínculo contractual alguno. 10. El Proveedor deberá realizar cotización en todos los eventos de Solicitud de Cotización en los Segmentos en los cuales está adjudicado, salvo las situaciones en las cuales la Entidad Compradora se encuentre en mora de pago con este, caso en el cual, podrá no presentar cotización, habiendo notificado previamente el hecho a Colombia Compra Eficiente. 11. Solicitar la información sobre especificaciones, manual de imagen, logotipos, etc., en caso de ser requeridos logotipos en los Vehículos. 12. Abstenerse de realizar el trámite de matrícula de los Vehículos en caso tal que la Entidad Compradora tenga obligaciones pendientes con la Autoridad de Tránsito correspondiente, en tal caso, notificará a la Entidad Compradora solicitando en un plazo no mayor a QUINCE (15) DÍAS CALENDARIO se lleven a cabo las actuaciones necesarias para superar los inconvenientes de forma tal que se permita proceder con la matricula respectiva y entrega de los Vehículos. En caso de que la Entidad Compradora no adelante las actuaciones pertinentes para solucionar los inconvenientes u obligaciones con las autoridades de tránsito, el proveedor podrá entregar los vehículos a la Entidad Compradora quien estará en la obligación de recibirlos. 13. Informar a la Entidad Compradora cuando los Vehículos estén disponibles para la entrega. 14. Garantizar la oportuna y correcta realización del Mantenimiento Preventivo. 15. Garantizar la calidad y funcionamiento de los Vehículos. 16. Solicitar a la Entidad Compradora la información necesaria para la adquisición del SOAT. 17. Solicitar a Colombia Compra Eficiente la inclusión en el Catálogo del nuevo Modelo de las Referencias que ofrece tan pronto el nuevo Modelo esté disponible en el mercado y se encuentre incluido en la Guía de Valores de Fasecolda según lo establecido en la Cláusula 9. 18. Dar cumplimiento a las obligaciones contenidas en el formato 15 del pliego de condiciones del proceso de selección que hace parte de la propuesta. El proveedor podrá incluir los Vehículos Eléctricos o Híbridos al catálogo del Acuerdo Marco conforme el procedimiento establecido en la Cláusula 9, así mismo, deberá incluir en la Guía de Valores de Fasecolda los Vehículos Eléctricos o Híbridos a más tardar dentro de los tres (3) meses siguientes a la manifestación de inclusión que se realice a la Agencia Nacional de Contratación -Colombia Compra Eficiente. 19. Dar cumplimiento a lo establecido en la Ley 1964 de 2019. 20. El Proveedor vinculado en el Acuerdo será quien deba responder por las condiciones de Garantía y Mantenimiento Preventivo del Vehículo entregado a las Entidades Compradoras, indistintamente de las condiciones de tercerización que genere el mismo. 21. El Proveedor, en el caso de Vehículos Eléctricos no se encuentra en la obligación de realizar obras civiles, adecuaciones u obra en general para la instalación o adecuación de los cargadores, toda vez que su naturaleza corresponde a le entrega de Vehículos en el contexto del presente Acuerdo Marco. 22. Las demás que se deriven de la naturaleza propia del Acuerdo Marco, los Documentos del Proceso y las Ofertas presentadas.</t>
  </si>
  <si>
    <t>A-02-01-01-004-00</t>
  </si>
  <si>
    <t>https://www.colombiacompra.gov.co/tienda-virtual-del-estado-colombiano/ordenes-compra/140376</t>
  </si>
  <si>
    <t>O00</t>
  </si>
  <si>
    <t>DONACION</t>
  </si>
  <si>
    <t>CORPORACIÓN ANDINA DE FOMENTO</t>
  </si>
  <si>
    <t>Julián Peñailillo Briceño</t>
  </si>
  <si>
    <t>Mediante Resolución de P.E. No. 1115/2024 de fecha 21 de junio de 2024, CAF aprobó una Cooperación Técnica No Reembolsable (en adelante, la “Cooperación Técnica”) a favor del Beneficiario, otorgando un Auspicio a la República de Colombia en el marco de la COP 16 de las Naciones Unidas cuyo objeto es apoyar al gobierno de Colombia para la preparación, ejecución y desarrollo de la 16ª Conferencia de las Partes del Convenio de Diversidad Biológica de las Naciones Unidas (COP16).</t>
  </si>
  <si>
    <t xml:space="preserve">CAF aportará como “Cooperación Técnica” para el Proyecto hasta la cantidad de quinientos mil 
dólares estadounidenses (USD 500.000,00), (en adelante, la “Contribución”) y que serán utilizados 
por el Beneficiario de acuerdo con lo establecido en el Anexo A (“Descripción del Proyecto”) que forma parte integral del presente Convenio.  La Contribución no podrá ser utilizada por el Beneficiario para otra finalidad. </t>
  </si>
  <si>
    <t>5000000 DOLARES</t>
  </si>
  <si>
    <t>https://www.contratos.gov.co/consultas/detalleProceso.do?numConstancia=24-22-99974</t>
  </si>
  <si>
    <t>La Contribución estará disponible para el uso del Beneficiario por doce (12) meses contados a partir de la fecha de entrada en vigor del presente Convenio. Vencido este plazo, sin que las Partes hayan convenido por escrito su prórroga de acuerdo a lo establecido en la CLÁUSULA XI DE MODIFICACIONES de las Condiciones Particulares, se extinguirá toda responsabilidad de CAF bajo el presente Convenio.</t>
  </si>
  <si>
    <t>RECURSO TOTALES DESEMBOLSADOS</t>
  </si>
  <si>
    <t>RECURSOS PENDIENTES POR EJECUTAR</t>
  </si>
  <si>
    <t>PORCENTAJE DE EJECUCIÓN</t>
  </si>
  <si>
    <t>TOTAL OTROSÍES</t>
  </si>
  <si>
    <t>NOMBRE DEL SUPERVISOR</t>
  </si>
  <si>
    <t>NOMBRE DEL CARGO</t>
  </si>
  <si>
    <t>Prestar los servicios profesionales a la Dirección de Bosques, Biodiversidad y Servicios Ecosistémicos, del Ministerio de Ambiente y Desarrollo Sostenible, para apoyar el desarrollo de la agenda normativa 2024 desde el componente forestal y de la contención a la deforestación.</t>
  </si>
  <si>
    <t>1. Desde el componente jurídico participar en la actualización y/o formulación de iniciativas normativas relacionadas con el componente forestal de la agenda regulatoria 2024, de conformidad con el procedimiento de instrumentación ambiental establecido por el Ministerio de Ambiente y Desarrollo Sostenible. 2. Realizar el reporte y seguimiento al avance de la agenda regulatoria 2024, de las iniciativas normativas del componente forestal de la Dirección de Bosques, Biodiversidad y Servicios Ecosistémicos. 3. Elaborar informes, actas, ayudas de memoria y demás documentos relacionados con las actividades que adelante como apoyo jurídico, al equipo técnico de gobernanza forestal de la Dirección de Bosques, Biodiversidad y Servicios Ecosistémicos. 4. Participar en los espacios de articulación nacional, regional y local, que se convoquen para la revisión, actualización y/o formulación de propuestas normativas relacionadas el manejo forestal sostenible, y demás aspectos del componente forestal, en el marco de la agenda regulatoria 2024. 5. Proyectar, revisar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Aplicar en los espacios de participación y acompañamiento desarrollados mensualmente en el marco del objeto contractual los formatos y procedimientos establecidos en el sistema integrado de gestión de la entidad. 7. las demás que sean asignadas por el Supervisor relacionadas con el Objeto del Contrato.</t>
  </si>
  <si>
    <t>El valor del contrato a celebrar es hasta por la suma de SESENTA Y NUEVE MILLONES TRESCIENTOS TREINTA Y CINCO MIL PESOS M/CTE ($69.335.000) incluido los impuestos a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</si>
</sst>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_(&quot;$&quot;\ * #,##0_);_(&quot;$&quot;\ * \(#,##0\);_(&quot;$&quot;\ * &quot;-&quot;??_);_(@_)"/>
    <numFmt numFmtId="167" formatCode="yyyy/mm/dd;@"/>
    <numFmt numFmtId="168" formatCode="dd/mm/yyyy"/>
    <numFmt numFmtId="169" formatCode="_(* #,##0.000_);_(* \(#,##0.000\);_(*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i/>
      <sz val="11"/>
      <color theme="0"/>
      <name val="Calibri"/>
      <family val="2"/>
      <scheme val="minor"/>
    </font>
    <font>
      <sz val="11"/>
      <name val="Calibri"/>
      <family val="2"/>
      <scheme val="minor"/>
    </font>
    <font>
      <sz val="9"/>
      <color theme="1"/>
      <name val="Arial"/>
      <family val="2"/>
    </font>
    <font>
      <sz val="10"/>
      <color rgb="FF000000"/>
      <name val="Calibri"/>
      <family val="2"/>
      <scheme val="minor"/>
    </font>
    <font>
      <sz val="9"/>
      <color rgb="FF000000"/>
      <name val="Arial"/>
      <family val="2"/>
    </font>
    <font>
      <sz val="11"/>
      <color theme="1"/>
      <name val="Arial Narrow"/>
      <family val="2"/>
    </font>
    <font>
      <sz val="11"/>
      <color theme="9"/>
      <name val="Calibri"/>
      <family val="2"/>
      <scheme val="minor"/>
    </font>
    <font>
      <b/>
      <sz val="10"/>
      <color rgb="FF000000"/>
      <name val="Arial"/>
      <family val="2"/>
    </font>
    <font>
      <sz val="9"/>
      <color theme="1"/>
      <name val="Trebuchet MS"/>
      <family val="2"/>
    </font>
    <font>
      <sz val="11"/>
      <color theme="1"/>
      <name val="Aptos"/>
      <family val="2"/>
    </font>
    <font>
      <sz val="11"/>
      <color rgb="FF000000"/>
      <name val="Calibri"/>
      <family val="2"/>
      <scheme val="minor"/>
    </font>
  </fonts>
  <fills count="7">
    <fill>
      <patternFill patternType="none"/>
    </fill>
    <fill>
      <patternFill patternType="gray125"/>
    </fill>
    <fill>
      <patternFill patternType="solid">
        <fgColor theme="9"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4"/>
        <bgColor theme="4"/>
      </patternFill>
    </fill>
  </fills>
  <borders count="9">
    <border>
      <left/>
      <right/>
      <top/>
      <bottom/>
      <diagonal/>
    </border>
    <border>
      <left/>
      <right style="thin">
        <color theme="9" tint="0.59999389629810485"/>
      </right>
      <top/>
      <bottom/>
      <diagonal/>
    </border>
    <border>
      <left style="thin">
        <color theme="9" tint="0.59999389629810485"/>
      </left>
      <right/>
      <top/>
      <bottom/>
      <diagonal/>
    </border>
    <border>
      <left style="thin">
        <color theme="9" tint="0.59999389629810485"/>
      </left>
      <right/>
      <top style="thin">
        <color theme="9" tint="0.59999389629810485"/>
      </top>
      <bottom style="thin">
        <color theme="9" tint="0.59999389629810485"/>
      </bottom>
      <diagonal/>
    </border>
    <border>
      <left/>
      <right/>
      <top style="thin">
        <color theme="9" tint="0.59999389629810485"/>
      </top>
      <bottom style="thin">
        <color theme="9" tint="0.59999389629810485"/>
      </bottom>
      <diagonal/>
    </border>
    <border>
      <left/>
      <right style="thin">
        <color theme="9" tint="0.59999389629810485"/>
      </right>
      <top style="thin">
        <color theme="9" tint="0.59999389629810485"/>
      </top>
      <bottom style="thin">
        <color theme="9" tint="0.59999389629810485"/>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117">
    <xf numFmtId="0" fontId="0" fillId="0" borderId="0" xfId="0"/>
    <xf numFmtId="14" fontId="0" fillId="0" borderId="0" xfId="0" applyNumberFormat="1" applyAlignment="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166" fontId="0" fillId="0" borderId="0" xfId="0" applyNumberFormat="1" applyAlignment="1">
      <alignment wrapText="1"/>
    </xf>
    <xf numFmtId="14" fontId="0" fillId="0" borderId="0" xfId="0" applyNumberFormat="1" applyAlignment="1">
      <alignment horizontal="center" wrapText="1"/>
    </xf>
    <xf numFmtId="14" fontId="0" fillId="0" borderId="0" xfId="0" applyNumberFormat="1" applyAlignment="1">
      <alignment horizontal="center" vertical="center" wrapText="1"/>
    </xf>
    <xf numFmtId="14" fontId="0" fillId="0" borderId="0" xfId="0" applyNumberFormat="1" applyAlignment="1">
      <alignment horizontal="left" wrapText="1"/>
    </xf>
    <xf numFmtId="0" fontId="0" fillId="0" borderId="0" xfId="0" applyAlignment="1">
      <alignment horizontal="center" wrapText="1"/>
    </xf>
    <xf numFmtId="9" fontId="0" fillId="0" borderId="0" xfId="0" applyNumberFormat="1" applyAlignment="1">
      <alignment horizontal="center" vertical="center" wrapText="1"/>
    </xf>
    <xf numFmtId="167" fontId="0" fillId="0" borderId="0" xfId="0" applyNumberFormat="1" applyAlignment="1">
      <alignment wrapText="1"/>
    </xf>
    <xf numFmtId="0" fontId="6" fillId="2" borderId="3" xfId="0" applyFont="1" applyFill="1" applyBorder="1" applyAlignment="1">
      <alignment horizontal="center"/>
    </xf>
    <xf numFmtId="0" fontId="6" fillId="0" borderId="6" xfId="0" applyFont="1" applyBorder="1" applyAlignment="1">
      <alignment horizontal="center"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165" fontId="4" fillId="0" borderId="0" xfId="1" applyNumberFormat="1" applyFont="1" applyFill="1" applyAlignment="1">
      <alignment horizontal="center" vertical="center" wrapText="1"/>
    </xf>
    <xf numFmtId="166"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left" vertical="center"/>
    </xf>
    <xf numFmtId="9" fontId="4"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4" fontId="0" fillId="0" borderId="0" xfId="0" applyNumberFormat="1" applyAlignment="1">
      <alignment horizontal="center" vertical="center"/>
    </xf>
    <xf numFmtId="1" fontId="0" fillId="0" borderId="0" xfId="0" applyNumberFormat="1"/>
    <xf numFmtId="0" fontId="0" fillId="0" borderId="0" xfId="0" applyAlignment="1">
      <alignment vertical="center"/>
    </xf>
    <xf numFmtId="166" fontId="0" fillId="0" borderId="0" xfId="0" applyNumberFormat="1"/>
    <xf numFmtId="165" fontId="0" fillId="0" borderId="0" xfId="0" applyNumberFormat="1"/>
    <xf numFmtId="14" fontId="0" fillId="0" borderId="0" xfId="0" applyNumberFormat="1" applyAlignment="1">
      <alignment horizontal="right" vertical="center"/>
    </xf>
    <xf numFmtId="0" fontId="0" fillId="0" borderId="0" xfId="0" applyAlignment="1">
      <alignment horizontal="left"/>
    </xf>
    <xf numFmtId="2" fontId="0" fillId="0" borderId="0" xfId="0" applyNumberFormat="1"/>
    <xf numFmtId="0" fontId="5" fillId="0" borderId="0" xfId="2" applyAlignment="1">
      <alignment horizontal="center" vertical="center"/>
    </xf>
    <xf numFmtId="1" fontId="0" fillId="0" borderId="0" xfId="0" applyNumberFormat="1" applyAlignment="1">
      <alignment horizontal="center" vertical="center"/>
    </xf>
    <xf numFmtId="14" fontId="0" fillId="0" borderId="0" xfId="0" applyNumberFormat="1"/>
    <xf numFmtId="9" fontId="0" fillId="0" borderId="0" xfId="0" applyNumberFormat="1" applyAlignment="1">
      <alignment horizontal="center" vertical="center"/>
    </xf>
    <xf numFmtId="167" fontId="0" fillId="0" borderId="0" xfId="0" applyNumberFormat="1"/>
    <xf numFmtId="0" fontId="8" fillId="0" borderId="0" xfId="0" applyFont="1"/>
    <xf numFmtId="0" fontId="5" fillId="0" borderId="0" xfId="2"/>
    <xf numFmtId="0" fontId="5" fillId="0" borderId="0" xfId="2" applyAlignment="1">
      <alignment horizontal="left" vertical="center"/>
    </xf>
    <xf numFmtId="0" fontId="5" fillId="0" borderId="0" xfId="2" applyAlignment="1">
      <alignment vertical="center"/>
    </xf>
    <xf numFmtId="0" fontId="0" fillId="3" borderId="0" xfId="0" applyFill="1" applyAlignment="1">
      <alignment horizontal="center" vertical="center"/>
    </xf>
    <xf numFmtId="0" fontId="0" fillId="3" borderId="0" xfId="0" applyFill="1"/>
    <xf numFmtId="0" fontId="5" fillId="0" borderId="0" xfId="2" applyAlignment="1"/>
    <xf numFmtId="0" fontId="0" fillId="4" borderId="0" xfId="0" applyFill="1"/>
    <xf numFmtId="0" fontId="4" fillId="4" borderId="0" xfId="0" applyFont="1" applyFill="1" applyAlignment="1">
      <alignment horizontal="center" vertical="center"/>
    </xf>
    <xf numFmtId="0" fontId="5" fillId="0" borderId="0" xfId="2" applyFill="1" applyAlignment="1">
      <alignment vertical="center"/>
    </xf>
    <xf numFmtId="0" fontId="7" fillId="0" borderId="0" xfId="0" applyFont="1"/>
    <xf numFmtId="0" fontId="7" fillId="0" borderId="7" xfId="0" applyFont="1" applyBorder="1"/>
    <xf numFmtId="0" fontId="0" fillId="0" borderId="7" xfId="0" applyBorder="1"/>
    <xf numFmtId="0" fontId="0" fillId="0" borderId="0" xfId="0" applyAlignment="1">
      <alignment horizontal="left" vertical="top"/>
    </xf>
    <xf numFmtId="168" fontId="0" fillId="0" borderId="0" xfId="0" applyNumberFormat="1" applyAlignment="1">
      <alignment horizontal="center" vertical="center"/>
    </xf>
    <xf numFmtId="14" fontId="0" fillId="0" borderId="0" xfId="0" applyNumberFormat="1" applyAlignment="1">
      <alignment horizontal="left" vertical="center"/>
    </xf>
    <xf numFmtId="0" fontId="5" fillId="0" borderId="0" xfId="2" applyFill="1" applyAlignment="1">
      <alignment horizontal="left" vertical="center"/>
    </xf>
    <xf numFmtId="14" fontId="7" fillId="0" borderId="0" xfId="0" applyNumberFormat="1" applyFont="1" applyAlignment="1">
      <alignment horizontal="right" vertical="center"/>
    </xf>
    <xf numFmtId="14" fontId="0" fillId="0" borderId="7" xfId="0" applyNumberFormat="1" applyBorder="1" applyAlignment="1">
      <alignment horizontal="right" vertical="center"/>
    </xf>
    <xf numFmtId="0" fontId="5" fillId="0" borderId="0" xfId="2" applyNumberFormat="1" applyFill="1" applyAlignment="1">
      <alignment horizontal="left" vertical="center"/>
    </xf>
    <xf numFmtId="0" fontId="1" fillId="0" borderId="0" xfId="0" applyFont="1" applyAlignment="1">
      <alignment horizontal="left" vertical="center"/>
    </xf>
    <xf numFmtId="166" fontId="0" fillId="0" borderId="0" xfId="0" applyNumberFormat="1" applyAlignment="1">
      <alignment horizontal="center" vertical="center"/>
    </xf>
    <xf numFmtId="168" fontId="0" fillId="0" borderId="0" xfId="0" applyNumberFormat="1" applyAlignment="1">
      <alignment horizontal="right" vertical="center"/>
    </xf>
    <xf numFmtId="14" fontId="0" fillId="0" borderId="0" xfId="0" applyNumberFormat="1" applyAlignment="1">
      <alignment horizontal="center"/>
    </xf>
    <xf numFmtId="0" fontId="9" fillId="0" borderId="0" xfId="0" applyFont="1"/>
    <xf numFmtId="3" fontId="0" fillId="0" borderId="0" xfId="0" applyNumberFormat="1"/>
    <xf numFmtId="1" fontId="0" fillId="0" borderId="0" xfId="0" applyNumberFormat="1" applyAlignment="1">
      <alignment horizontal="center"/>
    </xf>
    <xf numFmtId="167" fontId="0" fillId="0" borderId="0" xfId="0" applyNumberFormat="1" applyAlignment="1">
      <alignment horizontal="center" vertical="center"/>
    </xf>
    <xf numFmtId="0" fontId="10" fillId="0" borderId="0" xfId="0" applyFont="1" applyAlignment="1">
      <alignment vertical="center"/>
    </xf>
    <xf numFmtId="166" fontId="3" fillId="0" borderId="0" xfId="0" applyNumberFormat="1" applyFont="1"/>
    <xf numFmtId="166" fontId="3" fillId="0" borderId="0" xfId="0" applyNumberFormat="1" applyFont="1" applyAlignment="1">
      <alignment horizontal="center" vertical="center"/>
    </xf>
    <xf numFmtId="0" fontId="0" fillId="0" borderId="0" xfId="0" applyAlignment="1">
      <alignment horizontal="right" vertical="center"/>
    </xf>
    <xf numFmtId="0" fontId="12" fillId="3" borderId="0" xfId="0" applyFont="1" applyFill="1"/>
    <xf numFmtId="0" fontId="4" fillId="3" borderId="0" xfId="0" applyFont="1" applyFill="1" applyAlignment="1">
      <alignment horizontal="center" vertical="center"/>
    </xf>
    <xf numFmtId="0" fontId="13" fillId="0" borderId="0" xfId="0" applyFont="1"/>
    <xf numFmtId="1" fontId="0" fillId="0" borderId="0" xfId="0" applyNumberFormat="1" applyAlignment="1">
      <alignment horizontal="right"/>
    </xf>
    <xf numFmtId="0" fontId="11" fillId="0" borderId="0" xfId="0" applyFont="1"/>
    <xf numFmtId="0" fontId="12" fillId="0" borderId="0" xfId="0" applyFont="1"/>
    <xf numFmtId="3" fontId="14" fillId="0" borderId="8" xfId="0" applyNumberFormat="1" applyFont="1" applyBorder="1"/>
    <xf numFmtId="0" fontId="15" fillId="0" borderId="0" xfId="0" applyFont="1"/>
    <xf numFmtId="169" fontId="0" fillId="0" borderId="0" xfId="1" applyNumberFormat="1" applyFont="1" applyAlignment="1">
      <alignment horizontal="center" vertical="center"/>
    </xf>
    <xf numFmtId="14" fontId="0" fillId="5" borderId="7" xfId="0" applyNumberFormat="1" applyFill="1" applyBorder="1" applyAlignment="1">
      <alignment horizontal="center" vertical="center"/>
    </xf>
    <xf numFmtId="14" fontId="0" fillId="5" borderId="7" xfId="0" applyNumberFormat="1" applyFill="1" applyBorder="1" applyAlignment="1">
      <alignment horizontal="center"/>
    </xf>
    <xf numFmtId="2" fontId="0" fillId="0" borderId="0" xfId="1" applyNumberFormat="1" applyFont="1"/>
    <xf numFmtId="0" fontId="0" fillId="3" borderId="0" xfId="0" applyFill="1" applyAlignment="1">
      <alignment horizontal="center"/>
    </xf>
    <xf numFmtId="168" fontId="0" fillId="3" borderId="0" xfId="0" applyNumberFormat="1" applyFill="1" applyAlignment="1">
      <alignment horizontal="center" vertical="center"/>
    </xf>
    <xf numFmtId="0" fontId="0" fillId="3" borderId="0" xfId="0" applyFill="1" applyAlignment="1">
      <alignment horizontal="left" vertical="center"/>
    </xf>
    <xf numFmtId="0" fontId="0" fillId="3" borderId="0" xfId="0" applyFill="1" applyAlignment="1">
      <alignment vertical="center"/>
    </xf>
    <xf numFmtId="166" fontId="0" fillId="3" borderId="0" xfId="0" applyNumberFormat="1" applyFill="1"/>
    <xf numFmtId="166" fontId="0" fillId="3" borderId="0" xfId="0" applyNumberFormat="1" applyFill="1" applyAlignment="1">
      <alignment horizontal="center" vertical="center"/>
    </xf>
    <xf numFmtId="165" fontId="0" fillId="3" borderId="0" xfId="0" applyNumberFormat="1" applyFill="1"/>
    <xf numFmtId="14" fontId="0" fillId="3" borderId="0" xfId="0" applyNumberFormat="1" applyFill="1" applyAlignment="1">
      <alignment horizontal="center"/>
    </xf>
    <xf numFmtId="168" fontId="0" fillId="3" borderId="0" xfId="0" applyNumberFormat="1" applyFill="1" applyAlignment="1">
      <alignment horizontal="right" vertical="center"/>
    </xf>
    <xf numFmtId="14" fontId="0" fillId="3" borderId="0" xfId="0" applyNumberFormat="1" applyFill="1" applyAlignment="1">
      <alignment horizontal="center" vertical="center"/>
    </xf>
    <xf numFmtId="2" fontId="0" fillId="3" borderId="0" xfId="0" applyNumberFormat="1" applyFill="1"/>
    <xf numFmtId="1" fontId="0" fillId="3" borderId="0" xfId="0" applyNumberFormat="1" applyFill="1" applyAlignment="1">
      <alignment horizontal="center" vertical="center"/>
    </xf>
    <xf numFmtId="1" fontId="0" fillId="3" borderId="0" xfId="0" applyNumberFormat="1" applyFill="1" applyAlignment="1">
      <alignment horizontal="center"/>
    </xf>
    <xf numFmtId="14" fontId="0" fillId="3" borderId="0" xfId="0" applyNumberFormat="1" applyFill="1"/>
    <xf numFmtId="9" fontId="0" fillId="3" borderId="0" xfId="0" applyNumberFormat="1" applyFill="1" applyAlignment="1">
      <alignment horizontal="center" vertical="center"/>
    </xf>
    <xf numFmtId="167" fontId="0" fillId="3" borderId="0" xfId="0" applyNumberFormat="1" applyFill="1" applyAlignment="1">
      <alignment horizontal="center" vertical="center"/>
    </xf>
    <xf numFmtId="167" fontId="0" fillId="3" borderId="0" xfId="0" applyNumberFormat="1" applyFill="1"/>
    <xf numFmtId="14" fontId="0" fillId="0" borderId="0" xfId="0" applyNumberFormat="1" applyAlignment="1">
      <alignment horizontal="left"/>
    </xf>
    <xf numFmtId="0" fontId="2" fillId="6" borderId="7" xfId="0" applyFont="1" applyFill="1" applyBorder="1" applyAlignment="1">
      <alignment horizontal="center" vertical="center" wrapText="1"/>
    </xf>
    <xf numFmtId="0" fontId="2" fillId="6" borderId="7" xfId="0" applyFont="1" applyFill="1" applyBorder="1" applyAlignment="1">
      <alignment horizontal="left" vertical="center"/>
    </xf>
    <xf numFmtId="0" fontId="16" fillId="0" borderId="0" xfId="0" applyFont="1" applyAlignment="1">
      <alignment vertical="center"/>
    </xf>
    <xf numFmtId="164" fontId="0" fillId="0" borderId="0" xfId="1" applyFont="1" applyAlignment="1">
      <alignment horizontal="center" vertical="center"/>
    </xf>
    <xf numFmtId="14" fontId="4" fillId="0" borderId="0" xfId="0" applyNumberFormat="1" applyFont="1" applyAlignment="1">
      <alignment horizontal="center" wrapText="1"/>
    </xf>
    <xf numFmtId="0" fontId="6" fillId="0" borderId="0" xfId="0" applyFont="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applyAlignment="1">
      <alignment horizontal="center"/>
    </xf>
    <xf numFmtId="0" fontId="6" fillId="2" borderId="1" xfId="0" applyFont="1" applyFill="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2" borderId="5" xfId="0" applyFont="1" applyFill="1" applyBorder="1" applyAlignment="1">
      <alignment horizontal="center"/>
    </xf>
    <xf numFmtId="0" fontId="6" fillId="0" borderId="0" xfId="0" applyFont="1" applyAlignment="1">
      <alignment horizontal="center"/>
    </xf>
    <xf numFmtId="0" fontId="6" fillId="0" borderId="1" xfId="0" applyFont="1" applyBorder="1" applyAlignment="1">
      <alignment horizontal="center"/>
    </xf>
  </cellXfs>
  <cellStyles count="3">
    <cellStyle name="Hipervínculo" xfId="2" builtinId="8"/>
    <cellStyle name="Millares" xfId="1" builtinId="3"/>
    <cellStyle name="Normal" xfId="0" builtinId="0"/>
  </cellStyles>
  <dxfs count="148">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67" formatCode="yyyy/mm/dd;@"/>
    </dxf>
    <dxf>
      <numFmt numFmtId="167" formatCode="yyyy/mm/dd;@"/>
      <fill>
        <patternFill patternType="none">
          <fgColor indexed="64"/>
          <bgColor indexed="65"/>
        </patternFill>
      </fill>
    </dxf>
    <dxf>
      <numFmt numFmtId="167" formatCode="yyyy/mm/dd;@"/>
      <alignment horizontal="center" vertical="center" textRotation="0" wrapText="0" indent="0" justifyLastLine="0" shrinkToFit="0" readingOrder="0"/>
    </dxf>
    <dxf>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dxf>
    <dxf>
      <numFmt numFmtId="13" formatCode="0%"/>
      <alignment horizontal="center" vertical="center" textRotation="0" wrapText="0" indent="0" justifyLastLine="0" shrinkToFit="0" readingOrder="0"/>
    </dxf>
    <dxf>
      <numFmt numFmtId="13" formatCode="0%"/>
      <fill>
        <patternFill patternType="none">
          <fgColor indexed="64"/>
          <bgColor indexed="65"/>
        </patternFill>
      </fill>
      <alignment horizontal="center" vertical="center" textRotation="0" indent="0" justifyLastLine="0" shrinkToFit="0" readingOrder="0"/>
    </dxf>
    <dxf>
      <numFmt numFmtId="19" formatCode="d/mm/yyyy"/>
      <alignment horizontal="center" vertical="center" textRotation="0" wrapText="0" indent="0" justifyLastLine="0" shrinkToFit="0" readingOrder="0"/>
    </dxf>
    <dxf>
      <numFmt numFmtId="19" formatCode="d/mm/yyyy"/>
      <fill>
        <patternFill patternType="none">
          <fgColor indexed="64"/>
          <bgColor indexed="65"/>
        </patternFill>
      </fill>
    </dxf>
    <dxf>
      <numFmt numFmtId="19" formatCode="d/mm/yyyy"/>
    </dxf>
    <dxf>
      <numFmt numFmtId="19" formatCode="d/mm/yyyy"/>
      <fill>
        <patternFill patternType="none">
          <fgColor indexed="64"/>
          <bgColor indexed="65"/>
        </patternFill>
      </fill>
    </dxf>
    <dxf>
      <numFmt numFmtId="0" formatCode="General"/>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9" formatCode="d/mm/yyyy"/>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dxf>
    <dxf>
      <numFmt numFmtId="166" formatCode="_(&quot;$&quot;\ * #,##0_);_(&quot;$&quot;\ * \(#,##0\);_(&quot;$&quot;\ * &quot;-&quot;??_);_(@_)"/>
    </dxf>
    <dxf>
      <numFmt numFmtId="166" formatCode="_(&quot;$&quot;\ * #,##0_);_(&quot;$&quot;\ * \(#,##0\);_(&quot;$&quot;\ * &quot;-&quot;??_);_(@_)"/>
      <fill>
        <patternFill patternType="none">
          <fgColor indexed="64"/>
          <bgColor indexed="65"/>
        </patternFill>
      </fill>
    </dxf>
    <dxf>
      <fill>
        <patternFill patternType="none">
          <fgColor indexed="64"/>
          <bgColor indexed="65"/>
        </patternFill>
      </fill>
    </dxf>
    <dxf>
      <numFmt numFmtId="1" formatCode="0"/>
      <alignment horizontal="center" vertical="bottom" textRotation="0" wrapText="0"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numFmt numFmtId="1" formatCode="0"/>
      <alignment horizontal="center" vertical="center" textRotation="0" wrapText="0" indent="0" justifyLastLine="0" shrinkToFit="0" readingOrder="0"/>
    </dxf>
    <dxf>
      <numFmt numFmtId="1" formatCode="0"/>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val="0"/>
      </font>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numFmt numFmtId="2" formatCode="0.00"/>
    </dxf>
    <dxf>
      <fill>
        <patternFill patternType="none">
          <fgColor indexed="64"/>
          <bgColor indexed="65"/>
        </patternFill>
      </fill>
    </dxf>
    <dxf>
      <alignment horizontal="center" vertical="bottom" textRotation="0" wrapText="0" indent="0" justifyLastLine="0" shrinkToFit="0" readingOrder="0"/>
    </dxf>
    <dxf>
      <fill>
        <patternFill patternType="none">
          <fgColor indexed="64"/>
          <bgColor indexed="65"/>
        </patternFill>
      </fill>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numFmt numFmtId="19" formatCode="d/mm/yyyy"/>
      <alignment horizontal="right" vertical="center" textRotation="0" wrapText="0" indent="0" justifyLastLine="0" shrinkToFit="0" readingOrder="0"/>
    </dxf>
    <dxf>
      <numFmt numFmtId="168" formatCode="dd/mm/yyyy"/>
      <fill>
        <patternFill patternType="none">
          <fgColor indexed="64"/>
          <bgColor indexed="65"/>
        </patternFill>
      </fill>
      <alignment horizontal="right" vertical="center"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165" formatCode="_(* #,##0_);_(* \(#,##0\);_(* &quot;-&quot;??_);_(@_)"/>
    </dxf>
    <dxf>
      <numFmt numFmtId="165" formatCode="_(* #,##0_);_(* \(#,##0\);_(* &quot;-&quot;??_);_(@_)"/>
      <fill>
        <patternFill patternType="none">
          <fgColor indexed="64"/>
          <bgColor indexed="65"/>
        </patternFill>
      </fill>
    </dxf>
    <dxf>
      <numFmt numFmtId="165" formatCode="_(* #,##0_);_(* \(#,##0\);_(* &quot;-&quot;??_);_(@_)"/>
    </dxf>
    <dxf>
      <numFmt numFmtId="165" formatCode="_(* #,##0_);_(* \(#,##0\);_(* &quot;-&quot;??_);_(@_)"/>
      <fill>
        <patternFill patternType="none">
          <fgColor indexed="64"/>
          <bgColor indexed="65"/>
        </patternFill>
      </fill>
    </dxf>
    <dxf>
      <numFmt numFmtId="165" formatCode="_(* #,##0_);_(* \(#,##0\);_(* &quot;-&quot;??_);_(@_)"/>
    </dxf>
    <dxf>
      <numFmt numFmtId="165" formatCode="_(* #,##0_);_(* \(#,##0\);_(*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dxf>
    <dxf>
      <numFmt numFmtId="166" formatCode="_(&quot;$&quot;\ * #,##0_);_(&quot;$&quot;\ * \(#,##0\);_(&quot;$&quot;\ * &quot;-&quot;??_);_(@_)"/>
      <fill>
        <patternFill patternType="none">
          <fgColor indexed="64"/>
          <bgColor indexed="65"/>
        </patternFill>
      </fill>
    </dxf>
    <dxf>
      <numFmt numFmtId="166" formatCode="_(&quot;$&quot;\ * #,##0_);_(&quot;$&quot;\ * \(#,##0\);_(&quot;$&quot;\ * &quot;-&quot;??_);_(@_)"/>
    </dxf>
    <dxf>
      <numFmt numFmtId="166" formatCode="_(&quot;$&quot;\ * #,##0_);_(&quot;$&quot;\ * \(#,##0\);_(&quot;$&quot;\ *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left"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ont>
        <i val="0"/>
      </font>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ont>
        <i val="0"/>
      </font>
      <fill>
        <patternFill patternType="none">
          <fgColor indexed="64"/>
          <bgColor indexed="65"/>
        </patternFill>
      </fill>
      <alignment horizontal="center"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alignment horizontal="left"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color theme="1"/>
      </font>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indexed="65"/>
        </patternFill>
      </fill>
      <alignment horizontal="center" vertical="center" textRotation="0" indent="0" justifyLastLine="0" shrinkToFit="0" readingOrder="0"/>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b/>
        <i/>
      </font>
      <fill>
        <patternFill>
          <bgColor theme="9" tint="-0.499984740745262"/>
        </patternFill>
      </fill>
    </dxf>
    <dxf>
      <font>
        <b/>
        <i/>
      </font>
      <fill>
        <patternFill>
          <bgColor theme="9"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56</xdr:col>
      <xdr:colOff>0</xdr:colOff>
      <xdr:row>317</xdr:row>
      <xdr:rowOff>0</xdr:rowOff>
    </xdr:from>
    <xdr:to>
      <xdr:col>56</xdr:col>
      <xdr:colOff>7620</xdr:colOff>
      <xdr:row>317</xdr:row>
      <xdr:rowOff>7620</xdr:rowOff>
    </xdr:to>
    <xdr:pic>
      <xdr:nvPicPr>
        <xdr:cNvPr id="2" name="Picture 3828">
          <a:extLst>
            <a:ext uri="{FF2B5EF4-FFF2-40B4-BE49-F238E27FC236}">
              <a16:creationId xmlns:a16="http://schemas.microsoft.com/office/drawing/2014/main" id="{4BB95E1C-4AC9-4160-9358-B6EEA04EC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32280" y="593369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lpa/Documents/MINAMBIENTE/BASE%20DE%20DATOS%20MADS/BASE%20DE%20DATOS%20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hernandez/AppData/Roaming/Microsoft/Excel/BASE%20DE%20DATOS%202016%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teo/Downloads/Exportar%2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Hoja10"/>
      <sheetName val="Hoja11"/>
      <sheetName val="Hoja5"/>
      <sheetName val="Hoja6"/>
      <sheetName val="Hoja7"/>
      <sheetName val="salarios de mas de 10 millones"/>
      <sheetName val="CIUDADES "/>
      <sheetName val="Hoja8"/>
      <sheetName val="Hoja12"/>
      <sheetName val="Hoja2"/>
      <sheetName val="Hoja4"/>
      <sheetName val="Detalle1"/>
      <sheetName val="REPORTE ABRIL"/>
      <sheetName val="CONTRATACION A OCTUBRE 2024"/>
      <sheetName val="contratos por modalidad"/>
      <sheetName val="Hoja13"/>
      <sheetName val="mujeres 2024"/>
      <sheetName val="Hoja9"/>
      <sheetName val="Hoja14"/>
      <sheetName val="AUSTERIDAD"/>
      <sheetName val="BD"/>
      <sheetName val="BD_2"/>
      <sheetName val="LISTAS"/>
      <sheetName val="SEGUIMIENTO SUPERVIS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BA2">
            <v>1586200</v>
          </cell>
          <cell r="CF2">
            <v>12</v>
          </cell>
          <cell r="CG2" t="str">
            <v>2 NO</v>
          </cell>
          <cell r="CL2" t="str">
            <v>2 NO</v>
          </cell>
        </row>
        <row r="3">
          <cell r="BA3">
            <v>8000000</v>
          </cell>
          <cell r="CF3">
            <v>31</v>
          </cell>
          <cell r="CG3" t="str">
            <v>2 NO</v>
          </cell>
          <cell r="CL3" t="str">
            <v>2 NO</v>
          </cell>
        </row>
        <row r="4">
          <cell r="BA4">
            <v>9880000</v>
          </cell>
          <cell r="CF4">
            <v>58</v>
          </cell>
          <cell r="CG4" t="str">
            <v>2 NO</v>
          </cell>
          <cell r="CL4" t="str">
            <v>2 NO</v>
          </cell>
        </row>
        <row r="5">
          <cell r="BA5">
            <v>10300000</v>
          </cell>
          <cell r="CF5">
            <v>61</v>
          </cell>
          <cell r="CG5" t="str">
            <v>2 NO</v>
          </cell>
          <cell r="CL5" t="str">
            <v>2 NO</v>
          </cell>
        </row>
        <row r="6">
          <cell r="BA6">
            <v>15200000</v>
          </cell>
          <cell r="CF6">
            <v>58</v>
          </cell>
          <cell r="CG6" t="str">
            <v>2 NO</v>
          </cell>
          <cell r="CL6" t="str">
            <v>2 NO</v>
          </cell>
        </row>
        <row r="7">
          <cell r="BA7">
            <v>14025167</v>
          </cell>
          <cell r="CF7">
            <v>58</v>
          </cell>
          <cell r="CG7" t="str">
            <v>1 SI</v>
          </cell>
          <cell r="CL7" t="str">
            <v>2 NO</v>
          </cell>
        </row>
        <row r="8">
          <cell r="BA8">
            <v>23006667</v>
          </cell>
          <cell r="CF8">
            <v>59</v>
          </cell>
          <cell r="CG8" t="str">
            <v>2 NO</v>
          </cell>
          <cell r="CL8" t="str">
            <v>2 NO</v>
          </cell>
        </row>
        <row r="9">
          <cell r="BA9">
            <v>2933333</v>
          </cell>
          <cell r="CF9">
            <v>11</v>
          </cell>
          <cell r="CG9" t="str">
            <v>2 NO</v>
          </cell>
          <cell r="CL9" t="str">
            <v>2 NO</v>
          </cell>
        </row>
        <row r="10">
          <cell r="BA10">
            <v>16000000</v>
          </cell>
          <cell r="CF10">
            <v>61</v>
          </cell>
          <cell r="CG10" t="str">
            <v>2 NO</v>
          </cell>
          <cell r="CL10" t="str">
            <v>1 SI</v>
          </cell>
        </row>
        <row r="11">
          <cell r="BA11">
            <v>0</v>
          </cell>
          <cell r="CF11">
            <v>0</v>
          </cell>
          <cell r="CG11" t="str">
            <v>2 NO</v>
          </cell>
          <cell r="CL11" t="str">
            <v>2 NO</v>
          </cell>
        </row>
        <row r="12">
          <cell r="BA12">
            <v>2800000</v>
          </cell>
          <cell r="CF12">
            <v>13</v>
          </cell>
          <cell r="CG12" t="str">
            <v>2 NO</v>
          </cell>
          <cell r="CL12" t="str">
            <v>2 NO</v>
          </cell>
        </row>
        <row r="13">
          <cell r="BA13">
            <v>0</v>
          </cell>
          <cell r="CF13">
            <v>0</v>
          </cell>
          <cell r="CG13" t="str">
            <v>2 NO</v>
          </cell>
          <cell r="CL13" t="str">
            <v>2 NO</v>
          </cell>
        </row>
        <row r="14">
          <cell r="BA14">
            <v>24533333</v>
          </cell>
          <cell r="CF14">
            <v>93</v>
          </cell>
          <cell r="CG14" t="str">
            <v>2 NO</v>
          </cell>
          <cell r="CL14" t="str">
            <v>2 NO</v>
          </cell>
        </row>
        <row r="15">
          <cell r="BA15">
            <v>24800000</v>
          </cell>
          <cell r="CF15">
            <v>94</v>
          </cell>
          <cell r="CG15" t="str">
            <v>2 NO</v>
          </cell>
          <cell r="CL15" t="str">
            <v>2 NO</v>
          </cell>
        </row>
        <row r="16">
          <cell r="BA16">
            <v>0</v>
          </cell>
          <cell r="CF16">
            <v>0</v>
          </cell>
          <cell r="CG16" t="str">
            <v>2 NO</v>
          </cell>
          <cell r="CL16" t="str">
            <v>2 NO</v>
          </cell>
        </row>
        <row r="17">
          <cell r="BA17">
            <v>0</v>
          </cell>
          <cell r="CF17">
            <v>0</v>
          </cell>
          <cell r="CG17" t="str">
            <v>2 NO</v>
          </cell>
          <cell r="CL17" t="str">
            <v>2 NO</v>
          </cell>
        </row>
        <row r="18">
          <cell r="BA18">
            <v>721000</v>
          </cell>
          <cell r="CF18">
            <v>5</v>
          </cell>
          <cell r="CG18" t="str">
            <v>2 NO</v>
          </cell>
          <cell r="CL18" t="str">
            <v>2 NO</v>
          </cell>
        </row>
        <row r="19">
          <cell r="BA19">
            <v>0</v>
          </cell>
          <cell r="CF19">
            <v>0</v>
          </cell>
          <cell r="CG19" t="str">
            <v>2 NO</v>
          </cell>
          <cell r="CL19" t="str">
            <v>2 NO</v>
          </cell>
        </row>
        <row r="20">
          <cell r="BA20">
            <v>4666667</v>
          </cell>
          <cell r="CF20">
            <v>20</v>
          </cell>
          <cell r="CG20" t="str">
            <v>2 NO</v>
          </cell>
          <cell r="CL20" t="str">
            <v>2 NO</v>
          </cell>
        </row>
        <row r="21">
          <cell r="BA21">
            <v>0</v>
          </cell>
          <cell r="CF21">
            <v>0</v>
          </cell>
          <cell r="CG21" t="str">
            <v>2 NO</v>
          </cell>
          <cell r="CL21" t="str">
            <v>2 NO</v>
          </cell>
        </row>
        <row r="22">
          <cell r="BA22">
            <v>3800000</v>
          </cell>
          <cell r="CF22">
            <v>19</v>
          </cell>
          <cell r="CG22" t="str">
            <v>2 NO</v>
          </cell>
          <cell r="CL22" t="str">
            <v>2 NO</v>
          </cell>
        </row>
        <row r="23">
          <cell r="BA23">
            <v>0</v>
          </cell>
          <cell r="CF23">
            <v>0</v>
          </cell>
          <cell r="CG23" t="str">
            <v>2 NO</v>
          </cell>
          <cell r="CL23" t="str">
            <v>2 NO</v>
          </cell>
        </row>
        <row r="24">
          <cell r="BA24">
            <v>0</v>
          </cell>
          <cell r="CF24">
            <v>0</v>
          </cell>
          <cell r="CG24" t="str">
            <v>2 NO</v>
          </cell>
          <cell r="CL24" t="str">
            <v>2 NO</v>
          </cell>
        </row>
        <row r="25">
          <cell r="BA25">
            <v>3666667</v>
          </cell>
          <cell r="CF25">
            <v>11</v>
          </cell>
          <cell r="CG25" t="str">
            <v>2 NO</v>
          </cell>
          <cell r="CL25" t="str">
            <v>2 NO</v>
          </cell>
        </row>
        <row r="26">
          <cell r="BA26">
            <v>0</v>
          </cell>
          <cell r="CF26">
            <v>0</v>
          </cell>
          <cell r="CG26" t="str">
            <v>2 NO</v>
          </cell>
          <cell r="CL26" t="str">
            <v>2 NO</v>
          </cell>
        </row>
        <row r="27">
          <cell r="BA27">
            <v>0</v>
          </cell>
          <cell r="CF27">
            <v>0</v>
          </cell>
          <cell r="CG27" t="str">
            <v>2 NO</v>
          </cell>
          <cell r="CL27" t="str">
            <v>2 NO</v>
          </cell>
        </row>
        <row r="28">
          <cell r="BA28">
            <v>8000000</v>
          </cell>
          <cell r="CF28">
            <v>20</v>
          </cell>
          <cell r="CG28" t="str">
            <v>2 NO</v>
          </cell>
          <cell r="CL28" t="str">
            <v>2 NO</v>
          </cell>
        </row>
        <row r="29">
          <cell r="BA29">
            <v>4666667</v>
          </cell>
          <cell r="CF29">
            <v>20</v>
          </cell>
          <cell r="CG29" t="str">
            <v>2 NO</v>
          </cell>
          <cell r="CL29" t="str">
            <v>2 NO</v>
          </cell>
        </row>
        <row r="30">
          <cell r="BA30">
            <v>0</v>
          </cell>
          <cell r="CF30">
            <v>0</v>
          </cell>
          <cell r="CG30" t="str">
            <v>2 NO</v>
          </cell>
          <cell r="CL30" t="str">
            <v>2 NO</v>
          </cell>
        </row>
        <row r="31">
          <cell r="BA31">
            <v>4666667</v>
          </cell>
          <cell r="CF31">
            <v>20</v>
          </cell>
          <cell r="CG31" t="str">
            <v>2 NO</v>
          </cell>
          <cell r="CL31" t="str">
            <v>2 NO</v>
          </cell>
        </row>
        <row r="32">
          <cell r="BA32">
            <v>0</v>
          </cell>
          <cell r="CF32">
            <v>0</v>
          </cell>
          <cell r="CG32" t="str">
            <v>2 NO</v>
          </cell>
          <cell r="CL32" t="str">
            <v>2 NO</v>
          </cell>
        </row>
        <row r="33">
          <cell r="BA33">
            <v>0</v>
          </cell>
          <cell r="CF33">
            <v>0</v>
          </cell>
          <cell r="CG33" t="str">
            <v>2 NO</v>
          </cell>
          <cell r="CL33" t="str">
            <v>2 NO</v>
          </cell>
        </row>
        <row r="34">
          <cell r="BA34">
            <v>0</v>
          </cell>
          <cell r="CF34">
            <v>0</v>
          </cell>
        </row>
        <row r="35">
          <cell r="BA35">
            <v>0</v>
          </cell>
          <cell r="CF35">
            <v>0</v>
          </cell>
          <cell r="CG35" t="str">
            <v>2 NO</v>
          </cell>
          <cell r="CL35" t="str">
            <v>2 NO</v>
          </cell>
        </row>
        <row r="36">
          <cell r="BA36">
            <v>0</v>
          </cell>
          <cell r="CF36">
            <v>0</v>
          </cell>
          <cell r="CG36" t="str">
            <v>2 NO</v>
          </cell>
          <cell r="CL36" t="str">
            <v>2 NO</v>
          </cell>
        </row>
        <row r="37">
          <cell r="BA37">
            <v>8516667</v>
          </cell>
          <cell r="CF37">
            <v>75</v>
          </cell>
          <cell r="CG37" t="str">
            <v>2 NO</v>
          </cell>
          <cell r="CL37" t="str">
            <v>2 NO</v>
          </cell>
        </row>
        <row r="38">
          <cell r="BA38">
            <v>0</v>
          </cell>
          <cell r="CF38">
            <v>0</v>
          </cell>
          <cell r="CG38" t="str">
            <v>2 NO</v>
          </cell>
          <cell r="CL38" t="str">
            <v>2 NO</v>
          </cell>
        </row>
        <row r="39">
          <cell r="BA39">
            <v>0</v>
          </cell>
          <cell r="CF39">
            <v>0</v>
          </cell>
          <cell r="CG39" t="str">
            <v>2 NO</v>
          </cell>
          <cell r="CL39" t="str">
            <v>1 SI</v>
          </cell>
        </row>
        <row r="40">
          <cell r="BA40">
            <v>0</v>
          </cell>
          <cell r="CF40">
            <v>0</v>
          </cell>
          <cell r="CG40" t="str">
            <v>2 NO</v>
          </cell>
          <cell r="CL40" t="str">
            <v>2 NO</v>
          </cell>
        </row>
        <row r="41">
          <cell r="BA41">
            <v>12366667</v>
          </cell>
          <cell r="CF41">
            <v>107</v>
          </cell>
          <cell r="CG41" t="str">
            <v>2 NO</v>
          </cell>
          <cell r="CL41" t="str">
            <v>2 NO</v>
          </cell>
        </row>
        <row r="42">
          <cell r="BA42">
            <v>12366667</v>
          </cell>
          <cell r="CF42">
            <v>107</v>
          </cell>
          <cell r="CG42" t="str">
            <v>2 NO</v>
          </cell>
          <cell r="CL42" t="str">
            <v>2 NO</v>
          </cell>
        </row>
        <row r="43">
          <cell r="BA43">
            <v>0</v>
          </cell>
          <cell r="CF43">
            <v>0</v>
          </cell>
          <cell r="CG43" t="str">
            <v>2 NO</v>
          </cell>
          <cell r="CL43" t="str">
            <v>2 NO</v>
          </cell>
        </row>
        <row r="44">
          <cell r="BA44">
            <v>7666667</v>
          </cell>
          <cell r="CF44">
            <v>47</v>
          </cell>
          <cell r="CG44" t="str">
            <v>2 NO</v>
          </cell>
          <cell r="CL44" t="str">
            <v>2 NO</v>
          </cell>
        </row>
        <row r="45">
          <cell r="BA45">
            <v>15260000</v>
          </cell>
          <cell r="CF45">
            <v>110</v>
          </cell>
          <cell r="CG45" t="str">
            <v>2 NO</v>
          </cell>
          <cell r="CL45" t="str">
            <v>2 NO</v>
          </cell>
        </row>
        <row r="46">
          <cell r="BA46">
            <v>0</v>
          </cell>
          <cell r="CF46">
            <v>0</v>
          </cell>
          <cell r="CG46" t="str">
            <v>2 NO</v>
          </cell>
          <cell r="CL46" t="str">
            <v>2 NO</v>
          </cell>
        </row>
        <row r="47">
          <cell r="BA47">
            <v>17600000</v>
          </cell>
          <cell r="CF47">
            <v>67</v>
          </cell>
          <cell r="CG47" t="str">
            <v>2 NO</v>
          </cell>
          <cell r="CL47" t="str">
            <v>2 NO</v>
          </cell>
        </row>
        <row r="48">
          <cell r="BA48">
            <v>0</v>
          </cell>
          <cell r="CF48">
            <v>0</v>
          </cell>
          <cell r="CG48" t="str">
            <v>2 NO</v>
          </cell>
          <cell r="CL48" t="str">
            <v>2 NO</v>
          </cell>
        </row>
        <row r="49">
          <cell r="BA49">
            <v>1833333</v>
          </cell>
          <cell r="CF49">
            <v>5</v>
          </cell>
          <cell r="CG49" t="str">
            <v>2 NO</v>
          </cell>
          <cell r="CL49" t="str">
            <v>2 NO</v>
          </cell>
        </row>
        <row r="50">
          <cell r="BA50">
            <v>0</v>
          </cell>
          <cell r="CF50">
            <v>0</v>
          </cell>
          <cell r="CG50" t="str">
            <v>2 NO</v>
          </cell>
          <cell r="CL50" t="str">
            <v>2 NO</v>
          </cell>
        </row>
        <row r="51">
          <cell r="BA51">
            <v>0</v>
          </cell>
          <cell r="CF51">
            <v>0</v>
          </cell>
          <cell r="CG51" t="str">
            <v>2 NO</v>
          </cell>
          <cell r="CL51" t="str">
            <v>2 NO</v>
          </cell>
        </row>
        <row r="52">
          <cell r="BA52">
            <v>0</v>
          </cell>
          <cell r="CF52">
            <v>0</v>
          </cell>
          <cell r="CG52" t="str">
            <v>2 NO</v>
          </cell>
          <cell r="CL52" t="str">
            <v>2 NO</v>
          </cell>
        </row>
        <row r="53">
          <cell r="BA53">
            <v>0</v>
          </cell>
          <cell r="CF53">
            <v>0</v>
          </cell>
          <cell r="CG53" t="str">
            <v>2 NO</v>
          </cell>
          <cell r="CL53" t="str">
            <v>2 NO</v>
          </cell>
        </row>
        <row r="54">
          <cell r="BA54">
            <v>0</v>
          </cell>
          <cell r="CF54">
            <v>0</v>
          </cell>
          <cell r="CG54" t="str">
            <v>2 NO</v>
          </cell>
          <cell r="CL54" t="str">
            <v>2 NO</v>
          </cell>
        </row>
        <row r="55">
          <cell r="BA55">
            <v>0</v>
          </cell>
          <cell r="CF55">
            <v>0</v>
          </cell>
          <cell r="CG55" t="str">
            <v>2 NO</v>
          </cell>
          <cell r="CL55" t="str">
            <v>2 NO</v>
          </cell>
        </row>
        <row r="56">
          <cell r="BA56">
            <v>0</v>
          </cell>
          <cell r="CF56">
            <v>0</v>
          </cell>
          <cell r="CG56" t="str">
            <v>2 NO</v>
          </cell>
          <cell r="CL56" t="str">
            <v>2 NO</v>
          </cell>
        </row>
        <row r="57">
          <cell r="BA57">
            <v>0</v>
          </cell>
          <cell r="CF57">
            <v>0</v>
          </cell>
          <cell r="CG57" t="str">
            <v>2 NO</v>
          </cell>
          <cell r="CL57" t="str">
            <v>2 NO</v>
          </cell>
        </row>
        <row r="58">
          <cell r="BA58">
            <v>0</v>
          </cell>
          <cell r="CF58">
            <v>0</v>
          </cell>
          <cell r="CG58" t="str">
            <v>2 NO</v>
          </cell>
          <cell r="CL58" t="str">
            <v>2 NO</v>
          </cell>
        </row>
        <row r="59">
          <cell r="BA59">
            <v>0</v>
          </cell>
          <cell r="CF59">
            <v>0</v>
          </cell>
          <cell r="CG59" t="str">
            <v>2 NO</v>
          </cell>
          <cell r="CL59" t="str">
            <v>2 NO</v>
          </cell>
        </row>
        <row r="60">
          <cell r="BA60">
            <v>5218667</v>
          </cell>
          <cell r="CF60">
            <v>19</v>
          </cell>
          <cell r="CG60" t="str">
            <v>2 NO</v>
          </cell>
          <cell r="CL60" t="str">
            <v>2 NO</v>
          </cell>
        </row>
        <row r="61">
          <cell r="BA61">
            <v>0</v>
          </cell>
          <cell r="CF61">
            <v>0</v>
          </cell>
          <cell r="CG61" t="str">
            <v>2 NO</v>
          </cell>
          <cell r="CL61" t="str">
            <v>1 SI</v>
          </cell>
        </row>
        <row r="62">
          <cell r="BA62">
            <v>5218667</v>
          </cell>
          <cell r="CF62">
            <v>19</v>
          </cell>
          <cell r="CG62" t="str">
            <v>2 NO</v>
          </cell>
          <cell r="CL62" t="str">
            <v>2 NO</v>
          </cell>
        </row>
        <row r="63">
          <cell r="BA63">
            <v>0</v>
          </cell>
          <cell r="CF63">
            <v>0</v>
          </cell>
          <cell r="CG63" t="str">
            <v>2 NO</v>
          </cell>
          <cell r="CL63" t="str">
            <v>1 SI</v>
          </cell>
        </row>
        <row r="64">
          <cell r="BA64">
            <v>0</v>
          </cell>
          <cell r="CF64">
            <v>0</v>
          </cell>
          <cell r="CG64" t="str">
            <v>2 NO</v>
          </cell>
          <cell r="CL64" t="str">
            <v>2 NO</v>
          </cell>
        </row>
        <row r="65">
          <cell r="BA65">
            <v>0</v>
          </cell>
          <cell r="CF65">
            <v>0</v>
          </cell>
          <cell r="CG65" t="str">
            <v>2 NO</v>
          </cell>
          <cell r="CL65" t="str">
            <v>1 SI</v>
          </cell>
        </row>
        <row r="66">
          <cell r="BA66">
            <v>0</v>
          </cell>
          <cell r="CF66">
            <v>0</v>
          </cell>
          <cell r="CG66" t="str">
            <v>2 NO</v>
          </cell>
          <cell r="CL66" t="str">
            <v>1 SI</v>
          </cell>
        </row>
        <row r="67">
          <cell r="BA67">
            <v>0</v>
          </cell>
          <cell r="CF67">
            <v>0</v>
          </cell>
          <cell r="CG67" t="str">
            <v>2 NO</v>
          </cell>
          <cell r="CL67" t="str">
            <v>1 SI</v>
          </cell>
        </row>
        <row r="68">
          <cell r="BA68">
            <v>0</v>
          </cell>
          <cell r="CF68">
            <v>0</v>
          </cell>
          <cell r="CG68" t="str">
            <v>2 NO</v>
          </cell>
          <cell r="CL68" t="str">
            <v>2 NO</v>
          </cell>
        </row>
        <row r="69">
          <cell r="BA69">
            <v>0</v>
          </cell>
          <cell r="CF69">
            <v>0</v>
          </cell>
          <cell r="CG69" t="str">
            <v>2 NO</v>
          </cell>
          <cell r="CL69" t="str">
            <v>2 NO</v>
          </cell>
        </row>
        <row r="70">
          <cell r="BA70">
            <v>0</v>
          </cell>
          <cell r="CF70">
            <v>0</v>
          </cell>
          <cell r="CG70" t="str">
            <v>2 NO</v>
          </cell>
          <cell r="CL70" t="str">
            <v>2 NO</v>
          </cell>
        </row>
        <row r="71">
          <cell r="BA71">
            <v>0</v>
          </cell>
          <cell r="CF71">
            <v>0</v>
          </cell>
          <cell r="CG71" t="str">
            <v>2 NO</v>
          </cell>
          <cell r="CL71" t="str">
            <v>2 NO</v>
          </cell>
        </row>
        <row r="72">
          <cell r="BA72">
            <v>0</v>
          </cell>
          <cell r="CF72">
            <v>0</v>
          </cell>
          <cell r="CG72" t="str">
            <v>2 NO</v>
          </cell>
          <cell r="CL72" t="str">
            <v>2 NO</v>
          </cell>
        </row>
        <row r="73">
          <cell r="BA73">
            <v>0</v>
          </cell>
          <cell r="CF73">
            <v>0</v>
          </cell>
          <cell r="CG73" t="str">
            <v>2 NO</v>
          </cell>
          <cell r="CL73" t="str">
            <v>2 NO</v>
          </cell>
        </row>
        <row r="74">
          <cell r="BA74">
            <v>0</v>
          </cell>
          <cell r="CF74">
            <v>0</v>
          </cell>
          <cell r="CG74" t="str">
            <v>2 NO</v>
          </cell>
          <cell r="CL74" t="str">
            <v>2 NO</v>
          </cell>
        </row>
        <row r="75">
          <cell r="BA75">
            <v>0</v>
          </cell>
          <cell r="CF75">
            <v>0</v>
          </cell>
          <cell r="CG75" t="str">
            <v>2 NO</v>
          </cell>
          <cell r="CL75" t="str">
            <v>2 NO</v>
          </cell>
        </row>
        <row r="76">
          <cell r="BA76">
            <v>0</v>
          </cell>
          <cell r="CF76">
            <v>0</v>
          </cell>
          <cell r="CG76" t="str">
            <v>2 NO</v>
          </cell>
          <cell r="CL76" t="str">
            <v>2 NO</v>
          </cell>
        </row>
        <row r="77">
          <cell r="E77">
            <v>2240000</v>
          </cell>
          <cell r="BA77">
            <v>0</v>
          </cell>
          <cell r="CF77">
            <v>0</v>
          </cell>
          <cell r="CG77" t="str">
            <v>2 NO</v>
          </cell>
          <cell r="CL77" t="str">
            <v>2 NO</v>
          </cell>
        </row>
        <row r="78">
          <cell r="BA78">
            <v>0</v>
          </cell>
          <cell r="CF78">
            <v>0</v>
          </cell>
          <cell r="CG78" t="str">
            <v>2 NO</v>
          </cell>
          <cell r="CL78" t="str">
            <v>1 SI</v>
          </cell>
        </row>
        <row r="79">
          <cell r="BA79">
            <v>6666667</v>
          </cell>
          <cell r="CF79">
            <v>16</v>
          </cell>
          <cell r="CG79" t="str">
            <v>2 NO</v>
          </cell>
          <cell r="CL79" t="str">
            <v>2 NO</v>
          </cell>
        </row>
        <row r="80">
          <cell r="BA80">
            <v>0</v>
          </cell>
          <cell r="CF80">
            <v>0</v>
          </cell>
          <cell r="CG80" t="str">
            <v>2 NO</v>
          </cell>
          <cell r="CL80" t="str">
            <v>2 NO</v>
          </cell>
        </row>
        <row r="81">
          <cell r="BA81">
            <v>0</v>
          </cell>
          <cell r="CF81">
            <v>0</v>
          </cell>
          <cell r="CG81" t="str">
            <v>2 NO</v>
          </cell>
          <cell r="CL81" t="str">
            <v>2 NO</v>
          </cell>
        </row>
        <row r="82">
          <cell r="BA82">
            <v>0</v>
          </cell>
          <cell r="CF82">
            <v>0</v>
          </cell>
          <cell r="CG82" t="str">
            <v>2 NO</v>
          </cell>
          <cell r="CL82" t="str">
            <v>2 NO</v>
          </cell>
        </row>
        <row r="83">
          <cell r="BA83">
            <v>5866667</v>
          </cell>
          <cell r="CF83">
            <v>16</v>
          </cell>
          <cell r="CG83" t="str">
            <v>2 NO</v>
          </cell>
          <cell r="CL83" t="str">
            <v>2 NO</v>
          </cell>
        </row>
        <row r="84">
          <cell r="BA84">
            <v>4120000</v>
          </cell>
          <cell r="CF84">
            <v>15</v>
          </cell>
          <cell r="CG84" t="str">
            <v>2 NO</v>
          </cell>
          <cell r="CL84" t="str">
            <v>2 NO</v>
          </cell>
        </row>
        <row r="85">
          <cell r="BA85">
            <v>0</v>
          </cell>
          <cell r="CF85">
            <v>0</v>
          </cell>
          <cell r="CG85" t="str">
            <v>2 NO</v>
          </cell>
          <cell r="CL85" t="str">
            <v>1 SI</v>
          </cell>
        </row>
        <row r="86">
          <cell r="BA86">
            <v>0</v>
          </cell>
          <cell r="CF86">
            <v>0</v>
          </cell>
          <cell r="CG86" t="str">
            <v>2 NO</v>
          </cell>
          <cell r="CL86" t="str">
            <v>2 NO</v>
          </cell>
        </row>
        <row r="87">
          <cell r="BA87">
            <v>2383333</v>
          </cell>
          <cell r="CF87">
            <v>13</v>
          </cell>
          <cell r="CG87" t="str">
            <v>2 NO</v>
          </cell>
          <cell r="CL87" t="str">
            <v>2 NO</v>
          </cell>
        </row>
        <row r="88">
          <cell r="BA88">
            <v>0</v>
          </cell>
          <cell r="CF88">
            <v>0</v>
          </cell>
          <cell r="CG88" t="str">
            <v>2 NO</v>
          </cell>
          <cell r="CL88" t="str">
            <v>2 NO</v>
          </cell>
        </row>
        <row r="89">
          <cell r="BA89">
            <v>0</v>
          </cell>
          <cell r="CF89">
            <v>0</v>
          </cell>
          <cell r="CG89" t="str">
            <v>2 NO</v>
          </cell>
          <cell r="CL89" t="str">
            <v>2 NO</v>
          </cell>
        </row>
        <row r="90">
          <cell r="BA90">
            <v>1201667</v>
          </cell>
          <cell r="CF90">
            <v>7</v>
          </cell>
          <cell r="CG90" t="str">
            <v>2 NO</v>
          </cell>
          <cell r="CL90" t="str">
            <v>2 NO</v>
          </cell>
        </row>
        <row r="91">
          <cell r="BA91">
            <v>0</v>
          </cell>
          <cell r="CF91">
            <v>0</v>
          </cell>
          <cell r="CG91" t="str">
            <v>2 NO</v>
          </cell>
          <cell r="CL91" t="str">
            <v>2 NO</v>
          </cell>
        </row>
        <row r="92">
          <cell r="BA92">
            <v>0</v>
          </cell>
          <cell r="CF92">
            <v>0</v>
          </cell>
          <cell r="CG92" t="str">
            <v>2 NO</v>
          </cell>
          <cell r="CL92" t="str">
            <v>1 SI</v>
          </cell>
        </row>
        <row r="93">
          <cell r="BA93">
            <v>0</v>
          </cell>
          <cell r="CF93">
            <v>0</v>
          </cell>
          <cell r="CG93" t="str">
            <v>2 NO</v>
          </cell>
          <cell r="CL93" t="str">
            <v>1 SI</v>
          </cell>
        </row>
        <row r="94">
          <cell r="BA94">
            <v>0</v>
          </cell>
          <cell r="CF94">
            <v>0</v>
          </cell>
          <cell r="CG94" t="str">
            <v>2 NO</v>
          </cell>
          <cell r="CL94" t="str">
            <v>2 NO</v>
          </cell>
        </row>
        <row r="95">
          <cell r="BA95">
            <v>0</v>
          </cell>
          <cell r="CF95">
            <v>0</v>
          </cell>
          <cell r="CG95" t="str">
            <v>2 NO</v>
          </cell>
          <cell r="CL95" t="str">
            <v>2 NO</v>
          </cell>
        </row>
        <row r="96">
          <cell r="BA96">
            <v>0</v>
          </cell>
          <cell r="CF96">
            <v>0</v>
          </cell>
          <cell r="CG96" t="str">
            <v>2 NO</v>
          </cell>
          <cell r="CL96" t="str">
            <v>2 NO</v>
          </cell>
        </row>
        <row r="97">
          <cell r="BA97">
            <v>0</v>
          </cell>
          <cell r="CF97">
            <v>0</v>
          </cell>
          <cell r="CG97" t="str">
            <v>2 NO</v>
          </cell>
          <cell r="CL97" t="str">
            <v>2 NO</v>
          </cell>
        </row>
        <row r="98">
          <cell r="BA98">
            <v>0</v>
          </cell>
          <cell r="CF98">
            <v>0</v>
          </cell>
          <cell r="CG98" t="str">
            <v>2 NO</v>
          </cell>
          <cell r="CL98" t="str">
            <v>2 NO</v>
          </cell>
        </row>
        <row r="99">
          <cell r="BA99">
            <v>0</v>
          </cell>
          <cell r="CF99">
            <v>0</v>
          </cell>
          <cell r="CG99" t="str">
            <v>2 NO</v>
          </cell>
          <cell r="CL99" t="str">
            <v>2 NO</v>
          </cell>
        </row>
        <row r="100">
          <cell r="BA100">
            <v>0</v>
          </cell>
          <cell r="CF100">
            <v>0</v>
          </cell>
          <cell r="CG100" t="str">
            <v>2 NO</v>
          </cell>
          <cell r="CL100" t="str">
            <v>2 NO</v>
          </cell>
        </row>
        <row r="101">
          <cell r="BA101">
            <v>0</v>
          </cell>
          <cell r="CF101">
            <v>0</v>
          </cell>
          <cell r="CG101" t="str">
            <v>2 NO</v>
          </cell>
          <cell r="CL101" t="str">
            <v>2 NO</v>
          </cell>
        </row>
        <row r="102">
          <cell r="BA102">
            <v>5922500</v>
          </cell>
          <cell r="CF102">
            <v>15</v>
          </cell>
          <cell r="CG102" t="str">
            <v>2 NO</v>
          </cell>
          <cell r="CL102" t="str">
            <v>2 NO</v>
          </cell>
        </row>
        <row r="103">
          <cell r="E103">
            <v>300333</v>
          </cell>
          <cell r="BA103">
            <v>0</v>
          </cell>
          <cell r="CF103">
            <v>0</v>
          </cell>
          <cell r="CG103" t="str">
            <v>2 NO</v>
          </cell>
          <cell r="CL103" t="str">
            <v>2 NO</v>
          </cell>
        </row>
        <row r="104">
          <cell r="BA104">
            <v>3173333</v>
          </cell>
          <cell r="CF104">
            <v>14</v>
          </cell>
          <cell r="CG104" t="str">
            <v>2 NO</v>
          </cell>
          <cell r="CL104" t="str">
            <v>2 NO</v>
          </cell>
        </row>
        <row r="105">
          <cell r="BA105">
            <v>4250000</v>
          </cell>
          <cell r="CF105">
            <v>15</v>
          </cell>
          <cell r="CG105" t="str">
            <v>2 NO</v>
          </cell>
          <cell r="CL105" t="str">
            <v>2 NO</v>
          </cell>
        </row>
        <row r="106">
          <cell r="BA106">
            <v>0</v>
          </cell>
          <cell r="CF106">
            <v>0</v>
          </cell>
          <cell r="CG106" t="str">
            <v>2 NO</v>
          </cell>
          <cell r="CL106" t="str">
            <v>2 NO</v>
          </cell>
        </row>
        <row r="107">
          <cell r="BA107">
            <v>0</v>
          </cell>
          <cell r="CF107">
            <v>0</v>
          </cell>
          <cell r="CG107" t="str">
            <v>2 NO</v>
          </cell>
          <cell r="CL107" t="str">
            <v>2 NO</v>
          </cell>
        </row>
        <row r="108">
          <cell r="BA108">
            <v>0</v>
          </cell>
          <cell r="CF108">
            <v>0</v>
          </cell>
          <cell r="CG108" t="str">
            <v>2 NO</v>
          </cell>
          <cell r="CL108" t="str">
            <v>2 NO</v>
          </cell>
        </row>
        <row r="109">
          <cell r="BA109">
            <v>0</v>
          </cell>
          <cell r="CF109">
            <v>0</v>
          </cell>
          <cell r="CG109" t="str">
            <v>2 NO</v>
          </cell>
          <cell r="CL109" t="str">
            <v>2 NO</v>
          </cell>
        </row>
        <row r="110">
          <cell r="BA110">
            <v>0</v>
          </cell>
          <cell r="CF110">
            <v>0</v>
          </cell>
          <cell r="CG110" t="str">
            <v>2 NO</v>
          </cell>
          <cell r="CL110" t="str">
            <v>2 NO</v>
          </cell>
        </row>
        <row r="111">
          <cell r="BA111">
            <v>0</v>
          </cell>
          <cell r="CF111">
            <v>0</v>
          </cell>
          <cell r="CG111" t="str">
            <v>2 NO</v>
          </cell>
          <cell r="CL111" t="str">
            <v>2 NO</v>
          </cell>
        </row>
        <row r="112">
          <cell r="BA112">
            <v>0</v>
          </cell>
          <cell r="CF112">
            <v>0</v>
          </cell>
          <cell r="CG112" t="str">
            <v>2 NO</v>
          </cell>
          <cell r="CL112" t="str">
            <v>2 NO</v>
          </cell>
        </row>
        <row r="113">
          <cell r="BA113">
            <v>0</v>
          </cell>
          <cell r="CF113">
            <v>0</v>
          </cell>
          <cell r="CG113" t="str">
            <v>2 NO</v>
          </cell>
          <cell r="CL113" t="str">
            <v>2 NO</v>
          </cell>
        </row>
        <row r="114">
          <cell r="CF114">
            <v>0</v>
          </cell>
          <cell r="CG114" t="str">
            <v>2 NO</v>
          </cell>
          <cell r="CL114" t="str">
            <v>2 NO</v>
          </cell>
        </row>
        <row r="115">
          <cell r="BA115">
            <v>12183333</v>
          </cell>
          <cell r="CF115">
            <v>43</v>
          </cell>
          <cell r="CG115" t="str">
            <v>2 NO</v>
          </cell>
          <cell r="CL115" t="str">
            <v>2 NO</v>
          </cell>
        </row>
        <row r="117">
          <cell r="BA117">
            <v>0</v>
          </cell>
          <cell r="CF117">
            <v>0</v>
          </cell>
          <cell r="CG117" t="str">
            <v>2 NO</v>
          </cell>
          <cell r="CL117" t="str">
            <v>1 SI</v>
          </cell>
        </row>
        <row r="118">
          <cell r="BA118">
            <v>0</v>
          </cell>
          <cell r="CF118">
            <v>0</v>
          </cell>
          <cell r="CG118" t="str">
            <v>2 NO</v>
          </cell>
          <cell r="CL118" t="str">
            <v>2 NO</v>
          </cell>
        </row>
        <row r="119">
          <cell r="BA119">
            <v>20408333</v>
          </cell>
          <cell r="CF119">
            <v>80</v>
          </cell>
          <cell r="CG119" t="str">
            <v>2 NO</v>
          </cell>
          <cell r="CL119" t="str">
            <v>2 NO</v>
          </cell>
        </row>
        <row r="120">
          <cell r="BA120">
            <v>6383333</v>
          </cell>
          <cell r="CF120">
            <v>13</v>
          </cell>
          <cell r="CG120" t="str">
            <v>2 NO</v>
          </cell>
          <cell r="CL120" t="str">
            <v>2 NO</v>
          </cell>
        </row>
        <row r="121">
          <cell r="BA121">
            <v>0</v>
          </cell>
          <cell r="CF121">
            <v>0</v>
          </cell>
          <cell r="CG121" t="str">
            <v>2 NO</v>
          </cell>
          <cell r="CL121" t="str">
            <v>2 NO</v>
          </cell>
        </row>
        <row r="122">
          <cell r="BA122">
            <v>0</v>
          </cell>
          <cell r="CF122">
            <v>0</v>
          </cell>
          <cell r="CG122" t="str">
            <v>2 NO</v>
          </cell>
          <cell r="CL122" t="str">
            <v>2 NO</v>
          </cell>
        </row>
        <row r="123">
          <cell r="BA123">
            <v>0</v>
          </cell>
          <cell r="CF123">
            <v>0</v>
          </cell>
          <cell r="CG123" t="str">
            <v>2 NO</v>
          </cell>
          <cell r="CL123" t="str">
            <v>2 NO</v>
          </cell>
        </row>
        <row r="124">
          <cell r="BA124">
            <v>2600000</v>
          </cell>
          <cell r="CF124">
            <v>13</v>
          </cell>
          <cell r="CG124" t="str">
            <v>2 NO</v>
          </cell>
          <cell r="CL124" t="str">
            <v>2 NO</v>
          </cell>
        </row>
        <row r="125">
          <cell r="BA125">
            <v>3845333</v>
          </cell>
          <cell r="CF125">
            <v>14</v>
          </cell>
          <cell r="CG125" t="str">
            <v>2 NO</v>
          </cell>
          <cell r="CL125" t="str">
            <v>2 NO</v>
          </cell>
        </row>
        <row r="126">
          <cell r="BA126">
            <v>0</v>
          </cell>
          <cell r="CF126">
            <v>14</v>
          </cell>
          <cell r="CG126" t="str">
            <v>2 NO</v>
          </cell>
          <cell r="CL126" t="str">
            <v>2 NO</v>
          </cell>
        </row>
        <row r="127">
          <cell r="BA127">
            <v>3502000</v>
          </cell>
          <cell r="CF127">
            <v>12</v>
          </cell>
          <cell r="CG127" t="str">
            <v>2 NO</v>
          </cell>
          <cell r="CL127" t="str">
            <v>2 NO</v>
          </cell>
        </row>
        <row r="128">
          <cell r="BA128">
            <v>0</v>
          </cell>
          <cell r="CF128">
            <v>0</v>
          </cell>
          <cell r="CG128" t="str">
            <v>2 NO</v>
          </cell>
          <cell r="CL128" t="str">
            <v>2 NO</v>
          </cell>
        </row>
        <row r="129">
          <cell r="BA129">
            <v>2700000</v>
          </cell>
          <cell r="CF129">
            <v>9</v>
          </cell>
          <cell r="CG129" t="str">
            <v>2 NO</v>
          </cell>
          <cell r="CL129" t="str">
            <v>2 NO</v>
          </cell>
        </row>
        <row r="130">
          <cell r="BA130">
            <v>0</v>
          </cell>
          <cell r="CF130">
            <v>0</v>
          </cell>
          <cell r="CG130" t="str">
            <v>2 NO</v>
          </cell>
          <cell r="CL130" t="str">
            <v>1 SI</v>
          </cell>
        </row>
        <row r="131">
          <cell r="BA131">
            <v>0</v>
          </cell>
          <cell r="CF131">
            <v>0</v>
          </cell>
          <cell r="CG131" t="str">
            <v>2 NO</v>
          </cell>
          <cell r="CL131" t="str">
            <v>2 NO</v>
          </cell>
        </row>
        <row r="132">
          <cell r="BA132">
            <v>0</v>
          </cell>
          <cell r="CF132">
            <v>0</v>
          </cell>
          <cell r="CG132" t="str">
            <v>2 NO</v>
          </cell>
          <cell r="CL132" t="str">
            <v>2 NO</v>
          </cell>
        </row>
        <row r="133">
          <cell r="BA133">
            <v>0</v>
          </cell>
          <cell r="CF133">
            <v>0</v>
          </cell>
          <cell r="CG133" t="str">
            <v>2 NO</v>
          </cell>
          <cell r="CL133" t="str">
            <v>2 NO</v>
          </cell>
        </row>
        <row r="134">
          <cell r="BA134">
            <v>0</v>
          </cell>
          <cell r="CF134">
            <v>0</v>
          </cell>
          <cell r="CG134" t="str">
            <v>2 NO</v>
          </cell>
          <cell r="CL134" t="str">
            <v>2 NO</v>
          </cell>
        </row>
        <row r="135">
          <cell r="BA135">
            <v>0</v>
          </cell>
          <cell r="CF135">
            <v>0</v>
          </cell>
          <cell r="CG135" t="str">
            <v>2 NO</v>
          </cell>
          <cell r="CL135" t="str">
            <v>2 NO</v>
          </cell>
        </row>
        <row r="136">
          <cell r="BA136">
            <v>0</v>
          </cell>
          <cell r="CF136">
            <v>0</v>
          </cell>
          <cell r="CG136" t="str">
            <v>2 NO</v>
          </cell>
          <cell r="CL136" t="str">
            <v>2 NO</v>
          </cell>
        </row>
        <row r="137">
          <cell r="BA137">
            <v>0</v>
          </cell>
          <cell r="CF137">
            <v>0</v>
          </cell>
          <cell r="CG137" t="str">
            <v>2 NO</v>
          </cell>
          <cell r="CL137" t="str">
            <v>2 NO</v>
          </cell>
        </row>
        <row r="138">
          <cell r="BA138">
            <v>0</v>
          </cell>
          <cell r="CF138">
            <v>0</v>
          </cell>
          <cell r="CG138" t="str">
            <v>2 NO</v>
          </cell>
          <cell r="CL138" t="str">
            <v>2 NO</v>
          </cell>
        </row>
        <row r="139">
          <cell r="BA139">
            <v>3033333</v>
          </cell>
          <cell r="CF139">
            <v>13</v>
          </cell>
          <cell r="CG139" t="str">
            <v>2 NO</v>
          </cell>
          <cell r="CL139" t="str">
            <v>2 NO</v>
          </cell>
        </row>
        <row r="140">
          <cell r="BA140">
            <v>22320000</v>
          </cell>
          <cell r="CF140">
            <v>94</v>
          </cell>
          <cell r="CG140" t="str">
            <v>2 NO</v>
          </cell>
          <cell r="CL140" t="str">
            <v>2 NO</v>
          </cell>
        </row>
        <row r="141">
          <cell r="BA141">
            <v>25500000</v>
          </cell>
          <cell r="CF141">
            <v>86</v>
          </cell>
          <cell r="CG141" t="str">
            <v>2 NO</v>
          </cell>
          <cell r="CL141" t="str">
            <v>2 NO</v>
          </cell>
        </row>
        <row r="142">
          <cell r="BA142">
            <v>4200000</v>
          </cell>
          <cell r="CF142">
            <v>12</v>
          </cell>
          <cell r="CG142" t="str">
            <v>2 NO</v>
          </cell>
          <cell r="CL142" t="str">
            <v>2 NO</v>
          </cell>
        </row>
        <row r="143">
          <cell r="BA143">
            <v>0</v>
          </cell>
          <cell r="CF143">
            <v>0</v>
          </cell>
          <cell r="CG143" t="str">
            <v>2 NO</v>
          </cell>
          <cell r="CL143" t="str">
            <v>2 NO</v>
          </cell>
        </row>
        <row r="144">
          <cell r="BA144">
            <v>0</v>
          </cell>
          <cell r="CF144">
            <v>0</v>
          </cell>
          <cell r="CG144" t="str">
            <v>2 NO</v>
          </cell>
          <cell r="CL144" t="str">
            <v>2 NO</v>
          </cell>
        </row>
        <row r="145">
          <cell r="BA145">
            <v>0</v>
          </cell>
          <cell r="CF145">
            <v>0</v>
          </cell>
          <cell r="CG145" t="str">
            <v>2 NO</v>
          </cell>
          <cell r="CL145" t="str">
            <v>2 NO</v>
          </cell>
        </row>
        <row r="146">
          <cell r="BA146">
            <v>0</v>
          </cell>
          <cell r="CF146">
            <v>0</v>
          </cell>
          <cell r="CG146" t="str">
            <v>2 NO</v>
          </cell>
          <cell r="CL146" t="str">
            <v>2 NO</v>
          </cell>
        </row>
        <row r="147">
          <cell r="BA147">
            <v>7824567</v>
          </cell>
          <cell r="CF147">
            <v>43</v>
          </cell>
          <cell r="CG147" t="str">
            <v>2 NO</v>
          </cell>
          <cell r="CL147" t="str">
            <v>2 NO</v>
          </cell>
        </row>
        <row r="148">
          <cell r="BA148">
            <v>0</v>
          </cell>
          <cell r="CF148">
            <v>0</v>
          </cell>
          <cell r="CG148" t="str">
            <v>2 NO</v>
          </cell>
          <cell r="CL148" t="str">
            <v>2 NO</v>
          </cell>
        </row>
        <row r="149">
          <cell r="BA149">
            <v>0</v>
          </cell>
          <cell r="CF149">
            <v>0</v>
          </cell>
          <cell r="CG149" t="str">
            <v>2 NO</v>
          </cell>
          <cell r="CL149" t="str">
            <v>2 NO</v>
          </cell>
        </row>
        <row r="150">
          <cell r="BA150">
            <v>4333333</v>
          </cell>
          <cell r="CF150">
            <v>13</v>
          </cell>
          <cell r="CG150" t="str">
            <v>2 NO</v>
          </cell>
          <cell r="CL150" t="str">
            <v>2 NO</v>
          </cell>
        </row>
        <row r="151">
          <cell r="BA151">
            <v>4766667</v>
          </cell>
          <cell r="CF151">
            <v>13</v>
          </cell>
          <cell r="CG151" t="str">
            <v>2 NO</v>
          </cell>
          <cell r="CL151" t="str">
            <v>2 NO</v>
          </cell>
        </row>
        <row r="152">
          <cell r="BA152">
            <v>0</v>
          </cell>
          <cell r="CF152">
            <v>0</v>
          </cell>
          <cell r="CG152" t="str">
            <v>2 NO</v>
          </cell>
          <cell r="CL152" t="str">
            <v>2 NO</v>
          </cell>
        </row>
        <row r="153">
          <cell r="BA153">
            <v>0</v>
          </cell>
          <cell r="CF153">
            <v>0</v>
          </cell>
          <cell r="CG153" t="str">
            <v>2 NO</v>
          </cell>
          <cell r="CL153" t="str">
            <v>2 NO</v>
          </cell>
        </row>
        <row r="154">
          <cell r="BA154">
            <v>3400000</v>
          </cell>
          <cell r="CF154">
            <v>12</v>
          </cell>
          <cell r="CG154" t="str">
            <v>2 NO</v>
          </cell>
          <cell r="CL154" t="str">
            <v>2 NO</v>
          </cell>
        </row>
        <row r="155">
          <cell r="BA155">
            <v>0</v>
          </cell>
          <cell r="CF155">
            <v>0</v>
          </cell>
          <cell r="CG155" t="str">
            <v>2 NO</v>
          </cell>
          <cell r="CL155" t="str">
            <v>1 SI</v>
          </cell>
        </row>
        <row r="156">
          <cell r="BA156">
            <v>3500000</v>
          </cell>
          <cell r="CF156">
            <v>10</v>
          </cell>
          <cell r="CG156" t="str">
            <v>2 NO</v>
          </cell>
          <cell r="CL156" t="str">
            <v>2 NO</v>
          </cell>
        </row>
        <row r="157">
          <cell r="BA157">
            <v>2120000</v>
          </cell>
          <cell r="CF157">
            <v>12</v>
          </cell>
          <cell r="CG157" t="str">
            <v>2 NO</v>
          </cell>
          <cell r="CL157" t="str">
            <v>2 NO</v>
          </cell>
        </row>
        <row r="158">
          <cell r="BA158">
            <v>5200000</v>
          </cell>
          <cell r="CF158">
            <v>12</v>
          </cell>
          <cell r="CG158" t="str">
            <v>2 NO</v>
          </cell>
          <cell r="CL158" t="str">
            <v>2 NO</v>
          </cell>
        </row>
        <row r="159">
          <cell r="BA159">
            <v>2884000</v>
          </cell>
          <cell r="CF159">
            <v>12</v>
          </cell>
          <cell r="CG159" t="str">
            <v>2 NO</v>
          </cell>
          <cell r="CL159" t="str">
            <v>2 NO</v>
          </cell>
        </row>
        <row r="160">
          <cell r="E160">
            <v>317333</v>
          </cell>
          <cell r="BA160">
            <v>19040000</v>
          </cell>
          <cell r="CF160">
            <v>61</v>
          </cell>
          <cell r="CG160" t="str">
            <v>2 NO</v>
          </cell>
          <cell r="CL160" t="str">
            <v>2 NO</v>
          </cell>
        </row>
        <row r="161">
          <cell r="BA161">
            <v>0</v>
          </cell>
          <cell r="CF161">
            <v>0</v>
          </cell>
          <cell r="CG161" t="str">
            <v>2 NO</v>
          </cell>
          <cell r="CL161" t="str">
            <v>2 NO</v>
          </cell>
        </row>
        <row r="162">
          <cell r="BA162">
            <v>3296000</v>
          </cell>
          <cell r="CF162">
            <v>12</v>
          </cell>
          <cell r="CG162" t="str">
            <v>2 NO</v>
          </cell>
          <cell r="CL162" t="str">
            <v>2 NO</v>
          </cell>
        </row>
        <row r="163">
          <cell r="BA163">
            <v>3296000</v>
          </cell>
          <cell r="CF163">
            <v>12</v>
          </cell>
          <cell r="CG163" t="str">
            <v>2 NO</v>
          </cell>
          <cell r="CL163" t="str">
            <v>2 NO</v>
          </cell>
        </row>
        <row r="164">
          <cell r="BA164">
            <v>4333333</v>
          </cell>
          <cell r="CF164">
            <v>13</v>
          </cell>
          <cell r="CG164" t="str">
            <v>2 NO</v>
          </cell>
          <cell r="CL164" t="str">
            <v>2 NO</v>
          </cell>
        </row>
        <row r="165">
          <cell r="BA165">
            <v>4333333</v>
          </cell>
          <cell r="CF165">
            <v>13</v>
          </cell>
          <cell r="CG165" t="str">
            <v>2 NO</v>
          </cell>
          <cell r="CL165" t="str">
            <v>2 NO</v>
          </cell>
        </row>
        <row r="166">
          <cell r="BA166">
            <v>0</v>
          </cell>
          <cell r="CF166">
            <v>0</v>
          </cell>
          <cell r="CG166" t="str">
            <v>2 NO</v>
          </cell>
          <cell r="CL166" t="str">
            <v>2 NO</v>
          </cell>
        </row>
        <row r="167">
          <cell r="BA167">
            <v>0</v>
          </cell>
          <cell r="CF167">
            <v>0</v>
          </cell>
          <cell r="CG167" t="str">
            <v>2 NO</v>
          </cell>
          <cell r="CL167" t="str">
            <v>2 NO</v>
          </cell>
        </row>
        <row r="168">
          <cell r="BA168">
            <v>0</v>
          </cell>
          <cell r="CF168">
            <v>0</v>
          </cell>
          <cell r="CG168" t="str">
            <v>2 NO</v>
          </cell>
          <cell r="CL168" t="str">
            <v>2 NO</v>
          </cell>
        </row>
        <row r="169">
          <cell r="BA169">
            <v>0</v>
          </cell>
          <cell r="CF169">
            <v>0</v>
          </cell>
          <cell r="CG169" t="str">
            <v>2 NO</v>
          </cell>
          <cell r="CL169" t="str">
            <v>2 NO</v>
          </cell>
        </row>
        <row r="170">
          <cell r="BA170">
            <v>0</v>
          </cell>
          <cell r="CF170">
            <v>0</v>
          </cell>
          <cell r="CG170" t="str">
            <v>2 NO</v>
          </cell>
          <cell r="CL170" t="str">
            <v>2 NO</v>
          </cell>
        </row>
        <row r="171">
          <cell r="BA171">
            <v>1984000</v>
          </cell>
          <cell r="CF171">
            <v>12</v>
          </cell>
          <cell r="CG171" t="str">
            <v>2 NO</v>
          </cell>
          <cell r="CL171" t="str">
            <v>2 NO</v>
          </cell>
        </row>
        <row r="172">
          <cell r="BA172">
            <v>1984000</v>
          </cell>
          <cell r="CF172">
            <v>12</v>
          </cell>
          <cell r="CG172" t="str">
            <v>2 NO</v>
          </cell>
          <cell r="CL172" t="str">
            <v>2 NO</v>
          </cell>
        </row>
        <row r="173">
          <cell r="BA173">
            <v>0</v>
          </cell>
          <cell r="CF173">
            <v>0</v>
          </cell>
          <cell r="CG173" t="str">
            <v>2 NO</v>
          </cell>
          <cell r="CL173" t="str">
            <v>2 NO</v>
          </cell>
        </row>
        <row r="174">
          <cell r="BA174">
            <v>0</v>
          </cell>
          <cell r="CF174">
            <v>0</v>
          </cell>
          <cell r="CG174" t="str">
            <v>2 NO</v>
          </cell>
          <cell r="CL174" t="str">
            <v>2 NO</v>
          </cell>
        </row>
        <row r="175">
          <cell r="BA175">
            <v>6066667</v>
          </cell>
          <cell r="CF175">
            <v>13</v>
          </cell>
          <cell r="CG175" t="str">
            <v>2 NO</v>
          </cell>
          <cell r="CL175" t="str">
            <v>2 NO</v>
          </cell>
        </row>
        <row r="176">
          <cell r="BA176">
            <v>1570400</v>
          </cell>
          <cell r="CF176">
            <v>12</v>
          </cell>
          <cell r="CG176" t="str">
            <v>2 NO</v>
          </cell>
          <cell r="CL176" t="str">
            <v>2 NO</v>
          </cell>
        </row>
        <row r="177">
          <cell r="BA177">
            <v>1200000</v>
          </cell>
          <cell r="CF177">
            <v>9</v>
          </cell>
          <cell r="CG177" t="str">
            <v>2 NO</v>
          </cell>
          <cell r="CL177" t="str">
            <v>2 NO</v>
          </cell>
        </row>
        <row r="178">
          <cell r="BA178">
            <v>9360640</v>
          </cell>
          <cell r="CF178">
            <v>32</v>
          </cell>
          <cell r="CG178" t="str">
            <v>2 NO</v>
          </cell>
          <cell r="CL178" t="str">
            <v>2 NO</v>
          </cell>
        </row>
        <row r="179">
          <cell r="BA179">
            <v>0</v>
          </cell>
          <cell r="CF179">
            <v>0</v>
          </cell>
          <cell r="CG179" t="str">
            <v>2 NO</v>
          </cell>
          <cell r="CL179" t="str">
            <v>2 NO</v>
          </cell>
        </row>
        <row r="180">
          <cell r="BA180">
            <v>0</v>
          </cell>
          <cell r="CF180">
            <v>0</v>
          </cell>
          <cell r="CG180" t="str">
            <v>2 NO</v>
          </cell>
          <cell r="CL180" t="str">
            <v>2 NO</v>
          </cell>
        </row>
        <row r="181">
          <cell r="BA181">
            <v>0</v>
          </cell>
          <cell r="CF181">
            <v>0</v>
          </cell>
          <cell r="CG181" t="str">
            <v>2 NO</v>
          </cell>
          <cell r="CL181" t="str">
            <v>1 SI</v>
          </cell>
        </row>
        <row r="182">
          <cell r="BA182">
            <v>0</v>
          </cell>
          <cell r="CF182">
            <v>0</v>
          </cell>
          <cell r="CG182" t="str">
            <v>2 NO</v>
          </cell>
          <cell r="CL182" t="str">
            <v>2 NO</v>
          </cell>
        </row>
        <row r="183">
          <cell r="BA183">
            <v>0</v>
          </cell>
          <cell r="CF183">
            <v>0</v>
          </cell>
          <cell r="CG183" t="str">
            <v>2 NO</v>
          </cell>
          <cell r="CL183" t="str">
            <v>2 NO</v>
          </cell>
        </row>
        <row r="184">
          <cell r="BA184">
            <v>0</v>
          </cell>
          <cell r="CF184">
            <v>0</v>
          </cell>
          <cell r="CG184" t="str">
            <v>2 NO</v>
          </cell>
          <cell r="CL184" t="str">
            <v>2 NO</v>
          </cell>
        </row>
        <row r="185">
          <cell r="BA185">
            <v>0</v>
          </cell>
          <cell r="CF185">
            <v>0</v>
          </cell>
          <cell r="CG185" t="str">
            <v>2 NO</v>
          </cell>
          <cell r="CL185" t="str">
            <v>2 NO</v>
          </cell>
        </row>
        <row r="186">
          <cell r="BA186">
            <v>0</v>
          </cell>
          <cell r="CF186">
            <v>0</v>
          </cell>
          <cell r="CG186" t="str">
            <v>2 NO</v>
          </cell>
          <cell r="CL186" t="str">
            <v>2 NO</v>
          </cell>
        </row>
        <row r="187">
          <cell r="BA187">
            <v>0</v>
          </cell>
          <cell r="CF187">
            <v>0</v>
          </cell>
        </row>
        <row r="188">
          <cell r="BA188">
            <v>0</v>
          </cell>
          <cell r="CF188">
            <v>0</v>
          </cell>
          <cell r="CG188" t="str">
            <v>2 NO</v>
          </cell>
          <cell r="CL188" t="str">
            <v>2 NO</v>
          </cell>
        </row>
        <row r="189">
          <cell r="CF189">
            <v>0</v>
          </cell>
          <cell r="CG189" t="str">
            <v>2 NO</v>
          </cell>
          <cell r="CL189" t="str">
            <v>2 NO</v>
          </cell>
        </row>
        <row r="190">
          <cell r="BA190">
            <v>0</v>
          </cell>
          <cell r="CF190">
            <v>0</v>
          </cell>
          <cell r="CG190" t="str">
            <v>2 NO</v>
          </cell>
          <cell r="CL190" t="str">
            <v>2 NO</v>
          </cell>
        </row>
        <row r="191">
          <cell r="BA191">
            <v>0</v>
          </cell>
          <cell r="CF191">
            <v>0</v>
          </cell>
          <cell r="CG191" t="str">
            <v>2 NO</v>
          </cell>
          <cell r="CL191" t="str">
            <v>2 NO</v>
          </cell>
        </row>
        <row r="192">
          <cell r="BA192">
            <v>43792000</v>
          </cell>
          <cell r="CF192">
            <v>70</v>
          </cell>
          <cell r="CG192" t="str">
            <v>2 NO</v>
          </cell>
          <cell r="CL192" t="str">
            <v>2 NO</v>
          </cell>
        </row>
        <row r="193">
          <cell r="E193">
            <v>4944000</v>
          </cell>
          <cell r="BA193">
            <v>0</v>
          </cell>
          <cell r="CF193">
            <v>0</v>
          </cell>
          <cell r="CG193" t="str">
            <v>1 SI</v>
          </cell>
          <cell r="CL193" t="str">
            <v>2 NO</v>
          </cell>
        </row>
        <row r="194">
          <cell r="BA194">
            <v>0</v>
          </cell>
          <cell r="CF194">
            <v>0</v>
          </cell>
          <cell r="CG194" t="str">
            <v>2 NO</v>
          </cell>
          <cell r="CL194" t="str">
            <v>2 NO</v>
          </cell>
        </row>
        <row r="195">
          <cell r="BA195">
            <v>0</v>
          </cell>
          <cell r="CF195">
            <v>0</v>
          </cell>
          <cell r="CG195" t="str">
            <v>2 NO</v>
          </cell>
          <cell r="CL195" t="str">
            <v>2 NO</v>
          </cell>
        </row>
        <row r="197">
          <cell r="BA197">
            <v>0</v>
          </cell>
          <cell r="CF197">
            <v>0</v>
          </cell>
          <cell r="CG197" t="str">
            <v>2 NO</v>
          </cell>
          <cell r="CL197" t="str">
            <v>2 NO</v>
          </cell>
        </row>
        <row r="198">
          <cell r="BA198">
            <v>1866667</v>
          </cell>
          <cell r="CF198">
            <v>8</v>
          </cell>
          <cell r="CG198" t="str">
            <v>2 NO</v>
          </cell>
          <cell r="CL198" t="str">
            <v>2 NO</v>
          </cell>
        </row>
        <row r="199">
          <cell r="BA199">
            <v>0</v>
          </cell>
          <cell r="CF199">
            <v>0</v>
          </cell>
          <cell r="CG199" t="str">
            <v>2 NO</v>
          </cell>
          <cell r="CL199" t="str">
            <v>1 SI</v>
          </cell>
        </row>
        <row r="200">
          <cell r="BA200">
            <v>0</v>
          </cell>
          <cell r="CF200">
            <v>0</v>
          </cell>
          <cell r="CG200" t="str">
            <v>2 NO</v>
          </cell>
          <cell r="CL200" t="str">
            <v>2 NO</v>
          </cell>
        </row>
        <row r="201">
          <cell r="BA201">
            <v>28818200</v>
          </cell>
          <cell r="CF201">
            <v>100</v>
          </cell>
          <cell r="CG201" t="str">
            <v>1 SI</v>
          </cell>
          <cell r="CL201" t="str">
            <v>2 NO</v>
          </cell>
        </row>
        <row r="202">
          <cell r="BA202">
            <v>8400000</v>
          </cell>
          <cell r="CF202">
            <v>43</v>
          </cell>
          <cell r="CG202" t="str">
            <v>2 NO</v>
          </cell>
          <cell r="CL202" t="str">
            <v>2 NO</v>
          </cell>
        </row>
        <row r="203">
          <cell r="BA203">
            <v>1600000</v>
          </cell>
          <cell r="CF203">
            <v>8</v>
          </cell>
          <cell r="CG203" t="str">
            <v>2 NO</v>
          </cell>
          <cell r="CL203" t="str">
            <v>2 NO</v>
          </cell>
        </row>
        <row r="204">
          <cell r="BA204">
            <v>0</v>
          </cell>
          <cell r="CF204">
            <v>0</v>
          </cell>
          <cell r="CG204" t="str">
            <v>2 NO</v>
          </cell>
          <cell r="CL204" t="str">
            <v>1 SI</v>
          </cell>
        </row>
        <row r="205">
          <cell r="BA205">
            <v>14420000</v>
          </cell>
          <cell r="CF205">
            <v>42</v>
          </cell>
          <cell r="CG205" t="str">
            <v>2 NO</v>
          </cell>
          <cell r="CL205" t="str">
            <v>2 NO</v>
          </cell>
        </row>
        <row r="206">
          <cell r="BA206">
            <v>0</v>
          </cell>
          <cell r="CF206">
            <v>0</v>
          </cell>
          <cell r="CG206" t="str">
            <v>2 NO</v>
          </cell>
          <cell r="CL206" t="str">
            <v>2 NO</v>
          </cell>
        </row>
        <row r="207">
          <cell r="BA207">
            <v>5866666</v>
          </cell>
          <cell r="CF207">
            <v>22</v>
          </cell>
          <cell r="CG207" t="str">
            <v>2 NO</v>
          </cell>
          <cell r="CL207" t="str">
            <v>2 NO</v>
          </cell>
        </row>
        <row r="208">
          <cell r="BA208">
            <v>0</v>
          </cell>
          <cell r="CF208">
            <v>0</v>
          </cell>
          <cell r="CG208" t="str">
            <v>2 NO</v>
          </cell>
          <cell r="CL208" t="str">
            <v>1 SI</v>
          </cell>
        </row>
        <row r="209">
          <cell r="BA209">
            <v>0</v>
          </cell>
          <cell r="CF209">
            <v>0</v>
          </cell>
          <cell r="CG209" t="str">
            <v>2 NO</v>
          </cell>
          <cell r="CL209" t="str">
            <v>2 NO</v>
          </cell>
        </row>
        <row r="210">
          <cell r="BA210">
            <v>0</v>
          </cell>
          <cell r="CF210">
            <v>0</v>
          </cell>
          <cell r="CG210" t="str">
            <v>2 NO</v>
          </cell>
          <cell r="CL210" t="str">
            <v>2 NO</v>
          </cell>
        </row>
        <row r="211">
          <cell r="E211">
            <v>9240000</v>
          </cell>
          <cell r="BA211">
            <v>0</v>
          </cell>
          <cell r="CF211">
            <v>0</v>
          </cell>
          <cell r="CG211" t="str">
            <v>1 SI</v>
          </cell>
          <cell r="CL211" t="str">
            <v>2 NO</v>
          </cell>
        </row>
        <row r="212">
          <cell r="BA212">
            <v>0</v>
          </cell>
          <cell r="CF212">
            <v>0</v>
          </cell>
          <cell r="CG212" t="str">
            <v>2 NO</v>
          </cell>
          <cell r="CL212" t="str">
            <v>2 NO</v>
          </cell>
        </row>
        <row r="213">
          <cell r="BA213">
            <v>1633333</v>
          </cell>
          <cell r="CF213">
            <v>7</v>
          </cell>
          <cell r="CG213" t="str">
            <v>2 NO</v>
          </cell>
          <cell r="CL213" t="str">
            <v>2 NO</v>
          </cell>
        </row>
        <row r="214">
          <cell r="BA214">
            <v>0</v>
          </cell>
          <cell r="CF214">
            <v>0</v>
          </cell>
          <cell r="CG214" t="str">
            <v>2 NO</v>
          </cell>
          <cell r="CL214" t="str">
            <v>2 NO</v>
          </cell>
        </row>
        <row r="215">
          <cell r="BA215">
            <v>18000000</v>
          </cell>
          <cell r="CF215">
            <v>92</v>
          </cell>
          <cell r="CG215" t="str">
            <v>2 NO</v>
          </cell>
          <cell r="CL215" t="str">
            <v>2 NO</v>
          </cell>
        </row>
        <row r="216">
          <cell r="BA216">
            <v>0</v>
          </cell>
          <cell r="CF216">
            <v>0</v>
          </cell>
          <cell r="CG216" t="str">
            <v>2 NO</v>
          </cell>
          <cell r="CL216" t="str">
            <v>2 NO</v>
          </cell>
        </row>
        <row r="217">
          <cell r="BA217">
            <v>1800000</v>
          </cell>
          <cell r="CF217">
            <v>9</v>
          </cell>
        </row>
        <row r="218">
          <cell r="BA218">
            <v>0</v>
          </cell>
          <cell r="CF218">
            <v>0</v>
          </cell>
          <cell r="CG218" t="str">
            <v>2 NO</v>
          </cell>
          <cell r="CL218" t="str">
            <v>2 NO</v>
          </cell>
        </row>
        <row r="219">
          <cell r="BA219">
            <v>0</v>
          </cell>
          <cell r="CF219">
            <v>0</v>
          </cell>
          <cell r="CG219" t="str">
            <v>2 NO</v>
          </cell>
          <cell r="CL219" t="str">
            <v>2 NO</v>
          </cell>
        </row>
        <row r="220">
          <cell r="BA220">
            <v>13733333</v>
          </cell>
          <cell r="CF220">
            <v>84</v>
          </cell>
          <cell r="CG220" t="str">
            <v>1 SI</v>
          </cell>
          <cell r="CL220" t="str">
            <v>2 NO</v>
          </cell>
        </row>
        <row r="221">
          <cell r="BA221">
            <v>7466667</v>
          </cell>
          <cell r="CF221">
            <v>32</v>
          </cell>
          <cell r="CG221" t="str">
            <v>2 NO</v>
          </cell>
          <cell r="CL221" t="str">
            <v>2 NO</v>
          </cell>
        </row>
        <row r="222">
          <cell r="BA222">
            <v>0</v>
          </cell>
          <cell r="CF222">
            <v>0</v>
          </cell>
          <cell r="CG222" t="str">
            <v>2 NO</v>
          </cell>
          <cell r="CL222" t="str">
            <v>2 NO</v>
          </cell>
        </row>
        <row r="223">
          <cell r="BA223">
            <v>0</v>
          </cell>
          <cell r="CF223">
            <v>0</v>
          </cell>
          <cell r="CG223" t="str">
            <v>2 NO</v>
          </cell>
          <cell r="CL223" t="str">
            <v>2 NO</v>
          </cell>
        </row>
        <row r="224">
          <cell r="E224">
            <v>18000001</v>
          </cell>
          <cell r="BA224">
            <v>0</v>
          </cell>
          <cell r="CF224">
            <v>36</v>
          </cell>
          <cell r="CG224" t="str">
            <v>1 SI</v>
          </cell>
          <cell r="CL224" t="str">
            <v>2 NO</v>
          </cell>
        </row>
        <row r="225">
          <cell r="BA225">
            <v>0</v>
          </cell>
          <cell r="CF225">
            <v>0</v>
          </cell>
          <cell r="CG225" t="str">
            <v>2 NO</v>
          </cell>
          <cell r="CL225" t="str">
            <v>1 SI</v>
          </cell>
        </row>
        <row r="226">
          <cell r="BA226">
            <v>916067</v>
          </cell>
          <cell r="CF226">
            <v>7</v>
          </cell>
          <cell r="CG226" t="str">
            <v>2 NO</v>
          </cell>
          <cell r="CL226" t="str">
            <v>2 NO</v>
          </cell>
        </row>
        <row r="227">
          <cell r="BA227">
            <v>1458333</v>
          </cell>
          <cell r="CF227">
            <v>8</v>
          </cell>
          <cell r="CG227" t="str">
            <v>2 NO</v>
          </cell>
          <cell r="CL227" t="str">
            <v>2 NO</v>
          </cell>
        </row>
        <row r="228">
          <cell r="E228">
            <v>5493333</v>
          </cell>
          <cell r="BA228">
            <v>0</v>
          </cell>
          <cell r="CF228">
            <v>0</v>
          </cell>
          <cell r="CG228" t="str">
            <v>1 SI</v>
          </cell>
          <cell r="CL228" t="str">
            <v>2 NO</v>
          </cell>
        </row>
        <row r="229">
          <cell r="BA229">
            <v>0</v>
          </cell>
          <cell r="CF229">
            <v>0</v>
          </cell>
          <cell r="CG229" t="str">
            <v>2 NO</v>
          </cell>
          <cell r="CL229" t="str">
            <v>2 NO</v>
          </cell>
        </row>
        <row r="230">
          <cell r="BA230">
            <v>1225700</v>
          </cell>
          <cell r="CF230">
            <v>7</v>
          </cell>
          <cell r="CG230" t="str">
            <v>2 NO</v>
          </cell>
          <cell r="CL230" t="str">
            <v>2 NO</v>
          </cell>
        </row>
        <row r="231">
          <cell r="BA231">
            <v>0</v>
          </cell>
          <cell r="CF231">
            <v>0</v>
          </cell>
          <cell r="CG231" t="str">
            <v>2 NO</v>
          </cell>
          <cell r="CL231" t="str">
            <v>1 SI</v>
          </cell>
        </row>
        <row r="232">
          <cell r="BA232">
            <v>0</v>
          </cell>
          <cell r="CF232">
            <v>0</v>
          </cell>
          <cell r="CG232" t="str">
            <v>2 NO</v>
          </cell>
          <cell r="CL232" t="str">
            <v>2 NO</v>
          </cell>
        </row>
        <row r="233">
          <cell r="BA233">
            <v>0</v>
          </cell>
          <cell r="CF233">
            <v>0</v>
          </cell>
          <cell r="CG233" t="str">
            <v>2 NO</v>
          </cell>
          <cell r="CL233" t="str">
            <v>1 SI</v>
          </cell>
        </row>
        <row r="234">
          <cell r="BA234">
            <v>0</v>
          </cell>
          <cell r="CF234">
            <v>0</v>
          </cell>
          <cell r="CG234" t="str">
            <v>2 NO</v>
          </cell>
          <cell r="CL234" t="str">
            <v>2 NO</v>
          </cell>
        </row>
        <row r="235">
          <cell r="BA235">
            <v>0</v>
          </cell>
          <cell r="CF235">
            <v>0</v>
          </cell>
          <cell r="CG235" t="str">
            <v>2 NO</v>
          </cell>
          <cell r="CL235" t="str">
            <v>2 NO</v>
          </cell>
        </row>
        <row r="236">
          <cell r="BA236">
            <v>0</v>
          </cell>
          <cell r="CF236">
            <v>0</v>
          </cell>
          <cell r="CG236" t="str">
            <v>2 NO</v>
          </cell>
          <cell r="CL236" t="str">
            <v>2 NO</v>
          </cell>
        </row>
        <row r="237">
          <cell r="BA237">
            <v>0</v>
          </cell>
          <cell r="CF237">
            <v>0</v>
          </cell>
          <cell r="CG237" t="str">
            <v>2 NO</v>
          </cell>
          <cell r="CL237" t="str">
            <v>2 NO</v>
          </cell>
        </row>
        <row r="238">
          <cell r="BA238">
            <v>0</v>
          </cell>
          <cell r="CF238">
            <v>0</v>
          </cell>
          <cell r="CG238" t="str">
            <v>2 NO</v>
          </cell>
          <cell r="CL238" t="str">
            <v>2 NO</v>
          </cell>
        </row>
        <row r="239">
          <cell r="BA239">
            <v>1826667</v>
          </cell>
          <cell r="CF239">
            <v>8</v>
          </cell>
          <cell r="CG239" t="str">
            <v>2 NO</v>
          </cell>
          <cell r="CL239" t="str">
            <v>2 NO</v>
          </cell>
        </row>
        <row r="240">
          <cell r="BA240">
            <v>0</v>
          </cell>
          <cell r="CF240">
            <v>0</v>
          </cell>
          <cell r="CG240" t="str">
            <v>2 NO</v>
          </cell>
          <cell r="CL240" t="str">
            <v>2 NO</v>
          </cell>
        </row>
        <row r="241">
          <cell r="BA241">
            <v>0</v>
          </cell>
          <cell r="CF241">
            <v>0</v>
          </cell>
          <cell r="CG241" t="str">
            <v>2 NO</v>
          </cell>
          <cell r="CL241" t="str">
            <v>2 NO</v>
          </cell>
        </row>
        <row r="242">
          <cell r="BA242">
            <v>0</v>
          </cell>
          <cell r="CF242">
            <v>0</v>
          </cell>
          <cell r="CG242" t="str">
            <v>2 NO</v>
          </cell>
          <cell r="CL242" t="str">
            <v>2 NO</v>
          </cell>
        </row>
        <row r="243">
          <cell r="BA243">
            <v>0</v>
          </cell>
          <cell r="CF243">
            <v>0</v>
          </cell>
          <cell r="CG243" t="str">
            <v>2 NO</v>
          </cell>
          <cell r="CL243" t="str">
            <v>2 NO</v>
          </cell>
        </row>
        <row r="244">
          <cell r="BA244">
            <v>0</v>
          </cell>
          <cell r="CF244">
            <v>0</v>
          </cell>
          <cell r="CG244" t="str">
            <v>2 NO</v>
          </cell>
          <cell r="CL244" t="str">
            <v>2 NO</v>
          </cell>
        </row>
        <row r="245">
          <cell r="BA245">
            <v>0</v>
          </cell>
          <cell r="CF245">
            <v>0</v>
          </cell>
          <cell r="CG245" t="str">
            <v>2 NO</v>
          </cell>
          <cell r="CL245" t="str">
            <v>2 NO</v>
          </cell>
        </row>
        <row r="246">
          <cell r="BA246">
            <v>0</v>
          </cell>
          <cell r="CF246">
            <v>0</v>
          </cell>
          <cell r="CG246" t="str">
            <v>2 NO</v>
          </cell>
          <cell r="CL246" t="str">
            <v>2 NO</v>
          </cell>
        </row>
        <row r="247">
          <cell r="BA247">
            <v>1648000</v>
          </cell>
          <cell r="CF247">
            <v>6</v>
          </cell>
          <cell r="CG247" t="str">
            <v>2 NO</v>
          </cell>
          <cell r="CL247" t="str">
            <v>2 NO</v>
          </cell>
        </row>
        <row r="248">
          <cell r="BA248">
            <v>0</v>
          </cell>
          <cell r="CF248">
            <v>0</v>
          </cell>
          <cell r="CG248" t="str">
            <v>2 NO</v>
          </cell>
          <cell r="CL248" t="str">
            <v>2 NO</v>
          </cell>
        </row>
        <row r="249">
          <cell r="BA249">
            <v>0</v>
          </cell>
          <cell r="CF249">
            <v>0</v>
          </cell>
          <cell r="CG249" t="str">
            <v>2 NO</v>
          </cell>
          <cell r="CL249" t="str">
            <v>2 NO</v>
          </cell>
        </row>
        <row r="250">
          <cell r="E250">
            <v>127034</v>
          </cell>
          <cell r="BA250">
            <v>0</v>
          </cell>
          <cell r="CF250">
            <v>0</v>
          </cell>
          <cell r="CG250" t="str">
            <v>2 NO</v>
          </cell>
          <cell r="CL250" t="str">
            <v>2 NO</v>
          </cell>
        </row>
        <row r="251">
          <cell r="BA251">
            <v>0</v>
          </cell>
          <cell r="CF251">
            <v>0</v>
          </cell>
          <cell r="CG251" t="str">
            <v>2 NO</v>
          </cell>
          <cell r="CL251" t="str">
            <v>2 NO</v>
          </cell>
        </row>
        <row r="252">
          <cell r="BA252">
            <v>0</v>
          </cell>
          <cell r="CF252">
            <v>0</v>
          </cell>
          <cell r="CG252" t="str">
            <v>2 NO</v>
          </cell>
          <cell r="CL252" t="str">
            <v>1 SI</v>
          </cell>
        </row>
        <row r="253">
          <cell r="BA253">
            <v>0</v>
          </cell>
          <cell r="CF253">
            <v>0</v>
          </cell>
          <cell r="CG253" t="str">
            <v>2 NO</v>
          </cell>
          <cell r="CL253" t="str">
            <v>2 NO</v>
          </cell>
        </row>
        <row r="254">
          <cell r="BA254">
            <v>1373333</v>
          </cell>
          <cell r="CF254">
            <v>5</v>
          </cell>
          <cell r="CG254" t="str">
            <v>2 NO</v>
          </cell>
          <cell r="CL254" t="str">
            <v>2 NO</v>
          </cell>
        </row>
        <row r="255">
          <cell r="CF255">
            <v>68</v>
          </cell>
          <cell r="CG255" t="str">
            <v>2 NO</v>
          </cell>
          <cell r="CL255" t="str">
            <v>2 NO</v>
          </cell>
        </row>
        <row r="256">
          <cell r="BA256">
            <v>6005701</v>
          </cell>
          <cell r="CF256">
            <v>68</v>
          </cell>
          <cell r="CG256" t="str">
            <v>2 NO</v>
          </cell>
          <cell r="CL256" t="str">
            <v>2 NO</v>
          </cell>
        </row>
        <row r="257">
          <cell r="BA257">
            <v>0</v>
          </cell>
          <cell r="CF257">
            <v>0</v>
          </cell>
          <cell r="CG257" t="str">
            <v>2 NO</v>
          </cell>
          <cell r="CL257" t="str">
            <v>2 NO</v>
          </cell>
        </row>
        <row r="258">
          <cell r="BA258">
            <v>5916064</v>
          </cell>
          <cell r="CF258">
            <v>67</v>
          </cell>
          <cell r="CG258" t="str">
            <v>2 NO</v>
          </cell>
          <cell r="CL258" t="str">
            <v>2 NO</v>
          </cell>
        </row>
        <row r="259">
          <cell r="BA259">
            <v>0</v>
          </cell>
          <cell r="CF259">
            <v>0</v>
          </cell>
          <cell r="CG259" t="str">
            <v>2 NO</v>
          </cell>
          <cell r="CL259" t="str">
            <v>2 NO</v>
          </cell>
        </row>
        <row r="260">
          <cell r="BA260">
            <v>0</v>
          </cell>
          <cell r="CF260">
            <v>0</v>
          </cell>
          <cell r="CG260" t="str">
            <v>2 NO</v>
          </cell>
          <cell r="CL260" t="str">
            <v>1 SI</v>
          </cell>
        </row>
        <row r="261">
          <cell r="BA261">
            <v>2566667</v>
          </cell>
          <cell r="CF261">
            <v>7</v>
          </cell>
          <cell r="CG261" t="str">
            <v>2 NO</v>
          </cell>
          <cell r="CL261" t="str">
            <v>2 NO</v>
          </cell>
        </row>
        <row r="262">
          <cell r="BA262">
            <v>0</v>
          </cell>
          <cell r="CF262">
            <v>0</v>
          </cell>
          <cell r="CG262" t="str">
            <v>2 NO</v>
          </cell>
          <cell r="CL262" t="str">
            <v>2 NO</v>
          </cell>
        </row>
        <row r="263">
          <cell r="BA263">
            <v>0</v>
          </cell>
          <cell r="CF263">
            <v>0</v>
          </cell>
          <cell r="CG263" t="str">
            <v>2 NO</v>
          </cell>
          <cell r="CL263" t="str">
            <v>2 NO</v>
          </cell>
        </row>
        <row r="264">
          <cell r="BA264">
            <v>0</v>
          </cell>
          <cell r="CF264">
            <v>0</v>
          </cell>
          <cell r="CG264" t="str">
            <v>2 NO</v>
          </cell>
          <cell r="CL264" t="str">
            <v>2 NO</v>
          </cell>
        </row>
        <row r="265">
          <cell r="BA265">
            <v>0</v>
          </cell>
          <cell r="CF265">
            <v>0</v>
          </cell>
          <cell r="CG265" t="str">
            <v>2 NO</v>
          </cell>
          <cell r="CL265" t="str">
            <v>2 NO</v>
          </cell>
        </row>
        <row r="266">
          <cell r="BA266">
            <v>0</v>
          </cell>
          <cell r="CF266">
            <v>0</v>
          </cell>
          <cell r="CG266" t="str">
            <v>2 NO</v>
          </cell>
          <cell r="CL266" t="str">
            <v>2 NO</v>
          </cell>
        </row>
        <row r="267">
          <cell r="BA267">
            <v>0</v>
          </cell>
          <cell r="CF267">
            <v>0</v>
          </cell>
          <cell r="CG267" t="str">
            <v>2 NO</v>
          </cell>
          <cell r="CL267" t="str">
            <v>2 NO</v>
          </cell>
        </row>
        <row r="268">
          <cell r="BA268">
            <v>0</v>
          </cell>
          <cell r="CF268">
            <v>0</v>
          </cell>
          <cell r="CG268" t="str">
            <v>2 NO</v>
          </cell>
          <cell r="CL268" t="str">
            <v>2 NO</v>
          </cell>
        </row>
        <row r="269">
          <cell r="BA269">
            <v>0</v>
          </cell>
          <cell r="CF269">
            <v>0</v>
          </cell>
          <cell r="CG269" t="str">
            <v>2 NO</v>
          </cell>
          <cell r="CL269" t="str">
            <v>2 NO</v>
          </cell>
        </row>
        <row r="270">
          <cell r="BA270">
            <v>0</v>
          </cell>
          <cell r="CF270">
            <v>0</v>
          </cell>
          <cell r="CG270" t="str">
            <v>2 NO</v>
          </cell>
          <cell r="CL270" t="str">
            <v>2 NO</v>
          </cell>
        </row>
        <row r="271">
          <cell r="E271">
            <v>433333</v>
          </cell>
          <cell r="BA271">
            <v>0</v>
          </cell>
          <cell r="CF271">
            <v>0</v>
          </cell>
          <cell r="CG271" t="str">
            <v>2 NO</v>
          </cell>
          <cell r="CL271" t="str">
            <v>2 NO</v>
          </cell>
        </row>
        <row r="272">
          <cell r="BA272">
            <v>0</v>
          </cell>
          <cell r="CF272">
            <v>0</v>
          </cell>
          <cell r="CG272" t="str">
            <v>2 NO</v>
          </cell>
          <cell r="CL272" t="str">
            <v>1 SI</v>
          </cell>
        </row>
        <row r="273">
          <cell r="BA273">
            <v>0</v>
          </cell>
          <cell r="CF273">
            <v>0</v>
          </cell>
          <cell r="CG273" t="str">
            <v>2 NO</v>
          </cell>
          <cell r="CL273" t="str">
            <v>2 NO</v>
          </cell>
        </row>
        <row r="274">
          <cell r="BA274">
            <v>0</v>
          </cell>
          <cell r="CF274">
            <v>0</v>
          </cell>
          <cell r="CG274" t="str">
            <v>2 NO</v>
          </cell>
          <cell r="CL274" t="str">
            <v>2 NO</v>
          </cell>
        </row>
        <row r="275">
          <cell r="BA275">
            <v>0</v>
          </cell>
          <cell r="CF275">
            <v>0</v>
          </cell>
          <cell r="CG275" t="str">
            <v>2 NO</v>
          </cell>
          <cell r="CL275" t="str">
            <v>2 NO</v>
          </cell>
        </row>
        <row r="276">
          <cell r="BA276">
            <v>0</v>
          </cell>
          <cell r="CF276">
            <v>0</v>
          </cell>
          <cell r="CG276" t="str">
            <v>2 NO</v>
          </cell>
          <cell r="CL276" t="str">
            <v>2 NO</v>
          </cell>
        </row>
        <row r="277">
          <cell r="BA277">
            <v>0</v>
          </cell>
          <cell r="CF277">
            <v>0</v>
          </cell>
          <cell r="CG277" t="str">
            <v>2 NO</v>
          </cell>
          <cell r="CL277" t="str">
            <v>2 NO</v>
          </cell>
        </row>
        <row r="278">
          <cell r="BA278">
            <v>0</v>
          </cell>
          <cell r="CF278">
            <v>0</v>
          </cell>
          <cell r="CG278" t="str">
            <v>2 NO</v>
          </cell>
          <cell r="CL278" t="str">
            <v>2 NO</v>
          </cell>
        </row>
        <row r="279">
          <cell r="BA279">
            <v>0</v>
          </cell>
          <cell r="CF279">
            <v>0</v>
          </cell>
          <cell r="CG279" t="str">
            <v>2 NO</v>
          </cell>
          <cell r="CL279" t="str">
            <v>2 NO</v>
          </cell>
        </row>
        <row r="280">
          <cell r="BA280">
            <v>0</v>
          </cell>
          <cell r="CF280">
            <v>0</v>
          </cell>
          <cell r="CG280" t="str">
            <v>2 NO</v>
          </cell>
          <cell r="CL280" t="str">
            <v>2 NO</v>
          </cell>
        </row>
        <row r="281">
          <cell r="BA281">
            <v>0</v>
          </cell>
          <cell r="CF281">
            <v>0</v>
          </cell>
          <cell r="CG281" t="str">
            <v>2 NO</v>
          </cell>
          <cell r="CL281" t="str">
            <v>2 NO</v>
          </cell>
        </row>
        <row r="282">
          <cell r="BA282">
            <v>0</v>
          </cell>
          <cell r="CF282">
            <v>0</v>
          </cell>
          <cell r="CG282" t="str">
            <v>2 NO</v>
          </cell>
          <cell r="CL282" t="str">
            <v>2 NO</v>
          </cell>
        </row>
        <row r="283">
          <cell r="BA283">
            <v>21933333</v>
          </cell>
          <cell r="CF283">
            <v>47</v>
          </cell>
          <cell r="CG283" t="str">
            <v>2 NO</v>
          </cell>
          <cell r="CL283" t="str">
            <v>2 NO</v>
          </cell>
        </row>
        <row r="284">
          <cell r="BA284">
            <v>0</v>
          </cell>
          <cell r="CF284">
            <v>0</v>
          </cell>
          <cell r="CG284" t="str">
            <v>2 NO</v>
          </cell>
          <cell r="CL284" t="str">
            <v>2 NO</v>
          </cell>
        </row>
        <row r="285">
          <cell r="BA285">
            <v>15600000</v>
          </cell>
          <cell r="CF285">
            <v>92</v>
          </cell>
          <cell r="CG285" t="str">
            <v>2 NO</v>
          </cell>
          <cell r="CL285" t="str">
            <v>2 NO</v>
          </cell>
        </row>
        <row r="286">
          <cell r="BA286">
            <v>0</v>
          </cell>
          <cell r="CF286">
            <v>0</v>
          </cell>
          <cell r="CG286" t="str">
            <v>2 NO</v>
          </cell>
          <cell r="CL286" t="str">
            <v>2 NO</v>
          </cell>
        </row>
        <row r="287">
          <cell r="BA287">
            <v>0</v>
          </cell>
          <cell r="CF287">
            <v>0</v>
          </cell>
          <cell r="CG287" t="str">
            <v>2 NO</v>
          </cell>
          <cell r="CL287" t="str">
            <v>2 NO</v>
          </cell>
        </row>
        <row r="288">
          <cell r="BA288">
            <v>0</v>
          </cell>
          <cell r="CF288">
            <v>0</v>
          </cell>
          <cell r="CG288" t="str">
            <v>2 NO</v>
          </cell>
          <cell r="CL288" t="str">
            <v>2 NO</v>
          </cell>
        </row>
        <row r="289">
          <cell r="BA289">
            <v>0</v>
          </cell>
          <cell r="CF289">
            <v>0</v>
          </cell>
          <cell r="CG289" t="str">
            <v>2 NO</v>
          </cell>
          <cell r="CL289" t="str">
            <v>2 NO</v>
          </cell>
        </row>
        <row r="290">
          <cell r="BA290">
            <v>0</v>
          </cell>
          <cell r="CF290">
            <v>0</v>
          </cell>
          <cell r="CG290" t="str">
            <v>2 NO</v>
          </cell>
          <cell r="CL290" t="str">
            <v>2 NO</v>
          </cell>
        </row>
        <row r="291">
          <cell r="BA291">
            <v>0</v>
          </cell>
          <cell r="CF291">
            <v>0</v>
          </cell>
          <cell r="CG291" t="str">
            <v>2 NO</v>
          </cell>
          <cell r="CL291" t="str">
            <v>2 NO</v>
          </cell>
        </row>
        <row r="292">
          <cell r="E292">
            <v>4500000</v>
          </cell>
          <cell r="BA292">
            <v>0</v>
          </cell>
          <cell r="CF292">
            <v>0</v>
          </cell>
          <cell r="CG292" t="str">
            <v>2 NO</v>
          </cell>
          <cell r="CL292" t="str">
            <v>2 NO</v>
          </cell>
        </row>
        <row r="293">
          <cell r="BA293">
            <v>0</v>
          </cell>
          <cell r="CF293">
            <v>0</v>
          </cell>
          <cell r="CG293" t="str">
            <v>2 NO</v>
          </cell>
          <cell r="CL293" t="str">
            <v>2 NO</v>
          </cell>
        </row>
        <row r="294">
          <cell r="BA294">
            <v>25333333</v>
          </cell>
          <cell r="CF294">
            <v>77</v>
          </cell>
          <cell r="CG294" t="str">
            <v>2 NO</v>
          </cell>
          <cell r="CL294" t="str">
            <v>2 NO</v>
          </cell>
        </row>
        <row r="295">
          <cell r="BA295">
            <v>28333333</v>
          </cell>
          <cell r="CF295">
            <v>86</v>
          </cell>
          <cell r="CG295" t="str">
            <v>2 NO</v>
          </cell>
          <cell r="CL295" t="str">
            <v>2 NO</v>
          </cell>
        </row>
        <row r="296">
          <cell r="BA296">
            <v>0</v>
          </cell>
          <cell r="CF296">
            <v>0</v>
          </cell>
          <cell r="CG296" t="str">
            <v>2 NO</v>
          </cell>
          <cell r="CL296" t="str">
            <v>2 NO</v>
          </cell>
        </row>
        <row r="297">
          <cell r="BA297">
            <v>0</v>
          </cell>
          <cell r="CF297">
            <v>0</v>
          </cell>
          <cell r="CG297" t="str">
            <v>2 NO</v>
          </cell>
          <cell r="CL297" t="str">
            <v>1 SI</v>
          </cell>
        </row>
        <row r="298">
          <cell r="BA298">
            <v>0</v>
          </cell>
          <cell r="CF298">
            <v>0</v>
          </cell>
          <cell r="CG298" t="str">
            <v>2 NO</v>
          </cell>
          <cell r="CL298" t="str">
            <v>2 NO</v>
          </cell>
        </row>
        <row r="299">
          <cell r="BA299">
            <v>0</v>
          </cell>
          <cell r="CF299">
            <v>0</v>
          </cell>
          <cell r="CG299" t="str">
            <v>2 NO</v>
          </cell>
          <cell r="CL299" t="str">
            <v>2 NO</v>
          </cell>
        </row>
        <row r="300">
          <cell r="BA300">
            <v>0</v>
          </cell>
          <cell r="CF300">
            <v>0</v>
          </cell>
          <cell r="CG300" t="str">
            <v>2 NO</v>
          </cell>
          <cell r="CL300" t="str">
            <v>2 NO</v>
          </cell>
        </row>
        <row r="301">
          <cell r="BA301">
            <v>0</v>
          </cell>
          <cell r="CF301">
            <v>0</v>
          </cell>
          <cell r="CG301" t="str">
            <v>2 NO</v>
          </cell>
          <cell r="CL301" t="str">
            <v>2 NO</v>
          </cell>
        </row>
        <row r="302">
          <cell r="BA302">
            <v>0</v>
          </cell>
          <cell r="CF302">
            <v>0</v>
          </cell>
          <cell r="CG302" t="str">
            <v>2 NO</v>
          </cell>
          <cell r="CL302" t="str">
            <v>2 NO</v>
          </cell>
        </row>
        <row r="303">
          <cell r="BA303">
            <v>0</v>
          </cell>
          <cell r="CF303">
            <v>0</v>
          </cell>
          <cell r="CG303" t="str">
            <v>2 NO</v>
          </cell>
          <cell r="CL303" t="str">
            <v>2 NO</v>
          </cell>
        </row>
        <row r="304">
          <cell r="BA304">
            <v>0</v>
          </cell>
          <cell r="CF304">
            <v>0</v>
          </cell>
          <cell r="CG304" t="str">
            <v>2 NO</v>
          </cell>
          <cell r="CL304" t="str">
            <v>2 NO</v>
          </cell>
        </row>
        <row r="305">
          <cell r="BA305">
            <v>0</v>
          </cell>
          <cell r="CF305">
            <v>0</v>
          </cell>
          <cell r="CG305" t="str">
            <v>2 NO</v>
          </cell>
          <cell r="CL305" t="str">
            <v>2 NO</v>
          </cell>
        </row>
        <row r="306">
          <cell r="BA306">
            <v>0</v>
          </cell>
          <cell r="CF306">
            <v>0</v>
          </cell>
          <cell r="CG306" t="str">
            <v>2 NO</v>
          </cell>
          <cell r="CL306" t="str">
            <v>2 NO</v>
          </cell>
        </row>
        <row r="307">
          <cell r="BA307">
            <v>0</v>
          </cell>
          <cell r="CF307">
            <v>0</v>
          </cell>
          <cell r="CG307" t="str">
            <v>2 NO</v>
          </cell>
          <cell r="CL307" t="str">
            <v>2 NO</v>
          </cell>
        </row>
        <row r="308">
          <cell r="BA308">
            <v>0</v>
          </cell>
          <cell r="CF308">
            <v>0</v>
          </cell>
          <cell r="CG308" t="str">
            <v>2 NO</v>
          </cell>
          <cell r="CL308" t="str">
            <v>2 NO</v>
          </cell>
        </row>
        <row r="309">
          <cell r="BA309">
            <v>0</v>
          </cell>
          <cell r="CF309">
            <v>0</v>
          </cell>
          <cell r="CG309" t="str">
            <v>2 NO</v>
          </cell>
          <cell r="CL309" t="str">
            <v>2 NO</v>
          </cell>
        </row>
        <row r="310">
          <cell r="BA310">
            <v>0</v>
          </cell>
          <cell r="CF310">
            <v>0</v>
          </cell>
          <cell r="CG310" t="str">
            <v>2 NO</v>
          </cell>
          <cell r="CL310" t="str">
            <v>2 NO</v>
          </cell>
        </row>
        <row r="311">
          <cell r="BA311">
            <v>0</v>
          </cell>
          <cell r="CF311">
            <v>0</v>
          </cell>
          <cell r="CG311" t="str">
            <v>2 NO</v>
          </cell>
          <cell r="CL311" t="str">
            <v>2 NO</v>
          </cell>
        </row>
        <row r="312">
          <cell r="BA312">
            <v>0</v>
          </cell>
          <cell r="CF312">
            <v>0</v>
          </cell>
          <cell r="CG312" t="str">
            <v>2 NO</v>
          </cell>
          <cell r="CL312" t="str">
            <v>2 NO</v>
          </cell>
        </row>
        <row r="313">
          <cell r="BA313">
            <v>0</v>
          </cell>
          <cell r="CF313">
            <v>0</v>
          </cell>
          <cell r="CG313" t="str">
            <v>2 NO</v>
          </cell>
          <cell r="CL313" t="str">
            <v>2 NO</v>
          </cell>
        </row>
        <row r="314">
          <cell r="BA314">
            <v>0</v>
          </cell>
          <cell r="CF314">
            <v>0</v>
          </cell>
          <cell r="CG314" t="str">
            <v>2 NO</v>
          </cell>
          <cell r="CL314" t="str">
            <v>2 NO</v>
          </cell>
        </row>
        <row r="315">
          <cell r="BA315">
            <v>0</v>
          </cell>
          <cell r="CF315">
            <v>0</v>
          </cell>
          <cell r="CG315" t="str">
            <v>2 NO</v>
          </cell>
          <cell r="CL315" t="str">
            <v>1 SI</v>
          </cell>
        </row>
        <row r="316">
          <cell r="BA316">
            <v>0</v>
          </cell>
          <cell r="CF316">
            <v>0</v>
          </cell>
          <cell r="CG316" t="str">
            <v>2 NO</v>
          </cell>
          <cell r="CL316" t="str">
            <v>2 NO</v>
          </cell>
        </row>
        <row r="317">
          <cell r="BA317">
            <v>0</v>
          </cell>
          <cell r="CF317">
            <v>0</v>
          </cell>
          <cell r="CG317" t="str">
            <v>2 NO</v>
          </cell>
          <cell r="CL317" t="str">
            <v>2 NO</v>
          </cell>
        </row>
        <row r="318">
          <cell r="BA318">
            <v>0</v>
          </cell>
          <cell r="CF318">
            <v>0</v>
          </cell>
          <cell r="CG318" t="str">
            <v>1 SI</v>
          </cell>
          <cell r="CL318" t="str">
            <v>2 NO</v>
          </cell>
        </row>
        <row r="319">
          <cell r="BA319">
            <v>0</v>
          </cell>
          <cell r="CF319">
            <v>0</v>
          </cell>
          <cell r="CG319" t="str">
            <v>2 NO</v>
          </cell>
          <cell r="CL319" t="str">
            <v>2 NO</v>
          </cell>
        </row>
        <row r="320">
          <cell r="BA320">
            <v>0</v>
          </cell>
          <cell r="CF320">
            <v>0</v>
          </cell>
          <cell r="CG320" t="str">
            <v>2 NO</v>
          </cell>
          <cell r="CL320" t="str">
            <v>2 NO</v>
          </cell>
        </row>
        <row r="321">
          <cell r="BA321">
            <v>0</v>
          </cell>
          <cell r="CF321">
            <v>0</v>
          </cell>
          <cell r="CG321" t="str">
            <v>2 NO</v>
          </cell>
          <cell r="CL321" t="str">
            <v>2 NO</v>
          </cell>
        </row>
        <row r="322">
          <cell r="BA322">
            <v>0</v>
          </cell>
          <cell r="CF322">
            <v>0</v>
          </cell>
          <cell r="CG322" t="str">
            <v>2 NO</v>
          </cell>
          <cell r="CL322" t="str">
            <v>2 NO</v>
          </cell>
        </row>
        <row r="323">
          <cell r="BA323">
            <v>0</v>
          </cell>
          <cell r="CF323">
            <v>0</v>
          </cell>
          <cell r="CG323" t="str">
            <v>2 NO</v>
          </cell>
          <cell r="CL323" t="str">
            <v>2 NO</v>
          </cell>
        </row>
        <row r="324">
          <cell r="BA324">
            <v>0</v>
          </cell>
          <cell r="CF324">
            <v>0</v>
          </cell>
          <cell r="CG324" t="str">
            <v>2 NO</v>
          </cell>
          <cell r="CL324" t="str">
            <v>2 NO</v>
          </cell>
        </row>
        <row r="325">
          <cell r="BA325">
            <v>0</v>
          </cell>
          <cell r="CF325">
            <v>0</v>
          </cell>
          <cell r="CG325" t="str">
            <v>2 NO</v>
          </cell>
          <cell r="CL325" t="str">
            <v>2 NO</v>
          </cell>
        </row>
        <row r="326">
          <cell r="BA326">
            <v>0</v>
          </cell>
          <cell r="CF326">
            <v>0</v>
          </cell>
          <cell r="CG326" t="str">
            <v>2 NO</v>
          </cell>
          <cell r="CL326" t="str">
            <v>2 NO</v>
          </cell>
        </row>
        <row r="327">
          <cell r="BA327">
            <v>0</v>
          </cell>
          <cell r="CF327">
            <v>0</v>
          </cell>
          <cell r="CG327" t="str">
            <v>2 NO</v>
          </cell>
          <cell r="CL327" t="str">
            <v>2 NO</v>
          </cell>
        </row>
        <row r="328">
          <cell r="BA328">
            <v>0</v>
          </cell>
          <cell r="CF328">
            <v>0</v>
          </cell>
          <cell r="CG328" t="str">
            <v>2 NO</v>
          </cell>
          <cell r="CL328" t="str">
            <v>2 NO</v>
          </cell>
        </row>
        <row r="329">
          <cell r="BA329">
            <v>0</v>
          </cell>
          <cell r="CF329">
            <v>0</v>
          </cell>
          <cell r="CG329" t="str">
            <v>2 NO</v>
          </cell>
          <cell r="CL329" t="str">
            <v>2 NO</v>
          </cell>
        </row>
        <row r="330">
          <cell r="BA330">
            <v>0</v>
          </cell>
          <cell r="CF330">
            <v>0</v>
          </cell>
          <cell r="CG330" t="str">
            <v>2 NO</v>
          </cell>
          <cell r="CL330" t="str">
            <v>2 NO</v>
          </cell>
        </row>
        <row r="331">
          <cell r="BA331">
            <v>0</v>
          </cell>
          <cell r="CF331">
            <v>0</v>
          </cell>
          <cell r="CG331" t="str">
            <v>2 NO</v>
          </cell>
          <cell r="CL331" t="str">
            <v>2 NO</v>
          </cell>
        </row>
        <row r="332">
          <cell r="BA332">
            <v>0</v>
          </cell>
          <cell r="CF332">
            <v>0</v>
          </cell>
          <cell r="CG332" t="str">
            <v>2 NO</v>
          </cell>
          <cell r="CL332" t="str">
            <v>2 NO</v>
          </cell>
        </row>
        <row r="333">
          <cell r="BA333">
            <v>0</v>
          </cell>
          <cell r="CF333">
            <v>0</v>
          </cell>
          <cell r="CG333" t="str">
            <v>2 NO</v>
          </cell>
          <cell r="CL333" t="str">
            <v>2 NO</v>
          </cell>
        </row>
        <row r="334">
          <cell r="BA334">
            <v>0</v>
          </cell>
          <cell r="CF334">
            <v>0</v>
          </cell>
          <cell r="CG334" t="str">
            <v>2 NO</v>
          </cell>
          <cell r="CL334" t="str">
            <v>2 NO</v>
          </cell>
        </row>
        <row r="335">
          <cell r="BA335">
            <v>0</v>
          </cell>
          <cell r="CF335">
            <v>0</v>
          </cell>
          <cell r="CG335" t="str">
            <v>2 NO</v>
          </cell>
          <cell r="CL335" t="str">
            <v>2 NO</v>
          </cell>
        </row>
        <row r="336">
          <cell r="BA336">
            <v>0</v>
          </cell>
          <cell r="CF336">
            <v>0</v>
          </cell>
          <cell r="CG336" t="str">
            <v>2 NO</v>
          </cell>
          <cell r="CL336" t="str">
            <v>2 NO</v>
          </cell>
        </row>
        <row r="337">
          <cell r="BA337">
            <v>0</v>
          </cell>
          <cell r="CF337">
            <v>0</v>
          </cell>
          <cell r="CG337" t="str">
            <v>2 NO</v>
          </cell>
          <cell r="CL337" t="str">
            <v>2 NO</v>
          </cell>
        </row>
        <row r="338">
          <cell r="BA338">
            <v>0</v>
          </cell>
          <cell r="CF338">
            <v>0</v>
          </cell>
          <cell r="CG338" t="str">
            <v>2 NO</v>
          </cell>
          <cell r="CL338" t="str">
            <v>2 NO</v>
          </cell>
        </row>
        <row r="339">
          <cell r="BA339">
            <v>0</v>
          </cell>
          <cell r="CF339">
            <v>0</v>
          </cell>
          <cell r="CG339" t="str">
            <v>2 NO</v>
          </cell>
          <cell r="CL339" t="str">
            <v>2 NO</v>
          </cell>
        </row>
        <row r="340">
          <cell r="BA340">
            <v>0</v>
          </cell>
          <cell r="CF340">
            <v>0</v>
          </cell>
          <cell r="CG340" t="str">
            <v>2 NO</v>
          </cell>
          <cell r="CL340" t="str">
            <v>1 SI</v>
          </cell>
        </row>
        <row r="341">
          <cell r="BA341">
            <v>0</v>
          </cell>
          <cell r="CF341">
            <v>0</v>
          </cell>
          <cell r="CG341" t="str">
            <v>2 NO</v>
          </cell>
          <cell r="CL341" t="str">
            <v>2 NO</v>
          </cell>
        </row>
        <row r="342">
          <cell r="E342">
            <v>193333</v>
          </cell>
          <cell r="BA342">
            <v>0</v>
          </cell>
          <cell r="CF342">
            <v>0</v>
          </cell>
          <cell r="CG342" t="str">
            <v>2 NO</v>
          </cell>
          <cell r="CL342" t="str">
            <v>2 NO</v>
          </cell>
        </row>
        <row r="343">
          <cell r="BA343">
            <v>0</v>
          </cell>
          <cell r="CF343">
            <v>0</v>
          </cell>
          <cell r="CG343" t="str">
            <v>2 NO</v>
          </cell>
          <cell r="CL343" t="str">
            <v>2 NO</v>
          </cell>
        </row>
        <row r="344">
          <cell r="BA344">
            <v>0</v>
          </cell>
          <cell r="CF344">
            <v>0</v>
          </cell>
          <cell r="CG344" t="str">
            <v>2 NO</v>
          </cell>
          <cell r="CL344" t="str">
            <v>2 NO</v>
          </cell>
        </row>
        <row r="345">
          <cell r="BA345">
            <v>0</v>
          </cell>
          <cell r="CF345">
            <v>0</v>
          </cell>
          <cell r="CG345" t="str">
            <v>2 NO</v>
          </cell>
          <cell r="CL345" t="str">
            <v>2 NO</v>
          </cell>
        </row>
        <row r="346">
          <cell r="BA346">
            <v>0</v>
          </cell>
          <cell r="CF346">
            <v>0</v>
          </cell>
          <cell r="CG346" t="str">
            <v>2 NO</v>
          </cell>
          <cell r="CL346" t="str">
            <v>2 NO</v>
          </cell>
        </row>
        <row r="347">
          <cell r="BA347">
            <v>0</v>
          </cell>
          <cell r="CF347">
            <v>0</v>
          </cell>
          <cell r="CG347" t="str">
            <v>2 NO</v>
          </cell>
          <cell r="CL347" t="str">
            <v>2 NO</v>
          </cell>
        </row>
        <row r="348">
          <cell r="BA348">
            <v>0</v>
          </cell>
          <cell r="CF348">
            <v>0</v>
          </cell>
          <cell r="CG348" t="str">
            <v>2 NO</v>
          </cell>
          <cell r="CL348" t="str">
            <v>2 NO</v>
          </cell>
        </row>
        <row r="349">
          <cell r="BA349">
            <v>0</v>
          </cell>
          <cell r="CF349">
            <v>0</v>
          </cell>
          <cell r="CG349" t="str">
            <v>2 NO</v>
          </cell>
          <cell r="CL349" t="str">
            <v>2 NO</v>
          </cell>
        </row>
        <row r="350">
          <cell r="BA350">
            <v>12445833</v>
          </cell>
          <cell r="CF350">
            <v>29</v>
          </cell>
          <cell r="CG350" t="str">
            <v>2 NO</v>
          </cell>
          <cell r="CL350" t="str">
            <v>2 NO</v>
          </cell>
        </row>
        <row r="351">
          <cell r="BA351">
            <v>0</v>
          </cell>
          <cell r="CF351">
            <v>0</v>
          </cell>
          <cell r="CG351" t="str">
            <v>2 NO</v>
          </cell>
          <cell r="CL351" t="str">
            <v>2 NO</v>
          </cell>
        </row>
        <row r="352">
          <cell r="BA352">
            <v>7733333</v>
          </cell>
          <cell r="CF352">
            <v>29</v>
          </cell>
          <cell r="CG352" t="str">
            <v>2 NO</v>
          </cell>
          <cell r="CL352" t="str">
            <v>2 NO</v>
          </cell>
        </row>
        <row r="353">
          <cell r="BA353">
            <v>0</v>
          </cell>
          <cell r="CF353">
            <v>0</v>
          </cell>
          <cell r="CG353" t="str">
            <v>2 NO</v>
          </cell>
          <cell r="CL353" t="str">
            <v>2 NO</v>
          </cell>
        </row>
        <row r="355">
          <cell r="E355">
            <v>240333</v>
          </cell>
          <cell r="BA355">
            <v>0</v>
          </cell>
          <cell r="CF355">
            <v>0</v>
          </cell>
          <cell r="CG355" t="str">
            <v>2 NO</v>
          </cell>
          <cell r="CL355" t="str">
            <v>1 SI</v>
          </cell>
        </row>
        <row r="356">
          <cell r="BA356">
            <v>0</v>
          </cell>
          <cell r="CF356">
            <v>0</v>
          </cell>
          <cell r="CG356" t="str">
            <v>2 NO</v>
          </cell>
          <cell r="CL356" t="str">
            <v>2 NO</v>
          </cell>
        </row>
        <row r="358">
          <cell r="BA358">
            <v>0</v>
          </cell>
          <cell r="CF358">
            <v>0</v>
          </cell>
          <cell r="CG358" t="str">
            <v>2 NO</v>
          </cell>
          <cell r="CL358" t="str">
            <v>2 NO</v>
          </cell>
        </row>
        <row r="359">
          <cell r="BA359">
            <v>0</v>
          </cell>
          <cell r="CF359">
            <v>0</v>
          </cell>
          <cell r="CG359" t="str">
            <v>2 NO</v>
          </cell>
          <cell r="CL359" t="str">
            <v>2 NO</v>
          </cell>
        </row>
        <row r="360">
          <cell r="BA360">
            <v>0</v>
          </cell>
          <cell r="CF360">
            <v>0</v>
          </cell>
          <cell r="CG360" t="str">
            <v>2 NO</v>
          </cell>
          <cell r="CL360" t="str">
            <v>2 NO</v>
          </cell>
        </row>
        <row r="361">
          <cell r="BA361">
            <v>17541333</v>
          </cell>
          <cell r="CF361">
            <v>105</v>
          </cell>
          <cell r="CG361" t="str">
            <v>2 NO</v>
          </cell>
          <cell r="CL361" t="str">
            <v>2 NO</v>
          </cell>
        </row>
        <row r="362">
          <cell r="BA362">
            <v>0</v>
          </cell>
          <cell r="CF362">
            <v>0</v>
          </cell>
          <cell r="CG362" t="str">
            <v>2 NO</v>
          </cell>
          <cell r="CL362" t="str">
            <v>2 NO</v>
          </cell>
        </row>
        <row r="363">
          <cell r="BA363">
            <v>0</v>
          </cell>
          <cell r="CF363">
            <v>0</v>
          </cell>
          <cell r="CG363" t="str">
            <v>2 NO</v>
          </cell>
          <cell r="CL363" t="str">
            <v>2 NO</v>
          </cell>
        </row>
        <row r="364">
          <cell r="E364">
            <v>1213333</v>
          </cell>
          <cell r="BA364">
            <v>0</v>
          </cell>
          <cell r="CF364">
            <v>0</v>
          </cell>
          <cell r="CG364" t="str">
            <v>2 NO</v>
          </cell>
          <cell r="CL364" t="str">
            <v>1 SI</v>
          </cell>
        </row>
        <row r="365">
          <cell r="E365">
            <v>2123333</v>
          </cell>
          <cell r="BA365">
            <v>0</v>
          </cell>
          <cell r="CF365">
            <v>0</v>
          </cell>
          <cell r="CG365" t="str">
            <v>2 NO</v>
          </cell>
          <cell r="CL365" t="str">
            <v>1 SI</v>
          </cell>
        </row>
        <row r="366">
          <cell r="BA366">
            <v>0</v>
          </cell>
          <cell r="CF366">
            <v>0</v>
          </cell>
          <cell r="CG366" t="str">
            <v>2 NO</v>
          </cell>
          <cell r="CL366" t="str">
            <v>2 NO</v>
          </cell>
        </row>
        <row r="367">
          <cell r="E367">
            <v>186667</v>
          </cell>
          <cell r="BA367">
            <v>0</v>
          </cell>
          <cell r="CF367">
            <v>0</v>
          </cell>
          <cell r="CG367" t="str">
            <v>1 SI</v>
          </cell>
          <cell r="CL367" t="str">
            <v>2 NO</v>
          </cell>
        </row>
        <row r="368">
          <cell r="BA368">
            <v>0</v>
          </cell>
          <cell r="CF368">
            <v>0</v>
          </cell>
          <cell r="CG368" t="str">
            <v>2 NO</v>
          </cell>
          <cell r="CL368" t="str">
            <v>2 NO</v>
          </cell>
        </row>
        <row r="369">
          <cell r="BA369">
            <v>0</v>
          </cell>
          <cell r="CF369">
            <v>0</v>
          </cell>
          <cell r="CG369" t="str">
            <v>2 NO</v>
          </cell>
          <cell r="CL369" t="str">
            <v>2 NO</v>
          </cell>
        </row>
        <row r="370">
          <cell r="BA370">
            <v>0</v>
          </cell>
          <cell r="CF370">
            <v>0</v>
          </cell>
          <cell r="CG370" t="str">
            <v>2 NO</v>
          </cell>
          <cell r="CL370" t="str">
            <v>2 NO</v>
          </cell>
        </row>
        <row r="371">
          <cell r="BA371">
            <v>0</v>
          </cell>
          <cell r="CF371">
            <v>0</v>
          </cell>
          <cell r="CG371" t="str">
            <v>2 NO</v>
          </cell>
          <cell r="CL371" t="str">
            <v>2 NO</v>
          </cell>
        </row>
        <row r="372">
          <cell r="BA372">
            <v>29493333</v>
          </cell>
          <cell r="CF372">
            <v>80</v>
          </cell>
          <cell r="CG372" t="str">
            <v>2 NO</v>
          </cell>
          <cell r="CL372" t="str">
            <v>2 NO</v>
          </cell>
        </row>
        <row r="373">
          <cell r="E373">
            <v>186667</v>
          </cell>
          <cell r="BA373">
            <v>0</v>
          </cell>
          <cell r="CF373">
            <v>0</v>
          </cell>
          <cell r="CG373" t="str">
            <v>2 NO</v>
          </cell>
          <cell r="CL373" t="str">
            <v>2 NO</v>
          </cell>
        </row>
        <row r="374">
          <cell r="BA374">
            <v>0</v>
          </cell>
          <cell r="CF374">
            <v>0</v>
          </cell>
          <cell r="CG374" t="str">
            <v>2 NO</v>
          </cell>
          <cell r="CL374" t="str">
            <v>2 NO</v>
          </cell>
        </row>
        <row r="375">
          <cell r="BA375">
            <v>0</v>
          </cell>
          <cell r="CF375">
            <v>0</v>
          </cell>
          <cell r="CG375" t="str">
            <v>2 NO</v>
          </cell>
          <cell r="CL375" t="str">
            <v>2 NO</v>
          </cell>
        </row>
        <row r="376">
          <cell r="BA376">
            <v>0</v>
          </cell>
          <cell r="CF376">
            <v>0</v>
          </cell>
          <cell r="CG376" t="str">
            <v>2 NO</v>
          </cell>
          <cell r="CL376" t="str">
            <v>2 NO</v>
          </cell>
        </row>
        <row r="377">
          <cell r="BA377">
            <v>0</v>
          </cell>
          <cell r="CF377">
            <v>0</v>
          </cell>
          <cell r="CG377" t="str">
            <v>2 NO</v>
          </cell>
          <cell r="CL377" t="str">
            <v>2 NO</v>
          </cell>
        </row>
        <row r="378">
          <cell r="BA378">
            <v>10190133</v>
          </cell>
          <cell r="CF378">
            <v>56</v>
          </cell>
          <cell r="CG378" t="str">
            <v>2 NO</v>
          </cell>
          <cell r="CL378" t="str">
            <v>2 NO</v>
          </cell>
        </row>
        <row r="379">
          <cell r="BA379">
            <v>5493333</v>
          </cell>
          <cell r="CF379">
            <v>16</v>
          </cell>
          <cell r="CG379" t="str">
            <v>2 NO</v>
          </cell>
          <cell r="CL379" t="str">
            <v>2 NO</v>
          </cell>
        </row>
        <row r="380">
          <cell r="BA380">
            <v>22646667</v>
          </cell>
          <cell r="CF380">
            <v>80</v>
          </cell>
          <cell r="CG380" t="str">
            <v>2 NO</v>
          </cell>
          <cell r="CL380" t="str">
            <v>2 NO</v>
          </cell>
        </row>
        <row r="381">
          <cell r="BA381">
            <v>1380000</v>
          </cell>
          <cell r="CF381">
            <v>9</v>
          </cell>
          <cell r="CG381" t="str">
            <v>2 NO</v>
          </cell>
          <cell r="CL381" t="str">
            <v>2 NO</v>
          </cell>
        </row>
        <row r="382">
          <cell r="BA382">
            <v>0</v>
          </cell>
          <cell r="CF382">
            <v>0</v>
          </cell>
          <cell r="CG382" t="str">
            <v>2 NO</v>
          </cell>
          <cell r="CL382" t="str">
            <v>2 NO</v>
          </cell>
        </row>
        <row r="383">
          <cell r="BA383">
            <v>0</v>
          </cell>
          <cell r="CF383">
            <v>0</v>
          </cell>
          <cell r="CG383" t="str">
            <v>2 NO</v>
          </cell>
          <cell r="CL383" t="str">
            <v>2 NO</v>
          </cell>
        </row>
        <row r="384">
          <cell r="BA384">
            <v>0</v>
          </cell>
          <cell r="CF384">
            <v>0</v>
          </cell>
          <cell r="CG384" t="str">
            <v>2 NO</v>
          </cell>
          <cell r="CL384" t="str">
            <v>2 NO</v>
          </cell>
        </row>
        <row r="385">
          <cell r="BA385">
            <v>0</v>
          </cell>
          <cell r="CF385">
            <v>0</v>
          </cell>
          <cell r="CG385" t="str">
            <v>2 NO</v>
          </cell>
          <cell r="CL385" t="str">
            <v>2 NO</v>
          </cell>
        </row>
        <row r="386">
          <cell r="E386">
            <v>353334</v>
          </cell>
          <cell r="BA386">
            <v>0</v>
          </cell>
          <cell r="CF386">
            <v>0</v>
          </cell>
          <cell r="CG386" t="str">
            <v>2 NO</v>
          </cell>
          <cell r="CL386" t="str">
            <v>2 NO</v>
          </cell>
        </row>
        <row r="387">
          <cell r="BA387">
            <v>0</v>
          </cell>
          <cell r="CF387">
            <v>0</v>
          </cell>
          <cell r="CG387" t="str">
            <v>2 NO</v>
          </cell>
          <cell r="CL387" t="str">
            <v>2 NO</v>
          </cell>
        </row>
        <row r="388">
          <cell r="BA388">
            <v>0</v>
          </cell>
          <cell r="CF388">
            <v>0</v>
          </cell>
          <cell r="CG388" t="str">
            <v>2 NO</v>
          </cell>
          <cell r="CL388" t="str">
            <v>2 NO</v>
          </cell>
        </row>
        <row r="389">
          <cell r="BA389">
            <v>0</v>
          </cell>
          <cell r="CF389">
            <v>0</v>
          </cell>
          <cell r="CG389" t="str">
            <v>2 NO</v>
          </cell>
          <cell r="CL389" t="str">
            <v>2 NO</v>
          </cell>
        </row>
        <row r="390">
          <cell r="BA390">
            <v>17906667</v>
          </cell>
          <cell r="CF390">
            <v>80</v>
          </cell>
          <cell r="CG390" t="str">
            <v>2 NO</v>
          </cell>
          <cell r="CL390" t="str">
            <v>2 NO</v>
          </cell>
        </row>
        <row r="391">
          <cell r="BA391">
            <v>0</v>
          </cell>
          <cell r="CF391">
            <v>0</v>
          </cell>
          <cell r="CG391" t="str">
            <v>2 NO</v>
          </cell>
          <cell r="CL391" t="str">
            <v>2 NO</v>
          </cell>
        </row>
        <row r="392">
          <cell r="BA392">
            <v>13766667</v>
          </cell>
          <cell r="CF392">
            <v>59</v>
          </cell>
          <cell r="CG392" t="str">
            <v>2 NO</v>
          </cell>
          <cell r="CL392" t="str">
            <v>2 NO</v>
          </cell>
        </row>
        <row r="393">
          <cell r="BA393">
            <v>0</v>
          </cell>
          <cell r="CF393">
            <v>0</v>
          </cell>
          <cell r="CG393" t="str">
            <v>2 NO</v>
          </cell>
          <cell r="CL393" t="str">
            <v>2 NO</v>
          </cell>
        </row>
        <row r="394">
          <cell r="BA394">
            <v>0</v>
          </cell>
          <cell r="CF394">
            <v>0</v>
          </cell>
          <cell r="CG394" t="str">
            <v>2 NO</v>
          </cell>
          <cell r="CL394" t="str">
            <v>2 NO</v>
          </cell>
        </row>
        <row r="395">
          <cell r="BA395">
            <v>0</v>
          </cell>
          <cell r="CF395">
            <v>0</v>
          </cell>
          <cell r="CG395" t="str">
            <v>2 NO</v>
          </cell>
          <cell r="CL395" t="str">
            <v>2 NO</v>
          </cell>
        </row>
        <row r="396">
          <cell r="BA396">
            <v>0</v>
          </cell>
          <cell r="CF396">
            <v>0</v>
          </cell>
          <cell r="CG396" t="str">
            <v>2 NO</v>
          </cell>
          <cell r="CL396" t="str">
            <v>2 NO</v>
          </cell>
        </row>
        <row r="397">
          <cell r="BA397">
            <v>12600000</v>
          </cell>
          <cell r="CF397">
            <v>64</v>
          </cell>
          <cell r="CG397" t="str">
            <v>2 NO</v>
          </cell>
          <cell r="CL397" t="str">
            <v>2 NO</v>
          </cell>
        </row>
        <row r="398">
          <cell r="BA398">
            <v>4666666</v>
          </cell>
          <cell r="CF398">
            <v>0</v>
          </cell>
          <cell r="CG398" t="str">
            <v>2 NO</v>
          </cell>
          <cell r="CL398" t="str">
            <v>2 NO</v>
          </cell>
        </row>
        <row r="399">
          <cell r="BA399">
            <v>7733333</v>
          </cell>
          <cell r="CF399">
            <v>29</v>
          </cell>
          <cell r="CG399" t="str">
            <v>2 NO</v>
          </cell>
          <cell r="CL399" t="str">
            <v>2 NO</v>
          </cell>
        </row>
        <row r="400">
          <cell r="BA400">
            <v>0</v>
          </cell>
          <cell r="CF400">
            <v>0</v>
          </cell>
          <cell r="CG400" t="str">
            <v>2 NO</v>
          </cell>
          <cell r="CL400" t="str">
            <v>2 NO</v>
          </cell>
        </row>
        <row r="401">
          <cell r="BA401">
            <v>0</v>
          </cell>
          <cell r="CF401">
            <v>0</v>
          </cell>
          <cell r="CG401" t="str">
            <v>2 NO</v>
          </cell>
          <cell r="CL401" t="str">
            <v>2 NO</v>
          </cell>
        </row>
        <row r="402">
          <cell r="BA402">
            <v>6523333</v>
          </cell>
          <cell r="CF402">
            <v>19</v>
          </cell>
          <cell r="CG402" t="str">
            <v>2 NO</v>
          </cell>
          <cell r="CL402" t="str">
            <v>2 NO</v>
          </cell>
        </row>
        <row r="403">
          <cell r="BA403">
            <v>13324080</v>
          </cell>
          <cell r="CF403">
            <v>44</v>
          </cell>
          <cell r="CG403" t="str">
            <v>2 NO</v>
          </cell>
          <cell r="CL403" t="str">
            <v>2 NO</v>
          </cell>
        </row>
        <row r="404">
          <cell r="BA404">
            <v>0</v>
          </cell>
          <cell r="CF404">
            <v>0</v>
          </cell>
          <cell r="CG404" t="str">
            <v>2 NO</v>
          </cell>
          <cell r="CL404" t="str">
            <v>2 NO</v>
          </cell>
        </row>
        <row r="405">
          <cell r="BA405">
            <v>0</v>
          </cell>
          <cell r="CF405">
            <v>0</v>
          </cell>
          <cell r="CG405" t="str">
            <v>2 NO</v>
          </cell>
          <cell r="CL405" t="str">
            <v>2 NO</v>
          </cell>
        </row>
        <row r="406">
          <cell r="BA406">
            <v>0</v>
          </cell>
          <cell r="CF406">
            <v>0</v>
          </cell>
          <cell r="CG406" t="str">
            <v>2 NO</v>
          </cell>
          <cell r="CL406" t="str">
            <v>2 NO</v>
          </cell>
        </row>
        <row r="407">
          <cell r="BA407">
            <v>0</v>
          </cell>
          <cell r="CF407">
            <v>0</v>
          </cell>
          <cell r="CG407" t="str">
            <v>2 NO</v>
          </cell>
          <cell r="CL407" t="str">
            <v>2 NO</v>
          </cell>
        </row>
        <row r="408">
          <cell r="BA408">
            <v>0</v>
          </cell>
          <cell r="CF408">
            <v>0</v>
          </cell>
          <cell r="CG408" t="str">
            <v>2 NO</v>
          </cell>
          <cell r="CL408" t="str">
            <v>2 NO</v>
          </cell>
        </row>
        <row r="409">
          <cell r="BA409">
            <v>0</v>
          </cell>
          <cell r="CF409">
            <v>0</v>
          </cell>
          <cell r="CG409" t="str">
            <v>2 NO</v>
          </cell>
          <cell r="CL409" t="str">
            <v>2 NO</v>
          </cell>
        </row>
        <row r="410">
          <cell r="BA410">
            <v>0</v>
          </cell>
          <cell r="CF410">
            <v>0</v>
          </cell>
          <cell r="CG410" t="str">
            <v>2 NO</v>
          </cell>
          <cell r="CL410" t="str">
            <v>2 NO</v>
          </cell>
        </row>
        <row r="411">
          <cell r="BA411">
            <v>0</v>
          </cell>
          <cell r="CF411">
            <v>0</v>
          </cell>
          <cell r="CG411" t="str">
            <v>2 NO</v>
          </cell>
          <cell r="CL411" t="str">
            <v>2 NO</v>
          </cell>
        </row>
        <row r="412">
          <cell r="BA412">
            <v>0</v>
          </cell>
          <cell r="CF412">
            <v>0</v>
          </cell>
          <cell r="CG412" t="str">
            <v>2 NO</v>
          </cell>
          <cell r="CL412" t="str">
            <v>2 NO</v>
          </cell>
        </row>
        <row r="413">
          <cell r="BA413">
            <v>0</v>
          </cell>
          <cell r="CF413">
            <v>0</v>
          </cell>
          <cell r="CG413" t="str">
            <v>2 NO</v>
          </cell>
          <cell r="CL413" t="str">
            <v>2 NO</v>
          </cell>
        </row>
        <row r="414">
          <cell r="E414">
            <v>466667</v>
          </cell>
          <cell r="BA414">
            <v>28000000</v>
          </cell>
          <cell r="CF414">
            <v>61</v>
          </cell>
          <cell r="CG414" t="str">
            <v>2 NO</v>
          </cell>
          <cell r="CL414" t="str">
            <v>2 NO</v>
          </cell>
        </row>
        <row r="415">
          <cell r="BA415">
            <v>0</v>
          </cell>
          <cell r="CF415">
            <v>0</v>
          </cell>
          <cell r="CG415" t="str">
            <v>2 NO</v>
          </cell>
          <cell r="CL415" t="str">
            <v>2 NO</v>
          </cell>
        </row>
        <row r="416">
          <cell r="BA416">
            <v>0</v>
          </cell>
          <cell r="CF416">
            <v>0</v>
          </cell>
          <cell r="CG416" t="str">
            <v>2 NO</v>
          </cell>
          <cell r="CL416" t="str">
            <v>2 NO</v>
          </cell>
        </row>
        <row r="417">
          <cell r="BA417">
            <v>0</v>
          </cell>
          <cell r="CF417">
            <v>0</v>
          </cell>
          <cell r="CG417" t="str">
            <v>2 NO</v>
          </cell>
          <cell r="CL417" t="str">
            <v>2 NO</v>
          </cell>
        </row>
        <row r="418">
          <cell r="BA418">
            <v>5687500</v>
          </cell>
          <cell r="CF418">
            <v>25</v>
          </cell>
          <cell r="CG418" t="str">
            <v>2 NO</v>
          </cell>
          <cell r="CL418" t="str">
            <v>2 NO</v>
          </cell>
        </row>
        <row r="419">
          <cell r="BA419">
            <v>0</v>
          </cell>
          <cell r="CF419">
            <v>0</v>
          </cell>
          <cell r="CG419" t="str">
            <v>2 NO</v>
          </cell>
          <cell r="CL419" t="str">
            <v>2 NO</v>
          </cell>
        </row>
        <row r="420">
          <cell r="BA420">
            <v>0</v>
          </cell>
          <cell r="CF420">
            <v>0</v>
          </cell>
          <cell r="CG420" t="str">
            <v>2 NO</v>
          </cell>
          <cell r="CL420" t="str">
            <v>2 NO</v>
          </cell>
        </row>
        <row r="421">
          <cell r="E421">
            <v>266667</v>
          </cell>
          <cell r="BA421">
            <v>0</v>
          </cell>
          <cell r="CF421">
            <v>0</v>
          </cell>
          <cell r="CG421" t="str">
            <v>2 NO</v>
          </cell>
          <cell r="CL421" t="str">
            <v>2 NO</v>
          </cell>
        </row>
        <row r="422">
          <cell r="BA422">
            <v>0</v>
          </cell>
          <cell r="CF422">
            <v>0</v>
          </cell>
          <cell r="CG422" t="str">
            <v>2 NO</v>
          </cell>
          <cell r="CL422" t="str">
            <v>2 NO</v>
          </cell>
        </row>
        <row r="423">
          <cell r="BA423">
            <v>28000000</v>
          </cell>
          <cell r="CF423">
            <v>61</v>
          </cell>
          <cell r="CG423" t="str">
            <v>2 NO</v>
          </cell>
          <cell r="CL423" t="str">
            <v>2 NO</v>
          </cell>
        </row>
        <row r="424">
          <cell r="BA424">
            <v>0</v>
          </cell>
          <cell r="CF424">
            <v>0</v>
          </cell>
          <cell r="CG424" t="str">
            <v>2 NO</v>
          </cell>
          <cell r="CL424" t="str">
            <v>2 NO</v>
          </cell>
        </row>
        <row r="425">
          <cell r="BA425">
            <v>0</v>
          </cell>
          <cell r="CF425">
            <v>0</v>
          </cell>
          <cell r="CG425" t="str">
            <v>2 NO</v>
          </cell>
          <cell r="CL425" t="str">
            <v>2 NO</v>
          </cell>
        </row>
        <row r="426">
          <cell r="BA426">
            <v>0</v>
          </cell>
          <cell r="CF426">
            <v>0</v>
          </cell>
          <cell r="CG426" t="str">
            <v>2 NO</v>
          </cell>
          <cell r="CL426" t="str">
            <v>2 NO</v>
          </cell>
        </row>
        <row r="427">
          <cell r="BA427">
            <v>2040000</v>
          </cell>
          <cell r="CF427">
            <v>10</v>
          </cell>
          <cell r="CG427" t="str">
            <v>2 NO</v>
          </cell>
          <cell r="CL427" t="str">
            <v>2 NO</v>
          </cell>
        </row>
        <row r="428">
          <cell r="BA428">
            <v>0</v>
          </cell>
          <cell r="CF428">
            <v>0</v>
          </cell>
          <cell r="CG428" t="str">
            <v>2 NO</v>
          </cell>
          <cell r="CL428" t="str">
            <v>2 NO</v>
          </cell>
        </row>
        <row r="429">
          <cell r="BA429">
            <v>0</v>
          </cell>
          <cell r="CF429">
            <v>0</v>
          </cell>
          <cell r="CG429" t="str">
            <v>2 NO</v>
          </cell>
          <cell r="CL429" t="str">
            <v>2 NO</v>
          </cell>
        </row>
        <row r="430">
          <cell r="E430">
            <v>283333</v>
          </cell>
          <cell r="BA430">
            <v>0</v>
          </cell>
          <cell r="CF430">
            <v>0</v>
          </cell>
          <cell r="CG430" t="str">
            <v>2 NO</v>
          </cell>
          <cell r="CL430" t="str">
            <v>1 SI</v>
          </cell>
        </row>
        <row r="431">
          <cell r="BA431">
            <v>0</v>
          </cell>
          <cell r="CF431">
            <v>0</v>
          </cell>
          <cell r="CG431" t="str">
            <v>2 NO</v>
          </cell>
          <cell r="CL431" t="str">
            <v>1 SI</v>
          </cell>
        </row>
        <row r="432">
          <cell r="BA432">
            <v>0</v>
          </cell>
          <cell r="CF432">
            <v>0</v>
          </cell>
          <cell r="CG432" t="str">
            <v>2 NO</v>
          </cell>
          <cell r="CL432" t="str">
            <v>2 NO</v>
          </cell>
        </row>
        <row r="433">
          <cell r="BA433">
            <v>0</v>
          </cell>
          <cell r="CF433">
            <v>0</v>
          </cell>
          <cell r="CG433" t="str">
            <v>2 NO</v>
          </cell>
          <cell r="CL433" t="str">
            <v>2 NO</v>
          </cell>
        </row>
        <row r="434">
          <cell r="BA434">
            <v>0</v>
          </cell>
          <cell r="CF434">
            <v>0</v>
          </cell>
          <cell r="CG434" t="str">
            <v>2 NO</v>
          </cell>
          <cell r="CL434" t="str">
            <v>2 NO</v>
          </cell>
        </row>
        <row r="435">
          <cell r="E435">
            <v>3050000</v>
          </cell>
          <cell r="BA435">
            <v>0</v>
          </cell>
          <cell r="CF435">
            <v>0</v>
          </cell>
          <cell r="CG435" t="str">
            <v>2 NO</v>
          </cell>
          <cell r="CL435" t="str">
            <v>2 NO</v>
          </cell>
        </row>
        <row r="436">
          <cell r="BA436">
            <v>3333333</v>
          </cell>
          <cell r="CF436">
            <v>25</v>
          </cell>
          <cell r="CG436" t="str">
            <v>2 NO</v>
          </cell>
          <cell r="CL436" t="str">
            <v>2 NO</v>
          </cell>
        </row>
        <row r="437">
          <cell r="BA437">
            <v>0</v>
          </cell>
          <cell r="CF437">
            <v>0</v>
          </cell>
          <cell r="CG437" t="str">
            <v>2 NO</v>
          </cell>
          <cell r="CL437" t="str">
            <v>2 NO</v>
          </cell>
        </row>
        <row r="438">
          <cell r="BA438">
            <v>0</v>
          </cell>
          <cell r="CF438">
            <v>0</v>
          </cell>
          <cell r="CG438" t="str">
            <v>2 NO</v>
          </cell>
          <cell r="CL438" t="str">
            <v>2 NO</v>
          </cell>
        </row>
        <row r="439">
          <cell r="BA439">
            <v>0</v>
          </cell>
          <cell r="CF439">
            <v>0</v>
          </cell>
          <cell r="CG439" t="str">
            <v>2 NO</v>
          </cell>
          <cell r="CL439" t="str">
            <v>2 NO</v>
          </cell>
        </row>
        <row r="440">
          <cell r="BA440">
            <v>0</v>
          </cell>
          <cell r="CF440">
            <v>0</v>
          </cell>
          <cell r="CG440" t="str">
            <v>2 NO</v>
          </cell>
          <cell r="CL440" t="str">
            <v>2 NO</v>
          </cell>
        </row>
        <row r="441">
          <cell r="BA441">
            <v>0</v>
          </cell>
          <cell r="CF441">
            <v>0</v>
          </cell>
          <cell r="CG441" t="str">
            <v>2 NO</v>
          </cell>
          <cell r="CL441" t="str">
            <v>1 SI</v>
          </cell>
        </row>
        <row r="442">
          <cell r="BA442">
            <v>7000000</v>
          </cell>
          <cell r="CF442">
            <v>20</v>
          </cell>
          <cell r="CG442" t="str">
            <v>2 NO</v>
          </cell>
          <cell r="CL442" t="str">
            <v>2 NO</v>
          </cell>
        </row>
        <row r="443">
          <cell r="BA443">
            <v>0</v>
          </cell>
          <cell r="CF443">
            <v>0</v>
          </cell>
          <cell r="CG443" t="str">
            <v>2 NO</v>
          </cell>
          <cell r="CL443" t="str">
            <v>2 NO</v>
          </cell>
        </row>
        <row r="444">
          <cell r="BA444">
            <v>18746667</v>
          </cell>
          <cell r="CF444">
            <v>77</v>
          </cell>
          <cell r="CG444" t="str">
            <v>2 NO</v>
          </cell>
          <cell r="CL444" t="str">
            <v>1 SI</v>
          </cell>
        </row>
        <row r="445">
          <cell r="BA445">
            <v>842240</v>
          </cell>
          <cell r="CF445">
            <v>8</v>
          </cell>
          <cell r="CG445" t="str">
            <v>2 NO</v>
          </cell>
          <cell r="CL445" t="str">
            <v>2 NO</v>
          </cell>
        </row>
        <row r="446">
          <cell r="E446">
            <v>385000</v>
          </cell>
          <cell r="BA446">
            <v>0</v>
          </cell>
          <cell r="CF446">
            <v>0</v>
          </cell>
          <cell r="CG446" t="str">
            <v>2 NO</v>
          </cell>
          <cell r="CL446" t="str">
            <v>2 NO</v>
          </cell>
        </row>
        <row r="447">
          <cell r="BA447">
            <v>6963867</v>
          </cell>
          <cell r="CF447">
            <v>29</v>
          </cell>
          <cell r="CG447" t="str">
            <v>2 NO</v>
          </cell>
          <cell r="CL447" t="str">
            <v>2 NO</v>
          </cell>
        </row>
        <row r="448">
          <cell r="BA448">
            <v>0</v>
          </cell>
          <cell r="CF448">
            <v>0</v>
          </cell>
          <cell r="CG448" t="str">
            <v>2 NO</v>
          </cell>
          <cell r="CL448" t="str">
            <v>2 NO</v>
          </cell>
        </row>
        <row r="449">
          <cell r="BA449">
            <v>0</v>
          </cell>
          <cell r="CF449">
            <v>0</v>
          </cell>
          <cell r="CG449" t="str">
            <v>2 NO</v>
          </cell>
          <cell r="CL449" t="str">
            <v>2 NO</v>
          </cell>
        </row>
        <row r="450">
          <cell r="BA450">
            <v>0</v>
          </cell>
          <cell r="CF450">
            <v>0</v>
          </cell>
          <cell r="CG450" t="str">
            <v>2 NO</v>
          </cell>
          <cell r="CL450" t="str">
            <v>2 NO</v>
          </cell>
        </row>
        <row r="451">
          <cell r="BA451">
            <v>0</v>
          </cell>
          <cell r="CF451">
            <v>0</v>
          </cell>
          <cell r="CG451" t="str">
            <v>2 NO</v>
          </cell>
          <cell r="CL451" t="str">
            <v>2 NO</v>
          </cell>
        </row>
        <row r="452">
          <cell r="BA452">
            <v>0</v>
          </cell>
          <cell r="CF452">
            <v>0</v>
          </cell>
          <cell r="CG452" t="str">
            <v>2 NO</v>
          </cell>
          <cell r="CL452" t="str">
            <v>2 NO</v>
          </cell>
        </row>
        <row r="453">
          <cell r="E453">
            <v>6716666</v>
          </cell>
          <cell r="BA453">
            <v>0</v>
          </cell>
          <cell r="CF453">
            <v>0</v>
          </cell>
          <cell r="CG453" t="str">
            <v>1 SI</v>
          </cell>
          <cell r="CL453" t="str">
            <v>2 NO</v>
          </cell>
        </row>
        <row r="454">
          <cell r="E454">
            <v>516666</v>
          </cell>
          <cell r="BA454">
            <v>0</v>
          </cell>
          <cell r="CF454">
            <v>0</v>
          </cell>
          <cell r="CG454" t="str">
            <v>2 NO</v>
          </cell>
          <cell r="CL454" t="str">
            <v>2 NO</v>
          </cell>
        </row>
        <row r="455">
          <cell r="BA455">
            <v>0</v>
          </cell>
          <cell r="CF455">
            <v>0</v>
          </cell>
          <cell r="CG455" t="str">
            <v>2 NO</v>
          </cell>
          <cell r="CL455" t="str">
            <v>1 SI</v>
          </cell>
        </row>
        <row r="456">
          <cell r="BA456">
            <v>0</v>
          </cell>
          <cell r="CF456">
            <v>0</v>
          </cell>
          <cell r="CG456" t="str">
            <v>2 NO</v>
          </cell>
          <cell r="CL456" t="str">
            <v>1 SI</v>
          </cell>
        </row>
        <row r="457">
          <cell r="BA457">
            <v>0</v>
          </cell>
          <cell r="CF457">
            <v>0</v>
          </cell>
          <cell r="CG457" t="str">
            <v>2 NO</v>
          </cell>
          <cell r="CL457" t="str">
            <v>2 NO</v>
          </cell>
        </row>
        <row r="458">
          <cell r="BA458">
            <v>0</v>
          </cell>
          <cell r="CF458">
            <v>0</v>
          </cell>
          <cell r="CG458" t="str">
            <v>2 NO</v>
          </cell>
          <cell r="CL458" t="str">
            <v>2 NO</v>
          </cell>
        </row>
        <row r="459">
          <cell r="BA459">
            <v>0</v>
          </cell>
          <cell r="CF459">
            <v>0</v>
          </cell>
          <cell r="CG459" t="str">
            <v>2 NO</v>
          </cell>
          <cell r="CL459" t="str">
            <v>2 NO</v>
          </cell>
        </row>
        <row r="460">
          <cell r="BA460">
            <v>0</v>
          </cell>
          <cell r="CF460">
            <v>0</v>
          </cell>
          <cell r="CG460" t="str">
            <v>2 NO</v>
          </cell>
          <cell r="CL460" t="str">
            <v>2 NO</v>
          </cell>
        </row>
        <row r="461">
          <cell r="BA461">
            <v>8652000</v>
          </cell>
          <cell r="CF461">
            <v>24</v>
          </cell>
          <cell r="CG461" t="str">
            <v>2 NO</v>
          </cell>
          <cell r="CL461" t="str">
            <v>2 NO</v>
          </cell>
        </row>
        <row r="462">
          <cell r="BA462">
            <v>26133333</v>
          </cell>
          <cell r="CF462">
            <v>56</v>
          </cell>
          <cell r="CG462" t="str">
            <v>2 NO</v>
          </cell>
          <cell r="CL462" t="str">
            <v>2 NO</v>
          </cell>
        </row>
        <row r="463">
          <cell r="E463">
            <v>32000000</v>
          </cell>
          <cell r="BA463">
            <v>0</v>
          </cell>
          <cell r="CF463">
            <v>0</v>
          </cell>
          <cell r="CG463" t="str">
            <v>2 NO</v>
          </cell>
          <cell r="CL463" t="str">
            <v>2 NO</v>
          </cell>
        </row>
        <row r="464">
          <cell r="BA464">
            <v>1400000</v>
          </cell>
          <cell r="CF464">
            <v>6</v>
          </cell>
          <cell r="CG464" t="str">
            <v>2 NO</v>
          </cell>
          <cell r="CL464" t="str">
            <v>2 NO</v>
          </cell>
        </row>
        <row r="465">
          <cell r="BA465">
            <v>693333</v>
          </cell>
          <cell r="CF465">
            <v>0</v>
          </cell>
          <cell r="CG465" t="str">
            <v>2 NO</v>
          </cell>
          <cell r="CL465" t="str">
            <v>2 NO</v>
          </cell>
        </row>
        <row r="466">
          <cell r="BA466">
            <v>0</v>
          </cell>
          <cell r="CF466">
            <v>0</v>
          </cell>
          <cell r="CG466" t="str">
            <v>2 NO</v>
          </cell>
          <cell r="CL466" t="str">
            <v>2 NO</v>
          </cell>
        </row>
        <row r="467">
          <cell r="BA467">
            <v>4514400</v>
          </cell>
          <cell r="CF467">
            <v>22</v>
          </cell>
          <cell r="CG467" t="str">
            <v>2 NO</v>
          </cell>
          <cell r="CL467" t="str">
            <v>2 NO</v>
          </cell>
        </row>
        <row r="468">
          <cell r="BA468">
            <v>0</v>
          </cell>
          <cell r="CF468">
            <v>0</v>
          </cell>
          <cell r="CG468" t="str">
            <v>2 NO</v>
          </cell>
          <cell r="CL468" t="str">
            <v>2 NO</v>
          </cell>
        </row>
        <row r="469">
          <cell r="BA469">
            <v>0</v>
          </cell>
          <cell r="CF469">
            <v>0</v>
          </cell>
          <cell r="CG469" t="str">
            <v>1 SI</v>
          </cell>
          <cell r="CL469" t="str">
            <v>2 NO</v>
          </cell>
        </row>
        <row r="470">
          <cell r="BA470">
            <v>0</v>
          </cell>
          <cell r="CF470">
            <v>0</v>
          </cell>
          <cell r="CG470" t="str">
            <v>2 NO</v>
          </cell>
          <cell r="CL470" t="str">
            <v>2 NO</v>
          </cell>
        </row>
        <row r="471">
          <cell r="BA471">
            <v>0</v>
          </cell>
          <cell r="CF471">
            <v>0</v>
          </cell>
          <cell r="CG471" t="str">
            <v>2 NO</v>
          </cell>
          <cell r="CL471" t="str">
            <v>2 NO</v>
          </cell>
        </row>
        <row r="472">
          <cell r="BA472">
            <v>0</v>
          </cell>
          <cell r="CF472">
            <v>0</v>
          </cell>
          <cell r="CG472" t="str">
            <v>2 NO</v>
          </cell>
          <cell r="CL472" t="str">
            <v>2 NO</v>
          </cell>
        </row>
        <row r="473">
          <cell r="BA473">
            <v>7197667</v>
          </cell>
          <cell r="CF473">
            <v>55</v>
          </cell>
          <cell r="CG473" t="str">
            <v>2 NO</v>
          </cell>
          <cell r="CL473" t="str">
            <v>2 NO</v>
          </cell>
        </row>
        <row r="474">
          <cell r="BA474">
            <v>0</v>
          </cell>
          <cell r="CF474">
            <v>0</v>
          </cell>
          <cell r="CG474" t="str">
            <v>2 NO</v>
          </cell>
          <cell r="CL474" t="str">
            <v>1 SI</v>
          </cell>
        </row>
        <row r="475">
          <cell r="BA475">
            <v>7168800</v>
          </cell>
          <cell r="CF475">
            <v>29</v>
          </cell>
          <cell r="CG475" t="str">
            <v>2 NO</v>
          </cell>
          <cell r="CL475" t="str">
            <v>2 NO</v>
          </cell>
        </row>
        <row r="476">
          <cell r="BA476">
            <v>25666667</v>
          </cell>
          <cell r="CF476">
            <v>55</v>
          </cell>
          <cell r="CG476" t="str">
            <v>2 NO</v>
          </cell>
          <cell r="CL476" t="str">
            <v>2 NO</v>
          </cell>
        </row>
        <row r="477">
          <cell r="BA477">
            <v>0</v>
          </cell>
          <cell r="CF477">
            <v>0</v>
          </cell>
          <cell r="CG477" t="str">
            <v>2 NO</v>
          </cell>
          <cell r="CL477" t="str">
            <v>2 NO</v>
          </cell>
        </row>
        <row r="478">
          <cell r="BA478">
            <v>0</v>
          </cell>
          <cell r="CF478">
            <v>0</v>
          </cell>
          <cell r="CG478" t="str">
            <v>2 NO</v>
          </cell>
          <cell r="CL478" t="str">
            <v>2 NO</v>
          </cell>
        </row>
        <row r="479">
          <cell r="BA479">
            <v>0</v>
          </cell>
          <cell r="CF479">
            <v>0</v>
          </cell>
          <cell r="CG479" t="str">
            <v>2 NO</v>
          </cell>
          <cell r="CL479" t="str">
            <v>2 NO</v>
          </cell>
        </row>
        <row r="480">
          <cell r="BA480">
            <v>1733333</v>
          </cell>
          <cell r="CF480">
            <v>25</v>
          </cell>
          <cell r="CG480" t="str">
            <v>1 SI</v>
          </cell>
          <cell r="CL480" t="str">
            <v>2 NO</v>
          </cell>
        </row>
        <row r="481">
          <cell r="BA481">
            <v>4463333</v>
          </cell>
          <cell r="CF481">
            <v>25</v>
          </cell>
          <cell r="CG481" t="str">
            <v>2 NO</v>
          </cell>
          <cell r="CL481" t="str">
            <v>2 NO</v>
          </cell>
        </row>
        <row r="482">
          <cell r="BA482">
            <v>0</v>
          </cell>
          <cell r="CF482">
            <v>0</v>
          </cell>
          <cell r="CG482" t="str">
            <v>2 NO</v>
          </cell>
          <cell r="CL482" t="str">
            <v>2 NO</v>
          </cell>
        </row>
        <row r="483">
          <cell r="BA483">
            <v>0</v>
          </cell>
          <cell r="CF483">
            <v>0</v>
          </cell>
          <cell r="CG483" t="str">
            <v>2 NO</v>
          </cell>
          <cell r="CL483" t="str">
            <v>2 NO</v>
          </cell>
        </row>
        <row r="484">
          <cell r="E484">
            <v>1272000</v>
          </cell>
          <cell r="BA484">
            <v>0</v>
          </cell>
          <cell r="CF484">
            <v>0</v>
          </cell>
          <cell r="CG484" t="str">
            <v>2 NO</v>
          </cell>
          <cell r="CL484" t="str">
            <v>1 SI</v>
          </cell>
        </row>
        <row r="485">
          <cell r="BA485">
            <v>0</v>
          </cell>
          <cell r="CF485">
            <v>0</v>
          </cell>
          <cell r="CG485" t="str">
            <v>2 NO</v>
          </cell>
          <cell r="CL485" t="str">
            <v>2 NO</v>
          </cell>
        </row>
        <row r="486">
          <cell r="BA486">
            <v>0</v>
          </cell>
          <cell r="CF486">
            <v>0</v>
          </cell>
          <cell r="CG486" t="str">
            <v>2 NO</v>
          </cell>
          <cell r="CL486" t="str">
            <v>2 NO</v>
          </cell>
        </row>
        <row r="487">
          <cell r="BA487">
            <v>7500000</v>
          </cell>
          <cell r="CF487">
            <v>30</v>
          </cell>
          <cell r="CG487" t="str">
            <v>2 NO</v>
          </cell>
          <cell r="CL487" t="str">
            <v>2 NO</v>
          </cell>
        </row>
        <row r="488">
          <cell r="BA488">
            <v>0</v>
          </cell>
          <cell r="CF488">
            <v>0</v>
          </cell>
          <cell r="CG488" t="str">
            <v>2 NO</v>
          </cell>
          <cell r="CL488" t="str">
            <v>2 NO</v>
          </cell>
        </row>
        <row r="489">
          <cell r="BA489">
            <v>0</v>
          </cell>
          <cell r="CF489">
            <v>0</v>
          </cell>
          <cell r="CG489" t="str">
            <v>2 NO</v>
          </cell>
          <cell r="CL489" t="str">
            <v>2 NO</v>
          </cell>
        </row>
        <row r="490">
          <cell r="BA490">
            <v>0</v>
          </cell>
          <cell r="CF490">
            <v>0</v>
          </cell>
          <cell r="CG490" t="str">
            <v>2 NO</v>
          </cell>
          <cell r="CL490" t="str">
            <v>2 NO</v>
          </cell>
        </row>
        <row r="491">
          <cell r="BA491">
            <v>0</v>
          </cell>
          <cell r="CF491">
            <v>0</v>
          </cell>
          <cell r="CG491" t="str">
            <v>2 NO</v>
          </cell>
          <cell r="CL491" t="str">
            <v>2 NO</v>
          </cell>
        </row>
        <row r="492">
          <cell r="BA492">
            <v>4160000</v>
          </cell>
          <cell r="CF492">
            <v>24</v>
          </cell>
          <cell r="CG492" t="str">
            <v>2 NO</v>
          </cell>
          <cell r="CL492" t="str">
            <v>2 NO</v>
          </cell>
        </row>
        <row r="493">
          <cell r="BA493">
            <v>0</v>
          </cell>
          <cell r="CF493">
            <v>0</v>
          </cell>
          <cell r="CG493" t="str">
            <v>2 NO</v>
          </cell>
          <cell r="CL493" t="str">
            <v>2 NO</v>
          </cell>
        </row>
        <row r="494">
          <cell r="BA494">
            <v>0</v>
          </cell>
          <cell r="CF494">
            <v>0</v>
          </cell>
          <cell r="CG494" t="str">
            <v>2 NO</v>
          </cell>
          <cell r="CL494" t="str">
            <v>2 NO</v>
          </cell>
        </row>
        <row r="495">
          <cell r="E495">
            <v>1733333</v>
          </cell>
          <cell r="BA495">
            <v>0</v>
          </cell>
          <cell r="CF495">
            <v>0</v>
          </cell>
          <cell r="CG495" t="str">
            <v>2 NO</v>
          </cell>
          <cell r="CL495" t="str">
            <v>2 NO</v>
          </cell>
        </row>
        <row r="496">
          <cell r="BA496">
            <v>0</v>
          </cell>
          <cell r="CF496">
            <v>0</v>
          </cell>
          <cell r="CG496" t="str">
            <v>2 NO</v>
          </cell>
          <cell r="CL496" t="str">
            <v>2 NO</v>
          </cell>
        </row>
        <row r="497">
          <cell r="BA497">
            <v>0</v>
          </cell>
          <cell r="CF497">
            <v>0</v>
          </cell>
          <cell r="CG497" t="str">
            <v>2 NO</v>
          </cell>
          <cell r="CL497" t="str">
            <v>2 NO</v>
          </cell>
        </row>
        <row r="498">
          <cell r="BA498">
            <v>0</v>
          </cell>
          <cell r="CF498">
            <v>0</v>
          </cell>
          <cell r="CG498" t="str">
            <v>2 NO</v>
          </cell>
          <cell r="CL498" t="str">
            <v>2 NO</v>
          </cell>
        </row>
        <row r="499">
          <cell r="BA499">
            <v>0</v>
          </cell>
          <cell r="CF499">
            <v>0</v>
          </cell>
          <cell r="CG499" t="str">
            <v>2 NO</v>
          </cell>
          <cell r="CL499" t="str">
            <v>2 NO</v>
          </cell>
        </row>
        <row r="500">
          <cell r="BA500">
            <v>2250000</v>
          </cell>
          <cell r="CF500">
            <v>9</v>
          </cell>
          <cell r="CG500" t="str">
            <v>2 NO</v>
          </cell>
          <cell r="CL500" t="str">
            <v>2 NO</v>
          </cell>
        </row>
        <row r="501">
          <cell r="BA501">
            <v>0</v>
          </cell>
          <cell r="CF501">
            <v>0</v>
          </cell>
          <cell r="CG501" t="str">
            <v>2 NO</v>
          </cell>
          <cell r="CL501" t="str">
            <v>2 NO</v>
          </cell>
        </row>
        <row r="502">
          <cell r="BA502">
            <v>0</v>
          </cell>
          <cell r="CF502">
            <v>0</v>
          </cell>
          <cell r="CG502" t="str">
            <v>2 NO</v>
          </cell>
          <cell r="CL502" t="str">
            <v>2 NO</v>
          </cell>
        </row>
        <row r="503">
          <cell r="BA503">
            <v>0</v>
          </cell>
          <cell r="CF503">
            <v>0</v>
          </cell>
          <cell r="CG503" t="str">
            <v>2 NO</v>
          </cell>
          <cell r="CL503" t="str">
            <v>2 NO</v>
          </cell>
        </row>
        <row r="504">
          <cell r="BA504">
            <v>6964860</v>
          </cell>
          <cell r="CF504">
            <v>23</v>
          </cell>
          <cell r="CG504" t="str">
            <v>2 NO</v>
          </cell>
          <cell r="CL504" t="str">
            <v>2 NO</v>
          </cell>
        </row>
        <row r="505">
          <cell r="BA505">
            <v>0</v>
          </cell>
          <cell r="CF505">
            <v>0</v>
          </cell>
          <cell r="CG505" t="str">
            <v>2 NO</v>
          </cell>
          <cell r="CL505" t="str">
            <v>2 NO</v>
          </cell>
        </row>
        <row r="506">
          <cell r="BA506">
            <v>0</v>
          </cell>
          <cell r="CF506">
            <v>0</v>
          </cell>
          <cell r="CG506" t="str">
            <v>2 NO</v>
          </cell>
          <cell r="CL506" t="str">
            <v>2 NO</v>
          </cell>
        </row>
        <row r="507">
          <cell r="BA507">
            <v>9866133</v>
          </cell>
          <cell r="CF507">
            <v>52</v>
          </cell>
          <cell r="CG507" t="str">
            <v>2 NO</v>
          </cell>
          <cell r="CL507" t="str">
            <v>2 NO</v>
          </cell>
        </row>
        <row r="508">
          <cell r="BA508">
            <v>5820187</v>
          </cell>
          <cell r="CF508">
            <v>52</v>
          </cell>
          <cell r="CG508" t="str">
            <v>2 NO</v>
          </cell>
          <cell r="CL508" t="str">
            <v>2 NO</v>
          </cell>
        </row>
        <row r="509">
          <cell r="BA509">
            <v>0</v>
          </cell>
          <cell r="CF509">
            <v>0</v>
          </cell>
          <cell r="CG509" t="str">
            <v>2 NO</v>
          </cell>
          <cell r="CL509" t="str">
            <v>2 NO</v>
          </cell>
        </row>
        <row r="510">
          <cell r="BA510">
            <v>0</v>
          </cell>
          <cell r="CF510">
            <v>0</v>
          </cell>
          <cell r="CG510" t="str">
            <v>2 NO</v>
          </cell>
          <cell r="CL510" t="str">
            <v>2 NO</v>
          </cell>
        </row>
        <row r="511">
          <cell r="BA511">
            <v>0</v>
          </cell>
          <cell r="CF511">
            <v>0</v>
          </cell>
          <cell r="CG511" t="str">
            <v>2 NO</v>
          </cell>
          <cell r="CL511" t="str">
            <v>2 NO</v>
          </cell>
        </row>
        <row r="512">
          <cell r="BA512">
            <v>0</v>
          </cell>
          <cell r="CF512">
            <v>0</v>
          </cell>
          <cell r="CG512" t="str">
            <v>2 NO</v>
          </cell>
          <cell r="CL512" t="str">
            <v>2 NO</v>
          </cell>
        </row>
        <row r="513">
          <cell r="E513">
            <v>218750</v>
          </cell>
          <cell r="BA513">
            <v>0</v>
          </cell>
          <cell r="CF513">
            <v>0</v>
          </cell>
          <cell r="CG513" t="str">
            <v>2 NO</v>
          </cell>
          <cell r="CL513" t="str">
            <v>2 NO</v>
          </cell>
        </row>
        <row r="514">
          <cell r="BA514">
            <v>0</v>
          </cell>
          <cell r="CF514">
            <v>0</v>
          </cell>
          <cell r="CG514" t="str">
            <v>2 NO</v>
          </cell>
          <cell r="CL514" t="str">
            <v>2 NO</v>
          </cell>
        </row>
        <row r="515">
          <cell r="BA515">
            <v>0</v>
          </cell>
          <cell r="CF515">
            <v>0</v>
          </cell>
          <cell r="CG515" t="str">
            <v>2 NO</v>
          </cell>
          <cell r="CL515" t="str">
            <v>2 NO</v>
          </cell>
        </row>
        <row r="516">
          <cell r="BA516">
            <v>1866667</v>
          </cell>
          <cell r="CF516">
            <v>8</v>
          </cell>
          <cell r="CG516" t="str">
            <v>2 NO</v>
          </cell>
          <cell r="CL516" t="str">
            <v>2 NO</v>
          </cell>
        </row>
        <row r="517">
          <cell r="BA517">
            <v>0</v>
          </cell>
          <cell r="CF517">
            <v>0</v>
          </cell>
          <cell r="CG517" t="str">
            <v>2 NO</v>
          </cell>
          <cell r="CL517" t="str">
            <v>2 NO</v>
          </cell>
        </row>
        <row r="518">
          <cell r="BA518">
            <v>41459600</v>
          </cell>
          <cell r="CF518">
            <v>103</v>
          </cell>
          <cell r="CG518" t="str">
            <v>2 NO</v>
          </cell>
          <cell r="CL518" t="str">
            <v>2 NO</v>
          </cell>
        </row>
        <row r="519">
          <cell r="BA519">
            <v>0</v>
          </cell>
          <cell r="CF519">
            <v>0</v>
          </cell>
          <cell r="CG519" t="str">
            <v>2 NO</v>
          </cell>
          <cell r="CL519" t="str">
            <v>2 NO</v>
          </cell>
        </row>
        <row r="520">
          <cell r="BA520">
            <v>0</v>
          </cell>
          <cell r="CF520">
            <v>0</v>
          </cell>
          <cell r="CG520" t="str">
            <v>2 NO</v>
          </cell>
          <cell r="CL520" t="str">
            <v>1 SI</v>
          </cell>
        </row>
        <row r="521">
          <cell r="BA521">
            <v>1847333</v>
          </cell>
          <cell r="CF521">
            <v>17</v>
          </cell>
          <cell r="CG521" t="str">
            <v>2 NO</v>
          </cell>
          <cell r="CL521" t="str">
            <v>2 NO</v>
          </cell>
        </row>
        <row r="522">
          <cell r="BA522">
            <v>0</v>
          </cell>
          <cell r="CF522">
            <v>0</v>
          </cell>
          <cell r="CG522" t="str">
            <v>2 NO</v>
          </cell>
          <cell r="CL522" t="str">
            <v>2 NO</v>
          </cell>
        </row>
        <row r="523">
          <cell r="E523">
            <v>300800</v>
          </cell>
          <cell r="BA523">
            <v>0</v>
          </cell>
          <cell r="CF523">
            <v>0</v>
          </cell>
          <cell r="CG523" t="str">
            <v>2 NO</v>
          </cell>
          <cell r="CL523" t="str">
            <v>2 NO</v>
          </cell>
        </row>
        <row r="524">
          <cell r="BA524">
            <v>0</v>
          </cell>
          <cell r="CF524">
            <v>0</v>
          </cell>
          <cell r="CG524" t="str">
            <v>2 NO</v>
          </cell>
          <cell r="CL524" t="str">
            <v>2 NO</v>
          </cell>
        </row>
        <row r="525">
          <cell r="BA525">
            <v>0</v>
          </cell>
          <cell r="CF525">
            <v>0</v>
          </cell>
          <cell r="CG525" t="str">
            <v>2 NO</v>
          </cell>
          <cell r="CL525" t="str">
            <v>1 SI</v>
          </cell>
        </row>
        <row r="526">
          <cell r="BA526">
            <v>4263000</v>
          </cell>
          <cell r="CF526">
            <v>14</v>
          </cell>
          <cell r="CG526" t="str">
            <v>2 NO</v>
          </cell>
          <cell r="CL526" t="str">
            <v>2 NO</v>
          </cell>
        </row>
        <row r="527">
          <cell r="BA527">
            <v>0</v>
          </cell>
          <cell r="CF527">
            <v>0</v>
          </cell>
          <cell r="CG527" t="str">
            <v>2 NO</v>
          </cell>
          <cell r="CL527" t="str">
            <v>2 NO</v>
          </cell>
        </row>
        <row r="528">
          <cell r="BA528">
            <v>0</v>
          </cell>
          <cell r="CF528">
            <v>0</v>
          </cell>
          <cell r="CG528" t="str">
            <v>2 NO</v>
          </cell>
          <cell r="CL528" t="str">
            <v>2 NO</v>
          </cell>
        </row>
        <row r="529">
          <cell r="BA529">
            <v>0</v>
          </cell>
          <cell r="CF529">
            <v>0</v>
          </cell>
          <cell r="CG529" t="str">
            <v>2 NO</v>
          </cell>
          <cell r="CL529" t="str">
            <v>2 NO</v>
          </cell>
        </row>
        <row r="530">
          <cell r="BA530">
            <v>0</v>
          </cell>
          <cell r="CF530">
            <v>0</v>
          </cell>
          <cell r="CG530" t="str">
            <v>2 NO</v>
          </cell>
          <cell r="CL530" t="str">
            <v>2 NO</v>
          </cell>
        </row>
        <row r="531">
          <cell r="BA531">
            <v>0</v>
          </cell>
          <cell r="CF531">
            <v>0</v>
          </cell>
          <cell r="CG531" t="str">
            <v>2 NO</v>
          </cell>
          <cell r="CL531" t="str">
            <v>2 NO</v>
          </cell>
        </row>
        <row r="532">
          <cell r="BA532">
            <v>0</v>
          </cell>
          <cell r="CF532">
            <v>0</v>
          </cell>
          <cell r="CG532" t="str">
            <v>2 NO</v>
          </cell>
          <cell r="CL532" t="str">
            <v>2 NO</v>
          </cell>
        </row>
        <row r="533">
          <cell r="E533">
            <v>386667</v>
          </cell>
          <cell r="BA533">
            <v>0</v>
          </cell>
          <cell r="CF533">
            <v>0</v>
          </cell>
          <cell r="CG533" t="str">
            <v>2 NO</v>
          </cell>
          <cell r="CL533" t="str">
            <v>2 NO</v>
          </cell>
        </row>
        <row r="534">
          <cell r="E534">
            <v>236133</v>
          </cell>
          <cell r="BA534">
            <v>0</v>
          </cell>
          <cell r="CF534">
            <v>0</v>
          </cell>
          <cell r="CG534" t="str">
            <v>2 NO</v>
          </cell>
          <cell r="CL534" t="str">
            <v>2 NO</v>
          </cell>
        </row>
        <row r="535">
          <cell r="BA535">
            <v>0</v>
          </cell>
          <cell r="CF535">
            <v>0</v>
          </cell>
          <cell r="CG535" t="str">
            <v>2 NO</v>
          </cell>
          <cell r="CL535" t="str">
            <v>2 NO</v>
          </cell>
        </row>
        <row r="536">
          <cell r="BA536">
            <v>0</v>
          </cell>
          <cell r="CF536">
            <v>0</v>
          </cell>
          <cell r="CG536" t="str">
            <v>2 NO</v>
          </cell>
          <cell r="CL536" t="str">
            <v>2 NO</v>
          </cell>
        </row>
        <row r="537">
          <cell r="BA537">
            <v>0</v>
          </cell>
          <cell r="CF537">
            <v>0</v>
          </cell>
          <cell r="CG537" t="str">
            <v>2 NO</v>
          </cell>
          <cell r="CL537" t="str">
            <v>2 NO</v>
          </cell>
        </row>
        <row r="538">
          <cell r="BA538">
            <v>0</v>
          </cell>
          <cell r="CF538">
            <v>0</v>
          </cell>
          <cell r="CG538" t="str">
            <v>2 NO</v>
          </cell>
          <cell r="CL538" t="str">
            <v>2 NO</v>
          </cell>
        </row>
        <row r="539">
          <cell r="BA539">
            <v>0</v>
          </cell>
          <cell r="CF539">
            <v>0</v>
          </cell>
          <cell r="CG539" t="str">
            <v>2 NO</v>
          </cell>
          <cell r="CL539" t="str">
            <v>2 NO</v>
          </cell>
        </row>
        <row r="540">
          <cell r="BA540">
            <v>0</v>
          </cell>
          <cell r="CF540">
            <v>0</v>
          </cell>
          <cell r="CG540" t="str">
            <v>2 NO</v>
          </cell>
          <cell r="CL540" t="str">
            <v>1 SI</v>
          </cell>
        </row>
        <row r="541">
          <cell r="BA541">
            <v>0</v>
          </cell>
          <cell r="CF541">
            <v>0</v>
          </cell>
          <cell r="CG541" t="str">
            <v>2 NO</v>
          </cell>
          <cell r="CL541" t="str">
            <v>2 NO</v>
          </cell>
        </row>
        <row r="542">
          <cell r="BA542">
            <v>12466667</v>
          </cell>
          <cell r="CF542">
            <v>69</v>
          </cell>
          <cell r="CG542" t="str">
            <v>2 NO</v>
          </cell>
          <cell r="CL542" t="str">
            <v>2 NO</v>
          </cell>
        </row>
        <row r="543">
          <cell r="BA543">
            <v>0</v>
          </cell>
          <cell r="CF543">
            <v>0</v>
          </cell>
          <cell r="CG543" t="str">
            <v>2 NO</v>
          </cell>
          <cell r="CL543" t="str">
            <v>1 SI</v>
          </cell>
        </row>
        <row r="544">
          <cell r="BA544">
            <v>0</v>
          </cell>
          <cell r="CF544">
            <v>0</v>
          </cell>
          <cell r="CG544" t="str">
            <v>2 NO</v>
          </cell>
          <cell r="CL544" t="str">
            <v>2 NO</v>
          </cell>
        </row>
        <row r="545">
          <cell r="BA545">
            <v>0</v>
          </cell>
          <cell r="CF545">
            <v>0</v>
          </cell>
          <cell r="CG545" t="str">
            <v>2 NO</v>
          </cell>
          <cell r="CL545" t="str">
            <v>2 NO</v>
          </cell>
        </row>
        <row r="546">
          <cell r="BA546">
            <v>0</v>
          </cell>
          <cell r="CF546">
            <v>0</v>
          </cell>
          <cell r="CG546" t="str">
            <v>2 NO</v>
          </cell>
          <cell r="CL546" t="str">
            <v>2 NO</v>
          </cell>
        </row>
        <row r="547">
          <cell r="BA547">
            <v>0</v>
          </cell>
          <cell r="CF547">
            <v>0</v>
          </cell>
          <cell r="CG547" t="str">
            <v>2 NO</v>
          </cell>
          <cell r="CL547" t="str">
            <v>2 NO</v>
          </cell>
        </row>
        <row r="548">
          <cell r="BA548">
            <v>7553333</v>
          </cell>
          <cell r="CF548">
            <v>22</v>
          </cell>
          <cell r="CG548" t="str">
            <v>2 NO</v>
          </cell>
          <cell r="CL548" t="str">
            <v>2 NO</v>
          </cell>
        </row>
        <row r="549">
          <cell r="BA549">
            <v>5700000</v>
          </cell>
          <cell r="CF549">
            <v>19</v>
          </cell>
          <cell r="CG549" t="str">
            <v>2 NO</v>
          </cell>
          <cell r="CL549" t="str">
            <v>2 NO</v>
          </cell>
        </row>
        <row r="550">
          <cell r="BA550">
            <v>7933333</v>
          </cell>
          <cell r="CF550">
            <v>28</v>
          </cell>
          <cell r="CG550" t="str">
            <v>2 NO</v>
          </cell>
          <cell r="CL550" t="str">
            <v>2 NO</v>
          </cell>
        </row>
        <row r="551">
          <cell r="BA551">
            <v>0</v>
          </cell>
          <cell r="CF551">
            <v>0</v>
          </cell>
          <cell r="CG551" t="str">
            <v>2 NO</v>
          </cell>
          <cell r="CL551" t="str">
            <v>2 NO</v>
          </cell>
        </row>
        <row r="552">
          <cell r="BA552">
            <v>0</v>
          </cell>
          <cell r="CF552">
            <v>0</v>
          </cell>
          <cell r="CG552" t="str">
            <v>2 NO</v>
          </cell>
          <cell r="CL552" t="str">
            <v>2 NO</v>
          </cell>
        </row>
        <row r="553">
          <cell r="BA553">
            <v>0</v>
          </cell>
          <cell r="CF553">
            <v>0</v>
          </cell>
          <cell r="CG553" t="str">
            <v>2 NO</v>
          </cell>
          <cell r="CL553" t="str">
            <v>2 NO</v>
          </cell>
        </row>
        <row r="554">
          <cell r="BA554">
            <v>0</v>
          </cell>
          <cell r="CF554">
            <v>0</v>
          </cell>
          <cell r="CG554" t="str">
            <v>2 NO</v>
          </cell>
          <cell r="CL554" t="str">
            <v>2 NO</v>
          </cell>
        </row>
        <row r="555">
          <cell r="BA555">
            <v>0</v>
          </cell>
          <cell r="CF555">
            <v>0</v>
          </cell>
          <cell r="CG555" t="str">
            <v>2 NO</v>
          </cell>
          <cell r="CL555" t="str">
            <v>2 NO</v>
          </cell>
        </row>
        <row r="556">
          <cell r="BA556">
            <v>20880000</v>
          </cell>
          <cell r="CF556">
            <v>73</v>
          </cell>
          <cell r="CG556" t="str">
            <v>2 NO</v>
          </cell>
          <cell r="CL556" t="str">
            <v>2 NO</v>
          </cell>
        </row>
        <row r="557">
          <cell r="BA557">
            <v>0</v>
          </cell>
          <cell r="CF557">
            <v>0</v>
          </cell>
          <cell r="CG557" t="str">
            <v>2 NO</v>
          </cell>
          <cell r="CL557" t="str">
            <v>2 NO</v>
          </cell>
        </row>
        <row r="558">
          <cell r="BA558">
            <v>0</v>
          </cell>
          <cell r="CF558">
            <v>0</v>
          </cell>
          <cell r="CG558" t="str">
            <v>2 NO</v>
          </cell>
          <cell r="CL558" t="str">
            <v>2 NO</v>
          </cell>
        </row>
        <row r="559">
          <cell r="BA559">
            <v>0</v>
          </cell>
          <cell r="CF559">
            <v>0</v>
          </cell>
          <cell r="CG559" t="str">
            <v>2 NO</v>
          </cell>
          <cell r="CL559" t="str">
            <v>2 NO</v>
          </cell>
        </row>
        <row r="560">
          <cell r="BA560">
            <v>0</v>
          </cell>
          <cell r="CF560">
            <v>0</v>
          </cell>
          <cell r="CG560" t="str">
            <v>2 NO</v>
          </cell>
          <cell r="CL560" t="str">
            <v>2 NO</v>
          </cell>
        </row>
        <row r="561">
          <cell r="BA561">
            <v>0</v>
          </cell>
          <cell r="CF561">
            <v>0</v>
          </cell>
          <cell r="CG561" t="str">
            <v>2 NO</v>
          </cell>
          <cell r="CL561" t="str">
            <v>2 NO</v>
          </cell>
        </row>
        <row r="562">
          <cell r="BA562">
            <v>0</v>
          </cell>
          <cell r="CF562">
            <v>0</v>
          </cell>
          <cell r="CG562" t="str">
            <v>2 NO</v>
          </cell>
          <cell r="CL562" t="str">
            <v>2 NO</v>
          </cell>
        </row>
        <row r="563">
          <cell r="BA563">
            <v>0</v>
          </cell>
          <cell r="CF563">
            <v>0</v>
          </cell>
          <cell r="CG563" t="str">
            <v>2 NO</v>
          </cell>
          <cell r="CL563" t="str">
            <v>2 NO</v>
          </cell>
        </row>
        <row r="564">
          <cell r="BA564">
            <v>3480000</v>
          </cell>
          <cell r="CF564">
            <v>19</v>
          </cell>
          <cell r="CG564" t="str">
            <v>2 NO</v>
          </cell>
          <cell r="CL564" t="str">
            <v>2 NO</v>
          </cell>
        </row>
        <row r="565">
          <cell r="BA565">
            <v>26333333</v>
          </cell>
          <cell r="CF565">
            <v>80</v>
          </cell>
          <cell r="CG565" t="str">
            <v>2 NO</v>
          </cell>
          <cell r="CL565" t="str">
            <v>2 NO</v>
          </cell>
        </row>
        <row r="566">
          <cell r="E566">
            <v>666667</v>
          </cell>
          <cell r="BA566">
            <v>0</v>
          </cell>
          <cell r="CF566">
            <v>0</v>
          </cell>
          <cell r="CG566" t="str">
            <v>2 NO</v>
          </cell>
          <cell r="CL566" t="str">
            <v>2 NO</v>
          </cell>
        </row>
        <row r="567">
          <cell r="BA567">
            <v>0</v>
          </cell>
          <cell r="CF567">
            <v>0</v>
          </cell>
          <cell r="CG567" t="str">
            <v>2 NO</v>
          </cell>
          <cell r="CL567" t="str">
            <v>2 NO</v>
          </cell>
        </row>
        <row r="568">
          <cell r="BA568">
            <v>0</v>
          </cell>
          <cell r="CF568">
            <v>0</v>
          </cell>
          <cell r="CG568" t="str">
            <v>2 NO</v>
          </cell>
          <cell r="CL568" t="str">
            <v>2 NO</v>
          </cell>
        </row>
        <row r="569">
          <cell r="BA569">
            <v>0</v>
          </cell>
          <cell r="CF569">
            <v>0</v>
          </cell>
          <cell r="CG569" t="str">
            <v>2 NO</v>
          </cell>
          <cell r="CL569" t="str">
            <v>2 NO</v>
          </cell>
        </row>
        <row r="570">
          <cell r="BA570">
            <v>0</v>
          </cell>
          <cell r="CF570">
            <v>0</v>
          </cell>
          <cell r="CG570" t="str">
            <v>2 NO</v>
          </cell>
          <cell r="CL570" t="str">
            <v>2 NO</v>
          </cell>
        </row>
        <row r="571">
          <cell r="BA571">
            <v>0</v>
          </cell>
          <cell r="CF571">
            <v>0</v>
          </cell>
          <cell r="CG571" t="str">
            <v>2 NO</v>
          </cell>
          <cell r="CL571" t="str">
            <v>2 NO</v>
          </cell>
        </row>
        <row r="572">
          <cell r="BA572">
            <v>0</v>
          </cell>
          <cell r="CF572">
            <v>0</v>
          </cell>
          <cell r="CG572" t="str">
            <v>2 NO</v>
          </cell>
          <cell r="CL572" t="str">
            <v>2 NO</v>
          </cell>
        </row>
        <row r="573">
          <cell r="BA573">
            <v>0</v>
          </cell>
          <cell r="CF573">
            <v>0</v>
          </cell>
        </row>
        <row r="574">
          <cell r="E574">
            <v>666667</v>
          </cell>
          <cell r="BA574">
            <v>0</v>
          </cell>
          <cell r="CF574">
            <v>0</v>
          </cell>
          <cell r="CG574" t="str">
            <v>2 NO</v>
          </cell>
          <cell r="CL574" t="str">
            <v>2 NO</v>
          </cell>
        </row>
        <row r="575">
          <cell r="E575">
            <v>1800000</v>
          </cell>
          <cell r="BA575">
            <v>0</v>
          </cell>
          <cell r="CF575">
            <v>0</v>
          </cell>
          <cell r="CG575" t="str">
            <v>2 NO</v>
          </cell>
          <cell r="CL575" t="str">
            <v>2 NO</v>
          </cell>
        </row>
        <row r="576">
          <cell r="BA576">
            <v>0</v>
          </cell>
          <cell r="CF576">
            <v>0</v>
          </cell>
          <cell r="CG576" t="str">
            <v>2 NO</v>
          </cell>
          <cell r="CL576" t="str">
            <v>2 NO</v>
          </cell>
        </row>
        <row r="577">
          <cell r="BA577">
            <v>0</v>
          </cell>
          <cell r="CF577">
            <v>0</v>
          </cell>
          <cell r="CG577" t="str">
            <v>2 NO</v>
          </cell>
          <cell r="CL577" t="str">
            <v>2 NO</v>
          </cell>
        </row>
        <row r="578">
          <cell r="BA578">
            <v>0</v>
          </cell>
          <cell r="CF578">
            <v>0</v>
          </cell>
          <cell r="CG578" t="str">
            <v>2 NO</v>
          </cell>
          <cell r="CL578" t="str">
            <v>2 NO</v>
          </cell>
        </row>
        <row r="579">
          <cell r="BA579">
            <v>4212955</v>
          </cell>
          <cell r="CF579">
            <v>47</v>
          </cell>
          <cell r="CG579" t="str">
            <v>2 NO</v>
          </cell>
          <cell r="CL579" t="str">
            <v>2 NO</v>
          </cell>
        </row>
        <row r="580">
          <cell r="BA580">
            <v>0</v>
          </cell>
          <cell r="CF580">
            <v>0</v>
          </cell>
          <cell r="CG580" t="str">
            <v>2 NO</v>
          </cell>
          <cell r="CL580" t="str">
            <v>1 SI</v>
          </cell>
        </row>
        <row r="581">
          <cell r="E581">
            <v>1200000</v>
          </cell>
          <cell r="BA581">
            <v>0</v>
          </cell>
          <cell r="CF581">
            <v>0</v>
          </cell>
          <cell r="CG581" t="str">
            <v>2 NO</v>
          </cell>
          <cell r="CL581" t="str">
            <v>1 SI</v>
          </cell>
        </row>
        <row r="582">
          <cell r="BA582">
            <v>21533333</v>
          </cell>
          <cell r="CF582">
            <v>69</v>
          </cell>
          <cell r="CG582" t="str">
            <v>2 NO</v>
          </cell>
          <cell r="CL582" t="str">
            <v>2 NO</v>
          </cell>
        </row>
        <row r="583">
          <cell r="BA583">
            <v>14193400</v>
          </cell>
          <cell r="CF583">
            <v>79</v>
          </cell>
          <cell r="CG583" t="str">
            <v>2 NO</v>
          </cell>
          <cell r="CL583" t="str">
            <v>2 NO</v>
          </cell>
        </row>
        <row r="584">
          <cell r="BA584">
            <v>4040590</v>
          </cell>
          <cell r="CF584">
            <v>47</v>
          </cell>
          <cell r="CG584" t="str">
            <v>2 NO</v>
          </cell>
          <cell r="CL584" t="str">
            <v>2 NO</v>
          </cell>
        </row>
        <row r="585">
          <cell r="BA585">
            <v>0</v>
          </cell>
          <cell r="CF585">
            <v>0</v>
          </cell>
          <cell r="CG585" t="str">
            <v>2 NO</v>
          </cell>
          <cell r="CL585" t="str">
            <v>2 NO</v>
          </cell>
        </row>
        <row r="586">
          <cell r="BA586">
            <v>0</v>
          </cell>
          <cell r="CF586">
            <v>0</v>
          </cell>
          <cell r="CG586" t="str">
            <v>2 NO</v>
          </cell>
          <cell r="CL586" t="str">
            <v>2 NO</v>
          </cell>
        </row>
        <row r="587">
          <cell r="BA587">
            <v>0</v>
          </cell>
          <cell r="CF587">
            <v>0</v>
          </cell>
          <cell r="CG587" t="str">
            <v>2 NO</v>
          </cell>
          <cell r="CL587" t="str">
            <v>2 NO</v>
          </cell>
        </row>
        <row r="588">
          <cell r="BA588">
            <v>0</v>
          </cell>
          <cell r="CF588">
            <v>0</v>
          </cell>
          <cell r="CG588" t="str">
            <v>2 NO</v>
          </cell>
          <cell r="CL588" t="str">
            <v>2 NO</v>
          </cell>
        </row>
        <row r="589">
          <cell r="E589">
            <v>233333</v>
          </cell>
          <cell r="BA589">
            <v>0</v>
          </cell>
          <cell r="CF589">
            <v>0</v>
          </cell>
          <cell r="CG589" t="str">
            <v>2 NO</v>
          </cell>
          <cell r="CL589" t="str">
            <v>2 NO</v>
          </cell>
        </row>
        <row r="590">
          <cell r="BA590">
            <v>0</v>
          </cell>
          <cell r="CF590">
            <v>0</v>
          </cell>
          <cell r="CG590" t="str">
            <v>2 NO</v>
          </cell>
          <cell r="CL590" t="str">
            <v>2 NO</v>
          </cell>
        </row>
        <row r="591">
          <cell r="BA591">
            <v>0</v>
          </cell>
          <cell r="CF591">
            <v>0</v>
          </cell>
          <cell r="CG591" t="str">
            <v>2 NO</v>
          </cell>
          <cell r="CL591" t="str">
            <v>2 NO</v>
          </cell>
        </row>
        <row r="592">
          <cell r="BA592">
            <v>15143333</v>
          </cell>
          <cell r="CF592">
            <v>78</v>
          </cell>
          <cell r="CG592" t="str">
            <v>2 NO</v>
          </cell>
          <cell r="CL592" t="str">
            <v>2 NO</v>
          </cell>
        </row>
        <row r="593">
          <cell r="BA593">
            <v>0</v>
          </cell>
          <cell r="CF593">
            <v>0</v>
          </cell>
          <cell r="CG593" t="str">
            <v>2 NO</v>
          </cell>
          <cell r="CL593" t="str">
            <v>2 NO</v>
          </cell>
        </row>
        <row r="594">
          <cell r="BA594">
            <v>0</v>
          </cell>
          <cell r="CF594">
            <v>0</v>
          </cell>
          <cell r="CG594" t="str">
            <v>1 SI</v>
          </cell>
          <cell r="CL594" t="str">
            <v>2 NO</v>
          </cell>
        </row>
        <row r="595">
          <cell r="BA595">
            <v>22893333</v>
          </cell>
          <cell r="CF595">
            <v>69</v>
          </cell>
          <cell r="CG595" t="str">
            <v>2 NO</v>
          </cell>
          <cell r="CL595" t="str">
            <v>2 NO</v>
          </cell>
        </row>
        <row r="596">
          <cell r="BA596">
            <v>0</v>
          </cell>
          <cell r="CF596">
            <v>0</v>
          </cell>
          <cell r="CG596" t="str">
            <v>2 NO</v>
          </cell>
          <cell r="CL596" t="str">
            <v>2 NO</v>
          </cell>
        </row>
        <row r="597">
          <cell r="BA597">
            <v>0</v>
          </cell>
          <cell r="CF597">
            <v>0</v>
          </cell>
          <cell r="CG597" t="str">
            <v>2 NO</v>
          </cell>
          <cell r="CL597" t="str">
            <v>2 NO</v>
          </cell>
        </row>
        <row r="598">
          <cell r="BA598">
            <v>0</v>
          </cell>
          <cell r="CF598">
            <v>0</v>
          </cell>
          <cell r="CG598" t="str">
            <v>2 NO</v>
          </cell>
          <cell r="CL598" t="str">
            <v>2 NO</v>
          </cell>
        </row>
        <row r="599">
          <cell r="BA599">
            <v>0</v>
          </cell>
          <cell r="CF599">
            <v>0</v>
          </cell>
          <cell r="CG599" t="str">
            <v>2 NO</v>
          </cell>
          <cell r="CL599" t="str">
            <v>1 SI</v>
          </cell>
        </row>
        <row r="600">
          <cell r="BA600">
            <v>0</v>
          </cell>
          <cell r="CF600">
            <v>0</v>
          </cell>
          <cell r="CG600" t="str">
            <v>2 NO</v>
          </cell>
          <cell r="CL600" t="str">
            <v>2 NO</v>
          </cell>
        </row>
        <row r="601">
          <cell r="BA601">
            <v>29863867</v>
          </cell>
          <cell r="CF601">
            <v>98</v>
          </cell>
          <cell r="CG601" t="str">
            <v>2 NO</v>
          </cell>
          <cell r="CL601" t="str">
            <v>2 NO</v>
          </cell>
        </row>
        <row r="602">
          <cell r="E602">
            <v>914200</v>
          </cell>
          <cell r="BA602">
            <v>0</v>
          </cell>
          <cell r="CF602">
            <v>0</v>
          </cell>
        </row>
        <row r="603">
          <cell r="BA603">
            <v>0</v>
          </cell>
          <cell r="CF603">
            <v>0</v>
          </cell>
          <cell r="CG603" t="str">
            <v>2 NO</v>
          </cell>
          <cell r="CL603" t="str">
            <v>2 NO</v>
          </cell>
        </row>
        <row r="604">
          <cell r="BA604">
            <v>0</v>
          </cell>
          <cell r="CF604">
            <v>0</v>
          </cell>
          <cell r="CG604" t="str">
            <v>2 NO</v>
          </cell>
          <cell r="CL604" t="str">
            <v>2 NO</v>
          </cell>
        </row>
        <row r="605">
          <cell r="BA605">
            <v>0</v>
          </cell>
          <cell r="CF605">
            <v>0</v>
          </cell>
          <cell r="CG605" t="str">
            <v>2 NO</v>
          </cell>
          <cell r="CL605" t="str">
            <v>2 NO</v>
          </cell>
        </row>
        <row r="606">
          <cell r="BA606">
            <v>0</v>
          </cell>
          <cell r="CF606">
            <v>0</v>
          </cell>
          <cell r="CG606" t="str">
            <v>2 NO</v>
          </cell>
          <cell r="CL606" t="str">
            <v>2 NO</v>
          </cell>
        </row>
        <row r="607">
          <cell r="BA607">
            <v>0</v>
          </cell>
          <cell r="CF607">
            <v>0</v>
          </cell>
          <cell r="CG607" t="str">
            <v>2 NO</v>
          </cell>
          <cell r="CL607" t="str">
            <v>2 NO</v>
          </cell>
        </row>
        <row r="608">
          <cell r="BA608">
            <v>36096667</v>
          </cell>
          <cell r="CF608">
            <v>65</v>
          </cell>
          <cell r="CG608" t="str">
            <v>2 NO</v>
          </cell>
          <cell r="CL608" t="str">
            <v>2 NO</v>
          </cell>
        </row>
        <row r="609">
          <cell r="BA609">
            <v>32445000</v>
          </cell>
          <cell r="CF609">
            <v>91</v>
          </cell>
          <cell r="CG609" t="str">
            <v>2 NO</v>
          </cell>
          <cell r="CL609" t="str">
            <v>2 NO</v>
          </cell>
        </row>
        <row r="610">
          <cell r="BA610">
            <v>10000000</v>
          </cell>
          <cell r="CF610">
            <v>0</v>
          </cell>
          <cell r="CG610" t="str">
            <v>2 NO</v>
          </cell>
          <cell r="CL610" t="str">
            <v>1 SI</v>
          </cell>
        </row>
        <row r="611">
          <cell r="BA611">
            <v>0</v>
          </cell>
          <cell r="CF611">
            <v>0</v>
          </cell>
          <cell r="CG611" t="str">
            <v>2 NO</v>
          </cell>
          <cell r="CL611" t="str">
            <v>2 NO</v>
          </cell>
        </row>
        <row r="612">
          <cell r="BA612">
            <v>0</v>
          </cell>
          <cell r="CF612">
            <v>0</v>
          </cell>
          <cell r="CG612" t="str">
            <v>2 NO</v>
          </cell>
          <cell r="CL612" t="str">
            <v>2 NO</v>
          </cell>
        </row>
        <row r="613">
          <cell r="BA613">
            <v>15936667</v>
          </cell>
          <cell r="CF613">
            <v>71</v>
          </cell>
          <cell r="CG613" t="str">
            <v>2 NO</v>
          </cell>
          <cell r="CL613" t="str">
            <v>2 NO</v>
          </cell>
        </row>
        <row r="614">
          <cell r="BA614">
            <v>17587500</v>
          </cell>
          <cell r="CF614">
            <v>68</v>
          </cell>
          <cell r="CG614" t="str">
            <v>2 NO</v>
          </cell>
          <cell r="CL614" t="str">
            <v>2 NO</v>
          </cell>
        </row>
        <row r="615">
          <cell r="BA615">
            <v>0</v>
          </cell>
          <cell r="CF615">
            <v>0</v>
          </cell>
          <cell r="CG615" t="str">
            <v>2 NO</v>
          </cell>
          <cell r="CL615" t="str">
            <v>2 NO</v>
          </cell>
        </row>
        <row r="616">
          <cell r="BA616">
            <v>0</v>
          </cell>
          <cell r="CF616">
            <v>0</v>
          </cell>
          <cell r="CG616" t="str">
            <v>2 NO</v>
          </cell>
          <cell r="CL616" t="str">
            <v>2 NO</v>
          </cell>
        </row>
        <row r="617">
          <cell r="BA617">
            <v>0</v>
          </cell>
          <cell r="CF617">
            <v>0</v>
          </cell>
          <cell r="CG617" t="str">
            <v>2 NO</v>
          </cell>
          <cell r="CL617" t="str">
            <v>2 NO</v>
          </cell>
        </row>
        <row r="618">
          <cell r="BA618">
            <v>0</v>
          </cell>
          <cell r="CF618">
            <v>0</v>
          </cell>
          <cell r="CG618" t="str">
            <v>2 NO</v>
          </cell>
          <cell r="CL618" t="str">
            <v>2 NO</v>
          </cell>
        </row>
        <row r="619">
          <cell r="BA619">
            <v>0</v>
          </cell>
          <cell r="CF619">
            <v>0</v>
          </cell>
          <cell r="CG619" t="str">
            <v>2 NO</v>
          </cell>
          <cell r="CL619" t="str">
            <v>2 NO</v>
          </cell>
        </row>
        <row r="620">
          <cell r="BA620">
            <v>0</v>
          </cell>
          <cell r="CF620">
            <v>0</v>
          </cell>
          <cell r="CG620" t="str">
            <v>2 NO</v>
          </cell>
          <cell r="CL620" t="str">
            <v>2 NO</v>
          </cell>
        </row>
        <row r="621">
          <cell r="BA621">
            <v>0</v>
          </cell>
          <cell r="CF621">
            <v>0</v>
          </cell>
          <cell r="CG621" t="str">
            <v>2 NO</v>
          </cell>
          <cell r="CL621" t="str">
            <v>2 NO</v>
          </cell>
        </row>
        <row r="622">
          <cell r="BA622">
            <v>0</v>
          </cell>
          <cell r="CF622">
            <v>0</v>
          </cell>
          <cell r="CG622" t="str">
            <v>2 NO</v>
          </cell>
          <cell r="CL622" t="str">
            <v>2 NO</v>
          </cell>
        </row>
        <row r="623">
          <cell r="BA623">
            <v>0</v>
          </cell>
          <cell r="CF623">
            <v>0</v>
          </cell>
          <cell r="CG623" t="str">
            <v>2 NO</v>
          </cell>
          <cell r="CL623" t="str">
            <v>2 NO</v>
          </cell>
        </row>
        <row r="624">
          <cell r="BA624">
            <v>0</v>
          </cell>
          <cell r="CF624">
            <v>0</v>
          </cell>
          <cell r="CG624" t="str">
            <v>2 NO</v>
          </cell>
          <cell r="CL624" t="str">
            <v>2 NO</v>
          </cell>
        </row>
        <row r="625">
          <cell r="BA625">
            <v>0</v>
          </cell>
          <cell r="CF625">
            <v>0</v>
          </cell>
          <cell r="CG625" t="str">
            <v>2 NO</v>
          </cell>
          <cell r="CL625" t="str">
            <v>2 NO</v>
          </cell>
        </row>
        <row r="626">
          <cell r="BA626">
            <v>0</v>
          </cell>
          <cell r="CF626">
            <v>0</v>
          </cell>
          <cell r="CG626" t="str">
            <v>2 NO</v>
          </cell>
          <cell r="CL626" t="str">
            <v>1 SI</v>
          </cell>
        </row>
        <row r="627">
          <cell r="BA627">
            <v>0</v>
          </cell>
          <cell r="CF627">
            <v>0</v>
          </cell>
          <cell r="CG627" t="str">
            <v>2 NO</v>
          </cell>
          <cell r="CL627" t="str">
            <v>2 NO</v>
          </cell>
        </row>
        <row r="628">
          <cell r="BA628">
            <v>9750000</v>
          </cell>
          <cell r="CF628">
            <v>76</v>
          </cell>
          <cell r="CG628" t="str">
            <v>2 NO</v>
          </cell>
          <cell r="CL628" t="str">
            <v>2 NO</v>
          </cell>
        </row>
        <row r="629">
          <cell r="BA629">
            <v>0</v>
          </cell>
          <cell r="CF629">
            <v>0</v>
          </cell>
          <cell r="CG629" t="str">
            <v>2 NO</v>
          </cell>
          <cell r="CL629" t="str">
            <v>2 NO</v>
          </cell>
        </row>
        <row r="630">
          <cell r="BA630">
            <v>0</v>
          </cell>
          <cell r="CF630">
            <v>0</v>
          </cell>
          <cell r="CG630" t="str">
            <v>2 NO</v>
          </cell>
          <cell r="CL630" t="str">
            <v>2 NO</v>
          </cell>
        </row>
        <row r="631">
          <cell r="BA631">
            <v>0</v>
          </cell>
          <cell r="CF631">
            <v>0</v>
          </cell>
          <cell r="CG631" t="str">
            <v>2 NO</v>
          </cell>
          <cell r="CL631" t="str">
            <v>2 NO</v>
          </cell>
        </row>
        <row r="632">
          <cell r="BA632">
            <v>5700000</v>
          </cell>
          <cell r="CF632">
            <v>57</v>
          </cell>
          <cell r="CG632" t="str">
            <v>2 NO</v>
          </cell>
          <cell r="CL632" t="str">
            <v>2 NO</v>
          </cell>
        </row>
        <row r="633">
          <cell r="BA633">
            <v>0</v>
          </cell>
          <cell r="CF633">
            <v>0</v>
          </cell>
          <cell r="CG633" t="str">
            <v>2 NO</v>
          </cell>
          <cell r="CL633" t="str">
            <v>2 NO</v>
          </cell>
        </row>
        <row r="634">
          <cell r="BA634">
            <v>0</v>
          </cell>
          <cell r="CF634">
            <v>0</v>
          </cell>
          <cell r="CG634" t="str">
            <v>2 NO</v>
          </cell>
          <cell r="CL634" t="str">
            <v>2 NO</v>
          </cell>
        </row>
        <row r="635">
          <cell r="BA635">
            <v>0</v>
          </cell>
          <cell r="CF635">
            <v>0</v>
          </cell>
          <cell r="CG635" t="str">
            <v>2 NO</v>
          </cell>
          <cell r="CL635" t="str">
            <v>2 NO</v>
          </cell>
        </row>
        <row r="636">
          <cell r="BA636">
            <v>0</v>
          </cell>
          <cell r="CF636">
            <v>0</v>
          </cell>
          <cell r="CG636" t="str">
            <v>2 NO</v>
          </cell>
          <cell r="CL636" t="str">
            <v>2 NO</v>
          </cell>
        </row>
        <row r="637">
          <cell r="BA637">
            <v>0</v>
          </cell>
          <cell r="CF637">
            <v>0</v>
          </cell>
          <cell r="CG637" t="str">
            <v>2 NO</v>
          </cell>
          <cell r="CL637" t="str">
            <v>2 NO</v>
          </cell>
        </row>
        <row r="638">
          <cell r="BA638">
            <v>0</v>
          </cell>
          <cell r="CF638">
            <v>0</v>
          </cell>
          <cell r="CG638" t="str">
            <v>2 NO</v>
          </cell>
          <cell r="CL638" t="str">
            <v>2 NO</v>
          </cell>
        </row>
        <row r="639">
          <cell r="BA639">
            <v>12000000</v>
          </cell>
          <cell r="CF639">
            <v>76</v>
          </cell>
          <cell r="CG639" t="str">
            <v>2 NO</v>
          </cell>
          <cell r="CL639" t="str">
            <v>2 NO</v>
          </cell>
        </row>
        <row r="640">
          <cell r="BA640">
            <v>22250000</v>
          </cell>
          <cell r="CF640">
            <v>90</v>
          </cell>
          <cell r="CG640" t="str">
            <v>2 NO</v>
          </cell>
          <cell r="CL640" t="str">
            <v>2 NO</v>
          </cell>
        </row>
        <row r="641">
          <cell r="BA641">
            <v>0</v>
          </cell>
          <cell r="CF641">
            <v>0</v>
          </cell>
          <cell r="CG641" t="str">
            <v>2 NO</v>
          </cell>
          <cell r="CL641" t="str">
            <v>2 NO</v>
          </cell>
        </row>
        <row r="642">
          <cell r="BA642">
            <v>0</v>
          </cell>
          <cell r="CF642">
            <v>0</v>
          </cell>
          <cell r="CG642" t="str">
            <v>2 NO</v>
          </cell>
          <cell r="CL642" t="str">
            <v>2 NO</v>
          </cell>
        </row>
        <row r="643">
          <cell r="BA643">
            <v>26400000</v>
          </cell>
          <cell r="CF643">
            <v>73</v>
          </cell>
          <cell r="CG643" t="str">
            <v>2 NO</v>
          </cell>
          <cell r="CL643" t="str">
            <v>2 NO</v>
          </cell>
        </row>
        <row r="644">
          <cell r="BA644">
            <v>0</v>
          </cell>
          <cell r="CF644">
            <v>0</v>
          </cell>
          <cell r="CG644" t="str">
            <v>2 NO</v>
          </cell>
          <cell r="CL644" t="str">
            <v>2 NO</v>
          </cell>
        </row>
        <row r="645">
          <cell r="BA645">
            <v>60600000</v>
          </cell>
          <cell r="CF645">
            <v>102</v>
          </cell>
          <cell r="CG645" t="str">
            <v>2 NO</v>
          </cell>
          <cell r="CL645" t="str">
            <v>2 NO</v>
          </cell>
        </row>
        <row r="646">
          <cell r="BA646">
            <v>0</v>
          </cell>
          <cell r="CF646">
            <v>0</v>
          </cell>
          <cell r="CG646" t="str">
            <v>2 NO</v>
          </cell>
          <cell r="CL646" t="str">
            <v>2 NO</v>
          </cell>
        </row>
        <row r="647">
          <cell r="BA647">
            <v>0</v>
          </cell>
          <cell r="CF647">
            <v>0</v>
          </cell>
          <cell r="CG647" t="str">
            <v>2 NO</v>
          </cell>
          <cell r="CL647" t="str">
            <v>2 NO</v>
          </cell>
        </row>
        <row r="648">
          <cell r="BA648">
            <v>0</v>
          </cell>
          <cell r="CF648">
            <v>0</v>
          </cell>
          <cell r="CG648" t="str">
            <v>2 NO</v>
          </cell>
          <cell r="CL648" t="str">
            <v>2 NO</v>
          </cell>
        </row>
        <row r="649">
          <cell r="BA649">
            <v>18000000</v>
          </cell>
          <cell r="CF649">
            <v>73</v>
          </cell>
          <cell r="CG649" t="str">
            <v>2 NO</v>
          </cell>
          <cell r="CL649" t="str">
            <v>2 NO</v>
          </cell>
        </row>
        <row r="650">
          <cell r="BA650">
            <v>0</v>
          </cell>
          <cell r="CF650">
            <v>0</v>
          </cell>
          <cell r="CG650" t="str">
            <v>2 NO</v>
          </cell>
          <cell r="CL650" t="str">
            <v>2 NO</v>
          </cell>
        </row>
        <row r="651">
          <cell r="BA651">
            <v>0</v>
          </cell>
          <cell r="CF651">
            <v>0</v>
          </cell>
          <cell r="CG651" t="str">
            <v>2 NO</v>
          </cell>
          <cell r="CL651" t="str">
            <v>2 NO</v>
          </cell>
        </row>
        <row r="652">
          <cell r="BA652">
            <v>0</v>
          </cell>
          <cell r="CF652">
            <v>0</v>
          </cell>
          <cell r="CG652" t="str">
            <v>2 NO</v>
          </cell>
          <cell r="CL652" t="str">
            <v>2 NO</v>
          </cell>
        </row>
        <row r="653">
          <cell r="BA653">
            <v>0</v>
          </cell>
          <cell r="CF653">
            <v>0</v>
          </cell>
          <cell r="CG653" t="str">
            <v>2 NO</v>
          </cell>
          <cell r="CL653" t="str">
            <v>2 NO</v>
          </cell>
        </row>
        <row r="654">
          <cell r="BA654">
            <v>0</v>
          </cell>
          <cell r="CF654">
            <v>0</v>
          </cell>
          <cell r="CG654" t="str">
            <v>2 NO</v>
          </cell>
          <cell r="CL654" t="str">
            <v>2 NO</v>
          </cell>
        </row>
        <row r="655">
          <cell r="BA655">
            <v>0</v>
          </cell>
          <cell r="CF655">
            <v>0</v>
          </cell>
          <cell r="CG655" t="str">
            <v>2 NO</v>
          </cell>
          <cell r="CL655" t="str">
            <v>2 NO</v>
          </cell>
        </row>
        <row r="656">
          <cell r="BA656">
            <v>0</v>
          </cell>
          <cell r="CF656">
            <v>0</v>
          </cell>
          <cell r="CG656" t="str">
            <v>2 NO</v>
          </cell>
          <cell r="CL656" t="str">
            <v>1 SI</v>
          </cell>
        </row>
        <row r="657">
          <cell r="BA657">
            <v>0</v>
          </cell>
          <cell r="CF657">
            <v>0</v>
          </cell>
          <cell r="CG657" t="str">
            <v>2 NO</v>
          </cell>
          <cell r="CL657" t="str">
            <v>2 NO</v>
          </cell>
        </row>
        <row r="658">
          <cell r="BA658">
            <v>0</v>
          </cell>
          <cell r="CF658">
            <v>0</v>
          </cell>
          <cell r="CG658" t="str">
            <v>2 NO</v>
          </cell>
          <cell r="CL658" t="str">
            <v>1 SI</v>
          </cell>
        </row>
        <row r="659">
          <cell r="BA659">
            <v>0</v>
          </cell>
          <cell r="CF659">
            <v>0</v>
          </cell>
          <cell r="CG659" t="str">
            <v>2 NO</v>
          </cell>
          <cell r="CL659" t="str">
            <v>2 NO</v>
          </cell>
        </row>
        <row r="660">
          <cell r="BA660">
            <v>0</v>
          </cell>
          <cell r="CF660">
            <v>0</v>
          </cell>
          <cell r="CG660" t="str">
            <v>2 NO</v>
          </cell>
          <cell r="CL660" t="str">
            <v>2 NO</v>
          </cell>
        </row>
        <row r="661">
          <cell r="BA661">
            <v>0</v>
          </cell>
          <cell r="CF661">
            <v>0</v>
          </cell>
          <cell r="CG661" t="str">
            <v>2 NO</v>
          </cell>
          <cell r="CL661" t="str">
            <v>2 NO</v>
          </cell>
        </row>
        <row r="662">
          <cell r="BA662">
            <v>0</v>
          </cell>
          <cell r="CF662">
            <v>0</v>
          </cell>
          <cell r="CG662" t="str">
            <v>2 NO</v>
          </cell>
          <cell r="CL662" t="str">
            <v>2 NO</v>
          </cell>
        </row>
        <row r="663">
          <cell r="BA663">
            <v>0</v>
          </cell>
          <cell r="CF663">
            <v>0</v>
          </cell>
          <cell r="CG663" t="str">
            <v>2 NO</v>
          </cell>
          <cell r="CL663" t="str">
            <v>2 NO</v>
          </cell>
        </row>
        <row r="664">
          <cell r="BA664">
            <v>0</v>
          </cell>
          <cell r="CF664">
            <v>0</v>
          </cell>
          <cell r="CG664" t="str">
            <v>2 NO</v>
          </cell>
          <cell r="CL664" t="str">
            <v>2 NO</v>
          </cell>
        </row>
        <row r="665">
          <cell r="BA665">
            <v>0</v>
          </cell>
          <cell r="CF665">
            <v>0</v>
          </cell>
          <cell r="CG665" t="str">
            <v>2 NO</v>
          </cell>
          <cell r="CL665" t="str">
            <v>2 NO</v>
          </cell>
        </row>
        <row r="666">
          <cell r="BA666">
            <v>0</v>
          </cell>
          <cell r="CF666">
            <v>0</v>
          </cell>
          <cell r="CG666" t="str">
            <v>2 NO</v>
          </cell>
          <cell r="CL666" t="str">
            <v>2 NO</v>
          </cell>
        </row>
        <row r="667">
          <cell r="BA667">
            <v>0</v>
          </cell>
          <cell r="CF667">
            <v>0</v>
          </cell>
          <cell r="CG667" t="str">
            <v>2 NO</v>
          </cell>
          <cell r="CL667" t="str">
            <v>2 NO</v>
          </cell>
        </row>
        <row r="669">
          <cell r="BA669">
            <v>25000000</v>
          </cell>
          <cell r="CF669">
            <v>76</v>
          </cell>
          <cell r="CG669" t="str">
            <v>2 NO</v>
          </cell>
          <cell r="CL669" t="str">
            <v>2 NO</v>
          </cell>
        </row>
        <row r="670">
          <cell r="BA670">
            <v>3600000</v>
          </cell>
          <cell r="CF670">
            <v>12</v>
          </cell>
          <cell r="CG670" t="str">
            <v>2 NO</v>
          </cell>
          <cell r="CL670" t="str">
            <v>2 NO</v>
          </cell>
        </row>
        <row r="671">
          <cell r="BA671">
            <v>0</v>
          </cell>
          <cell r="CF671">
            <v>0</v>
          </cell>
          <cell r="CG671" t="str">
            <v>2 NO</v>
          </cell>
          <cell r="CL671" t="str">
            <v>2 NO</v>
          </cell>
        </row>
        <row r="672">
          <cell r="BA672">
            <v>0</v>
          </cell>
          <cell r="CF672">
            <v>0</v>
          </cell>
          <cell r="CG672" t="str">
            <v>2 NO</v>
          </cell>
          <cell r="CL672" t="str">
            <v>2 NO</v>
          </cell>
        </row>
        <row r="673">
          <cell r="BA673">
            <v>0</v>
          </cell>
          <cell r="CF673">
            <v>0</v>
          </cell>
          <cell r="CG673" t="str">
            <v>2 NO</v>
          </cell>
          <cell r="CL673" t="str">
            <v>2 NO</v>
          </cell>
        </row>
        <row r="674">
          <cell r="BA674">
            <v>28500000</v>
          </cell>
          <cell r="CF674">
            <v>96</v>
          </cell>
          <cell r="CG674" t="str">
            <v>2 NO</v>
          </cell>
          <cell r="CL674" t="str">
            <v>2 NO</v>
          </cell>
        </row>
        <row r="675">
          <cell r="BA675">
            <v>0</v>
          </cell>
          <cell r="CF675">
            <v>0</v>
          </cell>
          <cell r="CG675" t="str">
            <v>2 NO</v>
          </cell>
          <cell r="CL675" t="str">
            <v>2 NO</v>
          </cell>
        </row>
        <row r="676">
          <cell r="BA676">
            <v>5972333</v>
          </cell>
          <cell r="CF676">
            <v>41</v>
          </cell>
          <cell r="CG676" t="str">
            <v>2 NO</v>
          </cell>
          <cell r="CL676" t="str">
            <v>2 NO</v>
          </cell>
        </row>
        <row r="677">
          <cell r="BA677">
            <v>17194667</v>
          </cell>
          <cell r="CF677">
            <v>105</v>
          </cell>
          <cell r="CG677" t="str">
            <v>2 NO</v>
          </cell>
          <cell r="CL677" t="str">
            <v>2 NO</v>
          </cell>
        </row>
        <row r="678">
          <cell r="BA678">
            <v>12120000</v>
          </cell>
          <cell r="CF678">
            <v>91</v>
          </cell>
          <cell r="CG678" t="str">
            <v>2 NO</v>
          </cell>
          <cell r="CL678" t="str">
            <v>2 NO</v>
          </cell>
        </row>
        <row r="679">
          <cell r="BA679">
            <v>17283334</v>
          </cell>
          <cell r="CF679">
            <v>62</v>
          </cell>
          <cell r="CG679" t="str">
            <v>2 NO</v>
          </cell>
          <cell r="CL679" t="str">
            <v>2 NO</v>
          </cell>
        </row>
        <row r="680">
          <cell r="BA680">
            <v>0</v>
          </cell>
          <cell r="CF680">
            <v>0</v>
          </cell>
          <cell r="CG680" t="str">
            <v>2 NO</v>
          </cell>
          <cell r="CL680" t="str">
            <v>2 NO</v>
          </cell>
        </row>
        <row r="681">
          <cell r="BA681">
            <v>0</v>
          </cell>
          <cell r="CF681">
            <v>0</v>
          </cell>
          <cell r="CG681" t="str">
            <v>2 NO</v>
          </cell>
          <cell r="CL681" t="str">
            <v>2 NO</v>
          </cell>
        </row>
        <row r="682">
          <cell r="BA682">
            <v>27000000</v>
          </cell>
          <cell r="CF682">
            <v>61</v>
          </cell>
          <cell r="CG682" t="str">
            <v>2 NO</v>
          </cell>
          <cell r="CL682" t="str">
            <v>2 NO</v>
          </cell>
        </row>
        <row r="683">
          <cell r="BA683">
            <v>0</v>
          </cell>
          <cell r="CF683">
            <v>0</v>
          </cell>
          <cell r="CG683" t="str">
            <v>2 NO</v>
          </cell>
          <cell r="CL683" t="str">
            <v>2 NO</v>
          </cell>
        </row>
        <row r="684">
          <cell r="BA684">
            <v>0</v>
          </cell>
          <cell r="CF684">
            <v>0</v>
          </cell>
          <cell r="CG684" t="str">
            <v>2 NO</v>
          </cell>
          <cell r="CL684" t="str">
            <v>2 NO</v>
          </cell>
        </row>
        <row r="685">
          <cell r="BA685">
            <v>0</v>
          </cell>
          <cell r="CF685">
            <v>0</v>
          </cell>
          <cell r="CG685" t="str">
            <v>2 NO</v>
          </cell>
          <cell r="CL685" t="str">
            <v>2 NO</v>
          </cell>
        </row>
        <row r="686">
          <cell r="BA686">
            <v>20666667</v>
          </cell>
          <cell r="CF686">
            <v>63</v>
          </cell>
          <cell r="CG686" t="str">
            <v>2 NO</v>
          </cell>
          <cell r="CL686" t="str">
            <v>2 NO</v>
          </cell>
        </row>
        <row r="687">
          <cell r="BA687">
            <v>0</v>
          </cell>
          <cell r="CF687">
            <v>0</v>
          </cell>
          <cell r="CG687" t="str">
            <v>2 NO</v>
          </cell>
          <cell r="CL687" t="str">
            <v>2 NO</v>
          </cell>
        </row>
        <row r="688">
          <cell r="BA688">
            <v>20333334</v>
          </cell>
          <cell r="CF688">
            <v>62</v>
          </cell>
          <cell r="CG688" t="str">
            <v>2 NO</v>
          </cell>
          <cell r="CL688" t="str">
            <v>2 NO</v>
          </cell>
        </row>
        <row r="689">
          <cell r="BA689">
            <v>0</v>
          </cell>
          <cell r="CF689">
            <v>0</v>
          </cell>
          <cell r="CG689" t="str">
            <v>2 NO</v>
          </cell>
          <cell r="CL689" t="str">
            <v>2 NO</v>
          </cell>
        </row>
        <row r="690">
          <cell r="BA690">
            <v>9940000</v>
          </cell>
          <cell r="CF690">
            <v>73</v>
          </cell>
          <cell r="CG690" t="str">
            <v>2 NO</v>
          </cell>
          <cell r="CL690" t="str">
            <v>2 NO</v>
          </cell>
        </row>
        <row r="691">
          <cell r="BA691">
            <v>0</v>
          </cell>
          <cell r="CF691">
            <v>0</v>
          </cell>
          <cell r="CG691" t="str">
            <v>2 NO</v>
          </cell>
          <cell r="CL691" t="str">
            <v>2 NO</v>
          </cell>
        </row>
        <row r="692">
          <cell r="BA692">
            <v>0</v>
          </cell>
          <cell r="CF692">
            <v>0</v>
          </cell>
          <cell r="CG692" t="str">
            <v>2 NO</v>
          </cell>
          <cell r="CL692" t="str">
            <v>2 NO</v>
          </cell>
        </row>
        <row r="693">
          <cell r="BA693">
            <v>0</v>
          </cell>
          <cell r="CF693">
            <v>0</v>
          </cell>
          <cell r="CG693" t="str">
            <v>2 NO</v>
          </cell>
          <cell r="CL693" t="str">
            <v>2 NO</v>
          </cell>
        </row>
        <row r="694">
          <cell r="BA694">
            <v>0</v>
          </cell>
          <cell r="CF694">
            <v>0</v>
          </cell>
          <cell r="CG694" t="str">
            <v>2 NO</v>
          </cell>
          <cell r="CL694" t="str">
            <v>2 NO</v>
          </cell>
        </row>
        <row r="695">
          <cell r="BA695">
            <v>0</v>
          </cell>
          <cell r="CF695">
            <v>0</v>
          </cell>
          <cell r="CG695" t="str">
            <v>2 NO</v>
          </cell>
          <cell r="CL695" t="str">
            <v>2 NO</v>
          </cell>
        </row>
        <row r="696">
          <cell r="BA696">
            <v>0</v>
          </cell>
          <cell r="CF696">
            <v>0</v>
          </cell>
          <cell r="CG696" t="str">
            <v>2 NO</v>
          </cell>
          <cell r="CL696" t="str">
            <v>2 NO</v>
          </cell>
        </row>
        <row r="697">
          <cell r="BA697">
            <v>0</v>
          </cell>
          <cell r="CF697">
            <v>0</v>
          </cell>
          <cell r="CG697" t="str">
            <v>2 NO</v>
          </cell>
          <cell r="CL697" t="str">
            <v>2 NO</v>
          </cell>
        </row>
        <row r="698">
          <cell r="BA698">
            <v>0</v>
          </cell>
          <cell r="CF698">
            <v>0</v>
          </cell>
          <cell r="CG698" t="str">
            <v>2 NO</v>
          </cell>
          <cell r="CL698" t="str">
            <v>2 NO</v>
          </cell>
        </row>
        <row r="699">
          <cell r="BA699">
            <v>0</v>
          </cell>
          <cell r="CF699">
            <v>0</v>
          </cell>
          <cell r="CG699" t="str">
            <v>2 NO</v>
          </cell>
          <cell r="CL699" t="str">
            <v>2 NO</v>
          </cell>
        </row>
        <row r="700">
          <cell r="BA700">
            <v>0</v>
          </cell>
          <cell r="CF700">
            <v>0</v>
          </cell>
          <cell r="CG700" t="str">
            <v>2 NO</v>
          </cell>
          <cell r="CL700" t="str">
            <v>2 NO</v>
          </cell>
        </row>
        <row r="701">
          <cell r="BA701">
            <v>0</v>
          </cell>
          <cell r="CF701">
            <v>0</v>
          </cell>
          <cell r="CG701" t="str">
            <v>2 NO</v>
          </cell>
          <cell r="CL701" t="str">
            <v>2 NO</v>
          </cell>
        </row>
        <row r="702">
          <cell r="BA702">
            <v>0</v>
          </cell>
          <cell r="CF702">
            <v>0</v>
          </cell>
          <cell r="CG702" t="str">
            <v>2 NO</v>
          </cell>
          <cell r="CL702" t="str">
            <v>2 NO</v>
          </cell>
        </row>
        <row r="703">
          <cell r="BA703">
            <v>0</v>
          </cell>
          <cell r="CF703">
            <v>0</v>
          </cell>
          <cell r="CG703" t="str">
            <v>2 NO</v>
          </cell>
          <cell r="CL703" t="str">
            <v>2 NO</v>
          </cell>
        </row>
        <row r="704">
          <cell r="BA704">
            <v>0</v>
          </cell>
          <cell r="CF704">
            <v>0</v>
          </cell>
          <cell r="CG704" t="str">
            <v>2 NO</v>
          </cell>
          <cell r="CL704" t="str">
            <v>2 NO</v>
          </cell>
        </row>
        <row r="705">
          <cell r="BA705">
            <v>0</v>
          </cell>
          <cell r="CF705">
            <v>0</v>
          </cell>
          <cell r="CG705" t="str">
            <v>2 NO</v>
          </cell>
          <cell r="CL705" t="str">
            <v>2 NO</v>
          </cell>
        </row>
        <row r="706">
          <cell r="E706">
            <v>233333</v>
          </cell>
          <cell r="BA706">
            <v>16800000</v>
          </cell>
          <cell r="CF706">
            <v>72</v>
          </cell>
          <cell r="CG706" t="str">
            <v>2 NO</v>
          </cell>
          <cell r="CL706" t="str">
            <v>2 NO</v>
          </cell>
        </row>
        <row r="707">
          <cell r="BA707">
            <v>0</v>
          </cell>
          <cell r="CF707">
            <v>0</v>
          </cell>
          <cell r="CG707" t="str">
            <v>2 NO</v>
          </cell>
          <cell r="CL707" t="str">
            <v>2 NO</v>
          </cell>
        </row>
        <row r="708">
          <cell r="E708">
            <v>3050000</v>
          </cell>
          <cell r="BA708">
            <v>0</v>
          </cell>
          <cell r="CF708">
            <v>0</v>
          </cell>
          <cell r="CG708" t="str">
            <v>1 SI</v>
          </cell>
          <cell r="CL708" t="str">
            <v>2 NO</v>
          </cell>
        </row>
        <row r="709">
          <cell r="BA709">
            <v>8820000</v>
          </cell>
          <cell r="CF709">
            <v>30</v>
          </cell>
          <cell r="CG709" t="str">
            <v>2 NO</v>
          </cell>
          <cell r="CL709" t="str">
            <v>2 NO</v>
          </cell>
        </row>
        <row r="710">
          <cell r="BA710">
            <v>0</v>
          </cell>
          <cell r="CF710">
            <v>0</v>
          </cell>
          <cell r="CG710" t="str">
            <v>2 NO</v>
          </cell>
          <cell r="CL710" t="str">
            <v>2 NO</v>
          </cell>
        </row>
        <row r="711">
          <cell r="E711">
            <v>950000</v>
          </cell>
          <cell r="BA711">
            <v>0</v>
          </cell>
          <cell r="CF711">
            <v>0</v>
          </cell>
          <cell r="CG711" t="str">
            <v>2 NO</v>
          </cell>
          <cell r="CL711" t="str">
            <v>2 NO</v>
          </cell>
        </row>
        <row r="712">
          <cell r="BA712">
            <v>0</v>
          </cell>
          <cell r="CF712">
            <v>0</v>
          </cell>
          <cell r="CG712" t="str">
            <v>2 NO</v>
          </cell>
          <cell r="CL712" t="str">
            <v>2 NO</v>
          </cell>
        </row>
        <row r="713">
          <cell r="BA713">
            <v>0</v>
          </cell>
          <cell r="CF713">
            <v>0</v>
          </cell>
          <cell r="CG713" t="str">
            <v>2 NO</v>
          </cell>
          <cell r="CL713" t="str">
            <v>2 NO</v>
          </cell>
        </row>
        <row r="714">
          <cell r="BA714">
            <v>0</v>
          </cell>
          <cell r="CF714">
            <v>0</v>
          </cell>
          <cell r="CG714" t="str">
            <v>2 NO</v>
          </cell>
          <cell r="CL714" t="str">
            <v>2 NO</v>
          </cell>
        </row>
        <row r="715">
          <cell r="BA715">
            <v>0</v>
          </cell>
          <cell r="CF715">
            <v>0</v>
          </cell>
          <cell r="CG715" t="str">
            <v>2 NO</v>
          </cell>
          <cell r="CL715" t="str">
            <v>2 NO</v>
          </cell>
        </row>
        <row r="716">
          <cell r="BA716">
            <v>2566667</v>
          </cell>
          <cell r="CF716">
            <v>11</v>
          </cell>
          <cell r="CG716" t="str">
            <v>2 NO</v>
          </cell>
          <cell r="CL716" t="str">
            <v>2 NO</v>
          </cell>
        </row>
        <row r="717">
          <cell r="BA717">
            <v>0</v>
          </cell>
          <cell r="CF717">
            <v>0</v>
          </cell>
          <cell r="CG717" t="str">
            <v>2 NO</v>
          </cell>
          <cell r="CL717" t="str">
            <v>2 NO</v>
          </cell>
        </row>
        <row r="718">
          <cell r="BA718">
            <v>0</v>
          </cell>
          <cell r="CF718">
            <v>0</v>
          </cell>
          <cell r="CG718" t="str">
            <v>2 NO</v>
          </cell>
          <cell r="CL718" t="str">
            <v>2 NO</v>
          </cell>
        </row>
        <row r="719">
          <cell r="BA719">
            <v>0</v>
          </cell>
          <cell r="CF719">
            <v>0</v>
          </cell>
          <cell r="CG719" t="str">
            <v>2 NO</v>
          </cell>
          <cell r="CL719" t="str">
            <v>2 NO</v>
          </cell>
        </row>
        <row r="720">
          <cell r="BA720">
            <v>0</v>
          </cell>
          <cell r="CF720">
            <v>0</v>
          </cell>
          <cell r="CG720" t="str">
            <v>1 SI</v>
          </cell>
          <cell r="CL720" t="str">
            <v>1 SI</v>
          </cell>
        </row>
        <row r="721">
          <cell r="BA721">
            <v>0</v>
          </cell>
          <cell r="CF721">
            <v>0</v>
          </cell>
          <cell r="CG721" t="str">
            <v>2 NO</v>
          </cell>
          <cell r="CL721" t="str">
            <v>2 NO</v>
          </cell>
        </row>
        <row r="722">
          <cell r="BA722">
            <v>0</v>
          </cell>
          <cell r="CF722">
            <v>0</v>
          </cell>
          <cell r="CG722" t="str">
            <v>1 SI</v>
          </cell>
          <cell r="CL722" t="str">
            <v>1 SI</v>
          </cell>
        </row>
        <row r="723">
          <cell r="BA723">
            <v>0</v>
          </cell>
          <cell r="CF723">
            <v>0</v>
          </cell>
          <cell r="CG723" t="str">
            <v>2 NO</v>
          </cell>
          <cell r="CL723" t="str">
            <v>2 NO</v>
          </cell>
        </row>
        <row r="724">
          <cell r="BA724">
            <v>0</v>
          </cell>
          <cell r="CF724">
            <v>0</v>
          </cell>
          <cell r="CG724" t="str">
            <v>2 NO</v>
          </cell>
          <cell r="CL724" t="str">
            <v>2 NO</v>
          </cell>
        </row>
        <row r="725">
          <cell r="BA725">
            <v>20333333</v>
          </cell>
          <cell r="CF725">
            <v>62</v>
          </cell>
          <cell r="CG725" t="str">
            <v>2 NO</v>
          </cell>
          <cell r="CL725" t="str">
            <v>2 NO</v>
          </cell>
        </row>
        <row r="726">
          <cell r="BA726">
            <v>0</v>
          </cell>
          <cell r="CF726">
            <v>0</v>
          </cell>
          <cell r="CG726" t="str">
            <v>2 NO</v>
          </cell>
          <cell r="CL726" t="str">
            <v>2 NO</v>
          </cell>
        </row>
        <row r="727">
          <cell r="BA727">
            <v>0</v>
          </cell>
          <cell r="CF727">
            <v>0</v>
          </cell>
          <cell r="CG727" t="str">
            <v>2 NO</v>
          </cell>
          <cell r="CL727" t="str">
            <v>2 NO</v>
          </cell>
        </row>
        <row r="728">
          <cell r="BA728">
            <v>0</v>
          </cell>
          <cell r="CF728">
            <v>0</v>
          </cell>
        </row>
        <row r="729">
          <cell r="BA729">
            <v>0</v>
          </cell>
          <cell r="CF729">
            <v>0</v>
          </cell>
          <cell r="CG729" t="str">
            <v>2 NO</v>
          </cell>
          <cell r="CL729" t="str">
            <v>2 NO</v>
          </cell>
        </row>
        <row r="730">
          <cell r="E730">
            <v>733333</v>
          </cell>
          <cell r="BA730">
            <v>0</v>
          </cell>
          <cell r="CF730">
            <v>0</v>
          </cell>
          <cell r="CG730" t="str">
            <v>2 NO</v>
          </cell>
          <cell r="CL730" t="str">
            <v>2 NO</v>
          </cell>
        </row>
        <row r="731">
          <cell r="BA731">
            <v>0</v>
          </cell>
          <cell r="CF731">
            <v>0</v>
          </cell>
          <cell r="CG731" t="str">
            <v>2 NO</v>
          </cell>
          <cell r="CL731" t="str">
            <v>2 NO</v>
          </cell>
        </row>
        <row r="732">
          <cell r="BA732">
            <v>0</v>
          </cell>
          <cell r="CF732">
            <v>0</v>
          </cell>
          <cell r="CG732" t="str">
            <v>2 NO</v>
          </cell>
          <cell r="CL732" t="str">
            <v>2 NO</v>
          </cell>
        </row>
        <row r="733">
          <cell r="BA733">
            <v>2383333</v>
          </cell>
          <cell r="CF733">
            <v>11</v>
          </cell>
          <cell r="CG733" t="str">
            <v>2 NO</v>
          </cell>
          <cell r="CL733" t="str">
            <v>2 NO</v>
          </cell>
        </row>
        <row r="734">
          <cell r="BA734">
            <v>0</v>
          </cell>
          <cell r="CF734">
            <v>0</v>
          </cell>
          <cell r="CG734" t="str">
            <v>2 NO</v>
          </cell>
          <cell r="CL734" t="str">
            <v>2 NO</v>
          </cell>
        </row>
        <row r="735">
          <cell r="E735">
            <v>233333</v>
          </cell>
          <cell r="BA735">
            <v>0</v>
          </cell>
          <cell r="CF735">
            <v>0</v>
          </cell>
          <cell r="CG735" t="str">
            <v>2 NO</v>
          </cell>
          <cell r="CL735" t="str">
            <v>2 NO</v>
          </cell>
        </row>
        <row r="736">
          <cell r="E736">
            <v>233333</v>
          </cell>
          <cell r="BA736">
            <v>0</v>
          </cell>
          <cell r="CF736">
            <v>0</v>
          </cell>
        </row>
        <row r="737">
          <cell r="E737">
            <v>266667</v>
          </cell>
          <cell r="BA737">
            <v>0</v>
          </cell>
          <cell r="CF737">
            <v>0</v>
          </cell>
          <cell r="CG737" t="str">
            <v>1 SI</v>
          </cell>
          <cell r="CL737" t="str">
            <v>2 NO</v>
          </cell>
        </row>
        <row r="738">
          <cell r="BA738">
            <v>8840000</v>
          </cell>
          <cell r="CF738">
            <v>40</v>
          </cell>
          <cell r="CG738" t="str">
            <v>2 NO</v>
          </cell>
          <cell r="CL738" t="str">
            <v>2 NO</v>
          </cell>
        </row>
        <row r="739">
          <cell r="E739">
            <v>813333</v>
          </cell>
          <cell r="BA739">
            <v>0</v>
          </cell>
          <cell r="CF739">
            <v>0</v>
          </cell>
          <cell r="CG739" t="str">
            <v>2 NO</v>
          </cell>
          <cell r="CL739" t="str">
            <v>2 NO</v>
          </cell>
        </row>
        <row r="740">
          <cell r="BA740">
            <v>0</v>
          </cell>
          <cell r="CF740">
            <v>0</v>
          </cell>
          <cell r="CG740" t="str">
            <v>2 NO</v>
          </cell>
          <cell r="CL740" t="str">
            <v>2 NO</v>
          </cell>
        </row>
        <row r="742">
          <cell r="BA742">
            <v>0</v>
          </cell>
          <cell r="CF742">
            <v>0</v>
          </cell>
          <cell r="CG742" t="str">
            <v>2 NO</v>
          </cell>
          <cell r="CL742" t="str">
            <v>2 NO</v>
          </cell>
        </row>
        <row r="743">
          <cell r="BA743">
            <v>0</v>
          </cell>
          <cell r="CF743">
            <v>0</v>
          </cell>
          <cell r="CG743" t="str">
            <v>2 NO</v>
          </cell>
          <cell r="CL743" t="str">
            <v>2 NO</v>
          </cell>
        </row>
        <row r="744">
          <cell r="BA744">
            <v>0</v>
          </cell>
          <cell r="CF744">
            <v>0</v>
          </cell>
          <cell r="CG744" t="str">
            <v>2 NO</v>
          </cell>
          <cell r="CL744" t="str">
            <v>2 NO</v>
          </cell>
        </row>
        <row r="745">
          <cell r="BA745">
            <v>0</v>
          </cell>
          <cell r="CF745">
            <v>0</v>
          </cell>
          <cell r="CG745" t="str">
            <v>2 NO</v>
          </cell>
          <cell r="CL745" t="str">
            <v>2 NO</v>
          </cell>
        </row>
        <row r="746">
          <cell r="BA746">
            <v>0</v>
          </cell>
          <cell r="CF746">
            <v>0</v>
          </cell>
          <cell r="CG746" t="str">
            <v>2 NO</v>
          </cell>
          <cell r="CL746" t="str">
            <v>2 NO</v>
          </cell>
        </row>
        <row r="747">
          <cell r="BA747">
            <v>0</v>
          </cell>
          <cell r="CF747">
            <v>0</v>
          </cell>
          <cell r="CG747" t="str">
            <v>2 NO</v>
          </cell>
          <cell r="CL747" t="str">
            <v>2 NO</v>
          </cell>
        </row>
        <row r="748">
          <cell r="BA748">
            <v>0</v>
          </cell>
          <cell r="CF748">
            <v>0</v>
          </cell>
          <cell r="CG748" t="str">
            <v>2 NO</v>
          </cell>
          <cell r="CL748" t="str">
            <v>2 NO</v>
          </cell>
        </row>
        <row r="749">
          <cell r="BA749">
            <v>0</v>
          </cell>
          <cell r="CF749">
            <v>0</v>
          </cell>
          <cell r="CG749" t="str">
            <v>2 NO</v>
          </cell>
          <cell r="CL749" t="str">
            <v>2 NO</v>
          </cell>
        </row>
        <row r="750">
          <cell r="BA750">
            <v>0</v>
          </cell>
          <cell r="CF750">
            <v>0</v>
          </cell>
          <cell r="CG750" t="str">
            <v>2 NO</v>
          </cell>
          <cell r="CL750" t="str">
            <v>2 NO</v>
          </cell>
        </row>
        <row r="751">
          <cell r="BA751">
            <v>12833333</v>
          </cell>
          <cell r="CF751">
            <v>71</v>
          </cell>
          <cell r="CG751" t="str">
            <v>2 NO</v>
          </cell>
          <cell r="CL751" t="str">
            <v>2 NO</v>
          </cell>
        </row>
        <row r="752">
          <cell r="BA752">
            <v>0</v>
          </cell>
          <cell r="CF752">
            <v>0</v>
          </cell>
          <cell r="CG752" t="str">
            <v>2 NO</v>
          </cell>
          <cell r="CL752" t="str">
            <v>2 NO</v>
          </cell>
        </row>
        <row r="753">
          <cell r="BA753">
            <v>0</v>
          </cell>
          <cell r="CF753">
            <v>0</v>
          </cell>
          <cell r="CG753" t="str">
            <v>2 NO</v>
          </cell>
          <cell r="CL753" t="str">
            <v>2 NO</v>
          </cell>
        </row>
        <row r="754">
          <cell r="BA754">
            <v>0</v>
          </cell>
          <cell r="CF754">
            <v>0</v>
          </cell>
          <cell r="CG754" t="str">
            <v>2 NO</v>
          </cell>
          <cell r="CL754" t="str">
            <v>2 NO</v>
          </cell>
        </row>
        <row r="755">
          <cell r="BA755">
            <v>0</v>
          </cell>
          <cell r="CF755">
            <v>0</v>
          </cell>
          <cell r="CG755" t="str">
            <v>2 NO</v>
          </cell>
          <cell r="CL755" t="str">
            <v>2 NO</v>
          </cell>
        </row>
        <row r="756">
          <cell r="BA756">
            <v>0</v>
          </cell>
          <cell r="CF756">
            <v>0</v>
          </cell>
          <cell r="CG756" t="str">
            <v>2 NO</v>
          </cell>
          <cell r="CL756" t="str">
            <v>2 NO</v>
          </cell>
        </row>
        <row r="757">
          <cell r="BA757">
            <v>0</v>
          </cell>
          <cell r="CF757">
            <v>0</v>
          </cell>
          <cell r="CG757" t="str">
            <v>2 NO</v>
          </cell>
          <cell r="CL757" t="str">
            <v>1 SI</v>
          </cell>
        </row>
        <row r="758">
          <cell r="BA758">
            <v>0</v>
          </cell>
          <cell r="CF758">
            <v>0</v>
          </cell>
          <cell r="CG758" t="str">
            <v>2 NO</v>
          </cell>
          <cell r="CL758" t="str">
            <v>2 NO</v>
          </cell>
        </row>
        <row r="759">
          <cell r="BA759">
            <v>0</v>
          </cell>
          <cell r="CF759">
            <v>0</v>
          </cell>
          <cell r="CG759" t="str">
            <v>2 NO</v>
          </cell>
          <cell r="CL759" t="str">
            <v>2 NO</v>
          </cell>
        </row>
        <row r="760">
          <cell r="E760">
            <v>1500000</v>
          </cell>
          <cell r="BA760">
            <v>0</v>
          </cell>
          <cell r="CF760">
            <v>0</v>
          </cell>
          <cell r="CG760" t="str">
            <v>2 NO</v>
          </cell>
          <cell r="CL760" t="str">
            <v>2 NO</v>
          </cell>
        </row>
        <row r="761">
          <cell r="E761">
            <v>1167333</v>
          </cell>
          <cell r="BA761">
            <v>0</v>
          </cell>
          <cell r="CF761">
            <v>0</v>
          </cell>
          <cell r="CG761" t="str">
            <v>2 NO</v>
          </cell>
          <cell r="CL761" t="str">
            <v>2 NO</v>
          </cell>
        </row>
        <row r="762">
          <cell r="BA762">
            <v>0</v>
          </cell>
          <cell r="CF762">
            <v>0</v>
          </cell>
          <cell r="CG762" t="str">
            <v>2 NO</v>
          </cell>
          <cell r="CL762" t="str">
            <v>2 NO</v>
          </cell>
        </row>
        <row r="763">
          <cell r="BA763">
            <v>0</v>
          </cell>
          <cell r="CF763">
            <v>0</v>
          </cell>
          <cell r="CG763" t="str">
            <v>2 NO</v>
          </cell>
          <cell r="CL763" t="str">
            <v>2 NO</v>
          </cell>
        </row>
        <row r="764">
          <cell r="BA764">
            <v>0</v>
          </cell>
          <cell r="CF764">
            <v>0</v>
          </cell>
          <cell r="CG764" t="str">
            <v>2 NO</v>
          </cell>
          <cell r="CL764" t="str">
            <v>2 NO</v>
          </cell>
        </row>
        <row r="765">
          <cell r="BA765">
            <v>0</v>
          </cell>
          <cell r="CF765">
            <v>0</v>
          </cell>
          <cell r="CG765" t="str">
            <v>2 NO</v>
          </cell>
          <cell r="CL765" t="str">
            <v>2 NO</v>
          </cell>
        </row>
        <row r="766">
          <cell r="BA766">
            <v>0</v>
          </cell>
          <cell r="CF766">
            <v>0</v>
          </cell>
          <cell r="CG766" t="str">
            <v>2 NO</v>
          </cell>
          <cell r="CL766" t="str">
            <v>2 NO</v>
          </cell>
        </row>
        <row r="767">
          <cell r="BA767">
            <v>0</v>
          </cell>
          <cell r="CF767">
            <v>0</v>
          </cell>
          <cell r="CG767" t="str">
            <v>2 NO</v>
          </cell>
          <cell r="CL767" t="str">
            <v>2 NO</v>
          </cell>
        </row>
        <row r="769">
          <cell r="BA769">
            <v>19333333</v>
          </cell>
          <cell r="CF769">
            <v>59</v>
          </cell>
          <cell r="CG769" t="str">
            <v>2 NO</v>
          </cell>
          <cell r="CL769" t="str">
            <v>2 NO</v>
          </cell>
        </row>
        <row r="770">
          <cell r="BA770">
            <v>20700000</v>
          </cell>
          <cell r="CF770">
            <v>71</v>
          </cell>
          <cell r="CG770" t="str">
            <v>2 NO</v>
          </cell>
          <cell r="CL770" t="str">
            <v>2 NO</v>
          </cell>
        </row>
        <row r="771">
          <cell r="BA771">
            <v>0</v>
          </cell>
          <cell r="CF771">
            <v>0</v>
          </cell>
          <cell r="CG771" t="str">
            <v>2 NO</v>
          </cell>
          <cell r="CL771" t="str">
            <v>2 NO</v>
          </cell>
        </row>
        <row r="772">
          <cell r="BA772">
            <v>14213333</v>
          </cell>
          <cell r="CF772">
            <v>84</v>
          </cell>
          <cell r="CG772" t="str">
            <v>1 SI</v>
          </cell>
          <cell r="CL772" t="str">
            <v>2 NO</v>
          </cell>
        </row>
        <row r="773">
          <cell r="BA773">
            <v>0</v>
          </cell>
          <cell r="CF773">
            <v>0</v>
          </cell>
          <cell r="CG773" t="str">
            <v>2 NO</v>
          </cell>
          <cell r="CL773" t="str">
            <v>2 NO</v>
          </cell>
        </row>
        <row r="774">
          <cell r="BA774">
            <v>0</v>
          </cell>
          <cell r="CF774">
            <v>0</v>
          </cell>
          <cell r="CG774" t="str">
            <v>2 NO</v>
          </cell>
          <cell r="CL774" t="str">
            <v>2 NO</v>
          </cell>
        </row>
        <row r="775">
          <cell r="BA775">
            <v>0</v>
          </cell>
          <cell r="CF775">
            <v>0</v>
          </cell>
          <cell r="CG775" t="str">
            <v>2 NO</v>
          </cell>
          <cell r="CL775" t="str">
            <v>2 NO</v>
          </cell>
        </row>
        <row r="776">
          <cell r="BA776">
            <v>0</v>
          </cell>
          <cell r="CF776">
            <v>0</v>
          </cell>
          <cell r="CG776" t="str">
            <v>2 NO</v>
          </cell>
          <cell r="CL776" t="str">
            <v>2 NO</v>
          </cell>
        </row>
        <row r="778">
          <cell r="BA778">
            <v>0</v>
          </cell>
          <cell r="CF778">
            <v>0</v>
          </cell>
          <cell r="CG778" t="str">
            <v>2 NO</v>
          </cell>
          <cell r="CL778" t="str">
            <v>2 NO</v>
          </cell>
        </row>
        <row r="779">
          <cell r="BA779">
            <v>0</v>
          </cell>
          <cell r="CF779">
            <v>0</v>
          </cell>
          <cell r="CG779" t="str">
            <v>2 NO</v>
          </cell>
          <cell r="CL779" t="str">
            <v>2 NO</v>
          </cell>
        </row>
        <row r="780">
          <cell r="BA780">
            <v>0</v>
          </cell>
          <cell r="CF780">
            <v>0</v>
          </cell>
          <cell r="CG780" t="str">
            <v>2 NO</v>
          </cell>
          <cell r="CL780" t="str">
            <v>2 NO</v>
          </cell>
        </row>
        <row r="781">
          <cell r="BA781">
            <v>0</v>
          </cell>
          <cell r="CF781">
            <v>0</v>
          </cell>
          <cell r="CG781" t="str">
            <v>2 NO</v>
          </cell>
          <cell r="CL781" t="str">
            <v>2 NO</v>
          </cell>
        </row>
        <row r="782">
          <cell r="BA782">
            <v>13066667</v>
          </cell>
          <cell r="CF782">
            <v>35</v>
          </cell>
        </row>
        <row r="783">
          <cell r="BA783">
            <v>0</v>
          </cell>
          <cell r="CF783">
            <v>0</v>
          </cell>
          <cell r="CG783" t="str">
            <v>2 NO</v>
          </cell>
          <cell r="CL783" t="str">
            <v>2 NO</v>
          </cell>
        </row>
        <row r="784">
          <cell r="BA784">
            <v>0</v>
          </cell>
          <cell r="CF784">
            <v>0</v>
          </cell>
          <cell r="CG784" t="str">
            <v>2 NO</v>
          </cell>
          <cell r="CL784" t="str">
            <v>2 NO</v>
          </cell>
        </row>
        <row r="785">
          <cell r="BA785">
            <v>9500000</v>
          </cell>
          <cell r="CF785">
            <v>30</v>
          </cell>
          <cell r="CG785" t="str">
            <v>2 NO</v>
          </cell>
          <cell r="CL785" t="str">
            <v>2 NO</v>
          </cell>
        </row>
        <row r="786">
          <cell r="BA786">
            <v>20333334</v>
          </cell>
          <cell r="CF786">
            <v>69</v>
          </cell>
          <cell r="CG786" t="str">
            <v>1 SI</v>
          </cell>
          <cell r="CL786" t="str">
            <v>2 NO</v>
          </cell>
        </row>
        <row r="787">
          <cell r="BA787">
            <v>20000000</v>
          </cell>
          <cell r="CF787">
            <v>76</v>
          </cell>
          <cell r="CG787" t="str">
            <v>2 NO</v>
          </cell>
          <cell r="CL787" t="str">
            <v>2 NO</v>
          </cell>
        </row>
        <row r="788">
          <cell r="BA788">
            <v>0</v>
          </cell>
          <cell r="CF788">
            <v>0</v>
          </cell>
          <cell r="CG788" t="str">
            <v>2 NO</v>
          </cell>
          <cell r="CL788" t="str">
            <v>2 NO</v>
          </cell>
        </row>
        <row r="789">
          <cell r="BA789">
            <v>0</v>
          </cell>
          <cell r="CF789">
            <v>0</v>
          </cell>
          <cell r="CG789" t="str">
            <v>2 NO</v>
          </cell>
          <cell r="CL789" t="str">
            <v>2 NO</v>
          </cell>
        </row>
        <row r="790">
          <cell r="BA790">
            <v>19561667</v>
          </cell>
          <cell r="CF790">
            <v>56</v>
          </cell>
          <cell r="CG790" t="str">
            <v>2 NO</v>
          </cell>
          <cell r="CL790" t="str">
            <v>2 NO</v>
          </cell>
        </row>
        <row r="791">
          <cell r="BA791">
            <v>0</v>
          </cell>
          <cell r="CF791">
            <v>0</v>
          </cell>
          <cell r="CG791" t="str">
            <v>2 NO</v>
          </cell>
          <cell r="CL791" t="str">
            <v>2 NO</v>
          </cell>
        </row>
        <row r="792">
          <cell r="BA792">
            <v>0</v>
          </cell>
          <cell r="CF792">
            <v>0</v>
          </cell>
        </row>
        <row r="793">
          <cell r="BA793">
            <v>2100000</v>
          </cell>
          <cell r="CF793">
            <v>8</v>
          </cell>
          <cell r="CG793" t="str">
            <v>2 NO</v>
          </cell>
          <cell r="CL793" t="str">
            <v>2 NO</v>
          </cell>
        </row>
        <row r="794">
          <cell r="BA794">
            <v>0</v>
          </cell>
          <cell r="CF794">
            <v>0</v>
          </cell>
          <cell r="CG794" t="str">
            <v>2 NO</v>
          </cell>
          <cell r="CL794" t="str">
            <v>2 NO</v>
          </cell>
        </row>
        <row r="795">
          <cell r="E795">
            <v>2833333</v>
          </cell>
          <cell r="BA795">
            <v>0</v>
          </cell>
          <cell r="CF795">
            <v>0</v>
          </cell>
          <cell r="CG795" t="str">
            <v>2 NO</v>
          </cell>
          <cell r="CL795" t="str">
            <v>2 NO</v>
          </cell>
        </row>
        <row r="796">
          <cell r="BA796">
            <v>0</v>
          </cell>
          <cell r="CF796">
            <v>0</v>
          </cell>
          <cell r="CG796" t="str">
            <v>2 NO</v>
          </cell>
          <cell r="CL796" t="str">
            <v>2 NO</v>
          </cell>
        </row>
        <row r="797">
          <cell r="BA797">
            <v>0</v>
          </cell>
          <cell r="CF797">
            <v>0</v>
          </cell>
          <cell r="CG797" t="str">
            <v>2 NO</v>
          </cell>
          <cell r="CL797" t="str">
            <v>2 NO</v>
          </cell>
        </row>
        <row r="798">
          <cell r="BA798">
            <v>0</v>
          </cell>
          <cell r="CF798">
            <v>0</v>
          </cell>
          <cell r="CG798" t="str">
            <v>2 NO</v>
          </cell>
          <cell r="CL798" t="str">
            <v>2 NO</v>
          </cell>
        </row>
        <row r="799">
          <cell r="BA799">
            <v>0</v>
          </cell>
          <cell r="CF799">
            <v>0</v>
          </cell>
          <cell r="CG799" t="str">
            <v>2 NO</v>
          </cell>
          <cell r="CL799" t="str">
            <v>2 NO</v>
          </cell>
        </row>
        <row r="800">
          <cell r="BA800">
            <v>0</v>
          </cell>
          <cell r="CF800">
            <v>0</v>
          </cell>
          <cell r="CG800" t="str">
            <v>2 NO</v>
          </cell>
          <cell r="CL800" t="str">
            <v>2 NO</v>
          </cell>
        </row>
        <row r="801">
          <cell r="BA801">
            <v>0</v>
          </cell>
          <cell r="CF801">
            <v>0</v>
          </cell>
          <cell r="CG801" t="str">
            <v>2 NO</v>
          </cell>
          <cell r="CL801" t="str">
            <v>2 NO</v>
          </cell>
        </row>
        <row r="802">
          <cell r="BA802">
            <v>0</v>
          </cell>
          <cell r="CF802">
            <v>0</v>
          </cell>
          <cell r="CG802" t="str">
            <v>2 NO</v>
          </cell>
          <cell r="CL802" t="str">
            <v>2 NO</v>
          </cell>
        </row>
        <row r="803">
          <cell r="BA803">
            <v>0</v>
          </cell>
          <cell r="CF803">
            <v>0</v>
          </cell>
          <cell r="CG803" t="str">
            <v>2 NO</v>
          </cell>
          <cell r="CL803" t="str">
            <v>2 NO</v>
          </cell>
        </row>
        <row r="804">
          <cell r="BA804">
            <v>7466667</v>
          </cell>
          <cell r="CF804">
            <v>66</v>
          </cell>
          <cell r="CG804" t="str">
            <v>2 NO</v>
          </cell>
          <cell r="CL804" t="str">
            <v>2 NO</v>
          </cell>
        </row>
        <row r="805">
          <cell r="BA805">
            <v>0</v>
          </cell>
          <cell r="CF805">
            <v>0</v>
          </cell>
          <cell r="CG805" t="str">
            <v>2 NO</v>
          </cell>
          <cell r="CL805" t="str">
            <v>2 NO</v>
          </cell>
        </row>
        <row r="806">
          <cell r="BA806">
            <v>0</v>
          </cell>
          <cell r="CF806">
            <v>0</v>
          </cell>
          <cell r="CG806" t="str">
            <v>2 NO</v>
          </cell>
          <cell r="CL806" t="str">
            <v>2 NO</v>
          </cell>
        </row>
        <row r="807">
          <cell r="BA807">
            <v>6798000</v>
          </cell>
          <cell r="CF807">
            <v>33</v>
          </cell>
          <cell r="CG807" t="str">
            <v>2 NO</v>
          </cell>
          <cell r="CL807" t="str">
            <v>2 NO</v>
          </cell>
        </row>
        <row r="808">
          <cell r="BA808">
            <v>5822933</v>
          </cell>
          <cell r="CF808">
            <v>32</v>
          </cell>
          <cell r="CG808" t="str">
            <v>2 NO</v>
          </cell>
          <cell r="CL808" t="str">
            <v>2 NO</v>
          </cell>
        </row>
        <row r="809">
          <cell r="BA809">
            <v>0</v>
          </cell>
          <cell r="CF809">
            <v>0</v>
          </cell>
          <cell r="CG809" t="str">
            <v>2 NO</v>
          </cell>
          <cell r="CL809" t="str">
            <v>2 NO</v>
          </cell>
        </row>
        <row r="810">
          <cell r="BA810">
            <v>0</v>
          </cell>
          <cell r="CF810">
            <v>0</v>
          </cell>
          <cell r="CG810" t="str">
            <v>2 NO</v>
          </cell>
          <cell r="CL810" t="str">
            <v>2 NO</v>
          </cell>
        </row>
        <row r="811">
          <cell r="BA811">
            <v>0</v>
          </cell>
          <cell r="CF811">
            <v>0</v>
          </cell>
          <cell r="CG811" t="str">
            <v>2 NO</v>
          </cell>
          <cell r="CL811" t="str">
            <v>2 NO</v>
          </cell>
        </row>
        <row r="812">
          <cell r="BA812">
            <v>0</v>
          </cell>
          <cell r="CF812">
            <v>0</v>
          </cell>
          <cell r="CG812" t="str">
            <v>2 NO</v>
          </cell>
          <cell r="CL812" t="str">
            <v>2 NO</v>
          </cell>
        </row>
        <row r="813">
          <cell r="BA813">
            <v>0</v>
          </cell>
          <cell r="CF813">
            <v>0</v>
          </cell>
          <cell r="CG813" t="str">
            <v>2 NO</v>
          </cell>
          <cell r="CL813" t="str">
            <v>2 NO</v>
          </cell>
        </row>
        <row r="814">
          <cell r="BA814">
            <v>0</v>
          </cell>
          <cell r="CF814">
            <v>0</v>
          </cell>
          <cell r="CG814" t="str">
            <v>2 NO</v>
          </cell>
          <cell r="CL814" t="str">
            <v>2 NO</v>
          </cell>
        </row>
        <row r="815">
          <cell r="BA815">
            <v>33000000</v>
          </cell>
          <cell r="CF815">
            <v>92</v>
          </cell>
          <cell r="CG815" t="str">
            <v>2 NO</v>
          </cell>
          <cell r="CL815" t="str">
            <v>1 SI</v>
          </cell>
        </row>
        <row r="817">
          <cell r="BA817">
            <v>0</v>
          </cell>
          <cell r="CF817">
            <v>0</v>
          </cell>
          <cell r="CG817" t="str">
            <v>2 NO</v>
          </cell>
          <cell r="CL817" t="str">
            <v>2 NO</v>
          </cell>
        </row>
        <row r="818">
          <cell r="BA818">
            <v>0</v>
          </cell>
          <cell r="CF818">
            <v>0</v>
          </cell>
          <cell r="CG818" t="str">
            <v>2 NO</v>
          </cell>
          <cell r="CL818" t="str">
            <v>2 NO</v>
          </cell>
        </row>
        <row r="820">
          <cell r="BA820">
            <v>0</v>
          </cell>
          <cell r="CF820">
            <v>0</v>
          </cell>
          <cell r="CG820" t="str">
            <v>2 NO</v>
          </cell>
          <cell r="CL820" t="str">
            <v>2 NO</v>
          </cell>
        </row>
        <row r="821">
          <cell r="BA821">
            <v>12133334</v>
          </cell>
          <cell r="CF821">
            <v>53</v>
          </cell>
          <cell r="CG821" t="str">
            <v>2 NO</v>
          </cell>
          <cell r="CL821" t="str">
            <v>2 NO</v>
          </cell>
        </row>
        <row r="822">
          <cell r="BA822">
            <v>0</v>
          </cell>
          <cell r="CF822">
            <v>0</v>
          </cell>
          <cell r="CG822" t="str">
            <v>2 NO</v>
          </cell>
          <cell r="CL822" t="str">
            <v>2 NO</v>
          </cell>
        </row>
        <row r="823">
          <cell r="BA823">
            <v>0</v>
          </cell>
          <cell r="CF823">
            <v>0</v>
          </cell>
          <cell r="CG823" t="str">
            <v>2 NO</v>
          </cell>
          <cell r="CL823" t="str">
            <v>2 NO</v>
          </cell>
        </row>
        <row r="824">
          <cell r="BA824">
            <v>9166667</v>
          </cell>
          <cell r="CF824">
            <v>51</v>
          </cell>
          <cell r="CG824" t="str">
            <v>2 NO</v>
          </cell>
          <cell r="CL824" t="str">
            <v>2 NO</v>
          </cell>
        </row>
        <row r="825">
          <cell r="BA825">
            <v>0</v>
          </cell>
          <cell r="CF825">
            <v>0</v>
          </cell>
          <cell r="CG825" t="str">
            <v>2 NO</v>
          </cell>
          <cell r="CL825" t="str">
            <v>2 NO</v>
          </cell>
        </row>
        <row r="826">
          <cell r="BA826">
            <v>0</v>
          </cell>
          <cell r="CF826">
            <v>0</v>
          </cell>
          <cell r="CG826" t="str">
            <v>2 NO</v>
          </cell>
          <cell r="CL826" t="str">
            <v>2 NO</v>
          </cell>
        </row>
        <row r="827">
          <cell r="BA827">
            <v>23466667</v>
          </cell>
          <cell r="CF827">
            <v>81</v>
          </cell>
          <cell r="CG827" t="str">
            <v>2 NO</v>
          </cell>
          <cell r="CL827" t="str">
            <v>2 NO</v>
          </cell>
        </row>
        <row r="828">
          <cell r="BA828">
            <v>0</v>
          </cell>
          <cell r="CF828">
            <v>0</v>
          </cell>
          <cell r="CG828" t="str">
            <v>2 NO</v>
          </cell>
          <cell r="CL828" t="str">
            <v>2 NO</v>
          </cell>
        </row>
        <row r="829">
          <cell r="BA829">
            <v>0</v>
          </cell>
          <cell r="CF829">
            <v>0</v>
          </cell>
          <cell r="CG829" t="str">
            <v>2 NO</v>
          </cell>
          <cell r="CL829" t="str">
            <v>2 NO</v>
          </cell>
        </row>
        <row r="830">
          <cell r="E830">
            <v>800000</v>
          </cell>
          <cell r="BA830">
            <v>0</v>
          </cell>
          <cell r="CF830">
            <v>0</v>
          </cell>
          <cell r="CG830" t="str">
            <v>2 NO</v>
          </cell>
          <cell r="CL830" t="str">
            <v>2 NO</v>
          </cell>
        </row>
        <row r="831">
          <cell r="BA831">
            <v>0</v>
          </cell>
          <cell r="CF831">
            <v>0</v>
          </cell>
          <cell r="CG831" t="str">
            <v>2 NO</v>
          </cell>
          <cell r="CL831" t="str">
            <v>2 NO</v>
          </cell>
        </row>
        <row r="832">
          <cell r="BA832">
            <v>0</v>
          </cell>
          <cell r="CF832">
            <v>0</v>
          </cell>
          <cell r="CG832" t="str">
            <v>2 NO</v>
          </cell>
          <cell r="CL832" t="str">
            <v>2 NO</v>
          </cell>
        </row>
        <row r="833">
          <cell r="BA833">
            <v>0</v>
          </cell>
          <cell r="CF833">
            <v>0</v>
          </cell>
          <cell r="CG833" t="str">
            <v>2 NO</v>
          </cell>
          <cell r="CL833" t="str">
            <v>1 SI</v>
          </cell>
        </row>
        <row r="834">
          <cell r="BA834">
            <v>25000000</v>
          </cell>
          <cell r="CF834">
            <v>90</v>
          </cell>
          <cell r="CG834" t="str">
            <v>2 NO</v>
          </cell>
          <cell r="CL834" t="str">
            <v>2 NO</v>
          </cell>
        </row>
        <row r="835">
          <cell r="BA835">
            <v>0</v>
          </cell>
          <cell r="CF835">
            <v>0</v>
          </cell>
          <cell r="CG835" t="str">
            <v>2 NO</v>
          </cell>
          <cell r="CL835" t="str">
            <v>2 NO</v>
          </cell>
        </row>
        <row r="836">
          <cell r="BA836">
            <v>0</v>
          </cell>
          <cell r="CF836">
            <v>0</v>
          </cell>
          <cell r="CG836" t="str">
            <v>2 NO</v>
          </cell>
          <cell r="CL836" t="str">
            <v>2 NO</v>
          </cell>
        </row>
        <row r="837">
          <cell r="BA837">
            <v>0</v>
          </cell>
          <cell r="CF837">
            <v>0</v>
          </cell>
          <cell r="CG837" t="str">
            <v>2 NO</v>
          </cell>
          <cell r="CL837" t="str">
            <v>2 NO</v>
          </cell>
        </row>
        <row r="838">
          <cell r="BA838">
            <v>0</v>
          </cell>
          <cell r="CF838">
            <v>0</v>
          </cell>
          <cell r="CG838" t="str">
            <v>2 NO</v>
          </cell>
          <cell r="CL838" t="str">
            <v>1 SI</v>
          </cell>
        </row>
        <row r="839">
          <cell r="BA839">
            <v>0</v>
          </cell>
          <cell r="CF839">
            <v>0</v>
          </cell>
          <cell r="CG839" t="str">
            <v>2 NO</v>
          </cell>
          <cell r="CL839" t="str">
            <v>2 NO</v>
          </cell>
        </row>
        <row r="840">
          <cell r="BA840">
            <v>0</v>
          </cell>
          <cell r="CF840">
            <v>0</v>
          </cell>
          <cell r="CG840" t="str">
            <v>2 NO</v>
          </cell>
          <cell r="CL840" t="str">
            <v>1 SI</v>
          </cell>
        </row>
        <row r="841">
          <cell r="BA841">
            <v>0</v>
          </cell>
          <cell r="CF841">
            <v>0</v>
          </cell>
          <cell r="CG841" t="str">
            <v>2 NO</v>
          </cell>
          <cell r="CL841" t="str">
            <v>2 NO</v>
          </cell>
        </row>
        <row r="842">
          <cell r="BA842">
            <v>0</v>
          </cell>
          <cell r="CF842">
            <v>0</v>
          </cell>
          <cell r="CG842" t="str">
            <v>2 NO</v>
          </cell>
          <cell r="CL842" t="str">
            <v>2 NO</v>
          </cell>
        </row>
        <row r="843">
          <cell r="BA843">
            <v>0</v>
          </cell>
          <cell r="CF843">
            <v>0</v>
          </cell>
          <cell r="CG843" t="str">
            <v>2 NO</v>
          </cell>
          <cell r="CL843" t="str">
            <v>2 NO</v>
          </cell>
        </row>
        <row r="844">
          <cell r="BA844">
            <v>18000000</v>
          </cell>
          <cell r="CF844">
            <v>55</v>
          </cell>
          <cell r="CG844" t="str">
            <v>2 NO</v>
          </cell>
          <cell r="CL844" t="str">
            <v>2 NO</v>
          </cell>
        </row>
        <row r="845">
          <cell r="BA845">
            <v>15600000</v>
          </cell>
          <cell r="CF845">
            <v>39</v>
          </cell>
          <cell r="CG845" t="str">
            <v>2 NO</v>
          </cell>
          <cell r="CL845" t="str">
            <v>2 NO</v>
          </cell>
        </row>
        <row r="846">
          <cell r="BA846">
            <v>2900000</v>
          </cell>
          <cell r="CF846">
            <v>15</v>
          </cell>
          <cell r="CG846" t="str">
            <v>2 NO</v>
          </cell>
          <cell r="CL846" t="str">
            <v>2 NO</v>
          </cell>
        </row>
        <row r="847">
          <cell r="BA847">
            <v>0</v>
          </cell>
          <cell r="CF847">
            <v>0</v>
          </cell>
          <cell r="CG847" t="str">
            <v>2 NO</v>
          </cell>
          <cell r="CL847" t="str">
            <v>2 NO</v>
          </cell>
        </row>
        <row r="848">
          <cell r="BA848">
            <v>0</v>
          </cell>
          <cell r="CF848">
            <v>0</v>
          </cell>
          <cell r="CG848" t="str">
            <v>2 NO</v>
          </cell>
          <cell r="CL848" t="str">
            <v>2 NO</v>
          </cell>
        </row>
        <row r="849">
          <cell r="BA849">
            <v>0</v>
          </cell>
          <cell r="CF849">
            <v>0</v>
          </cell>
          <cell r="CG849" t="str">
            <v>2 NO</v>
          </cell>
          <cell r="CL849" t="str">
            <v>2 NO</v>
          </cell>
        </row>
        <row r="850">
          <cell r="BA850">
            <v>0</v>
          </cell>
          <cell r="CF850">
            <v>0</v>
          </cell>
          <cell r="CG850" t="str">
            <v>2 NO</v>
          </cell>
          <cell r="CL850" t="str">
            <v>2 NO</v>
          </cell>
        </row>
        <row r="851">
          <cell r="BA851">
            <v>0</v>
          </cell>
          <cell r="CF851">
            <v>0</v>
          </cell>
          <cell r="CG851" t="str">
            <v>2 NO</v>
          </cell>
          <cell r="CL851" t="str">
            <v>2 NO</v>
          </cell>
        </row>
        <row r="852">
          <cell r="BA852">
            <v>0</v>
          </cell>
          <cell r="CF852">
            <v>0</v>
          </cell>
          <cell r="CG852" t="str">
            <v>2 NO</v>
          </cell>
          <cell r="CL852" t="str">
            <v>1 SI</v>
          </cell>
        </row>
        <row r="853">
          <cell r="BA853">
            <v>0</v>
          </cell>
          <cell r="CF853">
            <v>0</v>
          </cell>
          <cell r="CG853" t="str">
            <v>2 NO</v>
          </cell>
          <cell r="CL853" t="str">
            <v>2 NO</v>
          </cell>
        </row>
        <row r="854">
          <cell r="BA854">
            <v>0</v>
          </cell>
          <cell r="CF854">
            <v>0</v>
          </cell>
          <cell r="CG854" t="str">
            <v>2 NO</v>
          </cell>
          <cell r="CL854" t="str">
            <v>2 NO</v>
          </cell>
        </row>
        <row r="855">
          <cell r="BA855">
            <v>0</v>
          </cell>
          <cell r="CF855">
            <v>0</v>
          </cell>
          <cell r="CG855" t="str">
            <v>2 NO</v>
          </cell>
          <cell r="CL855" t="str">
            <v>2 NO</v>
          </cell>
        </row>
        <row r="856">
          <cell r="BA856">
            <v>0</v>
          </cell>
          <cell r="CF856">
            <v>0</v>
          </cell>
          <cell r="CG856" t="str">
            <v>2 NO</v>
          </cell>
          <cell r="CL856" t="str">
            <v>2 NO</v>
          </cell>
        </row>
        <row r="857">
          <cell r="E857">
            <v>1416667</v>
          </cell>
          <cell r="BA857">
            <v>0</v>
          </cell>
          <cell r="CF857">
            <v>0</v>
          </cell>
          <cell r="CG857" t="str">
            <v>2 NO</v>
          </cell>
          <cell r="CL857" t="str">
            <v>2 NO</v>
          </cell>
        </row>
        <row r="858">
          <cell r="E858">
            <v>217333</v>
          </cell>
          <cell r="BA858">
            <v>0</v>
          </cell>
          <cell r="CF858">
            <v>0</v>
          </cell>
          <cell r="CG858" t="str">
            <v>2 NO</v>
          </cell>
          <cell r="CL858" t="str">
            <v>2 NO</v>
          </cell>
        </row>
        <row r="859">
          <cell r="E859">
            <v>1696000</v>
          </cell>
          <cell r="BA859">
            <v>0</v>
          </cell>
          <cell r="CF859">
            <v>0</v>
          </cell>
          <cell r="CG859" t="str">
            <v>2 NO</v>
          </cell>
          <cell r="CL859" t="str">
            <v>2 NO</v>
          </cell>
        </row>
        <row r="860">
          <cell r="BA860">
            <v>0</v>
          </cell>
          <cell r="CF860">
            <v>0</v>
          </cell>
          <cell r="CG860" t="str">
            <v>2 NO</v>
          </cell>
          <cell r="CL860" t="str">
            <v>2 NO</v>
          </cell>
        </row>
        <row r="861">
          <cell r="BA861">
            <v>0</v>
          </cell>
          <cell r="CF861">
            <v>0</v>
          </cell>
          <cell r="CG861" t="str">
            <v>2 NO</v>
          </cell>
          <cell r="CL861" t="str">
            <v>2 NO</v>
          </cell>
        </row>
        <row r="862">
          <cell r="BA862">
            <v>0</v>
          </cell>
          <cell r="CF862">
            <v>0</v>
          </cell>
          <cell r="CG862" t="str">
            <v>2 NO</v>
          </cell>
          <cell r="CL862" t="str">
            <v>2 NO</v>
          </cell>
        </row>
        <row r="863">
          <cell r="BA863">
            <v>8506667</v>
          </cell>
          <cell r="CF863">
            <v>44</v>
          </cell>
          <cell r="CG863" t="str">
            <v>2 NO</v>
          </cell>
          <cell r="CL863" t="str">
            <v>2 NO</v>
          </cell>
        </row>
        <row r="864">
          <cell r="BA864">
            <v>15666667</v>
          </cell>
          <cell r="CF864">
            <v>47</v>
          </cell>
          <cell r="CG864" t="str">
            <v>2 NO</v>
          </cell>
          <cell r="CL864" t="str">
            <v>2 NO</v>
          </cell>
        </row>
        <row r="865">
          <cell r="BA865">
            <v>0</v>
          </cell>
          <cell r="CF865">
            <v>0</v>
          </cell>
          <cell r="CG865" t="str">
            <v>2 NO</v>
          </cell>
          <cell r="CL865" t="str">
            <v>1 SI</v>
          </cell>
        </row>
        <row r="866">
          <cell r="BA866">
            <v>0</v>
          </cell>
          <cell r="CF866">
            <v>0</v>
          </cell>
          <cell r="CG866" t="str">
            <v>2 NO</v>
          </cell>
          <cell r="CL866" t="str">
            <v>2 NO</v>
          </cell>
        </row>
        <row r="867">
          <cell r="BA867">
            <v>0</v>
          </cell>
          <cell r="CF867">
            <v>0</v>
          </cell>
          <cell r="CG867" t="str">
            <v>2 NO</v>
          </cell>
          <cell r="CL867" t="str">
            <v>2 NO</v>
          </cell>
        </row>
        <row r="868">
          <cell r="BA868">
            <v>0</v>
          </cell>
          <cell r="CF868">
            <v>0</v>
          </cell>
          <cell r="CG868" t="str">
            <v>2 NO</v>
          </cell>
          <cell r="CL868" t="str">
            <v>2 NO</v>
          </cell>
        </row>
        <row r="869">
          <cell r="BA869">
            <v>0</v>
          </cell>
          <cell r="CF869">
            <v>0</v>
          </cell>
          <cell r="CG869" t="str">
            <v>2 NO</v>
          </cell>
          <cell r="CL869" t="str">
            <v>2 NO</v>
          </cell>
        </row>
        <row r="870">
          <cell r="BA870">
            <v>0</v>
          </cell>
          <cell r="CF870">
            <v>0</v>
          </cell>
          <cell r="CG870" t="str">
            <v>2 NO</v>
          </cell>
          <cell r="CL870" t="str">
            <v>2 NO</v>
          </cell>
        </row>
        <row r="871">
          <cell r="BA871">
            <v>0</v>
          </cell>
          <cell r="CF871">
            <v>0</v>
          </cell>
          <cell r="CG871" t="str">
            <v>2 NO</v>
          </cell>
          <cell r="CL871" t="str">
            <v>2 NO</v>
          </cell>
        </row>
        <row r="872">
          <cell r="E872">
            <v>506667</v>
          </cell>
          <cell r="BA872">
            <v>0</v>
          </cell>
          <cell r="CF872">
            <v>0</v>
          </cell>
          <cell r="CG872" t="str">
            <v>2 NO</v>
          </cell>
          <cell r="CL872" t="str">
            <v>2 NO</v>
          </cell>
        </row>
        <row r="873">
          <cell r="BA873">
            <v>0</v>
          </cell>
          <cell r="CF873">
            <v>0</v>
          </cell>
          <cell r="CG873" t="str">
            <v>2 NO</v>
          </cell>
          <cell r="CL873" t="str">
            <v>2 NO</v>
          </cell>
        </row>
        <row r="874">
          <cell r="E874">
            <v>833333</v>
          </cell>
          <cell r="BA874">
            <v>0</v>
          </cell>
          <cell r="CF874">
            <v>0</v>
          </cell>
          <cell r="CG874" t="str">
            <v>2 NO</v>
          </cell>
          <cell r="CL874" t="str">
            <v>2 NO</v>
          </cell>
        </row>
        <row r="875">
          <cell r="BA875">
            <v>0</v>
          </cell>
          <cell r="CF875">
            <v>0</v>
          </cell>
          <cell r="CG875" t="str">
            <v>2 NO</v>
          </cell>
          <cell r="CL875" t="str">
            <v>2 NO</v>
          </cell>
        </row>
        <row r="876">
          <cell r="BA876">
            <v>0</v>
          </cell>
          <cell r="CF876">
            <v>0</v>
          </cell>
          <cell r="CG876" t="str">
            <v>2 NO</v>
          </cell>
          <cell r="CL876" t="str">
            <v>2 NO</v>
          </cell>
        </row>
        <row r="877">
          <cell r="BA877">
            <v>0</v>
          </cell>
          <cell r="CF877">
            <v>0</v>
          </cell>
          <cell r="CG877" t="str">
            <v>2 NO</v>
          </cell>
          <cell r="CL877" t="str">
            <v>2 NO</v>
          </cell>
        </row>
        <row r="878">
          <cell r="BA878">
            <v>0</v>
          </cell>
          <cell r="CF878">
            <v>0</v>
          </cell>
          <cell r="CG878" t="str">
            <v>2 NO</v>
          </cell>
          <cell r="CL878" t="str">
            <v>2 NO</v>
          </cell>
        </row>
        <row r="879">
          <cell r="BA879">
            <v>0</v>
          </cell>
          <cell r="CF879">
            <v>0</v>
          </cell>
          <cell r="CG879" t="str">
            <v>2 NO</v>
          </cell>
          <cell r="CL879" t="str">
            <v>2 NO</v>
          </cell>
        </row>
        <row r="880">
          <cell r="BA880">
            <v>11733333</v>
          </cell>
          <cell r="CF880">
            <v>44</v>
          </cell>
          <cell r="CG880" t="str">
            <v>2 NO</v>
          </cell>
          <cell r="CL880" t="str">
            <v>2 NO</v>
          </cell>
        </row>
        <row r="881">
          <cell r="BA881">
            <v>0</v>
          </cell>
          <cell r="CF881">
            <v>0</v>
          </cell>
          <cell r="CG881" t="str">
            <v>2 NO</v>
          </cell>
          <cell r="CL881" t="str">
            <v>2 NO</v>
          </cell>
        </row>
        <row r="882">
          <cell r="BA882">
            <v>0</v>
          </cell>
          <cell r="CF882">
            <v>0</v>
          </cell>
          <cell r="CG882" t="str">
            <v>2 NO</v>
          </cell>
          <cell r="CL882" t="str">
            <v>2 NO</v>
          </cell>
        </row>
        <row r="883">
          <cell r="BA883">
            <v>0</v>
          </cell>
          <cell r="CF883">
            <v>0</v>
          </cell>
          <cell r="CG883" t="str">
            <v>2 NO</v>
          </cell>
          <cell r="CL883" t="str">
            <v>2 NO</v>
          </cell>
        </row>
        <row r="884">
          <cell r="E884">
            <v>176667</v>
          </cell>
          <cell r="BA884">
            <v>0</v>
          </cell>
          <cell r="CF884">
            <v>0</v>
          </cell>
          <cell r="CG884" t="str">
            <v>2 NO</v>
          </cell>
          <cell r="CL884" t="str">
            <v>2 NO</v>
          </cell>
        </row>
        <row r="885">
          <cell r="BA885">
            <v>0</v>
          </cell>
          <cell r="CF885">
            <v>0</v>
          </cell>
          <cell r="CG885" t="str">
            <v>2 NO</v>
          </cell>
          <cell r="CL885" t="str">
            <v>2 NO</v>
          </cell>
        </row>
        <row r="886">
          <cell r="BA886">
            <v>0</v>
          </cell>
          <cell r="CF886">
            <v>0</v>
          </cell>
          <cell r="CG886" t="str">
            <v>2 NO</v>
          </cell>
          <cell r="CL886" t="str">
            <v>2 NO</v>
          </cell>
        </row>
        <row r="887">
          <cell r="BA887">
            <v>0</v>
          </cell>
          <cell r="CF887">
            <v>0</v>
          </cell>
          <cell r="CG887" t="str">
            <v>2 NO</v>
          </cell>
          <cell r="CL887" t="str">
            <v>2 NO</v>
          </cell>
        </row>
        <row r="888">
          <cell r="E888">
            <v>2100000</v>
          </cell>
          <cell r="BA888">
            <v>0</v>
          </cell>
          <cell r="CF888">
            <v>0</v>
          </cell>
          <cell r="CG888" t="str">
            <v>2 NO</v>
          </cell>
          <cell r="CL888" t="str">
            <v>2 NO</v>
          </cell>
        </row>
        <row r="889">
          <cell r="BA889">
            <v>0</v>
          </cell>
          <cell r="CF889">
            <v>0</v>
          </cell>
          <cell r="CG889" t="str">
            <v>2 NO</v>
          </cell>
          <cell r="CL889" t="str">
            <v>2 NO</v>
          </cell>
        </row>
        <row r="890">
          <cell r="BA890">
            <v>0</v>
          </cell>
          <cell r="CF890">
            <v>0</v>
          </cell>
          <cell r="CG890" t="str">
            <v>2 NO</v>
          </cell>
          <cell r="CL890" t="str">
            <v>2 NO</v>
          </cell>
        </row>
        <row r="891">
          <cell r="BA891">
            <v>0</v>
          </cell>
          <cell r="CF891">
            <v>0</v>
          </cell>
          <cell r="CG891" t="str">
            <v>2 NO</v>
          </cell>
          <cell r="CL891" t="str">
            <v>2 NO</v>
          </cell>
        </row>
        <row r="892">
          <cell r="BA892">
            <v>0</v>
          </cell>
          <cell r="CF892">
            <v>0</v>
          </cell>
          <cell r="CG892" t="str">
            <v>2 NO</v>
          </cell>
          <cell r="CL892" t="str">
            <v>2 NO</v>
          </cell>
        </row>
        <row r="893">
          <cell r="E893">
            <v>1220000</v>
          </cell>
          <cell r="BA893">
            <v>0</v>
          </cell>
          <cell r="CF893">
            <v>0</v>
          </cell>
          <cell r="CG893" t="str">
            <v>2 NO</v>
          </cell>
          <cell r="CL893" t="str">
            <v>2 NO</v>
          </cell>
        </row>
        <row r="894">
          <cell r="E894">
            <v>733333</v>
          </cell>
          <cell r="BA894">
            <v>0</v>
          </cell>
          <cell r="CF894">
            <v>0</v>
          </cell>
          <cell r="CG894" t="str">
            <v>2 NO</v>
          </cell>
          <cell r="CL894" t="str">
            <v>2 NO</v>
          </cell>
        </row>
        <row r="895">
          <cell r="BA895">
            <v>0</v>
          </cell>
          <cell r="CF895">
            <v>0</v>
          </cell>
          <cell r="CG895" t="str">
            <v>2 NO</v>
          </cell>
          <cell r="CL895" t="str">
            <v>2 NO</v>
          </cell>
        </row>
        <row r="896">
          <cell r="E896">
            <v>179095</v>
          </cell>
          <cell r="BA896">
            <v>0</v>
          </cell>
          <cell r="CF896">
            <v>0</v>
          </cell>
          <cell r="CG896" t="str">
            <v>2 NO</v>
          </cell>
          <cell r="CL896" t="str">
            <v>2 NO</v>
          </cell>
        </row>
        <row r="897">
          <cell r="E897">
            <v>875000</v>
          </cell>
          <cell r="BA897">
            <v>0</v>
          </cell>
          <cell r="CF897">
            <v>0</v>
          </cell>
          <cell r="CG897" t="str">
            <v>2 NO</v>
          </cell>
          <cell r="CL897" t="str">
            <v>2 NO</v>
          </cell>
        </row>
        <row r="898">
          <cell r="BA898">
            <v>0</v>
          </cell>
          <cell r="CF898">
            <v>0</v>
          </cell>
          <cell r="CG898" t="str">
            <v>2 NO</v>
          </cell>
          <cell r="CL898" t="str">
            <v>2 NO</v>
          </cell>
        </row>
        <row r="899">
          <cell r="BA899">
            <v>23072000</v>
          </cell>
          <cell r="CF899">
            <v>81</v>
          </cell>
          <cell r="CG899" t="str">
            <v>2 NO</v>
          </cell>
          <cell r="CL899" t="str">
            <v>2 NO</v>
          </cell>
        </row>
        <row r="900">
          <cell r="BA900">
            <v>0</v>
          </cell>
          <cell r="CF900">
            <v>0</v>
          </cell>
          <cell r="CG900" t="str">
            <v>2 NO</v>
          </cell>
          <cell r="CL900" t="str">
            <v>2 NO</v>
          </cell>
        </row>
        <row r="901">
          <cell r="E901">
            <v>300000</v>
          </cell>
          <cell r="BA901">
            <v>13800000</v>
          </cell>
          <cell r="CF901">
            <v>46</v>
          </cell>
          <cell r="CG901" t="str">
            <v>2 NO</v>
          </cell>
          <cell r="CL901" t="str">
            <v>2 NO</v>
          </cell>
        </row>
        <row r="902">
          <cell r="E902">
            <v>900000</v>
          </cell>
          <cell r="BA902">
            <v>0</v>
          </cell>
          <cell r="CF902">
            <v>0</v>
          </cell>
          <cell r="CG902" t="str">
            <v>2 NO</v>
          </cell>
          <cell r="CL902" t="str">
            <v>2 NO</v>
          </cell>
        </row>
        <row r="903">
          <cell r="BA903">
            <v>5459000</v>
          </cell>
          <cell r="CF903">
            <v>30</v>
          </cell>
          <cell r="CG903" t="str">
            <v>2 NO</v>
          </cell>
          <cell r="CL903" t="str">
            <v>2 NO</v>
          </cell>
        </row>
        <row r="904">
          <cell r="BA904">
            <v>0</v>
          </cell>
          <cell r="CF904">
            <v>0</v>
          </cell>
          <cell r="CG904" t="str">
            <v>2 NO</v>
          </cell>
          <cell r="CL904" t="str">
            <v>2 NO</v>
          </cell>
        </row>
        <row r="905">
          <cell r="BA905">
            <v>0</v>
          </cell>
          <cell r="CF905">
            <v>0</v>
          </cell>
          <cell r="CG905" t="str">
            <v>2 NO</v>
          </cell>
          <cell r="CL905" t="str">
            <v>1 SI</v>
          </cell>
        </row>
        <row r="906">
          <cell r="BA906">
            <v>0</v>
          </cell>
          <cell r="CF906">
            <v>0</v>
          </cell>
          <cell r="CG906" t="str">
            <v>2 NO</v>
          </cell>
          <cell r="CL906" t="str">
            <v>2 NO</v>
          </cell>
        </row>
        <row r="907">
          <cell r="E907">
            <v>707267</v>
          </cell>
          <cell r="BA907">
            <v>0</v>
          </cell>
          <cell r="CF907">
            <v>0</v>
          </cell>
          <cell r="CG907" t="str">
            <v>2 NO</v>
          </cell>
          <cell r="CL907" t="str">
            <v>2 NO</v>
          </cell>
        </row>
        <row r="908">
          <cell r="BA908">
            <v>22999900</v>
          </cell>
          <cell r="CF908">
            <v>78</v>
          </cell>
          <cell r="CG908" t="str">
            <v>2 NO</v>
          </cell>
          <cell r="CL908" t="str">
            <v>2 NO</v>
          </cell>
        </row>
        <row r="909">
          <cell r="BA909">
            <v>0</v>
          </cell>
          <cell r="CF909">
            <v>0</v>
          </cell>
          <cell r="CG909" t="str">
            <v>2 NO</v>
          </cell>
          <cell r="CL909" t="str">
            <v>2 NO</v>
          </cell>
        </row>
        <row r="910">
          <cell r="E910">
            <v>520000</v>
          </cell>
          <cell r="BA910">
            <v>0</v>
          </cell>
          <cell r="CF910">
            <v>0</v>
          </cell>
          <cell r="CG910" t="str">
            <v>2 NO</v>
          </cell>
          <cell r="CL910" t="str">
            <v>1 SI</v>
          </cell>
        </row>
        <row r="911">
          <cell r="BA911">
            <v>0</v>
          </cell>
          <cell r="CF911">
            <v>0</v>
          </cell>
          <cell r="CG911" t="str">
            <v>2 NO</v>
          </cell>
          <cell r="CL911" t="str">
            <v>2 NO</v>
          </cell>
        </row>
        <row r="912">
          <cell r="BA912">
            <v>0</v>
          </cell>
          <cell r="CF912">
            <v>0</v>
          </cell>
          <cell r="CG912" t="str">
            <v>2 NO</v>
          </cell>
          <cell r="CL912" t="str">
            <v>1 SI</v>
          </cell>
        </row>
        <row r="913">
          <cell r="BA913">
            <v>3708000</v>
          </cell>
          <cell r="CF913">
            <v>27</v>
          </cell>
          <cell r="CG913" t="str">
            <v>2 NO</v>
          </cell>
          <cell r="CL913" t="str">
            <v>2 NO</v>
          </cell>
        </row>
        <row r="914">
          <cell r="BA914">
            <v>8170000</v>
          </cell>
          <cell r="CF914">
            <v>43</v>
          </cell>
          <cell r="CG914" t="str">
            <v>2 NO</v>
          </cell>
          <cell r="CL914" t="str">
            <v>2 NO</v>
          </cell>
        </row>
        <row r="916">
          <cell r="BA916">
            <v>0</v>
          </cell>
          <cell r="CF916">
            <v>0</v>
          </cell>
          <cell r="CG916" t="str">
            <v>2 NO</v>
          </cell>
          <cell r="CL916" t="str">
            <v>2 NO</v>
          </cell>
        </row>
        <row r="917">
          <cell r="BA917">
            <v>7220000</v>
          </cell>
          <cell r="CF917">
            <v>38</v>
          </cell>
          <cell r="CG917" t="str">
            <v>2 NO</v>
          </cell>
          <cell r="CL917" t="str">
            <v>2 NO</v>
          </cell>
        </row>
        <row r="918">
          <cell r="BA918">
            <v>12000000</v>
          </cell>
          <cell r="CF918">
            <v>36</v>
          </cell>
          <cell r="CG918" t="str">
            <v>2 NO</v>
          </cell>
          <cell r="CL918" t="str">
            <v>2 NO</v>
          </cell>
        </row>
        <row r="919">
          <cell r="BA919">
            <v>11100000</v>
          </cell>
          <cell r="CF919">
            <v>75</v>
          </cell>
          <cell r="CG919" t="str">
            <v>2 NO</v>
          </cell>
          <cell r="CL919" t="str">
            <v>2 NO</v>
          </cell>
        </row>
        <row r="920">
          <cell r="BA920">
            <v>0</v>
          </cell>
          <cell r="CF920">
            <v>0</v>
          </cell>
          <cell r="CG920" t="str">
            <v>2 NO</v>
          </cell>
          <cell r="CL920" t="str">
            <v>2 NO</v>
          </cell>
        </row>
        <row r="921">
          <cell r="BA921">
            <v>0</v>
          </cell>
          <cell r="CF921">
            <v>0</v>
          </cell>
          <cell r="CG921" t="str">
            <v>2 NO</v>
          </cell>
          <cell r="CL921" t="str">
            <v>2 NO</v>
          </cell>
        </row>
        <row r="922">
          <cell r="BA922">
            <v>0</v>
          </cell>
          <cell r="CF922">
            <v>0</v>
          </cell>
          <cell r="CG922" t="str">
            <v>2 NO</v>
          </cell>
          <cell r="CL922" t="str">
            <v>2 NO</v>
          </cell>
        </row>
        <row r="923">
          <cell r="BA923">
            <v>11100000</v>
          </cell>
          <cell r="CF923">
            <v>37</v>
          </cell>
          <cell r="CG923" t="str">
            <v>2 NO</v>
          </cell>
          <cell r="CL923" t="str">
            <v>2 NO</v>
          </cell>
        </row>
        <row r="924">
          <cell r="BA924">
            <v>0</v>
          </cell>
          <cell r="CF924">
            <v>0</v>
          </cell>
          <cell r="CG924" t="str">
            <v>2 NO</v>
          </cell>
          <cell r="CL924" t="str">
            <v>1 SI</v>
          </cell>
        </row>
        <row r="925">
          <cell r="BA925">
            <v>13200000</v>
          </cell>
          <cell r="CF925">
            <v>44</v>
          </cell>
          <cell r="CG925" t="str">
            <v>2 NO</v>
          </cell>
          <cell r="CL925" t="str">
            <v>2 NO</v>
          </cell>
        </row>
        <row r="926">
          <cell r="E926">
            <v>600000</v>
          </cell>
          <cell r="BA926">
            <v>0</v>
          </cell>
          <cell r="CF926">
            <v>0</v>
          </cell>
          <cell r="CG926" t="str">
            <v>2 NO</v>
          </cell>
          <cell r="CL926" t="str">
            <v>1 SI</v>
          </cell>
        </row>
        <row r="927">
          <cell r="BA927">
            <v>0</v>
          </cell>
          <cell r="CF927">
            <v>0</v>
          </cell>
          <cell r="CG927" t="str">
            <v>2 NO</v>
          </cell>
          <cell r="CL927" t="str">
            <v>1 SI</v>
          </cell>
        </row>
        <row r="928">
          <cell r="BA928">
            <v>0</v>
          </cell>
          <cell r="CF928">
            <v>0</v>
          </cell>
          <cell r="CG928" t="str">
            <v>2 NO</v>
          </cell>
          <cell r="CL928" t="str">
            <v>2 NO</v>
          </cell>
        </row>
        <row r="929">
          <cell r="BA929">
            <v>15766667</v>
          </cell>
          <cell r="CF929">
            <v>87</v>
          </cell>
          <cell r="CG929" t="str">
            <v>2 NO</v>
          </cell>
          <cell r="CL929" t="str">
            <v>2 NO</v>
          </cell>
        </row>
        <row r="930">
          <cell r="BA930">
            <v>6586667</v>
          </cell>
          <cell r="CF930">
            <v>38</v>
          </cell>
          <cell r="CG930" t="str">
            <v>2 NO</v>
          </cell>
          <cell r="CL930" t="str">
            <v>2 NO</v>
          </cell>
        </row>
        <row r="931">
          <cell r="BA931">
            <v>14733333</v>
          </cell>
          <cell r="CF931">
            <v>86</v>
          </cell>
          <cell r="CG931" t="str">
            <v>2 NO</v>
          </cell>
          <cell r="CL931" t="str">
            <v>2 NO</v>
          </cell>
        </row>
        <row r="932">
          <cell r="E932">
            <v>533334</v>
          </cell>
          <cell r="BA932">
            <v>0</v>
          </cell>
          <cell r="CF932">
            <v>0</v>
          </cell>
          <cell r="CG932" t="str">
            <v>2 NO</v>
          </cell>
          <cell r="CL932" t="str">
            <v>2 NO</v>
          </cell>
        </row>
        <row r="933">
          <cell r="BA933">
            <v>0</v>
          </cell>
          <cell r="CF933">
            <v>0</v>
          </cell>
          <cell r="CG933" t="str">
            <v>2 NO</v>
          </cell>
          <cell r="CL933" t="str">
            <v>2 NO</v>
          </cell>
        </row>
        <row r="934">
          <cell r="BA934">
            <v>10000000</v>
          </cell>
          <cell r="CF934">
            <v>40</v>
          </cell>
          <cell r="CG934" t="str">
            <v>2 NO</v>
          </cell>
          <cell r="CL934" t="str">
            <v>2 NO</v>
          </cell>
        </row>
        <row r="935">
          <cell r="BA935">
            <v>0</v>
          </cell>
          <cell r="CF935">
            <v>0</v>
          </cell>
          <cell r="CG935" t="str">
            <v>2 NO</v>
          </cell>
          <cell r="CL935" t="str">
            <v>2 NO</v>
          </cell>
        </row>
        <row r="936">
          <cell r="BA936">
            <v>15000000</v>
          </cell>
          <cell r="CF936">
            <v>50</v>
          </cell>
          <cell r="CG936" t="str">
            <v>2 NO</v>
          </cell>
          <cell r="CL936" t="str">
            <v>2 NO</v>
          </cell>
        </row>
        <row r="937">
          <cell r="BA937">
            <v>1300000000</v>
          </cell>
          <cell r="CF937">
            <v>0</v>
          </cell>
          <cell r="CG937" t="str">
            <v>2 NO</v>
          </cell>
          <cell r="CL937" t="str">
            <v>2 NO</v>
          </cell>
        </row>
        <row r="938">
          <cell r="BA938">
            <v>0</v>
          </cell>
          <cell r="CF938">
            <v>0</v>
          </cell>
          <cell r="CG938" t="str">
            <v>2 NO</v>
          </cell>
          <cell r="CL938" t="str">
            <v>2 NO</v>
          </cell>
        </row>
        <row r="939">
          <cell r="BA939">
            <v>7200000</v>
          </cell>
          <cell r="CF939">
            <v>24</v>
          </cell>
          <cell r="CG939" t="str">
            <v>2 NO</v>
          </cell>
          <cell r="CL939" t="str">
            <v>2 NO</v>
          </cell>
        </row>
        <row r="940">
          <cell r="E940">
            <v>433333</v>
          </cell>
          <cell r="BA940">
            <v>0</v>
          </cell>
          <cell r="CF940">
            <v>0</v>
          </cell>
          <cell r="CG940" t="str">
            <v>2 NO</v>
          </cell>
          <cell r="CL940" t="str">
            <v>2 NO</v>
          </cell>
        </row>
        <row r="941">
          <cell r="BA941">
            <v>0</v>
          </cell>
          <cell r="CF941">
            <v>0</v>
          </cell>
          <cell r="CG941" t="str">
            <v>2 NO</v>
          </cell>
          <cell r="CL941" t="str">
            <v>1 SI</v>
          </cell>
        </row>
        <row r="942">
          <cell r="BA942">
            <v>0</v>
          </cell>
          <cell r="CF942">
            <v>0</v>
          </cell>
          <cell r="CG942" t="str">
            <v>2 NO</v>
          </cell>
          <cell r="CL942" t="str">
            <v>2 NO</v>
          </cell>
        </row>
        <row r="943">
          <cell r="BA943">
            <v>0</v>
          </cell>
          <cell r="CF943">
            <v>0</v>
          </cell>
          <cell r="CG943" t="str">
            <v>2 NO</v>
          </cell>
          <cell r="CL943" t="str">
            <v>2 NO</v>
          </cell>
        </row>
        <row r="944">
          <cell r="BA944">
            <v>0</v>
          </cell>
          <cell r="CF944">
            <v>0</v>
          </cell>
          <cell r="CG944" t="str">
            <v>2 NO</v>
          </cell>
          <cell r="CL944" t="str">
            <v>2 NO</v>
          </cell>
        </row>
        <row r="945">
          <cell r="BA945">
            <v>20373400</v>
          </cell>
          <cell r="CF945">
            <v>70</v>
          </cell>
          <cell r="CG945" t="str">
            <v>2 NO</v>
          </cell>
          <cell r="CL945" t="str">
            <v>2 NO</v>
          </cell>
        </row>
        <row r="946">
          <cell r="BA946">
            <v>15766667</v>
          </cell>
          <cell r="CF946">
            <v>87</v>
          </cell>
          <cell r="CG946" t="str">
            <v>2 NO</v>
          </cell>
          <cell r="CL946" t="str">
            <v>2 NO</v>
          </cell>
        </row>
        <row r="947">
          <cell r="E947">
            <v>183333</v>
          </cell>
          <cell r="BA947">
            <v>0</v>
          </cell>
          <cell r="CF947">
            <v>0</v>
          </cell>
          <cell r="CG947" t="str">
            <v>2 NO</v>
          </cell>
          <cell r="CL947" t="str">
            <v>2 NO</v>
          </cell>
        </row>
        <row r="948">
          <cell r="BA948">
            <v>0</v>
          </cell>
          <cell r="CF948">
            <v>0</v>
          </cell>
          <cell r="CG948" t="str">
            <v>2 NO</v>
          </cell>
          <cell r="CL948" t="str">
            <v>2 NO</v>
          </cell>
        </row>
        <row r="949">
          <cell r="BA949">
            <v>21300000</v>
          </cell>
          <cell r="CF949">
            <v>72</v>
          </cell>
          <cell r="CG949" t="str">
            <v>2 NO</v>
          </cell>
          <cell r="CL949" t="str">
            <v>2 NO</v>
          </cell>
        </row>
        <row r="950">
          <cell r="BA950">
            <v>0</v>
          </cell>
          <cell r="CF950">
            <v>0</v>
          </cell>
          <cell r="CG950" t="str">
            <v>2 NO</v>
          </cell>
          <cell r="CL950" t="str">
            <v>2 NO</v>
          </cell>
        </row>
        <row r="951">
          <cell r="BA951">
            <v>12666667</v>
          </cell>
          <cell r="CF951">
            <v>38</v>
          </cell>
          <cell r="CG951" t="str">
            <v>2 NO</v>
          </cell>
          <cell r="CL951" t="str">
            <v>2 NO</v>
          </cell>
        </row>
        <row r="952">
          <cell r="BA952">
            <v>0</v>
          </cell>
          <cell r="CF952">
            <v>0</v>
          </cell>
          <cell r="CG952" t="str">
            <v>2 NO</v>
          </cell>
          <cell r="CL952" t="str">
            <v>2 NO</v>
          </cell>
        </row>
        <row r="953">
          <cell r="BA953">
            <v>0</v>
          </cell>
          <cell r="CF953">
            <v>0</v>
          </cell>
          <cell r="CG953" t="str">
            <v>2 NO</v>
          </cell>
          <cell r="CL953" t="str">
            <v>2 NO</v>
          </cell>
        </row>
        <row r="954">
          <cell r="BA954">
            <v>0</v>
          </cell>
          <cell r="CF954">
            <v>0</v>
          </cell>
          <cell r="CG954" t="str">
            <v>2 NO</v>
          </cell>
          <cell r="CL954" t="str">
            <v>1 SI</v>
          </cell>
        </row>
        <row r="955">
          <cell r="BA955">
            <v>0</v>
          </cell>
          <cell r="CF955">
            <v>32</v>
          </cell>
          <cell r="CG955" t="str">
            <v>2 NO</v>
          </cell>
          <cell r="CL955" t="str">
            <v>2 NO</v>
          </cell>
        </row>
        <row r="956">
          <cell r="BA956">
            <v>875500</v>
          </cell>
          <cell r="CF956">
            <v>5</v>
          </cell>
          <cell r="CG956" t="str">
            <v>2 NO</v>
          </cell>
          <cell r="CL956" t="str">
            <v>2 NO</v>
          </cell>
        </row>
        <row r="957">
          <cell r="E957">
            <v>1516666</v>
          </cell>
          <cell r="BA957">
            <v>0</v>
          </cell>
          <cell r="CF957">
            <v>0</v>
          </cell>
          <cell r="CG957" t="str">
            <v>2 NO</v>
          </cell>
          <cell r="CL957" t="str">
            <v>2 NO</v>
          </cell>
        </row>
        <row r="958">
          <cell r="BA958">
            <v>0</v>
          </cell>
          <cell r="CF958">
            <v>0</v>
          </cell>
          <cell r="CG958" t="str">
            <v>2 NO</v>
          </cell>
          <cell r="CL958" t="str">
            <v>2 NO</v>
          </cell>
        </row>
        <row r="959">
          <cell r="BA959">
            <v>0</v>
          </cell>
          <cell r="CF959">
            <v>0</v>
          </cell>
          <cell r="CG959" t="str">
            <v>2 NO</v>
          </cell>
          <cell r="CL959" t="str">
            <v>2 NO</v>
          </cell>
        </row>
        <row r="960">
          <cell r="BA960">
            <v>0</v>
          </cell>
          <cell r="CF960">
            <v>0</v>
          </cell>
          <cell r="CG960" t="str">
            <v>2 NO</v>
          </cell>
          <cell r="CL960" t="str">
            <v>2 NO</v>
          </cell>
        </row>
        <row r="961">
          <cell r="BA961">
            <v>12566667</v>
          </cell>
          <cell r="CF961">
            <v>67</v>
          </cell>
          <cell r="CG961" t="str">
            <v>2 NO</v>
          </cell>
          <cell r="CL961" t="str">
            <v>2 NO</v>
          </cell>
        </row>
        <row r="962">
          <cell r="BA962">
            <v>0</v>
          </cell>
          <cell r="CF962">
            <v>0</v>
          </cell>
          <cell r="CG962" t="str">
            <v>2 NO</v>
          </cell>
          <cell r="CL962" t="str">
            <v>2 NO</v>
          </cell>
        </row>
        <row r="963">
          <cell r="BA963">
            <v>9900000</v>
          </cell>
          <cell r="CF963">
            <v>33</v>
          </cell>
          <cell r="CG963" t="str">
            <v>2 NO</v>
          </cell>
          <cell r="CL963" t="str">
            <v>2 NO</v>
          </cell>
        </row>
        <row r="964">
          <cell r="BA964">
            <v>10800000</v>
          </cell>
          <cell r="CF964">
            <v>36</v>
          </cell>
          <cell r="CG964" t="str">
            <v>2 NO</v>
          </cell>
          <cell r="CL964" t="str">
            <v>2 NO</v>
          </cell>
        </row>
        <row r="965">
          <cell r="BA965">
            <v>10200000</v>
          </cell>
          <cell r="CF965">
            <v>36</v>
          </cell>
          <cell r="CG965" t="str">
            <v>2 NO</v>
          </cell>
          <cell r="CL965" t="str">
            <v>2 NO</v>
          </cell>
        </row>
        <row r="966">
          <cell r="BA966">
            <v>16000000</v>
          </cell>
          <cell r="CF966">
            <v>61</v>
          </cell>
          <cell r="CG966" t="str">
            <v>2 NO</v>
          </cell>
          <cell r="CL966" t="str">
            <v>2 NO</v>
          </cell>
        </row>
        <row r="967">
          <cell r="E967">
            <v>240333</v>
          </cell>
          <cell r="BA967">
            <v>0</v>
          </cell>
          <cell r="CF967">
            <v>0</v>
          </cell>
          <cell r="CG967" t="str">
            <v>2 NO</v>
          </cell>
          <cell r="CL967" t="str">
            <v>2 NO</v>
          </cell>
        </row>
        <row r="968">
          <cell r="BA968">
            <v>0</v>
          </cell>
          <cell r="CF968">
            <v>0</v>
          </cell>
          <cell r="CG968" t="str">
            <v>2 NO</v>
          </cell>
          <cell r="CL968" t="str">
            <v>2 NO</v>
          </cell>
        </row>
        <row r="969">
          <cell r="BA969">
            <v>2126733</v>
          </cell>
          <cell r="CF969">
            <v>19</v>
          </cell>
          <cell r="CG969" t="str">
            <v>2 NO</v>
          </cell>
          <cell r="CL969" t="str">
            <v>2 NO</v>
          </cell>
        </row>
        <row r="970">
          <cell r="E970">
            <v>293333</v>
          </cell>
          <cell r="BA970">
            <v>0</v>
          </cell>
          <cell r="CF970">
            <v>0</v>
          </cell>
          <cell r="CG970" t="str">
            <v>2 NO</v>
          </cell>
          <cell r="CL970" t="str">
            <v>2 NO</v>
          </cell>
        </row>
        <row r="971">
          <cell r="E971">
            <v>293333</v>
          </cell>
          <cell r="BA971">
            <v>0</v>
          </cell>
          <cell r="CF971">
            <v>0</v>
          </cell>
        </row>
        <row r="972">
          <cell r="BA972">
            <v>0</v>
          </cell>
          <cell r="CF972">
            <v>0</v>
          </cell>
          <cell r="CG972" t="str">
            <v>2 NO</v>
          </cell>
          <cell r="CL972" t="str">
            <v>2 NO</v>
          </cell>
        </row>
        <row r="973">
          <cell r="BA973">
            <v>0</v>
          </cell>
          <cell r="CF973">
            <v>0</v>
          </cell>
          <cell r="CG973" t="str">
            <v>2 NO</v>
          </cell>
          <cell r="CL973" t="str">
            <v>2 NO</v>
          </cell>
        </row>
        <row r="974">
          <cell r="E974">
            <v>455000</v>
          </cell>
          <cell r="BA974">
            <v>0</v>
          </cell>
          <cell r="CF974">
            <v>0</v>
          </cell>
          <cell r="CG974" t="str">
            <v>2 NO</v>
          </cell>
          <cell r="CL974" t="str">
            <v>2 NO</v>
          </cell>
        </row>
        <row r="975">
          <cell r="BA975">
            <v>0</v>
          </cell>
          <cell r="CF975">
            <v>0</v>
          </cell>
          <cell r="CG975" t="str">
            <v>2 NO</v>
          </cell>
          <cell r="CL975" t="str">
            <v>2 NO</v>
          </cell>
        </row>
        <row r="976">
          <cell r="BA976">
            <v>0</v>
          </cell>
          <cell r="CF976">
            <v>0</v>
          </cell>
          <cell r="CG976" t="str">
            <v>2 NO</v>
          </cell>
          <cell r="CL976" t="str">
            <v>2 NO</v>
          </cell>
        </row>
        <row r="977">
          <cell r="BA977">
            <v>0</v>
          </cell>
          <cell r="CF977">
            <v>0</v>
          </cell>
          <cell r="CG977" t="str">
            <v>2 NO</v>
          </cell>
          <cell r="CL977" t="str">
            <v>2 NO</v>
          </cell>
        </row>
        <row r="979">
          <cell r="BA979">
            <v>17000000</v>
          </cell>
          <cell r="CF979">
            <v>69</v>
          </cell>
          <cell r="CG979" t="str">
            <v>2 NO</v>
          </cell>
          <cell r="CL979" t="str">
            <v>2 NO</v>
          </cell>
        </row>
        <row r="980">
          <cell r="BA980">
            <v>7000000</v>
          </cell>
          <cell r="CF980">
            <v>62</v>
          </cell>
          <cell r="CG980" t="str">
            <v>2 NO</v>
          </cell>
          <cell r="CL980" t="str">
            <v>2 NO</v>
          </cell>
        </row>
        <row r="981">
          <cell r="BA981">
            <v>16000000</v>
          </cell>
          <cell r="CF981">
            <v>61</v>
          </cell>
          <cell r="CG981" t="str">
            <v>2 NO</v>
          </cell>
          <cell r="CL981" t="str">
            <v>2 NO</v>
          </cell>
        </row>
        <row r="982">
          <cell r="BA982">
            <v>0</v>
          </cell>
          <cell r="CF982">
            <v>0</v>
          </cell>
          <cell r="CG982" t="str">
            <v>2 NO</v>
          </cell>
          <cell r="CL982" t="str">
            <v>2 NO</v>
          </cell>
        </row>
        <row r="983">
          <cell r="BA983">
            <v>0</v>
          </cell>
          <cell r="CF983">
            <v>0</v>
          </cell>
          <cell r="CG983" t="str">
            <v>2 NO</v>
          </cell>
          <cell r="CL983" t="str">
            <v>2 NO</v>
          </cell>
        </row>
        <row r="984">
          <cell r="BA984">
            <v>0</v>
          </cell>
          <cell r="CF984">
            <v>0</v>
          </cell>
          <cell r="CG984" t="str">
            <v>2 NO</v>
          </cell>
          <cell r="CL984" t="str">
            <v>2 NO</v>
          </cell>
        </row>
        <row r="985">
          <cell r="BA985">
            <v>3920000</v>
          </cell>
          <cell r="CF985">
            <v>16</v>
          </cell>
          <cell r="CG985" t="str">
            <v>2 NO</v>
          </cell>
          <cell r="CL985" t="str">
            <v>2 NO</v>
          </cell>
        </row>
        <row r="986">
          <cell r="BA986">
            <v>9750000</v>
          </cell>
          <cell r="CF986">
            <v>45</v>
          </cell>
          <cell r="CG986" t="str">
            <v>2 NO</v>
          </cell>
          <cell r="CL986" t="str">
            <v>2 NO</v>
          </cell>
        </row>
        <row r="987">
          <cell r="BA987">
            <v>0</v>
          </cell>
          <cell r="CF987">
            <v>0</v>
          </cell>
          <cell r="CG987" t="str">
            <v>2 NO</v>
          </cell>
          <cell r="CL987" t="str">
            <v>2 NO</v>
          </cell>
        </row>
        <row r="988">
          <cell r="BA988">
            <v>0</v>
          </cell>
          <cell r="CF988">
            <v>0</v>
          </cell>
          <cell r="CG988" t="str">
            <v>1 SI</v>
          </cell>
          <cell r="CL988" t="str">
            <v>2 NO</v>
          </cell>
        </row>
        <row r="989">
          <cell r="E989">
            <v>4452000</v>
          </cell>
          <cell r="BA989">
            <v>0</v>
          </cell>
          <cell r="CF989">
            <v>0</v>
          </cell>
          <cell r="CG989" t="str">
            <v>1 SI</v>
          </cell>
          <cell r="CL989" t="str">
            <v>2 NO</v>
          </cell>
        </row>
        <row r="990">
          <cell r="BA990">
            <v>0</v>
          </cell>
          <cell r="CF990">
            <v>0</v>
          </cell>
          <cell r="CG990" t="str">
            <v>2 NO</v>
          </cell>
          <cell r="CL990" t="str">
            <v>2 NO</v>
          </cell>
        </row>
        <row r="991">
          <cell r="BA991">
            <v>40000000</v>
          </cell>
          <cell r="CF991">
            <v>121</v>
          </cell>
          <cell r="CG991" t="str">
            <v>2 NO</v>
          </cell>
          <cell r="CL991" t="str">
            <v>2 NO</v>
          </cell>
        </row>
        <row r="992">
          <cell r="E992">
            <v>1302000</v>
          </cell>
          <cell r="BA992">
            <v>0</v>
          </cell>
          <cell r="CF992">
            <v>0</v>
          </cell>
          <cell r="CG992" t="str">
            <v>2 NO</v>
          </cell>
          <cell r="CL992" t="str">
            <v>2 NO</v>
          </cell>
        </row>
        <row r="993">
          <cell r="BA993">
            <v>0</v>
          </cell>
          <cell r="CF993">
            <v>0</v>
          </cell>
          <cell r="CG993" t="str">
            <v>2 NO</v>
          </cell>
          <cell r="CL993" t="str">
            <v>2 NO</v>
          </cell>
        </row>
        <row r="994">
          <cell r="BA994">
            <v>0</v>
          </cell>
          <cell r="CF994">
            <v>0</v>
          </cell>
          <cell r="CG994" t="str">
            <v>2 NO</v>
          </cell>
          <cell r="CL994" t="str">
            <v>2 NO</v>
          </cell>
        </row>
        <row r="995">
          <cell r="BA995">
            <v>0</v>
          </cell>
          <cell r="CF995">
            <v>0</v>
          </cell>
          <cell r="CG995" t="str">
            <v>2 NO</v>
          </cell>
          <cell r="CL995" t="str">
            <v>2 NO</v>
          </cell>
        </row>
        <row r="996">
          <cell r="BA996">
            <v>6613333</v>
          </cell>
          <cell r="CF996">
            <v>32</v>
          </cell>
          <cell r="CG996" t="str">
            <v>2 NO</v>
          </cell>
          <cell r="CL996" t="str">
            <v>2 NO</v>
          </cell>
        </row>
        <row r="997">
          <cell r="E997">
            <v>193333</v>
          </cell>
          <cell r="BA997">
            <v>0</v>
          </cell>
          <cell r="CF997">
            <v>0</v>
          </cell>
          <cell r="CG997" t="str">
            <v>2 NO</v>
          </cell>
          <cell r="CL997" t="str">
            <v>2 NO</v>
          </cell>
        </row>
        <row r="998">
          <cell r="BA998">
            <v>21466667</v>
          </cell>
          <cell r="CF998">
            <v>47</v>
          </cell>
          <cell r="CG998" t="str">
            <v>2 NO</v>
          </cell>
          <cell r="CL998" t="str">
            <v>2 NO</v>
          </cell>
        </row>
        <row r="999">
          <cell r="E999">
            <v>266667</v>
          </cell>
          <cell r="BA999">
            <v>5600000</v>
          </cell>
          <cell r="CF999">
            <v>21</v>
          </cell>
          <cell r="CG999" t="str">
            <v>2 NO</v>
          </cell>
          <cell r="CL999" t="str">
            <v>2 NO</v>
          </cell>
        </row>
        <row r="1000">
          <cell r="BA1000">
            <v>0</v>
          </cell>
          <cell r="CF1000">
            <v>0</v>
          </cell>
          <cell r="CG1000" t="str">
            <v>2 NO</v>
          </cell>
          <cell r="CL1000" t="str">
            <v>2 NO</v>
          </cell>
        </row>
        <row r="1001">
          <cell r="E1001">
            <v>866667</v>
          </cell>
          <cell r="BA1001">
            <v>0</v>
          </cell>
          <cell r="CF1001">
            <v>0</v>
          </cell>
          <cell r="CG1001" t="str">
            <v>2 NO</v>
          </cell>
          <cell r="CL1001" t="str">
            <v>2 NO</v>
          </cell>
        </row>
        <row r="1002">
          <cell r="BA1002">
            <v>0</v>
          </cell>
          <cell r="CF1002">
            <v>0</v>
          </cell>
          <cell r="CG1002" t="str">
            <v>2 NO</v>
          </cell>
          <cell r="CL1002" t="str">
            <v>1 SI</v>
          </cell>
        </row>
        <row r="1003">
          <cell r="BA1003">
            <v>0</v>
          </cell>
          <cell r="CF1003">
            <v>0</v>
          </cell>
          <cell r="CG1003" t="str">
            <v>2 NO</v>
          </cell>
          <cell r="CL1003" t="str">
            <v>2 NO</v>
          </cell>
        </row>
        <row r="1004">
          <cell r="BA1004">
            <v>0</v>
          </cell>
          <cell r="CF1004">
            <v>0</v>
          </cell>
          <cell r="CG1004" t="str">
            <v>2 NO</v>
          </cell>
          <cell r="CL1004" t="str">
            <v>2 NO</v>
          </cell>
        </row>
        <row r="1005">
          <cell r="BA1005">
            <v>0</v>
          </cell>
          <cell r="CF1005">
            <v>0</v>
          </cell>
          <cell r="CG1005" t="str">
            <v>2 NO</v>
          </cell>
          <cell r="CL1005" t="str">
            <v>2 NO</v>
          </cell>
        </row>
        <row r="1006">
          <cell r="BA1006">
            <v>8003333</v>
          </cell>
          <cell r="CF1006">
            <v>49</v>
          </cell>
          <cell r="CG1006" t="str">
            <v>2 NO</v>
          </cell>
          <cell r="CL1006" t="str">
            <v>2 NO</v>
          </cell>
        </row>
        <row r="1007">
          <cell r="E1007">
            <v>666666</v>
          </cell>
          <cell r="BA1007">
            <v>0</v>
          </cell>
          <cell r="CF1007">
            <v>0</v>
          </cell>
          <cell r="CG1007" t="str">
            <v>2 NO</v>
          </cell>
          <cell r="CL1007" t="str">
            <v>2 NO</v>
          </cell>
        </row>
        <row r="1008">
          <cell r="E1008">
            <v>1100000</v>
          </cell>
          <cell r="BA1008">
            <v>0</v>
          </cell>
          <cell r="CF1008">
            <v>0</v>
          </cell>
          <cell r="CG1008" t="str">
            <v>2 NO</v>
          </cell>
          <cell r="CL1008" t="str">
            <v>2 NO</v>
          </cell>
        </row>
        <row r="1009">
          <cell r="BA1009">
            <v>0</v>
          </cell>
          <cell r="CF1009">
            <v>0</v>
          </cell>
          <cell r="CG1009" t="str">
            <v>2 NO</v>
          </cell>
          <cell r="CL1009" t="str">
            <v>2 NO</v>
          </cell>
        </row>
        <row r="1010">
          <cell r="BA1010">
            <v>0</v>
          </cell>
          <cell r="CF1010">
            <v>0</v>
          </cell>
          <cell r="CG1010" t="str">
            <v>2 NO</v>
          </cell>
          <cell r="CL1010" t="str">
            <v>2 NO</v>
          </cell>
        </row>
        <row r="1011">
          <cell r="BA1011">
            <v>11333333</v>
          </cell>
          <cell r="CF1011">
            <v>40</v>
          </cell>
          <cell r="CG1011" t="str">
            <v>2 NO</v>
          </cell>
          <cell r="CL1011" t="str">
            <v>2 NO</v>
          </cell>
        </row>
        <row r="1013">
          <cell r="BA1013">
            <v>0</v>
          </cell>
          <cell r="CF1013">
            <v>0</v>
          </cell>
          <cell r="CG1013" t="str">
            <v>2 NO</v>
          </cell>
          <cell r="CL1013" t="str">
            <v>2 NO</v>
          </cell>
        </row>
        <row r="1014">
          <cell r="BA1014">
            <v>0</v>
          </cell>
          <cell r="CF1014">
            <v>0</v>
          </cell>
          <cell r="CG1014" t="str">
            <v>2 NO</v>
          </cell>
          <cell r="CL1014" t="str">
            <v>2 NO</v>
          </cell>
        </row>
        <row r="1015">
          <cell r="BA1015">
            <v>0</v>
          </cell>
          <cell r="CF1015">
            <v>0</v>
          </cell>
          <cell r="CG1015" t="str">
            <v>2 NO</v>
          </cell>
          <cell r="CL1015" t="str">
            <v>2 NO</v>
          </cell>
        </row>
        <row r="1016">
          <cell r="BA1016">
            <v>0</v>
          </cell>
          <cell r="CF1016">
            <v>0</v>
          </cell>
          <cell r="CG1016" t="str">
            <v>2 NO</v>
          </cell>
          <cell r="CL1016" t="str">
            <v>2 NO</v>
          </cell>
        </row>
        <row r="1017">
          <cell r="E1017">
            <v>310000</v>
          </cell>
          <cell r="BA1017">
            <v>0</v>
          </cell>
          <cell r="CF1017">
            <v>0</v>
          </cell>
          <cell r="CG1017" t="str">
            <v>2 NO</v>
          </cell>
          <cell r="CL1017" t="str">
            <v>2 NO</v>
          </cell>
        </row>
        <row r="1018">
          <cell r="BA1018">
            <v>0</v>
          </cell>
          <cell r="CF1018">
            <v>0</v>
          </cell>
          <cell r="CG1018" t="str">
            <v>2 NO</v>
          </cell>
          <cell r="CL1018" t="str">
            <v>2 NO</v>
          </cell>
        </row>
        <row r="1019">
          <cell r="E1019">
            <v>1970733</v>
          </cell>
          <cell r="BA1019">
            <v>0</v>
          </cell>
          <cell r="CF1019">
            <v>0</v>
          </cell>
          <cell r="CG1019" t="str">
            <v>2 NO</v>
          </cell>
          <cell r="CL1019" t="str">
            <v>2 NO</v>
          </cell>
        </row>
        <row r="1020">
          <cell r="BA1020">
            <v>10400000</v>
          </cell>
          <cell r="CF1020">
            <v>39</v>
          </cell>
          <cell r="CG1020" t="str">
            <v>2 NO</v>
          </cell>
          <cell r="CL1020" t="str">
            <v>2 NO</v>
          </cell>
        </row>
        <row r="1021">
          <cell r="BA1021">
            <v>3500000</v>
          </cell>
          <cell r="CF1021">
            <v>31</v>
          </cell>
          <cell r="CG1021" t="str">
            <v>2 NO</v>
          </cell>
          <cell r="CL1021" t="str">
            <v>2 NO</v>
          </cell>
        </row>
        <row r="1022">
          <cell r="BA1022">
            <v>0</v>
          </cell>
          <cell r="CF1022">
            <v>0</v>
          </cell>
          <cell r="CG1022" t="str">
            <v>2 NO</v>
          </cell>
          <cell r="CL1022" t="str">
            <v>2 NO</v>
          </cell>
        </row>
        <row r="1023">
          <cell r="BA1023">
            <v>9916667</v>
          </cell>
          <cell r="CF1023">
            <v>86</v>
          </cell>
          <cell r="CG1023" t="str">
            <v>2 NO</v>
          </cell>
          <cell r="CL1023" t="str">
            <v>2 NO</v>
          </cell>
        </row>
        <row r="1024">
          <cell r="E1024">
            <v>1766667</v>
          </cell>
          <cell r="BA1024">
            <v>0</v>
          </cell>
          <cell r="CF1024">
            <v>0</v>
          </cell>
          <cell r="CG1024" t="str">
            <v>2 NO</v>
          </cell>
          <cell r="CL1024" t="str">
            <v>2 NO</v>
          </cell>
        </row>
        <row r="1025">
          <cell r="BA1025">
            <v>0</v>
          </cell>
          <cell r="CF1025">
            <v>0</v>
          </cell>
          <cell r="CG1025" t="str">
            <v>2 NO</v>
          </cell>
          <cell r="CL1025" t="str">
            <v>2 NO</v>
          </cell>
        </row>
        <row r="1026">
          <cell r="BA1026">
            <v>0</v>
          </cell>
          <cell r="CF1026">
            <v>0</v>
          </cell>
          <cell r="CG1026" t="str">
            <v>2 NO</v>
          </cell>
          <cell r="CL1026" t="str">
            <v>2 NO</v>
          </cell>
        </row>
        <row r="1027">
          <cell r="BA1027">
            <v>0</v>
          </cell>
          <cell r="CF1027">
            <v>0</v>
          </cell>
          <cell r="CG1027" t="str">
            <v>2 NO</v>
          </cell>
          <cell r="CL1027" t="str">
            <v>2 NO</v>
          </cell>
        </row>
        <row r="1028">
          <cell r="BA1028">
            <v>0</v>
          </cell>
          <cell r="CF1028">
            <v>0</v>
          </cell>
          <cell r="CG1028" t="str">
            <v>2 NO</v>
          </cell>
          <cell r="CL1028" t="str">
            <v>2 NO</v>
          </cell>
        </row>
        <row r="1029">
          <cell r="E1029">
            <v>323800</v>
          </cell>
          <cell r="BA1029">
            <v>0</v>
          </cell>
          <cell r="CF1029">
            <v>0</v>
          </cell>
          <cell r="CG1029" t="str">
            <v>2 NO</v>
          </cell>
          <cell r="CL1029" t="str">
            <v>2 NO</v>
          </cell>
        </row>
        <row r="1030">
          <cell r="BA1030">
            <v>0</v>
          </cell>
          <cell r="CF1030">
            <v>0</v>
          </cell>
          <cell r="CG1030" t="str">
            <v>2 NO</v>
          </cell>
          <cell r="CL1030" t="str">
            <v>2 NO</v>
          </cell>
        </row>
        <row r="1031">
          <cell r="BA1031">
            <v>0</v>
          </cell>
          <cell r="CF1031">
            <v>0</v>
          </cell>
          <cell r="CG1031" t="str">
            <v>2 NO</v>
          </cell>
          <cell r="CL1031" t="str">
            <v>2 NO</v>
          </cell>
        </row>
        <row r="1032">
          <cell r="BA1032">
            <v>6013333</v>
          </cell>
          <cell r="CF1032">
            <v>22</v>
          </cell>
          <cell r="CG1032" t="str">
            <v>2 NO</v>
          </cell>
          <cell r="CL1032" t="str">
            <v>2 NO</v>
          </cell>
        </row>
        <row r="1033">
          <cell r="E1033">
            <v>1133333</v>
          </cell>
          <cell r="BA1033">
            <v>0</v>
          </cell>
          <cell r="CF1033">
            <v>0</v>
          </cell>
          <cell r="CG1033" t="str">
            <v>2 NO</v>
          </cell>
          <cell r="CL1033" t="str">
            <v>2 NO</v>
          </cell>
        </row>
        <row r="1034">
          <cell r="BA1034">
            <v>0</v>
          </cell>
          <cell r="CF1034">
            <v>0</v>
          </cell>
          <cell r="CG1034" t="str">
            <v>2 NO</v>
          </cell>
          <cell r="CL1034" t="str">
            <v>2 NO</v>
          </cell>
        </row>
        <row r="1035">
          <cell r="BA1035">
            <v>0</v>
          </cell>
          <cell r="CF1035">
            <v>0</v>
          </cell>
          <cell r="CG1035" t="str">
            <v>2 NO</v>
          </cell>
          <cell r="CL1035" t="str">
            <v>2 NO</v>
          </cell>
        </row>
        <row r="1036">
          <cell r="E1036">
            <v>1466667</v>
          </cell>
          <cell r="BA1036">
            <v>0</v>
          </cell>
          <cell r="CF1036">
            <v>0</v>
          </cell>
          <cell r="CG1036" t="str">
            <v>2 NO</v>
          </cell>
          <cell r="CL1036" t="str">
            <v>2 NO</v>
          </cell>
        </row>
        <row r="1037">
          <cell r="BA1037">
            <v>0</v>
          </cell>
          <cell r="CF1037">
            <v>0</v>
          </cell>
          <cell r="CG1037" t="str">
            <v>2 NO</v>
          </cell>
          <cell r="CL1037" t="str">
            <v>2 NO</v>
          </cell>
        </row>
        <row r="1038">
          <cell r="BA1038">
            <v>10660000</v>
          </cell>
          <cell r="CF1038">
            <v>39</v>
          </cell>
          <cell r="CG1038" t="str">
            <v>2 NO</v>
          </cell>
          <cell r="CL1038" t="str">
            <v>2 NO</v>
          </cell>
        </row>
        <row r="1039">
          <cell r="BA1039">
            <v>0</v>
          </cell>
          <cell r="CF1039">
            <v>0</v>
          </cell>
          <cell r="CG1039" t="str">
            <v>2 NO</v>
          </cell>
          <cell r="CL1039" t="str">
            <v>2 NO</v>
          </cell>
        </row>
        <row r="1040">
          <cell r="E1040">
            <v>989333</v>
          </cell>
          <cell r="BA1040">
            <v>0</v>
          </cell>
          <cell r="CF1040">
            <v>0</v>
          </cell>
          <cell r="CG1040" t="str">
            <v>2 NO</v>
          </cell>
          <cell r="CL1040" t="str">
            <v>2 NO</v>
          </cell>
        </row>
        <row r="1041">
          <cell r="BA1041">
            <v>0</v>
          </cell>
          <cell r="CF1041">
            <v>0</v>
          </cell>
          <cell r="CG1041" t="str">
            <v>2 NO</v>
          </cell>
          <cell r="CL1041" t="str">
            <v>1 SI</v>
          </cell>
        </row>
        <row r="1042">
          <cell r="BA1042">
            <v>0</v>
          </cell>
          <cell r="CF1042">
            <v>0</v>
          </cell>
          <cell r="CG1042" t="str">
            <v>2 NO</v>
          </cell>
          <cell r="CL1042" t="str">
            <v>2 NO</v>
          </cell>
        </row>
        <row r="1043">
          <cell r="BA1043">
            <v>0</v>
          </cell>
          <cell r="CF1043">
            <v>0</v>
          </cell>
          <cell r="CG1043" t="str">
            <v>2 NO</v>
          </cell>
          <cell r="CL1043" t="str">
            <v>2 NO</v>
          </cell>
        </row>
        <row r="1044">
          <cell r="BA1044">
            <v>0</v>
          </cell>
          <cell r="CF1044">
            <v>0</v>
          </cell>
          <cell r="CG1044" t="str">
            <v>2 NO</v>
          </cell>
          <cell r="CL1044" t="str">
            <v>2 NO</v>
          </cell>
        </row>
        <row r="1045">
          <cell r="BA1045">
            <v>0</v>
          </cell>
          <cell r="CF1045">
            <v>0</v>
          </cell>
          <cell r="CG1045" t="str">
            <v>2 NO</v>
          </cell>
          <cell r="CL1045" t="str">
            <v>2 NO</v>
          </cell>
        </row>
        <row r="1046">
          <cell r="BA1046">
            <v>0</v>
          </cell>
          <cell r="CF1046">
            <v>0</v>
          </cell>
          <cell r="CG1046" t="str">
            <v>2 NO</v>
          </cell>
          <cell r="CL1046" t="str">
            <v>2 NO</v>
          </cell>
        </row>
        <row r="1047">
          <cell r="BA1047">
            <v>0</v>
          </cell>
          <cell r="CF1047">
            <v>0</v>
          </cell>
          <cell r="CG1047" t="str">
            <v>2 NO</v>
          </cell>
          <cell r="CL1047" t="str">
            <v>2 NO</v>
          </cell>
        </row>
        <row r="1048">
          <cell r="BA1048">
            <v>0</v>
          </cell>
          <cell r="CF1048">
            <v>0</v>
          </cell>
          <cell r="CG1048" t="str">
            <v>2 NO</v>
          </cell>
          <cell r="CL1048" t="str">
            <v>2 NO</v>
          </cell>
        </row>
        <row r="1049">
          <cell r="E1049">
            <v>650000</v>
          </cell>
          <cell r="BA1049">
            <v>0</v>
          </cell>
          <cell r="CF1049">
            <v>0</v>
          </cell>
          <cell r="CG1049" t="str">
            <v>2 NO</v>
          </cell>
          <cell r="CL1049" t="str">
            <v>2 NO</v>
          </cell>
        </row>
        <row r="1050">
          <cell r="E1050">
            <v>433333</v>
          </cell>
          <cell r="BA1050">
            <v>0</v>
          </cell>
          <cell r="CF1050">
            <v>0</v>
          </cell>
          <cell r="CG1050" t="str">
            <v>2 NO</v>
          </cell>
          <cell r="CL1050" t="str">
            <v>2 NO</v>
          </cell>
        </row>
        <row r="1051">
          <cell r="BA1051">
            <v>0</v>
          </cell>
          <cell r="CF1051">
            <v>0</v>
          </cell>
          <cell r="CG1051" t="str">
            <v>2 NO</v>
          </cell>
          <cell r="CL1051" t="str">
            <v>2 NO</v>
          </cell>
        </row>
        <row r="1052">
          <cell r="BA1052">
            <v>0</v>
          </cell>
          <cell r="CF1052">
            <v>0</v>
          </cell>
          <cell r="CG1052" t="str">
            <v>2 NO</v>
          </cell>
          <cell r="CL1052" t="str">
            <v>2 NO</v>
          </cell>
        </row>
        <row r="1053">
          <cell r="BA1053">
            <v>0</v>
          </cell>
          <cell r="CF1053">
            <v>0</v>
          </cell>
          <cell r="CG1053" t="str">
            <v>2 NO</v>
          </cell>
          <cell r="CL1053" t="str">
            <v>2 NO</v>
          </cell>
        </row>
        <row r="1054">
          <cell r="BA1054">
            <v>0</v>
          </cell>
          <cell r="CF1054">
            <v>0</v>
          </cell>
          <cell r="CG1054" t="str">
            <v>2 NO</v>
          </cell>
          <cell r="CL1054" t="str">
            <v>2 NO</v>
          </cell>
        </row>
        <row r="1055">
          <cell r="BA1055">
            <v>0</v>
          </cell>
          <cell r="CF1055">
            <v>0</v>
          </cell>
          <cell r="CG1055" t="str">
            <v>2 NO</v>
          </cell>
          <cell r="CL1055" t="str">
            <v>2 NO</v>
          </cell>
        </row>
        <row r="1056">
          <cell r="E1056">
            <v>433333</v>
          </cell>
          <cell r="BA1056">
            <v>0</v>
          </cell>
          <cell r="CF1056">
            <v>0</v>
          </cell>
          <cell r="CG1056" t="str">
            <v>2 NO</v>
          </cell>
          <cell r="CL1056" t="str">
            <v>2 NO</v>
          </cell>
        </row>
        <row r="1057">
          <cell r="BA1057">
            <v>0</v>
          </cell>
          <cell r="CF1057">
            <v>0</v>
          </cell>
          <cell r="CG1057" t="str">
            <v>2 NO</v>
          </cell>
          <cell r="CL1057" t="str">
            <v>2 NO</v>
          </cell>
        </row>
        <row r="1058">
          <cell r="BA1058">
            <v>0</v>
          </cell>
          <cell r="CF1058">
            <v>0</v>
          </cell>
          <cell r="CG1058" t="str">
            <v>2 NO</v>
          </cell>
          <cell r="CL1058" t="str">
            <v>2 NO</v>
          </cell>
        </row>
        <row r="1059">
          <cell r="BA1059">
            <v>0</v>
          </cell>
          <cell r="CF1059">
            <v>0</v>
          </cell>
          <cell r="CG1059" t="str">
            <v>2 NO</v>
          </cell>
          <cell r="CL1059" t="str">
            <v>2 NO</v>
          </cell>
        </row>
        <row r="1060">
          <cell r="E1060">
            <v>654333</v>
          </cell>
          <cell r="BA1060">
            <v>0</v>
          </cell>
          <cell r="CF1060">
            <v>0</v>
          </cell>
          <cell r="CG1060" t="str">
            <v>2 NO</v>
          </cell>
          <cell r="CL1060" t="str">
            <v>2 NO</v>
          </cell>
        </row>
        <row r="1061">
          <cell r="E1061">
            <v>7933334</v>
          </cell>
          <cell r="BA1061">
            <v>0</v>
          </cell>
          <cell r="CF1061">
            <v>0</v>
          </cell>
          <cell r="CG1061" t="str">
            <v>2 NO</v>
          </cell>
          <cell r="CL1061" t="str">
            <v>1 SI</v>
          </cell>
        </row>
        <row r="1062">
          <cell r="BA1062">
            <v>0</v>
          </cell>
          <cell r="CF1062">
            <v>0</v>
          </cell>
          <cell r="CG1062" t="str">
            <v>2 NO</v>
          </cell>
          <cell r="CL1062" t="str">
            <v>2 NO</v>
          </cell>
        </row>
        <row r="1063">
          <cell r="BA1063">
            <v>0</v>
          </cell>
          <cell r="CF1063">
            <v>0</v>
          </cell>
          <cell r="CG1063" t="str">
            <v>2 NO</v>
          </cell>
          <cell r="CL1063" t="str">
            <v>2 NO</v>
          </cell>
        </row>
        <row r="1064">
          <cell r="E1064">
            <v>550000</v>
          </cell>
          <cell r="BA1064">
            <v>0</v>
          </cell>
          <cell r="CF1064">
            <v>0</v>
          </cell>
          <cell r="CG1064" t="str">
            <v>2 NO</v>
          </cell>
          <cell r="CL1064" t="str">
            <v>2 NO</v>
          </cell>
        </row>
        <row r="1065">
          <cell r="E1065">
            <v>1100000</v>
          </cell>
          <cell r="BA1065">
            <v>0</v>
          </cell>
          <cell r="CF1065">
            <v>0</v>
          </cell>
          <cell r="CG1065" t="str">
            <v>2 NO</v>
          </cell>
          <cell r="CL1065" t="str">
            <v>2 NO</v>
          </cell>
        </row>
        <row r="1066">
          <cell r="E1066">
            <v>733333</v>
          </cell>
          <cell r="BA1066">
            <v>0</v>
          </cell>
          <cell r="CF1066">
            <v>0</v>
          </cell>
          <cell r="CG1066" t="str">
            <v>2 NO</v>
          </cell>
          <cell r="CL1066" t="str">
            <v>2 NO</v>
          </cell>
        </row>
        <row r="1067">
          <cell r="E1067">
            <v>1283333</v>
          </cell>
          <cell r="BA1067">
            <v>0</v>
          </cell>
          <cell r="CF1067">
            <v>0</v>
          </cell>
          <cell r="CG1067" t="str">
            <v>2 NO</v>
          </cell>
          <cell r="CL1067" t="str">
            <v>2 NO</v>
          </cell>
        </row>
        <row r="1068">
          <cell r="BA1068">
            <v>0</v>
          </cell>
          <cell r="CF1068">
            <v>0</v>
          </cell>
          <cell r="CG1068" t="str">
            <v>2 NO</v>
          </cell>
          <cell r="CL1068" t="str">
            <v>2 NO</v>
          </cell>
        </row>
        <row r="1069">
          <cell r="E1069">
            <v>366667</v>
          </cell>
          <cell r="BA1069">
            <v>0</v>
          </cell>
          <cell r="CF1069">
            <v>0</v>
          </cell>
        </row>
        <row r="1070">
          <cell r="BA1070">
            <v>0</v>
          </cell>
          <cell r="CF1070">
            <v>0</v>
          </cell>
          <cell r="CG1070" t="str">
            <v>2 NO</v>
          </cell>
          <cell r="CL1070" t="str">
            <v>2 NO</v>
          </cell>
        </row>
        <row r="1071">
          <cell r="BA1071">
            <v>0</v>
          </cell>
          <cell r="CF1071">
            <v>0</v>
          </cell>
          <cell r="CG1071" t="str">
            <v>2 NO</v>
          </cell>
          <cell r="CL1071" t="str">
            <v>2 NO</v>
          </cell>
        </row>
        <row r="1072">
          <cell r="E1072">
            <v>183333</v>
          </cell>
          <cell r="BA1072">
            <v>0</v>
          </cell>
          <cell r="CF1072">
            <v>0</v>
          </cell>
          <cell r="CG1072" t="str">
            <v>2 NO</v>
          </cell>
          <cell r="CL1072" t="str">
            <v>2 NO</v>
          </cell>
        </row>
        <row r="1073">
          <cell r="BA1073">
            <v>0</v>
          </cell>
          <cell r="CF1073">
            <v>0</v>
          </cell>
          <cell r="CG1073" t="str">
            <v>2 NO</v>
          </cell>
          <cell r="CL1073" t="str">
            <v>2 NO</v>
          </cell>
        </row>
        <row r="1074">
          <cell r="BA1074">
            <v>0</v>
          </cell>
          <cell r="CF1074">
            <v>0</v>
          </cell>
          <cell r="CG1074" t="str">
            <v>2 NO</v>
          </cell>
          <cell r="CL1074" t="str">
            <v>2 NO</v>
          </cell>
        </row>
        <row r="1075">
          <cell r="BA1075">
            <v>0</v>
          </cell>
          <cell r="CF1075">
            <v>0</v>
          </cell>
          <cell r="CG1075" t="str">
            <v>2 NO</v>
          </cell>
          <cell r="CL1075" t="str">
            <v>2 NO</v>
          </cell>
        </row>
        <row r="1076">
          <cell r="BA1076">
            <v>0</v>
          </cell>
          <cell r="CF1076">
            <v>0</v>
          </cell>
          <cell r="CG1076" t="str">
            <v>2 NO</v>
          </cell>
          <cell r="CL1076" t="str">
            <v>2 NO</v>
          </cell>
        </row>
        <row r="1077">
          <cell r="BA1077">
            <v>0</v>
          </cell>
          <cell r="CF1077">
            <v>0</v>
          </cell>
          <cell r="CG1077" t="str">
            <v>2 NO</v>
          </cell>
          <cell r="CL1077" t="str">
            <v>2 NO</v>
          </cell>
        </row>
        <row r="1078">
          <cell r="BA1078">
            <v>0</v>
          </cell>
          <cell r="CF1078">
            <v>0</v>
          </cell>
          <cell r="CG1078" t="str">
            <v>2 NO</v>
          </cell>
          <cell r="CL1078" t="str">
            <v>2 NO</v>
          </cell>
        </row>
        <row r="1079">
          <cell r="BA1079">
            <v>6250000</v>
          </cell>
          <cell r="CF1079">
            <v>30</v>
          </cell>
          <cell r="CG1079" t="str">
            <v>2 NO</v>
          </cell>
          <cell r="CL1079" t="str">
            <v>2 NO</v>
          </cell>
        </row>
        <row r="1080">
          <cell r="BA1080">
            <v>8000000</v>
          </cell>
          <cell r="CF1080">
            <v>30</v>
          </cell>
          <cell r="CG1080" t="str">
            <v>2 NO</v>
          </cell>
          <cell r="CL1080" t="str">
            <v>2 NO</v>
          </cell>
        </row>
        <row r="1081">
          <cell r="BA1081">
            <v>13166667</v>
          </cell>
          <cell r="CF1081">
            <v>80</v>
          </cell>
          <cell r="CG1081" t="str">
            <v>2 NO</v>
          </cell>
          <cell r="CL1081" t="str">
            <v>2 NO</v>
          </cell>
        </row>
        <row r="1082">
          <cell r="BA1082">
            <v>0</v>
          </cell>
          <cell r="CF1082">
            <v>0</v>
          </cell>
          <cell r="CG1082" t="str">
            <v>2 NO</v>
          </cell>
          <cell r="CL1082" t="str">
            <v>2 NO</v>
          </cell>
        </row>
        <row r="1083">
          <cell r="BA1083">
            <v>0</v>
          </cell>
          <cell r="CF1083">
            <v>0</v>
          </cell>
          <cell r="CG1083" t="str">
            <v>2 NO</v>
          </cell>
          <cell r="CL1083" t="str">
            <v>2 NO</v>
          </cell>
        </row>
        <row r="1084">
          <cell r="BA1084">
            <v>0</v>
          </cell>
          <cell r="CF1084">
            <v>0</v>
          </cell>
          <cell r="CG1084" t="str">
            <v>2 NO</v>
          </cell>
          <cell r="CL1084" t="str">
            <v>2 NO</v>
          </cell>
        </row>
        <row r="1085">
          <cell r="BA1085">
            <v>0</v>
          </cell>
          <cell r="CF1085">
            <v>0</v>
          </cell>
          <cell r="CG1085" t="str">
            <v>2 NO</v>
          </cell>
          <cell r="CL1085" t="str">
            <v>2 NO</v>
          </cell>
        </row>
        <row r="1086">
          <cell r="BA1086">
            <v>0</v>
          </cell>
          <cell r="CF1086">
            <v>0</v>
          </cell>
          <cell r="CG1086" t="str">
            <v>2 NO</v>
          </cell>
          <cell r="CL1086" t="str">
            <v>2 NO</v>
          </cell>
        </row>
        <row r="1087">
          <cell r="E1087">
            <v>250000</v>
          </cell>
          <cell r="BA1087">
            <v>0</v>
          </cell>
          <cell r="CF1087">
            <v>0</v>
          </cell>
          <cell r="CG1087" t="str">
            <v>2 NO</v>
          </cell>
          <cell r="CL1087" t="str">
            <v>2 NO</v>
          </cell>
        </row>
        <row r="1088">
          <cell r="BA1088">
            <v>0</v>
          </cell>
          <cell r="CF1088">
            <v>0</v>
          </cell>
          <cell r="CG1088" t="str">
            <v>2 NO</v>
          </cell>
          <cell r="CL1088" t="str">
            <v>2 NO</v>
          </cell>
        </row>
        <row r="1089">
          <cell r="E1089">
            <v>550000</v>
          </cell>
          <cell r="BA1089">
            <v>0</v>
          </cell>
          <cell r="CF1089">
            <v>0</v>
          </cell>
          <cell r="CG1089" t="str">
            <v>2 NO</v>
          </cell>
          <cell r="CL1089" t="str">
            <v>2 NO</v>
          </cell>
        </row>
        <row r="1090">
          <cell r="E1090">
            <v>266667</v>
          </cell>
          <cell r="BA1090">
            <v>0</v>
          </cell>
          <cell r="CF1090">
            <v>0</v>
          </cell>
          <cell r="CG1090" t="str">
            <v>2 NO</v>
          </cell>
          <cell r="CL1090" t="str">
            <v>2 NO</v>
          </cell>
        </row>
        <row r="1091">
          <cell r="BA1091">
            <v>0</v>
          </cell>
          <cell r="CF1091">
            <v>0</v>
          </cell>
          <cell r="CG1091" t="str">
            <v>2 NO</v>
          </cell>
          <cell r="CL1091" t="str">
            <v>2 NO</v>
          </cell>
        </row>
        <row r="1093">
          <cell r="E1093">
            <v>2800000</v>
          </cell>
          <cell r="BA1093">
            <v>0</v>
          </cell>
          <cell r="CF1093">
            <v>0</v>
          </cell>
          <cell r="CG1093" t="str">
            <v>2 NO</v>
          </cell>
          <cell r="CL1093" t="str">
            <v>2 NO</v>
          </cell>
        </row>
        <row r="1094">
          <cell r="E1094">
            <v>0</v>
          </cell>
          <cell r="BA1094">
            <v>0</v>
          </cell>
          <cell r="CF1094">
            <v>0</v>
          </cell>
          <cell r="CG1094" t="str">
            <v>2 NO</v>
          </cell>
          <cell r="CL1094" t="str">
            <v>1 SI</v>
          </cell>
        </row>
        <row r="1095">
          <cell r="BA1095">
            <v>0</v>
          </cell>
          <cell r="CF1095">
            <v>0</v>
          </cell>
          <cell r="CG1095" t="str">
            <v>2 NO</v>
          </cell>
          <cell r="CL1095" t="str">
            <v>2 NO</v>
          </cell>
        </row>
        <row r="1096">
          <cell r="BA1096">
            <v>0</v>
          </cell>
          <cell r="CF1096">
            <v>0</v>
          </cell>
          <cell r="CG1096" t="str">
            <v>2 NO</v>
          </cell>
          <cell r="CL1096" t="str">
            <v>2 NO</v>
          </cell>
        </row>
        <row r="1097">
          <cell r="E1097">
            <v>980000</v>
          </cell>
          <cell r="BA1097">
            <v>0</v>
          </cell>
          <cell r="CF1097">
            <v>0</v>
          </cell>
          <cell r="CG1097" t="str">
            <v>2 NO</v>
          </cell>
          <cell r="CL1097" t="str">
            <v>2 NO</v>
          </cell>
        </row>
        <row r="1098">
          <cell r="BA1098">
            <v>0</v>
          </cell>
          <cell r="CF1098">
            <v>0</v>
          </cell>
          <cell r="CG1098" t="str">
            <v>2 NO</v>
          </cell>
          <cell r="CL1098" t="str">
            <v>2 NO</v>
          </cell>
        </row>
        <row r="1099">
          <cell r="BA1099">
            <v>0</v>
          </cell>
          <cell r="CF1099">
            <v>0</v>
          </cell>
          <cell r="CG1099" t="str">
            <v>2 NO</v>
          </cell>
          <cell r="CL1099" t="str">
            <v>2 NO</v>
          </cell>
        </row>
        <row r="1100">
          <cell r="BA1100">
            <v>0</v>
          </cell>
          <cell r="CF1100">
            <v>0</v>
          </cell>
          <cell r="CG1100" t="str">
            <v>2 NO</v>
          </cell>
          <cell r="CL1100" t="str">
            <v>2 NO</v>
          </cell>
        </row>
        <row r="1101">
          <cell r="BA1101">
            <v>0</v>
          </cell>
          <cell r="CF1101">
            <v>0</v>
          </cell>
          <cell r="CG1101" t="str">
            <v>2 NO</v>
          </cell>
          <cell r="CL1101" t="str">
            <v>2 NO</v>
          </cell>
        </row>
        <row r="1102">
          <cell r="BA1102">
            <v>7086400</v>
          </cell>
          <cell r="CF1102">
            <v>24</v>
          </cell>
          <cell r="CG1102" t="str">
            <v>2 NO</v>
          </cell>
          <cell r="CL1102" t="str">
            <v>2 NO</v>
          </cell>
        </row>
        <row r="1103">
          <cell r="BA1103">
            <v>0</v>
          </cell>
          <cell r="CF1103">
            <v>0</v>
          </cell>
          <cell r="CG1103" t="str">
            <v>2 NO</v>
          </cell>
          <cell r="CL1103" t="str">
            <v>2 NO</v>
          </cell>
        </row>
        <row r="1104">
          <cell r="BA1104">
            <v>0</v>
          </cell>
          <cell r="CF1104">
            <v>0</v>
          </cell>
          <cell r="CG1104" t="str">
            <v>2 NO</v>
          </cell>
          <cell r="CL1104" t="str">
            <v>2 NO</v>
          </cell>
        </row>
        <row r="1105">
          <cell r="BA1105">
            <v>7653333</v>
          </cell>
          <cell r="CF1105">
            <v>28</v>
          </cell>
          <cell r="CG1105" t="str">
            <v>2 NO</v>
          </cell>
          <cell r="CL1105" t="str">
            <v>2 NO</v>
          </cell>
        </row>
        <row r="1106">
          <cell r="E1106">
            <v>700000</v>
          </cell>
          <cell r="BA1106">
            <v>0</v>
          </cell>
          <cell r="CF1106">
            <v>0</v>
          </cell>
          <cell r="CG1106" t="str">
            <v>2 NO</v>
          </cell>
          <cell r="CL1106" t="str">
            <v>2 NO</v>
          </cell>
        </row>
        <row r="1107">
          <cell r="BA1107">
            <v>0</v>
          </cell>
          <cell r="CF1107">
            <v>0</v>
          </cell>
          <cell r="CG1107" t="str">
            <v>2 NO</v>
          </cell>
          <cell r="CL1107" t="str">
            <v>2 NO</v>
          </cell>
        </row>
        <row r="1108">
          <cell r="BA1108">
            <v>0</v>
          </cell>
          <cell r="CF1108">
            <v>0</v>
          </cell>
          <cell r="CG1108" t="str">
            <v>2 NO</v>
          </cell>
          <cell r="CL1108" t="str">
            <v>2 NO</v>
          </cell>
        </row>
        <row r="1109">
          <cell r="BA1109">
            <v>0</v>
          </cell>
          <cell r="CF1109">
            <v>0</v>
          </cell>
          <cell r="CG1109" t="str">
            <v>2 NO</v>
          </cell>
          <cell r="CL1109" t="str">
            <v>2 NO</v>
          </cell>
        </row>
        <row r="1111">
          <cell r="E1111">
            <v>1860000</v>
          </cell>
          <cell r="BA1111">
            <v>0</v>
          </cell>
          <cell r="CF1111">
            <v>0</v>
          </cell>
          <cell r="CG1111" t="str">
            <v>2 NO</v>
          </cell>
          <cell r="CL1111" t="str">
            <v>2 NO</v>
          </cell>
        </row>
        <row r="1112">
          <cell r="BA1112">
            <v>0</v>
          </cell>
          <cell r="CF1112">
            <v>0</v>
          </cell>
          <cell r="CG1112" t="str">
            <v>2 NO</v>
          </cell>
          <cell r="CL1112" t="str">
            <v>2 NO</v>
          </cell>
        </row>
        <row r="1113">
          <cell r="BA1113">
            <v>0</v>
          </cell>
          <cell r="CF1113">
            <v>0</v>
          </cell>
          <cell r="CG1113" t="str">
            <v>2 NO</v>
          </cell>
          <cell r="CL1113" t="str">
            <v>1 SI</v>
          </cell>
        </row>
        <row r="1116">
          <cell r="E1116">
            <v>2550000</v>
          </cell>
          <cell r="BA1116">
            <v>0</v>
          </cell>
          <cell r="CF1116">
            <v>0</v>
          </cell>
          <cell r="CG1116" t="str">
            <v>2 NO</v>
          </cell>
          <cell r="CL1116" t="str">
            <v>2 NO</v>
          </cell>
        </row>
        <row r="1117">
          <cell r="BA1117">
            <v>0</v>
          </cell>
          <cell r="CF1117">
            <v>0</v>
          </cell>
          <cell r="CG1117" t="str">
            <v>2 NO</v>
          </cell>
          <cell r="CL1117" t="str">
            <v>2 NO</v>
          </cell>
        </row>
        <row r="1118">
          <cell r="E1118">
            <v>850000</v>
          </cell>
          <cell r="BA1118">
            <v>0</v>
          </cell>
          <cell r="CF1118">
            <v>0</v>
          </cell>
          <cell r="CG1118" t="str">
            <v>2 NO</v>
          </cell>
          <cell r="CL1118" t="str">
            <v>2 NO</v>
          </cell>
        </row>
        <row r="1119">
          <cell r="E1119">
            <v>346666</v>
          </cell>
          <cell r="BA1119">
            <v>0</v>
          </cell>
          <cell r="CF1119">
            <v>0</v>
          </cell>
          <cell r="CG1119" t="str">
            <v>2 NO</v>
          </cell>
          <cell r="CL1119" t="str">
            <v>2 NO</v>
          </cell>
        </row>
        <row r="1120">
          <cell r="E1120">
            <v>1875000</v>
          </cell>
          <cell r="BA1120">
            <v>0</v>
          </cell>
          <cell r="CF1120">
            <v>0</v>
          </cell>
          <cell r="CG1120" t="str">
            <v>2 NO</v>
          </cell>
          <cell r="CL1120" t="str">
            <v>2 NO</v>
          </cell>
        </row>
        <row r="1121">
          <cell r="BA1121">
            <v>0</v>
          </cell>
          <cell r="CF1121">
            <v>0</v>
          </cell>
          <cell r="CG1121" t="str">
            <v>2 NO</v>
          </cell>
          <cell r="CL1121" t="str">
            <v>2 NO</v>
          </cell>
        </row>
        <row r="1122">
          <cell r="E1122">
            <v>1600000</v>
          </cell>
          <cell r="BA1122">
            <v>0</v>
          </cell>
          <cell r="CF1122">
            <v>0</v>
          </cell>
          <cell r="CG1122" t="str">
            <v>2 NO</v>
          </cell>
          <cell r="CL1122" t="str">
            <v>1 SI</v>
          </cell>
        </row>
        <row r="1123">
          <cell r="E1123">
            <v>200000</v>
          </cell>
          <cell r="BA1123">
            <v>0</v>
          </cell>
          <cell r="CF1123">
            <v>0</v>
          </cell>
          <cell r="CG1123" t="str">
            <v>2 NO</v>
          </cell>
          <cell r="CL1123" t="str">
            <v>2 NO</v>
          </cell>
        </row>
        <row r="1124">
          <cell r="BA1124">
            <v>0</v>
          </cell>
          <cell r="CF1124">
            <v>0</v>
          </cell>
          <cell r="CG1124" t="str">
            <v>2 NO</v>
          </cell>
          <cell r="CL1124" t="str">
            <v>2 NO</v>
          </cell>
        </row>
        <row r="1125">
          <cell r="BA1125">
            <v>0</v>
          </cell>
          <cell r="CF1125">
            <v>0</v>
          </cell>
          <cell r="CG1125" t="str">
            <v>2 NO</v>
          </cell>
          <cell r="CL1125" t="str">
            <v>2 NO</v>
          </cell>
        </row>
        <row r="1126">
          <cell r="E1126">
            <v>3116667</v>
          </cell>
          <cell r="BA1126">
            <v>0</v>
          </cell>
          <cell r="CF1126">
            <v>0</v>
          </cell>
          <cell r="CG1126" t="str">
            <v>2 NO</v>
          </cell>
          <cell r="CL1126" t="str">
            <v>2 NO</v>
          </cell>
        </row>
        <row r="1127">
          <cell r="BA1127">
            <v>0</v>
          </cell>
          <cell r="CF1127">
            <v>0</v>
          </cell>
          <cell r="CG1127" t="str">
            <v>2 NO</v>
          </cell>
          <cell r="CL1127" t="str">
            <v>2 NO</v>
          </cell>
        </row>
        <row r="1128">
          <cell r="BA1128">
            <v>0</v>
          </cell>
          <cell r="CF1128">
            <v>0</v>
          </cell>
          <cell r="CG1128" t="str">
            <v>2 NO</v>
          </cell>
          <cell r="CL1128" t="str">
            <v>2 NO</v>
          </cell>
        </row>
        <row r="1129">
          <cell r="BA1129">
            <v>0</v>
          </cell>
          <cell r="CF1129">
            <v>0</v>
          </cell>
          <cell r="CG1129" t="str">
            <v>2 NO</v>
          </cell>
          <cell r="CL1129" t="str">
            <v>2 NO</v>
          </cell>
        </row>
        <row r="1130">
          <cell r="E1130">
            <v>3358333</v>
          </cell>
          <cell r="BA1130">
            <v>0</v>
          </cell>
          <cell r="CF1130">
            <v>0</v>
          </cell>
          <cell r="CG1130" t="str">
            <v>2 NO</v>
          </cell>
          <cell r="CL1130" t="str">
            <v>2 NO</v>
          </cell>
        </row>
        <row r="1131">
          <cell r="BA1131">
            <v>0</v>
          </cell>
          <cell r="CF1131">
            <v>0</v>
          </cell>
          <cell r="CG1131" t="str">
            <v>2 NO</v>
          </cell>
          <cell r="CL1131" t="str">
            <v>2 NO</v>
          </cell>
        </row>
        <row r="1132">
          <cell r="BA1132">
            <v>8000000</v>
          </cell>
          <cell r="CF1132">
            <v>30</v>
          </cell>
          <cell r="CG1132" t="str">
            <v>2 NO</v>
          </cell>
          <cell r="CL1132" t="str">
            <v>2 NO</v>
          </cell>
        </row>
        <row r="1133">
          <cell r="BA1133">
            <v>0</v>
          </cell>
          <cell r="CF1133">
            <v>0</v>
          </cell>
          <cell r="CG1133" t="str">
            <v>2 NO</v>
          </cell>
          <cell r="CL1133" t="str">
            <v>2 NO</v>
          </cell>
        </row>
        <row r="1134">
          <cell r="BA1134">
            <v>0</v>
          </cell>
          <cell r="CF1134">
            <v>0</v>
          </cell>
          <cell r="CG1134" t="str">
            <v>2 NO</v>
          </cell>
          <cell r="CL1134" t="str">
            <v>2 NO</v>
          </cell>
        </row>
        <row r="1135">
          <cell r="BA1135">
            <v>0</v>
          </cell>
          <cell r="CF1135">
            <v>0</v>
          </cell>
          <cell r="CG1135" t="str">
            <v>2 NO</v>
          </cell>
          <cell r="CL1135" t="str">
            <v>2 NO</v>
          </cell>
        </row>
        <row r="1136">
          <cell r="BA1136">
            <v>0</v>
          </cell>
          <cell r="CF1136">
            <v>0</v>
          </cell>
          <cell r="CG1136" t="str">
            <v>2 NO</v>
          </cell>
          <cell r="CL1136" t="str">
            <v>1 SI</v>
          </cell>
        </row>
        <row r="1137">
          <cell r="BA1137">
            <v>0</v>
          </cell>
          <cell r="CF1137">
            <v>0</v>
          </cell>
          <cell r="CG1137" t="str">
            <v>2 NO</v>
          </cell>
          <cell r="CL1137" t="str">
            <v>1 SI</v>
          </cell>
        </row>
        <row r="1140">
          <cell r="BA1140">
            <v>0</v>
          </cell>
          <cell r="CF1140">
            <v>0</v>
          </cell>
          <cell r="CG1140" t="str">
            <v>2 NO</v>
          </cell>
          <cell r="CL1140" t="str">
            <v>2 NO</v>
          </cell>
        </row>
        <row r="1141">
          <cell r="E1141">
            <v>1333333</v>
          </cell>
          <cell r="BA1141">
            <v>0</v>
          </cell>
          <cell r="CF1141">
            <v>0</v>
          </cell>
          <cell r="CG1141" t="str">
            <v>2 NO</v>
          </cell>
          <cell r="CL1141" t="str">
            <v>2 NO</v>
          </cell>
        </row>
        <row r="1142">
          <cell r="E1142">
            <v>233333</v>
          </cell>
          <cell r="BA1142">
            <v>0</v>
          </cell>
          <cell r="CF1142">
            <v>0</v>
          </cell>
          <cell r="CG1142" t="str">
            <v>2 NO</v>
          </cell>
          <cell r="CL1142" t="str">
            <v>2 NO</v>
          </cell>
        </row>
        <row r="1143">
          <cell r="BA1143">
            <v>0</v>
          </cell>
          <cell r="CF1143">
            <v>0</v>
          </cell>
          <cell r="CG1143" t="str">
            <v>2 NO</v>
          </cell>
          <cell r="CL1143" t="str">
            <v>2 NO</v>
          </cell>
        </row>
        <row r="1144">
          <cell r="E1144">
            <v>833334</v>
          </cell>
          <cell r="BA1144">
            <v>0</v>
          </cell>
          <cell r="CF1144">
            <v>0</v>
          </cell>
          <cell r="CG1144" t="str">
            <v>2 NO</v>
          </cell>
          <cell r="CL1144" t="str">
            <v>2 NO</v>
          </cell>
        </row>
        <row r="1145">
          <cell r="E1145">
            <v>625000</v>
          </cell>
          <cell r="BA1145">
            <v>0</v>
          </cell>
          <cell r="CF1145">
            <v>0</v>
          </cell>
          <cell r="CG1145" t="str">
            <v>2 NO</v>
          </cell>
          <cell r="CL1145" t="str">
            <v>2 NO</v>
          </cell>
        </row>
        <row r="1146">
          <cell r="BA1146">
            <v>0</v>
          </cell>
          <cell r="CF1146">
            <v>0</v>
          </cell>
          <cell r="CG1146" t="str">
            <v>2 NO</v>
          </cell>
          <cell r="CL1146" t="str">
            <v>2 NO</v>
          </cell>
        </row>
        <row r="1147">
          <cell r="BA1147">
            <v>0</v>
          </cell>
          <cell r="CF1147">
            <v>0</v>
          </cell>
          <cell r="CG1147" t="str">
            <v>2 NO</v>
          </cell>
          <cell r="CL1147" t="str">
            <v>2 NO</v>
          </cell>
        </row>
        <row r="1148">
          <cell r="E1148">
            <v>366667</v>
          </cell>
          <cell r="BA1148">
            <v>0</v>
          </cell>
          <cell r="CF1148">
            <v>0</v>
          </cell>
          <cell r="CG1148" t="str">
            <v>2 NO</v>
          </cell>
          <cell r="CL1148" t="str">
            <v>2 NO</v>
          </cell>
        </row>
        <row r="1149">
          <cell r="BA1149">
            <v>0</v>
          </cell>
          <cell r="CF1149">
            <v>0</v>
          </cell>
          <cell r="CG1149" t="str">
            <v>2 NO</v>
          </cell>
          <cell r="CL1149" t="str">
            <v>2 NO</v>
          </cell>
        </row>
        <row r="1150">
          <cell r="E1150">
            <v>1066667</v>
          </cell>
          <cell r="BA1150">
            <v>0</v>
          </cell>
          <cell r="CF1150">
            <v>0</v>
          </cell>
          <cell r="CG1150" t="str">
            <v>2 NO</v>
          </cell>
          <cell r="CL1150" t="str">
            <v>2 NO</v>
          </cell>
        </row>
        <row r="1151">
          <cell r="BA1151">
            <v>0</v>
          </cell>
          <cell r="CF1151">
            <v>0</v>
          </cell>
          <cell r="CG1151" t="str">
            <v>2 NO</v>
          </cell>
          <cell r="CL1151" t="str">
            <v>2 NO</v>
          </cell>
        </row>
        <row r="1152">
          <cell r="BA1152">
            <v>0</v>
          </cell>
          <cell r="CF1152">
            <v>0</v>
          </cell>
          <cell r="CG1152" t="str">
            <v>2 NO</v>
          </cell>
          <cell r="CL1152" t="str">
            <v>2 NO</v>
          </cell>
        </row>
        <row r="1153">
          <cell r="BA1153">
            <v>0</v>
          </cell>
          <cell r="CF1153">
            <v>0</v>
          </cell>
          <cell r="CG1153" t="str">
            <v>2 NO</v>
          </cell>
          <cell r="CL1153" t="str">
            <v>2 NO</v>
          </cell>
        </row>
        <row r="1154">
          <cell r="E1154">
            <v>333333</v>
          </cell>
          <cell r="BA1154">
            <v>0</v>
          </cell>
          <cell r="CF1154">
            <v>0</v>
          </cell>
          <cell r="CG1154" t="str">
            <v>2 NO</v>
          </cell>
          <cell r="CL1154" t="str">
            <v>2 NO</v>
          </cell>
        </row>
        <row r="1155">
          <cell r="BA1155">
            <v>0</v>
          </cell>
          <cell r="CF1155">
            <v>0</v>
          </cell>
          <cell r="CG1155" t="str">
            <v>2 NO</v>
          </cell>
          <cell r="CL1155" t="str">
            <v>2 NO</v>
          </cell>
        </row>
        <row r="1156">
          <cell r="BA1156">
            <v>0</v>
          </cell>
          <cell r="CF1156">
            <v>0</v>
          </cell>
          <cell r="CG1156" t="str">
            <v>2 NO</v>
          </cell>
          <cell r="CL1156" t="str">
            <v>2 NO</v>
          </cell>
        </row>
        <row r="1157">
          <cell r="BA1157">
            <v>0</v>
          </cell>
          <cell r="CF1157">
            <v>0</v>
          </cell>
          <cell r="CG1157" t="str">
            <v>2 NO</v>
          </cell>
          <cell r="CL1157" t="str">
            <v>2 NO</v>
          </cell>
        </row>
        <row r="1158">
          <cell r="BA1158">
            <v>0</v>
          </cell>
          <cell r="CF1158">
            <v>0</v>
          </cell>
          <cell r="CG1158" t="str">
            <v>2 NO</v>
          </cell>
          <cell r="CL1158" t="str">
            <v>2 NO</v>
          </cell>
        </row>
        <row r="1159">
          <cell r="BA1159">
            <v>0</v>
          </cell>
          <cell r="CF1159">
            <v>0</v>
          </cell>
          <cell r="CG1159" t="str">
            <v>2 NO</v>
          </cell>
          <cell r="CL1159" t="str">
            <v>2 NO</v>
          </cell>
        </row>
        <row r="1160">
          <cell r="BA1160">
            <v>0</v>
          </cell>
          <cell r="CF1160">
            <v>0</v>
          </cell>
          <cell r="CG1160" t="str">
            <v>2 NO</v>
          </cell>
          <cell r="CL1160" t="str">
            <v>2 NO</v>
          </cell>
        </row>
        <row r="1161">
          <cell r="BA1161">
            <v>0</v>
          </cell>
          <cell r="CF1161">
            <v>0</v>
          </cell>
          <cell r="CG1161" t="str">
            <v>2 NO</v>
          </cell>
          <cell r="CL1161" t="str">
            <v>2 NO</v>
          </cell>
        </row>
        <row r="1162">
          <cell r="BA1162">
            <v>0</v>
          </cell>
          <cell r="CF1162">
            <v>0</v>
          </cell>
          <cell r="CG1162" t="str">
            <v>2 NO</v>
          </cell>
          <cell r="CL1162" t="str">
            <v>2 NO</v>
          </cell>
        </row>
        <row r="1163">
          <cell r="E1163">
            <v>4033333</v>
          </cell>
          <cell r="BA1163">
            <v>0</v>
          </cell>
          <cell r="CF1163">
            <v>0</v>
          </cell>
          <cell r="CG1163" t="str">
            <v>2 NO</v>
          </cell>
          <cell r="CL1163" t="str">
            <v>2 NO</v>
          </cell>
        </row>
        <row r="1164">
          <cell r="BA1164">
            <v>0</v>
          </cell>
          <cell r="CF1164">
            <v>0</v>
          </cell>
          <cell r="CG1164" t="str">
            <v>2 NO</v>
          </cell>
          <cell r="CL1164" t="str">
            <v>2 NO</v>
          </cell>
        </row>
        <row r="1165">
          <cell r="BA1165">
            <v>0</v>
          </cell>
          <cell r="CF1165">
            <v>0</v>
          </cell>
          <cell r="CG1165" t="str">
            <v>2 NO</v>
          </cell>
          <cell r="CL1165" t="str">
            <v>2 NO</v>
          </cell>
        </row>
        <row r="1166">
          <cell r="BA1166">
            <v>0</v>
          </cell>
          <cell r="CF1166">
            <v>0</v>
          </cell>
          <cell r="CG1166" t="str">
            <v>2 NO</v>
          </cell>
          <cell r="CL1166" t="str">
            <v>2 NO</v>
          </cell>
        </row>
        <row r="1167">
          <cell r="BA1167">
            <v>0</v>
          </cell>
          <cell r="CF1167">
            <v>0</v>
          </cell>
          <cell r="CG1167" t="str">
            <v>2 NO</v>
          </cell>
          <cell r="CL1167" t="str">
            <v>2 NO</v>
          </cell>
        </row>
        <row r="1168">
          <cell r="E1168">
            <v>566666</v>
          </cell>
          <cell r="BA1168">
            <v>0</v>
          </cell>
          <cell r="CF1168">
            <v>0</v>
          </cell>
          <cell r="CG1168" t="str">
            <v>2 NO</v>
          </cell>
          <cell r="CL1168" t="str">
            <v>2 NO</v>
          </cell>
        </row>
        <row r="1169">
          <cell r="BA1169">
            <v>0</v>
          </cell>
          <cell r="CF1169">
            <v>0</v>
          </cell>
          <cell r="CG1169" t="str">
            <v>2 NO</v>
          </cell>
          <cell r="CL1169" t="str">
            <v>2 NO</v>
          </cell>
        </row>
        <row r="1170">
          <cell r="BA1170">
            <v>0</v>
          </cell>
          <cell r="CF1170">
            <v>0</v>
          </cell>
          <cell r="CG1170" t="str">
            <v>2 NO</v>
          </cell>
          <cell r="CL1170" t="str">
            <v>1 SI</v>
          </cell>
        </row>
        <row r="1171">
          <cell r="BA1171">
            <v>0</v>
          </cell>
          <cell r="CF1171">
            <v>0</v>
          </cell>
          <cell r="CG1171" t="str">
            <v>2 NO</v>
          </cell>
          <cell r="CL1171" t="str">
            <v>2 NO</v>
          </cell>
        </row>
        <row r="1172">
          <cell r="BA1172">
            <v>0</v>
          </cell>
          <cell r="CF1172">
            <v>0</v>
          </cell>
          <cell r="CG1172" t="str">
            <v>2 NO</v>
          </cell>
          <cell r="CL1172" t="str">
            <v>2 NO</v>
          </cell>
        </row>
        <row r="1173">
          <cell r="BA1173">
            <v>0</v>
          </cell>
          <cell r="CF1173">
            <v>0</v>
          </cell>
          <cell r="CG1173" t="str">
            <v>2 NO</v>
          </cell>
          <cell r="CL1173" t="str">
            <v>2 NO</v>
          </cell>
        </row>
        <row r="1174">
          <cell r="E1174">
            <v>900000</v>
          </cell>
          <cell r="BA1174">
            <v>0</v>
          </cell>
          <cell r="CF1174">
            <v>0</v>
          </cell>
          <cell r="CG1174" t="str">
            <v>2 NO</v>
          </cell>
          <cell r="CL1174" t="str">
            <v>2 NO</v>
          </cell>
        </row>
        <row r="1175">
          <cell r="E1175">
            <v>2000000</v>
          </cell>
          <cell r="BA1175">
            <v>0</v>
          </cell>
          <cell r="CF1175">
            <v>0</v>
          </cell>
          <cell r="CG1175" t="str">
            <v>2 NO</v>
          </cell>
          <cell r="CL1175" t="str">
            <v>2 NO</v>
          </cell>
        </row>
        <row r="1176">
          <cell r="BA1176">
            <v>0</v>
          </cell>
          <cell r="CF1176">
            <v>0</v>
          </cell>
          <cell r="CG1176" t="str">
            <v>2 NO</v>
          </cell>
          <cell r="CL1176" t="str">
            <v>2 NO</v>
          </cell>
        </row>
        <row r="1177">
          <cell r="BA1177">
            <v>0</v>
          </cell>
          <cell r="CF1177">
            <v>0</v>
          </cell>
          <cell r="CG1177" t="str">
            <v>2 NO</v>
          </cell>
          <cell r="CL1177" t="str">
            <v>2 NO</v>
          </cell>
        </row>
        <row r="1178">
          <cell r="BA1178">
            <v>0</v>
          </cell>
          <cell r="CF1178">
            <v>0</v>
          </cell>
          <cell r="CG1178" t="str">
            <v>2 NO</v>
          </cell>
          <cell r="CL1178" t="str">
            <v>2 NO</v>
          </cell>
        </row>
        <row r="1179">
          <cell r="BA1179">
            <v>0</v>
          </cell>
          <cell r="CF1179">
            <v>0</v>
          </cell>
          <cell r="CG1179" t="str">
            <v>2 NO</v>
          </cell>
          <cell r="CL1179" t="str">
            <v>2 NO</v>
          </cell>
        </row>
        <row r="1180">
          <cell r="E1180">
            <v>999999</v>
          </cell>
          <cell r="BA1180">
            <v>0</v>
          </cell>
          <cell r="CF1180">
            <v>0</v>
          </cell>
          <cell r="CG1180" t="str">
            <v>2 NO</v>
          </cell>
          <cell r="CL1180" t="str">
            <v>2 NO</v>
          </cell>
        </row>
        <row r="1182">
          <cell r="BA1182">
            <v>0</v>
          </cell>
          <cell r="CF1182">
            <v>0</v>
          </cell>
          <cell r="CG1182" t="str">
            <v>2 NO</v>
          </cell>
          <cell r="CL1182" t="str">
            <v>2 NO</v>
          </cell>
        </row>
        <row r="1183">
          <cell r="E1183">
            <v>158333</v>
          </cell>
          <cell r="BA1183">
            <v>0</v>
          </cell>
          <cell r="CF1183">
            <v>0</v>
          </cell>
          <cell r="CG1183" t="str">
            <v>2 NO</v>
          </cell>
          <cell r="CL1183" t="str">
            <v>2 NO</v>
          </cell>
        </row>
        <row r="1184">
          <cell r="BA1184">
            <v>0</v>
          </cell>
          <cell r="CF1184">
            <v>0</v>
          </cell>
          <cell r="CG1184" t="str">
            <v>2 NO</v>
          </cell>
          <cell r="CL1184" t="str">
            <v>2 NO</v>
          </cell>
        </row>
        <row r="1185">
          <cell r="BA1185">
            <v>0</v>
          </cell>
          <cell r="CF1185">
            <v>0</v>
          </cell>
          <cell r="CG1185" t="str">
            <v>2 NO</v>
          </cell>
          <cell r="CL1185" t="str">
            <v>2 NO</v>
          </cell>
        </row>
        <row r="1186">
          <cell r="BA1186">
            <v>0</v>
          </cell>
          <cell r="CF1186">
            <v>0</v>
          </cell>
          <cell r="CG1186" t="str">
            <v>2 NO</v>
          </cell>
          <cell r="CL1186" t="str">
            <v>2 NO</v>
          </cell>
        </row>
        <row r="1187">
          <cell r="BA1187">
            <v>0</v>
          </cell>
          <cell r="CF1187">
            <v>0</v>
          </cell>
          <cell r="CG1187" t="str">
            <v>2 NO</v>
          </cell>
          <cell r="CL1187" t="str">
            <v>2 NO</v>
          </cell>
        </row>
        <row r="1188">
          <cell r="BA1188">
            <v>0</v>
          </cell>
          <cell r="CF1188">
            <v>0</v>
          </cell>
          <cell r="CG1188" t="str">
            <v>2 NO</v>
          </cell>
          <cell r="CL1188" t="str">
            <v>2 NO</v>
          </cell>
        </row>
        <row r="1189">
          <cell r="E1189">
            <v>1416667</v>
          </cell>
          <cell r="BA1189">
            <v>0</v>
          </cell>
          <cell r="CF1189">
            <v>0</v>
          </cell>
          <cell r="CG1189" t="str">
            <v>2 NO</v>
          </cell>
          <cell r="CL1189" t="str">
            <v>2 NO</v>
          </cell>
        </row>
        <row r="1190">
          <cell r="BA1190">
            <v>0</v>
          </cell>
          <cell r="CF1190">
            <v>0</v>
          </cell>
          <cell r="CG1190" t="str">
            <v>2 NO</v>
          </cell>
          <cell r="CL1190" t="str">
            <v>2 NO</v>
          </cell>
        </row>
        <row r="1191">
          <cell r="BA1191">
            <v>0</v>
          </cell>
          <cell r="CF1191">
            <v>0</v>
          </cell>
          <cell r="CG1191" t="str">
            <v>2 NO</v>
          </cell>
          <cell r="CL1191" t="str">
            <v>2 NO</v>
          </cell>
        </row>
        <row r="1192">
          <cell r="BA1192">
            <v>0</v>
          </cell>
          <cell r="CF1192">
            <v>0</v>
          </cell>
          <cell r="CG1192" t="str">
            <v>2 NO</v>
          </cell>
          <cell r="CL1192" t="str">
            <v>2 NO</v>
          </cell>
        </row>
        <row r="1193">
          <cell r="E1193">
            <v>8500000</v>
          </cell>
          <cell r="BA1193">
            <v>0</v>
          </cell>
          <cell r="CF1193">
            <v>0</v>
          </cell>
          <cell r="CG1193" t="str">
            <v>1 SI</v>
          </cell>
          <cell r="CL1193" t="str">
            <v>2 NO</v>
          </cell>
        </row>
        <row r="1194">
          <cell r="E1194">
            <v>9750000</v>
          </cell>
          <cell r="BA1194">
            <v>0</v>
          </cell>
          <cell r="CF1194">
            <v>0</v>
          </cell>
          <cell r="CG1194" t="str">
            <v>1 SI</v>
          </cell>
          <cell r="CL1194" t="str">
            <v>2 NO</v>
          </cell>
        </row>
        <row r="1195">
          <cell r="E1195">
            <v>216667</v>
          </cell>
          <cell r="BA1195">
            <v>19500000</v>
          </cell>
          <cell r="CF1195">
            <v>90</v>
          </cell>
          <cell r="CG1195" t="str">
            <v>2 NO</v>
          </cell>
          <cell r="CL1195" t="str">
            <v>2 NO</v>
          </cell>
        </row>
        <row r="1196">
          <cell r="E1196">
            <v>406667</v>
          </cell>
          <cell r="BA1196">
            <v>36600000</v>
          </cell>
          <cell r="CF1196">
            <v>90</v>
          </cell>
          <cell r="CG1196" t="str">
            <v>2 NO</v>
          </cell>
          <cell r="CL1196" t="str">
            <v>2 NO</v>
          </cell>
        </row>
        <row r="1197">
          <cell r="BA1197">
            <v>23200000</v>
          </cell>
          <cell r="CF1197">
            <v>58</v>
          </cell>
          <cell r="CG1197" t="str">
            <v>2 NO</v>
          </cell>
          <cell r="CL1197" t="str">
            <v>2 NO</v>
          </cell>
        </row>
        <row r="1198">
          <cell r="BA1198">
            <v>0</v>
          </cell>
          <cell r="CF1198">
            <v>0</v>
          </cell>
          <cell r="CG1198" t="str">
            <v>2 NO</v>
          </cell>
          <cell r="CL1198" t="str">
            <v>2 NO</v>
          </cell>
        </row>
        <row r="1199">
          <cell r="BA1199">
            <v>0</v>
          </cell>
          <cell r="CF1199">
            <v>0</v>
          </cell>
          <cell r="CG1199" t="str">
            <v>2 NO</v>
          </cell>
          <cell r="CL1199" t="str">
            <v>2 NO</v>
          </cell>
        </row>
        <row r="1200">
          <cell r="BA1200">
            <v>0</v>
          </cell>
          <cell r="CF1200">
            <v>0</v>
          </cell>
          <cell r="CG1200" t="str">
            <v>2 NO</v>
          </cell>
          <cell r="CL1200" t="str">
            <v>2 NO</v>
          </cell>
        </row>
        <row r="1201">
          <cell r="BA1201">
            <v>0</v>
          </cell>
          <cell r="CF1201">
            <v>0</v>
          </cell>
          <cell r="CG1201" t="str">
            <v>2 NO</v>
          </cell>
          <cell r="CL1201" t="str">
            <v>2 NO</v>
          </cell>
        </row>
        <row r="1202">
          <cell r="BA1202">
            <v>0</v>
          </cell>
          <cell r="CF1202">
            <v>0</v>
          </cell>
          <cell r="CG1202" t="str">
            <v>2 NO</v>
          </cell>
          <cell r="CL1202" t="str">
            <v>2 NO</v>
          </cell>
        </row>
        <row r="1203">
          <cell r="BA1203">
            <v>0</v>
          </cell>
          <cell r="CF1203">
            <v>0</v>
          </cell>
          <cell r="CG1203" t="str">
            <v>2 NO</v>
          </cell>
          <cell r="CL1203" t="str">
            <v>2 NO</v>
          </cell>
        </row>
        <row r="1204">
          <cell r="BA1204">
            <v>0</v>
          </cell>
          <cell r="CF1204">
            <v>0</v>
          </cell>
          <cell r="CG1204" t="str">
            <v>2 NO</v>
          </cell>
          <cell r="CL1204" t="str">
            <v>2 NO</v>
          </cell>
        </row>
        <row r="1205">
          <cell r="BA1205">
            <v>0</v>
          </cell>
          <cell r="CF1205">
            <v>0</v>
          </cell>
          <cell r="CG1205" t="str">
            <v>2 NO</v>
          </cell>
          <cell r="CL1205" t="str">
            <v>2 NO</v>
          </cell>
        </row>
        <row r="1206">
          <cell r="E1206">
            <v>786666</v>
          </cell>
          <cell r="BA1206">
            <v>0</v>
          </cell>
          <cell r="CF1206">
            <v>0</v>
          </cell>
          <cell r="CG1206" t="str">
            <v>2 NO</v>
          </cell>
          <cell r="CL1206" t="str">
            <v>2 NO</v>
          </cell>
        </row>
        <row r="1208">
          <cell r="BA1208">
            <v>27000000</v>
          </cell>
          <cell r="CF1208">
            <v>90</v>
          </cell>
          <cell r="CG1208" t="str">
            <v>2 NO</v>
          </cell>
          <cell r="CL1208" t="str">
            <v>2 NO</v>
          </cell>
        </row>
        <row r="1209">
          <cell r="BA1209">
            <v>0</v>
          </cell>
          <cell r="CF1209">
            <v>0</v>
          </cell>
          <cell r="CG1209" t="str">
            <v>2 NO</v>
          </cell>
          <cell r="CL1209" t="str">
            <v>1 SI</v>
          </cell>
        </row>
        <row r="1210">
          <cell r="BA1210">
            <v>0</v>
          </cell>
          <cell r="CF1210">
            <v>0</v>
          </cell>
          <cell r="CG1210" t="str">
            <v>2 NO</v>
          </cell>
          <cell r="CL1210" t="str">
            <v>2 NO</v>
          </cell>
        </row>
        <row r="1211">
          <cell r="BA1211">
            <v>0</v>
          </cell>
          <cell r="CF1211">
            <v>0</v>
          </cell>
          <cell r="CG1211" t="str">
            <v>2 NO</v>
          </cell>
          <cell r="CL1211" t="str">
            <v>2 NO</v>
          </cell>
        </row>
        <row r="1212">
          <cell r="BA1212">
            <v>0</v>
          </cell>
          <cell r="CF1212">
            <v>0</v>
          </cell>
          <cell r="CG1212" t="str">
            <v>2 NO</v>
          </cell>
          <cell r="CL1212" t="str">
            <v>2 NO</v>
          </cell>
        </row>
        <row r="1213">
          <cell r="BA1213">
            <v>0</v>
          </cell>
          <cell r="CF1213">
            <v>0</v>
          </cell>
          <cell r="CG1213" t="str">
            <v>2 NO</v>
          </cell>
          <cell r="CL1213" t="str">
            <v>2 NO</v>
          </cell>
        </row>
        <row r="1214">
          <cell r="BA1214">
            <v>0</v>
          </cell>
          <cell r="CF1214">
            <v>0</v>
          </cell>
          <cell r="CG1214" t="str">
            <v>2 NO</v>
          </cell>
          <cell r="CL1214" t="str">
            <v>2 NO</v>
          </cell>
        </row>
        <row r="1215">
          <cell r="BA1215">
            <v>0</v>
          </cell>
          <cell r="CF1215">
            <v>0</v>
          </cell>
          <cell r="CG1215" t="str">
            <v>2 NO</v>
          </cell>
          <cell r="CL1215" t="str">
            <v>2 NO</v>
          </cell>
        </row>
        <row r="1216">
          <cell r="BA1216">
            <v>866667</v>
          </cell>
          <cell r="CF1216">
            <v>5</v>
          </cell>
          <cell r="CG1216" t="str">
            <v>2 NO</v>
          </cell>
          <cell r="CL1216" t="str">
            <v>2 NO</v>
          </cell>
        </row>
        <row r="1217">
          <cell r="BA1217">
            <v>0</v>
          </cell>
          <cell r="CF1217">
            <v>0</v>
          </cell>
          <cell r="CG1217" t="str">
            <v>2 NO</v>
          </cell>
          <cell r="CL1217" t="str">
            <v>2 NO</v>
          </cell>
        </row>
        <row r="1218">
          <cell r="BA1218">
            <v>20000000</v>
          </cell>
          <cell r="CF1218">
            <v>0</v>
          </cell>
          <cell r="CG1218" t="str">
            <v>2 NO</v>
          </cell>
          <cell r="CL1218" t="str">
            <v>2 NO</v>
          </cell>
        </row>
        <row r="1219">
          <cell r="BA1219">
            <v>0</v>
          </cell>
          <cell r="CF1219">
            <v>0</v>
          </cell>
          <cell r="CG1219" t="str">
            <v>2 NO</v>
          </cell>
          <cell r="CL1219" t="str">
            <v>2 NO</v>
          </cell>
        </row>
        <row r="1220">
          <cell r="BA1220">
            <v>10200000</v>
          </cell>
          <cell r="CF1220">
            <v>36</v>
          </cell>
          <cell r="CG1220" t="str">
            <v>2 NO</v>
          </cell>
          <cell r="CL1220" t="str">
            <v>2 NO</v>
          </cell>
        </row>
        <row r="1221">
          <cell r="BA1221">
            <v>0</v>
          </cell>
          <cell r="CF1221">
            <v>0</v>
          </cell>
          <cell r="CG1221" t="str">
            <v>2 NO</v>
          </cell>
          <cell r="CL1221" t="str">
            <v>2 NO</v>
          </cell>
        </row>
        <row r="1222">
          <cell r="E1222">
            <v>466667</v>
          </cell>
          <cell r="BA1222">
            <v>0</v>
          </cell>
          <cell r="CF1222">
            <v>0</v>
          </cell>
          <cell r="CG1222" t="str">
            <v>2 NO</v>
          </cell>
          <cell r="CL1222" t="str">
            <v>2 NO</v>
          </cell>
        </row>
        <row r="1223">
          <cell r="BA1223">
            <v>2600000</v>
          </cell>
          <cell r="CF1223">
            <v>13</v>
          </cell>
          <cell r="CG1223" t="str">
            <v>2 NO</v>
          </cell>
          <cell r="CL1223" t="str">
            <v>2 NO</v>
          </cell>
        </row>
        <row r="1224">
          <cell r="BA1224">
            <v>0</v>
          </cell>
          <cell r="CF1224">
            <v>0</v>
          </cell>
          <cell r="CG1224" t="str">
            <v>2 NO</v>
          </cell>
          <cell r="CL1224" t="str">
            <v>2 NO</v>
          </cell>
        </row>
        <row r="1225">
          <cell r="BA1225">
            <v>0</v>
          </cell>
          <cell r="CF1225">
            <v>0</v>
          </cell>
          <cell r="CG1225" t="str">
            <v>2 NO</v>
          </cell>
          <cell r="CL1225" t="str">
            <v>2 NO</v>
          </cell>
        </row>
        <row r="1226">
          <cell r="BA1226">
            <v>0</v>
          </cell>
          <cell r="CF1226">
            <v>0</v>
          </cell>
          <cell r="CG1226" t="str">
            <v>2 NO</v>
          </cell>
          <cell r="CL1226" t="str">
            <v>2 NO</v>
          </cell>
        </row>
        <row r="1227">
          <cell r="BA1227">
            <v>0</v>
          </cell>
          <cell r="CF1227">
            <v>0</v>
          </cell>
          <cell r="CG1227" t="str">
            <v>2 NO</v>
          </cell>
          <cell r="CL1227" t="str">
            <v>2 NO</v>
          </cell>
        </row>
        <row r="1228">
          <cell r="E1228">
            <v>200000</v>
          </cell>
          <cell r="BA1228">
            <v>0</v>
          </cell>
          <cell r="CF1228">
            <v>0</v>
          </cell>
          <cell r="CG1228" t="str">
            <v>2 NO</v>
          </cell>
          <cell r="CL1228" t="str">
            <v>2 NO</v>
          </cell>
        </row>
        <row r="1229">
          <cell r="BA1229">
            <v>1166667</v>
          </cell>
          <cell r="CF1229">
            <v>5</v>
          </cell>
          <cell r="CG1229" t="str">
            <v>2 NO</v>
          </cell>
          <cell r="CL1229" t="str">
            <v>2 NO</v>
          </cell>
        </row>
        <row r="1230">
          <cell r="BA1230">
            <v>716667</v>
          </cell>
          <cell r="CF1230">
            <v>5</v>
          </cell>
          <cell r="CG1230" t="str">
            <v>2 NO</v>
          </cell>
          <cell r="CL1230" t="str">
            <v>2 NO</v>
          </cell>
        </row>
        <row r="1231">
          <cell r="BA1231">
            <v>3866667</v>
          </cell>
          <cell r="CF1231">
            <v>30</v>
          </cell>
          <cell r="CG1231" t="str">
            <v>2 NO</v>
          </cell>
          <cell r="CL1231" t="str">
            <v>2 NO</v>
          </cell>
        </row>
        <row r="1232">
          <cell r="E1232">
            <v>173333</v>
          </cell>
          <cell r="BA1232">
            <v>0</v>
          </cell>
          <cell r="CF1232">
            <v>0</v>
          </cell>
          <cell r="CG1232" t="str">
            <v>2 NO</v>
          </cell>
          <cell r="CL1232" t="str">
            <v>2 NO</v>
          </cell>
        </row>
        <row r="1233">
          <cell r="BA1233">
            <v>0</v>
          </cell>
          <cell r="CF1233">
            <v>0</v>
          </cell>
          <cell r="CG1233" t="str">
            <v>2 NO</v>
          </cell>
          <cell r="CL1233" t="str">
            <v>2 NO</v>
          </cell>
        </row>
        <row r="1234">
          <cell r="E1234">
            <v>833333</v>
          </cell>
          <cell r="BA1234">
            <v>0</v>
          </cell>
          <cell r="CF1234">
            <v>0</v>
          </cell>
          <cell r="CG1234" t="str">
            <v>2 NO</v>
          </cell>
          <cell r="CL1234" t="str">
            <v>2 NO</v>
          </cell>
        </row>
        <row r="1235">
          <cell r="E1235">
            <v>133910</v>
          </cell>
          <cell r="BA1235">
            <v>12051900</v>
          </cell>
          <cell r="CF1235">
            <v>90</v>
          </cell>
          <cell r="CG1235" t="str">
            <v>2 NO</v>
          </cell>
          <cell r="CL1235" t="str">
            <v>2 NO</v>
          </cell>
        </row>
        <row r="1236">
          <cell r="BA1236">
            <v>0</v>
          </cell>
          <cell r="CF1236">
            <v>0</v>
          </cell>
          <cell r="CG1236" t="str">
            <v>2 NO</v>
          </cell>
          <cell r="CL1236" t="str">
            <v>2 NO</v>
          </cell>
        </row>
        <row r="1237">
          <cell r="BA1237">
            <v>0</v>
          </cell>
          <cell r="CF1237">
            <v>335</v>
          </cell>
          <cell r="CG1237" t="str">
            <v>2 NO</v>
          </cell>
          <cell r="CL1237" t="str">
            <v>2 NO</v>
          </cell>
        </row>
        <row r="1238">
          <cell r="E1238">
            <v>600000</v>
          </cell>
          <cell r="BA1238">
            <v>0</v>
          </cell>
          <cell r="CF1238">
            <v>0</v>
          </cell>
          <cell r="CG1238" t="str">
            <v>2 NO</v>
          </cell>
          <cell r="CL1238" t="str">
            <v>2 NO</v>
          </cell>
        </row>
        <row r="1239">
          <cell r="BA1239">
            <v>0</v>
          </cell>
          <cell r="CF1239">
            <v>0</v>
          </cell>
          <cell r="CG1239" t="str">
            <v>2 NO</v>
          </cell>
          <cell r="CL1239" t="str">
            <v>2 NO</v>
          </cell>
        </row>
        <row r="1240">
          <cell r="E1240">
            <v>283333</v>
          </cell>
          <cell r="BA1240">
            <v>0</v>
          </cell>
          <cell r="CF1240">
            <v>0</v>
          </cell>
          <cell r="CG1240" t="str">
            <v>2 NO</v>
          </cell>
          <cell r="CL1240" t="str">
            <v>1 SI</v>
          </cell>
        </row>
        <row r="1241">
          <cell r="E1241">
            <v>176666</v>
          </cell>
          <cell r="BA1241">
            <v>0</v>
          </cell>
          <cell r="CF1241">
            <v>0</v>
          </cell>
          <cell r="CG1241" t="str">
            <v>2 NO</v>
          </cell>
          <cell r="CL1241" t="str">
            <v>2 NO</v>
          </cell>
        </row>
        <row r="1242">
          <cell r="E1242">
            <v>283333</v>
          </cell>
          <cell r="BA1242">
            <v>0</v>
          </cell>
          <cell r="CF1242">
            <v>0</v>
          </cell>
          <cell r="CG1242" t="str">
            <v>2 NO</v>
          </cell>
          <cell r="CL1242" t="str">
            <v>2 NO</v>
          </cell>
        </row>
        <row r="1243">
          <cell r="E1243">
            <v>1133333</v>
          </cell>
          <cell r="BA1243">
            <v>0</v>
          </cell>
          <cell r="CF1243">
            <v>0</v>
          </cell>
          <cell r="CG1243" t="str">
            <v>2 NO</v>
          </cell>
          <cell r="CL1243" t="str">
            <v>2 NO</v>
          </cell>
        </row>
        <row r="1244">
          <cell r="BA1244">
            <v>15016667</v>
          </cell>
          <cell r="CF1244">
            <v>53</v>
          </cell>
          <cell r="CG1244" t="str">
            <v>2 NO</v>
          </cell>
          <cell r="CL1244" t="str">
            <v>2 NO</v>
          </cell>
        </row>
        <row r="1245">
          <cell r="BA1245">
            <v>0</v>
          </cell>
          <cell r="CF1245">
            <v>0</v>
          </cell>
          <cell r="CG1245" t="str">
            <v>2 NO</v>
          </cell>
          <cell r="CL1245" t="str">
            <v>2 NO</v>
          </cell>
        </row>
        <row r="1246">
          <cell r="BA1246">
            <v>0</v>
          </cell>
          <cell r="CF1246">
            <v>0</v>
          </cell>
          <cell r="CG1246" t="str">
            <v>2 NO</v>
          </cell>
          <cell r="CL1246" t="str">
            <v>2 NO</v>
          </cell>
        </row>
        <row r="1247">
          <cell r="E1247">
            <v>266667</v>
          </cell>
          <cell r="BA1247">
            <v>0</v>
          </cell>
          <cell r="CF1247">
            <v>0</v>
          </cell>
          <cell r="CG1247" t="str">
            <v>2 NO</v>
          </cell>
          <cell r="CL1247" t="str">
            <v>2 NO</v>
          </cell>
        </row>
        <row r="1248">
          <cell r="E1248">
            <v>1866667</v>
          </cell>
          <cell r="BA1248">
            <v>0</v>
          </cell>
          <cell r="CF1248">
            <v>0</v>
          </cell>
          <cell r="CG1248" t="str">
            <v>2 NO</v>
          </cell>
          <cell r="CL1248" t="str">
            <v>2 NO</v>
          </cell>
        </row>
        <row r="1249">
          <cell r="E1249">
            <v>533333</v>
          </cell>
          <cell r="BA1249">
            <v>0</v>
          </cell>
          <cell r="CF1249">
            <v>0</v>
          </cell>
          <cell r="CG1249" t="str">
            <v>2 NO</v>
          </cell>
          <cell r="CL1249" t="str">
            <v>2 NO</v>
          </cell>
        </row>
        <row r="1250">
          <cell r="E1250">
            <v>1000000</v>
          </cell>
          <cell r="BA1250">
            <v>0</v>
          </cell>
          <cell r="CF1250">
            <v>0</v>
          </cell>
          <cell r="CG1250" t="str">
            <v>2 NO</v>
          </cell>
          <cell r="CL1250" t="str">
            <v>2 NO</v>
          </cell>
        </row>
        <row r="1251">
          <cell r="E1251">
            <v>466667</v>
          </cell>
          <cell r="BA1251">
            <v>0</v>
          </cell>
          <cell r="CF1251">
            <v>0</v>
          </cell>
          <cell r="CG1251" t="str">
            <v>2 NO</v>
          </cell>
          <cell r="CL1251" t="str">
            <v>2 NO</v>
          </cell>
        </row>
        <row r="1252">
          <cell r="E1252">
            <v>266667</v>
          </cell>
          <cell r="BA1252">
            <v>0</v>
          </cell>
          <cell r="CF1252">
            <v>0</v>
          </cell>
          <cell r="CG1252" t="str">
            <v>2 NO</v>
          </cell>
          <cell r="CL1252" t="str">
            <v>2 NO</v>
          </cell>
        </row>
        <row r="1253">
          <cell r="BA1253">
            <v>0</v>
          </cell>
          <cell r="CF1253">
            <v>0</v>
          </cell>
          <cell r="CG1253" t="str">
            <v>2 NO</v>
          </cell>
          <cell r="CL1253" t="str">
            <v>2 NO</v>
          </cell>
        </row>
        <row r="1254">
          <cell r="BA1254">
            <v>0</v>
          </cell>
          <cell r="CF1254">
            <v>0</v>
          </cell>
          <cell r="CG1254" t="str">
            <v>2 NO</v>
          </cell>
          <cell r="CL1254" t="str">
            <v>2 NO</v>
          </cell>
        </row>
        <row r="1255">
          <cell r="E1255">
            <v>1283333</v>
          </cell>
          <cell r="BA1255">
            <v>0</v>
          </cell>
          <cell r="CF1255">
            <v>0</v>
          </cell>
          <cell r="CG1255" t="str">
            <v>2 NO</v>
          </cell>
          <cell r="CL1255" t="str">
            <v>2 NO</v>
          </cell>
        </row>
        <row r="1256">
          <cell r="BA1256">
            <v>0</v>
          </cell>
          <cell r="CF1256">
            <v>0</v>
          </cell>
          <cell r="CG1256" t="str">
            <v>2 NO</v>
          </cell>
          <cell r="CL1256" t="str">
            <v>2 NO</v>
          </cell>
        </row>
        <row r="1257">
          <cell r="BA1257">
            <v>0</v>
          </cell>
          <cell r="CF1257">
            <v>0</v>
          </cell>
          <cell r="CG1257" t="str">
            <v>2 NO</v>
          </cell>
          <cell r="CL1257" t="str">
            <v>2 NO</v>
          </cell>
        </row>
        <row r="1258">
          <cell r="BA1258">
            <v>0</v>
          </cell>
          <cell r="CF1258">
            <v>0</v>
          </cell>
          <cell r="CG1258" t="str">
            <v>2 NO</v>
          </cell>
          <cell r="CL1258" t="str">
            <v>1 SI</v>
          </cell>
        </row>
        <row r="1259">
          <cell r="E1259">
            <v>406667</v>
          </cell>
          <cell r="BA1259">
            <v>0</v>
          </cell>
          <cell r="CF1259">
            <v>0</v>
          </cell>
          <cell r="CG1259" t="str">
            <v>2 NO</v>
          </cell>
          <cell r="CL1259" t="str">
            <v>2 NO</v>
          </cell>
        </row>
        <row r="1260">
          <cell r="BA1260">
            <v>0</v>
          </cell>
          <cell r="CF1260">
            <v>0</v>
          </cell>
          <cell r="CG1260" t="str">
            <v>2 NO</v>
          </cell>
          <cell r="CL1260" t="str">
            <v>2 NO</v>
          </cell>
        </row>
        <row r="1261">
          <cell r="E1261">
            <v>1628000</v>
          </cell>
          <cell r="BA1261">
            <v>21706667</v>
          </cell>
          <cell r="CF1261">
            <v>80</v>
          </cell>
          <cell r="CG1261" t="str">
            <v>2 NO</v>
          </cell>
          <cell r="CL1261" t="str">
            <v>2 NO</v>
          </cell>
        </row>
        <row r="1262">
          <cell r="E1262">
            <v>1899333</v>
          </cell>
          <cell r="BA1262">
            <v>20350000</v>
          </cell>
          <cell r="CF1262">
            <v>75</v>
          </cell>
          <cell r="CG1262" t="str">
            <v>2 NO</v>
          </cell>
          <cell r="CL1262" t="str">
            <v>2 NO</v>
          </cell>
        </row>
        <row r="1263">
          <cell r="E1263">
            <v>1628000</v>
          </cell>
          <cell r="BA1263">
            <v>21706667</v>
          </cell>
          <cell r="CF1263">
            <v>80</v>
          </cell>
          <cell r="CG1263" t="str">
            <v>2 NO</v>
          </cell>
          <cell r="CL1263" t="str">
            <v>2 NO</v>
          </cell>
        </row>
        <row r="1264">
          <cell r="BA1264">
            <v>0</v>
          </cell>
          <cell r="CF1264">
            <v>0</v>
          </cell>
          <cell r="CG1264" t="str">
            <v>2 NO</v>
          </cell>
          <cell r="CL1264" t="str">
            <v>2 NO</v>
          </cell>
        </row>
        <row r="1265">
          <cell r="BA1265">
            <v>0</v>
          </cell>
          <cell r="CF1265">
            <v>0</v>
          </cell>
          <cell r="CG1265" t="str">
            <v>2 NO</v>
          </cell>
          <cell r="CL1265" t="str">
            <v>1 SI</v>
          </cell>
        </row>
        <row r="1266">
          <cell r="E1266">
            <v>1628000</v>
          </cell>
          <cell r="BA1266">
            <v>20350000</v>
          </cell>
          <cell r="CF1266">
            <v>75</v>
          </cell>
          <cell r="CG1266" t="str">
            <v>2 NO</v>
          </cell>
          <cell r="CL1266" t="str">
            <v>2 NO</v>
          </cell>
        </row>
        <row r="1267">
          <cell r="E1267">
            <v>1041667</v>
          </cell>
          <cell r="BA1267">
            <v>0</v>
          </cell>
          <cell r="CF1267">
            <v>0</v>
          </cell>
          <cell r="CG1267" t="str">
            <v>2 NO</v>
          </cell>
          <cell r="CL1267" t="str">
            <v>2 NO</v>
          </cell>
        </row>
        <row r="1268">
          <cell r="BA1268">
            <v>0</v>
          </cell>
          <cell r="CF1268">
            <v>0</v>
          </cell>
          <cell r="CG1268" t="str">
            <v>2 NO</v>
          </cell>
          <cell r="CL1268" t="str">
            <v>2 NO</v>
          </cell>
        </row>
        <row r="1269">
          <cell r="BA1269">
            <v>0</v>
          </cell>
          <cell r="CF1269">
            <v>0</v>
          </cell>
          <cell r="CG1269" t="str">
            <v>2 NO</v>
          </cell>
          <cell r="CL1269" t="str">
            <v>2 NO</v>
          </cell>
        </row>
        <row r="1270">
          <cell r="E1270">
            <v>466667</v>
          </cell>
          <cell r="BA1270">
            <v>0</v>
          </cell>
          <cell r="CF1270">
            <v>0</v>
          </cell>
          <cell r="CG1270" t="str">
            <v>2 NO</v>
          </cell>
          <cell r="CL1270" t="str">
            <v>2 NO</v>
          </cell>
        </row>
        <row r="1271">
          <cell r="E1271">
            <v>666667</v>
          </cell>
          <cell r="BA1271">
            <v>0</v>
          </cell>
          <cell r="CF1271">
            <v>0</v>
          </cell>
          <cell r="CG1271" t="str">
            <v>2 NO</v>
          </cell>
          <cell r="CL1271" t="str">
            <v>2 NO</v>
          </cell>
        </row>
        <row r="1272">
          <cell r="E1272">
            <v>1400000</v>
          </cell>
          <cell r="BA1272">
            <v>0</v>
          </cell>
          <cell r="CF1272">
            <v>0</v>
          </cell>
          <cell r="CG1272" t="str">
            <v>2 NO</v>
          </cell>
          <cell r="CL1272" t="str">
            <v>2 NO</v>
          </cell>
        </row>
        <row r="1273">
          <cell r="BA1273">
            <v>0</v>
          </cell>
          <cell r="CF1273">
            <v>0</v>
          </cell>
          <cell r="CG1273" t="str">
            <v>2 NO</v>
          </cell>
          <cell r="CL1273" t="str">
            <v>2 NO</v>
          </cell>
        </row>
        <row r="1274">
          <cell r="BA1274">
            <v>0</v>
          </cell>
          <cell r="CF1274">
            <v>0</v>
          </cell>
          <cell r="CG1274" t="str">
            <v>2 NO</v>
          </cell>
          <cell r="CL1274" t="str">
            <v>2 NO</v>
          </cell>
        </row>
        <row r="1275">
          <cell r="E1275">
            <v>700000</v>
          </cell>
          <cell r="BA1275">
            <v>0</v>
          </cell>
          <cell r="CF1275">
            <v>0</v>
          </cell>
          <cell r="CG1275" t="str">
            <v>2 NO</v>
          </cell>
          <cell r="CL1275" t="str">
            <v>2 NO</v>
          </cell>
        </row>
        <row r="1276">
          <cell r="BA1276">
            <v>0</v>
          </cell>
          <cell r="CF1276">
            <v>0</v>
          </cell>
          <cell r="CG1276" t="str">
            <v>2 NO</v>
          </cell>
          <cell r="CL1276" t="str">
            <v>2 NO</v>
          </cell>
        </row>
        <row r="1277">
          <cell r="E1277">
            <v>1086667</v>
          </cell>
          <cell r="BA1277">
            <v>0</v>
          </cell>
          <cell r="CF1277">
            <v>0</v>
          </cell>
          <cell r="CG1277" t="str">
            <v>2 NO</v>
          </cell>
          <cell r="CL1277" t="str">
            <v>2 NO</v>
          </cell>
        </row>
        <row r="1278">
          <cell r="E1278">
            <v>266667</v>
          </cell>
          <cell r="BA1278">
            <v>0</v>
          </cell>
          <cell r="CF1278">
            <v>0</v>
          </cell>
          <cell r="CG1278" t="str">
            <v>2 NO</v>
          </cell>
          <cell r="CL1278" t="str">
            <v>2 NO</v>
          </cell>
        </row>
        <row r="1279">
          <cell r="E1279">
            <v>2400000</v>
          </cell>
          <cell r="BA1279">
            <v>0</v>
          </cell>
          <cell r="CF1279">
            <v>0</v>
          </cell>
          <cell r="CG1279" t="str">
            <v>2 NO</v>
          </cell>
          <cell r="CL1279" t="str">
            <v>2 NO</v>
          </cell>
        </row>
        <row r="1280">
          <cell r="BA1280">
            <v>0</v>
          </cell>
          <cell r="CF1280">
            <v>0</v>
          </cell>
          <cell r="CG1280" t="str">
            <v>2 NO</v>
          </cell>
          <cell r="CL1280" t="str">
            <v>2 NO</v>
          </cell>
        </row>
        <row r="1281">
          <cell r="BA1281">
            <v>0</v>
          </cell>
          <cell r="CF1281">
            <v>0</v>
          </cell>
          <cell r="CG1281" t="str">
            <v>2 NO</v>
          </cell>
          <cell r="CL1281" t="str">
            <v>2 NO</v>
          </cell>
        </row>
        <row r="1282">
          <cell r="E1282">
            <v>1333333</v>
          </cell>
          <cell r="BA1282">
            <v>0</v>
          </cell>
          <cell r="CF1282">
            <v>0</v>
          </cell>
          <cell r="CG1282" t="str">
            <v>2 NO</v>
          </cell>
          <cell r="CL1282" t="str">
            <v>2 NO</v>
          </cell>
        </row>
        <row r="1283">
          <cell r="E1283">
            <v>1041667</v>
          </cell>
          <cell r="BA1283">
            <v>0</v>
          </cell>
          <cell r="CF1283">
            <v>0</v>
          </cell>
          <cell r="CG1283" t="str">
            <v>2 NO</v>
          </cell>
          <cell r="CL1283" t="str">
            <v>2 NO</v>
          </cell>
        </row>
        <row r="1286">
          <cell r="BA1286">
            <v>0</v>
          </cell>
          <cell r="CF1286">
            <v>0</v>
          </cell>
          <cell r="CG1286" t="str">
            <v>2 NO</v>
          </cell>
          <cell r="CL1286" t="str">
            <v>2 NO</v>
          </cell>
        </row>
        <row r="1287">
          <cell r="BA1287">
            <v>0</v>
          </cell>
          <cell r="CF1287">
            <v>0</v>
          </cell>
          <cell r="CG1287" t="str">
            <v>2 NO</v>
          </cell>
          <cell r="CL1287" t="str">
            <v>2 NO</v>
          </cell>
        </row>
        <row r="1288">
          <cell r="BA1288">
            <v>0</v>
          </cell>
          <cell r="CF1288">
            <v>0</v>
          </cell>
          <cell r="CG1288" t="str">
            <v>2 NO</v>
          </cell>
          <cell r="CL1288" t="str">
            <v>2 NO</v>
          </cell>
        </row>
        <row r="1289">
          <cell r="BA1289">
            <v>0</v>
          </cell>
          <cell r="CF1289">
            <v>0</v>
          </cell>
          <cell r="CG1289" t="str">
            <v>2 NO</v>
          </cell>
          <cell r="CL1289" t="str">
            <v>2 NO</v>
          </cell>
        </row>
        <row r="1290">
          <cell r="BA1290">
            <v>0</v>
          </cell>
          <cell r="CF1290">
            <v>0</v>
          </cell>
          <cell r="CG1290" t="str">
            <v>2 NO</v>
          </cell>
          <cell r="CL1290" t="str">
            <v>2 NO</v>
          </cell>
        </row>
        <row r="1291">
          <cell r="BA1291">
            <v>0</v>
          </cell>
          <cell r="CF1291">
            <v>0</v>
          </cell>
          <cell r="CG1291" t="str">
            <v>2 NO</v>
          </cell>
          <cell r="CL1291" t="str">
            <v>2 NO</v>
          </cell>
        </row>
        <row r="1292">
          <cell r="BA1292">
            <v>0</v>
          </cell>
          <cell r="CF1292">
            <v>0</v>
          </cell>
          <cell r="CG1292" t="str">
            <v>2 NO</v>
          </cell>
          <cell r="CL1292" t="str">
            <v>2 NO</v>
          </cell>
        </row>
        <row r="1293">
          <cell r="BA1293">
            <v>6416667</v>
          </cell>
          <cell r="CF1293">
            <v>35</v>
          </cell>
          <cell r="CG1293" t="str">
            <v>2 NO</v>
          </cell>
          <cell r="CL1293" t="str">
            <v>2 NO</v>
          </cell>
        </row>
        <row r="1294">
          <cell r="E1294">
            <v>183333</v>
          </cell>
          <cell r="BA1294">
            <v>0</v>
          </cell>
          <cell r="CF1294">
            <v>0</v>
          </cell>
          <cell r="CG1294" t="str">
            <v>2 NO</v>
          </cell>
          <cell r="CL1294" t="str">
            <v>2 NO</v>
          </cell>
        </row>
        <row r="1295">
          <cell r="E1295">
            <v>1280000</v>
          </cell>
          <cell r="BA1295">
            <v>0</v>
          </cell>
          <cell r="CF1295">
            <v>0</v>
          </cell>
          <cell r="CG1295" t="str">
            <v>2 NO</v>
          </cell>
          <cell r="CL1295" t="str">
            <v>2 NO</v>
          </cell>
        </row>
        <row r="1296">
          <cell r="BA1296">
            <v>0</v>
          </cell>
          <cell r="CF1296">
            <v>0</v>
          </cell>
          <cell r="CG1296" t="str">
            <v>2 NO</v>
          </cell>
          <cell r="CL1296" t="str">
            <v>2 NO</v>
          </cell>
        </row>
        <row r="1297">
          <cell r="BA1297">
            <v>0</v>
          </cell>
          <cell r="CF1297">
            <v>0</v>
          </cell>
          <cell r="CG1297" t="str">
            <v>2 NO</v>
          </cell>
          <cell r="CL1297" t="str">
            <v>2 NO</v>
          </cell>
        </row>
        <row r="1298">
          <cell r="E1298">
            <v>266667</v>
          </cell>
          <cell r="BA1298">
            <v>0</v>
          </cell>
          <cell r="CF1298">
            <v>0</v>
          </cell>
          <cell r="CG1298" t="str">
            <v>2 NO</v>
          </cell>
          <cell r="CL1298" t="str">
            <v>2 NO</v>
          </cell>
        </row>
        <row r="1299">
          <cell r="E1299">
            <v>173334</v>
          </cell>
          <cell r="BA1299">
            <v>0</v>
          </cell>
          <cell r="CF1299">
            <v>0</v>
          </cell>
          <cell r="CG1299" t="str">
            <v>2 NO</v>
          </cell>
          <cell r="CL1299" t="str">
            <v>2 NO</v>
          </cell>
        </row>
        <row r="1300">
          <cell r="BA1300">
            <v>0</v>
          </cell>
          <cell r="CF1300">
            <v>0</v>
          </cell>
          <cell r="CG1300" t="str">
            <v>2 NO</v>
          </cell>
          <cell r="CL1300" t="str">
            <v>2 NO</v>
          </cell>
        </row>
        <row r="1301">
          <cell r="E1301">
            <v>814000</v>
          </cell>
          <cell r="BA1301">
            <v>0</v>
          </cell>
          <cell r="CF1301">
            <v>0</v>
          </cell>
          <cell r="CG1301" t="str">
            <v>2 NO</v>
          </cell>
          <cell r="CL1301" t="str">
            <v>2 NO</v>
          </cell>
        </row>
        <row r="1302">
          <cell r="BA1302">
            <v>0</v>
          </cell>
          <cell r="CF1302">
            <v>0</v>
          </cell>
          <cell r="CG1302" t="str">
            <v>2 NO</v>
          </cell>
          <cell r="CL1302" t="str">
            <v>2 NO</v>
          </cell>
        </row>
        <row r="1303">
          <cell r="E1303">
            <v>1000000</v>
          </cell>
          <cell r="BA1303">
            <v>0</v>
          </cell>
          <cell r="CF1303">
            <v>0</v>
          </cell>
          <cell r="CG1303" t="str">
            <v>1 SI</v>
          </cell>
          <cell r="CL1303" t="str">
            <v>2 NO</v>
          </cell>
        </row>
        <row r="1304">
          <cell r="BA1304">
            <v>0</v>
          </cell>
          <cell r="CF1304">
            <v>0</v>
          </cell>
          <cell r="CG1304" t="str">
            <v>2 NO</v>
          </cell>
          <cell r="CL1304" t="str">
            <v>2 NO</v>
          </cell>
        </row>
        <row r="1305">
          <cell r="E1305">
            <v>1100000</v>
          </cell>
          <cell r="BA1305">
            <v>0</v>
          </cell>
          <cell r="CF1305">
            <v>0</v>
          </cell>
          <cell r="CG1305" t="str">
            <v>2 NO</v>
          </cell>
          <cell r="CL1305" t="str">
            <v>2 NO</v>
          </cell>
        </row>
        <row r="1306">
          <cell r="BA1306">
            <v>0</v>
          </cell>
          <cell r="CF1306">
            <v>0</v>
          </cell>
          <cell r="CG1306" t="str">
            <v>2 NO</v>
          </cell>
          <cell r="CL1306" t="str">
            <v>2 NO</v>
          </cell>
        </row>
        <row r="1307">
          <cell r="E1307">
            <v>933333</v>
          </cell>
          <cell r="BA1307">
            <v>0</v>
          </cell>
          <cell r="CF1307">
            <v>0</v>
          </cell>
          <cell r="CG1307" t="str">
            <v>2 NO</v>
          </cell>
          <cell r="CL1307" t="str">
            <v>2 NO</v>
          </cell>
        </row>
        <row r="1308">
          <cell r="BA1308">
            <v>0</v>
          </cell>
          <cell r="CF1308">
            <v>0</v>
          </cell>
          <cell r="CG1308" t="str">
            <v>2 NO</v>
          </cell>
          <cell r="CL1308" t="str">
            <v>2 NO</v>
          </cell>
        </row>
        <row r="1309">
          <cell r="E1309">
            <v>550000</v>
          </cell>
          <cell r="BA1309">
            <v>0</v>
          </cell>
          <cell r="CF1309">
            <v>0</v>
          </cell>
          <cell r="CG1309" t="str">
            <v>2 NO</v>
          </cell>
          <cell r="CL1309" t="str">
            <v>2 NO</v>
          </cell>
        </row>
        <row r="1310">
          <cell r="BA1310">
            <v>0</v>
          </cell>
          <cell r="CF1310">
            <v>0</v>
          </cell>
          <cell r="CG1310" t="str">
            <v>2 NO</v>
          </cell>
          <cell r="CL1310" t="str">
            <v>2 NO</v>
          </cell>
        </row>
        <row r="1311">
          <cell r="BA1311">
            <v>0</v>
          </cell>
          <cell r="CF1311">
            <v>0</v>
          </cell>
          <cell r="CG1311" t="str">
            <v>2 NO</v>
          </cell>
          <cell r="CL1311" t="str">
            <v>2 NO</v>
          </cell>
        </row>
        <row r="1312">
          <cell r="BA1312">
            <v>15120000</v>
          </cell>
          <cell r="CF1312">
            <v>60</v>
          </cell>
          <cell r="CG1312" t="str">
            <v>2 NO</v>
          </cell>
          <cell r="CL1312" t="str">
            <v>2 NO</v>
          </cell>
        </row>
        <row r="1313">
          <cell r="BA1313">
            <v>0</v>
          </cell>
          <cell r="CF1313">
            <v>0</v>
          </cell>
          <cell r="CG1313" t="str">
            <v>2 NO</v>
          </cell>
          <cell r="CL1313" t="str">
            <v>2 NO</v>
          </cell>
        </row>
        <row r="1314">
          <cell r="BA1314">
            <v>0</v>
          </cell>
          <cell r="CF1314">
            <v>0</v>
          </cell>
          <cell r="CG1314" t="str">
            <v>2 NO</v>
          </cell>
          <cell r="CL1314" t="str">
            <v>2 NO</v>
          </cell>
        </row>
        <row r="1315">
          <cell r="E1315">
            <v>1213333</v>
          </cell>
          <cell r="BA1315">
            <v>0</v>
          </cell>
          <cell r="CF1315">
            <v>0</v>
          </cell>
          <cell r="CG1315" t="str">
            <v>2 NO</v>
          </cell>
          <cell r="CL1315" t="str">
            <v>2 NO</v>
          </cell>
        </row>
        <row r="1316">
          <cell r="BA1316">
            <v>14000000</v>
          </cell>
          <cell r="CF1316">
            <v>60</v>
          </cell>
          <cell r="CG1316" t="str">
            <v>2 NO</v>
          </cell>
          <cell r="CL1316" t="str">
            <v>2 NO</v>
          </cell>
        </row>
        <row r="1317">
          <cell r="BA1317">
            <v>0</v>
          </cell>
          <cell r="CF1317">
            <v>0</v>
          </cell>
          <cell r="CG1317" t="str">
            <v>2 NO</v>
          </cell>
          <cell r="CL1317" t="str">
            <v>2 NO</v>
          </cell>
        </row>
        <row r="1318">
          <cell r="E1318">
            <v>1333333</v>
          </cell>
          <cell r="BA1318">
            <v>0</v>
          </cell>
          <cell r="CF1318">
            <v>0</v>
          </cell>
          <cell r="CG1318" t="str">
            <v>2 NO</v>
          </cell>
          <cell r="CL1318" t="str">
            <v>2 NO</v>
          </cell>
        </row>
        <row r="1320">
          <cell r="BA1320">
            <v>0</v>
          </cell>
          <cell r="CF1320">
            <v>0</v>
          </cell>
          <cell r="CG1320" t="str">
            <v>2 NO</v>
          </cell>
          <cell r="CL1320" t="str">
            <v>2 NO</v>
          </cell>
        </row>
        <row r="1321">
          <cell r="BA1321">
            <v>7000000</v>
          </cell>
          <cell r="CF1321">
            <v>86</v>
          </cell>
          <cell r="CG1321" t="str">
            <v>2 NO</v>
          </cell>
          <cell r="CL1321" t="str">
            <v>2 NO</v>
          </cell>
        </row>
        <row r="1322">
          <cell r="E1322">
            <v>476000</v>
          </cell>
          <cell r="BA1322">
            <v>0</v>
          </cell>
          <cell r="CF1322">
            <v>0</v>
          </cell>
          <cell r="CG1322" t="str">
            <v>2 NO</v>
          </cell>
          <cell r="CL1322" t="str">
            <v>2 NO</v>
          </cell>
        </row>
        <row r="1323">
          <cell r="BA1323">
            <v>0</v>
          </cell>
          <cell r="CF1323">
            <v>0</v>
          </cell>
          <cell r="CG1323" t="str">
            <v>2 NO</v>
          </cell>
          <cell r="CL1323" t="str">
            <v>2 NO</v>
          </cell>
        </row>
        <row r="1324">
          <cell r="BA1324">
            <v>185067624</v>
          </cell>
          <cell r="CF1324">
            <v>98</v>
          </cell>
          <cell r="CG1324" t="str">
            <v>2 NO</v>
          </cell>
          <cell r="CL1324" t="str">
            <v>2 NO</v>
          </cell>
        </row>
        <row r="1325">
          <cell r="BA1325">
            <v>0</v>
          </cell>
          <cell r="CF1325">
            <v>0</v>
          </cell>
          <cell r="CG1325" t="str">
            <v>2 NO</v>
          </cell>
          <cell r="CL1325" t="str">
            <v>2 NO</v>
          </cell>
        </row>
        <row r="1326">
          <cell r="BA1326">
            <v>0</v>
          </cell>
          <cell r="CF1326">
            <v>0</v>
          </cell>
          <cell r="CG1326" t="str">
            <v>2 NO</v>
          </cell>
          <cell r="CL1326" t="str">
            <v>2 NO</v>
          </cell>
        </row>
        <row r="1327">
          <cell r="E1327">
            <v>333333</v>
          </cell>
          <cell r="BA1327">
            <v>0</v>
          </cell>
          <cell r="CF1327">
            <v>0</v>
          </cell>
          <cell r="CG1327" t="str">
            <v>2 NO</v>
          </cell>
          <cell r="CL1327" t="str">
            <v>2 NO</v>
          </cell>
        </row>
        <row r="1328">
          <cell r="BA1328">
            <v>0</v>
          </cell>
          <cell r="CF1328">
            <v>0</v>
          </cell>
          <cell r="CG1328" t="str">
            <v>2 NO</v>
          </cell>
          <cell r="CL1328" t="str">
            <v>2 NO</v>
          </cell>
        </row>
        <row r="1329">
          <cell r="BA1329">
            <v>16280000</v>
          </cell>
          <cell r="CF1329">
            <v>60</v>
          </cell>
          <cell r="CG1329" t="str">
            <v>2 NO</v>
          </cell>
          <cell r="CL1329" t="str">
            <v>2 NO</v>
          </cell>
        </row>
        <row r="1330">
          <cell r="BA1330">
            <v>0</v>
          </cell>
          <cell r="CF1330">
            <v>151</v>
          </cell>
          <cell r="CG1330" t="str">
            <v>2 NO</v>
          </cell>
          <cell r="CL1330" t="str">
            <v>2 NO</v>
          </cell>
        </row>
        <row r="1331">
          <cell r="BA1331">
            <v>0</v>
          </cell>
          <cell r="CF1331">
            <v>0</v>
          </cell>
          <cell r="CG1331" t="str">
            <v>2 NO</v>
          </cell>
          <cell r="CL1331" t="str">
            <v>2 NO</v>
          </cell>
        </row>
        <row r="1332">
          <cell r="E1332">
            <v>800000</v>
          </cell>
          <cell r="BA1332">
            <v>0</v>
          </cell>
          <cell r="CF1332">
            <v>0</v>
          </cell>
          <cell r="CG1332" t="str">
            <v>2 NO</v>
          </cell>
          <cell r="CL1332" t="str">
            <v>2 NO</v>
          </cell>
        </row>
        <row r="1333">
          <cell r="E1333">
            <v>271333</v>
          </cell>
          <cell r="BA1333">
            <v>0</v>
          </cell>
          <cell r="CF1333">
            <v>0</v>
          </cell>
          <cell r="CG1333" t="str">
            <v>2 NO</v>
          </cell>
          <cell r="CL1333" t="str">
            <v>2 NO</v>
          </cell>
        </row>
        <row r="1334">
          <cell r="BA1334">
            <v>0</v>
          </cell>
          <cell r="CF1334">
            <v>0</v>
          </cell>
          <cell r="CG1334" t="str">
            <v>2 NO</v>
          </cell>
          <cell r="CL1334" t="str">
            <v>2 NO</v>
          </cell>
        </row>
        <row r="1335">
          <cell r="E1335">
            <v>320000</v>
          </cell>
          <cell r="BA1335">
            <v>0</v>
          </cell>
          <cell r="CF1335">
            <v>0</v>
          </cell>
          <cell r="CG1335" t="str">
            <v>2 NO</v>
          </cell>
          <cell r="CL1335" t="str">
            <v>2 NO</v>
          </cell>
        </row>
        <row r="1336">
          <cell r="BA1336">
            <v>0</v>
          </cell>
          <cell r="CF1336">
            <v>0</v>
          </cell>
          <cell r="CG1336" t="str">
            <v>2 NO</v>
          </cell>
          <cell r="CL1336" t="str">
            <v>2 NO</v>
          </cell>
        </row>
        <row r="1337">
          <cell r="BA1337">
            <v>0</v>
          </cell>
          <cell r="CF1337">
            <v>0</v>
          </cell>
          <cell r="CG1337" t="str">
            <v>2 NO</v>
          </cell>
          <cell r="CL1337" t="str">
            <v>2 NO</v>
          </cell>
        </row>
        <row r="1338">
          <cell r="BA1338">
            <v>0</v>
          </cell>
          <cell r="CF1338">
            <v>0</v>
          </cell>
          <cell r="CG1338" t="str">
            <v>2 NO</v>
          </cell>
          <cell r="CL1338" t="str">
            <v>2 NO</v>
          </cell>
        </row>
        <row r="1339">
          <cell r="BA1339">
            <v>0</v>
          </cell>
          <cell r="CF1339">
            <v>212</v>
          </cell>
          <cell r="CG1339" t="str">
            <v>2 NO</v>
          </cell>
          <cell r="CL1339" t="str">
            <v>2 NO</v>
          </cell>
        </row>
        <row r="1340">
          <cell r="BA1340">
            <v>0</v>
          </cell>
          <cell r="CF1340">
            <v>212</v>
          </cell>
          <cell r="CG1340" t="str">
            <v>2 NO</v>
          </cell>
          <cell r="CL1340" t="str">
            <v>2 NO</v>
          </cell>
        </row>
        <row r="1341">
          <cell r="BA1341">
            <v>0</v>
          </cell>
          <cell r="CF1341">
            <v>0</v>
          </cell>
          <cell r="CG1341" t="str">
            <v>2 NO</v>
          </cell>
          <cell r="CL1341" t="str">
            <v>2 NO</v>
          </cell>
        </row>
        <row r="1342">
          <cell r="BA1342">
            <v>0</v>
          </cell>
          <cell r="CF1342">
            <v>0</v>
          </cell>
          <cell r="CG1342" t="str">
            <v>2 NO</v>
          </cell>
          <cell r="CL1342" t="str">
            <v>2 NO</v>
          </cell>
        </row>
        <row r="1343">
          <cell r="E1343">
            <v>393333</v>
          </cell>
          <cell r="BA1343">
            <v>0</v>
          </cell>
          <cell r="CF1343">
            <v>0</v>
          </cell>
          <cell r="CG1343" t="str">
            <v>2 NO</v>
          </cell>
          <cell r="CL1343" t="str">
            <v>2 NO</v>
          </cell>
        </row>
        <row r="1344">
          <cell r="E1344">
            <v>393333</v>
          </cell>
          <cell r="BA1344">
            <v>0</v>
          </cell>
          <cell r="CF1344">
            <v>0</v>
          </cell>
          <cell r="CG1344" t="str">
            <v>2 NO</v>
          </cell>
          <cell r="CL1344" t="str">
            <v>2 NO</v>
          </cell>
        </row>
        <row r="1345">
          <cell r="E1345">
            <v>193333</v>
          </cell>
          <cell r="BA1345">
            <v>0</v>
          </cell>
          <cell r="CF1345">
            <v>0</v>
          </cell>
          <cell r="CG1345" t="str">
            <v>2 NO</v>
          </cell>
          <cell r="CL1345" t="str">
            <v>2 NO</v>
          </cell>
        </row>
        <row r="1346">
          <cell r="BA1346">
            <v>0</v>
          </cell>
          <cell r="CF1346">
            <v>0</v>
          </cell>
          <cell r="CG1346" t="str">
            <v>2 NO</v>
          </cell>
          <cell r="CL1346" t="str">
            <v>2 NO</v>
          </cell>
        </row>
        <row r="1347">
          <cell r="E1347">
            <v>233333</v>
          </cell>
          <cell r="BA1347">
            <v>0</v>
          </cell>
          <cell r="CF1347">
            <v>0</v>
          </cell>
          <cell r="CG1347" t="str">
            <v>2 NO</v>
          </cell>
          <cell r="CL1347" t="str">
            <v>2 NO</v>
          </cell>
        </row>
        <row r="1348">
          <cell r="E1348">
            <v>520000</v>
          </cell>
          <cell r="BA1348">
            <v>0</v>
          </cell>
          <cell r="CF1348">
            <v>0</v>
          </cell>
          <cell r="CG1348" t="str">
            <v>2 NO</v>
          </cell>
          <cell r="CL1348" t="str">
            <v>2 NO</v>
          </cell>
        </row>
        <row r="1349">
          <cell r="BA1349">
            <v>0</v>
          </cell>
          <cell r="CF1349">
            <v>0</v>
          </cell>
          <cell r="CG1349" t="str">
            <v>2 NO</v>
          </cell>
          <cell r="CL1349" t="str">
            <v>2 NO</v>
          </cell>
        </row>
        <row r="1350">
          <cell r="BA1350">
            <v>0</v>
          </cell>
          <cell r="CF1350">
            <v>150</v>
          </cell>
          <cell r="CG1350" t="str">
            <v>2 NO</v>
          </cell>
          <cell r="CL1350" t="str">
            <v>2 NO</v>
          </cell>
        </row>
        <row r="1351">
          <cell r="E1351">
            <v>271333</v>
          </cell>
          <cell r="BA1351">
            <v>12210000</v>
          </cell>
          <cell r="CF1351">
            <v>47</v>
          </cell>
          <cell r="CG1351" t="str">
            <v>2 NO</v>
          </cell>
          <cell r="CL1351" t="str">
            <v>2 NO</v>
          </cell>
        </row>
        <row r="1352">
          <cell r="E1352">
            <v>3333333</v>
          </cell>
          <cell r="BA1352">
            <v>0</v>
          </cell>
          <cell r="CF1352">
            <v>0</v>
          </cell>
          <cell r="CG1352" t="str">
            <v>2 NO</v>
          </cell>
          <cell r="CL1352" t="str">
            <v>2 NO</v>
          </cell>
        </row>
        <row r="1354">
          <cell r="BA1354">
            <v>0</v>
          </cell>
          <cell r="CF1354">
            <v>0</v>
          </cell>
          <cell r="CG1354" t="str">
            <v>2 NO</v>
          </cell>
          <cell r="CL1354" t="str">
            <v>2 NO</v>
          </cell>
        </row>
        <row r="1355">
          <cell r="BA1355">
            <v>0</v>
          </cell>
          <cell r="CF1355">
            <v>0</v>
          </cell>
          <cell r="CG1355" t="str">
            <v>2 NO</v>
          </cell>
          <cell r="CL1355" t="str">
            <v>2 NO</v>
          </cell>
        </row>
        <row r="1356">
          <cell r="BA1356">
            <v>0</v>
          </cell>
          <cell r="CF1356">
            <v>344</v>
          </cell>
          <cell r="CG1356" t="str">
            <v>1 SI</v>
          </cell>
          <cell r="CL1356" t="str">
            <v>2 NO</v>
          </cell>
        </row>
        <row r="1357">
          <cell r="BA1357">
            <v>0</v>
          </cell>
          <cell r="CF1357">
            <v>0</v>
          </cell>
          <cell r="CG1357" t="str">
            <v>2 NO</v>
          </cell>
          <cell r="CL1357" t="str">
            <v>1 SI</v>
          </cell>
        </row>
        <row r="1358">
          <cell r="E1358">
            <v>133333</v>
          </cell>
          <cell r="BA1358">
            <v>0</v>
          </cell>
          <cell r="CF1358">
            <v>0</v>
          </cell>
          <cell r="CG1358" t="str">
            <v>2 NO</v>
          </cell>
          <cell r="CL1358" t="str">
            <v>2 NO</v>
          </cell>
        </row>
        <row r="1359">
          <cell r="E1359">
            <v>450000</v>
          </cell>
          <cell r="BA1359">
            <v>0</v>
          </cell>
          <cell r="CF1359">
            <v>0</v>
          </cell>
          <cell r="CG1359" t="str">
            <v>2 NO</v>
          </cell>
          <cell r="CL1359" t="str">
            <v>2 NO</v>
          </cell>
        </row>
        <row r="1360">
          <cell r="E1360">
            <v>933333</v>
          </cell>
          <cell r="BA1360">
            <v>11200000</v>
          </cell>
          <cell r="CF1360">
            <v>50</v>
          </cell>
          <cell r="CG1360" t="str">
            <v>2 NO</v>
          </cell>
          <cell r="CL1360" t="str">
            <v>2 NO</v>
          </cell>
        </row>
        <row r="1361">
          <cell r="E1361">
            <v>733333</v>
          </cell>
          <cell r="BA1361">
            <v>8800000</v>
          </cell>
          <cell r="CF1361">
            <v>50</v>
          </cell>
          <cell r="CG1361" t="str">
            <v>2 NO</v>
          </cell>
          <cell r="CL1361" t="str">
            <v>2 NO</v>
          </cell>
        </row>
        <row r="1362">
          <cell r="E1362">
            <v>800000</v>
          </cell>
          <cell r="BA1362">
            <v>9600000</v>
          </cell>
          <cell r="CF1362">
            <v>50</v>
          </cell>
          <cell r="CG1362" t="str">
            <v>2 NO</v>
          </cell>
          <cell r="CL1362" t="str">
            <v>2 NO</v>
          </cell>
        </row>
        <row r="1363">
          <cell r="E1363">
            <v>813334</v>
          </cell>
          <cell r="BA1363">
            <v>0</v>
          </cell>
          <cell r="CF1363">
            <v>0</v>
          </cell>
          <cell r="CG1363" t="str">
            <v>2 NO</v>
          </cell>
          <cell r="CL1363" t="str">
            <v>2 NO</v>
          </cell>
        </row>
        <row r="1364">
          <cell r="BA1364">
            <v>0</v>
          </cell>
          <cell r="CF1364">
            <v>0</v>
          </cell>
          <cell r="CG1364" t="str">
            <v>2 NO</v>
          </cell>
          <cell r="CL1364" t="str">
            <v>2 NO</v>
          </cell>
        </row>
        <row r="1365">
          <cell r="E1365">
            <v>300333</v>
          </cell>
          <cell r="BA1365">
            <v>0</v>
          </cell>
          <cell r="CF1365">
            <v>0</v>
          </cell>
          <cell r="CG1365" t="str">
            <v>2 NO</v>
          </cell>
          <cell r="CL1365" t="str">
            <v>2 NO</v>
          </cell>
        </row>
        <row r="1366">
          <cell r="BA1366">
            <v>0</v>
          </cell>
          <cell r="CF1366">
            <v>0</v>
          </cell>
          <cell r="CG1366" t="str">
            <v>2 NO</v>
          </cell>
          <cell r="CL1366" t="str">
            <v>2 NO</v>
          </cell>
        </row>
        <row r="1367">
          <cell r="E1367">
            <v>208333</v>
          </cell>
          <cell r="BA1367">
            <v>9375000</v>
          </cell>
          <cell r="CF1367">
            <v>47</v>
          </cell>
          <cell r="CG1367" t="str">
            <v>2 NO</v>
          </cell>
          <cell r="CL1367" t="str">
            <v>2 NO</v>
          </cell>
        </row>
        <row r="1368">
          <cell r="E1368">
            <v>1500000</v>
          </cell>
          <cell r="BA1368">
            <v>0</v>
          </cell>
          <cell r="CF1368">
            <v>0</v>
          </cell>
          <cell r="CG1368" t="str">
            <v>2 NO</v>
          </cell>
          <cell r="CL1368" t="str">
            <v>2 NO</v>
          </cell>
        </row>
        <row r="1369">
          <cell r="BA1369">
            <v>0</v>
          </cell>
          <cell r="CF1369">
            <v>0</v>
          </cell>
          <cell r="CG1369" t="str">
            <v>2 NO</v>
          </cell>
          <cell r="CL1369" t="str">
            <v>2 NO</v>
          </cell>
        </row>
        <row r="1370">
          <cell r="BA1370">
            <v>0</v>
          </cell>
          <cell r="CF1370">
            <v>0</v>
          </cell>
          <cell r="CG1370" t="str">
            <v>2 NO</v>
          </cell>
          <cell r="CL1370" t="str">
            <v>2 NO</v>
          </cell>
        </row>
        <row r="1371">
          <cell r="BA1371">
            <v>0</v>
          </cell>
          <cell r="CF1371">
            <v>0</v>
          </cell>
          <cell r="CG1371" t="str">
            <v>2 NO</v>
          </cell>
          <cell r="CL1371" t="str">
            <v>2 NO</v>
          </cell>
        </row>
        <row r="1372">
          <cell r="BA1372">
            <v>0</v>
          </cell>
          <cell r="CF1372">
            <v>0</v>
          </cell>
          <cell r="CG1372" t="str">
            <v>2 NO</v>
          </cell>
          <cell r="CL1372" t="str">
            <v>2 NO</v>
          </cell>
        </row>
        <row r="1373">
          <cell r="E1373">
            <v>233333</v>
          </cell>
          <cell r="BA1373">
            <v>0</v>
          </cell>
          <cell r="CF1373">
            <v>0</v>
          </cell>
          <cell r="CG1373" t="str">
            <v>2 NO</v>
          </cell>
          <cell r="CL1373" t="str">
            <v>2 NO</v>
          </cell>
        </row>
        <row r="1374">
          <cell r="BA1374">
            <v>0</v>
          </cell>
          <cell r="CF1374">
            <v>0</v>
          </cell>
          <cell r="CG1374" t="str">
            <v>2 NO</v>
          </cell>
          <cell r="CL1374" t="str">
            <v>2 NO</v>
          </cell>
        </row>
        <row r="1375">
          <cell r="E1375">
            <v>430400</v>
          </cell>
          <cell r="BA1375">
            <v>0</v>
          </cell>
          <cell r="CF1375">
            <v>0</v>
          </cell>
          <cell r="CG1375" t="str">
            <v>2 NO</v>
          </cell>
          <cell r="CL1375" t="str">
            <v>2 NO</v>
          </cell>
        </row>
        <row r="1376">
          <cell r="E1376">
            <v>542667</v>
          </cell>
          <cell r="BA1376">
            <v>0</v>
          </cell>
          <cell r="CF1376">
            <v>0</v>
          </cell>
          <cell r="CG1376" t="str">
            <v>2 NO</v>
          </cell>
          <cell r="CL1376" t="str">
            <v>2 NO</v>
          </cell>
        </row>
        <row r="1377">
          <cell r="BA1377">
            <v>0</v>
          </cell>
          <cell r="CF1377">
            <v>0</v>
          </cell>
          <cell r="CG1377" t="str">
            <v>2 NO</v>
          </cell>
          <cell r="CL1377" t="str">
            <v>2 NO</v>
          </cell>
        </row>
        <row r="1378">
          <cell r="BA1378">
            <v>0</v>
          </cell>
          <cell r="CF1378">
            <v>0</v>
          </cell>
          <cell r="CG1378" t="str">
            <v>2 NO</v>
          </cell>
          <cell r="CL1378" t="str">
            <v>2 NO</v>
          </cell>
        </row>
        <row r="1379">
          <cell r="BA1379">
            <v>0</v>
          </cell>
          <cell r="CF1379">
            <v>0</v>
          </cell>
          <cell r="CG1379" t="str">
            <v>2 NO</v>
          </cell>
          <cell r="CL1379" t="str">
            <v>2 NO</v>
          </cell>
        </row>
        <row r="1380">
          <cell r="BA1380">
            <v>0</v>
          </cell>
          <cell r="CF1380">
            <v>0</v>
          </cell>
          <cell r="CG1380" t="str">
            <v>2 NO</v>
          </cell>
          <cell r="CL1380" t="str">
            <v>2 NO</v>
          </cell>
        </row>
        <row r="1381">
          <cell r="E1381">
            <v>600000</v>
          </cell>
          <cell r="BA1381">
            <v>13200000</v>
          </cell>
          <cell r="CF1381">
            <v>46</v>
          </cell>
          <cell r="CG1381" t="str">
            <v>2 NO</v>
          </cell>
          <cell r="CL1381" t="str">
            <v>2 NO</v>
          </cell>
        </row>
        <row r="1382">
          <cell r="BA1382">
            <v>0</v>
          </cell>
          <cell r="CF1382">
            <v>0</v>
          </cell>
          <cell r="CG1382" t="str">
            <v>2 NO</v>
          </cell>
          <cell r="CL1382" t="str">
            <v>2 NO</v>
          </cell>
        </row>
        <row r="1383">
          <cell r="BA1383">
            <v>0</v>
          </cell>
          <cell r="CF1383">
            <v>0</v>
          </cell>
          <cell r="CG1383" t="str">
            <v>2 NO</v>
          </cell>
          <cell r="CL1383" t="str">
            <v>2 NO</v>
          </cell>
        </row>
        <row r="1384">
          <cell r="E1384">
            <v>400000</v>
          </cell>
          <cell r="BA1384">
            <v>0</v>
          </cell>
          <cell r="CF1384">
            <v>0</v>
          </cell>
          <cell r="CG1384" t="str">
            <v>2 NO</v>
          </cell>
          <cell r="CL1384" t="str">
            <v>1 SI</v>
          </cell>
        </row>
        <row r="1385">
          <cell r="E1385">
            <v>1933333</v>
          </cell>
          <cell r="BA1385">
            <v>7733333</v>
          </cell>
          <cell r="CF1385">
            <v>42</v>
          </cell>
          <cell r="CG1385" t="str">
            <v>2 NO</v>
          </cell>
          <cell r="CL1385" t="str">
            <v>2 NO</v>
          </cell>
        </row>
        <row r="1386">
          <cell r="E1386">
            <v>1899333</v>
          </cell>
          <cell r="BA1386">
            <v>0</v>
          </cell>
          <cell r="CF1386">
            <v>0</v>
          </cell>
          <cell r="CG1386" t="str">
            <v>2 NO</v>
          </cell>
          <cell r="CL1386" t="str">
            <v>2 NO</v>
          </cell>
        </row>
        <row r="1387">
          <cell r="E1387">
            <v>434667</v>
          </cell>
          <cell r="BA1387">
            <v>0</v>
          </cell>
          <cell r="CF1387">
            <v>0</v>
          </cell>
          <cell r="CG1387" t="str">
            <v>2 NO</v>
          </cell>
          <cell r="CL1387" t="str">
            <v>2 NO</v>
          </cell>
        </row>
        <row r="1388">
          <cell r="E1388">
            <v>333333</v>
          </cell>
          <cell r="BA1388">
            <v>0</v>
          </cell>
          <cell r="CF1388">
            <v>0</v>
          </cell>
          <cell r="CG1388" t="str">
            <v>2 NO</v>
          </cell>
          <cell r="CL1388" t="str">
            <v>2 NO</v>
          </cell>
        </row>
        <row r="1389">
          <cell r="E1389">
            <v>1600000</v>
          </cell>
          <cell r="BA1389">
            <v>0</v>
          </cell>
          <cell r="CF1389">
            <v>0</v>
          </cell>
          <cell r="CG1389" t="str">
            <v>2 NO</v>
          </cell>
          <cell r="CL1389" t="str">
            <v>2 NO</v>
          </cell>
        </row>
        <row r="1390">
          <cell r="BA1390">
            <v>231168107.33000001</v>
          </cell>
          <cell r="CF1390">
            <v>0</v>
          </cell>
          <cell r="CG1390" t="str">
            <v>2 NO</v>
          </cell>
          <cell r="CL1390" t="str">
            <v>2 NO</v>
          </cell>
        </row>
        <row r="1391">
          <cell r="E1391">
            <v>333333</v>
          </cell>
          <cell r="BA1391">
            <v>0</v>
          </cell>
          <cell r="CF1391">
            <v>0</v>
          </cell>
          <cell r="CG1391" t="str">
            <v>2 NO</v>
          </cell>
          <cell r="CL1391" t="str">
            <v>2 NO</v>
          </cell>
        </row>
        <row r="1392">
          <cell r="BA1392">
            <v>0</v>
          </cell>
          <cell r="CF1392">
            <v>0</v>
          </cell>
          <cell r="CG1392" t="str">
            <v>2 NO</v>
          </cell>
          <cell r="CL1392" t="str">
            <v>2 NO</v>
          </cell>
        </row>
        <row r="1393">
          <cell r="BA1393">
            <v>0</v>
          </cell>
          <cell r="CF1393">
            <v>0</v>
          </cell>
          <cell r="CG1393" t="str">
            <v>2 NO</v>
          </cell>
          <cell r="CL1393" t="str">
            <v>2 NO</v>
          </cell>
        </row>
        <row r="1394">
          <cell r="BA1394">
            <v>0</v>
          </cell>
          <cell r="CF1394">
            <v>0</v>
          </cell>
          <cell r="CG1394" t="str">
            <v>2 NO</v>
          </cell>
          <cell r="CL1394" t="str">
            <v>2 NO</v>
          </cell>
        </row>
        <row r="1395">
          <cell r="BA1395">
            <v>0</v>
          </cell>
          <cell r="CF1395">
            <v>0</v>
          </cell>
          <cell r="CG1395" t="str">
            <v>2 NO</v>
          </cell>
          <cell r="CL1395" t="str">
            <v>2 NO</v>
          </cell>
        </row>
        <row r="1396">
          <cell r="BA1396">
            <v>0</v>
          </cell>
          <cell r="CF1396">
            <v>0</v>
          </cell>
          <cell r="CG1396" t="str">
            <v>2 NO</v>
          </cell>
          <cell r="CL1396" t="str">
            <v>2 NO</v>
          </cell>
        </row>
        <row r="1397">
          <cell r="E1397">
            <v>1140000</v>
          </cell>
          <cell r="BA1397">
            <v>0</v>
          </cell>
          <cell r="CF1397">
            <v>0</v>
          </cell>
          <cell r="CG1397" t="str">
            <v>2 NO</v>
          </cell>
          <cell r="CL1397" t="str">
            <v>2 NO</v>
          </cell>
        </row>
        <row r="1398">
          <cell r="BA1398">
            <v>0</v>
          </cell>
          <cell r="CF1398">
            <v>0</v>
          </cell>
          <cell r="CG1398" t="str">
            <v>2 NO</v>
          </cell>
          <cell r="CL1398" t="str">
            <v>2 NO</v>
          </cell>
        </row>
        <row r="1399">
          <cell r="E1399">
            <v>533333</v>
          </cell>
          <cell r="BA1399">
            <v>0</v>
          </cell>
          <cell r="CF1399">
            <v>0</v>
          </cell>
          <cell r="CG1399" t="str">
            <v>2 NO</v>
          </cell>
          <cell r="CL1399" t="str">
            <v>2 NO</v>
          </cell>
        </row>
        <row r="1400">
          <cell r="E1400">
            <v>130866</v>
          </cell>
          <cell r="BA1400">
            <v>0</v>
          </cell>
          <cell r="CF1400">
            <v>0</v>
          </cell>
          <cell r="CG1400" t="str">
            <v>2 NO</v>
          </cell>
          <cell r="CL1400" t="str">
            <v>2 NO</v>
          </cell>
        </row>
        <row r="1401">
          <cell r="BA1401">
            <v>0</v>
          </cell>
          <cell r="CF1401">
            <v>0</v>
          </cell>
          <cell r="CG1401" t="str">
            <v>2 NO</v>
          </cell>
          <cell r="CL1401" t="str">
            <v>2 NO</v>
          </cell>
        </row>
        <row r="1402">
          <cell r="BA1402">
            <v>0</v>
          </cell>
          <cell r="CF1402">
            <v>0</v>
          </cell>
          <cell r="CG1402" t="str">
            <v>2 NO</v>
          </cell>
          <cell r="CL1402" t="str">
            <v>2 NO</v>
          </cell>
        </row>
        <row r="1403">
          <cell r="E1403">
            <v>266666</v>
          </cell>
          <cell r="BA1403">
            <v>0</v>
          </cell>
          <cell r="CF1403">
            <v>0</v>
          </cell>
          <cell r="CG1403" t="str">
            <v>2 NO</v>
          </cell>
          <cell r="CL1403" t="str">
            <v>2 NO</v>
          </cell>
        </row>
        <row r="1404">
          <cell r="BA1404">
            <v>0</v>
          </cell>
          <cell r="CF1404">
            <v>0</v>
          </cell>
          <cell r="CG1404" t="str">
            <v>2 NO</v>
          </cell>
          <cell r="CL1404" t="str">
            <v>2 NO</v>
          </cell>
        </row>
        <row r="1406">
          <cell r="BA1406">
            <v>0</v>
          </cell>
          <cell r="CF1406">
            <v>0</v>
          </cell>
          <cell r="CG1406" t="str">
            <v>2 NO</v>
          </cell>
          <cell r="CL1406" t="str">
            <v>2 NO</v>
          </cell>
        </row>
        <row r="1407">
          <cell r="BA1407">
            <v>0</v>
          </cell>
          <cell r="CF1407">
            <v>0</v>
          </cell>
          <cell r="CG1407" t="str">
            <v>2 NO</v>
          </cell>
          <cell r="CL1407" t="str">
            <v>2 NO</v>
          </cell>
        </row>
        <row r="1408">
          <cell r="BA1408">
            <v>0</v>
          </cell>
          <cell r="CF1408">
            <v>0</v>
          </cell>
          <cell r="CG1408" t="str">
            <v>2 NO</v>
          </cell>
          <cell r="CL1408" t="str">
            <v>2 NO</v>
          </cell>
        </row>
        <row r="1409">
          <cell r="BA1409">
            <v>0</v>
          </cell>
          <cell r="CF1409">
            <v>0</v>
          </cell>
          <cell r="CG1409" t="str">
            <v>2 NO</v>
          </cell>
          <cell r="CL1409" t="str">
            <v>2 NO</v>
          </cell>
        </row>
        <row r="1410">
          <cell r="BA1410">
            <v>0</v>
          </cell>
          <cell r="CF1410">
            <v>0</v>
          </cell>
          <cell r="CG1410" t="str">
            <v>2 NO</v>
          </cell>
          <cell r="CL1410" t="str">
            <v>2 NO</v>
          </cell>
        </row>
        <row r="1411">
          <cell r="BA1411">
            <v>0</v>
          </cell>
          <cell r="CF1411">
            <v>0</v>
          </cell>
          <cell r="CG1411" t="str">
            <v>2 NO</v>
          </cell>
          <cell r="CL1411" t="str">
            <v>2 NO</v>
          </cell>
        </row>
        <row r="1412">
          <cell r="BA1412">
            <v>0</v>
          </cell>
          <cell r="CF1412">
            <v>0</v>
          </cell>
          <cell r="CG1412" t="str">
            <v>2 NO</v>
          </cell>
          <cell r="CL1412" t="str">
            <v>2 NO</v>
          </cell>
        </row>
        <row r="1413">
          <cell r="BA1413">
            <v>0</v>
          </cell>
          <cell r="CF1413">
            <v>0</v>
          </cell>
          <cell r="CG1413" t="str">
            <v>2 NO</v>
          </cell>
          <cell r="CL1413" t="str">
            <v>2 NO</v>
          </cell>
        </row>
        <row r="1415">
          <cell r="BA1415">
            <v>0</v>
          </cell>
          <cell r="CF1415">
            <v>0</v>
          </cell>
          <cell r="CG1415" t="str">
            <v>2 NO</v>
          </cell>
          <cell r="CL1415" t="str">
            <v>2 NO</v>
          </cell>
        </row>
        <row r="1416">
          <cell r="BA1416">
            <v>0</v>
          </cell>
          <cell r="CF1416">
            <v>0</v>
          </cell>
          <cell r="CG1416" t="str">
            <v>2 NO</v>
          </cell>
          <cell r="CL1416" t="str">
            <v>2 NO</v>
          </cell>
        </row>
        <row r="1418">
          <cell r="E1418">
            <v>1166667</v>
          </cell>
          <cell r="BA1418">
            <v>0</v>
          </cell>
          <cell r="CF1418">
            <v>0</v>
          </cell>
          <cell r="CG1418" t="str">
            <v>2 NO</v>
          </cell>
          <cell r="CL1418" t="str">
            <v>2 NO</v>
          </cell>
        </row>
        <row r="1419">
          <cell r="E1419">
            <v>200000</v>
          </cell>
          <cell r="BA1419">
            <v>0</v>
          </cell>
          <cell r="CF1419">
            <v>0</v>
          </cell>
          <cell r="CG1419" t="str">
            <v>2 NO</v>
          </cell>
          <cell r="CL1419" t="str">
            <v>2 NO</v>
          </cell>
        </row>
        <row r="1421">
          <cell r="BA1421">
            <v>0</v>
          </cell>
          <cell r="CF1421">
            <v>0</v>
          </cell>
          <cell r="CG1421" t="str">
            <v>2 NO</v>
          </cell>
          <cell r="CL1421" t="str">
            <v>2 NO</v>
          </cell>
        </row>
        <row r="1422">
          <cell r="BA1422">
            <v>2755371</v>
          </cell>
          <cell r="CF1422">
            <v>0</v>
          </cell>
          <cell r="CG1422" t="str">
            <v>2 NO</v>
          </cell>
          <cell r="CL1422" t="str">
            <v>2 NO</v>
          </cell>
        </row>
        <row r="1423">
          <cell r="BA1423">
            <v>0</v>
          </cell>
          <cell r="CF1423">
            <v>0</v>
          </cell>
          <cell r="CG1423" t="str">
            <v>2 NO</v>
          </cell>
          <cell r="CL1423" t="str">
            <v>2 NO</v>
          </cell>
        </row>
        <row r="1424">
          <cell r="BA1424">
            <v>0</v>
          </cell>
          <cell r="CF1424">
            <v>0</v>
          </cell>
          <cell r="CG1424" t="str">
            <v>2 NO</v>
          </cell>
          <cell r="CL1424" t="str">
            <v>2 NO</v>
          </cell>
        </row>
        <row r="1425">
          <cell r="BA1425">
            <v>0</v>
          </cell>
          <cell r="CF1425">
            <v>0</v>
          </cell>
          <cell r="CG1425" t="str">
            <v>2 NO</v>
          </cell>
          <cell r="CL1425" t="str">
            <v>2 NO</v>
          </cell>
        </row>
        <row r="1426">
          <cell r="BA1426">
            <v>0</v>
          </cell>
          <cell r="CF1426">
            <v>0</v>
          </cell>
          <cell r="CG1426" t="str">
            <v>2 NO</v>
          </cell>
          <cell r="CL1426" t="str">
            <v>2 NO</v>
          </cell>
        </row>
        <row r="1427">
          <cell r="E1427">
            <v>183333</v>
          </cell>
          <cell r="BA1427">
            <v>0</v>
          </cell>
          <cell r="CF1427">
            <v>0</v>
          </cell>
          <cell r="CG1427" t="str">
            <v>2 NO</v>
          </cell>
          <cell r="CL1427" t="str">
            <v>2 NO</v>
          </cell>
        </row>
        <row r="1428">
          <cell r="BA1428">
            <v>0</v>
          </cell>
          <cell r="CF1428">
            <v>0</v>
          </cell>
          <cell r="CG1428" t="str">
            <v>2 NO</v>
          </cell>
          <cell r="CL1428" t="str">
            <v>2 NO</v>
          </cell>
        </row>
        <row r="1429">
          <cell r="E1429">
            <v>243333</v>
          </cell>
          <cell r="BA1429">
            <v>0</v>
          </cell>
          <cell r="CF1429">
            <v>0</v>
          </cell>
          <cell r="CG1429" t="str">
            <v>2 NO</v>
          </cell>
          <cell r="CL1429" t="str">
            <v>2 NO</v>
          </cell>
        </row>
        <row r="1431">
          <cell r="BA1431">
            <v>0</v>
          </cell>
          <cell r="CF1431">
            <v>0</v>
          </cell>
          <cell r="CG1431" t="str">
            <v>2 NO</v>
          </cell>
          <cell r="CL1431" t="str">
            <v>2 NO</v>
          </cell>
        </row>
        <row r="1432">
          <cell r="BA1432">
            <v>0</v>
          </cell>
          <cell r="CF1432">
            <v>0</v>
          </cell>
          <cell r="CG1432" t="str">
            <v>2 NO</v>
          </cell>
          <cell r="CL1432" t="str">
            <v>2 NO</v>
          </cell>
        </row>
        <row r="1433">
          <cell r="BA1433">
            <v>0</v>
          </cell>
          <cell r="CF1433">
            <v>0</v>
          </cell>
          <cell r="CG1433" t="str">
            <v>2 NO</v>
          </cell>
          <cell r="CL1433" t="str">
            <v>2 NO</v>
          </cell>
        </row>
        <row r="1434">
          <cell r="BA1434">
            <v>0</v>
          </cell>
          <cell r="CF1434">
            <v>0</v>
          </cell>
          <cell r="CG1434" t="str">
            <v>2 NO</v>
          </cell>
          <cell r="CL1434" t="str">
            <v>2 NO</v>
          </cell>
        </row>
        <row r="1435">
          <cell r="E1435">
            <v>165009.66000000015</v>
          </cell>
          <cell r="BA1435">
            <v>0</v>
          </cell>
          <cell r="CF1435">
            <v>92</v>
          </cell>
          <cell r="CG1435" t="str">
            <v>2 NO</v>
          </cell>
          <cell r="CL1435" t="str">
            <v>2 NO</v>
          </cell>
        </row>
        <row r="1436">
          <cell r="BA1436">
            <v>0</v>
          </cell>
          <cell r="CF1436">
            <v>0</v>
          </cell>
          <cell r="CG1436" t="str">
            <v>2 NO</v>
          </cell>
          <cell r="CL1436" t="str">
            <v>2 NO</v>
          </cell>
        </row>
        <row r="1437">
          <cell r="BA1437">
            <v>0</v>
          </cell>
          <cell r="CF1437">
            <v>0</v>
          </cell>
          <cell r="CG1437" t="str">
            <v>2 NO</v>
          </cell>
          <cell r="CL1437" t="str">
            <v>2 NO</v>
          </cell>
        </row>
        <row r="1438">
          <cell r="BA1438">
            <v>0</v>
          </cell>
          <cell r="CF1438">
            <v>0</v>
          </cell>
          <cell r="CG1438" t="str">
            <v>2 NO</v>
          </cell>
          <cell r="CL1438" t="str">
            <v>2 NO</v>
          </cell>
        </row>
        <row r="1439">
          <cell r="BA1439">
            <v>0</v>
          </cell>
          <cell r="CF1439">
            <v>0</v>
          </cell>
          <cell r="CG1439" t="str">
            <v>2 NO</v>
          </cell>
          <cell r="CL1439" t="str">
            <v>2 NO</v>
          </cell>
        </row>
        <row r="1440">
          <cell r="BA1440">
            <v>0</v>
          </cell>
          <cell r="CF1440">
            <v>0</v>
          </cell>
          <cell r="CG1440" t="str">
            <v>2 NO</v>
          </cell>
          <cell r="CL1440" t="str">
            <v>2 NO</v>
          </cell>
        </row>
        <row r="1441">
          <cell r="BA1441">
            <v>0</v>
          </cell>
          <cell r="CF1441">
            <v>46</v>
          </cell>
          <cell r="CG1441" t="str">
            <v>2 NO</v>
          </cell>
          <cell r="CL1441" t="str">
            <v>2 NO</v>
          </cell>
        </row>
        <row r="1442">
          <cell r="BA1442">
            <v>0</v>
          </cell>
          <cell r="CF1442">
            <v>0</v>
          </cell>
          <cell r="CG1442" t="str">
            <v>2 NO</v>
          </cell>
          <cell r="CL1442" t="str">
            <v>2 NO</v>
          </cell>
        </row>
        <row r="1443">
          <cell r="BA1443">
            <v>0</v>
          </cell>
          <cell r="CF1443">
            <v>0</v>
          </cell>
          <cell r="CG1443" t="str">
            <v>2 NO</v>
          </cell>
          <cell r="CL1443" t="str">
            <v>2 NO</v>
          </cell>
        </row>
        <row r="1444">
          <cell r="BA1444">
            <v>0</v>
          </cell>
          <cell r="CF1444">
            <v>0</v>
          </cell>
          <cell r="CG1444" t="str">
            <v>2 NO</v>
          </cell>
          <cell r="CL1444" t="str">
            <v>2 NO</v>
          </cell>
        </row>
        <row r="1445">
          <cell r="BA1445">
            <v>0</v>
          </cell>
          <cell r="CF1445">
            <v>0</v>
          </cell>
          <cell r="CG1445" t="str">
            <v>2 NO</v>
          </cell>
          <cell r="CL1445" t="str">
            <v>2 NO</v>
          </cell>
        </row>
      </sheetData>
      <sheetData sheetId="24">
        <row r="2">
          <cell r="A2" t="str">
            <v>CONTRATACIÓN DIRECTA</v>
          </cell>
          <cell r="J2" t="str">
            <v>1 SI</v>
          </cell>
          <cell r="K2" t="str">
            <v>DESPACHO MINISTERIO</v>
          </cell>
          <cell r="L2" t="str">
            <v>MADS</v>
          </cell>
          <cell r="M2" t="str">
            <v>01 DINERO</v>
          </cell>
          <cell r="N2" t="str">
            <v>01 FUNCIONAMIENTO</v>
          </cell>
          <cell r="O2" t="str">
            <v>1 SUPERVISIÓN</v>
          </cell>
          <cell r="P2" t="str">
            <v>CÉDULA DE CIUDADANÍA</v>
          </cell>
          <cell r="Q2" t="str">
            <v>1 PÓLIZA</v>
          </cell>
          <cell r="R2" t="str">
            <v>2 CUMPLIMIENTO</v>
          </cell>
          <cell r="S2" t="str">
            <v>1 ARRENDAMIENTO y/o ADQUISICIÓN DE INMUEBLES</v>
          </cell>
        </row>
        <row r="3">
          <cell r="A3" t="str">
            <v>CONCURSO DE MÉRITOS</v>
          </cell>
          <cell r="J3" t="str">
            <v>2 NO</v>
          </cell>
          <cell r="K3" t="str">
            <v>DIRECCIÓN DE ASUNTOS AMBIENTALES SECTORIAL Y URBANA</v>
          </cell>
          <cell r="L3" t="str">
            <v>FONAM</v>
          </cell>
          <cell r="M3" t="str">
            <v>02 ESPECIE</v>
          </cell>
          <cell r="N3" t="str">
            <v>02 INVERSIÓN</v>
          </cell>
          <cell r="O3" t="str">
            <v>2 INTERVENTORIA</v>
          </cell>
          <cell r="P3" t="str">
            <v>NIT</v>
          </cell>
          <cell r="Q3" t="str">
            <v>2 FIDUCIA MERCANTIL EN GARANTÍA</v>
          </cell>
          <cell r="R3" t="str">
            <v xml:space="preserve">44 CUMPLIM+ CALIDAD_CORRECTO FUNCIONAM D LOS BIENES SUMIN </v>
          </cell>
          <cell r="S3" t="str">
            <v>2 COMODATO</v>
          </cell>
        </row>
        <row r="4">
          <cell r="A4" t="str">
            <v>MÍNIMA CUANTÍA</v>
          </cell>
          <cell r="K4" t="str">
            <v xml:space="preserve">DIRECCIÓN DE ASUNTOS MARINOS COSTEROS Y RECURSOS ACUÁTICOS </v>
          </cell>
          <cell r="L4" t="str">
            <v>REGALIAS</v>
          </cell>
          <cell r="M4" t="str">
            <v>03 DINERO Y ESPECIE</v>
          </cell>
          <cell r="N4" t="str">
            <v>03 GIRO DE REGALIAS</v>
          </cell>
          <cell r="O4" t="str">
            <v>3 SUPERVISIÓN E INTERVENTORÍA</v>
          </cell>
          <cell r="P4" t="str">
            <v>CÉDULA DE EXTRANJERÍA</v>
          </cell>
          <cell r="Q4" t="str">
            <v>3 GARANTÍAS BANCARIAS A PRIMER REQUERIMIENTO</v>
          </cell>
          <cell r="R4" t="str">
            <v>45 CUMPLIM+ CALIDAD DL SERVICIO</v>
          </cell>
          <cell r="S4" t="str">
            <v>3 COMPRAVENTA y/o SUMINISTRO</v>
          </cell>
        </row>
        <row r="5">
          <cell r="A5" t="str">
            <v>SELECCIÓN ABREVIADA</v>
          </cell>
          <cell r="K5" t="str">
            <v xml:space="preserve">DIRECCIÓN DE BOSQUES BIODIVERSIDAD Y SERVICIOS ECOSISTÉMICOS </v>
          </cell>
          <cell r="M5" t="str">
            <v>NO APLICA</v>
          </cell>
          <cell r="Q5" t="str">
            <v>4 ENDOSO EN GARANTÍA DE TÍTULOS VALORES</v>
          </cell>
          <cell r="R5" t="str">
            <v>46 CUMPLIM+ ESTABIL_CALIDAD D OBRA+ PAGO D SALARIOS_PRESTAC SOC LEGALES</v>
          </cell>
          <cell r="S5" t="str">
            <v>4 CONCESIÓN</v>
          </cell>
        </row>
        <row r="6">
          <cell r="A6" t="str">
            <v>PROCEDIMIENTO SEGÚN REGLAMENTO DE ORGANISMOS INTERNACIONALES</v>
          </cell>
          <cell r="K6" t="str">
            <v>DIRECCIÓN DE CAMBIO CLIMÁTICO Y GESTIÓN DEL RIESGO</v>
          </cell>
          <cell r="Q6" t="str">
            <v>5 DEPÓSITO DE DINERO EN GARANTÍA</v>
          </cell>
          <cell r="R6" t="str">
            <v>47 CUMPLIM+ ESTABIL_CALIDAD D OBRA+ RESPONSAB EXTRACONTRACTUAL</v>
          </cell>
          <cell r="S6" t="str">
            <v>5 CONSULTORÍA</v>
          </cell>
        </row>
        <row r="7">
          <cell r="A7" t="str">
            <v>LICITACIÓN PÚBLICA</v>
          </cell>
          <cell r="K7" t="str">
            <v>DIRECCIÓN DE ORDENAMIENTO AMBIENTAL TERRITORIAL Y COORDINACIÓN DEL SISTEMA NACIONAL AMBIENTAL -SINA</v>
          </cell>
          <cell r="Q7" t="str">
            <v>6 NO CONSTITUYÓ GARANTÍAS</v>
          </cell>
          <cell r="R7" t="str">
            <v>99999998 NO SE DILIGENCIA INFORMACIÓN PARA ESTE FORMULARIO EN ESTE PERÍODO DE REPORTE</v>
          </cell>
          <cell r="S7" t="str">
            <v>6 CONTRATOS DE ACTIVIDAD CIENTÍFICA Y TECNOLÓGICA</v>
          </cell>
        </row>
        <row r="8">
          <cell r="K8" t="str">
            <v>DIRECCIÓN GESTIÓN INTEGRAL DE RECURSO HÍDRICO</v>
          </cell>
          <cell r="R8" t="str">
            <v>41 CUMPLIM+ PAGO D SALARIOS_PRESTAC SOC LEGALES</v>
          </cell>
          <cell r="S8" t="str">
            <v>7 CONTRATOS DE ESTABILIDAD JURÍDICA</v>
          </cell>
        </row>
        <row r="9">
          <cell r="K9" t="str">
            <v>DIVULGACIÓN DEL CONOCIMIENTO Y CULTURA AMBIENTAL</v>
          </cell>
          <cell r="S9" t="str">
            <v>8 DEPÓSITO</v>
          </cell>
        </row>
        <row r="10">
          <cell r="K10" t="str">
            <v>FONDO NACIONAL DE CALAMIDADES</v>
          </cell>
          <cell r="S10" t="str">
            <v>9 FIDUCIA y/o ENCARGO FIDUCIARIO</v>
          </cell>
        </row>
        <row r="11">
          <cell r="K11" t="str">
            <v>GRUPO DE COMUNICACIONES</v>
          </cell>
          <cell r="S11" t="str">
            <v>10 INTERVENTORÍA</v>
          </cell>
        </row>
        <row r="12">
          <cell r="K12" t="str">
            <v>GRUPO DE CONTRATOS</v>
          </cell>
          <cell r="S12" t="str">
            <v>11 MANTENIMIENTO y/o REPARACIÓN</v>
          </cell>
        </row>
        <row r="13">
          <cell r="K13" t="str">
            <v>GRUPO DE GESTIÓN DOCUMENTAL</v>
          </cell>
          <cell r="S13" t="str">
            <v>12 OBRA PÚBLICA</v>
          </cell>
        </row>
        <row r="14">
          <cell r="K14" t="str">
            <v>GRUPO DE PROCESOS  JUDICIALES</v>
          </cell>
          <cell r="S14" t="str">
            <v>13 PERMUTA</v>
          </cell>
        </row>
        <row r="15">
          <cell r="K15" t="str">
            <v xml:space="preserve">GRUPO DE SERVICIOS ADMINISTRATIVOS </v>
          </cell>
          <cell r="S15" t="str">
            <v>14 PRESTACIÓN DE SERVICIOS</v>
          </cell>
        </row>
        <row r="16">
          <cell r="K16" t="str">
            <v>GRUPO DE TALENTO HUMANO</v>
          </cell>
          <cell r="S16" t="str">
            <v>15 PRESTACIÓN DE SERVICIOS DE SALUD</v>
          </cell>
        </row>
        <row r="17">
          <cell r="K17" t="str">
            <v>OFICINA ASESORA DE PLANEACIÓN</v>
          </cell>
          <cell r="S17" t="str">
            <v>16 PRÉSTAMO o MUTUO</v>
          </cell>
        </row>
        <row r="18">
          <cell r="K18" t="str">
            <v>OFICINA ASESORA JURÍDICA</v>
          </cell>
          <cell r="S18" t="str">
            <v>17 PUBLICIDAD</v>
          </cell>
        </row>
        <row r="19">
          <cell r="K19" t="str">
            <v xml:space="preserve">OFICINA DE ASUNTOS INTERNACIONALES </v>
          </cell>
          <cell r="S19" t="str">
            <v>18 SEGUROS</v>
          </cell>
        </row>
        <row r="20">
          <cell r="K20" t="str">
            <v xml:space="preserve">OFICINA DE NEGOCIOS VERDES Y SOSTENIBLES </v>
          </cell>
          <cell r="S20" t="str">
            <v>19 TRANSPORTE</v>
          </cell>
        </row>
        <row r="21">
          <cell r="K21" t="str">
            <v>SECRETARÍA GENERAL</v>
          </cell>
          <cell r="S21" t="str">
            <v>20 OTROS</v>
          </cell>
        </row>
        <row r="22">
          <cell r="K22" t="str">
            <v>SUBDIRECCIÓN ADMINISTRATIVA Y FINANCIERA</v>
          </cell>
          <cell r="S22" t="str">
            <v>99999998 NO SE DILIGENCIA INFORMACIÓN PARA ESTE FORMULARIO EN ESTE PERÍODO DE REPORTE</v>
          </cell>
        </row>
        <row r="23">
          <cell r="K23" t="str">
            <v xml:space="preserve">SUBDIRECCIÓN DE EDUCACIÓN Y PARTICIPACIÓN </v>
          </cell>
        </row>
        <row r="24">
          <cell r="K24" t="str">
            <v>DESPACHO VICEMINISTERIO</v>
          </cell>
        </row>
        <row r="25">
          <cell r="K25" t="str">
            <v>OFICINA DE TECNOLOGÍAS DE LA INFORMACIÓN Y LA COMUNICACIÓN</v>
          </cell>
        </row>
        <row r="26">
          <cell r="K26" t="str">
            <v>GRUPO DE SISTEMAS</v>
          </cell>
        </row>
        <row r="27">
          <cell r="K27" t="str">
            <v>GRUPO DE TESORERÍA, CUENTAS Y CONTABILIDAD</v>
          </cell>
        </row>
        <row r="28">
          <cell r="K28" t="str">
            <v>VICEMINISTRA DE POLÍTICAS Y NORMALIZACIÓN AMBIENTAL</v>
          </cell>
        </row>
        <row r="29">
          <cell r="K29" t="str">
            <v>OFICINA DE CONTROL INTERNO</v>
          </cell>
        </row>
        <row r="30">
          <cell r="K30" t="str">
            <v>GRUPO FINANCIERO</v>
          </cell>
        </row>
        <row r="31">
          <cell r="K31" t="str">
            <v xml:space="preserve">VICEMINISTRO DE ORDENAMIENTO AMBIENTAL DEL TERRITORIO </v>
          </cell>
        </row>
      </sheetData>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PO DEPENDENCIAS"/>
      <sheetName val="TABLA FINANCIERA"/>
      <sheetName val="PROVEDOR"/>
      <sheetName val="TIPOLOGIA"/>
      <sheetName val="BD"/>
      <sheetName val="BD_2"/>
      <sheetName val="FINANCIERA"/>
      <sheetName val="LISTAS"/>
      <sheetName val="LIS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P2" t="str">
            <v>CÉDULA DE CIUDADANÍA</v>
          </cell>
        </row>
        <row r="3">
          <cell r="P3" t="str">
            <v>NIT</v>
          </cell>
        </row>
        <row r="4">
          <cell r="P4" t="str">
            <v>CEDULA EXTRANJERA</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r (85)"/>
      <sheetName val="Hoja2"/>
      <sheetName val="Hoja1"/>
    </sheetNames>
    <sheetDataSet>
      <sheetData sheetId="0"/>
      <sheetData sheetId="1"/>
      <sheetData sheetId="2">
        <row r="2">
          <cell r="D2">
            <v>1010182345</v>
          </cell>
          <cell r="E2">
            <v>71227703</v>
          </cell>
        </row>
        <row r="3">
          <cell r="D3">
            <v>1014181616</v>
          </cell>
          <cell r="E3">
            <v>99474044</v>
          </cell>
        </row>
        <row r="4">
          <cell r="D4">
            <v>1015408073</v>
          </cell>
          <cell r="E4">
            <v>87055475</v>
          </cell>
        </row>
        <row r="5">
          <cell r="D5">
            <v>1022439113</v>
          </cell>
          <cell r="E5">
            <v>45185060</v>
          </cell>
        </row>
        <row r="6">
          <cell r="D6">
            <v>1022923355</v>
          </cell>
          <cell r="E6">
            <v>61214756</v>
          </cell>
        </row>
        <row r="7">
          <cell r="D7">
            <v>1026559851</v>
          </cell>
          <cell r="E7">
            <v>44227333</v>
          </cell>
        </row>
        <row r="8">
          <cell r="D8">
            <v>1032373347</v>
          </cell>
          <cell r="E8">
            <v>86804756</v>
          </cell>
        </row>
        <row r="9">
          <cell r="D9">
            <v>1032381128</v>
          </cell>
          <cell r="E9">
            <v>26400000</v>
          </cell>
        </row>
        <row r="10">
          <cell r="D10">
            <v>1032385244</v>
          </cell>
          <cell r="E10">
            <v>25164700</v>
          </cell>
        </row>
        <row r="11">
          <cell r="D11">
            <v>1037608068</v>
          </cell>
          <cell r="E11">
            <v>55600000</v>
          </cell>
        </row>
        <row r="12">
          <cell r="D12">
            <v>1040035880</v>
          </cell>
          <cell r="E12">
            <v>50655423</v>
          </cell>
        </row>
        <row r="13">
          <cell r="D13">
            <v>1049625240</v>
          </cell>
          <cell r="E13">
            <v>85932378</v>
          </cell>
        </row>
        <row r="14">
          <cell r="D14">
            <v>1049642955</v>
          </cell>
          <cell r="E14">
            <v>50966667</v>
          </cell>
        </row>
        <row r="15">
          <cell r="D15">
            <v>1052400600</v>
          </cell>
          <cell r="E15">
            <v>74391805</v>
          </cell>
        </row>
        <row r="16">
          <cell r="D16">
            <v>1053338406</v>
          </cell>
          <cell r="E16">
            <v>24650000</v>
          </cell>
        </row>
        <row r="17">
          <cell r="D17">
            <v>1053788307</v>
          </cell>
          <cell r="E17">
            <v>67666667</v>
          </cell>
        </row>
        <row r="18">
          <cell r="D18">
            <v>1069739899</v>
          </cell>
          <cell r="E18">
            <v>19791667</v>
          </cell>
        </row>
        <row r="19">
          <cell r="D19">
            <v>1072643679</v>
          </cell>
          <cell r="E19">
            <v>22520667</v>
          </cell>
        </row>
        <row r="20">
          <cell r="D20">
            <v>1075289565</v>
          </cell>
          <cell r="E20">
            <v>50150000</v>
          </cell>
        </row>
        <row r="21">
          <cell r="D21">
            <v>1085246795</v>
          </cell>
          <cell r="E21">
            <v>5155333</v>
          </cell>
        </row>
        <row r="22">
          <cell r="D22">
            <v>1098606485</v>
          </cell>
          <cell r="E22">
            <v>40208333</v>
          </cell>
        </row>
        <row r="23">
          <cell r="D23">
            <v>1098776336</v>
          </cell>
          <cell r="E23">
            <v>70226352</v>
          </cell>
        </row>
        <row r="24">
          <cell r="D24">
            <v>1118843551</v>
          </cell>
          <cell r="E24">
            <v>28218667</v>
          </cell>
        </row>
        <row r="25">
          <cell r="D25">
            <v>11805935</v>
          </cell>
          <cell r="E25">
            <v>44227333</v>
          </cell>
        </row>
        <row r="26">
          <cell r="D26">
            <v>19253485</v>
          </cell>
          <cell r="E26">
            <v>33826667</v>
          </cell>
        </row>
        <row r="27">
          <cell r="D27">
            <v>1979530</v>
          </cell>
          <cell r="E27">
            <v>44227333</v>
          </cell>
        </row>
        <row r="28">
          <cell r="D28">
            <v>20456439</v>
          </cell>
          <cell r="E28">
            <v>43956000</v>
          </cell>
        </row>
        <row r="29">
          <cell r="D29">
            <v>35264894</v>
          </cell>
          <cell r="E29">
            <v>85866667</v>
          </cell>
        </row>
        <row r="30">
          <cell r="D30">
            <v>35546843</v>
          </cell>
          <cell r="E30">
            <v>47557378</v>
          </cell>
        </row>
        <row r="31">
          <cell r="D31">
            <v>38361837</v>
          </cell>
          <cell r="E31">
            <v>88070085</v>
          </cell>
        </row>
        <row r="32">
          <cell r="D32">
            <v>39800954</v>
          </cell>
          <cell r="E32">
            <v>94301559</v>
          </cell>
        </row>
        <row r="33">
          <cell r="D33">
            <v>40042535</v>
          </cell>
          <cell r="E33">
            <v>88283036</v>
          </cell>
        </row>
        <row r="34">
          <cell r="D34">
            <v>51713247</v>
          </cell>
          <cell r="E34">
            <v>108451475</v>
          </cell>
        </row>
        <row r="35">
          <cell r="D35">
            <v>52221434</v>
          </cell>
          <cell r="E35">
            <v>1094528</v>
          </cell>
        </row>
        <row r="36">
          <cell r="D36">
            <v>52403901</v>
          </cell>
          <cell r="E36">
            <v>513836</v>
          </cell>
        </row>
        <row r="37">
          <cell r="D37">
            <v>52423274</v>
          </cell>
          <cell r="E37">
            <v>99428963</v>
          </cell>
        </row>
        <row r="38">
          <cell r="D38">
            <v>52794433</v>
          </cell>
          <cell r="E38">
            <v>137909789</v>
          </cell>
        </row>
        <row r="39">
          <cell r="D39">
            <v>52799876</v>
          </cell>
          <cell r="E39">
            <v>44227333</v>
          </cell>
        </row>
        <row r="40">
          <cell r="D40">
            <v>52853223</v>
          </cell>
          <cell r="E40">
            <v>34655153</v>
          </cell>
        </row>
        <row r="41">
          <cell r="D41">
            <v>53080171</v>
          </cell>
          <cell r="E41">
            <v>86776232</v>
          </cell>
        </row>
        <row r="42">
          <cell r="D42">
            <v>63524619</v>
          </cell>
          <cell r="E42">
            <v>41284427</v>
          </cell>
        </row>
        <row r="43">
          <cell r="D43">
            <v>7550202</v>
          </cell>
          <cell r="E43">
            <v>513836</v>
          </cell>
        </row>
        <row r="44">
          <cell r="D44">
            <v>79490912</v>
          </cell>
          <cell r="E44">
            <v>92533936</v>
          </cell>
        </row>
        <row r="45">
          <cell r="D45">
            <v>79653883</v>
          </cell>
          <cell r="E45">
            <v>33645333</v>
          </cell>
        </row>
        <row r="46">
          <cell r="D46">
            <v>79958368</v>
          </cell>
          <cell r="E46">
            <v>30199189</v>
          </cell>
        </row>
        <row r="47">
          <cell r="D47">
            <v>80165824</v>
          </cell>
          <cell r="E47">
            <v>50686045</v>
          </cell>
        </row>
        <row r="48">
          <cell r="D48">
            <v>804000673</v>
          </cell>
          <cell r="E48">
            <v>60414913</v>
          </cell>
        </row>
        <row r="49">
          <cell r="D49">
            <v>91532607</v>
          </cell>
          <cell r="E49">
            <v>25984427</v>
          </cell>
        </row>
      </sheetData>
    </sheetDataSet>
  </externalBook>
</externalLink>
</file>

<file path=xl/persons/person.xml><?xml version="1.0" encoding="utf-8"?>
<personList xmlns="http://schemas.microsoft.com/office/spreadsheetml/2018/threadedcomments" xmlns:x="http://schemas.openxmlformats.org/spreadsheetml/2006/main">
  <person displayName="Nelson" id="{AB340861-FCDE-432C-97D7-FEA1E0416AC4}" userId="S::npastranac@sena.edu.co::1d1ee753-019b-4172-9234-a50a98a0091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B4AFF1-D4F2-4CEC-8C9C-0C6BA502A867}" name="Tabla3" displayName="Tabla3" ref="A3:CC1419" totalsRowCount="1" headerRowDxfId="141" dataDxfId="139" headerRowBorderDxfId="140">
  <autoFilter ref="A3:CC1418" xr:uid="{BCB4AFF1-D4F2-4CEC-8C9C-0C6BA502A867}"/>
  <tableColumns count="81">
    <tableColumn id="8" xr3:uid="{610EFB24-FAEE-4CDF-BD11-F22EB6860170}" name="AÑO" dataDxfId="138" totalsRowDxfId="137"/>
    <tableColumn id="9" xr3:uid="{B53A8C62-EFE3-4A07-8596-21269846C495}" name="No. " dataDxfId="136" totalsRowDxfId="135"/>
    <tableColumn id="11" xr3:uid="{096A4A4D-F218-495D-82A7-A9D591D545E2}" name="SIRECI" dataDxfId="134" totalsRowDxfId="133"/>
    <tableColumn id="12" xr3:uid="{3ACA49D5-9801-430C-9E6C-5652E1E5FD16}" name="MODALIDAD DE SELECCIÓN" dataDxfId="132"/>
    <tableColumn id="13" xr3:uid="{345A4982-501F-4E3C-A1BD-D4B025CDB9E2}" name="TIPO DE CONTRATO" dataDxfId="131"/>
    <tableColumn id="14" xr3:uid="{AF9D4E76-BF2B-4CB7-BDE7-5D07B62AE9C4}" name="CAUSALES DENTRO DE LA MODALIDAD DE SELECCIÓN" dataDxfId="130"/>
    <tableColumn id="15" xr3:uid="{1D92C6B5-5968-4170-943A-BD37731C9914}" name="CLASE DE CONTRATO" dataDxfId="129"/>
    <tableColumn id="16" xr3:uid="{F8B471E1-0A6A-45AC-855C-5D8796C842D5}" name="NÚMERO DE PROCESO" dataDxfId="128" totalsRowDxfId="127"/>
    <tableColumn id="17" xr3:uid="{63C389D0-E132-426F-91A4-CE63F834ABE5}" name="PROFESIONAL / APOYO A LA GESTION" dataDxfId="126" totalsRowDxfId="125"/>
    <tableColumn id="18" xr3:uid="{C2EC897C-336F-4B86-AE1C-81F531F33BF1}" name="NOMBRE DEL CONTRATISTA" dataDxfId="124"/>
    <tableColumn id="19" xr3:uid="{95CF27BA-F20E-4BEC-9A0C-05D1A7940392}" name="C: NATURALEZA JURÍDICA" dataDxfId="123" totalsRowDxfId="122"/>
    <tableColumn id="23" xr3:uid="{81B088F3-84E8-4796-AFA5-3F50A3D3BB9F}" name="PERFIL PROFESIONAL" dataDxfId="121" totalsRowDxfId="120"/>
    <tableColumn id="73" xr3:uid="{A904770B-855D-4042-86F7-9FDD86C73615}" name="LINK SIGEP" dataDxfId="119" totalsRowDxfId="118"/>
    <tableColumn id="24" xr3:uid="{B21F04F0-8856-435E-8805-E3EA87E8DC04}" name="NOMBRE DEL REPRESENTANTE LEGAL" dataDxfId="117" totalsRowDxfId="116"/>
    <tableColumn id="27" xr3:uid="{1A4F1B53-6061-4690-89AD-DFD2F83929D7}" name="TIENE RUP" dataDxfId="115" totalsRowDxfId="114"/>
    <tableColumn id="67" xr3:uid="{5FE6D091-92D2-4920-B189-D60C7842C296}" name="GRUPO SOLICITANTE" dataDxfId="113" totalsRowDxfId="112"/>
    <tableColumn id="28" xr3:uid="{F680E194-F88A-427B-80D8-D106A22D9716}" name="DEPENDENCIA SOLICITANTE" dataDxfId="111"/>
    <tableColumn id="29" xr3:uid="{9118E2B7-8DAC-4280-A783-E6B85FCD0454}" name="OBJETO   " dataDxfId="110"/>
    <tableColumn id="30" xr3:uid="{5EB352D5-0BBE-4E20-81E6-56AF59553EEE}" name="OBLIGACIONES" dataDxfId="109"/>
    <tableColumn id="31" xr3:uid="{6B06962C-8375-4CDF-9239-FE91816DB190}" name="VALOR DEL CONTRATO_x000a_(EN LETRAS)" dataDxfId="108"/>
    <tableColumn id="32" xr3:uid="{05422C69-7EB3-4449-A96B-6819D80B0DDD}" name="VALOR DEL CONTRATO_x000a_(EN NUMEROS)" dataDxfId="107" totalsRowDxfId="106"/>
    <tableColumn id="120" xr3:uid="{6AF223B1-9EF6-4020-B405-9D90975ADFD0}" name="VALOR RECURSOS (MADS/FONAM)" dataDxfId="105" totalsRowDxfId="104"/>
    <tableColumn id="33" xr3:uid="{1A581C7D-8EB0-45E7-B329-3DC09C283F02}" name="VALOR PAGO MENSUAL" dataDxfId="103" totalsRowDxfId="102"/>
    <tableColumn id="78" xr3:uid="{E03EF49A-6998-4C9F-BB59-86BBF3EA5B92}" name="VALOR VIGENCIA FUTURA" dataDxfId="101" totalsRowDxfId="100"/>
    <tableColumn id="34" xr3:uid="{9D924580-D97C-46FF-BD80-2B6979F149D2}" name="RECURSO (MADS/FONAM)" dataDxfId="99" totalsRowDxfId="98"/>
    <tableColumn id="35" xr3:uid="{857F3D37-93E0-4127-99EA-7A33DC9A27D8}" name="RECURSOS DE OTRA ENTIDAD" dataDxfId="97"/>
    <tableColumn id="36" xr3:uid="{77A60F5E-1A47-40AA-9700-209116B0C5DA}" name="TIPO DE RECURSOS DE OTRA ENTIDAD" dataDxfId="96"/>
    <tableColumn id="37" xr3:uid="{5F13A12A-6449-4F87-825C-D562B667556C}" name="VALOR RECURSOS" dataDxfId="95" totalsRowDxfId="94">
      <calculatedColumnFormula>+Tabla3[[#This Row],[VALOR DEL CONTRATO
(EN NUMEROS)]]-Tabla3[[#This Row],[VALOR RECURSOS (MADS/FONAM)]]</calculatedColumnFormula>
    </tableColumn>
    <tableColumn id="38" xr3:uid="{67F71EC6-79E6-41F6-AA7D-9A9CE5EDD4ED}" name="NOMBRE ENTIDAD RECURSOS" dataDxfId="93" totalsRowDxfId="92"/>
    <tableColumn id="39" xr3:uid="{D5E570E2-0CD4-49DA-BDB3-F1564CCB00C5}" name="NÚMERO DE IDENTIFICACIÓN " dataDxfId="91" totalsRowDxfId="90"/>
    <tableColumn id="40" xr3:uid="{86A4CF28-C18E-44B2-A9DF-E50DE3C42785}" name="CDP_x000a_(INICIAL) " dataDxfId="89" totalsRowDxfId="88"/>
    <tableColumn id="41" xr3:uid="{B03F544F-FE14-4AD4-8554-4368B176F7C0}" name="FECHA CDP_x000a_(INICIAL) " dataDxfId="87" totalsRowDxfId="86"/>
    <tableColumn id="42" xr3:uid="{87115288-D382-493B-9A7B-1F52C5822ADC}" name="RP_x000a_(INICIAL)" dataDxfId="85"/>
    <tableColumn id="43" xr3:uid="{B64AEFD5-165F-416C-815F-6BAD66012AAF}" name="FECHA RP_x000a_(INICIAL)" dataDxfId="84" totalsRowDxfId="83"/>
    <tableColumn id="44" xr3:uid="{D050B919-55E3-4FF5-B81D-76503752C49A}" name="AFECTACIÓN DEL RECURSO" dataDxfId="82" totalsRowDxfId="81"/>
    <tableColumn id="45" xr3:uid="{DF978103-34B4-40A7-BD63-ADD37187EB50}" name="FUENTE DE FINANCIACIÓN" dataDxfId="80"/>
    <tableColumn id="88" xr3:uid="{F969AFC2-482F-4761-8E57-9D44507BFDD9}" name="CODIGO DEL PROYECTO PBIN" dataDxfId="79"/>
    <tableColumn id="46" xr3:uid="{82B8CB04-4C3C-4643-A423-A44739033516}" name="ANTICIPO" dataDxfId="78"/>
    <tableColumn id="51" xr3:uid="{816566C0-F471-478C-9D59-EDE9E3FE585A}" name="FECHA DE SUSCRIPCION DEL CONTRATO" dataDxfId="77" totalsRowDxfId="76"/>
    <tableColumn id="52" xr3:uid="{50C19892-BA98-4400-8278-0AFAAD41F01F}" name="DEPARTAMENTO  EJECUCIÓN" dataDxfId="75" totalsRowDxfId="74"/>
    <tableColumn id="53" xr3:uid="{25723405-8268-42EE-A24F-58964B56B25E}" name="MUNICIPIO DE EJECUCIÓN" dataDxfId="73" totalsRowDxfId="72"/>
    <tableColumn id="54" xr3:uid="{5DAD9936-2376-4787-823C-7D14CBAAC03A}" name="TIPO DE SEGUIMIENTO" dataDxfId="71"/>
    <tableColumn id="55" xr3:uid="{2A225123-3A43-4928-8EA1-615F4AF6DA99}" name="NOMBRE DEL SUPERVISOR" dataDxfId="70"/>
    <tableColumn id="59" xr3:uid="{4FB8FC2E-8E8D-44AD-AFD8-047245AD06A4}" name="NOMBRE DEL CARGO" dataDxfId="69"/>
    <tableColumn id="66" xr3:uid="{F28E82DF-14F1-42A8-AF92-029DFEA7C371}" name="DEPENDENCIA" dataDxfId="68"/>
    <tableColumn id="61" xr3:uid="{4A48A43C-C541-462B-AADF-4C7C16F5F7FF}" name="CÓDIGO SECOP" dataDxfId="67" totalsRowDxfId="66"/>
    <tableColumn id="62" xr3:uid="{33C362DA-04B3-478F-A075-0CD5BA9E5546}" name="LINK DE PUBLICACIÓN SECOP" dataDxfId="65" totalsRowDxfId="64"/>
    <tableColumn id="64" xr3:uid="{A5A99553-1915-4457-A10C-59345CCC5F32}" name="GARANTÍAS" dataDxfId="63" totalsRowDxfId="62"/>
    <tableColumn id="65" xr3:uid="{32E064C2-036E-4627-A6E4-A41EB2A053C4}" name="CLASE DE GARANTÍA" dataDxfId="61" totalsRowDxfId="60"/>
    <tableColumn id="68" xr3:uid="{CD4C24D9-6AC0-4C7C-8D35-F03B9E46A7ED}" name="FECHA DE EXPEDICIÓN DE GARANTÍA" dataDxfId="59" totalsRowDxfId="58"/>
    <tableColumn id="70" xr3:uid="{EE6951CD-1FD7-4850-A4DF-775DFC1D1AE5}" name="RIESGOS ASEGURADOS" dataDxfId="57" totalsRowDxfId="56"/>
    <tableColumn id="90" xr3:uid="{ABF2D050-F970-4E5A-9D17-7C8945751EC8}" name="FECHA DE PERFECCIONAMIENTO Y CUMPLIMIENTO DE REQUISITOS" dataDxfId="55" totalsRowDxfId="54"/>
    <tableColumn id="91" xr3:uid="{DFD6FF06-5A21-4CEA-8D56-1F9757DEAC9D}" name="FECHA INICIO" dataDxfId="53" totalsRowDxfId="52"/>
    <tableColumn id="92" xr3:uid="{6685F8B3-7E1E-437E-BECC-B200C30AE164}" name="FECHA TERMINACION_x000a_(INICIAL)" dataDxfId="51" totalsRowDxfId="50"/>
    <tableColumn id="93" xr3:uid="{A65E247A-D7FF-41E1-8953-A5BDFC2996EA}" name="PLAZO DE EJECUCIÓN EN DÍAS (INICIAL)" dataDxfId="49" totalsRowDxfId="48">
      <calculatedColumnFormula>+Tabla3[[#This Row],[FECHA TERMINACION
(INICIAL)]]-Tabla3[[#This Row],[FECHA INICIO]]</calculatedColumnFormula>
    </tableColumn>
    <tableColumn id="94" xr3:uid="{7F719CD3-72D4-4185-8788-E1654548BE12}" name="PLAZO DE EJECUCIÓN EN MESES (INICIAL)" dataDxfId="47" totalsRowDxfId="46">
      <calculatedColumnFormula>+Tabla3[[#This Row],[PLAZO DE EJECUCIÓN EN DÍAS (INICIAL)]]/30</calculatedColumnFormula>
    </tableColumn>
    <tableColumn id="95" xr3:uid="{4EF0369F-E4EE-40AC-9529-923F3FDAB9CD}" name="PLAZO DE EJECUCION" dataDxfId="45"/>
    <tableColumn id="96" xr3:uid="{51673B95-1F9E-48A2-A525-2C9061C4B383}" name="VALOR REDUCIDO" dataDxfId="44" totalsRowDxfId="43">
      <calculatedColumnFormula>+[1]BD_2!E2</calculatedColumnFormula>
    </tableColumn>
    <tableColumn id="97" xr3:uid="{7DD2E5EE-1648-4FCE-90F5-0AB7A7465EA2}" name="VALOR ADICIONES" dataDxfId="42" totalsRowDxfId="41">
      <calculatedColumnFormula>[1]BD_2!BA2</calculatedColumnFormula>
    </tableColumn>
    <tableColumn id="98" xr3:uid="{E3F95E32-645A-469D-945F-2607AA99A05B}" name="TOTAL TIEMPO PRORROGADO EN DÍAS_x000a_" dataDxfId="40" totalsRowDxfId="39">
      <calculatedColumnFormula>[1]BD_2!CF2</calculatedColumnFormula>
    </tableColumn>
    <tableColumn id="103" xr3:uid="{539B9E26-FBC2-4BEC-AACF-6C6EDAC2BCE8}" name="TOTAL OTROSÍES" dataDxfId="38" totalsRowDxfId="37">
      <calculatedColumnFormula>+COUNTIF(Tabla3[[#This Row],[VALOR REDUCIDO]:[TOTAL TIEMPO PRORROGADO EN DÍAS
]],"&lt;&gt;0")</calculatedColumnFormula>
    </tableColumn>
    <tableColumn id="99" xr3:uid="{5834E084-5433-4AD7-82B9-E0FA91F2DC09}" name="SUSPENSIÓN" dataDxfId="36" totalsRowDxfId="35">
      <calculatedColumnFormula>+[1]BD_2!CG2</calculatedColumnFormula>
    </tableColumn>
    <tableColumn id="100" xr3:uid="{1AB5BC4E-3AF2-4519-941E-6CFE19485198}" name="TERMINACIÓN ANTICIPADA_x000a_" dataDxfId="34" totalsRowDxfId="33">
      <calculatedColumnFormula>[1]BD_2!CL2</calculatedColumnFormula>
    </tableColumn>
    <tableColumn id="101" xr3:uid="{BC1F2294-D2FF-4CD6-8F8A-410735827023}" name="CESIÓN" dataDxfId="32" totalsRowDxfId="31"/>
    <tableColumn id="109" xr3:uid="{024B0136-E140-4F66-B159-837AA476825C}" name="PLAZO DE EJECUCIÓN FINAL DEL CONTRATO_x000a_(DÍAS)" dataDxfId="30">
      <calculatedColumnFormula>$BO4-$BN4</calculatedColumnFormula>
    </tableColumn>
    <tableColumn id="110" xr3:uid="{0CC3FE83-1E27-4B45-9E70-065844CA915D}" name="PLAZO DE EJECUCIÓN FINAL DEL CONTRATO_x000a_(DESDE)" dataDxfId="29" totalsRowDxfId="28">
      <calculatedColumnFormula>$BA4</calculatedColumnFormula>
    </tableColumn>
    <tableColumn id="111" xr3:uid="{AE245392-D272-41C5-85B7-CEABD18F52E2}" name="PLAZO DE EJECUCIÓN FINAL DEL CONTRATO_x000a_(HASTA)" dataDxfId="27" totalsRowDxfId="26">
      <calculatedColumnFormula>$BB4+$BH4</calculatedColumnFormula>
    </tableColumn>
    <tableColumn id="112" xr3:uid="{247ED765-6937-46CB-B24F-19BFC0D316FD}" name="PORCENTAJE DE EJECUCIÓN" dataDxfId="25" totalsRowDxfId="24">
      <calculatedColumnFormula>IF(((#REF!-$BN4)/($BO4-$BN4))&gt;=100%,100%,((#REF!-$BN4)/($BO4-$BN4)))</calculatedColumnFormula>
    </tableColumn>
    <tableColumn id="113" xr3:uid="{3B90931E-1B51-45CC-844A-6085D3CCAA55}" name="VALOR TOTAL DE CONTRATO (ANTES DE LIQUIDACIÓN - LIBERACIÓN DE SALDOS)" dataDxfId="23" totalsRowDxfId="22">
      <calculatedColumnFormula>$V4+$BG4-$BF4</calculatedColumnFormula>
    </tableColumn>
    <tableColumn id="114" xr3:uid="{6CFF74DF-658C-4E9E-BE7D-E0956792C82D}" name="ESTADO " dataDxfId="21" totalsRowDxfId="20">
      <calculatedColumnFormula>+IF(BK4="1 SI","FINALIZADO",IF($BO4&lt;=#REF!,"FINALIZADO","EJECUCIÓN"))</calculatedColumnFormula>
    </tableColumn>
    <tableColumn id="102" xr3:uid="{5BEDEC11-8FAF-4B91-9775-4F0F77A087B3}" name="RECURSO TOTALES DESEMBOLSADOS" dataDxfId="19" totalsRowDxfId="18"/>
    <tableColumn id="89" xr3:uid="{DAE18D92-FD31-4D2B-A9BC-8E9F88636BE8}" name="RECURSOS PENDIENTES POR EJECUTAR" dataDxfId="17" totalsRowDxfId="16">
      <calculatedColumnFormula>+Tabla3[[#This Row],[VALOR TOTAL DE CONTRATO (ANTES DE LIQUIDACIÓN - LIBERACIÓN DE SALDOS)]]-Tabla3[[#This Row],[RECURSO TOTALES DESEMBOLSADOS]]</calculatedColumnFormula>
    </tableColumn>
    <tableColumn id="115" xr3:uid="{C7ECF5A5-BA63-40F9-8432-3151D621121A}" name="TIPO DE LIQUIDACIÓN" dataDxfId="15" totalsRowDxfId="14"/>
    <tableColumn id="116" xr3:uid="{C711F001-B9C7-4212-86A4-4BB3C549209D}" name="FECHA DE LIQUIDACIÓN" dataDxfId="13" totalsRowDxfId="12"/>
    <tableColumn id="77" xr3:uid="{CA03B485-0AC0-4F7E-875F-E318BE75CF9E}" name="ANULADO" dataDxfId="11" totalsRowDxfId="10"/>
    <tableColumn id="121" xr3:uid="{1528D9AE-7861-4159-B0D7-4E6790615D5B}" name="MES" dataDxfId="9" totalsRowDxfId="8">
      <calculatedColumnFormula>TEXT(AM4,"MMMM")</calculatedColumnFormula>
    </tableColumn>
    <tableColumn id="123" xr3:uid="{5844EDBB-AF0F-426A-8861-2F82ACCE20CA}" name="REVISION SECOP II" dataDxfId="7" totalsRowDxfId="6"/>
    <tableColumn id="80" xr3:uid="{B7CC96E9-D5CE-4671-903B-C920F3FE529F}" name="VINCULADO SIGEP" dataDxfId="5" totalsRowDxfId="4"/>
    <tableColumn id="84" xr3:uid="{FACBA8DD-9C29-4473-9EB1-864F9B8A0D8F}" name="PAA   " dataDxfId="3" totalsRowDxfId="2"/>
    <tableColumn id="60" xr3:uid="{B55186D4-188E-4C5C-ACA3-6B154B5E97FC}" name="ENTIDAD" dataDxfId="1"/>
    <tableColumn id="69" xr3:uid="{02F6AD35-1425-4771-8B4D-3F68EF9AC0E1}" name="NIT"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670" dT="2024-03-15T14:47:21.26" personId="{AB340861-FCDE-432C-97D7-FEA1E0416AC4}" id="{A2203E0C-C5D0-4F4A-8BB0-50958A527DC3}">
    <text>No se publico al parecer no va</text>
  </threadedComment>
  <threadedComment ref="AR843" dT="2024-03-28T19:16:49.07" personId="{AB340861-FCDE-432C-97D7-FEA1E0416AC4}" id="{06E8439C-FFB5-47BB-9787-35BDD15844FF}">
    <text>EL VALOR 85.000.000</text>
  </threadedComment>
  <threadedComment ref="AS843" dT="2024-03-28T19:16:15.10" personId="{AB340861-FCDE-432C-97D7-FEA1E0416AC4}" id="{07951AF7-080A-4BDF-A2D2-CC990F2853F0}">
    <text>EL VALOR QUEDO EN 85.000.000</text>
  </threadedComment>
  <threadedComment ref="AT843" dT="2024-03-28T19:15:56.82" personId="{AB340861-FCDE-432C-97D7-FEA1E0416AC4}" id="{0632DBF3-F402-47A6-B503-969ED3FE1611}">
    <text>EL VALOR SE MODIFICO A 8.500.000</text>
  </threadedComment>
  <threadedComment ref="M1403" dT="2024-12-17T18:12:58.14" personId="{AB340861-FCDE-432C-97D7-FEA1E0416AC4}" id="{01A37592-14C5-4761-A299-7E15B7DFF3F1}">
    <text>PUBLICAR SIRECI DICIEMBRE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659352&amp;isFromPublicArea=True&amp;isModal=False" TargetMode="External"/><Relationship Id="rId13" Type="http://schemas.openxmlformats.org/officeDocument/2006/relationships/hyperlink" Target="https://community.secop.gov.co/Public/Tendering/OpportunityDetail/Index?noticeUID=CO1.NTC.5630185&amp;isFromPublicArea=True&amp;isModal=true&amp;asPopupView=true" TargetMode="External"/><Relationship Id="rId18" Type="http://schemas.openxmlformats.org/officeDocument/2006/relationships/table" Target="../tables/table1.xml"/><Relationship Id="rId3" Type="http://schemas.openxmlformats.org/officeDocument/2006/relationships/hyperlink" Target="https://community.secop.gov.co/Public/Tendering/OpportunityDetail/Index?noticeUID=CO1.NTC.5648183&amp;isFromPublicArea=True&amp;isModal=False" TargetMode="External"/><Relationship Id="rId7" Type="http://schemas.openxmlformats.org/officeDocument/2006/relationships/hyperlink" Target="https://community.secop.gov.co/Public/Tendering/OpportunityDetail/Index?noticeUID=CO1.NTC.6598236&amp;isFromPublicArea=True&amp;isModal=False" TargetMode="External"/><Relationship Id="rId12" Type="http://schemas.openxmlformats.org/officeDocument/2006/relationships/hyperlink" Target="https://www.contratos.gov.co/consultas/detalleProceso.do?numConstancia=24-22-100857" TargetMode="External"/><Relationship Id="rId17" Type="http://schemas.openxmlformats.org/officeDocument/2006/relationships/vmlDrawing" Target="../drawings/vmlDrawing1.vml"/><Relationship Id="rId2" Type="http://schemas.openxmlformats.org/officeDocument/2006/relationships/hyperlink" Target="https://community.secop.gov.co/Public/Tendering/OpportunityDetail/Index?noticeUID=CO1.NTC.5511705&amp;isFromPublicArea=True&amp;isModal=False" TargetMode="External"/><Relationship Id="rId16" Type="http://schemas.openxmlformats.org/officeDocument/2006/relationships/drawing" Target="../drawings/drawing1.xml"/><Relationship Id="rId1" Type="http://schemas.openxmlformats.org/officeDocument/2006/relationships/hyperlink" Target="https://community.secop.gov.co/Public/Tendering/OpportunityDetail/Index?noticeUID=CO1.NTC.5400198&amp;isFromPublicArea=True&amp;isModal=true&amp;asPopupView=true" TargetMode="External"/><Relationship Id="rId6" Type="http://schemas.openxmlformats.org/officeDocument/2006/relationships/hyperlink" Target="https://community.secop.gov.co/Public/Tendering/OpportunityDetail/Index?noticeUID=CO1.NTC.6383711&amp;isFromPublicArea=True&amp;isModal=False" TargetMode="External"/><Relationship Id="rId11" Type="http://schemas.openxmlformats.org/officeDocument/2006/relationships/hyperlink" Target="https://community.secop.gov.co/Public/Tendering/OpportunityDetail/Index?noticeUID=CO1.NTC.7193555&amp;isFromPublicArea=True&amp;isModal=False" TargetMode="External"/><Relationship Id="rId5" Type="http://schemas.openxmlformats.org/officeDocument/2006/relationships/hyperlink" Target="https://www.funcionpublica.gov.co/web/sigep2/hdv/-/directorio/S1952910-8003-5/view" TargetMode="External"/><Relationship Id="rId15" Type="http://schemas.openxmlformats.org/officeDocument/2006/relationships/printerSettings" Target="../printerSettings/printerSettings1.bin"/><Relationship Id="rId57" Type="http://schemas.microsoft.com/office/2017/10/relationships/threadedComment" Target="../threadedComments/threadedComment1.xml"/><Relationship Id="rId10" Type="http://schemas.openxmlformats.org/officeDocument/2006/relationships/hyperlink" Target="https://community.secop.gov.co/Public/Tendering/OpportunityDetail/Index?noticeUID=CO1.NTC.6749881&amp;isFromPublicArea=True&amp;isModal=False" TargetMode="External"/><Relationship Id="rId19" Type="http://schemas.openxmlformats.org/officeDocument/2006/relationships/comments" Target="../comments1.xml"/><Relationship Id="rId4" Type="http://schemas.openxmlformats.org/officeDocument/2006/relationships/hyperlink" Target="https://community.secop.gov.co/Public/Tendering/OpportunityDetail/Index?noticeUID=CO1.NTC.5780407&amp;isFromPublicArea=True&amp;isModal=False" TargetMode="External"/><Relationship Id="rId9" Type="http://schemas.openxmlformats.org/officeDocument/2006/relationships/hyperlink" Target="https://community.secop.gov.co/Public/Tendering/OpportunityDetail/Index?noticeUID=CO1.NTC.6672373&amp;isFromPublicArea=True&amp;isModal=False" TargetMode="External"/><Relationship Id="rId14" Type="http://schemas.openxmlformats.org/officeDocument/2006/relationships/hyperlink" Target="https://community.secop.gov.co/Public/Tendering/OpportunityDetail/Index?noticeUID=CO1.NTC.6266228&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608F-E5DF-4209-95C5-DBF69D94ED33}">
  <sheetPr codeName="Hoja2"/>
  <dimension ref="A1:CC1620"/>
  <sheetViews>
    <sheetView tabSelected="1" zoomScaleNormal="100" zoomScaleSheetLayoutView="55" workbookViewId="0">
      <pane xSplit="2" ySplit="3" topLeftCell="BS4" activePane="bottomRight" state="frozen"/>
      <selection activeCell="M14" sqref="M14"/>
      <selection pane="topRight" activeCell="M14" sqref="M14"/>
      <selection pane="bottomLeft" activeCell="M14" sqref="M14"/>
      <selection pane="bottomRight" activeCell="F424" sqref="F424"/>
    </sheetView>
  </sheetViews>
  <sheetFormatPr baseColWidth="10" defaultColWidth="11.42578125" defaultRowHeight="15" outlineLevelCol="1" x14ac:dyDescent="0.25"/>
  <cols>
    <col min="1" max="1" width="6.42578125" style="25" customWidth="1"/>
    <col min="2" max="2" width="11.140625" customWidth="1"/>
    <col min="3" max="3" width="8.5703125" customWidth="1"/>
    <col min="4" max="4" width="20.28515625" customWidth="1"/>
    <col min="5" max="5" width="20.28515625" customWidth="1" collapsed="1"/>
    <col min="6" max="6" width="21.42578125" customWidth="1"/>
    <col min="7" max="7" width="19.140625" customWidth="1"/>
    <col min="8" max="8" width="18.42578125" style="23" customWidth="1"/>
    <col min="9" max="9" width="19.85546875" customWidth="1"/>
    <col min="10" max="10" width="37.28515625" style="23" customWidth="1"/>
    <col min="11" max="11" width="21.28515625" style="23" customWidth="1"/>
    <col min="12" max="12" width="14.7109375" style="20" customWidth="1"/>
    <col min="13" max="13" width="14.7109375" style="28" customWidth="1"/>
    <col min="14" max="14" width="40.42578125" customWidth="1"/>
    <col min="15" max="15" width="6.7109375" style="23" customWidth="1"/>
    <col min="16" max="16" width="25.85546875" style="32" customWidth="1"/>
    <col min="17" max="17" width="19.28515625" customWidth="1"/>
    <col min="18" max="18" width="17.5703125" customWidth="1" collapsed="1"/>
    <col min="19" max="19" width="26.85546875" customWidth="1"/>
    <col min="20" max="20" width="23.85546875" style="29" customWidth="1"/>
    <col min="21" max="21" width="19.28515625" style="29" customWidth="1"/>
    <col min="22" max="22" width="19.140625" style="29" customWidth="1"/>
    <col min="23" max="23" width="19.5703125" style="23" customWidth="1"/>
    <col min="24" max="24" width="16.5703125" style="23" customWidth="1"/>
    <col min="25" max="25" width="10.5703125" customWidth="1"/>
    <col min="26" max="26" width="10.85546875" customWidth="1"/>
    <col min="27" max="27" width="12.85546875" customWidth="1"/>
    <col min="28" max="28" width="17.85546875" customWidth="1"/>
    <col min="29" max="29" width="20.5703125" customWidth="1"/>
    <col min="30" max="30" width="16" customWidth="1"/>
    <col min="31" max="31" width="9.28515625" style="62" customWidth="1"/>
    <col min="32" max="32" width="13.85546875" customWidth="1"/>
    <col min="33" max="33" width="10.7109375" style="26" customWidth="1"/>
    <col min="34" max="34" width="12.85546875" style="23" customWidth="1"/>
    <col min="35" max="35" width="20.140625" style="24" customWidth="1"/>
    <col min="36" max="36" width="22.28515625" customWidth="1"/>
    <col min="37" max="37" width="25" customWidth="1"/>
    <col min="38" max="38" width="6.7109375" customWidth="1"/>
    <col min="39" max="39" width="16.140625" style="23" customWidth="1" outlineLevel="1"/>
    <col min="40" max="40" width="18.28515625" style="23" customWidth="1" outlineLevel="1"/>
    <col min="41" max="41" width="17.28515625" customWidth="1" outlineLevel="1"/>
    <col min="42" max="42" width="17" customWidth="1" outlineLevel="1"/>
    <col min="43" max="43" width="27.7109375" customWidth="1"/>
    <col min="44" max="44" width="19.28515625" customWidth="1"/>
    <col min="45" max="45" width="19.28515625" style="23" customWidth="1"/>
    <col min="46" max="46" width="13.28515625" style="23" customWidth="1"/>
    <col min="47" max="47" width="14.28515625" style="100" customWidth="1"/>
    <col min="48" max="48" width="12.42578125" customWidth="1" collapsed="1"/>
    <col min="49" max="49" width="17.140625" customWidth="1"/>
    <col min="50" max="50" width="14.140625" customWidth="1" collapsed="1"/>
    <col min="51" max="51" width="25" style="23" customWidth="1"/>
    <col min="52" max="52" width="15" style="23" customWidth="1"/>
    <col min="53" max="53" width="12.5703125" customWidth="1"/>
    <col min="54" max="54" width="15" customWidth="1"/>
    <col min="55" max="55" width="13.28515625" customWidth="1"/>
    <col min="56" max="56" width="6.85546875" style="24" customWidth="1"/>
    <col min="57" max="57" width="23.85546875" customWidth="1"/>
    <col min="58" max="58" width="17.5703125" customWidth="1"/>
    <col min="59" max="59" width="17.7109375" style="23" customWidth="1"/>
    <col min="60" max="61" width="14.85546875" style="23" customWidth="1"/>
    <col min="62" max="62" width="12.7109375" style="23" customWidth="1"/>
    <col min="63" max="63" width="12.85546875" style="23" customWidth="1"/>
    <col min="64" max="64" width="8.42578125" customWidth="1"/>
    <col min="65" max="65" width="13.28515625" customWidth="1"/>
    <col min="66" max="66" width="14.140625" customWidth="1"/>
    <col min="67" max="67" width="12" style="37" customWidth="1"/>
    <col min="68" max="68" width="9" style="29" customWidth="1"/>
    <col min="69" max="69" width="18.5703125" style="23" customWidth="1"/>
    <col min="70" max="72" width="17.42578125" style="23" customWidth="1"/>
    <col min="73" max="73" width="16.7109375" style="38" customWidth="1"/>
    <col min="74" max="74" width="15.5703125" style="38" customWidth="1"/>
    <col min="75" max="75" width="16" style="23" customWidth="1"/>
    <col min="76" max="76" width="18.42578125" style="23" customWidth="1"/>
    <col min="77" max="78" width="11.42578125" customWidth="1"/>
    <col min="79" max="79" width="7.140625" customWidth="1"/>
    <col min="80" max="80" width="17.7109375" customWidth="1"/>
    <col min="81" max="81" width="13.7109375" customWidth="1"/>
  </cols>
  <sheetData>
    <row r="1" spans="1:81" s="3" customFormat="1" ht="14.25" customHeight="1" x14ac:dyDescent="0.25">
      <c r="A1" s="105"/>
      <c r="B1" s="1"/>
      <c r="H1" s="2"/>
      <c r="J1" s="2"/>
      <c r="K1" s="2"/>
      <c r="L1" s="4"/>
      <c r="M1" s="5"/>
      <c r="O1" s="2"/>
      <c r="T1" s="6"/>
      <c r="U1" s="6"/>
      <c r="V1" s="6"/>
      <c r="W1" s="2"/>
      <c r="X1" s="2"/>
      <c r="AE1" s="7"/>
      <c r="AG1" s="8"/>
      <c r="AM1" s="2"/>
      <c r="AN1" s="2"/>
      <c r="AS1" s="2"/>
      <c r="AT1" s="2"/>
      <c r="AU1" s="9"/>
      <c r="AY1" s="2"/>
      <c r="AZ1" s="2"/>
      <c r="BD1" s="10"/>
      <c r="BG1" s="2"/>
      <c r="BH1" s="2"/>
      <c r="BI1" s="2"/>
      <c r="BJ1" s="2"/>
      <c r="BK1" s="2"/>
      <c r="BO1" s="11"/>
      <c r="BP1" s="6"/>
      <c r="BQ1" s="2"/>
      <c r="BR1" s="2"/>
      <c r="BS1" s="2"/>
      <c r="BT1" s="2"/>
      <c r="BU1" s="12"/>
      <c r="BV1" s="12"/>
      <c r="BW1" s="2"/>
      <c r="BX1" s="2"/>
    </row>
    <row r="2" spans="1:81" ht="21.6" customHeight="1" x14ac:dyDescent="0.25">
      <c r="A2" s="106"/>
      <c r="B2" s="115" t="s">
        <v>1</v>
      </c>
      <c r="C2" s="115"/>
      <c r="D2" s="115"/>
      <c r="E2" s="115"/>
      <c r="F2" s="115"/>
      <c r="G2" s="116"/>
      <c r="H2" s="107" t="s">
        <v>2</v>
      </c>
      <c r="I2" s="108"/>
      <c r="J2" s="108"/>
      <c r="K2" s="108"/>
      <c r="L2" s="108"/>
      <c r="M2" s="108"/>
      <c r="N2" s="108"/>
      <c r="O2" s="109" t="s">
        <v>3</v>
      </c>
      <c r="P2" s="110"/>
      <c r="Q2" s="110"/>
      <c r="R2" s="110"/>
      <c r="S2" s="111"/>
      <c r="T2" s="109" t="s">
        <v>4</v>
      </c>
      <c r="U2" s="110"/>
      <c r="V2" s="110"/>
      <c r="W2" s="110"/>
      <c r="X2" s="110"/>
      <c r="Y2" s="110"/>
      <c r="Z2" s="110"/>
      <c r="AA2" s="110"/>
      <c r="AB2" s="110"/>
      <c r="AC2" s="110"/>
      <c r="AD2" s="110"/>
      <c r="AE2" s="110"/>
      <c r="AF2" s="110"/>
      <c r="AG2" s="110"/>
      <c r="AH2" s="110"/>
      <c r="AI2" s="110"/>
      <c r="AJ2" s="110"/>
      <c r="AK2" s="110"/>
      <c r="AL2" s="110"/>
      <c r="AM2" s="110" t="s">
        <v>5</v>
      </c>
      <c r="AN2" s="110"/>
      <c r="AO2" s="110"/>
      <c r="AP2" s="110"/>
      <c r="AQ2" s="110"/>
      <c r="AR2" s="110"/>
      <c r="AS2" s="111"/>
      <c r="AT2" s="13"/>
      <c r="AU2" s="13" t="s">
        <v>6</v>
      </c>
      <c r="AV2" s="112"/>
      <c r="AW2" s="112"/>
      <c r="AX2" s="112"/>
      <c r="AY2" s="113"/>
      <c r="AZ2" s="107" t="s">
        <v>8</v>
      </c>
      <c r="BA2" s="108"/>
      <c r="BB2" s="108"/>
      <c r="BC2" s="108"/>
      <c r="BD2" s="114"/>
      <c r="BE2" s="107" t="s">
        <v>9</v>
      </c>
      <c r="BF2" s="108"/>
      <c r="BG2" s="108"/>
      <c r="BH2" s="108"/>
      <c r="BI2" s="108"/>
      <c r="BJ2" s="114"/>
      <c r="BK2" s="107" t="s">
        <v>10</v>
      </c>
      <c r="BL2" s="114"/>
      <c r="BM2" s="107" t="s">
        <v>11</v>
      </c>
      <c r="BN2" s="108"/>
      <c r="BO2" s="108"/>
      <c r="BP2" s="108"/>
      <c r="BQ2" s="114"/>
      <c r="BR2" s="107" t="s">
        <v>12</v>
      </c>
      <c r="BS2" s="108"/>
      <c r="BT2" s="108"/>
      <c r="BU2" s="108"/>
      <c r="BV2" s="108"/>
      <c r="BW2" s="14"/>
      <c r="BX2" s="14" t="s">
        <v>13</v>
      </c>
    </row>
    <row r="3" spans="1:81" s="15" customFormat="1" ht="81.75" customHeight="1" x14ac:dyDescent="0.25">
      <c r="A3" s="15" t="s">
        <v>0</v>
      </c>
      <c r="B3" s="15" t="s">
        <v>14</v>
      </c>
      <c r="C3" s="15" t="s">
        <v>15</v>
      </c>
      <c r="D3" s="15" t="s">
        <v>16</v>
      </c>
      <c r="E3" s="15" t="s">
        <v>17</v>
      </c>
      <c r="F3" s="15" t="s">
        <v>18</v>
      </c>
      <c r="G3" s="15" t="s">
        <v>19</v>
      </c>
      <c r="H3" s="15" t="s">
        <v>20</v>
      </c>
      <c r="I3" s="15" t="s">
        <v>21</v>
      </c>
      <c r="J3" s="16" t="s">
        <v>22</v>
      </c>
      <c r="K3" s="15" t="s">
        <v>23</v>
      </c>
      <c r="L3" s="17" t="s">
        <v>24</v>
      </c>
      <c r="M3" s="15" t="s">
        <v>25</v>
      </c>
      <c r="N3" s="15" t="s">
        <v>26</v>
      </c>
      <c r="O3" s="15" t="s">
        <v>27</v>
      </c>
      <c r="P3" s="18" t="s">
        <v>28</v>
      </c>
      <c r="Q3" s="18" t="s">
        <v>29</v>
      </c>
      <c r="R3" s="18" t="s">
        <v>30</v>
      </c>
      <c r="S3" s="15" t="s">
        <v>31</v>
      </c>
      <c r="T3" s="15" t="s">
        <v>32</v>
      </c>
      <c r="U3" s="15" t="s">
        <v>33</v>
      </c>
      <c r="V3" s="15" t="s">
        <v>34</v>
      </c>
      <c r="W3" s="15" t="s">
        <v>35</v>
      </c>
      <c r="X3" s="15" t="s">
        <v>36</v>
      </c>
      <c r="Y3" s="15" t="s">
        <v>37</v>
      </c>
      <c r="Z3" s="19" t="s">
        <v>38</v>
      </c>
      <c r="AA3" s="15" t="s">
        <v>39</v>
      </c>
      <c r="AB3" s="19" t="s">
        <v>40</v>
      </c>
      <c r="AC3" s="15" t="s">
        <v>41</v>
      </c>
      <c r="AD3" s="15" t="s">
        <v>42</v>
      </c>
      <c r="AE3" s="15" t="s">
        <v>43</v>
      </c>
      <c r="AF3" s="15" t="s">
        <v>44</v>
      </c>
      <c r="AG3" s="15" t="s">
        <v>45</v>
      </c>
      <c r="AH3" s="15" t="s">
        <v>46</v>
      </c>
      <c r="AI3" s="15" t="s">
        <v>47</v>
      </c>
      <c r="AJ3" s="19" t="s">
        <v>48</v>
      </c>
      <c r="AK3" s="19" t="s">
        <v>49</v>
      </c>
      <c r="AL3" s="15" t="s">
        <v>50</v>
      </c>
      <c r="AM3" s="15" t="s">
        <v>51</v>
      </c>
      <c r="AN3" s="15" t="s">
        <v>52</v>
      </c>
      <c r="AO3" s="15" t="s">
        <v>53</v>
      </c>
      <c r="AP3" s="15" t="s">
        <v>54</v>
      </c>
      <c r="AQ3" s="2" t="s">
        <v>9643</v>
      </c>
      <c r="AR3" s="15" t="s">
        <v>9644</v>
      </c>
      <c r="AS3" s="20" t="s">
        <v>55</v>
      </c>
      <c r="AT3" s="15" t="s">
        <v>56</v>
      </c>
      <c r="AU3" s="15" t="s">
        <v>57</v>
      </c>
      <c r="AV3" s="15" t="s">
        <v>7</v>
      </c>
      <c r="AW3" s="15" t="s">
        <v>58</v>
      </c>
      <c r="AX3" s="15" t="s">
        <v>59</v>
      </c>
      <c r="AY3" s="15" t="s">
        <v>60</v>
      </c>
      <c r="AZ3" s="15" t="s">
        <v>61</v>
      </c>
      <c r="BA3" s="15" t="s">
        <v>62</v>
      </c>
      <c r="BB3" s="15" t="s">
        <v>63</v>
      </c>
      <c r="BC3" s="15" t="s">
        <v>64</v>
      </c>
      <c r="BD3" s="15" t="s">
        <v>65</v>
      </c>
      <c r="BE3" s="15" t="s">
        <v>66</v>
      </c>
      <c r="BF3" s="15" t="s">
        <v>67</v>
      </c>
      <c r="BG3" s="15" t="s">
        <v>68</v>
      </c>
      <c r="BH3" s="21" t="s">
        <v>69</v>
      </c>
      <c r="BI3" s="21" t="s">
        <v>9642</v>
      </c>
      <c r="BJ3" s="18" t="s">
        <v>70</v>
      </c>
      <c r="BK3" s="15" t="s">
        <v>71</v>
      </c>
      <c r="BL3" s="15" t="s">
        <v>72</v>
      </c>
      <c r="BM3" s="22" t="s">
        <v>73</v>
      </c>
      <c r="BN3" s="22" t="s">
        <v>74</v>
      </c>
      <c r="BO3" s="18" t="s">
        <v>75</v>
      </c>
      <c r="BP3" s="15" t="s">
        <v>9641</v>
      </c>
      <c r="BQ3" s="18" t="s">
        <v>76</v>
      </c>
      <c r="BR3" s="18" t="s">
        <v>77</v>
      </c>
      <c r="BS3" s="18" t="s">
        <v>9639</v>
      </c>
      <c r="BT3" s="18" t="s">
        <v>9640</v>
      </c>
      <c r="BU3" s="15" t="s">
        <v>78</v>
      </c>
      <c r="BV3" s="15" t="s">
        <v>79</v>
      </c>
      <c r="BW3" s="15" t="s">
        <v>80</v>
      </c>
      <c r="BX3" s="15" t="s">
        <v>81</v>
      </c>
      <c r="BY3" s="15" t="s">
        <v>82</v>
      </c>
      <c r="BZ3" s="15" t="s">
        <v>83</v>
      </c>
      <c r="CA3" s="15" t="s">
        <v>84</v>
      </c>
      <c r="CB3" s="15" t="s">
        <v>85</v>
      </c>
      <c r="CC3" s="15" t="s">
        <v>86</v>
      </c>
    </row>
    <row r="4" spans="1:81" x14ac:dyDescent="0.25">
      <c r="A4" s="23">
        <v>2024</v>
      </c>
      <c r="B4" s="25">
        <v>1</v>
      </c>
      <c r="C4" s="23" t="s">
        <v>87</v>
      </c>
      <c r="D4" t="s">
        <v>88</v>
      </c>
      <c r="E4" t="s">
        <v>89</v>
      </c>
      <c r="F4" t="s">
        <v>90</v>
      </c>
      <c r="G4" t="s">
        <v>91</v>
      </c>
      <c r="H4" s="23" t="s">
        <v>92</v>
      </c>
      <c r="I4" s="23" t="s">
        <v>93</v>
      </c>
      <c r="J4" t="s">
        <v>94</v>
      </c>
      <c r="K4" s="23" t="s">
        <v>95</v>
      </c>
      <c r="L4" s="20" t="s">
        <v>96</v>
      </c>
      <c r="M4" s="28" t="s">
        <v>97</v>
      </c>
      <c r="N4" s="23"/>
      <c r="O4" s="23" t="s">
        <v>98</v>
      </c>
      <c r="P4" s="20" t="s">
        <v>99</v>
      </c>
      <c r="Q4" s="20" t="s">
        <v>100</v>
      </c>
      <c r="R4" t="s">
        <v>101</v>
      </c>
      <c r="S4" t="s">
        <v>102</v>
      </c>
      <c r="T4" t="s">
        <v>103</v>
      </c>
      <c r="U4" s="6">
        <v>49028000</v>
      </c>
      <c r="V4" s="6">
        <v>49028000</v>
      </c>
      <c r="W4" s="29">
        <v>4326000</v>
      </c>
      <c r="X4" s="29">
        <v>0</v>
      </c>
      <c r="Y4" s="23" t="s">
        <v>104</v>
      </c>
      <c r="Z4" t="s">
        <v>98</v>
      </c>
      <c r="AA4" t="s">
        <v>105</v>
      </c>
      <c r="AB4" s="30">
        <f>+Tabla3[[#This Row],[VALOR DEL CONTRATO
(EN NUMEROS)]]-Tabla3[[#This Row],[VALOR RECURSOS (MADS/FONAM)]]</f>
        <v>0</v>
      </c>
      <c r="AC4" s="30"/>
      <c r="AD4" s="30"/>
      <c r="AE4" s="24">
        <v>1524</v>
      </c>
      <c r="AF4" s="31">
        <v>45294</v>
      </c>
      <c r="AG4">
        <v>2924</v>
      </c>
      <c r="AH4" s="26">
        <v>45301</v>
      </c>
      <c r="AI4" s="32" t="s">
        <v>106</v>
      </c>
      <c r="AJ4" t="s">
        <v>107</v>
      </c>
      <c r="AK4" s="33"/>
      <c r="AL4" t="s">
        <v>98</v>
      </c>
      <c r="AM4" s="26">
        <v>45296</v>
      </c>
      <c r="AN4" s="23" t="s">
        <v>108</v>
      </c>
      <c r="AO4" s="23" t="s">
        <v>108</v>
      </c>
      <c r="AP4" t="s">
        <v>109</v>
      </c>
      <c r="AQ4" t="s">
        <v>110</v>
      </c>
      <c r="AR4" t="s">
        <v>111</v>
      </c>
      <c r="AS4" t="s">
        <v>100</v>
      </c>
      <c r="AT4" s="23">
        <v>80111600</v>
      </c>
      <c r="AU4" s="34" t="s">
        <v>112</v>
      </c>
      <c r="AV4" s="23" t="s">
        <v>113</v>
      </c>
      <c r="AW4" s="20" t="s">
        <v>114</v>
      </c>
      <c r="AX4" s="26">
        <v>45300</v>
      </c>
      <c r="AY4" t="s">
        <v>115</v>
      </c>
      <c r="AZ4" s="26">
        <v>45300</v>
      </c>
      <c r="BA4" s="26">
        <v>45301</v>
      </c>
      <c r="BB4" s="26">
        <v>45645</v>
      </c>
      <c r="BC4" s="35">
        <f>+Tabla3[[#This Row],[FECHA TERMINACION
(INICIAL)]]-Tabla3[[#This Row],[FECHA INICIO]]</f>
        <v>344</v>
      </c>
      <c r="BD4" s="35">
        <f>+Tabla3[[#This Row],[PLAZO DE EJECUCIÓN EN DÍAS (INICIAL)]]/30</f>
        <v>11.466666666666667</v>
      </c>
      <c r="BE4" t="s">
        <v>116</v>
      </c>
      <c r="BF4" s="29">
        <f>+[1]BD_2!E2</f>
        <v>0</v>
      </c>
      <c r="BG4" s="29">
        <f>[1]BD_2!BA2</f>
        <v>1586200</v>
      </c>
      <c r="BH4" s="23">
        <f>[1]BD_2!CF2</f>
        <v>12</v>
      </c>
      <c r="BI4" s="23">
        <f>+COUNTIF(Tabla3[[#This Row],[VALOR REDUCIDO]:[TOTAL TIEMPO PRORROGADO EN DÍAS
]],"&lt;&gt;0")</f>
        <v>2</v>
      </c>
      <c r="BJ4" s="23" t="str">
        <f>+[1]BD_2!CG2</f>
        <v>2 NO</v>
      </c>
      <c r="BK4" s="26" t="str">
        <f>[1]BD_2!CL2</f>
        <v>2 NO</v>
      </c>
      <c r="BL4" s="23" t="s">
        <v>98</v>
      </c>
      <c r="BM4">
        <f t="shared" ref="BM4:BM68" si="0">$BO4-$BN4</f>
        <v>356</v>
      </c>
      <c r="BN4" s="36">
        <f t="shared" ref="BN4:BN68" si="1">$BA4</f>
        <v>45301</v>
      </c>
      <c r="BO4" s="36">
        <f t="shared" ref="BO4:BO68" si="2">$BB4+$BH4</f>
        <v>45657</v>
      </c>
      <c r="BP4" s="37" t="e">
        <f>IF(((#REF!-$BN4)/($BO4-$BN4))&gt;=100%,100%,((#REF!-$BN4)/($BO4-$BN4)))</f>
        <v>#REF!</v>
      </c>
      <c r="BQ4" s="29">
        <f t="shared" ref="BQ4:BQ35" si="3">$V4+$BG4-$BF4</f>
        <v>50614200</v>
      </c>
      <c r="BR4" s="23" t="e">
        <f>+IF(BK4="1 SI","FINALIZADO",IF($BO4&lt;=#REF!,"FINALIZADO","EJECUCIÓN"))</f>
        <v>#REF!</v>
      </c>
      <c r="BS4" s="23">
        <v>50614200</v>
      </c>
      <c r="BT4" s="23">
        <f>+Tabla3[[#This Row],[VALOR TOTAL DE CONTRATO (ANTES DE LIQUIDACIÓN - LIBERACIÓN DE SALDOS)]]-Tabla3[[#This Row],[RECURSO TOTALES DESEMBOLSADOS]]</f>
        <v>0</v>
      </c>
      <c r="BU4" s="23"/>
      <c r="BW4" s="23" t="s">
        <v>98</v>
      </c>
      <c r="BX4" s="23" t="str">
        <f t="shared" ref="BX4:BX67" si="4">TEXT(AM4,"MMMM")</f>
        <v>enero</v>
      </c>
      <c r="BY4" s="23" t="s">
        <v>113</v>
      </c>
      <c r="BZ4" s="23" t="s">
        <v>113</v>
      </c>
      <c r="CA4" s="23" t="s">
        <v>113</v>
      </c>
      <c r="CB4" t="s">
        <v>117</v>
      </c>
      <c r="CC4" t="s">
        <v>118</v>
      </c>
    </row>
    <row r="5" spans="1:81" x14ac:dyDescent="0.25">
      <c r="A5" s="23">
        <v>2024</v>
      </c>
      <c r="B5" s="25">
        <v>2</v>
      </c>
      <c r="C5" s="23" t="s">
        <v>87</v>
      </c>
      <c r="D5" t="s">
        <v>88</v>
      </c>
      <c r="E5" t="s">
        <v>89</v>
      </c>
      <c r="F5" t="s">
        <v>90</v>
      </c>
      <c r="G5" t="s">
        <v>91</v>
      </c>
      <c r="H5" s="23" t="s">
        <v>92</v>
      </c>
      <c r="I5" s="23" t="s">
        <v>119</v>
      </c>
      <c r="J5" s="39" t="s">
        <v>120</v>
      </c>
      <c r="K5" s="23" t="s">
        <v>95</v>
      </c>
      <c r="L5" s="20" t="s">
        <v>121</v>
      </c>
      <c r="M5" s="28" t="s">
        <v>122</v>
      </c>
      <c r="N5" s="23"/>
      <c r="O5" s="23" t="s">
        <v>98</v>
      </c>
      <c r="P5" s="20" t="s">
        <v>99</v>
      </c>
      <c r="Q5" s="20" t="s">
        <v>100</v>
      </c>
      <c r="R5" t="s">
        <v>123</v>
      </c>
      <c r="S5" t="s">
        <v>124</v>
      </c>
      <c r="T5" t="s">
        <v>125</v>
      </c>
      <c r="U5" s="6">
        <v>32000000</v>
      </c>
      <c r="V5" s="6">
        <v>32000000</v>
      </c>
      <c r="W5" s="29">
        <v>8000000</v>
      </c>
      <c r="X5" s="29">
        <v>0</v>
      </c>
      <c r="Y5" s="23" t="s">
        <v>104</v>
      </c>
      <c r="Z5" t="s">
        <v>98</v>
      </c>
      <c r="AA5" t="s">
        <v>105</v>
      </c>
      <c r="AB5" s="30">
        <v>0</v>
      </c>
      <c r="AC5" s="30"/>
      <c r="AD5" s="30"/>
      <c r="AE5" s="24">
        <v>1524</v>
      </c>
      <c r="AF5" s="31">
        <v>45294</v>
      </c>
      <c r="AG5">
        <v>2724</v>
      </c>
      <c r="AH5" s="26">
        <v>45301</v>
      </c>
      <c r="AI5" s="32" t="s">
        <v>106</v>
      </c>
      <c r="AJ5" t="s">
        <v>107</v>
      </c>
      <c r="AK5" s="33"/>
      <c r="AL5" t="s">
        <v>98</v>
      </c>
      <c r="AM5" s="26">
        <v>45296</v>
      </c>
      <c r="AN5" s="23" t="s">
        <v>108</v>
      </c>
      <c r="AO5" s="23" t="s">
        <v>108</v>
      </c>
      <c r="AP5" t="s">
        <v>109</v>
      </c>
      <c r="AQ5" t="s">
        <v>110</v>
      </c>
      <c r="AR5" t="s">
        <v>111</v>
      </c>
      <c r="AS5" t="s">
        <v>100</v>
      </c>
      <c r="AT5" s="23">
        <v>80111600</v>
      </c>
      <c r="AU5" s="34" t="s">
        <v>126</v>
      </c>
      <c r="AV5" s="23" t="s">
        <v>113</v>
      </c>
      <c r="AW5" s="20" t="s">
        <v>114</v>
      </c>
      <c r="AX5" s="26">
        <v>45296</v>
      </c>
      <c r="AY5" t="s">
        <v>115</v>
      </c>
      <c r="AZ5" s="26">
        <v>45296</v>
      </c>
      <c r="BA5" s="26">
        <v>45301</v>
      </c>
      <c r="BB5" s="26">
        <v>45421</v>
      </c>
      <c r="BC5" s="35">
        <f>+Tabla3[[#This Row],[FECHA TERMINACION
(INICIAL)]]-Tabla3[[#This Row],[FECHA INICIO]]</f>
        <v>120</v>
      </c>
      <c r="BD5" s="35">
        <f>+Tabla3[[#This Row],[PLAZO DE EJECUCIÓN EN DÍAS (INICIAL)]]/30</f>
        <v>4</v>
      </c>
      <c r="BE5" t="s">
        <v>127</v>
      </c>
      <c r="BF5" s="29">
        <f>+[1]BD_2!E3</f>
        <v>0</v>
      </c>
      <c r="BG5" s="29">
        <f>[1]BD_2!BA3</f>
        <v>8000000</v>
      </c>
      <c r="BH5" s="23">
        <f>[1]BD_2!CF3</f>
        <v>31</v>
      </c>
      <c r="BI5" s="23">
        <f>+COUNTIF(Tabla3[[#This Row],[VALOR REDUCIDO]:[TOTAL TIEMPO PRORROGADO EN DÍAS
]],"&lt;&gt;0")</f>
        <v>2</v>
      </c>
      <c r="BJ5" s="23" t="str">
        <f>+[1]BD_2!CG3</f>
        <v>2 NO</v>
      </c>
      <c r="BK5" s="26" t="str">
        <f>[1]BD_2!CL3</f>
        <v>2 NO</v>
      </c>
      <c r="BL5" s="23" t="s">
        <v>98</v>
      </c>
      <c r="BM5">
        <f t="shared" si="0"/>
        <v>151</v>
      </c>
      <c r="BN5" s="36">
        <f t="shared" si="1"/>
        <v>45301</v>
      </c>
      <c r="BO5" s="36">
        <f t="shared" si="2"/>
        <v>45452</v>
      </c>
      <c r="BP5" s="37" t="e">
        <f>IF(((#REF!-$BN5)/($BO5-$BN5))&gt;=100%,100%,((#REF!-$BN5)/($BO5-$BN5)))</f>
        <v>#REF!</v>
      </c>
      <c r="BQ5" s="29">
        <f t="shared" si="3"/>
        <v>40000000</v>
      </c>
      <c r="BR5" s="23" t="s">
        <v>128</v>
      </c>
      <c r="BS5" s="23">
        <v>40000000</v>
      </c>
      <c r="BT5" s="23">
        <f>+Tabla3[[#This Row],[VALOR TOTAL DE CONTRATO (ANTES DE LIQUIDACIÓN - LIBERACIÓN DE SALDOS)]]-Tabla3[[#This Row],[RECURSO TOTALES DESEMBOLSADOS]]</f>
        <v>0</v>
      </c>
      <c r="BU5" s="23"/>
      <c r="BW5" s="23" t="s">
        <v>98</v>
      </c>
      <c r="BX5" s="23" t="str">
        <f t="shared" si="4"/>
        <v>enero</v>
      </c>
      <c r="BY5" s="23" t="s">
        <v>113</v>
      </c>
      <c r="BZ5" s="23" t="s">
        <v>113</v>
      </c>
      <c r="CA5" s="23" t="s">
        <v>113</v>
      </c>
      <c r="CB5" t="s">
        <v>117</v>
      </c>
      <c r="CC5" t="s">
        <v>118</v>
      </c>
    </row>
    <row r="6" spans="1:81" x14ac:dyDescent="0.25">
      <c r="A6" s="23">
        <v>2024</v>
      </c>
      <c r="B6" s="25">
        <v>3</v>
      </c>
      <c r="C6" s="23" t="s">
        <v>87</v>
      </c>
      <c r="D6" t="s">
        <v>88</v>
      </c>
      <c r="E6" t="s">
        <v>89</v>
      </c>
      <c r="F6" t="s">
        <v>90</v>
      </c>
      <c r="G6" t="s">
        <v>91</v>
      </c>
      <c r="H6" s="23" t="s">
        <v>92</v>
      </c>
      <c r="I6" s="23" t="s">
        <v>119</v>
      </c>
      <c r="J6" s="39" t="s">
        <v>129</v>
      </c>
      <c r="K6" s="23" t="s">
        <v>95</v>
      </c>
      <c r="L6" s="20" t="s">
        <v>130</v>
      </c>
      <c r="M6" s="28" t="s">
        <v>131</v>
      </c>
      <c r="N6" s="23"/>
      <c r="O6" s="23" t="s">
        <v>98</v>
      </c>
      <c r="P6" s="20" t="s">
        <v>99</v>
      </c>
      <c r="Q6" s="20" t="s">
        <v>100</v>
      </c>
      <c r="R6" t="s">
        <v>132</v>
      </c>
      <c r="S6" t="s">
        <v>133</v>
      </c>
      <c r="T6" t="s">
        <v>134</v>
      </c>
      <c r="U6" s="6">
        <v>50440000</v>
      </c>
      <c r="V6" s="6">
        <v>50440000</v>
      </c>
      <c r="W6" s="29">
        <v>5200000</v>
      </c>
      <c r="X6" s="29">
        <v>0</v>
      </c>
      <c r="Y6" s="23" t="s">
        <v>104</v>
      </c>
      <c r="Z6" t="s">
        <v>98</v>
      </c>
      <c r="AA6" t="s">
        <v>105</v>
      </c>
      <c r="AB6" s="30">
        <v>0</v>
      </c>
      <c r="AC6" s="30"/>
      <c r="AD6" s="30"/>
      <c r="AE6" s="24">
        <v>1524</v>
      </c>
      <c r="AF6" s="31">
        <v>45294</v>
      </c>
      <c r="AG6">
        <v>2624</v>
      </c>
      <c r="AH6" s="26">
        <v>45301</v>
      </c>
      <c r="AI6" s="32" t="s">
        <v>106</v>
      </c>
      <c r="AJ6" t="s">
        <v>107</v>
      </c>
      <c r="AK6" s="33"/>
      <c r="AL6" t="s">
        <v>98</v>
      </c>
      <c r="AM6" s="26">
        <v>45296</v>
      </c>
      <c r="AN6" s="23" t="s">
        <v>108</v>
      </c>
      <c r="AO6" s="23" t="s">
        <v>108</v>
      </c>
      <c r="AP6" t="s">
        <v>109</v>
      </c>
      <c r="AQ6" t="s">
        <v>110</v>
      </c>
      <c r="AR6" t="s">
        <v>111</v>
      </c>
      <c r="AS6" t="s">
        <v>100</v>
      </c>
      <c r="AT6" s="23">
        <v>80111600</v>
      </c>
      <c r="AU6" s="34" t="s">
        <v>135</v>
      </c>
      <c r="AV6" s="23" t="s">
        <v>113</v>
      </c>
      <c r="AW6" s="20" t="s">
        <v>114</v>
      </c>
      <c r="AX6" s="26">
        <v>45300</v>
      </c>
      <c r="AY6" t="s">
        <v>115</v>
      </c>
      <c r="AZ6" s="26">
        <v>45300</v>
      </c>
      <c r="BA6" s="26">
        <v>45301</v>
      </c>
      <c r="BB6" s="26">
        <v>45595</v>
      </c>
      <c r="BC6" s="35">
        <f>+Tabla3[[#This Row],[FECHA TERMINACION
(INICIAL)]]-Tabla3[[#This Row],[FECHA INICIO]]</f>
        <v>294</v>
      </c>
      <c r="BD6" s="35">
        <f>+Tabla3[[#This Row],[PLAZO DE EJECUCIÓN EN DÍAS (INICIAL)]]/30</f>
        <v>9.8000000000000007</v>
      </c>
      <c r="BE6" t="s">
        <v>136</v>
      </c>
      <c r="BF6" s="29">
        <f>+[1]BD_2!E4</f>
        <v>0</v>
      </c>
      <c r="BG6" s="29">
        <f>[1]BD_2!BA4</f>
        <v>9880000</v>
      </c>
      <c r="BH6" s="23">
        <f>[1]BD_2!CF4</f>
        <v>58</v>
      </c>
      <c r="BI6" s="23">
        <f>+COUNTIF(Tabla3[[#This Row],[VALOR REDUCIDO]:[TOTAL TIEMPO PRORROGADO EN DÍAS
]],"&lt;&gt;0")</f>
        <v>2</v>
      </c>
      <c r="BJ6" s="23" t="str">
        <f>+[1]BD_2!CG4</f>
        <v>2 NO</v>
      </c>
      <c r="BK6" s="26" t="str">
        <f>[1]BD_2!CL4</f>
        <v>2 NO</v>
      </c>
      <c r="BL6" s="23" t="s">
        <v>98</v>
      </c>
      <c r="BM6">
        <f t="shared" si="0"/>
        <v>352</v>
      </c>
      <c r="BN6" s="36">
        <f t="shared" si="1"/>
        <v>45301</v>
      </c>
      <c r="BO6" s="36">
        <f t="shared" si="2"/>
        <v>45653</v>
      </c>
      <c r="BP6" s="37" t="e">
        <f>IF(((#REF!-$BN6)/($BO6-$BN6))&gt;=100%,100%,((#REF!-$BN6)/($BO6-$BN6)))</f>
        <v>#REF!</v>
      </c>
      <c r="BQ6" s="29">
        <f t="shared" si="3"/>
        <v>60320000</v>
      </c>
      <c r="BR6" s="23" t="e">
        <f>+IF(BK6="1 SI","FINALIZADO",IF($BO6&lt;=#REF!,"FINALIZADO","EJECUCIÓN"))</f>
        <v>#REF!</v>
      </c>
      <c r="BS6" s="23">
        <v>60320000</v>
      </c>
      <c r="BT6" s="23">
        <f>+Tabla3[[#This Row],[VALOR TOTAL DE CONTRATO (ANTES DE LIQUIDACIÓN - LIBERACIÓN DE SALDOS)]]-Tabla3[[#This Row],[RECURSO TOTALES DESEMBOLSADOS]]</f>
        <v>0</v>
      </c>
      <c r="BU6" s="23"/>
      <c r="BW6" s="23" t="s">
        <v>98</v>
      </c>
      <c r="BX6" s="23" t="str">
        <f t="shared" si="4"/>
        <v>enero</v>
      </c>
      <c r="BY6" s="23" t="s">
        <v>113</v>
      </c>
      <c r="BZ6" s="23" t="s">
        <v>113</v>
      </c>
      <c r="CA6" s="23" t="s">
        <v>113</v>
      </c>
      <c r="CB6" t="s">
        <v>117</v>
      </c>
      <c r="CC6" t="s">
        <v>118</v>
      </c>
    </row>
    <row r="7" spans="1:81" x14ac:dyDescent="0.25">
      <c r="A7" s="23">
        <v>2024</v>
      </c>
      <c r="B7" s="25">
        <v>4</v>
      </c>
      <c r="C7" s="23" t="s">
        <v>87</v>
      </c>
      <c r="D7" t="s">
        <v>88</v>
      </c>
      <c r="E7" t="s">
        <v>89</v>
      </c>
      <c r="F7" t="s">
        <v>90</v>
      </c>
      <c r="G7" t="s">
        <v>91</v>
      </c>
      <c r="H7" s="23" t="s">
        <v>92</v>
      </c>
      <c r="I7" s="23" t="s">
        <v>119</v>
      </c>
      <c r="J7" t="s">
        <v>137</v>
      </c>
      <c r="K7" s="23" t="s">
        <v>95</v>
      </c>
      <c r="L7" s="20" t="s">
        <v>138</v>
      </c>
      <c r="M7" s="28" t="s">
        <v>139</v>
      </c>
      <c r="N7" s="23"/>
      <c r="O7" s="23" t="s">
        <v>98</v>
      </c>
      <c r="P7" s="20" t="s">
        <v>99</v>
      </c>
      <c r="Q7" s="20" t="s">
        <v>100</v>
      </c>
      <c r="R7" t="s">
        <v>140</v>
      </c>
      <c r="S7" t="s">
        <v>141</v>
      </c>
      <c r="T7" t="s">
        <v>142</v>
      </c>
      <c r="U7" s="6">
        <v>49955000</v>
      </c>
      <c r="V7" s="6">
        <v>49955000</v>
      </c>
      <c r="W7" s="29">
        <v>5150000</v>
      </c>
      <c r="X7" s="29">
        <v>0</v>
      </c>
      <c r="Y7" s="23" t="s">
        <v>104</v>
      </c>
      <c r="Z7" t="s">
        <v>98</v>
      </c>
      <c r="AA7" t="s">
        <v>105</v>
      </c>
      <c r="AB7" s="30">
        <f>+Tabla3[[#This Row],[VALOR DEL CONTRATO
(EN NUMEROS)]]-Tabla3[[#This Row],[VALOR RECURSOS (MADS/FONAM)]]</f>
        <v>0</v>
      </c>
      <c r="AC7" s="30"/>
      <c r="AD7" s="30"/>
      <c r="AE7" s="24">
        <v>1524</v>
      </c>
      <c r="AF7" s="31">
        <v>45294</v>
      </c>
      <c r="AG7">
        <v>2324</v>
      </c>
      <c r="AH7" s="26">
        <v>45301</v>
      </c>
      <c r="AI7" s="32" t="s">
        <v>106</v>
      </c>
      <c r="AJ7" t="s">
        <v>107</v>
      </c>
      <c r="AK7" s="33"/>
      <c r="AL7" t="s">
        <v>98</v>
      </c>
      <c r="AM7" s="26">
        <v>45296</v>
      </c>
      <c r="AN7" s="23" t="s">
        <v>108</v>
      </c>
      <c r="AO7" s="23" t="s">
        <v>108</v>
      </c>
      <c r="AP7" t="s">
        <v>109</v>
      </c>
      <c r="AQ7" t="s">
        <v>110</v>
      </c>
      <c r="AR7" t="s">
        <v>111</v>
      </c>
      <c r="AS7" t="s">
        <v>100</v>
      </c>
      <c r="AT7" s="23">
        <v>80111600</v>
      </c>
      <c r="AU7" s="41" t="s">
        <v>143</v>
      </c>
      <c r="AV7" s="23" t="s">
        <v>113</v>
      </c>
      <c r="AW7" s="20" t="s">
        <v>114</v>
      </c>
      <c r="AX7" s="26">
        <v>45300</v>
      </c>
      <c r="AY7" t="s">
        <v>144</v>
      </c>
      <c r="AZ7" s="26">
        <v>45300</v>
      </c>
      <c r="BA7" s="26">
        <v>45301</v>
      </c>
      <c r="BB7" s="26">
        <v>45595</v>
      </c>
      <c r="BC7" s="35">
        <f>+Tabla3[[#This Row],[FECHA TERMINACION
(INICIAL)]]-Tabla3[[#This Row],[FECHA INICIO]]</f>
        <v>294</v>
      </c>
      <c r="BD7" s="35">
        <f>+Tabla3[[#This Row],[PLAZO DE EJECUCIÓN EN DÍAS (INICIAL)]]/30</f>
        <v>9.8000000000000007</v>
      </c>
      <c r="BE7" t="s">
        <v>145</v>
      </c>
      <c r="BF7" s="29">
        <f>+[1]BD_2!E5</f>
        <v>0</v>
      </c>
      <c r="BG7" s="29">
        <f>[1]BD_2!BA5</f>
        <v>10300000</v>
      </c>
      <c r="BH7" s="23">
        <f>[1]BD_2!CF5</f>
        <v>61</v>
      </c>
      <c r="BI7" s="23">
        <f>+COUNTIF(Tabla3[[#This Row],[VALOR REDUCIDO]:[TOTAL TIEMPO PRORROGADO EN DÍAS
]],"&lt;&gt;0")</f>
        <v>2</v>
      </c>
      <c r="BJ7" s="23" t="str">
        <f>+[1]BD_2!CG5</f>
        <v>2 NO</v>
      </c>
      <c r="BK7" s="26" t="str">
        <f>[1]BD_2!CL5</f>
        <v>2 NO</v>
      </c>
      <c r="BL7" s="23" t="s">
        <v>98</v>
      </c>
      <c r="BM7">
        <f t="shared" si="0"/>
        <v>355</v>
      </c>
      <c r="BN7" s="36">
        <f t="shared" si="1"/>
        <v>45301</v>
      </c>
      <c r="BO7" s="36">
        <f t="shared" si="2"/>
        <v>45656</v>
      </c>
      <c r="BP7" s="37" t="e">
        <f>IF(((#REF!-$BN7)/($BO7-$BN7))&gt;=100%,100%,((#REF!-$BN7)/($BO7-$BN7)))</f>
        <v>#REF!</v>
      </c>
      <c r="BQ7" s="29">
        <f t="shared" si="3"/>
        <v>60255000</v>
      </c>
      <c r="BR7" s="23" t="e">
        <f>+IF(BK7="1 SI","FINALIZADO",IF($BO7&lt;=#REF!,"FINALIZADO","EJECUCIÓN"))</f>
        <v>#REF!</v>
      </c>
      <c r="BS7" s="23">
        <v>60255000</v>
      </c>
      <c r="BT7" s="23">
        <f>+Tabla3[[#This Row],[VALOR TOTAL DE CONTRATO (ANTES DE LIQUIDACIÓN - LIBERACIÓN DE SALDOS)]]-Tabla3[[#This Row],[RECURSO TOTALES DESEMBOLSADOS]]</f>
        <v>0</v>
      </c>
      <c r="BU7" s="23"/>
      <c r="BW7" s="23" t="s">
        <v>98</v>
      </c>
      <c r="BX7" s="23" t="str">
        <f t="shared" si="4"/>
        <v>enero</v>
      </c>
      <c r="BY7" s="23" t="s">
        <v>113</v>
      </c>
      <c r="BZ7" s="23" t="s">
        <v>113</v>
      </c>
      <c r="CA7" s="23" t="s">
        <v>113</v>
      </c>
      <c r="CB7" t="s">
        <v>117</v>
      </c>
      <c r="CC7" t="s">
        <v>118</v>
      </c>
    </row>
    <row r="8" spans="1:81" x14ac:dyDescent="0.25">
      <c r="A8" s="23">
        <v>2024</v>
      </c>
      <c r="B8" s="25">
        <v>5</v>
      </c>
      <c r="C8" s="23" t="s">
        <v>87</v>
      </c>
      <c r="D8" t="s">
        <v>88</v>
      </c>
      <c r="E8" t="s">
        <v>89</v>
      </c>
      <c r="F8" t="s">
        <v>90</v>
      </c>
      <c r="G8" t="s">
        <v>91</v>
      </c>
      <c r="H8" s="23" t="s">
        <v>92</v>
      </c>
      <c r="I8" s="23" t="s">
        <v>119</v>
      </c>
      <c r="J8" t="s">
        <v>146</v>
      </c>
      <c r="K8" s="23" t="s">
        <v>95</v>
      </c>
      <c r="L8" s="20" t="s">
        <v>121</v>
      </c>
      <c r="M8" s="28" t="s">
        <v>147</v>
      </c>
      <c r="N8" s="23"/>
      <c r="O8" s="23" t="s">
        <v>98</v>
      </c>
      <c r="P8" s="20" t="s">
        <v>99</v>
      </c>
      <c r="Q8" s="20" t="s">
        <v>100</v>
      </c>
      <c r="R8" t="s">
        <v>148</v>
      </c>
      <c r="S8" t="s">
        <v>149</v>
      </c>
      <c r="T8" t="s">
        <v>150</v>
      </c>
      <c r="U8" s="6">
        <v>77600000</v>
      </c>
      <c r="V8" s="6">
        <v>77600000</v>
      </c>
      <c r="W8" s="29">
        <v>8000000</v>
      </c>
      <c r="X8" s="29">
        <v>0</v>
      </c>
      <c r="Y8" s="23" t="s">
        <v>104</v>
      </c>
      <c r="Z8" t="s">
        <v>98</v>
      </c>
      <c r="AA8" t="s">
        <v>105</v>
      </c>
      <c r="AB8" s="30">
        <v>0</v>
      </c>
      <c r="AC8" s="30"/>
      <c r="AD8" s="30"/>
      <c r="AE8" s="24">
        <v>1524</v>
      </c>
      <c r="AF8" s="31">
        <v>45294</v>
      </c>
      <c r="AG8">
        <v>2024</v>
      </c>
      <c r="AH8" s="26">
        <v>45301</v>
      </c>
      <c r="AI8" s="32" t="s">
        <v>106</v>
      </c>
      <c r="AJ8" t="s">
        <v>107</v>
      </c>
      <c r="AK8" s="33"/>
      <c r="AL8" t="s">
        <v>98</v>
      </c>
      <c r="AM8" s="26">
        <v>45296</v>
      </c>
      <c r="AN8" s="23" t="s">
        <v>108</v>
      </c>
      <c r="AO8" s="23" t="s">
        <v>108</v>
      </c>
      <c r="AP8" t="s">
        <v>109</v>
      </c>
      <c r="AQ8" t="s">
        <v>110</v>
      </c>
      <c r="AR8" t="s">
        <v>111</v>
      </c>
      <c r="AS8" t="s">
        <v>100</v>
      </c>
      <c r="AT8" s="23">
        <v>80111600</v>
      </c>
      <c r="AU8" s="41" t="s">
        <v>151</v>
      </c>
      <c r="AV8" s="23" t="s">
        <v>113</v>
      </c>
      <c r="AW8" s="20" t="s">
        <v>114</v>
      </c>
      <c r="AX8" s="26">
        <v>45300</v>
      </c>
      <c r="AY8" t="s">
        <v>115</v>
      </c>
      <c r="AZ8" s="26">
        <v>45300</v>
      </c>
      <c r="BA8" s="26">
        <v>45301</v>
      </c>
      <c r="BB8" s="26">
        <v>45595</v>
      </c>
      <c r="BC8" s="35">
        <f>+Tabla3[[#This Row],[FECHA TERMINACION
(INICIAL)]]-Tabla3[[#This Row],[FECHA INICIO]]</f>
        <v>294</v>
      </c>
      <c r="BD8" s="35">
        <f>+Tabla3[[#This Row],[PLAZO DE EJECUCIÓN EN DÍAS (INICIAL)]]/30</f>
        <v>9.8000000000000007</v>
      </c>
      <c r="BE8" t="s">
        <v>152</v>
      </c>
      <c r="BF8" s="29">
        <f>+[1]BD_2!E6</f>
        <v>0</v>
      </c>
      <c r="BG8" s="29">
        <f>[1]BD_2!BA6</f>
        <v>15200000</v>
      </c>
      <c r="BH8" s="23">
        <f>[1]BD_2!CF6</f>
        <v>58</v>
      </c>
      <c r="BI8" s="23">
        <f>+COUNTIF(Tabla3[[#This Row],[VALOR REDUCIDO]:[TOTAL TIEMPO PRORROGADO EN DÍAS
]],"&lt;&gt;0")</f>
        <v>2</v>
      </c>
      <c r="BJ8" s="23" t="str">
        <f>+[1]BD_2!CG6</f>
        <v>2 NO</v>
      </c>
      <c r="BK8" s="26" t="str">
        <f>[1]BD_2!CL6</f>
        <v>2 NO</v>
      </c>
      <c r="BL8" s="23" t="s">
        <v>98</v>
      </c>
      <c r="BM8">
        <f t="shared" si="0"/>
        <v>352</v>
      </c>
      <c r="BN8" s="36">
        <f t="shared" si="1"/>
        <v>45301</v>
      </c>
      <c r="BO8" s="36">
        <f t="shared" si="2"/>
        <v>45653</v>
      </c>
      <c r="BP8" s="37" t="e">
        <f>IF(((#REF!-$BN8)/($BO8-$BN8))&gt;=100%,100%,((#REF!-$BN8)/($BO8-$BN8)))</f>
        <v>#REF!</v>
      </c>
      <c r="BQ8" s="29">
        <f t="shared" si="3"/>
        <v>92800000</v>
      </c>
      <c r="BR8" s="23" t="e">
        <f>+IF(BK8="1 SI","FINALIZADO",IF($BO8&lt;=#REF!,"FINALIZADO","EJECUCIÓN"))</f>
        <v>#REF!</v>
      </c>
      <c r="BS8" s="23">
        <v>92800000</v>
      </c>
      <c r="BT8" s="23">
        <f>+Tabla3[[#This Row],[VALOR TOTAL DE CONTRATO (ANTES DE LIQUIDACIÓN - LIBERACIÓN DE SALDOS)]]-Tabla3[[#This Row],[RECURSO TOTALES DESEMBOLSADOS]]</f>
        <v>0</v>
      </c>
      <c r="BU8" s="23"/>
      <c r="BW8" s="23" t="s">
        <v>98</v>
      </c>
      <c r="BX8" s="23" t="str">
        <f t="shared" si="4"/>
        <v>enero</v>
      </c>
      <c r="BY8" s="23" t="s">
        <v>113</v>
      </c>
      <c r="BZ8" s="23" t="s">
        <v>98</v>
      </c>
      <c r="CA8" s="23" t="s">
        <v>113</v>
      </c>
      <c r="CB8" t="s">
        <v>117</v>
      </c>
      <c r="CC8" t="s">
        <v>118</v>
      </c>
    </row>
    <row r="9" spans="1:81" x14ac:dyDescent="0.25">
      <c r="A9" s="23">
        <v>2024</v>
      </c>
      <c r="B9" s="25">
        <v>6</v>
      </c>
      <c r="C9" s="23" t="s">
        <v>87</v>
      </c>
      <c r="D9" t="s">
        <v>88</v>
      </c>
      <c r="E9" t="s">
        <v>89</v>
      </c>
      <c r="F9" t="s">
        <v>90</v>
      </c>
      <c r="G9" t="s">
        <v>91</v>
      </c>
      <c r="H9" s="23" t="s">
        <v>92</v>
      </c>
      <c r="I9" s="23" t="s">
        <v>119</v>
      </c>
      <c r="J9" t="s">
        <v>153</v>
      </c>
      <c r="K9" s="23" t="s">
        <v>95</v>
      </c>
      <c r="L9" s="20" t="s">
        <v>121</v>
      </c>
      <c r="M9" s="28" t="s">
        <v>154</v>
      </c>
      <c r="N9" s="23"/>
      <c r="O9" s="23" t="s">
        <v>98</v>
      </c>
      <c r="P9" s="20" t="s">
        <v>99</v>
      </c>
      <c r="Q9" s="20" t="s">
        <v>100</v>
      </c>
      <c r="R9" t="s">
        <v>155</v>
      </c>
      <c r="S9" t="s">
        <v>156</v>
      </c>
      <c r="T9" t="s">
        <v>157</v>
      </c>
      <c r="U9" s="6">
        <v>94914500</v>
      </c>
      <c r="V9" s="6">
        <v>94914500</v>
      </c>
      <c r="W9" s="29">
        <v>9785000</v>
      </c>
      <c r="X9" s="29">
        <v>0</v>
      </c>
      <c r="Y9" s="23" t="s">
        <v>104</v>
      </c>
      <c r="Z9" t="s">
        <v>98</v>
      </c>
      <c r="AA9" t="s">
        <v>105</v>
      </c>
      <c r="AB9" s="30">
        <v>0</v>
      </c>
      <c r="AC9" s="30"/>
      <c r="AD9" s="30"/>
      <c r="AE9" s="24">
        <v>1524</v>
      </c>
      <c r="AF9" s="31">
        <v>45294</v>
      </c>
      <c r="AG9">
        <v>3424</v>
      </c>
      <c r="AH9" s="26">
        <v>45301</v>
      </c>
      <c r="AI9" s="32" t="s">
        <v>106</v>
      </c>
      <c r="AJ9" t="s">
        <v>107</v>
      </c>
      <c r="AK9" s="33"/>
      <c r="AL9" t="s">
        <v>98</v>
      </c>
      <c r="AM9" s="26">
        <v>45296</v>
      </c>
      <c r="AN9" s="23" t="s">
        <v>108</v>
      </c>
      <c r="AO9" s="23" t="s">
        <v>108</v>
      </c>
      <c r="AP9" t="s">
        <v>109</v>
      </c>
      <c r="AQ9" t="s">
        <v>110</v>
      </c>
      <c r="AR9" t="s">
        <v>111</v>
      </c>
      <c r="AS9" t="s">
        <v>100</v>
      </c>
      <c r="AT9" s="23">
        <v>80111600</v>
      </c>
      <c r="AU9" s="41" t="s">
        <v>158</v>
      </c>
      <c r="AV9" s="23" t="s">
        <v>113</v>
      </c>
      <c r="AW9" s="20" t="s">
        <v>114</v>
      </c>
      <c r="AX9" s="26">
        <v>45300</v>
      </c>
      <c r="AY9" t="s">
        <v>115</v>
      </c>
      <c r="AZ9" s="26">
        <v>45300</v>
      </c>
      <c r="BA9" s="26">
        <v>45301</v>
      </c>
      <c r="BB9" s="26">
        <v>45595</v>
      </c>
      <c r="BC9" s="35">
        <f>+Tabla3[[#This Row],[FECHA TERMINACION
(INICIAL)]]-Tabla3[[#This Row],[FECHA INICIO]]</f>
        <v>294</v>
      </c>
      <c r="BD9" s="35">
        <f>+Tabla3[[#This Row],[PLAZO DE EJECUCIÓN EN DÍAS (INICIAL)]]/30</f>
        <v>9.8000000000000007</v>
      </c>
      <c r="BE9" t="s">
        <v>159</v>
      </c>
      <c r="BF9" s="29">
        <f>+[1]BD_2!E7</f>
        <v>0</v>
      </c>
      <c r="BG9" s="29">
        <f>[1]BD_2!BA7</f>
        <v>14025167</v>
      </c>
      <c r="BH9" s="23">
        <f>[1]BD_2!CF7</f>
        <v>58</v>
      </c>
      <c r="BI9" s="23">
        <f>+COUNTIF(Tabla3[[#This Row],[VALOR REDUCIDO]:[TOTAL TIEMPO PRORROGADO EN DÍAS
]],"&lt;&gt;0")</f>
        <v>2</v>
      </c>
      <c r="BJ9" s="23" t="str">
        <f>+[1]BD_2!CG7</f>
        <v>1 SI</v>
      </c>
      <c r="BK9" s="26" t="str">
        <f>[1]BD_2!CL7</f>
        <v>2 NO</v>
      </c>
      <c r="BL9" s="23" t="s">
        <v>98</v>
      </c>
      <c r="BM9">
        <f t="shared" si="0"/>
        <v>352</v>
      </c>
      <c r="BN9" s="36">
        <f t="shared" si="1"/>
        <v>45301</v>
      </c>
      <c r="BO9" s="36">
        <f t="shared" si="2"/>
        <v>45653</v>
      </c>
      <c r="BP9" s="37" t="e">
        <f>IF(((#REF!-$BN9)/($BO9-$BN9))&gt;=100%,100%,((#REF!-$BN9)/($BO9-$BN9)))</f>
        <v>#REF!</v>
      </c>
      <c r="BQ9" s="29">
        <f t="shared" si="3"/>
        <v>108939667</v>
      </c>
      <c r="BR9" s="23" t="e">
        <f>+IF(BK9="1 SI","FINALIZADO",IF($BO9&lt;=#REF!,"FINALIZADO","EJECUCIÓN"))</f>
        <v>#REF!</v>
      </c>
      <c r="BS9" s="23">
        <v>108939667</v>
      </c>
      <c r="BT9" s="23">
        <f>+Tabla3[[#This Row],[VALOR TOTAL DE CONTRATO (ANTES DE LIQUIDACIÓN - LIBERACIÓN DE SALDOS)]]-Tabla3[[#This Row],[RECURSO TOTALES DESEMBOLSADOS]]</f>
        <v>0</v>
      </c>
      <c r="BU9" s="23"/>
      <c r="BW9" s="23" t="s">
        <v>98</v>
      </c>
      <c r="BX9" s="23" t="str">
        <f t="shared" si="4"/>
        <v>enero</v>
      </c>
      <c r="BY9" s="23" t="s">
        <v>113</v>
      </c>
      <c r="BZ9" s="23" t="s">
        <v>98</v>
      </c>
      <c r="CA9" s="23" t="s">
        <v>113</v>
      </c>
      <c r="CB9" t="s">
        <v>117</v>
      </c>
      <c r="CC9" t="s">
        <v>118</v>
      </c>
    </row>
    <row r="10" spans="1:81" x14ac:dyDescent="0.25">
      <c r="A10" s="23">
        <v>2024</v>
      </c>
      <c r="B10" s="25">
        <v>7</v>
      </c>
      <c r="C10" s="23" t="s">
        <v>87</v>
      </c>
      <c r="D10" t="s">
        <v>88</v>
      </c>
      <c r="E10" t="s">
        <v>89</v>
      </c>
      <c r="F10" t="s">
        <v>90</v>
      </c>
      <c r="G10" t="s">
        <v>91</v>
      </c>
      <c r="H10" s="23" t="s">
        <v>92</v>
      </c>
      <c r="I10" s="23" t="s">
        <v>119</v>
      </c>
      <c r="J10" t="s">
        <v>160</v>
      </c>
      <c r="K10" s="23" t="s">
        <v>95</v>
      </c>
      <c r="L10" s="20" t="s">
        <v>121</v>
      </c>
      <c r="M10" s="28" t="s">
        <v>161</v>
      </c>
      <c r="N10" s="23"/>
      <c r="O10" s="23" t="s">
        <v>98</v>
      </c>
      <c r="P10" s="20" t="s">
        <v>99</v>
      </c>
      <c r="Q10" s="20" t="s">
        <v>100</v>
      </c>
      <c r="R10" t="s">
        <v>162</v>
      </c>
      <c r="S10" t="s">
        <v>163</v>
      </c>
      <c r="T10" t="s">
        <v>164</v>
      </c>
      <c r="U10" s="6">
        <v>115033333</v>
      </c>
      <c r="V10" s="6">
        <v>115033333</v>
      </c>
      <c r="W10" s="29">
        <v>11900000</v>
      </c>
      <c r="X10" s="29">
        <v>0</v>
      </c>
      <c r="Y10" s="23" t="s">
        <v>104</v>
      </c>
      <c r="Z10" t="s">
        <v>98</v>
      </c>
      <c r="AA10" t="s">
        <v>105</v>
      </c>
      <c r="AB10" s="30">
        <v>0</v>
      </c>
      <c r="AC10" s="30"/>
      <c r="AD10" s="30"/>
      <c r="AE10" s="24">
        <v>1524</v>
      </c>
      <c r="AF10" s="31">
        <v>45294</v>
      </c>
      <c r="AG10">
        <v>3024</v>
      </c>
      <c r="AH10" s="26">
        <v>45301</v>
      </c>
      <c r="AI10" s="32" t="s">
        <v>106</v>
      </c>
      <c r="AJ10" t="s">
        <v>107</v>
      </c>
      <c r="AK10" s="33"/>
      <c r="AL10" t="s">
        <v>98</v>
      </c>
      <c r="AM10" s="26">
        <v>45296</v>
      </c>
      <c r="AN10" s="23" t="s">
        <v>108</v>
      </c>
      <c r="AO10" s="23" t="s">
        <v>108</v>
      </c>
      <c r="AP10" t="s">
        <v>109</v>
      </c>
      <c r="AQ10" t="s">
        <v>110</v>
      </c>
      <c r="AR10" t="s">
        <v>111</v>
      </c>
      <c r="AS10" t="s">
        <v>100</v>
      </c>
      <c r="AT10" s="23">
        <v>80111600</v>
      </c>
      <c r="AU10" s="41" t="s">
        <v>165</v>
      </c>
      <c r="AV10" s="23" t="s">
        <v>113</v>
      </c>
      <c r="AW10" s="20" t="s">
        <v>114</v>
      </c>
      <c r="AX10" s="26">
        <v>45296</v>
      </c>
      <c r="AY10" t="s">
        <v>115</v>
      </c>
      <c r="AZ10" s="26">
        <v>45296</v>
      </c>
      <c r="BA10" s="26">
        <v>45301</v>
      </c>
      <c r="BB10" s="26">
        <v>45594</v>
      </c>
      <c r="BC10" s="35">
        <f>+Tabla3[[#This Row],[FECHA TERMINACION
(INICIAL)]]-Tabla3[[#This Row],[FECHA INICIO]]</f>
        <v>293</v>
      </c>
      <c r="BD10" s="35">
        <f>+Tabla3[[#This Row],[PLAZO DE EJECUCIÓN EN DÍAS (INICIAL)]]/30</f>
        <v>9.7666666666666675</v>
      </c>
      <c r="BE10" t="s">
        <v>166</v>
      </c>
      <c r="BF10" s="29">
        <f>+[1]BD_2!E8</f>
        <v>0</v>
      </c>
      <c r="BG10" s="29">
        <f>[1]BD_2!BA8</f>
        <v>23006667</v>
      </c>
      <c r="BH10" s="23">
        <f>[1]BD_2!CF8</f>
        <v>59</v>
      </c>
      <c r="BI10" s="23">
        <f>+COUNTIF(Tabla3[[#This Row],[VALOR REDUCIDO]:[TOTAL TIEMPO PRORROGADO EN DÍAS
]],"&lt;&gt;0")</f>
        <v>2</v>
      </c>
      <c r="BJ10" s="23" t="str">
        <f>+[1]BD_2!CG8</f>
        <v>2 NO</v>
      </c>
      <c r="BK10" s="26" t="str">
        <f>[1]BD_2!CL8</f>
        <v>2 NO</v>
      </c>
      <c r="BL10" s="23" t="s">
        <v>98</v>
      </c>
      <c r="BM10">
        <f t="shared" si="0"/>
        <v>352</v>
      </c>
      <c r="BN10" s="36">
        <f t="shared" si="1"/>
        <v>45301</v>
      </c>
      <c r="BO10" s="36">
        <f t="shared" si="2"/>
        <v>45653</v>
      </c>
      <c r="BP10" s="37" t="e">
        <f>IF(((#REF!-$BN10)/($BO10-$BN10))&gt;=100%,100%,((#REF!-$BN10)/($BO10-$BN10)))</f>
        <v>#REF!</v>
      </c>
      <c r="BQ10" s="29">
        <f t="shared" si="3"/>
        <v>138040000</v>
      </c>
      <c r="BR10" s="23" t="e">
        <f>+IF(BK10="1 SI","FINALIZADO",IF($BO10&lt;=#REF!,"FINALIZADO","EJECUCIÓN"))</f>
        <v>#REF!</v>
      </c>
      <c r="BS10" s="23">
        <v>138040000</v>
      </c>
      <c r="BT10" s="23">
        <f>+Tabla3[[#This Row],[VALOR TOTAL DE CONTRATO (ANTES DE LIQUIDACIÓN - LIBERACIÓN DE SALDOS)]]-Tabla3[[#This Row],[RECURSO TOTALES DESEMBOLSADOS]]</f>
        <v>0</v>
      </c>
      <c r="BU10" s="23"/>
      <c r="BW10" s="23" t="s">
        <v>98</v>
      </c>
      <c r="BX10" s="23" t="str">
        <f t="shared" si="4"/>
        <v>enero</v>
      </c>
      <c r="BY10" s="23" t="s">
        <v>113</v>
      </c>
      <c r="BZ10" s="23" t="s">
        <v>113</v>
      </c>
      <c r="CA10" s="23" t="s">
        <v>113</v>
      </c>
      <c r="CB10" t="s">
        <v>117</v>
      </c>
      <c r="CC10" t="s">
        <v>118</v>
      </c>
    </row>
    <row r="11" spans="1:81" x14ac:dyDescent="0.25">
      <c r="A11" s="23">
        <v>2024</v>
      </c>
      <c r="B11" s="25">
        <v>8</v>
      </c>
      <c r="C11" s="23" t="s">
        <v>87</v>
      </c>
      <c r="D11" t="s">
        <v>88</v>
      </c>
      <c r="E11" t="s">
        <v>89</v>
      </c>
      <c r="F11" t="s">
        <v>90</v>
      </c>
      <c r="G11" t="s">
        <v>91</v>
      </c>
      <c r="H11" s="23" t="s">
        <v>92</v>
      </c>
      <c r="I11" s="23" t="s">
        <v>119</v>
      </c>
      <c r="J11" t="s">
        <v>167</v>
      </c>
      <c r="K11" s="23" t="s">
        <v>95</v>
      </c>
      <c r="L11" s="20" t="s">
        <v>121</v>
      </c>
      <c r="M11" s="28" t="s">
        <v>168</v>
      </c>
      <c r="N11" s="23"/>
      <c r="O11" s="23" t="s">
        <v>98</v>
      </c>
      <c r="P11" s="20" t="s">
        <v>169</v>
      </c>
      <c r="Q11" s="20" t="s">
        <v>100</v>
      </c>
      <c r="R11" t="s">
        <v>170</v>
      </c>
      <c r="S11" t="s">
        <v>171</v>
      </c>
      <c r="T11" t="s">
        <v>172</v>
      </c>
      <c r="U11" s="6">
        <v>90666667</v>
      </c>
      <c r="V11" s="6">
        <v>90666667</v>
      </c>
      <c r="W11" s="29">
        <v>8000000</v>
      </c>
      <c r="X11" s="29">
        <v>0</v>
      </c>
      <c r="Y11" s="23" t="s">
        <v>104</v>
      </c>
      <c r="Z11" t="s">
        <v>98</v>
      </c>
      <c r="AA11" t="s">
        <v>105</v>
      </c>
      <c r="AB11" s="30">
        <v>0</v>
      </c>
      <c r="AC11" s="30"/>
      <c r="AD11" s="30"/>
      <c r="AE11" s="24">
        <v>3924</v>
      </c>
      <c r="AF11" s="31">
        <v>45294</v>
      </c>
      <c r="AG11">
        <v>3824</v>
      </c>
      <c r="AH11" s="26">
        <v>45301</v>
      </c>
      <c r="AI11" s="32" t="s">
        <v>106</v>
      </c>
      <c r="AJ11" t="s">
        <v>173</v>
      </c>
      <c r="AK11" s="33"/>
      <c r="AL11" t="s">
        <v>98</v>
      </c>
      <c r="AM11" s="26">
        <v>45296</v>
      </c>
      <c r="AN11" s="23" t="s">
        <v>108</v>
      </c>
      <c r="AO11" s="23" t="s">
        <v>108</v>
      </c>
      <c r="AP11" t="s">
        <v>109</v>
      </c>
      <c r="AQ11" t="s">
        <v>174</v>
      </c>
      <c r="AR11" t="s">
        <v>175</v>
      </c>
      <c r="AS11" t="s">
        <v>100</v>
      </c>
      <c r="AT11" s="23">
        <v>80111600</v>
      </c>
      <c r="AU11" s="41" t="s">
        <v>176</v>
      </c>
      <c r="AV11" s="23" t="s">
        <v>113</v>
      </c>
      <c r="AW11" s="20" t="s">
        <v>114</v>
      </c>
      <c r="AX11" s="26">
        <v>45300</v>
      </c>
      <c r="AY11" t="s">
        <v>115</v>
      </c>
      <c r="AZ11" s="26">
        <v>45300</v>
      </c>
      <c r="BA11" s="26">
        <v>45301</v>
      </c>
      <c r="BB11" s="26">
        <v>45645</v>
      </c>
      <c r="BC11" s="35">
        <f>+Tabla3[[#This Row],[FECHA TERMINACION
(INICIAL)]]-Tabla3[[#This Row],[FECHA INICIO]]</f>
        <v>344</v>
      </c>
      <c r="BD11" s="35">
        <f>+Tabla3[[#This Row],[PLAZO DE EJECUCIÓN EN DÍAS (INICIAL)]]/30</f>
        <v>11.466666666666667</v>
      </c>
      <c r="BE11" t="s">
        <v>177</v>
      </c>
      <c r="BF11" s="29">
        <f>+[1]BD_2!E9</f>
        <v>0</v>
      </c>
      <c r="BG11" s="29">
        <f>[1]BD_2!BA9</f>
        <v>2933333</v>
      </c>
      <c r="BH11" s="23">
        <f>[1]BD_2!CF9</f>
        <v>11</v>
      </c>
      <c r="BI11" s="23">
        <f>+COUNTIF(Tabla3[[#This Row],[VALOR REDUCIDO]:[TOTAL TIEMPO PRORROGADO EN DÍAS
]],"&lt;&gt;0")</f>
        <v>2</v>
      </c>
      <c r="BJ11" s="23" t="str">
        <f>+[1]BD_2!CG9</f>
        <v>2 NO</v>
      </c>
      <c r="BK11" s="26" t="str">
        <f>[1]BD_2!CL9</f>
        <v>2 NO</v>
      </c>
      <c r="BL11" s="23" t="s">
        <v>98</v>
      </c>
      <c r="BM11">
        <f t="shared" si="0"/>
        <v>355</v>
      </c>
      <c r="BN11" s="36">
        <f t="shared" si="1"/>
        <v>45301</v>
      </c>
      <c r="BO11" s="36">
        <f t="shared" si="2"/>
        <v>45656</v>
      </c>
      <c r="BP11" s="37" t="e">
        <f>IF(((#REF!-$BN11)/($BO11-$BN11))&gt;=100%,100%,((#REF!-$BN11)/($BO11-$BN11)))</f>
        <v>#REF!</v>
      </c>
      <c r="BQ11" s="29">
        <f t="shared" si="3"/>
        <v>93600000</v>
      </c>
      <c r="BR11" s="23" t="e">
        <f>+IF(BK11="1 SI","FINALIZADO",IF($BO11&lt;=#REF!,"FINALIZADO","EJECUCIÓN"))</f>
        <v>#REF!</v>
      </c>
      <c r="BS11" s="23">
        <v>93600000</v>
      </c>
      <c r="BT11" s="23">
        <f>+Tabla3[[#This Row],[VALOR TOTAL DE CONTRATO (ANTES DE LIQUIDACIÓN - LIBERACIÓN DE SALDOS)]]-Tabla3[[#This Row],[RECURSO TOTALES DESEMBOLSADOS]]</f>
        <v>0</v>
      </c>
      <c r="BU11" s="23"/>
      <c r="BW11" s="23" t="s">
        <v>98</v>
      </c>
      <c r="BX11" s="23" t="str">
        <f t="shared" si="4"/>
        <v>enero</v>
      </c>
      <c r="BY11" s="23" t="s">
        <v>113</v>
      </c>
      <c r="BZ11" s="23" t="s">
        <v>113</v>
      </c>
      <c r="CA11" s="23" t="s">
        <v>113</v>
      </c>
      <c r="CB11" t="s">
        <v>117</v>
      </c>
      <c r="CC11" t="s">
        <v>118</v>
      </c>
    </row>
    <row r="12" spans="1:81" x14ac:dyDescent="0.25">
      <c r="A12" s="23">
        <v>2024</v>
      </c>
      <c r="B12" s="25">
        <v>9</v>
      </c>
      <c r="C12" s="23" t="s">
        <v>87</v>
      </c>
      <c r="D12" t="s">
        <v>88</v>
      </c>
      <c r="E12" t="s">
        <v>89</v>
      </c>
      <c r="F12" t="s">
        <v>90</v>
      </c>
      <c r="G12" t="s">
        <v>91</v>
      </c>
      <c r="H12" s="23" t="s">
        <v>92</v>
      </c>
      <c r="I12" s="23" t="s">
        <v>119</v>
      </c>
      <c r="J12" t="s">
        <v>178</v>
      </c>
      <c r="K12" s="23" t="s">
        <v>95</v>
      </c>
      <c r="L12" s="20" t="s">
        <v>179</v>
      </c>
      <c r="M12" s="28" t="s">
        <v>180</v>
      </c>
      <c r="N12" s="23"/>
      <c r="O12" s="23" t="s">
        <v>98</v>
      </c>
      <c r="P12" s="20" t="s">
        <v>99</v>
      </c>
      <c r="Q12" s="20" t="s">
        <v>100</v>
      </c>
      <c r="R12" t="s">
        <v>181</v>
      </c>
      <c r="S12" t="s">
        <v>124</v>
      </c>
      <c r="T12" t="s">
        <v>182</v>
      </c>
      <c r="U12" s="6">
        <v>32000000</v>
      </c>
      <c r="V12" s="6">
        <v>32000000</v>
      </c>
      <c r="W12" s="29">
        <v>8000000</v>
      </c>
      <c r="X12" s="29">
        <v>0</v>
      </c>
      <c r="Y12" s="23" t="s">
        <v>104</v>
      </c>
      <c r="Z12" t="s">
        <v>98</v>
      </c>
      <c r="AA12" t="s">
        <v>105</v>
      </c>
      <c r="AB12" s="30">
        <v>0</v>
      </c>
      <c r="AC12" s="30"/>
      <c r="AD12" s="30"/>
      <c r="AE12" s="24">
        <v>1524</v>
      </c>
      <c r="AF12" s="31">
        <v>45294</v>
      </c>
      <c r="AG12">
        <v>3624</v>
      </c>
      <c r="AH12" s="26">
        <v>45301</v>
      </c>
      <c r="AI12" s="32" t="s">
        <v>106</v>
      </c>
      <c r="AJ12" t="s">
        <v>107</v>
      </c>
      <c r="AK12" s="33"/>
      <c r="AL12" t="s">
        <v>98</v>
      </c>
      <c r="AM12" s="26">
        <v>45296</v>
      </c>
      <c r="AN12" s="23" t="s">
        <v>108</v>
      </c>
      <c r="AO12" s="23" t="s">
        <v>108</v>
      </c>
      <c r="AP12" t="s">
        <v>109</v>
      </c>
      <c r="AQ12" t="s">
        <v>110</v>
      </c>
      <c r="AR12" t="s">
        <v>111</v>
      </c>
      <c r="AS12" t="s">
        <v>100</v>
      </c>
      <c r="AT12" s="23">
        <v>80111600</v>
      </c>
      <c r="AU12" s="41" t="s">
        <v>183</v>
      </c>
      <c r="AV12" s="23" t="s">
        <v>113</v>
      </c>
      <c r="AW12" s="20" t="s">
        <v>114</v>
      </c>
      <c r="AX12" s="26">
        <v>45296</v>
      </c>
      <c r="AY12" t="s">
        <v>115</v>
      </c>
      <c r="AZ12" s="26">
        <v>45296</v>
      </c>
      <c r="BA12" s="26">
        <v>45301</v>
      </c>
      <c r="BB12" s="26">
        <v>45421</v>
      </c>
      <c r="BC12" s="35">
        <f>+Tabla3[[#This Row],[FECHA TERMINACION
(INICIAL)]]-Tabla3[[#This Row],[FECHA INICIO]]</f>
        <v>120</v>
      </c>
      <c r="BD12" s="35">
        <f>+Tabla3[[#This Row],[PLAZO DE EJECUCIÓN EN DÍAS (INICIAL)]]/30</f>
        <v>4</v>
      </c>
      <c r="BE12" t="s">
        <v>127</v>
      </c>
      <c r="BF12" s="29">
        <f>+[1]BD_2!E10</f>
        <v>0</v>
      </c>
      <c r="BG12" s="29">
        <f>[1]BD_2!BA10</f>
        <v>16000000</v>
      </c>
      <c r="BH12" s="23">
        <f>[1]BD_2!CF10</f>
        <v>61</v>
      </c>
      <c r="BI12" s="23">
        <f>+COUNTIF(Tabla3[[#This Row],[VALOR REDUCIDO]:[TOTAL TIEMPO PRORROGADO EN DÍAS
]],"&lt;&gt;0")</f>
        <v>2</v>
      </c>
      <c r="BJ12" s="23" t="str">
        <f>+[1]BD_2!CG10</f>
        <v>2 NO</v>
      </c>
      <c r="BK12" s="26" t="str">
        <f>[1]BD_2!CL10</f>
        <v>1 SI</v>
      </c>
      <c r="BL12" s="23" t="s">
        <v>98</v>
      </c>
      <c r="BM12">
        <f t="shared" si="0"/>
        <v>181</v>
      </c>
      <c r="BN12" s="36">
        <f t="shared" si="1"/>
        <v>45301</v>
      </c>
      <c r="BO12" s="36">
        <f t="shared" si="2"/>
        <v>45482</v>
      </c>
      <c r="BP12" s="37" t="e">
        <f>IF(((#REF!-$BN12)/($BO12-$BN12))&gt;=100%,100%,((#REF!-$BN12)/($BO12-$BN12)))</f>
        <v>#REF!</v>
      </c>
      <c r="BQ12" s="29">
        <f t="shared" si="3"/>
        <v>48000000</v>
      </c>
      <c r="BR12" s="23" t="s">
        <v>128</v>
      </c>
      <c r="BS12" s="23">
        <v>46133333</v>
      </c>
      <c r="BT12" s="23">
        <f>+Tabla3[[#This Row],[VALOR TOTAL DE CONTRATO (ANTES DE LIQUIDACIÓN - LIBERACIÓN DE SALDOS)]]-Tabla3[[#This Row],[RECURSO TOTALES DESEMBOLSADOS]]</f>
        <v>1866667</v>
      </c>
      <c r="BU12" s="23"/>
      <c r="BW12" s="23" t="s">
        <v>98</v>
      </c>
      <c r="BX12" s="23" t="str">
        <f t="shared" si="4"/>
        <v>enero</v>
      </c>
      <c r="BY12" s="23" t="s">
        <v>113</v>
      </c>
      <c r="BZ12" s="23" t="s">
        <v>113</v>
      </c>
      <c r="CA12" s="23" t="s">
        <v>113</v>
      </c>
      <c r="CB12" t="s">
        <v>117</v>
      </c>
      <c r="CC12" t="s">
        <v>118</v>
      </c>
    </row>
    <row r="13" spans="1:81" x14ac:dyDescent="0.25">
      <c r="A13" s="23">
        <v>2024</v>
      </c>
      <c r="B13" s="25">
        <v>10</v>
      </c>
      <c r="C13" s="23" t="s">
        <v>87</v>
      </c>
      <c r="D13" t="s">
        <v>88</v>
      </c>
      <c r="E13" t="s">
        <v>89</v>
      </c>
      <c r="F13" t="s">
        <v>90</v>
      </c>
      <c r="G13" t="s">
        <v>91</v>
      </c>
      <c r="H13" s="23" t="s">
        <v>92</v>
      </c>
      <c r="I13" s="23" t="s">
        <v>119</v>
      </c>
      <c r="J13" t="s">
        <v>184</v>
      </c>
      <c r="K13" s="23" t="s">
        <v>95</v>
      </c>
      <c r="L13" s="20" t="s">
        <v>121</v>
      </c>
      <c r="M13" s="28" t="s">
        <v>185</v>
      </c>
      <c r="N13" s="23"/>
      <c r="O13" s="23" t="s">
        <v>98</v>
      </c>
      <c r="P13" s="20" t="s">
        <v>186</v>
      </c>
      <c r="Q13" s="20" t="s">
        <v>186</v>
      </c>
      <c r="R13" t="s">
        <v>187</v>
      </c>
      <c r="S13" t="s">
        <v>188</v>
      </c>
      <c r="T13" t="s">
        <v>189</v>
      </c>
      <c r="U13" s="6">
        <v>96408000</v>
      </c>
      <c r="V13" s="6">
        <v>96408000</v>
      </c>
      <c r="W13" s="29">
        <v>8240000</v>
      </c>
      <c r="X13" s="29">
        <v>0</v>
      </c>
      <c r="Y13" s="23" t="s">
        <v>104</v>
      </c>
      <c r="Z13" t="s">
        <v>98</v>
      </c>
      <c r="AA13" t="s">
        <v>105</v>
      </c>
      <c r="AB13" s="30">
        <v>0</v>
      </c>
      <c r="AC13" s="30"/>
      <c r="AD13" s="30"/>
      <c r="AE13" s="24">
        <v>3224</v>
      </c>
      <c r="AF13" s="31">
        <v>45294</v>
      </c>
      <c r="AG13">
        <v>1824</v>
      </c>
      <c r="AH13" s="26">
        <v>45300</v>
      </c>
      <c r="AI13" s="32" t="s">
        <v>106</v>
      </c>
      <c r="AJ13" t="s">
        <v>190</v>
      </c>
      <c r="AK13" s="33"/>
      <c r="AL13" t="s">
        <v>98</v>
      </c>
      <c r="AM13" s="26">
        <v>45296</v>
      </c>
      <c r="AN13" s="23" t="s">
        <v>108</v>
      </c>
      <c r="AO13" s="23" t="s">
        <v>108</v>
      </c>
      <c r="AP13" t="s">
        <v>109</v>
      </c>
      <c r="AQ13" t="s">
        <v>191</v>
      </c>
      <c r="AR13" t="s">
        <v>192</v>
      </c>
      <c r="AS13" t="s">
        <v>186</v>
      </c>
      <c r="AT13" s="23">
        <v>80111600</v>
      </c>
      <c r="AU13" s="41" t="s">
        <v>193</v>
      </c>
      <c r="AV13" s="23" t="s">
        <v>113</v>
      </c>
      <c r="AW13" s="20" t="s">
        <v>114</v>
      </c>
      <c r="AX13" s="26">
        <v>45299</v>
      </c>
      <c r="AY13" t="s">
        <v>144</v>
      </c>
      <c r="AZ13" s="26">
        <v>45299</v>
      </c>
      <c r="BA13" s="26">
        <v>45300</v>
      </c>
      <c r="BB13" s="26">
        <v>45655</v>
      </c>
      <c r="BC13" s="35">
        <f>+Tabla3[[#This Row],[FECHA TERMINACION
(INICIAL)]]-Tabla3[[#This Row],[FECHA INICIO]]</f>
        <v>355</v>
      </c>
      <c r="BD13" s="35">
        <f>+Tabla3[[#This Row],[PLAZO DE EJECUCIÓN EN DÍAS (INICIAL)]]/30</f>
        <v>11.833333333333334</v>
      </c>
      <c r="BE13" t="s">
        <v>194</v>
      </c>
      <c r="BF13" s="29">
        <f>+[1]BD_2!E11</f>
        <v>0</v>
      </c>
      <c r="BG13" s="29">
        <f>[1]BD_2!BA11</f>
        <v>0</v>
      </c>
      <c r="BH13" s="23">
        <f>[1]BD_2!CF11</f>
        <v>0</v>
      </c>
      <c r="BI13" s="23">
        <f>+COUNTIF(Tabla3[[#This Row],[VALOR REDUCIDO]:[TOTAL TIEMPO PRORROGADO EN DÍAS
]],"&lt;&gt;0")</f>
        <v>0</v>
      </c>
      <c r="BJ13" s="23" t="str">
        <f>+[1]BD_2!CG11</f>
        <v>2 NO</v>
      </c>
      <c r="BK13" s="26" t="str">
        <f>[1]BD_2!CL11</f>
        <v>2 NO</v>
      </c>
      <c r="BL13" s="23" t="s">
        <v>98</v>
      </c>
      <c r="BM13">
        <f t="shared" si="0"/>
        <v>355</v>
      </c>
      <c r="BN13" s="36">
        <f t="shared" si="1"/>
        <v>45300</v>
      </c>
      <c r="BO13" s="36">
        <f t="shared" si="2"/>
        <v>45655</v>
      </c>
      <c r="BP13" s="37" t="e">
        <f>IF(((#REF!-$BN13)/($BO13-$BN13))&gt;=100%,100%,((#REF!-$BN13)/($BO13-$BN13)))</f>
        <v>#REF!</v>
      </c>
      <c r="BQ13" s="29">
        <f t="shared" si="3"/>
        <v>96408000</v>
      </c>
      <c r="BR13" s="23" t="e">
        <f>+IF(BK13="1 SI","FINALIZADO",IF($BO13&lt;=#REF!,"FINALIZADO","EJECUCIÓN"))</f>
        <v>#REF!</v>
      </c>
      <c r="BS13" s="23">
        <v>96408000</v>
      </c>
      <c r="BT13" s="23">
        <f>+Tabla3[[#This Row],[VALOR TOTAL DE CONTRATO (ANTES DE LIQUIDACIÓN - LIBERACIÓN DE SALDOS)]]-Tabla3[[#This Row],[RECURSO TOTALES DESEMBOLSADOS]]</f>
        <v>0</v>
      </c>
      <c r="BU13" s="23"/>
      <c r="BW13" s="23" t="s">
        <v>98</v>
      </c>
      <c r="BX13" s="23" t="str">
        <f t="shared" si="4"/>
        <v>enero</v>
      </c>
      <c r="BY13" s="23" t="s">
        <v>113</v>
      </c>
      <c r="BZ13" s="23" t="s">
        <v>113</v>
      </c>
      <c r="CA13" s="23" t="s">
        <v>113</v>
      </c>
      <c r="CB13" t="s">
        <v>117</v>
      </c>
      <c r="CC13" t="s">
        <v>118</v>
      </c>
    </row>
    <row r="14" spans="1:81" x14ac:dyDescent="0.25">
      <c r="A14" s="23">
        <v>2024</v>
      </c>
      <c r="B14" s="25">
        <v>11</v>
      </c>
      <c r="C14" s="23" t="s">
        <v>87</v>
      </c>
      <c r="D14" t="s">
        <v>88</v>
      </c>
      <c r="E14" t="s">
        <v>89</v>
      </c>
      <c r="F14" t="s">
        <v>90</v>
      </c>
      <c r="G14" t="s">
        <v>91</v>
      </c>
      <c r="H14" s="23" t="s">
        <v>92</v>
      </c>
      <c r="I14" s="23" t="s">
        <v>119</v>
      </c>
      <c r="J14" t="s">
        <v>195</v>
      </c>
      <c r="K14" s="23" t="s">
        <v>95</v>
      </c>
      <c r="L14" s="20" t="s">
        <v>196</v>
      </c>
      <c r="M14" s="28" t="s">
        <v>197</v>
      </c>
      <c r="N14" s="23"/>
      <c r="O14" s="23" t="s">
        <v>98</v>
      </c>
      <c r="P14" s="20" t="s">
        <v>99</v>
      </c>
      <c r="Q14" s="20" t="s">
        <v>100</v>
      </c>
      <c r="R14" t="s">
        <v>198</v>
      </c>
      <c r="S14" t="s">
        <v>199</v>
      </c>
      <c r="T14" t="s">
        <v>200</v>
      </c>
      <c r="U14" s="6">
        <v>79100000</v>
      </c>
      <c r="V14" s="6">
        <v>79100000</v>
      </c>
      <c r="W14" s="29">
        <v>7000000</v>
      </c>
      <c r="X14" s="29">
        <v>0</v>
      </c>
      <c r="Y14" s="23" t="s">
        <v>104</v>
      </c>
      <c r="Z14" t="s">
        <v>98</v>
      </c>
      <c r="AA14" t="s">
        <v>105</v>
      </c>
      <c r="AB14" s="30">
        <v>0</v>
      </c>
      <c r="AC14" s="30"/>
      <c r="AD14" s="30"/>
      <c r="AE14" s="24" t="s">
        <v>201</v>
      </c>
      <c r="AF14" s="31">
        <v>45294</v>
      </c>
      <c r="AG14" t="s">
        <v>202</v>
      </c>
      <c r="AH14" s="26">
        <v>45301</v>
      </c>
      <c r="AI14" s="32" t="s">
        <v>106</v>
      </c>
      <c r="AJ14" t="s">
        <v>203</v>
      </c>
      <c r="AK14" s="33"/>
      <c r="AL14" t="s">
        <v>98</v>
      </c>
      <c r="AM14" s="26">
        <v>45296</v>
      </c>
      <c r="AN14" s="23" t="s">
        <v>108</v>
      </c>
      <c r="AO14" s="23" t="s">
        <v>108</v>
      </c>
      <c r="AP14" t="s">
        <v>109</v>
      </c>
      <c r="AQ14" t="s">
        <v>110</v>
      </c>
      <c r="AR14" t="s">
        <v>111</v>
      </c>
      <c r="AS14" t="s">
        <v>100</v>
      </c>
      <c r="AT14" s="23">
        <v>80111600</v>
      </c>
      <c r="AU14" s="41" t="s">
        <v>204</v>
      </c>
      <c r="AV14" s="23" t="s">
        <v>113</v>
      </c>
      <c r="AW14" s="20" t="s">
        <v>114</v>
      </c>
      <c r="AX14" s="26">
        <v>45300</v>
      </c>
      <c r="AY14" t="s">
        <v>115</v>
      </c>
      <c r="AZ14" s="26">
        <v>45300</v>
      </c>
      <c r="BA14" s="26">
        <v>45301</v>
      </c>
      <c r="BB14" s="26">
        <v>45644</v>
      </c>
      <c r="BC14" s="35">
        <f>+Tabla3[[#This Row],[FECHA TERMINACION
(INICIAL)]]-Tabla3[[#This Row],[FECHA INICIO]]</f>
        <v>343</v>
      </c>
      <c r="BD14" s="35">
        <f>+Tabla3[[#This Row],[PLAZO DE EJECUCIÓN EN DÍAS (INICIAL)]]/30</f>
        <v>11.433333333333334</v>
      </c>
      <c r="BE14" t="s">
        <v>205</v>
      </c>
      <c r="BF14" s="29">
        <f>+[1]BD_2!E12</f>
        <v>0</v>
      </c>
      <c r="BG14" s="29">
        <f>[1]BD_2!BA12</f>
        <v>2800000</v>
      </c>
      <c r="BH14" s="23">
        <f>[1]BD_2!CF12</f>
        <v>13</v>
      </c>
      <c r="BI14" s="23">
        <f>+COUNTIF(Tabla3[[#This Row],[VALOR REDUCIDO]:[TOTAL TIEMPO PRORROGADO EN DÍAS
]],"&lt;&gt;0")</f>
        <v>2</v>
      </c>
      <c r="BJ14" s="23" t="str">
        <f>+[1]BD_2!CG12</f>
        <v>2 NO</v>
      </c>
      <c r="BK14" s="26" t="str">
        <f>[1]BD_2!CL12</f>
        <v>2 NO</v>
      </c>
      <c r="BL14" s="23" t="s">
        <v>98</v>
      </c>
      <c r="BM14">
        <f t="shared" si="0"/>
        <v>356</v>
      </c>
      <c r="BN14" s="36">
        <f t="shared" si="1"/>
        <v>45301</v>
      </c>
      <c r="BO14" s="36">
        <f t="shared" si="2"/>
        <v>45657</v>
      </c>
      <c r="BP14" s="37" t="e">
        <f>IF(((#REF!-$BN14)/($BO14-$BN14))&gt;=100%,100%,((#REF!-$BN14)/($BO14-$BN14)))</f>
        <v>#REF!</v>
      </c>
      <c r="BQ14" s="29">
        <f t="shared" si="3"/>
        <v>81900000</v>
      </c>
      <c r="BR14" s="23" t="e">
        <f>+IF(BK14="1 SI","FINALIZADO",IF($BO14&lt;=#REF!,"FINALIZADO","EJECUCIÓN"))</f>
        <v>#REF!</v>
      </c>
      <c r="BS14" s="23">
        <v>81900000</v>
      </c>
      <c r="BT14" s="23">
        <f>+Tabla3[[#This Row],[VALOR TOTAL DE CONTRATO (ANTES DE LIQUIDACIÓN - LIBERACIÓN DE SALDOS)]]-Tabla3[[#This Row],[RECURSO TOTALES DESEMBOLSADOS]]</f>
        <v>0</v>
      </c>
      <c r="BU14" s="23"/>
      <c r="BW14" s="23" t="s">
        <v>98</v>
      </c>
      <c r="BX14" s="23" t="str">
        <f t="shared" si="4"/>
        <v>enero</v>
      </c>
      <c r="BY14" s="23" t="s">
        <v>113</v>
      </c>
      <c r="BZ14" s="23" t="s">
        <v>113</v>
      </c>
      <c r="CA14" s="23" t="s">
        <v>113</v>
      </c>
      <c r="CB14" t="s">
        <v>117</v>
      </c>
      <c r="CC14" t="s">
        <v>118</v>
      </c>
    </row>
    <row r="15" spans="1:81" x14ac:dyDescent="0.25">
      <c r="A15" s="23">
        <v>2024</v>
      </c>
      <c r="B15" s="25">
        <v>12</v>
      </c>
      <c r="C15" s="23" t="s">
        <v>87</v>
      </c>
      <c r="D15" t="s">
        <v>88</v>
      </c>
      <c r="E15" t="s">
        <v>89</v>
      </c>
      <c r="F15" t="s">
        <v>90</v>
      </c>
      <c r="G15" t="s">
        <v>91</v>
      </c>
      <c r="H15" s="23" t="s">
        <v>92</v>
      </c>
      <c r="I15" s="23" t="s">
        <v>119</v>
      </c>
      <c r="J15" t="s">
        <v>206</v>
      </c>
      <c r="K15" s="23" t="s">
        <v>95</v>
      </c>
      <c r="L15" s="20" t="s">
        <v>121</v>
      </c>
      <c r="M15" s="28" t="s">
        <v>207</v>
      </c>
      <c r="N15" s="23"/>
      <c r="O15" s="23" t="s">
        <v>98</v>
      </c>
      <c r="P15" s="20" t="s">
        <v>99</v>
      </c>
      <c r="Q15" s="20" t="s">
        <v>100</v>
      </c>
      <c r="R15" t="s">
        <v>181</v>
      </c>
      <c r="S15" t="s">
        <v>124</v>
      </c>
      <c r="T15" t="s">
        <v>208</v>
      </c>
      <c r="U15" s="6">
        <v>68266667</v>
      </c>
      <c r="V15" s="6">
        <v>68266667</v>
      </c>
      <c r="W15" s="29">
        <v>8000000</v>
      </c>
      <c r="X15" s="29">
        <v>0</v>
      </c>
      <c r="Y15" s="23" t="s">
        <v>104</v>
      </c>
      <c r="Z15" t="s">
        <v>98</v>
      </c>
      <c r="AA15" t="s">
        <v>105</v>
      </c>
      <c r="AB15" s="30">
        <v>0</v>
      </c>
      <c r="AC15" s="30"/>
      <c r="AD15" s="30"/>
      <c r="AE15" s="24">
        <v>1524</v>
      </c>
      <c r="AF15" s="31">
        <v>45294</v>
      </c>
      <c r="AG15">
        <v>3724</v>
      </c>
      <c r="AH15" s="26">
        <v>45301</v>
      </c>
      <c r="AI15" s="32" t="s">
        <v>106</v>
      </c>
      <c r="AJ15" t="s">
        <v>107</v>
      </c>
      <c r="AK15" s="27">
        <v>202300000000289</v>
      </c>
      <c r="AL15" t="s">
        <v>98</v>
      </c>
      <c r="AM15" s="26">
        <v>45300</v>
      </c>
      <c r="AN15" s="23" t="s">
        <v>108</v>
      </c>
      <c r="AO15" s="23" t="s">
        <v>108</v>
      </c>
      <c r="AP15" t="s">
        <v>109</v>
      </c>
      <c r="AQ15" t="s">
        <v>110</v>
      </c>
      <c r="AR15" t="s">
        <v>111</v>
      </c>
      <c r="AS15" t="s">
        <v>100</v>
      </c>
      <c r="AT15" s="23">
        <v>80111600</v>
      </c>
      <c r="AU15" s="41" t="s">
        <v>209</v>
      </c>
      <c r="AV15" s="23" t="s">
        <v>113</v>
      </c>
      <c r="AW15" s="20" t="s">
        <v>114</v>
      </c>
      <c r="AX15" s="26">
        <v>45300</v>
      </c>
      <c r="AY15" t="s">
        <v>115</v>
      </c>
      <c r="AZ15" s="26">
        <v>45300</v>
      </c>
      <c r="BA15" s="26">
        <v>45301</v>
      </c>
      <c r="BB15" s="26">
        <v>45475</v>
      </c>
      <c r="BC15" s="35">
        <f>+Tabla3[[#This Row],[FECHA TERMINACION
(INICIAL)]]-Tabla3[[#This Row],[FECHA INICIO]]</f>
        <v>174</v>
      </c>
      <c r="BD15" s="35">
        <f>+Tabla3[[#This Row],[PLAZO DE EJECUCIÓN EN DÍAS (INICIAL)]]/30</f>
        <v>5.8</v>
      </c>
      <c r="BE15" t="s">
        <v>210</v>
      </c>
      <c r="BF15" s="29">
        <f>+[1]BD_2!E13</f>
        <v>0</v>
      </c>
      <c r="BG15" s="29">
        <f>[1]BD_2!BA13</f>
        <v>0</v>
      </c>
      <c r="BH15" s="23">
        <f>[1]BD_2!CF13</f>
        <v>0</v>
      </c>
      <c r="BI15" s="23">
        <f>+COUNTIF(Tabla3[[#This Row],[VALOR REDUCIDO]:[TOTAL TIEMPO PRORROGADO EN DÍAS
]],"&lt;&gt;0")</f>
        <v>0</v>
      </c>
      <c r="BJ15" s="23" t="str">
        <f>+[1]BD_2!CG13</f>
        <v>2 NO</v>
      </c>
      <c r="BK15" s="26" t="str">
        <f>[1]BD_2!CL13</f>
        <v>2 NO</v>
      </c>
      <c r="BL15" s="23" t="s">
        <v>113</v>
      </c>
      <c r="BM15">
        <f t="shared" si="0"/>
        <v>174</v>
      </c>
      <c r="BN15" s="36">
        <f t="shared" si="1"/>
        <v>45301</v>
      </c>
      <c r="BO15" s="36">
        <f t="shared" si="2"/>
        <v>45475</v>
      </c>
      <c r="BP15" s="37" t="e">
        <f>IF(((#REF!-$BN15)/($BO15-$BN15))&gt;=100%,100%,((#REF!-$BN15)/($BO15-$BN15)))</f>
        <v>#REF!</v>
      </c>
      <c r="BQ15" s="29">
        <f t="shared" si="3"/>
        <v>68266667</v>
      </c>
      <c r="BR15" s="23" t="e">
        <f>+IF(BK15="1 SI","FINALIZADO",IF($BO15&lt;=#REF!,"FINALIZADO","EJECUCIÓN"))</f>
        <v>#REF!</v>
      </c>
      <c r="BS15" s="23">
        <v>45600000</v>
      </c>
      <c r="BT15" s="23">
        <f>+Tabla3[[#This Row],[VALOR TOTAL DE CONTRATO (ANTES DE LIQUIDACIÓN - LIBERACIÓN DE SALDOS)]]-Tabla3[[#This Row],[RECURSO TOTALES DESEMBOLSADOS]]</f>
        <v>22666667</v>
      </c>
      <c r="BU15" s="23"/>
      <c r="BW15" s="23" t="s">
        <v>98</v>
      </c>
      <c r="BX15" s="23" t="str">
        <f t="shared" si="4"/>
        <v>enero</v>
      </c>
      <c r="BY15" s="23" t="s">
        <v>113</v>
      </c>
      <c r="BZ15" s="23" t="s">
        <v>113</v>
      </c>
      <c r="CA15" s="23" t="s">
        <v>113</v>
      </c>
      <c r="CB15" t="s">
        <v>117</v>
      </c>
      <c r="CC15" t="s">
        <v>118</v>
      </c>
    </row>
    <row r="16" spans="1:81" x14ac:dyDescent="0.25">
      <c r="A16" s="23">
        <v>2024</v>
      </c>
      <c r="B16" s="25" t="s">
        <v>211</v>
      </c>
      <c r="C16" s="23" t="s">
        <v>87</v>
      </c>
      <c r="D16" t="s">
        <v>88</v>
      </c>
      <c r="E16" t="s">
        <v>89</v>
      </c>
      <c r="F16" t="s">
        <v>90</v>
      </c>
      <c r="G16" t="s">
        <v>91</v>
      </c>
      <c r="H16" s="23" t="s">
        <v>92</v>
      </c>
      <c r="I16" s="23" t="s">
        <v>119</v>
      </c>
      <c r="J16" t="s">
        <v>178</v>
      </c>
      <c r="K16" s="23" t="s">
        <v>95</v>
      </c>
      <c r="L16" s="20" t="s">
        <v>179</v>
      </c>
      <c r="M16" s="28" t="s">
        <v>212</v>
      </c>
      <c r="N16" s="23"/>
      <c r="O16" s="23" t="s">
        <v>98</v>
      </c>
      <c r="P16" s="20" t="s">
        <v>99</v>
      </c>
      <c r="Q16" s="20" t="s">
        <v>100</v>
      </c>
      <c r="R16" t="s">
        <v>181</v>
      </c>
      <c r="S16" t="s">
        <v>124</v>
      </c>
      <c r="T16" t="s">
        <v>213</v>
      </c>
      <c r="U16" s="6">
        <v>22133334</v>
      </c>
      <c r="V16" s="6">
        <v>22133334</v>
      </c>
      <c r="W16" s="29">
        <v>8000000</v>
      </c>
      <c r="X16" s="29">
        <v>0</v>
      </c>
      <c r="Y16" s="23" t="s">
        <v>104</v>
      </c>
      <c r="Z16" t="s">
        <v>98</v>
      </c>
      <c r="AA16" t="s">
        <v>105</v>
      </c>
      <c r="AB16" s="30">
        <v>0</v>
      </c>
      <c r="AC16" s="30"/>
      <c r="AD16" s="30"/>
      <c r="AE16" s="24">
        <v>1524</v>
      </c>
      <c r="AF16" s="31">
        <v>45294</v>
      </c>
      <c r="AG16">
        <v>386724</v>
      </c>
      <c r="AH16" s="26">
        <v>45476</v>
      </c>
      <c r="AI16" s="32" t="s">
        <v>106</v>
      </c>
      <c r="AJ16" t="s">
        <v>107</v>
      </c>
      <c r="AK16" s="27">
        <v>202300000000289</v>
      </c>
      <c r="AL16" t="s">
        <v>98</v>
      </c>
      <c r="AM16" s="26">
        <v>45476</v>
      </c>
      <c r="AN16" s="23" t="s">
        <v>108</v>
      </c>
      <c r="AO16" s="23" t="s">
        <v>108</v>
      </c>
      <c r="AP16" t="s">
        <v>109</v>
      </c>
      <c r="AQ16" t="s">
        <v>110</v>
      </c>
      <c r="AR16" t="s">
        <v>111</v>
      </c>
      <c r="AS16" t="s">
        <v>100</v>
      </c>
      <c r="AT16" s="23">
        <v>80111600</v>
      </c>
      <c r="AU16" s="41" t="s">
        <v>209</v>
      </c>
      <c r="AV16" s="23" t="s">
        <v>113</v>
      </c>
      <c r="AW16" s="20" t="s">
        <v>114</v>
      </c>
      <c r="AX16" s="26">
        <v>45475</v>
      </c>
      <c r="AY16" t="s">
        <v>115</v>
      </c>
      <c r="AZ16" s="26">
        <v>45476</v>
      </c>
      <c r="BA16" s="26">
        <v>45499</v>
      </c>
      <c r="BB16" s="26">
        <v>45560</v>
      </c>
      <c r="BC16" s="35">
        <f>+Tabla3[[#This Row],[FECHA TERMINACION
(INICIAL)]]-Tabla3[[#This Row],[FECHA INICIO]]</f>
        <v>61</v>
      </c>
      <c r="BD16" s="35">
        <f>+Tabla3[[#This Row],[PLAZO DE EJECUCIÓN EN DÍAS (INICIAL)]]/30</f>
        <v>2.0333333333333332</v>
      </c>
      <c r="BE16" t="s">
        <v>214</v>
      </c>
      <c r="BF16" s="29">
        <f>+[1]BD_2!E14</f>
        <v>0</v>
      </c>
      <c r="BG16" s="29">
        <f>[1]BD_2!BA14</f>
        <v>24533333</v>
      </c>
      <c r="BH16" s="23">
        <f>[1]BD_2!CF14</f>
        <v>93</v>
      </c>
      <c r="BI16" s="23">
        <f>+COUNTIF(Tabla3[[#This Row],[VALOR REDUCIDO]:[TOTAL TIEMPO PRORROGADO EN DÍAS
]],"&lt;&gt;0")</f>
        <v>2</v>
      </c>
      <c r="BJ16" s="23" t="str">
        <f>+[1]BD_2!CG14</f>
        <v>2 NO</v>
      </c>
      <c r="BK16" s="26" t="str">
        <f>[1]BD_2!CL14</f>
        <v>2 NO</v>
      </c>
      <c r="BL16" s="23" t="s">
        <v>98</v>
      </c>
      <c r="BM16">
        <f t="shared" si="0"/>
        <v>154</v>
      </c>
      <c r="BN16" s="36">
        <f t="shared" si="1"/>
        <v>45499</v>
      </c>
      <c r="BO16" s="36">
        <f t="shared" si="2"/>
        <v>45653</v>
      </c>
      <c r="BP16" s="37" t="e">
        <f>IF(((#REF!-$BN16)/($BO16-$BN16))&gt;=100%,100%,((#REF!-$BN16)/($BO16-$BN16)))</f>
        <v>#REF!</v>
      </c>
      <c r="BQ16" s="29">
        <f t="shared" si="3"/>
        <v>46666667</v>
      </c>
      <c r="BR16" s="23" t="e">
        <f>+IF(BK16="1 SI","FINALIZADO",IF($BO16&lt;=#REF!,"FINALIZADO","EJECUCIÓN"))</f>
        <v>#REF!</v>
      </c>
      <c r="BS16" s="23">
        <v>46666667</v>
      </c>
      <c r="BT16" s="23">
        <f>+Tabla3[[#This Row],[VALOR TOTAL DE CONTRATO (ANTES DE LIQUIDACIÓN - LIBERACIÓN DE SALDOS)]]-Tabla3[[#This Row],[RECURSO TOTALES DESEMBOLSADOS]]</f>
        <v>0</v>
      </c>
      <c r="BU16" s="23"/>
      <c r="BW16" s="23" t="s">
        <v>98</v>
      </c>
      <c r="BX16" s="23" t="str">
        <f t="shared" si="4"/>
        <v>julio</v>
      </c>
      <c r="BY16" s="23" t="s">
        <v>113</v>
      </c>
      <c r="BZ16" s="23" t="s">
        <v>113</v>
      </c>
      <c r="CA16" s="23" t="s">
        <v>113</v>
      </c>
      <c r="CB16" t="s">
        <v>117</v>
      </c>
      <c r="CC16" t="s">
        <v>118</v>
      </c>
    </row>
    <row r="17" spans="1:81" x14ac:dyDescent="0.25">
      <c r="A17" s="23">
        <v>2024</v>
      </c>
      <c r="B17" s="25">
        <v>13</v>
      </c>
      <c r="C17" s="23" t="s">
        <v>87</v>
      </c>
      <c r="D17" t="s">
        <v>88</v>
      </c>
      <c r="E17" t="s">
        <v>89</v>
      </c>
      <c r="F17" t="s">
        <v>90</v>
      </c>
      <c r="G17" t="s">
        <v>91</v>
      </c>
      <c r="H17" s="23" t="s">
        <v>92</v>
      </c>
      <c r="I17" s="23" t="s">
        <v>119</v>
      </c>
      <c r="J17" t="s">
        <v>215</v>
      </c>
      <c r="K17" s="23" t="s">
        <v>95</v>
      </c>
      <c r="L17" s="20" t="s">
        <v>121</v>
      </c>
      <c r="M17" s="28" t="s">
        <v>216</v>
      </c>
      <c r="N17" s="23"/>
      <c r="O17" s="23" t="s">
        <v>98</v>
      </c>
      <c r="P17" s="20" t="s">
        <v>99</v>
      </c>
      <c r="Q17" s="20" t="s">
        <v>100</v>
      </c>
      <c r="R17" t="s">
        <v>181</v>
      </c>
      <c r="S17" t="s">
        <v>124</v>
      </c>
      <c r="T17" t="s">
        <v>217</v>
      </c>
      <c r="U17" s="6">
        <v>68000000</v>
      </c>
      <c r="V17" s="6">
        <v>68000000</v>
      </c>
      <c r="W17" s="29">
        <v>8000000</v>
      </c>
      <c r="X17" s="29">
        <v>0</v>
      </c>
      <c r="Y17" s="23" t="s">
        <v>104</v>
      </c>
      <c r="Z17" t="s">
        <v>98</v>
      </c>
      <c r="AA17" t="s">
        <v>105</v>
      </c>
      <c r="AB17" s="30">
        <v>0</v>
      </c>
      <c r="AC17" s="30"/>
      <c r="AD17" s="30"/>
      <c r="AE17" s="24">
        <v>1524</v>
      </c>
      <c r="AF17" s="31">
        <v>45294</v>
      </c>
      <c r="AG17">
        <v>2524</v>
      </c>
      <c r="AH17" s="26">
        <v>45301</v>
      </c>
      <c r="AI17" s="32" t="s">
        <v>106</v>
      </c>
      <c r="AJ17" t="s">
        <v>107</v>
      </c>
      <c r="AK17" s="33"/>
      <c r="AL17" t="s">
        <v>98</v>
      </c>
      <c r="AM17" s="26">
        <v>45300</v>
      </c>
      <c r="AN17" s="23" t="s">
        <v>108</v>
      </c>
      <c r="AO17" s="23" t="s">
        <v>108</v>
      </c>
      <c r="AP17" t="s">
        <v>109</v>
      </c>
      <c r="AQ17" t="s">
        <v>110</v>
      </c>
      <c r="AR17" t="s">
        <v>218</v>
      </c>
      <c r="AS17" t="s">
        <v>100</v>
      </c>
      <c r="AT17" s="23">
        <v>80111600</v>
      </c>
      <c r="AU17" s="41" t="s">
        <v>219</v>
      </c>
      <c r="AV17" s="23" t="s">
        <v>113</v>
      </c>
      <c r="AW17" s="20" t="s">
        <v>114</v>
      </c>
      <c r="AX17" s="26">
        <v>45300</v>
      </c>
      <c r="AY17" t="s">
        <v>115</v>
      </c>
      <c r="AZ17" s="26">
        <v>45300</v>
      </c>
      <c r="BA17" s="26">
        <v>45301</v>
      </c>
      <c r="BB17" s="26">
        <v>45559</v>
      </c>
      <c r="BC17" s="35">
        <f>+Tabla3[[#This Row],[FECHA TERMINACION
(INICIAL)]]-Tabla3[[#This Row],[FECHA INICIO]]</f>
        <v>258</v>
      </c>
      <c r="BD17" s="35">
        <f>+Tabla3[[#This Row],[PLAZO DE EJECUCIÓN EN DÍAS (INICIAL)]]/30</f>
        <v>8.6</v>
      </c>
      <c r="BE17" t="s">
        <v>220</v>
      </c>
      <c r="BF17" s="29">
        <f>+[1]BD_2!E15</f>
        <v>0</v>
      </c>
      <c r="BG17" s="29">
        <f>[1]BD_2!BA15</f>
        <v>24800000</v>
      </c>
      <c r="BH17" s="23">
        <f>[1]BD_2!CF15</f>
        <v>94</v>
      </c>
      <c r="BI17" s="23">
        <f>+COUNTIF(Tabla3[[#This Row],[VALOR REDUCIDO]:[TOTAL TIEMPO PRORROGADO EN DÍAS
]],"&lt;&gt;0")</f>
        <v>2</v>
      </c>
      <c r="BJ17" s="23" t="str">
        <f>+[1]BD_2!CG15</f>
        <v>2 NO</v>
      </c>
      <c r="BK17" s="26" t="str">
        <f>[1]BD_2!CL15</f>
        <v>2 NO</v>
      </c>
      <c r="BL17" s="23" t="s">
        <v>98</v>
      </c>
      <c r="BM17">
        <f t="shared" si="0"/>
        <v>352</v>
      </c>
      <c r="BN17" s="36">
        <f t="shared" si="1"/>
        <v>45301</v>
      </c>
      <c r="BO17" s="36">
        <f t="shared" si="2"/>
        <v>45653</v>
      </c>
      <c r="BP17" s="37" t="e">
        <f>IF(((#REF!-$BN17)/($BO17-$BN17))&gt;=100%,100%,((#REF!-$BN17)/($BO17-$BN17)))</f>
        <v>#REF!</v>
      </c>
      <c r="BQ17" s="29">
        <f t="shared" si="3"/>
        <v>92800000</v>
      </c>
      <c r="BR17" s="23" t="e">
        <f>+IF(BK17="1 SI","FINALIZADO",IF($BO17&lt;=#REF!,"FINALIZADO","EJECUCIÓN"))</f>
        <v>#REF!</v>
      </c>
      <c r="BS17" s="23">
        <v>92800000</v>
      </c>
      <c r="BT17" s="23">
        <f>+Tabla3[[#This Row],[VALOR TOTAL DE CONTRATO (ANTES DE LIQUIDACIÓN - LIBERACIÓN DE SALDOS)]]-Tabla3[[#This Row],[RECURSO TOTALES DESEMBOLSADOS]]</f>
        <v>0</v>
      </c>
      <c r="BU17" s="23"/>
      <c r="BW17" s="23" t="s">
        <v>98</v>
      </c>
      <c r="BX17" s="23" t="str">
        <f t="shared" si="4"/>
        <v>enero</v>
      </c>
      <c r="BY17" s="23" t="s">
        <v>113</v>
      </c>
      <c r="BZ17" s="23" t="s">
        <v>113</v>
      </c>
      <c r="CA17" s="23" t="s">
        <v>113</v>
      </c>
      <c r="CB17" t="s">
        <v>117</v>
      </c>
      <c r="CC17" t="s">
        <v>118</v>
      </c>
    </row>
    <row r="18" spans="1:81" ht="14.45" customHeight="1" x14ac:dyDescent="0.25">
      <c r="A18" s="23">
        <v>2024</v>
      </c>
      <c r="B18" s="25">
        <v>14</v>
      </c>
      <c r="C18" s="23" t="s">
        <v>87</v>
      </c>
      <c r="D18" t="s">
        <v>88</v>
      </c>
      <c r="E18" t="s">
        <v>89</v>
      </c>
      <c r="F18" t="s">
        <v>90</v>
      </c>
      <c r="G18" t="s">
        <v>91</v>
      </c>
      <c r="H18" s="23" t="s">
        <v>92</v>
      </c>
      <c r="I18" s="23" t="s">
        <v>119</v>
      </c>
      <c r="J18" t="s">
        <v>221</v>
      </c>
      <c r="K18" s="23" t="s">
        <v>95</v>
      </c>
      <c r="L18" s="20" t="s">
        <v>179</v>
      </c>
      <c r="M18" s="28" t="s">
        <v>222</v>
      </c>
      <c r="N18" s="23"/>
      <c r="O18" s="23" t="s">
        <v>98</v>
      </c>
      <c r="P18" s="20" t="s">
        <v>186</v>
      </c>
      <c r="Q18" s="20" t="s">
        <v>186</v>
      </c>
      <c r="R18" t="s">
        <v>223</v>
      </c>
      <c r="S18" t="s">
        <v>224</v>
      </c>
      <c r="T18" t="s">
        <v>225</v>
      </c>
      <c r="U18" s="6">
        <v>34800000</v>
      </c>
      <c r="V18" s="6">
        <v>34800000</v>
      </c>
      <c r="W18" s="29">
        <v>5800000</v>
      </c>
      <c r="X18" s="29">
        <v>0</v>
      </c>
      <c r="Y18" s="23" t="s">
        <v>104</v>
      </c>
      <c r="Z18" t="s">
        <v>98</v>
      </c>
      <c r="AA18" t="s">
        <v>105</v>
      </c>
      <c r="AB18" s="30">
        <v>0</v>
      </c>
      <c r="AC18" s="30"/>
      <c r="AD18" s="30"/>
      <c r="AE18" s="24">
        <v>3224</v>
      </c>
      <c r="AF18" s="31">
        <v>45294</v>
      </c>
      <c r="AG18">
        <v>3524</v>
      </c>
      <c r="AH18" s="26">
        <v>45301</v>
      </c>
      <c r="AI18" s="32" t="s">
        <v>106</v>
      </c>
      <c r="AJ18" t="s">
        <v>190</v>
      </c>
      <c r="AK18" s="33"/>
      <c r="AL18" t="s">
        <v>98</v>
      </c>
      <c r="AM18" s="26">
        <v>45300</v>
      </c>
      <c r="AN18" s="23" t="s">
        <v>108</v>
      </c>
      <c r="AO18" s="23" t="s">
        <v>108</v>
      </c>
      <c r="AP18" t="s">
        <v>109</v>
      </c>
      <c r="AQ18" t="s">
        <v>191</v>
      </c>
      <c r="AR18" t="s">
        <v>192</v>
      </c>
      <c r="AS18" t="s">
        <v>186</v>
      </c>
      <c r="AT18" s="23">
        <v>80111600</v>
      </c>
      <c r="AU18" s="41" t="s">
        <v>226</v>
      </c>
      <c r="AV18" s="23" t="s">
        <v>113</v>
      </c>
      <c r="AW18" s="20" t="s">
        <v>114</v>
      </c>
      <c r="AX18" s="26">
        <v>45300</v>
      </c>
      <c r="AY18" t="s">
        <v>144</v>
      </c>
      <c r="AZ18" s="26">
        <v>45300</v>
      </c>
      <c r="BA18" s="26">
        <v>45301</v>
      </c>
      <c r="BB18" s="26">
        <v>45482</v>
      </c>
      <c r="BC18" s="35">
        <f>+Tabla3[[#This Row],[FECHA TERMINACION
(INICIAL)]]-Tabla3[[#This Row],[FECHA INICIO]]</f>
        <v>181</v>
      </c>
      <c r="BD18" s="35">
        <f>+Tabla3[[#This Row],[PLAZO DE EJECUCIÓN EN DÍAS (INICIAL)]]/30</f>
        <v>6.0333333333333332</v>
      </c>
      <c r="BE18" t="s">
        <v>227</v>
      </c>
      <c r="BF18" s="29">
        <f>+[1]BD_2!E16</f>
        <v>0</v>
      </c>
      <c r="BG18" s="29">
        <f>[1]BD_2!BA16</f>
        <v>0</v>
      </c>
      <c r="BH18" s="23">
        <f>[1]BD_2!CF16</f>
        <v>0</v>
      </c>
      <c r="BI18" s="23">
        <f>+COUNTIF(Tabla3[[#This Row],[VALOR REDUCIDO]:[TOTAL TIEMPO PRORROGADO EN DÍAS
]],"&lt;&gt;0")</f>
        <v>0</v>
      </c>
      <c r="BJ18" s="23" t="str">
        <f>+[1]BD_2!CG16</f>
        <v>2 NO</v>
      </c>
      <c r="BK18" s="26" t="str">
        <f>[1]BD_2!CL16</f>
        <v>2 NO</v>
      </c>
      <c r="BL18" s="23" t="s">
        <v>98</v>
      </c>
      <c r="BM18">
        <f t="shared" si="0"/>
        <v>181</v>
      </c>
      <c r="BN18" s="36">
        <f t="shared" si="1"/>
        <v>45301</v>
      </c>
      <c r="BO18" s="36">
        <f t="shared" si="2"/>
        <v>45482</v>
      </c>
      <c r="BP18" s="37" t="e">
        <f>IF(((#REF!-$BN18)/($BO18-$BN18))&gt;=100%,100%,((#REF!-$BN18)/($BO18-$BN18)))</f>
        <v>#REF!</v>
      </c>
      <c r="BQ18" s="29">
        <f t="shared" si="3"/>
        <v>34800000</v>
      </c>
      <c r="BR18" s="23" t="e">
        <f>+IF(BK18="1 SI","FINALIZADO",IF($BO18&lt;=#REF!,"FINALIZADO","EJECUCIÓN"))</f>
        <v>#REF!</v>
      </c>
      <c r="BS18" s="23">
        <v>34800000</v>
      </c>
      <c r="BT18" s="23">
        <f>+Tabla3[[#This Row],[VALOR TOTAL DE CONTRATO (ANTES DE LIQUIDACIÓN - LIBERACIÓN DE SALDOS)]]-Tabla3[[#This Row],[RECURSO TOTALES DESEMBOLSADOS]]</f>
        <v>0</v>
      </c>
      <c r="BU18" s="23"/>
      <c r="BW18" s="23" t="s">
        <v>98</v>
      </c>
      <c r="BX18" s="23" t="str">
        <f t="shared" si="4"/>
        <v>enero</v>
      </c>
      <c r="BY18" s="23" t="s">
        <v>113</v>
      </c>
      <c r="BZ18" s="23" t="s">
        <v>113</v>
      </c>
      <c r="CA18" s="23" t="s">
        <v>113</v>
      </c>
      <c r="CB18" t="s">
        <v>117</v>
      </c>
      <c r="CC18" t="s">
        <v>118</v>
      </c>
    </row>
    <row r="19" spans="1:81" x14ac:dyDescent="0.25">
      <c r="A19" s="23">
        <v>2024</v>
      </c>
      <c r="B19" s="25">
        <v>15</v>
      </c>
      <c r="C19" s="23" t="s">
        <v>87</v>
      </c>
      <c r="D19" t="s">
        <v>88</v>
      </c>
      <c r="E19" t="s">
        <v>89</v>
      </c>
      <c r="F19" t="s">
        <v>90</v>
      </c>
      <c r="G19" t="s">
        <v>91</v>
      </c>
      <c r="H19" s="23" t="s">
        <v>92</v>
      </c>
      <c r="I19" s="23" t="s">
        <v>119</v>
      </c>
      <c r="J19" t="s">
        <v>228</v>
      </c>
      <c r="K19" s="23" t="s">
        <v>95</v>
      </c>
      <c r="L19" s="20" t="s">
        <v>121</v>
      </c>
      <c r="M19" s="28" t="s">
        <v>229</v>
      </c>
      <c r="N19" s="23"/>
      <c r="O19" s="23" t="s">
        <v>98</v>
      </c>
      <c r="P19" s="20" t="s">
        <v>186</v>
      </c>
      <c r="Q19" s="20" t="s">
        <v>186</v>
      </c>
      <c r="R19" t="s">
        <v>230</v>
      </c>
      <c r="S19" t="s">
        <v>231</v>
      </c>
      <c r="T19" t="s">
        <v>232</v>
      </c>
      <c r="U19" s="6">
        <v>120166667</v>
      </c>
      <c r="V19" s="6">
        <v>120166667</v>
      </c>
      <c r="W19" s="29">
        <v>10300000</v>
      </c>
      <c r="X19" s="29">
        <v>0</v>
      </c>
      <c r="Y19" s="23" t="s">
        <v>104</v>
      </c>
      <c r="Z19" t="s">
        <v>98</v>
      </c>
      <c r="AA19" t="s">
        <v>105</v>
      </c>
      <c r="AB19" s="30">
        <v>0</v>
      </c>
      <c r="AC19" s="30"/>
      <c r="AD19" s="30"/>
      <c r="AE19" s="24">
        <v>3224</v>
      </c>
      <c r="AF19" s="31">
        <v>45294</v>
      </c>
      <c r="AG19">
        <v>7924</v>
      </c>
      <c r="AH19" s="26">
        <v>45303</v>
      </c>
      <c r="AI19" s="32" t="s">
        <v>106</v>
      </c>
      <c r="AJ19" t="s">
        <v>190</v>
      </c>
      <c r="AK19" s="33"/>
      <c r="AL19" t="s">
        <v>98</v>
      </c>
      <c r="AM19" s="26">
        <v>45300</v>
      </c>
      <c r="AN19" s="23" t="s">
        <v>108</v>
      </c>
      <c r="AO19" s="23" t="s">
        <v>108</v>
      </c>
      <c r="AP19" t="s">
        <v>109</v>
      </c>
      <c r="AQ19" t="s">
        <v>191</v>
      </c>
      <c r="AR19" t="s">
        <v>192</v>
      </c>
      <c r="AS19" t="s">
        <v>186</v>
      </c>
      <c r="AT19" s="23">
        <v>80111600</v>
      </c>
      <c r="AU19" s="41" t="s">
        <v>233</v>
      </c>
      <c r="AV19" s="23" t="s">
        <v>113</v>
      </c>
      <c r="AW19" s="20" t="s">
        <v>114</v>
      </c>
      <c r="AX19" s="26">
        <v>45300</v>
      </c>
      <c r="AY19" t="s">
        <v>144</v>
      </c>
      <c r="AZ19" s="26">
        <v>45300</v>
      </c>
      <c r="BA19" s="26">
        <v>45303</v>
      </c>
      <c r="BB19" s="26">
        <v>45656</v>
      </c>
      <c r="BC19" s="35">
        <f>+Tabla3[[#This Row],[FECHA TERMINACION
(INICIAL)]]-Tabla3[[#This Row],[FECHA INICIO]]</f>
        <v>353</v>
      </c>
      <c r="BD19" s="35">
        <f>+Tabla3[[#This Row],[PLAZO DE EJECUCIÓN EN DÍAS (INICIAL)]]/30</f>
        <v>11.766666666666667</v>
      </c>
      <c r="BE19" t="s">
        <v>234</v>
      </c>
      <c r="BF19" s="29">
        <f>+[1]BD_2!E17</f>
        <v>0</v>
      </c>
      <c r="BG19" s="29">
        <f>[1]BD_2!BA17</f>
        <v>0</v>
      </c>
      <c r="BH19" s="23">
        <f>[1]BD_2!CF17</f>
        <v>0</v>
      </c>
      <c r="BI19" s="23">
        <f>+COUNTIF(Tabla3[[#This Row],[VALOR REDUCIDO]:[TOTAL TIEMPO PRORROGADO EN DÍAS
]],"&lt;&gt;0")</f>
        <v>0</v>
      </c>
      <c r="BJ19" s="23" t="str">
        <f>+[1]BD_2!CG17</f>
        <v>2 NO</v>
      </c>
      <c r="BK19" s="26" t="str">
        <f>[1]BD_2!CL17</f>
        <v>2 NO</v>
      </c>
      <c r="BL19" s="23" t="s">
        <v>98</v>
      </c>
      <c r="BM19">
        <f t="shared" si="0"/>
        <v>353</v>
      </c>
      <c r="BN19" s="36">
        <f t="shared" si="1"/>
        <v>45303</v>
      </c>
      <c r="BO19" s="36">
        <f t="shared" si="2"/>
        <v>45656</v>
      </c>
      <c r="BP19" s="37" t="e">
        <f>IF(((#REF!-$BN19)/($BO19-$BN19))&gt;=100%,100%,((#REF!-$BN19)/($BO19-$BN19)))</f>
        <v>#REF!</v>
      </c>
      <c r="BQ19" s="29">
        <f t="shared" si="3"/>
        <v>120166667</v>
      </c>
      <c r="BR19" s="23" t="e">
        <f>+IF(BK19="1 SI","FINALIZADO",IF($BO19&lt;=#REF!,"FINALIZADO","EJECUCIÓN"))</f>
        <v>#REF!</v>
      </c>
      <c r="BS19" s="23">
        <v>119823333</v>
      </c>
      <c r="BT19" s="23">
        <f>+Tabla3[[#This Row],[VALOR TOTAL DE CONTRATO (ANTES DE LIQUIDACIÓN - LIBERACIÓN DE SALDOS)]]-Tabla3[[#This Row],[RECURSO TOTALES DESEMBOLSADOS]]</f>
        <v>343334</v>
      </c>
      <c r="BU19" s="23"/>
      <c r="BW19" s="23" t="s">
        <v>98</v>
      </c>
      <c r="BX19" s="23" t="str">
        <f t="shared" si="4"/>
        <v>enero</v>
      </c>
      <c r="BY19" s="23" t="s">
        <v>113</v>
      </c>
      <c r="BZ19" s="23" t="s">
        <v>113</v>
      </c>
      <c r="CA19" s="23" t="s">
        <v>113</v>
      </c>
      <c r="CB19" t="s">
        <v>117</v>
      </c>
      <c r="CC19" t="s">
        <v>118</v>
      </c>
    </row>
    <row r="20" spans="1:81" x14ac:dyDescent="0.25">
      <c r="A20" s="23">
        <v>2024</v>
      </c>
      <c r="B20" s="25">
        <v>16</v>
      </c>
      <c r="C20" s="23" t="s">
        <v>87</v>
      </c>
      <c r="D20" t="s">
        <v>88</v>
      </c>
      <c r="E20" t="s">
        <v>89</v>
      </c>
      <c r="F20" t="s">
        <v>90</v>
      </c>
      <c r="G20" t="s">
        <v>91</v>
      </c>
      <c r="H20" s="23" t="s">
        <v>92</v>
      </c>
      <c r="I20" s="23" t="s">
        <v>93</v>
      </c>
      <c r="J20" t="s">
        <v>235</v>
      </c>
      <c r="K20" s="23" t="s">
        <v>95</v>
      </c>
      <c r="L20" s="20" t="s">
        <v>236</v>
      </c>
      <c r="M20" s="28" t="s">
        <v>237</v>
      </c>
      <c r="N20" s="23"/>
      <c r="O20" s="23" t="s">
        <v>98</v>
      </c>
      <c r="P20" s="20" t="s">
        <v>186</v>
      </c>
      <c r="Q20" s="20" t="s">
        <v>186</v>
      </c>
      <c r="R20" t="s">
        <v>238</v>
      </c>
      <c r="S20" t="s">
        <v>239</v>
      </c>
      <c r="T20" t="s">
        <v>240</v>
      </c>
      <c r="U20" s="6">
        <v>49749000</v>
      </c>
      <c r="V20" s="6">
        <v>49749000</v>
      </c>
      <c r="W20" s="29">
        <v>4326000</v>
      </c>
      <c r="X20" s="29">
        <v>0</v>
      </c>
      <c r="Y20" s="23" t="s">
        <v>104</v>
      </c>
      <c r="Z20" t="s">
        <v>98</v>
      </c>
      <c r="AA20" t="s">
        <v>105</v>
      </c>
      <c r="AB20" s="30">
        <v>0</v>
      </c>
      <c r="AC20" s="30"/>
      <c r="AD20" s="30"/>
      <c r="AE20" s="24">
        <v>3224</v>
      </c>
      <c r="AF20" s="31">
        <v>45294</v>
      </c>
      <c r="AG20">
        <v>5424</v>
      </c>
      <c r="AH20" s="26">
        <v>45302</v>
      </c>
      <c r="AI20" s="32" t="s">
        <v>106</v>
      </c>
      <c r="AJ20" t="s">
        <v>241</v>
      </c>
      <c r="AK20" s="33"/>
      <c r="AL20" t="s">
        <v>98</v>
      </c>
      <c r="AM20" s="26">
        <v>45300</v>
      </c>
      <c r="AN20" s="23" t="s">
        <v>108</v>
      </c>
      <c r="AO20" s="23" t="s">
        <v>108</v>
      </c>
      <c r="AP20" t="s">
        <v>109</v>
      </c>
      <c r="AQ20" t="s">
        <v>191</v>
      </c>
      <c r="AR20" t="s">
        <v>192</v>
      </c>
      <c r="AS20" t="s">
        <v>186</v>
      </c>
      <c r="AT20" s="23">
        <v>80111600</v>
      </c>
      <c r="AU20" s="41" t="s">
        <v>242</v>
      </c>
      <c r="AV20" s="23" t="s">
        <v>113</v>
      </c>
      <c r="AW20" s="20" t="s">
        <v>114</v>
      </c>
      <c r="AX20" s="26">
        <v>45301</v>
      </c>
      <c r="AY20" t="s">
        <v>144</v>
      </c>
      <c r="AZ20" s="26">
        <v>45301</v>
      </c>
      <c r="BA20" s="26">
        <v>45302</v>
      </c>
      <c r="BB20" s="26">
        <v>45651</v>
      </c>
      <c r="BC20" s="35">
        <f>+Tabla3[[#This Row],[FECHA TERMINACION
(INICIAL)]]-Tabla3[[#This Row],[FECHA INICIO]]</f>
        <v>349</v>
      </c>
      <c r="BD20" s="35">
        <f>+Tabla3[[#This Row],[PLAZO DE EJECUCIÓN EN DÍAS (INICIAL)]]/30</f>
        <v>11.633333333333333</v>
      </c>
      <c r="BE20" t="s">
        <v>243</v>
      </c>
      <c r="BF20" s="29">
        <f>+[1]BD_2!E18</f>
        <v>0</v>
      </c>
      <c r="BG20" s="29">
        <f>[1]BD_2!BA18</f>
        <v>721000</v>
      </c>
      <c r="BH20" s="23">
        <f>[1]BD_2!CF18</f>
        <v>5</v>
      </c>
      <c r="BI20" s="23">
        <f>+COUNTIF(Tabla3[[#This Row],[VALOR REDUCIDO]:[TOTAL TIEMPO PRORROGADO EN DÍAS
]],"&lt;&gt;0")</f>
        <v>2</v>
      </c>
      <c r="BJ20" s="23" t="str">
        <f>+[1]BD_2!CG18</f>
        <v>2 NO</v>
      </c>
      <c r="BK20" s="26" t="str">
        <f>[1]BD_2!CL18</f>
        <v>2 NO</v>
      </c>
      <c r="BL20" s="23" t="s">
        <v>98</v>
      </c>
      <c r="BM20">
        <f t="shared" si="0"/>
        <v>354</v>
      </c>
      <c r="BN20" s="36">
        <f t="shared" si="1"/>
        <v>45302</v>
      </c>
      <c r="BO20" s="36">
        <f t="shared" si="2"/>
        <v>45656</v>
      </c>
      <c r="BP20" s="37" t="e">
        <f>IF(((#REF!-$BN20)/($BO20-$BN20))&gt;=100%,100%,((#REF!-$BN20)/($BO20-$BN20)))</f>
        <v>#REF!</v>
      </c>
      <c r="BQ20" s="29">
        <f t="shared" si="3"/>
        <v>50470000</v>
      </c>
      <c r="BR20" s="23" t="e">
        <f>+IF(BK20="1 SI","FINALIZADO",IF($BO20&lt;=#REF!,"FINALIZADO","EJECUCIÓN"))</f>
        <v>#REF!</v>
      </c>
      <c r="BS20" s="23">
        <v>50470000</v>
      </c>
      <c r="BT20" s="23">
        <f>+Tabla3[[#This Row],[VALOR TOTAL DE CONTRATO (ANTES DE LIQUIDACIÓN - LIBERACIÓN DE SALDOS)]]-Tabla3[[#This Row],[RECURSO TOTALES DESEMBOLSADOS]]</f>
        <v>0</v>
      </c>
      <c r="BU20" s="23"/>
      <c r="BW20" s="23" t="s">
        <v>98</v>
      </c>
      <c r="BX20" s="23" t="str">
        <f t="shared" si="4"/>
        <v>enero</v>
      </c>
      <c r="BY20" s="23" t="s">
        <v>113</v>
      </c>
      <c r="BZ20" s="23" t="s">
        <v>113</v>
      </c>
      <c r="CA20" s="23" t="s">
        <v>113</v>
      </c>
      <c r="CB20" t="s">
        <v>117</v>
      </c>
      <c r="CC20" t="s">
        <v>118</v>
      </c>
    </row>
    <row r="21" spans="1:81" x14ac:dyDescent="0.25">
      <c r="A21" s="23">
        <v>2024</v>
      </c>
      <c r="B21" s="25">
        <v>17</v>
      </c>
      <c r="C21" s="23" t="s">
        <v>87</v>
      </c>
      <c r="D21" t="s">
        <v>88</v>
      </c>
      <c r="E21" t="s">
        <v>89</v>
      </c>
      <c r="F21" t="s">
        <v>90</v>
      </c>
      <c r="G21" t="s">
        <v>91</v>
      </c>
      <c r="H21" s="23" t="s">
        <v>92</v>
      </c>
      <c r="I21" s="23" t="s">
        <v>119</v>
      </c>
      <c r="J21" t="s">
        <v>244</v>
      </c>
      <c r="K21" s="23" t="s">
        <v>95</v>
      </c>
      <c r="L21" s="20" t="s">
        <v>121</v>
      </c>
      <c r="M21" s="28" t="s">
        <v>245</v>
      </c>
      <c r="N21" s="23"/>
      <c r="O21" s="23" t="s">
        <v>98</v>
      </c>
      <c r="P21" s="20" t="s">
        <v>186</v>
      </c>
      <c r="Q21" s="20" t="s">
        <v>186</v>
      </c>
      <c r="R21" t="s">
        <v>246</v>
      </c>
      <c r="S21" t="s">
        <v>247</v>
      </c>
      <c r="T21" t="s">
        <v>248</v>
      </c>
      <c r="U21" s="6">
        <v>80500000</v>
      </c>
      <c r="V21" s="6">
        <v>80500000</v>
      </c>
      <c r="W21" s="29">
        <v>7000000</v>
      </c>
      <c r="X21" s="29">
        <v>0</v>
      </c>
      <c r="Y21" s="23" t="s">
        <v>104</v>
      </c>
      <c r="Z21" t="s">
        <v>98</v>
      </c>
      <c r="AA21" t="s">
        <v>105</v>
      </c>
      <c r="AB21" s="30">
        <v>0</v>
      </c>
      <c r="AC21" s="30"/>
      <c r="AD21" s="30"/>
      <c r="AE21" s="24">
        <v>3224</v>
      </c>
      <c r="AF21" s="31">
        <v>45294</v>
      </c>
      <c r="AG21">
        <v>6224</v>
      </c>
      <c r="AH21" s="26">
        <v>45302</v>
      </c>
      <c r="AI21" s="32" t="s">
        <v>106</v>
      </c>
      <c r="AJ21" t="s">
        <v>241</v>
      </c>
      <c r="AK21" s="33"/>
      <c r="AL21" t="s">
        <v>98</v>
      </c>
      <c r="AM21" s="26">
        <v>45300</v>
      </c>
      <c r="AN21" s="23" t="s">
        <v>108</v>
      </c>
      <c r="AO21" s="23" t="s">
        <v>108</v>
      </c>
      <c r="AP21" t="s">
        <v>109</v>
      </c>
      <c r="AQ21" t="s">
        <v>249</v>
      </c>
      <c r="AR21" t="s">
        <v>250</v>
      </c>
      <c r="AS21" t="s">
        <v>186</v>
      </c>
      <c r="AT21" s="23">
        <v>80111600</v>
      </c>
      <c r="AU21" s="41" t="s">
        <v>251</v>
      </c>
      <c r="AV21" s="23" t="s">
        <v>113</v>
      </c>
      <c r="AW21" s="20" t="s">
        <v>114</v>
      </c>
      <c r="AX21" s="26">
        <v>45301</v>
      </c>
      <c r="AY21" t="s">
        <v>144</v>
      </c>
      <c r="AZ21" s="26">
        <v>45301</v>
      </c>
      <c r="BA21" s="26">
        <v>45302</v>
      </c>
      <c r="BB21" s="26">
        <v>45651</v>
      </c>
      <c r="BC21" s="35">
        <f>+Tabla3[[#This Row],[FECHA TERMINACION
(INICIAL)]]-Tabla3[[#This Row],[FECHA INICIO]]</f>
        <v>349</v>
      </c>
      <c r="BD21" s="35">
        <f>+Tabla3[[#This Row],[PLAZO DE EJECUCIÓN EN DÍAS (INICIAL)]]/30</f>
        <v>11.633333333333333</v>
      </c>
      <c r="BE21" t="s">
        <v>252</v>
      </c>
      <c r="BF21" s="29">
        <f>+[1]BD_2!E19</f>
        <v>0</v>
      </c>
      <c r="BG21" s="29">
        <f>[1]BD_2!BA19</f>
        <v>0</v>
      </c>
      <c r="BH21" s="23">
        <f>[1]BD_2!CF19</f>
        <v>0</v>
      </c>
      <c r="BI21" s="23">
        <f>+COUNTIF(Tabla3[[#This Row],[VALOR REDUCIDO]:[TOTAL TIEMPO PRORROGADO EN DÍAS
]],"&lt;&gt;0")</f>
        <v>0</v>
      </c>
      <c r="BJ21" s="23" t="str">
        <f>+[1]BD_2!CG19</f>
        <v>2 NO</v>
      </c>
      <c r="BK21" s="26" t="str">
        <f>[1]BD_2!CL19</f>
        <v>2 NO</v>
      </c>
      <c r="BL21" s="23" t="s">
        <v>98</v>
      </c>
      <c r="BM21">
        <f t="shared" si="0"/>
        <v>349</v>
      </c>
      <c r="BN21" s="36">
        <f t="shared" si="1"/>
        <v>45302</v>
      </c>
      <c r="BO21" s="36">
        <f t="shared" si="2"/>
        <v>45651</v>
      </c>
      <c r="BP21" s="37" t="e">
        <f>IF(((#REF!-$BN21)/($BO21-$BN21))&gt;=100%,100%,((#REF!-$BN21)/($BO21-$BN21)))</f>
        <v>#REF!</v>
      </c>
      <c r="BQ21" s="29">
        <f t="shared" si="3"/>
        <v>80500000</v>
      </c>
      <c r="BR21" s="23" t="e">
        <f>+IF(BK21="1 SI","FINALIZADO",IF($BO21&lt;=#REF!,"FINALIZADO","EJECUCIÓN"))</f>
        <v>#REF!</v>
      </c>
      <c r="BS21" s="23">
        <v>80500000</v>
      </c>
      <c r="BT21" s="23">
        <f>+Tabla3[[#This Row],[VALOR TOTAL DE CONTRATO (ANTES DE LIQUIDACIÓN - LIBERACIÓN DE SALDOS)]]-Tabla3[[#This Row],[RECURSO TOTALES DESEMBOLSADOS]]</f>
        <v>0</v>
      </c>
      <c r="BU21" s="23"/>
      <c r="BW21" s="23" t="s">
        <v>98</v>
      </c>
      <c r="BX21" s="23" t="str">
        <f t="shared" si="4"/>
        <v>enero</v>
      </c>
      <c r="BY21" s="23" t="s">
        <v>113</v>
      </c>
      <c r="BZ21" s="23" t="s">
        <v>113</v>
      </c>
      <c r="CA21" s="23" t="s">
        <v>113</v>
      </c>
      <c r="CB21" t="s">
        <v>117</v>
      </c>
      <c r="CC21" t="s">
        <v>118</v>
      </c>
    </row>
    <row r="22" spans="1:81" x14ac:dyDescent="0.25">
      <c r="A22" s="23">
        <v>2024</v>
      </c>
      <c r="B22" s="25">
        <v>18</v>
      </c>
      <c r="C22" s="23" t="s">
        <v>87</v>
      </c>
      <c r="D22" t="s">
        <v>88</v>
      </c>
      <c r="E22" t="s">
        <v>89</v>
      </c>
      <c r="F22" t="s">
        <v>90</v>
      </c>
      <c r="G22" t="s">
        <v>91</v>
      </c>
      <c r="H22" s="23" t="s">
        <v>92</v>
      </c>
      <c r="I22" s="23" t="s">
        <v>119</v>
      </c>
      <c r="J22" t="s">
        <v>253</v>
      </c>
      <c r="K22" s="23" t="s">
        <v>95</v>
      </c>
      <c r="L22" s="20" t="s">
        <v>121</v>
      </c>
      <c r="M22" s="28" t="s">
        <v>254</v>
      </c>
      <c r="N22" s="23"/>
      <c r="O22" s="23" t="s">
        <v>98</v>
      </c>
      <c r="P22" s="20" t="s">
        <v>186</v>
      </c>
      <c r="Q22" s="20" t="s">
        <v>186</v>
      </c>
      <c r="R22" t="s">
        <v>255</v>
      </c>
      <c r="S22" t="s">
        <v>256</v>
      </c>
      <c r="T22" t="s">
        <v>257</v>
      </c>
      <c r="U22" s="6">
        <v>77000000</v>
      </c>
      <c r="V22" s="6">
        <v>77000000</v>
      </c>
      <c r="W22" s="29">
        <v>7000000</v>
      </c>
      <c r="X22" s="29">
        <v>0</v>
      </c>
      <c r="Y22" s="23" t="s">
        <v>104</v>
      </c>
      <c r="Z22" t="s">
        <v>98</v>
      </c>
      <c r="AA22" t="s">
        <v>105</v>
      </c>
      <c r="AB22" s="30">
        <v>0</v>
      </c>
      <c r="AC22" s="30"/>
      <c r="AD22" s="30"/>
      <c r="AE22" s="24">
        <v>3224</v>
      </c>
      <c r="AF22" s="31">
        <v>45294</v>
      </c>
      <c r="AG22">
        <v>5624</v>
      </c>
      <c r="AH22" s="26">
        <v>45302</v>
      </c>
      <c r="AI22" s="32" t="s">
        <v>106</v>
      </c>
      <c r="AJ22" t="s">
        <v>241</v>
      </c>
      <c r="AK22" s="33"/>
      <c r="AL22" t="s">
        <v>98</v>
      </c>
      <c r="AM22" s="26">
        <v>45300</v>
      </c>
      <c r="AN22" s="23" t="s">
        <v>108</v>
      </c>
      <c r="AO22" s="23" t="s">
        <v>108</v>
      </c>
      <c r="AP22" t="s">
        <v>109</v>
      </c>
      <c r="AQ22" t="s">
        <v>191</v>
      </c>
      <c r="AR22" t="s">
        <v>192</v>
      </c>
      <c r="AS22" t="s">
        <v>186</v>
      </c>
      <c r="AT22" s="23">
        <v>80111600</v>
      </c>
      <c r="AU22" s="41" t="s">
        <v>258</v>
      </c>
      <c r="AV22" s="23" t="s">
        <v>113</v>
      </c>
      <c r="AW22" s="20" t="s">
        <v>114</v>
      </c>
      <c r="AX22" s="26">
        <v>45301</v>
      </c>
      <c r="AY22" t="s">
        <v>144</v>
      </c>
      <c r="AZ22" s="26">
        <v>45301</v>
      </c>
      <c r="BA22" s="26">
        <v>45302</v>
      </c>
      <c r="BB22" s="26">
        <v>45636</v>
      </c>
      <c r="BC22" s="35">
        <f>+Tabla3[[#This Row],[FECHA TERMINACION
(INICIAL)]]-Tabla3[[#This Row],[FECHA INICIO]]</f>
        <v>334</v>
      </c>
      <c r="BD22" s="35">
        <f>+Tabla3[[#This Row],[PLAZO DE EJECUCIÓN EN DÍAS (INICIAL)]]/30</f>
        <v>11.133333333333333</v>
      </c>
      <c r="BE22" t="s">
        <v>259</v>
      </c>
      <c r="BF22" s="29">
        <f>+[1]BD_2!E20</f>
        <v>0</v>
      </c>
      <c r="BG22" s="29">
        <f>[1]BD_2!BA20</f>
        <v>4666667</v>
      </c>
      <c r="BH22" s="23">
        <f>[1]BD_2!CF20</f>
        <v>20</v>
      </c>
      <c r="BI22" s="23">
        <f>+COUNTIF(Tabla3[[#This Row],[VALOR REDUCIDO]:[TOTAL TIEMPO PRORROGADO EN DÍAS
]],"&lt;&gt;0")</f>
        <v>2</v>
      </c>
      <c r="BJ22" s="23" t="str">
        <f>+[1]BD_2!CG20</f>
        <v>2 NO</v>
      </c>
      <c r="BK22" s="26" t="str">
        <f>[1]BD_2!CL20</f>
        <v>2 NO</v>
      </c>
      <c r="BL22" s="23" t="s">
        <v>113</v>
      </c>
      <c r="BM22">
        <f t="shared" si="0"/>
        <v>354</v>
      </c>
      <c r="BN22" s="36">
        <f t="shared" si="1"/>
        <v>45302</v>
      </c>
      <c r="BO22" s="36">
        <f t="shared" si="2"/>
        <v>45656</v>
      </c>
      <c r="BP22" s="37" t="e">
        <f>IF(((#REF!-$BN22)/($BO22-$BN22))&gt;=100%,100%,((#REF!-$BN22)/($BO22-$BN22)))</f>
        <v>#REF!</v>
      </c>
      <c r="BQ22" s="29">
        <f t="shared" si="3"/>
        <v>81666667</v>
      </c>
      <c r="BR22" s="23" t="e">
        <f>+IF(BK22="1 SI","FINALIZADO",IF($BO22&lt;=#REF!,"FINALIZADO","EJECUCIÓN"))</f>
        <v>#REF!</v>
      </c>
      <c r="BS22" s="23">
        <v>9333334</v>
      </c>
      <c r="BT22" s="23">
        <f>+Tabla3[[#This Row],[VALOR TOTAL DE CONTRATO (ANTES DE LIQUIDACIÓN - LIBERACIÓN DE SALDOS)]]-Tabla3[[#This Row],[RECURSO TOTALES DESEMBOLSADOS]]</f>
        <v>72333333</v>
      </c>
      <c r="BU22" s="23"/>
      <c r="BW22" s="23" t="s">
        <v>98</v>
      </c>
      <c r="BX22" s="23" t="str">
        <f t="shared" si="4"/>
        <v>enero</v>
      </c>
      <c r="BY22" s="23" t="s">
        <v>113</v>
      </c>
      <c r="BZ22" s="23" t="s">
        <v>113</v>
      </c>
      <c r="CA22" s="23" t="s">
        <v>113</v>
      </c>
      <c r="CB22" t="s">
        <v>117</v>
      </c>
      <c r="CC22" t="s">
        <v>118</v>
      </c>
    </row>
    <row r="23" spans="1:81" x14ac:dyDescent="0.25">
      <c r="A23" s="23">
        <v>2024</v>
      </c>
      <c r="B23" s="25" t="s">
        <v>260</v>
      </c>
      <c r="C23" s="23" t="s">
        <v>87</v>
      </c>
      <c r="D23" t="s">
        <v>88</v>
      </c>
      <c r="E23" t="s">
        <v>89</v>
      </c>
      <c r="F23" t="s">
        <v>90</v>
      </c>
      <c r="G23" t="s">
        <v>91</v>
      </c>
      <c r="H23" s="23" t="s">
        <v>92</v>
      </c>
      <c r="I23" s="23" t="s">
        <v>119</v>
      </c>
      <c r="J23" t="s">
        <v>261</v>
      </c>
      <c r="K23" s="23" t="s">
        <v>95</v>
      </c>
      <c r="L23" s="20" t="s">
        <v>121</v>
      </c>
      <c r="M23" s="28" t="s">
        <v>262</v>
      </c>
      <c r="N23" s="23"/>
      <c r="O23" s="23" t="s">
        <v>98</v>
      </c>
      <c r="P23" s="20" t="s">
        <v>186</v>
      </c>
      <c r="Q23" s="20" t="s">
        <v>186</v>
      </c>
      <c r="R23" t="s">
        <v>255</v>
      </c>
      <c r="S23" t="s">
        <v>256</v>
      </c>
      <c r="T23" t="s">
        <v>257</v>
      </c>
      <c r="U23" s="6">
        <v>67666666</v>
      </c>
      <c r="V23" s="6">
        <v>67666666</v>
      </c>
      <c r="W23" s="29">
        <v>7000000</v>
      </c>
      <c r="X23" s="29">
        <v>0</v>
      </c>
      <c r="Y23" s="23" t="s">
        <v>104</v>
      </c>
      <c r="Z23" t="s">
        <v>98</v>
      </c>
      <c r="AA23" t="s">
        <v>105</v>
      </c>
      <c r="AB23" s="30">
        <f>+Tabla3[[#This Row],[VALOR DEL CONTRATO
(EN NUMEROS)]]-Tabla3[[#This Row],[VALOR RECURSOS (MADS/FONAM)]]</f>
        <v>0</v>
      </c>
      <c r="AC23" s="30"/>
      <c r="AD23" s="30"/>
      <c r="AE23" s="24">
        <v>3224</v>
      </c>
      <c r="AF23" s="31">
        <v>45294</v>
      </c>
      <c r="AG23">
        <v>113724</v>
      </c>
      <c r="AH23" s="26">
        <v>45343</v>
      </c>
      <c r="AI23" s="32" t="s">
        <v>106</v>
      </c>
      <c r="AJ23" t="s">
        <v>241</v>
      </c>
      <c r="AK23" s="33"/>
      <c r="AL23" t="s">
        <v>98</v>
      </c>
      <c r="AM23" s="26">
        <v>45342</v>
      </c>
      <c r="AN23" s="23" t="s">
        <v>108</v>
      </c>
      <c r="AO23" s="23" t="s">
        <v>108</v>
      </c>
      <c r="AP23" t="s">
        <v>109</v>
      </c>
      <c r="AQ23" t="s">
        <v>249</v>
      </c>
      <c r="AR23" t="s">
        <v>250</v>
      </c>
      <c r="AS23" t="s">
        <v>186</v>
      </c>
      <c r="AT23" s="23">
        <v>80111600</v>
      </c>
      <c r="AU23" s="41" t="s">
        <v>258</v>
      </c>
      <c r="AV23" s="23" t="s">
        <v>113</v>
      </c>
      <c r="AW23" s="20" t="s">
        <v>114</v>
      </c>
      <c r="AX23" s="26">
        <v>45343</v>
      </c>
      <c r="AY23" t="s">
        <v>144</v>
      </c>
      <c r="AZ23" s="26">
        <v>45343</v>
      </c>
      <c r="BA23" s="26">
        <v>45343</v>
      </c>
      <c r="BB23" s="26">
        <v>45636</v>
      </c>
      <c r="BC23" s="35">
        <f>+Tabla3[[#This Row],[FECHA TERMINACION
(INICIAL)]]-Tabla3[[#This Row],[FECHA INICIO]]</f>
        <v>293</v>
      </c>
      <c r="BD23" s="35">
        <f>+Tabla3[[#This Row],[PLAZO DE EJECUCIÓN EN DÍAS (INICIAL)]]/30</f>
        <v>9.7666666666666675</v>
      </c>
      <c r="BE23" t="s">
        <v>259</v>
      </c>
      <c r="BF23" s="29">
        <f>+[1]BD_2!E21</f>
        <v>0</v>
      </c>
      <c r="BG23" s="29">
        <f>[1]BD_2!BA21</f>
        <v>0</v>
      </c>
      <c r="BH23" s="23">
        <f>[1]BD_2!CF21</f>
        <v>0</v>
      </c>
      <c r="BI23" s="23">
        <f>+COUNTIF(Tabla3[[#This Row],[VALOR REDUCIDO]:[TOTAL TIEMPO PRORROGADO EN DÍAS
]],"&lt;&gt;0")</f>
        <v>0</v>
      </c>
      <c r="BJ23" s="23" t="str">
        <f>+[1]BD_2!CG21</f>
        <v>2 NO</v>
      </c>
      <c r="BK23" s="26" t="str">
        <f>[1]BD_2!CL21</f>
        <v>2 NO</v>
      </c>
      <c r="BL23" s="23" t="s">
        <v>98</v>
      </c>
      <c r="BM23">
        <f t="shared" si="0"/>
        <v>293</v>
      </c>
      <c r="BN23" s="36">
        <f t="shared" si="1"/>
        <v>45343</v>
      </c>
      <c r="BO23" s="36">
        <f t="shared" si="2"/>
        <v>45636</v>
      </c>
      <c r="BP23" s="37" t="e">
        <f>IF(((#REF!-$BN23)/($BO23-$BN23))&gt;=100%,100%,((#REF!-$BN23)/($BO23-$BN23)))</f>
        <v>#REF!</v>
      </c>
      <c r="BQ23" s="29">
        <f t="shared" si="3"/>
        <v>67666666</v>
      </c>
      <c r="BR23" s="23" t="e">
        <f>+IF(BK23="1 SI","FINALIZADO",IF($BO23&lt;=#REF!,"FINALIZADO","EJECUCIÓN"))</f>
        <v>#REF!</v>
      </c>
      <c r="BS23" s="23">
        <v>72333333</v>
      </c>
      <c r="BT23" s="23">
        <v>0</v>
      </c>
      <c r="BU23" s="23"/>
      <c r="BW23" s="23" t="s">
        <v>98</v>
      </c>
      <c r="BX23" s="23" t="str">
        <f t="shared" si="4"/>
        <v>febrero</v>
      </c>
      <c r="BY23" s="23" t="s">
        <v>113</v>
      </c>
      <c r="BZ23" s="23" t="s">
        <v>113</v>
      </c>
      <c r="CA23" s="23" t="s">
        <v>113</v>
      </c>
      <c r="CB23" t="s">
        <v>117</v>
      </c>
      <c r="CC23" t="s">
        <v>118</v>
      </c>
    </row>
    <row r="24" spans="1:81" x14ac:dyDescent="0.25">
      <c r="A24" s="23">
        <v>2024</v>
      </c>
      <c r="B24" s="25">
        <v>19</v>
      </c>
      <c r="C24" s="23" t="s">
        <v>87</v>
      </c>
      <c r="D24" t="s">
        <v>88</v>
      </c>
      <c r="E24" t="s">
        <v>89</v>
      </c>
      <c r="F24" t="s">
        <v>90</v>
      </c>
      <c r="G24" t="s">
        <v>91</v>
      </c>
      <c r="H24" s="23" t="s">
        <v>92</v>
      </c>
      <c r="I24" s="23" t="s">
        <v>119</v>
      </c>
      <c r="J24" t="s">
        <v>263</v>
      </c>
      <c r="K24" s="23" t="s">
        <v>95</v>
      </c>
      <c r="L24" s="20" t="s">
        <v>121</v>
      </c>
      <c r="M24" s="28" t="s">
        <v>264</v>
      </c>
      <c r="N24" s="23"/>
      <c r="O24" s="23" t="s">
        <v>98</v>
      </c>
      <c r="P24" s="20" t="s">
        <v>186</v>
      </c>
      <c r="Q24" s="20" t="s">
        <v>186</v>
      </c>
      <c r="R24" t="s">
        <v>255</v>
      </c>
      <c r="S24" t="s">
        <v>247</v>
      </c>
      <c r="T24" t="s">
        <v>265</v>
      </c>
      <c r="U24" s="6">
        <v>66000000</v>
      </c>
      <c r="V24" s="6">
        <v>66000000</v>
      </c>
      <c r="W24" s="29">
        <v>6000000</v>
      </c>
      <c r="X24" s="29">
        <v>0</v>
      </c>
      <c r="Y24" s="23" t="s">
        <v>104</v>
      </c>
      <c r="Z24" t="s">
        <v>98</v>
      </c>
      <c r="AA24" t="s">
        <v>105</v>
      </c>
      <c r="AB24" s="30">
        <v>0</v>
      </c>
      <c r="AC24" s="30"/>
      <c r="AD24" s="30"/>
      <c r="AE24" s="24">
        <v>3224</v>
      </c>
      <c r="AF24" s="31">
        <v>45294</v>
      </c>
      <c r="AG24">
        <v>6924</v>
      </c>
      <c r="AH24" s="26">
        <v>45303</v>
      </c>
      <c r="AI24" s="32" t="s">
        <v>106</v>
      </c>
      <c r="AJ24" t="s">
        <v>241</v>
      </c>
      <c r="AK24" s="33"/>
      <c r="AL24" t="s">
        <v>98</v>
      </c>
      <c r="AM24" s="26">
        <v>45300</v>
      </c>
      <c r="AN24" s="23" t="s">
        <v>108</v>
      </c>
      <c r="AO24" s="23" t="s">
        <v>108</v>
      </c>
      <c r="AP24" t="s">
        <v>109</v>
      </c>
      <c r="AQ24" t="s">
        <v>249</v>
      </c>
      <c r="AR24" t="s">
        <v>250</v>
      </c>
      <c r="AS24" t="s">
        <v>186</v>
      </c>
      <c r="AT24" s="23">
        <v>80111600</v>
      </c>
      <c r="AU24" s="41" t="s">
        <v>266</v>
      </c>
      <c r="AV24" s="23" t="s">
        <v>113</v>
      </c>
      <c r="AW24" s="20" t="s">
        <v>114</v>
      </c>
      <c r="AX24" s="26">
        <v>45301</v>
      </c>
      <c r="AY24" t="s">
        <v>144</v>
      </c>
      <c r="AZ24" s="26">
        <v>45301</v>
      </c>
      <c r="BA24" s="26">
        <v>45303</v>
      </c>
      <c r="BB24" s="26">
        <v>45637</v>
      </c>
      <c r="BC24" s="35">
        <f>+Tabla3[[#This Row],[FECHA TERMINACION
(INICIAL)]]-Tabla3[[#This Row],[FECHA INICIO]]</f>
        <v>334</v>
      </c>
      <c r="BD24" s="35">
        <f>+Tabla3[[#This Row],[PLAZO DE EJECUCIÓN EN DÍAS (INICIAL)]]/30</f>
        <v>11.133333333333333</v>
      </c>
      <c r="BE24" t="s">
        <v>259</v>
      </c>
      <c r="BF24" s="29">
        <f>+[1]BD_2!E22</f>
        <v>0</v>
      </c>
      <c r="BG24" s="29">
        <f>[1]BD_2!BA22</f>
        <v>3800000</v>
      </c>
      <c r="BH24" s="23">
        <f>[1]BD_2!CF22</f>
        <v>19</v>
      </c>
      <c r="BI24" s="23">
        <f>+COUNTIF(Tabla3[[#This Row],[VALOR REDUCIDO]:[TOTAL TIEMPO PRORROGADO EN DÍAS
]],"&lt;&gt;0")</f>
        <v>2</v>
      </c>
      <c r="BJ24" s="23" t="str">
        <f>+[1]BD_2!CG22</f>
        <v>2 NO</v>
      </c>
      <c r="BK24" s="26" t="str">
        <f>[1]BD_2!CL22</f>
        <v>2 NO</v>
      </c>
      <c r="BL24" s="23" t="s">
        <v>98</v>
      </c>
      <c r="BM24">
        <f t="shared" si="0"/>
        <v>353</v>
      </c>
      <c r="BN24" s="36">
        <f t="shared" si="1"/>
        <v>45303</v>
      </c>
      <c r="BO24" s="36">
        <f t="shared" si="2"/>
        <v>45656</v>
      </c>
      <c r="BP24" s="37" t="e">
        <f>IF(((#REF!-$BN24)/($BO24-$BN24))&gt;=100%,100%,((#REF!-$BN24)/($BO24-$BN24)))</f>
        <v>#REF!</v>
      </c>
      <c r="BQ24" s="29">
        <f t="shared" si="3"/>
        <v>69800000</v>
      </c>
      <c r="BR24" s="23" t="e">
        <f>+IF(BK24="1 SI","FINALIZADO",IF($BO24&lt;=#REF!,"FINALIZADO","EJECUCIÓN"))</f>
        <v>#REF!</v>
      </c>
      <c r="BS24" s="23">
        <v>69800000</v>
      </c>
      <c r="BT24" s="23">
        <f>+Tabla3[[#This Row],[VALOR TOTAL DE CONTRATO (ANTES DE LIQUIDACIÓN - LIBERACIÓN DE SALDOS)]]-Tabla3[[#This Row],[RECURSO TOTALES DESEMBOLSADOS]]</f>
        <v>0</v>
      </c>
      <c r="BU24" s="23"/>
      <c r="BW24" s="23" t="s">
        <v>98</v>
      </c>
      <c r="BX24" s="23" t="str">
        <f t="shared" si="4"/>
        <v>enero</v>
      </c>
      <c r="BY24" s="23" t="s">
        <v>113</v>
      </c>
      <c r="BZ24" s="23" t="s">
        <v>113</v>
      </c>
      <c r="CA24" s="23" t="s">
        <v>113</v>
      </c>
      <c r="CB24" t="s">
        <v>117</v>
      </c>
      <c r="CC24" t="s">
        <v>118</v>
      </c>
    </row>
    <row r="25" spans="1:81" x14ac:dyDescent="0.25">
      <c r="A25" s="23">
        <v>2024</v>
      </c>
      <c r="B25" s="25">
        <v>20</v>
      </c>
      <c r="C25" s="23" t="s">
        <v>87</v>
      </c>
      <c r="D25" t="s">
        <v>88</v>
      </c>
      <c r="E25" t="s">
        <v>89</v>
      </c>
      <c r="F25" t="s">
        <v>90</v>
      </c>
      <c r="G25" t="s">
        <v>91</v>
      </c>
      <c r="H25" s="23" t="s">
        <v>92</v>
      </c>
      <c r="I25" s="23" t="s">
        <v>119</v>
      </c>
      <c r="J25" t="s">
        <v>267</v>
      </c>
      <c r="K25" s="23" t="s">
        <v>95</v>
      </c>
      <c r="L25" s="20" t="s">
        <v>121</v>
      </c>
      <c r="M25" s="28" t="s">
        <v>268</v>
      </c>
      <c r="N25" s="23"/>
      <c r="O25" s="23" t="s">
        <v>98</v>
      </c>
      <c r="P25" s="20" t="s">
        <v>269</v>
      </c>
      <c r="Q25" s="20" t="s">
        <v>269</v>
      </c>
      <c r="R25" t="s">
        <v>270</v>
      </c>
      <c r="S25" t="s">
        <v>271</v>
      </c>
      <c r="T25" t="s">
        <v>272</v>
      </c>
      <c r="U25" s="6">
        <v>117000000</v>
      </c>
      <c r="V25" s="6">
        <v>117000000</v>
      </c>
      <c r="W25" s="29">
        <v>10000000</v>
      </c>
      <c r="X25" s="29">
        <v>0</v>
      </c>
      <c r="Y25" s="23" t="s">
        <v>104</v>
      </c>
      <c r="Z25" t="s">
        <v>98</v>
      </c>
      <c r="AA25" t="s">
        <v>105</v>
      </c>
      <c r="AB25" s="30">
        <v>0</v>
      </c>
      <c r="AC25" s="30"/>
      <c r="AD25" s="30"/>
      <c r="AE25" s="24">
        <v>5524</v>
      </c>
      <c r="AF25" s="31">
        <v>45295</v>
      </c>
      <c r="AG25">
        <v>1924</v>
      </c>
      <c r="AH25" s="26">
        <v>45301</v>
      </c>
      <c r="AI25" s="32" t="s">
        <v>106</v>
      </c>
      <c r="AJ25" t="s">
        <v>273</v>
      </c>
      <c r="AK25" s="33"/>
      <c r="AL25" t="s">
        <v>98</v>
      </c>
      <c r="AM25" s="26">
        <v>45300</v>
      </c>
      <c r="AN25" s="23" t="s">
        <v>108</v>
      </c>
      <c r="AO25" s="23" t="s">
        <v>108</v>
      </c>
      <c r="AP25" t="s">
        <v>109</v>
      </c>
      <c r="AQ25" t="s">
        <v>274</v>
      </c>
      <c r="AR25" t="s">
        <v>275</v>
      </c>
      <c r="AS25" t="s">
        <v>269</v>
      </c>
      <c r="AT25" s="23">
        <v>80111600</v>
      </c>
      <c r="AU25" s="41" t="s">
        <v>276</v>
      </c>
      <c r="AV25" s="23" t="s">
        <v>113</v>
      </c>
      <c r="AW25" s="20" t="s">
        <v>114</v>
      </c>
      <c r="AX25" s="26">
        <v>45300</v>
      </c>
      <c r="AY25" t="s">
        <v>115</v>
      </c>
      <c r="AZ25" s="26">
        <v>45300</v>
      </c>
      <c r="BA25" s="26">
        <v>45300</v>
      </c>
      <c r="BB25" s="26">
        <v>45655</v>
      </c>
      <c r="BC25" s="35">
        <f>+Tabla3[[#This Row],[FECHA TERMINACION
(INICIAL)]]-Tabla3[[#This Row],[FECHA INICIO]]</f>
        <v>355</v>
      </c>
      <c r="BD25" s="35">
        <f>+Tabla3[[#This Row],[PLAZO DE EJECUCIÓN EN DÍAS (INICIAL)]]/30</f>
        <v>11.833333333333334</v>
      </c>
      <c r="BE25" t="s">
        <v>277</v>
      </c>
      <c r="BF25" s="29">
        <f>+[1]BD_2!E23</f>
        <v>0</v>
      </c>
      <c r="BG25" s="29">
        <f>[1]BD_2!BA23</f>
        <v>0</v>
      </c>
      <c r="BH25" s="23">
        <f>[1]BD_2!CF23</f>
        <v>0</v>
      </c>
      <c r="BI25" s="23">
        <f>+COUNTIF(Tabla3[[#This Row],[VALOR REDUCIDO]:[TOTAL TIEMPO PRORROGADO EN DÍAS
]],"&lt;&gt;0")</f>
        <v>0</v>
      </c>
      <c r="BJ25" s="23" t="str">
        <f>+[1]BD_2!CG23</f>
        <v>2 NO</v>
      </c>
      <c r="BK25" s="26" t="str">
        <f>[1]BD_2!CL23</f>
        <v>2 NO</v>
      </c>
      <c r="BL25" s="23" t="s">
        <v>98</v>
      </c>
      <c r="BM25">
        <f t="shared" si="0"/>
        <v>355</v>
      </c>
      <c r="BN25" s="36">
        <f t="shared" si="1"/>
        <v>45300</v>
      </c>
      <c r="BO25" s="36">
        <f t="shared" si="2"/>
        <v>45655</v>
      </c>
      <c r="BP25" s="37" t="e">
        <f>IF(((#REF!-$BN25)/($BO25-$BN25))&gt;=100%,100%,((#REF!-$BN25)/($BO25-$BN25)))</f>
        <v>#REF!</v>
      </c>
      <c r="BQ25" s="29">
        <f t="shared" si="3"/>
        <v>117000000</v>
      </c>
      <c r="BR25" s="23" t="e">
        <f>+IF(BK25="1 SI","FINALIZADO",IF($BO25&lt;=#REF!,"FINALIZADO","EJECUCIÓN"))</f>
        <v>#REF!</v>
      </c>
      <c r="BS25" s="23">
        <v>117000000</v>
      </c>
      <c r="BT25" s="23">
        <f>+Tabla3[[#This Row],[VALOR TOTAL DE CONTRATO (ANTES DE LIQUIDACIÓN - LIBERACIÓN DE SALDOS)]]-Tabla3[[#This Row],[RECURSO TOTALES DESEMBOLSADOS]]</f>
        <v>0</v>
      </c>
      <c r="BU25" s="23"/>
      <c r="BW25" s="23" t="s">
        <v>98</v>
      </c>
      <c r="BX25" s="23" t="str">
        <f t="shared" si="4"/>
        <v>enero</v>
      </c>
      <c r="BY25" s="23" t="s">
        <v>113</v>
      </c>
      <c r="BZ25" s="23" t="s">
        <v>113</v>
      </c>
      <c r="CA25" s="23" t="s">
        <v>113</v>
      </c>
      <c r="CB25" t="s">
        <v>117</v>
      </c>
      <c r="CC25" t="s">
        <v>118</v>
      </c>
    </row>
    <row r="26" spans="1:81" x14ac:dyDescent="0.25">
      <c r="A26" s="23">
        <v>2024</v>
      </c>
      <c r="B26" s="25">
        <v>21</v>
      </c>
      <c r="C26" s="23" t="s">
        <v>87</v>
      </c>
      <c r="D26" t="s">
        <v>88</v>
      </c>
      <c r="E26" t="s">
        <v>89</v>
      </c>
      <c r="F26" t="s">
        <v>90</v>
      </c>
      <c r="G26" t="s">
        <v>91</v>
      </c>
      <c r="H26" s="23" t="s">
        <v>92</v>
      </c>
      <c r="I26" s="23" t="s">
        <v>119</v>
      </c>
      <c r="J26" t="s">
        <v>278</v>
      </c>
      <c r="K26" s="23" t="s">
        <v>95</v>
      </c>
      <c r="L26" s="20" t="s">
        <v>121</v>
      </c>
      <c r="M26" s="28" t="s">
        <v>279</v>
      </c>
      <c r="N26" s="23"/>
      <c r="O26" s="23" t="s">
        <v>98</v>
      </c>
      <c r="P26" s="20" t="s">
        <v>269</v>
      </c>
      <c r="Q26" s="20" t="s">
        <v>269</v>
      </c>
      <c r="R26" t="s">
        <v>280</v>
      </c>
      <c r="S26" t="s">
        <v>281</v>
      </c>
      <c r="T26" t="s">
        <v>282</v>
      </c>
      <c r="U26" s="6">
        <v>139230000</v>
      </c>
      <c r="V26" s="6">
        <v>139230000</v>
      </c>
      <c r="W26" s="29">
        <v>11900000</v>
      </c>
      <c r="X26" s="29">
        <v>0</v>
      </c>
      <c r="Y26" s="23" t="s">
        <v>104</v>
      </c>
      <c r="Z26" t="s">
        <v>98</v>
      </c>
      <c r="AA26" t="s">
        <v>105</v>
      </c>
      <c r="AB26" s="30">
        <v>0</v>
      </c>
      <c r="AC26" s="30"/>
      <c r="AD26" s="30"/>
      <c r="AE26" s="24">
        <v>5524</v>
      </c>
      <c r="AF26" s="31">
        <v>45295</v>
      </c>
      <c r="AG26">
        <v>3124</v>
      </c>
      <c r="AH26" s="26">
        <v>45301</v>
      </c>
      <c r="AI26" s="32" t="s">
        <v>106</v>
      </c>
      <c r="AJ26" t="s">
        <v>273</v>
      </c>
      <c r="AK26" s="33"/>
      <c r="AL26" t="s">
        <v>98</v>
      </c>
      <c r="AM26" s="26">
        <v>45300</v>
      </c>
      <c r="AN26" s="23" t="s">
        <v>108</v>
      </c>
      <c r="AO26" s="23" t="s">
        <v>108</v>
      </c>
      <c r="AP26" t="s">
        <v>109</v>
      </c>
      <c r="AQ26" t="s">
        <v>274</v>
      </c>
      <c r="AR26" t="s">
        <v>275</v>
      </c>
      <c r="AS26" t="s">
        <v>269</v>
      </c>
      <c r="AT26" s="23">
        <v>80111600</v>
      </c>
      <c r="AU26" s="41" t="s">
        <v>283</v>
      </c>
      <c r="AV26" s="23" t="s">
        <v>113</v>
      </c>
      <c r="AW26" s="20" t="s">
        <v>114</v>
      </c>
      <c r="AX26" s="26">
        <v>45300</v>
      </c>
      <c r="AY26" t="s">
        <v>115</v>
      </c>
      <c r="AZ26" s="26">
        <v>45300</v>
      </c>
      <c r="BA26" s="26">
        <v>45301</v>
      </c>
      <c r="BB26" s="26">
        <v>45656</v>
      </c>
      <c r="BC26" s="35">
        <f>+Tabla3[[#This Row],[FECHA TERMINACION
(INICIAL)]]-Tabla3[[#This Row],[FECHA INICIO]]</f>
        <v>355</v>
      </c>
      <c r="BD26" s="35">
        <f>+Tabla3[[#This Row],[PLAZO DE EJECUCIÓN EN DÍAS (INICIAL)]]/30</f>
        <v>11.833333333333334</v>
      </c>
      <c r="BE26" t="s">
        <v>277</v>
      </c>
      <c r="BF26" s="29">
        <f>+[1]BD_2!E24</f>
        <v>0</v>
      </c>
      <c r="BG26" s="29">
        <f>[1]BD_2!BA24</f>
        <v>0</v>
      </c>
      <c r="BH26" s="23">
        <f>[1]BD_2!CF24</f>
        <v>0</v>
      </c>
      <c r="BI26" s="23">
        <f>+COUNTIF(Tabla3[[#This Row],[VALOR REDUCIDO]:[TOTAL TIEMPO PRORROGADO EN DÍAS
]],"&lt;&gt;0")</f>
        <v>0</v>
      </c>
      <c r="BJ26" s="23" t="str">
        <f>+[1]BD_2!CG24</f>
        <v>2 NO</v>
      </c>
      <c r="BK26" s="26" t="str">
        <f>[1]BD_2!CL24</f>
        <v>2 NO</v>
      </c>
      <c r="BL26" s="23" t="s">
        <v>98</v>
      </c>
      <c r="BM26">
        <f t="shared" si="0"/>
        <v>355</v>
      </c>
      <c r="BN26" s="36">
        <f t="shared" si="1"/>
        <v>45301</v>
      </c>
      <c r="BO26" s="36">
        <f t="shared" si="2"/>
        <v>45656</v>
      </c>
      <c r="BP26" s="37" t="e">
        <f>IF(((#REF!-$BN26)/($BO26-$BN26))&gt;=100%,100%,((#REF!-$BN26)/($BO26-$BN26)))</f>
        <v>#REF!</v>
      </c>
      <c r="BQ26" s="29">
        <f t="shared" si="3"/>
        <v>139230000</v>
      </c>
      <c r="BR26" s="23" t="e">
        <f>+IF(BK26="1 SI","FINALIZADO",IF($BO26&lt;=#REF!,"FINALIZADO","EJECUCIÓN"))</f>
        <v>#REF!</v>
      </c>
      <c r="BS26" s="23">
        <v>139230000</v>
      </c>
      <c r="BT26" s="23">
        <f>+Tabla3[[#This Row],[VALOR TOTAL DE CONTRATO (ANTES DE LIQUIDACIÓN - LIBERACIÓN DE SALDOS)]]-Tabla3[[#This Row],[RECURSO TOTALES DESEMBOLSADOS]]</f>
        <v>0</v>
      </c>
      <c r="BU26" s="23"/>
      <c r="BW26" s="23" t="s">
        <v>98</v>
      </c>
      <c r="BX26" s="23" t="str">
        <f t="shared" si="4"/>
        <v>enero</v>
      </c>
      <c r="BY26" s="23" t="s">
        <v>113</v>
      </c>
      <c r="BZ26" s="23" t="s">
        <v>113</v>
      </c>
      <c r="CA26" s="23" t="s">
        <v>113</v>
      </c>
      <c r="CB26" t="s">
        <v>117</v>
      </c>
      <c r="CC26" t="s">
        <v>118</v>
      </c>
    </row>
    <row r="27" spans="1:81" x14ac:dyDescent="0.25">
      <c r="A27" s="23">
        <v>2024</v>
      </c>
      <c r="B27" s="25">
        <v>22</v>
      </c>
      <c r="C27" s="23" t="s">
        <v>87</v>
      </c>
      <c r="D27" t="s">
        <v>88</v>
      </c>
      <c r="E27" t="s">
        <v>89</v>
      </c>
      <c r="F27" t="s">
        <v>90</v>
      </c>
      <c r="G27" t="s">
        <v>91</v>
      </c>
      <c r="H27" s="23" t="s">
        <v>92</v>
      </c>
      <c r="I27" s="23" t="s">
        <v>119</v>
      </c>
      <c r="J27" t="s">
        <v>284</v>
      </c>
      <c r="K27" s="23" t="s">
        <v>95</v>
      </c>
      <c r="L27" s="20" t="s">
        <v>121</v>
      </c>
      <c r="M27" s="28" t="s">
        <v>285</v>
      </c>
      <c r="N27" s="23"/>
      <c r="O27" s="23" t="s">
        <v>98</v>
      </c>
      <c r="P27" s="20" t="s">
        <v>100</v>
      </c>
      <c r="Q27" s="20" t="s">
        <v>100</v>
      </c>
      <c r="R27" t="s">
        <v>286</v>
      </c>
      <c r="S27" t="s">
        <v>287</v>
      </c>
      <c r="T27" t="s">
        <v>288</v>
      </c>
      <c r="U27" s="6">
        <v>110000000</v>
      </c>
      <c r="V27" s="6">
        <v>110000000</v>
      </c>
      <c r="W27" s="29">
        <v>10000000</v>
      </c>
      <c r="X27" s="29">
        <v>0</v>
      </c>
      <c r="Y27" s="23" t="s">
        <v>104</v>
      </c>
      <c r="Z27" t="s">
        <v>98</v>
      </c>
      <c r="AA27" t="s">
        <v>105</v>
      </c>
      <c r="AB27" s="30">
        <v>0</v>
      </c>
      <c r="AC27" s="30"/>
      <c r="AD27" s="30"/>
      <c r="AE27" s="24">
        <v>1724</v>
      </c>
      <c r="AF27" s="31">
        <v>45294</v>
      </c>
      <c r="AG27">
        <v>2824</v>
      </c>
      <c r="AH27" s="26">
        <v>45301</v>
      </c>
      <c r="AI27" s="32" t="s">
        <v>106</v>
      </c>
      <c r="AJ27" t="s">
        <v>107</v>
      </c>
      <c r="AK27" s="33"/>
      <c r="AL27" t="s">
        <v>98</v>
      </c>
      <c r="AM27" s="26">
        <v>45300</v>
      </c>
      <c r="AN27" s="23" t="s">
        <v>108</v>
      </c>
      <c r="AO27" s="23" t="s">
        <v>108</v>
      </c>
      <c r="AP27" t="s">
        <v>109</v>
      </c>
      <c r="AQ27" t="s">
        <v>174</v>
      </c>
      <c r="AR27" t="s">
        <v>175</v>
      </c>
      <c r="AS27" t="s">
        <v>100</v>
      </c>
      <c r="AT27" s="23">
        <v>80111600</v>
      </c>
      <c r="AU27" s="41" t="s">
        <v>289</v>
      </c>
      <c r="AV27" s="23" t="s">
        <v>113</v>
      </c>
      <c r="AW27" s="20" t="s">
        <v>114</v>
      </c>
      <c r="AX27" s="26">
        <v>45300</v>
      </c>
      <c r="AY27" t="s">
        <v>115</v>
      </c>
      <c r="AZ27" s="26">
        <v>45300</v>
      </c>
      <c r="BA27" s="26">
        <v>45300</v>
      </c>
      <c r="BB27" s="26">
        <v>45636</v>
      </c>
      <c r="BC27" s="35">
        <f>+Tabla3[[#This Row],[FECHA TERMINACION
(INICIAL)]]-Tabla3[[#This Row],[FECHA INICIO]]</f>
        <v>336</v>
      </c>
      <c r="BD27" s="35">
        <f>+Tabla3[[#This Row],[PLAZO DE EJECUCIÓN EN DÍAS (INICIAL)]]/30</f>
        <v>11.2</v>
      </c>
      <c r="BE27" t="s">
        <v>290</v>
      </c>
      <c r="BF27" s="29">
        <f>+[1]BD_2!E25</f>
        <v>0</v>
      </c>
      <c r="BG27" s="29">
        <f>[1]BD_2!BA25</f>
        <v>3666667</v>
      </c>
      <c r="BH27" s="23">
        <f>[1]BD_2!CF25</f>
        <v>11</v>
      </c>
      <c r="BI27" s="23">
        <f>+COUNTIF(Tabla3[[#This Row],[VALOR REDUCIDO]:[TOTAL TIEMPO PRORROGADO EN DÍAS
]],"&lt;&gt;0")</f>
        <v>2</v>
      </c>
      <c r="BJ27" s="23" t="str">
        <f>+[1]BD_2!CG25</f>
        <v>2 NO</v>
      </c>
      <c r="BK27" s="26" t="str">
        <f>[1]BD_2!CL25</f>
        <v>2 NO</v>
      </c>
      <c r="BL27" s="23" t="s">
        <v>98</v>
      </c>
      <c r="BM27">
        <f t="shared" si="0"/>
        <v>347</v>
      </c>
      <c r="BN27" s="36">
        <f t="shared" si="1"/>
        <v>45300</v>
      </c>
      <c r="BO27" s="36">
        <f t="shared" si="2"/>
        <v>45647</v>
      </c>
      <c r="BP27" s="37" t="e">
        <f>IF(((#REF!-$BN27)/($BO27-$BN27))&gt;=100%,100%,((#REF!-$BN27)/($BO27-$BN27)))</f>
        <v>#REF!</v>
      </c>
      <c r="BQ27" s="29">
        <f t="shared" si="3"/>
        <v>113666667</v>
      </c>
      <c r="BR27" s="23" t="e">
        <f>+IF(BK27="1 SI","FINALIZADO",IF($BO27&lt;=#REF!,"FINALIZADO","EJECUCIÓN"))</f>
        <v>#REF!</v>
      </c>
      <c r="BS27" s="23">
        <v>113666667</v>
      </c>
      <c r="BT27" s="23">
        <f>+Tabla3[[#This Row],[VALOR TOTAL DE CONTRATO (ANTES DE LIQUIDACIÓN - LIBERACIÓN DE SALDOS)]]-Tabla3[[#This Row],[RECURSO TOTALES DESEMBOLSADOS]]</f>
        <v>0</v>
      </c>
      <c r="BU27" s="23"/>
      <c r="BW27" s="23" t="s">
        <v>98</v>
      </c>
      <c r="BX27" s="23" t="str">
        <f t="shared" si="4"/>
        <v>enero</v>
      </c>
      <c r="BY27" s="23" t="s">
        <v>113</v>
      </c>
      <c r="BZ27" s="23" t="s">
        <v>113</v>
      </c>
      <c r="CA27" s="23" t="s">
        <v>113</v>
      </c>
      <c r="CB27" t="s">
        <v>117</v>
      </c>
      <c r="CC27" t="s">
        <v>118</v>
      </c>
    </row>
    <row r="28" spans="1:81" x14ac:dyDescent="0.25">
      <c r="A28" s="23">
        <v>2024</v>
      </c>
      <c r="B28" s="25">
        <v>23</v>
      </c>
      <c r="C28" s="23" t="s">
        <v>87</v>
      </c>
      <c r="D28" t="s">
        <v>88</v>
      </c>
      <c r="E28" t="s">
        <v>89</v>
      </c>
      <c r="F28" t="s">
        <v>90</v>
      </c>
      <c r="G28" t="s">
        <v>91</v>
      </c>
      <c r="H28" s="23" t="s">
        <v>92</v>
      </c>
      <c r="I28" s="23" t="s">
        <v>119</v>
      </c>
      <c r="J28" t="s">
        <v>291</v>
      </c>
      <c r="K28" s="23" t="s">
        <v>95</v>
      </c>
      <c r="L28" s="20" t="s">
        <v>292</v>
      </c>
      <c r="M28" s="28" t="s">
        <v>293</v>
      </c>
      <c r="N28" s="23"/>
      <c r="O28" s="23" t="s">
        <v>98</v>
      </c>
      <c r="P28" s="20" t="s">
        <v>294</v>
      </c>
      <c r="Q28" s="20" t="s">
        <v>294</v>
      </c>
      <c r="R28" t="s">
        <v>295</v>
      </c>
      <c r="S28" t="s">
        <v>296</v>
      </c>
      <c r="T28" t="s">
        <v>297</v>
      </c>
      <c r="U28" s="29">
        <v>125350000</v>
      </c>
      <c r="V28" s="29">
        <v>125350000</v>
      </c>
      <c r="W28" s="29">
        <v>10900000</v>
      </c>
      <c r="X28" s="29">
        <v>0</v>
      </c>
      <c r="Y28" s="23" t="s">
        <v>104</v>
      </c>
      <c r="Z28" t="s">
        <v>98</v>
      </c>
      <c r="AA28" t="s">
        <v>105</v>
      </c>
      <c r="AB28" s="30">
        <f>+Tabla3[[#This Row],[VALOR DEL CONTRATO
(EN NUMEROS)]]-Tabla3[[#This Row],[VALOR RECURSOS (MADS/FONAM)]]</f>
        <v>0</v>
      </c>
      <c r="AC28" s="30"/>
      <c r="AD28" s="30"/>
      <c r="AE28" s="24">
        <v>3424</v>
      </c>
      <c r="AF28" s="31">
        <v>44929</v>
      </c>
      <c r="AG28">
        <v>2224</v>
      </c>
      <c r="AH28" s="26">
        <v>45301</v>
      </c>
      <c r="AI28" s="32" t="s">
        <v>106</v>
      </c>
      <c r="AJ28" t="s">
        <v>107</v>
      </c>
      <c r="AK28" s="33"/>
      <c r="AL28" t="s">
        <v>98</v>
      </c>
      <c r="AM28" s="26">
        <v>45300</v>
      </c>
      <c r="AN28" s="23" t="s">
        <v>108</v>
      </c>
      <c r="AO28" s="23" t="s">
        <v>108</v>
      </c>
      <c r="AP28" t="s">
        <v>109</v>
      </c>
      <c r="AQ28" t="s">
        <v>298</v>
      </c>
      <c r="AR28" t="s">
        <v>299</v>
      </c>
      <c r="AS28" t="s">
        <v>294</v>
      </c>
      <c r="AT28" s="23">
        <v>80111600</v>
      </c>
      <c r="AU28" s="41" t="s">
        <v>300</v>
      </c>
      <c r="AV28" s="23" t="s">
        <v>113</v>
      </c>
      <c r="AW28" s="20" t="s">
        <v>114</v>
      </c>
      <c r="AX28" s="26">
        <v>45300</v>
      </c>
      <c r="AY28" t="s">
        <v>144</v>
      </c>
      <c r="AZ28" s="26">
        <v>45300</v>
      </c>
      <c r="BA28" s="26">
        <v>45301</v>
      </c>
      <c r="BB28" s="26">
        <v>45650</v>
      </c>
      <c r="BC28" s="35">
        <f>+Tabla3[[#This Row],[FECHA TERMINACION
(INICIAL)]]-Tabla3[[#This Row],[FECHA INICIO]]</f>
        <v>349</v>
      </c>
      <c r="BD28" s="35">
        <f>+Tabla3[[#This Row],[PLAZO DE EJECUCIÓN EN DÍAS (INICIAL)]]/30</f>
        <v>11.633333333333333</v>
      </c>
      <c r="BE28" t="s">
        <v>301</v>
      </c>
      <c r="BF28" s="29">
        <f>+[1]BD_2!E26</f>
        <v>0</v>
      </c>
      <c r="BG28" s="29">
        <f>[1]BD_2!BA26</f>
        <v>0</v>
      </c>
      <c r="BH28" s="23">
        <f>[1]BD_2!CF26</f>
        <v>0</v>
      </c>
      <c r="BI28" s="23">
        <f>+COUNTIF(Tabla3[[#This Row],[VALOR REDUCIDO]:[TOTAL TIEMPO PRORROGADO EN DÍAS
]],"&lt;&gt;0")</f>
        <v>0</v>
      </c>
      <c r="BJ28" s="23" t="str">
        <f>+[1]BD_2!CG26</f>
        <v>2 NO</v>
      </c>
      <c r="BK28" s="26" t="str">
        <f>[1]BD_2!CL26</f>
        <v>2 NO</v>
      </c>
      <c r="BL28" s="23" t="s">
        <v>98</v>
      </c>
      <c r="BM28">
        <f t="shared" si="0"/>
        <v>349</v>
      </c>
      <c r="BN28" s="36">
        <f t="shared" si="1"/>
        <v>45301</v>
      </c>
      <c r="BO28" s="36">
        <f t="shared" si="2"/>
        <v>45650</v>
      </c>
      <c r="BP28" s="37" t="e">
        <f>IF(((#REF!-$BN28)/($BO28-$BN28))&gt;=100%,100%,((#REF!-$BN28)/($BO28-$BN28)))</f>
        <v>#REF!</v>
      </c>
      <c r="BQ28" s="29">
        <f t="shared" si="3"/>
        <v>125350000</v>
      </c>
      <c r="BR28" s="23" t="e">
        <f>+IF(BK28="1 SI","FINALIZADO",IF($BO28&lt;=#REF!,"FINALIZADO","EJECUCIÓN"))</f>
        <v>#REF!</v>
      </c>
      <c r="BS28" s="23">
        <v>125350000</v>
      </c>
      <c r="BT28" s="23">
        <f>+Tabla3[[#This Row],[VALOR TOTAL DE CONTRATO (ANTES DE LIQUIDACIÓN - LIBERACIÓN DE SALDOS)]]-Tabla3[[#This Row],[RECURSO TOTALES DESEMBOLSADOS]]</f>
        <v>0</v>
      </c>
      <c r="BU28" s="23"/>
      <c r="BW28" s="23" t="s">
        <v>98</v>
      </c>
      <c r="BX28" s="23" t="str">
        <f t="shared" si="4"/>
        <v>enero</v>
      </c>
      <c r="BY28" s="23" t="s">
        <v>113</v>
      </c>
      <c r="BZ28" s="23" t="s">
        <v>113</v>
      </c>
      <c r="CA28" s="23" t="s">
        <v>113</v>
      </c>
      <c r="CB28" t="s">
        <v>117</v>
      </c>
      <c r="CC28" t="s">
        <v>118</v>
      </c>
    </row>
    <row r="29" spans="1:81" x14ac:dyDescent="0.25">
      <c r="A29" s="23">
        <v>2024</v>
      </c>
      <c r="B29" s="25">
        <v>24</v>
      </c>
      <c r="C29" s="23" t="s">
        <v>87</v>
      </c>
      <c r="D29" t="s">
        <v>88</v>
      </c>
      <c r="E29" t="s">
        <v>89</v>
      </c>
      <c r="F29" t="s">
        <v>90</v>
      </c>
      <c r="G29" t="s">
        <v>91</v>
      </c>
      <c r="H29" s="23" t="s">
        <v>92</v>
      </c>
      <c r="I29" s="23" t="s">
        <v>119</v>
      </c>
      <c r="J29" t="s">
        <v>302</v>
      </c>
      <c r="K29" s="23" t="s">
        <v>95</v>
      </c>
      <c r="L29" s="20" t="s">
        <v>121</v>
      </c>
      <c r="M29" s="28" t="s">
        <v>303</v>
      </c>
      <c r="N29" s="23"/>
      <c r="O29" s="23" t="s">
        <v>98</v>
      </c>
      <c r="P29" s="20" t="s">
        <v>304</v>
      </c>
      <c r="Q29" s="20" t="s">
        <v>304</v>
      </c>
      <c r="R29" t="s">
        <v>305</v>
      </c>
      <c r="S29" t="s">
        <v>306</v>
      </c>
      <c r="T29" t="s">
        <v>307</v>
      </c>
      <c r="U29" s="6">
        <v>128333333</v>
      </c>
      <c r="V29" s="6">
        <v>128333333</v>
      </c>
      <c r="W29" s="29">
        <v>11000000</v>
      </c>
      <c r="X29" s="29">
        <v>0</v>
      </c>
      <c r="Y29" s="23" t="s">
        <v>104</v>
      </c>
      <c r="Z29" t="s">
        <v>98</v>
      </c>
      <c r="AA29" t="s">
        <v>105</v>
      </c>
      <c r="AB29" s="30">
        <v>0</v>
      </c>
      <c r="AC29" s="30"/>
      <c r="AD29" s="30"/>
      <c r="AE29" s="24">
        <v>4424</v>
      </c>
      <c r="AF29" s="31">
        <v>45294</v>
      </c>
      <c r="AG29">
        <v>2424</v>
      </c>
      <c r="AH29" s="26">
        <v>45301</v>
      </c>
      <c r="AI29" s="32" t="s">
        <v>106</v>
      </c>
      <c r="AJ29" t="s">
        <v>308</v>
      </c>
      <c r="AK29" s="33"/>
      <c r="AL29" t="s">
        <v>98</v>
      </c>
      <c r="AM29" s="26">
        <v>45300</v>
      </c>
      <c r="AN29" s="23" t="s">
        <v>108</v>
      </c>
      <c r="AO29" s="23" t="s">
        <v>108</v>
      </c>
      <c r="AP29" t="s">
        <v>109</v>
      </c>
      <c r="AQ29" t="s">
        <v>309</v>
      </c>
      <c r="AR29" t="s">
        <v>310</v>
      </c>
      <c r="AS29" t="s">
        <v>304</v>
      </c>
      <c r="AT29" s="23">
        <v>80111600</v>
      </c>
      <c r="AU29" s="41" t="s">
        <v>311</v>
      </c>
      <c r="AV29" s="23" t="s">
        <v>113</v>
      </c>
      <c r="AW29" s="20" t="s">
        <v>114</v>
      </c>
      <c r="AX29" s="26">
        <v>45300</v>
      </c>
      <c r="AY29" t="s">
        <v>115</v>
      </c>
      <c r="AZ29" s="26">
        <v>45300</v>
      </c>
      <c r="BA29" s="26">
        <v>45301</v>
      </c>
      <c r="BB29" s="26">
        <v>45655</v>
      </c>
      <c r="BC29" s="35">
        <f>+Tabla3[[#This Row],[FECHA TERMINACION
(INICIAL)]]-Tabla3[[#This Row],[FECHA INICIO]]</f>
        <v>354</v>
      </c>
      <c r="BD29" s="35">
        <f>+Tabla3[[#This Row],[PLAZO DE EJECUCIÓN EN DÍAS (INICIAL)]]/30</f>
        <v>11.8</v>
      </c>
      <c r="BE29" t="s">
        <v>312</v>
      </c>
      <c r="BF29" s="29">
        <f>+[1]BD_2!E27</f>
        <v>0</v>
      </c>
      <c r="BG29" s="29">
        <f>[1]BD_2!BA27</f>
        <v>0</v>
      </c>
      <c r="BH29" s="23">
        <f>[1]BD_2!CF27</f>
        <v>0</v>
      </c>
      <c r="BI29" s="23">
        <f>+COUNTIF(Tabla3[[#This Row],[VALOR REDUCIDO]:[TOTAL TIEMPO PRORROGADO EN DÍAS
]],"&lt;&gt;0")</f>
        <v>0</v>
      </c>
      <c r="BJ29" s="23" t="str">
        <f>+[1]BD_2!CG27</f>
        <v>2 NO</v>
      </c>
      <c r="BK29" s="26" t="str">
        <f>[1]BD_2!CL27</f>
        <v>2 NO</v>
      </c>
      <c r="BL29" s="23" t="s">
        <v>98</v>
      </c>
      <c r="BM29">
        <f t="shared" si="0"/>
        <v>354</v>
      </c>
      <c r="BN29" s="36">
        <f t="shared" si="1"/>
        <v>45301</v>
      </c>
      <c r="BO29" s="36">
        <f t="shared" si="2"/>
        <v>45655</v>
      </c>
      <c r="BP29" s="37" t="e">
        <f>IF(((#REF!-$BN29)/($BO29-$BN29))&gt;=100%,100%,((#REF!-$BN29)/($BO29-$BN29)))</f>
        <v>#REF!</v>
      </c>
      <c r="BQ29" s="29">
        <f t="shared" si="3"/>
        <v>128333333</v>
      </c>
      <c r="BR29" s="23" t="e">
        <f>+IF(BK29="1 SI","FINALIZADO",IF($BO29&lt;=#REF!,"FINALIZADO","EJECUCIÓN"))</f>
        <v>#REF!</v>
      </c>
      <c r="BS29" s="23">
        <v>128333333</v>
      </c>
      <c r="BT29" s="23">
        <f>+Tabla3[[#This Row],[VALOR TOTAL DE CONTRATO (ANTES DE LIQUIDACIÓN - LIBERACIÓN DE SALDOS)]]-Tabla3[[#This Row],[RECURSO TOTALES DESEMBOLSADOS]]</f>
        <v>0</v>
      </c>
      <c r="BU29" s="23"/>
      <c r="BW29" s="23" t="s">
        <v>98</v>
      </c>
      <c r="BX29" s="23" t="str">
        <f t="shared" si="4"/>
        <v>enero</v>
      </c>
      <c r="BY29" s="23" t="s">
        <v>113</v>
      </c>
      <c r="BZ29" s="23" t="s">
        <v>113</v>
      </c>
      <c r="CA29" s="23" t="s">
        <v>113</v>
      </c>
      <c r="CB29" t="s">
        <v>117</v>
      </c>
      <c r="CC29" t="s">
        <v>118</v>
      </c>
    </row>
    <row r="30" spans="1:81" x14ac:dyDescent="0.25">
      <c r="A30" s="23">
        <v>2024</v>
      </c>
      <c r="B30" s="25">
        <v>25</v>
      </c>
      <c r="C30" s="23" t="s">
        <v>87</v>
      </c>
      <c r="D30" t="s">
        <v>88</v>
      </c>
      <c r="E30" t="s">
        <v>89</v>
      </c>
      <c r="F30" t="s">
        <v>90</v>
      </c>
      <c r="G30" t="s">
        <v>91</v>
      </c>
      <c r="H30" s="23" t="s">
        <v>92</v>
      </c>
      <c r="I30" s="23" t="s">
        <v>119</v>
      </c>
      <c r="J30" t="s">
        <v>313</v>
      </c>
      <c r="K30" s="23" t="s">
        <v>95</v>
      </c>
      <c r="L30" s="20" t="s">
        <v>121</v>
      </c>
      <c r="M30" s="28" t="s">
        <v>314</v>
      </c>
      <c r="N30" s="23"/>
      <c r="O30" s="23" t="s">
        <v>98</v>
      </c>
      <c r="P30" s="20" t="s">
        <v>186</v>
      </c>
      <c r="Q30" s="20" t="s">
        <v>186</v>
      </c>
      <c r="R30" t="s">
        <v>315</v>
      </c>
      <c r="S30" t="s">
        <v>316</v>
      </c>
      <c r="T30" t="s">
        <v>317</v>
      </c>
      <c r="U30" s="6">
        <v>132000000</v>
      </c>
      <c r="V30" s="6">
        <v>132000000</v>
      </c>
      <c r="W30" s="29">
        <v>12000000</v>
      </c>
      <c r="X30" s="29">
        <v>0</v>
      </c>
      <c r="Y30" s="23" t="s">
        <v>104</v>
      </c>
      <c r="Z30" t="s">
        <v>98</v>
      </c>
      <c r="AA30" t="s">
        <v>105</v>
      </c>
      <c r="AB30" s="30">
        <v>0</v>
      </c>
      <c r="AC30" s="30"/>
      <c r="AD30" s="30"/>
      <c r="AE30" s="24">
        <v>3224</v>
      </c>
      <c r="AF30" s="31">
        <v>45294</v>
      </c>
      <c r="AG30">
        <v>5924</v>
      </c>
      <c r="AH30" s="26">
        <v>45302</v>
      </c>
      <c r="AI30" s="32" t="s">
        <v>106</v>
      </c>
      <c r="AJ30" t="s">
        <v>241</v>
      </c>
      <c r="AK30" s="33"/>
      <c r="AL30" t="s">
        <v>98</v>
      </c>
      <c r="AM30" s="26">
        <v>45301</v>
      </c>
      <c r="AN30" s="23" t="s">
        <v>108</v>
      </c>
      <c r="AO30" s="23" t="s">
        <v>108</v>
      </c>
      <c r="AP30" t="s">
        <v>109</v>
      </c>
      <c r="AQ30" t="s">
        <v>249</v>
      </c>
      <c r="AR30" t="s">
        <v>250</v>
      </c>
      <c r="AS30" t="s">
        <v>186</v>
      </c>
      <c r="AT30" s="23">
        <v>80111600</v>
      </c>
      <c r="AU30" s="41" t="s">
        <v>318</v>
      </c>
      <c r="AV30" s="23" t="s">
        <v>113</v>
      </c>
      <c r="AW30" s="20" t="s">
        <v>114</v>
      </c>
      <c r="AX30" s="26">
        <v>45301</v>
      </c>
      <c r="AY30" t="s">
        <v>144</v>
      </c>
      <c r="AZ30" s="26">
        <v>45301</v>
      </c>
      <c r="BA30" s="26">
        <v>45302</v>
      </c>
      <c r="BB30" s="26">
        <v>45636</v>
      </c>
      <c r="BC30" s="35">
        <f>+Tabla3[[#This Row],[FECHA TERMINACION
(INICIAL)]]-Tabla3[[#This Row],[FECHA INICIO]]</f>
        <v>334</v>
      </c>
      <c r="BD30" s="35">
        <f>+Tabla3[[#This Row],[PLAZO DE EJECUCIÓN EN DÍAS (INICIAL)]]/30</f>
        <v>11.133333333333333</v>
      </c>
      <c r="BE30" t="s">
        <v>259</v>
      </c>
      <c r="BF30" s="29">
        <f>+[1]BD_2!E28</f>
        <v>0</v>
      </c>
      <c r="BG30" s="29">
        <f>[1]BD_2!BA28</f>
        <v>8000000</v>
      </c>
      <c r="BH30" s="23">
        <f>[1]BD_2!CF28</f>
        <v>20</v>
      </c>
      <c r="BI30" s="23">
        <f>+COUNTIF(Tabla3[[#This Row],[VALOR REDUCIDO]:[TOTAL TIEMPO PRORROGADO EN DÍAS
]],"&lt;&gt;0")</f>
        <v>2</v>
      </c>
      <c r="BJ30" s="23" t="str">
        <f>+[1]BD_2!CG28</f>
        <v>2 NO</v>
      </c>
      <c r="BK30" s="26" t="str">
        <f>[1]BD_2!CL28</f>
        <v>2 NO</v>
      </c>
      <c r="BL30" s="23" t="s">
        <v>98</v>
      </c>
      <c r="BM30">
        <f t="shared" si="0"/>
        <v>354</v>
      </c>
      <c r="BN30" s="36">
        <f t="shared" si="1"/>
        <v>45302</v>
      </c>
      <c r="BO30" s="36">
        <f t="shared" si="2"/>
        <v>45656</v>
      </c>
      <c r="BP30" s="37" t="e">
        <f>IF(((#REF!-$BN30)/($BO30-$BN30))&gt;=100%,100%,((#REF!-$BN30)/($BO30-$BN30)))</f>
        <v>#REF!</v>
      </c>
      <c r="BQ30" s="29">
        <f t="shared" si="3"/>
        <v>140000000</v>
      </c>
      <c r="BR30" s="23" t="e">
        <f>+IF(BK30="1 SI","FINALIZADO",IF($BO30&lt;=#REF!,"FINALIZADO","EJECUCIÓN"))</f>
        <v>#REF!</v>
      </c>
      <c r="BS30" s="23">
        <v>140000000</v>
      </c>
      <c r="BT30" s="23">
        <f>+Tabla3[[#This Row],[VALOR TOTAL DE CONTRATO (ANTES DE LIQUIDACIÓN - LIBERACIÓN DE SALDOS)]]-Tabla3[[#This Row],[RECURSO TOTALES DESEMBOLSADOS]]</f>
        <v>0</v>
      </c>
      <c r="BU30" s="23"/>
      <c r="BW30" s="23" t="s">
        <v>98</v>
      </c>
      <c r="BX30" s="23" t="str">
        <f t="shared" si="4"/>
        <v>enero</v>
      </c>
      <c r="BY30" s="23" t="s">
        <v>113</v>
      </c>
      <c r="BZ30" s="23" t="s">
        <v>113</v>
      </c>
      <c r="CA30" s="23" t="s">
        <v>113</v>
      </c>
      <c r="CB30" t="s">
        <v>117</v>
      </c>
      <c r="CC30" t="s">
        <v>118</v>
      </c>
    </row>
    <row r="31" spans="1:81" x14ac:dyDescent="0.25">
      <c r="A31" s="23">
        <v>2024</v>
      </c>
      <c r="B31" s="25">
        <v>26</v>
      </c>
      <c r="C31" s="23" t="s">
        <v>87</v>
      </c>
      <c r="D31" t="s">
        <v>88</v>
      </c>
      <c r="E31" t="s">
        <v>89</v>
      </c>
      <c r="F31" t="s">
        <v>90</v>
      </c>
      <c r="G31" t="s">
        <v>91</v>
      </c>
      <c r="H31" s="23" t="s">
        <v>92</v>
      </c>
      <c r="I31" s="23" t="s">
        <v>119</v>
      </c>
      <c r="J31" t="s">
        <v>319</v>
      </c>
      <c r="K31" s="23" t="s">
        <v>95</v>
      </c>
      <c r="L31" s="20" t="s">
        <v>121</v>
      </c>
      <c r="M31" s="28" t="s">
        <v>320</v>
      </c>
      <c r="N31" s="23"/>
      <c r="O31" s="23" t="s">
        <v>98</v>
      </c>
      <c r="P31" s="20" t="s">
        <v>186</v>
      </c>
      <c r="Q31" s="20" t="s">
        <v>186</v>
      </c>
      <c r="R31" t="s">
        <v>321</v>
      </c>
      <c r="S31" t="s">
        <v>247</v>
      </c>
      <c r="T31" t="s">
        <v>257</v>
      </c>
      <c r="U31" s="6">
        <v>77000000</v>
      </c>
      <c r="V31" s="6">
        <v>77000000</v>
      </c>
      <c r="W31" s="29">
        <v>7000000</v>
      </c>
      <c r="X31" s="29">
        <v>0</v>
      </c>
      <c r="Y31" s="23" t="s">
        <v>104</v>
      </c>
      <c r="Z31" t="s">
        <v>98</v>
      </c>
      <c r="AA31" t="s">
        <v>105</v>
      </c>
      <c r="AB31" s="30">
        <v>0</v>
      </c>
      <c r="AC31" s="30"/>
      <c r="AD31" s="30"/>
      <c r="AE31" s="24">
        <v>3224</v>
      </c>
      <c r="AF31" s="31">
        <v>45294</v>
      </c>
      <c r="AG31">
        <v>5724</v>
      </c>
      <c r="AH31" s="26">
        <v>45302</v>
      </c>
      <c r="AI31" s="32" t="s">
        <v>106</v>
      </c>
      <c r="AJ31" t="s">
        <v>241</v>
      </c>
      <c r="AK31" s="33"/>
      <c r="AL31" t="s">
        <v>98</v>
      </c>
      <c r="AM31" s="26">
        <v>45300</v>
      </c>
      <c r="AN31" s="23" t="s">
        <v>108</v>
      </c>
      <c r="AO31" s="23" t="s">
        <v>108</v>
      </c>
      <c r="AP31" t="s">
        <v>109</v>
      </c>
      <c r="AQ31" t="s">
        <v>249</v>
      </c>
      <c r="AR31" t="s">
        <v>250</v>
      </c>
      <c r="AS31" t="s">
        <v>186</v>
      </c>
      <c r="AT31" s="23">
        <v>80111600</v>
      </c>
      <c r="AU31" s="41" t="s">
        <v>322</v>
      </c>
      <c r="AV31" s="23" t="s">
        <v>113</v>
      </c>
      <c r="AW31" s="20" t="s">
        <v>114</v>
      </c>
      <c r="AX31" s="26">
        <v>9</v>
      </c>
      <c r="AY31" t="s">
        <v>144</v>
      </c>
      <c r="AZ31" s="26">
        <v>45300</v>
      </c>
      <c r="BA31" s="26">
        <v>45302</v>
      </c>
      <c r="BB31" s="26">
        <v>45636</v>
      </c>
      <c r="BC31" s="35">
        <f>+Tabla3[[#This Row],[FECHA TERMINACION
(INICIAL)]]-Tabla3[[#This Row],[FECHA INICIO]]</f>
        <v>334</v>
      </c>
      <c r="BD31" s="35">
        <f>+Tabla3[[#This Row],[PLAZO DE EJECUCIÓN EN DÍAS (INICIAL)]]/30</f>
        <v>11.133333333333333</v>
      </c>
      <c r="BE31" t="s">
        <v>259</v>
      </c>
      <c r="BF31" s="29">
        <f>+[1]BD_2!E29</f>
        <v>0</v>
      </c>
      <c r="BG31" s="29">
        <f>[1]BD_2!BA29</f>
        <v>4666667</v>
      </c>
      <c r="BH31" s="23">
        <f>[1]BD_2!CF29</f>
        <v>20</v>
      </c>
      <c r="BI31" s="23">
        <f>+COUNTIF(Tabla3[[#This Row],[VALOR REDUCIDO]:[TOTAL TIEMPO PRORROGADO EN DÍAS
]],"&lt;&gt;0")</f>
        <v>2</v>
      </c>
      <c r="BJ31" s="23" t="str">
        <f>+[1]BD_2!CG29</f>
        <v>2 NO</v>
      </c>
      <c r="BK31" s="26" t="str">
        <f>[1]BD_2!CL29</f>
        <v>2 NO</v>
      </c>
      <c r="BL31" s="23" t="s">
        <v>98</v>
      </c>
      <c r="BM31">
        <f t="shared" si="0"/>
        <v>354</v>
      </c>
      <c r="BN31" s="36">
        <f t="shared" si="1"/>
        <v>45302</v>
      </c>
      <c r="BO31" s="36">
        <f t="shared" si="2"/>
        <v>45656</v>
      </c>
      <c r="BP31" s="37" t="e">
        <f>IF(((#REF!-$BN31)/($BO31-$BN31))&gt;=100%,100%,((#REF!-$BN31)/($BO31-$BN31)))</f>
        <v>#REF!</v>
      </c>
      <c r="BQ31" s="29">
        <f t="shared" si="3"/>
        <v>81666667</v>
      </c>
      <c r="BR31" s="23" t="e">
        <f>+IF(BK31="1 SI","FINALIZADO",IF($BO31&lt;=#REF!,"FINALIZADO","EJECUCIÓN"))</f>
        <v>#REF!</v>
      </c>
      <c r="BS31" s="23">
        <v>81666667</v>
      </c>
      <c r="BT31" s="23">
        <f>+Tabla3[[#This Row],[VALOR TOTAL DE CONTRATO (ANTES DE LIQUIDACIÓN - LIBERACIÓN DE SALDOS)]]-Tabla3[[#This Row],[RECURSO TOTALES DESEMBOLSADOS]]</f>
        <v>0</v>
      </c>
      <c r="BU31" s="23"/>
      <c r="BW31" s="23" t="s">
        <v>98</v>
      </c>
      <c r="BX31" s="23" t="str">
        <f t="shared" si="4"/>
        <v>enero</v>
      </c>
      <c r="BY31" s="23" t="s">
        <v>113</v>
      </c>
      <c r="BZ31" s="23" t="s">
        <v>113</v>
      </c>
      <c r="CA31" s="23" t="s">
        <v>113</v>
      </c>
      <c r="CB31" t="s">
        <v>117</v>
      </c>
      <c r="CC31" t="s">
        <v>118</v>
      </c>
    </row>
    <row r="32" spans="1:81" x14ac:dyDescent="0.25">
      <c r="A32" s="23">
        <v>2024</v>
      </c>
      <c r="B32" s="25">
        <v>27</v>
      </c>
      <c r="C32" s="23" t="s">
        <v>87</v>
      </c>
      <c r="D32" t="s">
        <v>88</v>
      </c>
      <c r="E32" t="s">
        <v>89</v>
      </c>
      <c r="F32" t="s">
        <v>90</v>
      </c>
      <c r="G32" t="s">
        <v>91</v>
      </c>
      <c r="H32" s="23" t="s">
        <v>92</v>
      </c>
      <c r="I32" s="23" t="s">
        <v>119</v>
      </c>
      <c r="J32" t="s">
        <v>323</v>
      </c>
      <c r="K32" s="23" t="s">
        <v>95</v>
      </c>
      <c r="L32" s="20" t="s">
        <v>121</v>
      </c>
      <c r="M32" s="28" t="s">
        <v>324</v>
      </c>
      <c r="N32" s="23"/>
      <c r="O32" s="23" t="s">
        <v>98</v>
      </c>
      <c r="P32" s="20" t="s">
        <v>186</v>
      </c>
      <c r="Q32" s="20" t="s">
        <v>186</v>
      </c>
      <c r="R32" t="s">
        <v>325</v>
      </c>
      <c r="S32" t="s">
        <v>247</v>
      </c>
      <c r="T32" t="s">
        <v>257</v>
      </c>
      <c r="U32" s="6">
        <v>77000000</v>
      </c>
      <c r="V32" s="6">
        <v>77000000</v>
      </c>
      <c r="W32" s="29">
        <v>7000000</v>
      </c>
      <c r="X32" s="29">
        <v>0</v>
      </c>
      <c r="Y32" s="23" t="s">
        <v>104</v>
      </c>
      <c r="Z32" t="s">
        <v>98</v>
      </c>
      <c r="AA32" t="s">
        <v>105</v>
      </c>
      <c r="AB32" s="30">
        <v>0</v>
      </c>
      <c r="AC32" s="30"/>
      <c r="AD32" s="30"/>
      <c r="AE32" s="24">
        <v>3224</v>
      </c>
      <c r="AF32" s="31">
        <v>45294</v>
      </c>
      <c r="AG32">
        <v>5824</v>
      </c>
      <c r="AH32" s="26">
        <v>45302</v>
      </c>
      <c r="AI32" s="32" t="s">
        <v>106</v>
      </c>
      <c r="AJ32" t="s">
        <v>241</v>
      </c>
      <c r="AK32" s="33"/>
      <c r="AL32" t="s">
        <v>98</v>
      </c>
      <c r="AM32" s="26">
        <v>45300</v>
      </c>
      <c r="AN32" s="23" t="s">
        <v>108</v>
      </c>
      <c r="AO32" s="23" t="s">
        <v>108</v>
      </c>
      <c r="AP32" t="s">
        <v>109</v>
      </c>
      <c r="AQ32" t="s">
        <v>249</v>
      </c>
      <c r="AR32" t="s">
        <v>250</v>
      </c>
      <c r="AS32" t="s">
        <v>186</v>
      </c>
      <c r="AT32" s="23">
        <v>80111600</v>
      </c>
      <c r="AU32" s="41" t="s">
        <v>326</v>
      </c>
      <c r="AV32" s="23" t="s">
        <v>113</v>
      </c>
      <c r="AW32" s="20" t="s">
        <v>114</v>
      </c>
      <c r="AX32" s="26">
        <v>45301</v>
      </c>
      <c r="AY32" s="20" t="s">
        <v>144</v>
      </c>
      <c r="AZ32" s="26">
        <v>45301</v>
      </c>
      <c r="BA32" s="26">
        <v>45302</v>
      </c>
      <c r="BB32" s="26">
        <v>45468</v>
      </c>
      <c r="BC32" s="35">
        <f>+Tabla3[[#This Row],[FECHA TERMINACION
(INICIAL)]]-Tabla3[[#This Row],[FECHA INICIO]]</f>
        <v>166</v>
      </c>
      <c r="BD32" s="35">
        <f>+Tabla3[[#This Row],[PLAZO DE EJECUCIÓN EN DÍAS (INICIAL)]]/30</f>
        <v>5.5333333333333332</v>
      </c>
      <c r="BE32" t="s">
        <v>327</v>
      </c>
      <c r="BF32" s="29">
        <f>+[1]BD_2!E30</f>
        <v>0</v>
      </c>
      <c r="BG32" s="29">
        <f>[1]BD_2!BA30</f>
        <v>0</v>
      </c>
      <c r="BH32" s="23">
        <f>[1]BD_2!CF30</f>
        <v>0</v>
      </c>
      <c r="BI32" s="23">
        <f>+COUNTIF(Tabla3[[#This Row],[VALOR REDUCIDO]:[TOTAL TIEMPO PRORROGADO EN DÍAS
]],"&lt;&gt;0")</f>
        <v>0</v>
      </c>
      <c r="BJ32" s="23" t="str">
        <f>+[1]BD_2!CG30</f>
        <v>2 NO</v>
      </c>
      <c r="BK32" s="26" t="str">
        <f>[1]BD_2!CL30</f>
        <v>2 NO</v>
      </c>
      <c r="BL32" s="23" t="s">
        <v>113</v>
      </c>
      <c r="BM32">
        <f t="shared" si="0"/>
        <v>166</v>
      </c>
      <c r="BN32" s="36">
        <f t="shared" si="1"/>
        <v>45302</v>
      </c>
      <c r="BO32" s="36">
        <f t="shared" si="2"/>
        <v>45468</v>
      </c>
      <c r="BP32" s="37" t="e">
        <f>IF(((#REF!-$BN32)/($BO32-$BN32))&gt;=100%,100%,((#REF!-$BN32)/($BO32-$BN32)))</f>
        <v>#REF!</v>
      </c>
      <c r="BQ32" s="29">
        <f t="shared" si="3"/>
        <v>77000000</v>
      </c>
      <c r="BR32" s="23" t="e">
        <f>+IF(BK32="1 SI","FINALIZADO",IF($BO32&lt;=#REF!,"FINALIZADO","EJECUCIÓN"))</f>
        <v>#REF!</v>
      </c>
      <c r="BS32" s="23">
        <v>38500000</v>
      </c>
      <c r="BT32" s="23">
        <f>+Tabla3[[#This Row],[VALOR TOTAL DE CONTRATO (ANTES DE LIQUIDACIÓN - LIBERACIÓN DE SALDOS)]]-Tabla3[[#This Row],[RECURSO TOTALES DESEMBOLSADOS]]</f>
        <v>38500000</v>
      </c>
      <c r="BU32" s="23"/>
      <c r="BW32" s="23" t="s">
        <v>98</v>
      </c>
      <c r="BX32" s="23" t="str">
        <f t="shared" si="4"/>
        <v>enero</v>
      </c>
      <c r="BY32" s="23" t="s">
        <v>113</v>
      </c>
      <c r="BZ32" s="23" t="s">
        <v>113</v>
      </c>
      <c r="CA32" s="23" t="s">
        <v>113</v>
      </c>
      <c r="CB32" t="s">
        <v>117</v>
      </c>
      <c r="CC32" t="s">
        <v>118</v>
      </c>
    </row>
    <row r="33" spans="1:81" x14ac:dyDescent="0.25">
      <c r="A33" s="23">
        <v>2024</v>
      </c>
      <c r="B33" s="25" t="s">
        <v>328</v>
      </c>
      <c r="C33" s="23" t="s">
        <v>87</v>
      </c>
      <c r="D33" t="s">
        <v>88</v>
      </c>
      <c r="E33" t="s">
        <v>89</v>
      </c>
      <c r="F33" t="s">
        <v>90</v>
      </c>
      <c r="G33" t="s">
        <v>91</v>
      </c>
      <c r="H33" s="23" t="s">
        <v>92</v>
      </c>
      <c r="I33" s="23" t="s">
        <v>119</v>
      </c>
      <c r="J33" t="s">
        <v>329</v>
      </c>
      <c r="K33" s="23" t="s">
        <v>95</v>
      </c>
      <c r="L33" s="20" t="s">
        <v>179</v>
      </c>
      <c r="M33" s="28" t="s">
        <v>330</v>
      </c>
      <c r="N33" s="23"/>
      <c r="O33" s="23" t="s">
        <v>98</v>
      </c>
      <c r="P33" s="20" t="s">
        <v>186</v>
      </c>
      <c r="Q33" s="20" t="s">
        <v>186</v>
      </c>
      <c r="R33" t="s">
        <v>325</v>
      </c>
      <c r="S33" t="s">
        <v>247</v>
      </c>
      <c r="T33" t="s">
        <v>331</v>
      </c>
      <c r="U33" s="6">
        <v>38500000</v>
      </c>
      <c r="V33" s="6">
        <v>38500000</v>
      </c>
      <c r="W33" s="29">
        <v>7000000</v>
      </c>
      <c r="X33" s="29">
        <v>0</v>
      </c>
      <c r="Y33" s="23" t="s">
        <v>104</v>
      </c>
      <c r="Z33" t="s">
        <v>98</v>
      </c>
      <c r="AA33" t="s">
        <v>105</v>
      </c>
      <c r="AB33" s="30">
        <v>0</v>
      </c>
      <c r="AC33" s="30"/>
      <c r="AD33" s="30"/>
      <c r="AE33" s="24">
        <v>3224</v>
      </c>
      <c r="AF33" s="31">
        <v>45294</v>
      </c>
      <c r="AG33">
        <v>378024</v>
      </c>
      <c r="AH33" s="26">
        <v>45469</v>
      </c>
      <c r="AI33" s="32" t="s">
        <v>106</v>
      </c>
      <c r="AJ33" t="s">
        <v>241</v>
      </c>
      <c r="AK33" s="33">
        <v>202300000000272</v>
      </c>
      <c r="AL33" t="s">
        <v>98</v>
      </c>
      <c r="AM33" s="26">
        <v>45469</v>
      </c>
      <c r="AN33" s="23" t="s">
        <v>108</v>
      </c>
      <c r="AO33" s="23" t="s">
        <v>108</v>
      </c>
      <c r="AP33" t="s">
        <v>109</v>
      </c>
      <c r="AQ33" t="s">
        <v>249</v>
      </c>
      <c r="AR33" t="s">
        <v>250</v>
      </c>
      <c r="AS33" t="s">
        <v>186</v>
      </c>
      <c r="AT33" s="23">
        <v>80111600</v>
      </c>
      <c r="AU33" s="41" t="s">
        <v>326</v>
      </c>
      <c r="AV33" s="23" t="s">
        <v>113</v>
      </c>
      <c r="AW33" s="20" t="s">
        <v>114</v>
      </c>
      <c r="AX33" s="26">
        <v>45469</v>
      </c>
      <c r="AY33" s="20" t="s">
        <v>144</v>
      </c>
      <c r="AZ33" s="26">
        <v>45469</v>
      </c>
      <c r="BA33" s="26">
        <v>45469</v>
      </c>
      <c r="BB33" s="26">
        <v>45636</v>
      </c>
      <c r="BC33" s="35">
        <f>+Tabla3[[#This Row],[FECHA TERMINACION
(INICIAL)]]-Tabla3[[#This Row],[FECHA INICIO]]</f>
        <v>167</v>
      </c>
      <c r="BD33" s="35">
        <f>+Tabla3[[#This Row],[PLAZO DE EJECUCIÓN EN DÍAS (INICIAL)]]/30</f>
        <v>5.5666666666666664</v>
      </c>
      <c r="BE33" t="s">
        <v>332</v>
      </c>
      <c r="BF33" s="29">
        <f>+[1]BD_2!E31</f>
        <v>0</v>
      </c>
      <c r="BG33" s="29">
        <f>[1]BD_2!BA31</f>
        <v>4666667</v>
      </c>
      <c r="BH33" s="23">
        <f>[1]BD_2!CF31</f>
        <v>20</v>
      </c>
      <c r="BI33" s="23">
        <f>+COUNTIF(Tabla3[[#This Row],[VALOR REDUCIDO]:[TOTAL TIEMPO PRORROGADO EN DÍAS
]],"&lt;&gt;0")</f>
        <v>2</v>
      </c>
      <c r="BJ33" s="23" t="str">
        <f>+[1]BD_2!CG31</f>
        <v>2 NO</v>
      </c>
      <c r="BK33" s="26" t="str">
        <f>[1]BD_2!CL31</f>
        <v>2 NO</v>
      </c>
      <c r="BL33" s="23" t="s">
        <v>98</v>
      </c>
      <c r="BM33">
        <f t="shared" si="0"/>
        <v>187</v>
      </c>
      <c r="BN33" s="36">
        <f t="shared" si="1"/>
        <v>45469</v>
      </c>
      <c r="BO33" s="36">
        <f t="shared" si="2"/>
        <v>45656</v>
      </c>
      <c r="BP33" s="37" t="e">
        <f>IF(((#REF!-$BN33)/($BO33-$BN33))&gt;=100%,100%,((#REF!-$BN33)/($BO33-$BN33)))</f>
        <v>#REF!</v>
      </c>
      <c r="BQ33" s="29">
        <f t="shared" si="3"/>
        <v>43166667</v>
      </c>
      <c r="BR33" s="23" t="e">
        <f>+IF(BK33="1 SI","FINALIZADO",IF($BO33&lt;=#REF!,"FINALIZADO","EJECUCIÓN"))</f>
        <v>#REF!</v>
      </c>
      <c r="BS33" s="23">
        <v>43166667</v>
      </c>
      <c r="BT33" s="23">
        <f>+Tabla3[[#This Row],[VALOR TOTAL DE CONTRATO (ANTES DE LIQUIDACIÓN - LIBERACIÓN DE SALDOS)]]-Tabla3[[#This Row],[RECURSO TOTALES DESEMBOLSADOS]]</f>
        <v>0</v>
      </c>
      <c r="BU33" s="23"/>
      <c r="BW33" s="23" t="s">
        <v>98</v>
      </c>
      <c r="BX33" s="23" t="str">
        <f t="shared" si="4"/>
        <v>junio</v>
      </c>
      <c r="BY33" s="23" t="s">
        <v>113</v>
      </c>
      <c r="BZ33" s="23" t="s">
        <v>113</v>
      </c>
      <c r="CA33" s="23" t="s">
        <v>113</v>
      </c>
      <c r="CB33" t="s">
        <v>117</v>
      </c>
      <c r="CC33" t="s">
        <v>118</v>
      </c>
    </row>
    <row r="34" spans="1:81" x14ac:dyDescent="0.25">
      <c r="A34" s="23">
        <v>2024</v>
      </c>
      <c r="B34" s="25">
        <v>28</v>
      </c>
      <c r="C34" s="23" t="s">
        <v>87</v>
      </c>
      <c r="D34" t="s">
        <v>88</v>
      </c>
      <c r="E34" t="s">
        <v>89</v>
      </c>
      <c r="F34" t="s">
        <v>90</v>
      </c>
      <c r="G34" t="s">
        <v>91</v>
      </c>
      <c r="H34" s="23" t="s">
        <v>92</v>
      </c>
      <c r="I34" s="23" t="s">
        <v>119</v>
      </c>
      <c r="J34" t="s">
        <v>333</v>
      </c>
      <c r="K34" s="23" t="s">
        <v>95</v>
      </c>
      <c r="L34" s="20" t="s">
        <v>121</v>
      </c>
      <c r="M34" s="28" t="s">
        <v>334</v>
      </c>
      <c r="N34" s="23"/>
      <c r="O34" s="23" t="s">
        <v>98</v>
      </c>
      <c r="P34" s="20" t="s">
        <v>335</v>
      </c>
      <c r="Q34" s="20" t="s">
        <v>335</v>
      </c>
      <c r="R34" t="s">
        <v>336</v>
      </c>
      <c r="S34" t="s">
        <v>337</v>
      </c>
      <c r="T34" t="s">
        <v>338</v>
      </c>
      <c r="U34" s="6">
        <v>133595000</v>
      </c>
      <c r="V34" s="6">
        <v>133595000</v>
      </c>
      <c r="W34" s="29">
        <v>11550000</v>
      </c>
      <c r="X34" s="29">
        <v>0</v>
      </c>
      <c r="Y34" s="23" t="s">
        <v>104</v>
      </c>
      <c r="Z34" t="s">
        <v>98</v>
      </c>
      <c r="AA34" t="s">
        <v>105</v>
      </c>
      <c r="AB34" s="30"/>
      <c r="AC34" s="30"/>
      <c r="AD34" s="30"/>
      <c r="AE34" s="24">
        <v>4224</v>
      </c>
      <c r="AF34" s="31">
        <v>45294</v>
      </c>
      <c r="AG34">
        <v>2124</v>
      </c>
      <c r="AH34" s="26">
        <v>45301</v>
      </c>
      <c r="AI34" s="32" t="s">
        <v>106</v>
      </c>
      <c r="AJ34" t="s">
        <v>339</v>
      </c>
      <c r="AK34" s="33"/>
      <c r="AL34" t="s">
        <v>98</v>
      </c>
      <c r="AM34" s="26">
        <v>45300</v>
      </c>
      <c r="AN34" s="23" t="s">
        <v>108</v>
      </c>
      <c r="AO34" s="23" t="s">
        <v>108</v>
      </c>
      <c r="AP34" t="s">
        <v>109</v>
      </c>
      <c r="AQ34" t="s">
        <v>340</v>
      </c>
      <c r="AR34" t="s">
        <v>341</v>
      </c>
      <c r="AS34" t="s">
        <v>342</v>
      </c>
      <c r="AT34" s="23">
        <v>80111600</v>
      </c>
      <c r="AU34" s="41" t="s">
        <v>343</v>
      </c>
      <c r="AV34" s="23" t="s">
        <v>113</v>
      </c>
      <c r="AW34" s="20" t="s">
        <v>114</v>
      </c>
      <c r="AX34" s="26">
        <v>45300</v>
      </c>
      <c r="AY34" s="20" t="s">
        <v>144</v>
      </c>
      <c r="AZ34" s="26">
        <v>45300</v>
      </c>
      <c r="BA34" s="26">
        <v>45301</v>
      </c>
      <c r="BB34" s="26">
        <v>45652</v>
      </c>
      <c r="BC34" s="35">
        <f>+Tabla3[[#This Row],[FECHA TERMINACION
(INICIAL)]]-Tabla3[[#This Row],[FECHA INICIO]]</f>
        <v>351</v>
      </c>
      <c r="BD34" s="35">
        <f>+Tabla3[[#This Row],[PLAZO DE EJECUCIÓN EN DÍAS (INICIAL)]]/30</f>
        <v>11.7</v>
      </c>
      <c r="BE34" t="s">
        <v>344</v>
      </c>
      <c r="BF34" s="29">
        <f>+[1]BD_2!E32</f>
        <v>0</v>
      </c>
      <c r="BG34" s="29">
        <f>[1]BD_2!BA32</f>
        <v>0</v>
      </c>
      <c r="BH34" s="23">
        <f>[1]BD_2!CF32</f>
        <v>0</v>
      </c>
      <c r="BI34" s="23">
        <f>+COUNTIF(Tabla3[[#This Row],[VALOR REDUCIDO]:[TOTAL TIEMPO PRORROGADO EN DÍAS
]],"&lt;&gt;0")</f>
        <v>0</v>
      </c>
      <c r="BJ34" s="23" t="str">
        <f>+[1]BD_2!CG32</f>
        <v>2 NO</v>
      </c>
      <c r="BK34" s="26" t="str">
        <f>[1]BD_2!CL32</f>
        <v>2 NO</v>
      </c>
      <c r="BL34" s="23" t="s">
        <v>98</v>
      </c>
      <c r="BM34">
        <f t="shared" si="0"/>
        <v>351</v>
      </c>
      <c r="BN34" s="36">
        <f t="shared" si="1"/>
        <v>45301</v>
      </c>
      <c r="BO34" s="36">
        <f t="shared" si="2"/>
        <v>45652</v>
      </c>
      <c r="BP34" s="37" t="e">
        <f>IF(((#REF!-$BN34)/($BO34-$BN34))&gt;=100%,100%,((#REF!-$BN34)/($BO34-$BN34)))</f>
        <v>#REF!</v>
      </c>
      <c r="BQ34" s="29">
        <f t="shared" si="3"/>
        <v>133595000</v>
      </c>
      <c r="BR34" s="23" t="e">
        <f>+IF(BK34="1 SI","FINALIZADO",IF($BO34&lt;=#REF!,"FINALIZADO","EJECUCIÓN"))</f>
        <v>#REF!</v>
      </c>
      <c r="BS34" s="23">
        <v>133595000</v>
      </c>
      <c r="BT34" s="23">
        <f>+Tabla3[[#This Row],[VALOR TOTAL DE CONTRATO (ANTES DE LIQUIDACIÓN - LIBERACIÓN DE SALDOS)]]-Tabla3[[#This Row],[RECURSO TOTALES DESEMBOLSADOS]]</f>
        <v>0</v>
      </c>
      <c r="BU34" s="23"/>
      <c r="BW34" s="23" t="s">
        <v>98</v>
      </c>
      <c r="BX34" s="23" t="str">
        <f t="shared" si="4"/>
        <v>enero</v>
      </c>
      <c r="BY34" s="23" t="s">
        <v>113</v>
      </c>
      <c r="BZ34" s="23" t="s">
        <v>113</v>
      </c>
      <c r="CA34" s="23" t="s">
        <v>113</v>
      </c>
      <c r="CB34" t="s">
        <v>117</v>
      </c>
      <c r="CC34" t="s">
        <v>118</v>
      </c>
    </row>
    <row r="35" spans="1:81" x14ac:dyDescent="0.25">
      <c r="A35" s="23">
        <v>2024</v>
      </c>
      <c r="B35" s="25">
        <v>29</v>
      </c>
      <c r="C35" s="23" t="s">
        <v>87</v>
      </c>
      <c r="D35" t="s">
        <v>88</v>
      </c>
      <c r="E35" t="s">
        <v>89</v>
      </c>
      <c r="F35" t="s">
        <v>90</v>
      </c>
      <c r="G35" t="s">
        <v>91</v>
      </c>
      <c r="H35" s="23" t="s">
        <v>92</v>
      </c>
      <c r="I35" s="23" t="s">
        <v>119</v>
      </c>
      <c r="J35" t="s">
        <v>345</v>
      </c>
      <c r="K35" s="23" t="s">
        <v>95</v>
      </c>
      <c r="L35" s="20" t="s">
        <v>121</v>
      </c>
      <c r="M35" s="42" t="s">
        <v>346</v>
      </c>
      <c r="N35" s="23"/>
      <c r="O35" s="23" t="s">
        <v>98</v>
      </c>
      <c r="P35" s="20" t="s">
        <v>100</v>
      </c>
      <c r="Q35" s="20" t="s">
        <v>100</v>
      </c>
      <c r="R35" t="s">
        <v>347</v>
      </c>
      <c r="S35" t="s">
        <v>348</v>
      </c>
      <c r="T35" t="s">
        <v>349</v>
      </c>
      <c r="U35" s="6">
        <v>142140000</v>
      </c>
      <c r="V35" s="6">
        <v>142140000</v>
      </c>
      <c r="W35" s="29">
        <v>12360000</v>
      </c>
      <c r="X35" s="29">
        <v>0</v>
      </c>
      <c r="Y35" s="23" t="s">
        <v>104</v>
      </c>
      <c r="Z35" t="s">
        <v>98</v>
      </c>
      <c r="AA35" t="s">
        <v>105</v>
      </c>
      <c r="AB35" s="30"/>
      <c r="AC35" s="30"/>
      <c r="AD35" s="30"/>
      <c r="AE35" s="24">
        <v>1724</v>
      </c>
      <c r="AF35" s="31">
        <v>45294</v>
      </c>
      <c r="AG35">
        <v>3924</v>
      </c>
      <c r="AH35" s="26">
        <v>45301</v>
      </c>
      <c r="AI35" s="32" t="s">
        <v>106</v>
      </c>
      <c r="AJ35" t="s">
        <v>107</v>
      </c>
      <c r="AK35" s="33"/>
      <c r="AL35" t="s">
        <v>98</v>
      </c>
      <c r="AM35" s="26">
        <v>45300</v>
      </c>
      <c r="AN35" s="23" t="s">
        <v>108</v>
      </c>
      <c r="AO35" s="23" t="s">
        <v>108</v>
      </c>
      <c r="AP35" t="s">
        <v>109</v>
      </c>
      <c r="AQ35" t="s">
        <v>174</v>
      </c>
      <c r="AR35" t="s">
        <v>175</v>
      </c>
      <c r="AS35" t="s">
        <v>100</v>
      </c>
      <c r="AT35" s="23">
        <v>80111600</v>
      </c>
      <c r="AU35" s="41" t="s">
        <v>350</v>
      </c>
      <c r="AV35" s="23" t="s">
        <v>113</v>
      </c>
      <c r="AW35" s="20" t="s">
        <v>114</v>
      </c>
      <c r="AX35" s="26">
        <v>45300</v>
      </c>
      <c r="AY35" s="20" t="s">
        <v>115</v>
      </c>
      <c r="AZ35" s="26">
        <v>45300</v>
      </c>
      <c r="BA35" s="26">
        <v>45301</v>
      </c>
      <c r="BB35" s="26">
        <v>45565</v>
      </c>
      <c r="BC35" s="35">
        <f>+Tabla3[[#This Row],[FECHA TERMINACION
(INICIAL)]]-Tabla3[[#This Row],[FECHA INICIO]]</f>
        <v>264</v>
      </c>
      <c r="BD35" s="35">
        <f>+Tabla3[[#This Row],[PLAZO DE EJECUCIÓN EN DÍAS (INICIAL)]]/30</f>
        <v>8.8000000000000007</v>
      </c>
      <c r="BE35" t="s">
        <v>351</v>
      </c>
      <c r="BF35" s="29">
        <f>+[1]BD_2!E33</f>
        <v>0</v>
      </c>
      <c r="BG35" s="29">
        <f>[1]BD_2!BA33</f>
        <v>0</v>
      </c>
      <c r="BH35" s="23">
        <f>[1]BD_2!CF33</f>
        <v>0</v>
      </c>
      <c r="BI35" s="23">
        <f>+COUNTIF(Tabla3[[#This Row],[VALOR REDUCIDO]:[TOTAL TIEMPO PRORROGADO EN DÍAS
]],"&lt;&gt;0")</f>
        <v>0</v>
      </c>
      <c r="BJ35" s="23" t="str">
        <f>+[1]BD_2!CG33</f>
        <v>2 NO</v>
      </c>
      <c r="BK35" s="26" t="str">
        <f>[1]BD_2!CL33</f>
        <v>2 NO</v>
      </c>
      <c r="BL35" s="23" t="s">
        <v>113</v>
      </c>
      <c r="BM35">
        <f t="shared" si="0"/>
        <v>264</v>
      </c>
      <c r="BN35" s="36">
        <f t="shared" si="1"/>
        <v>45301</v>
      </c>
      <c r="BO35" s="36">
        <f t="shared" si="2"/>
        <v>45565</v>
      </c>
      <c r="BP35" s="37" t="e">
        <f>IF(((#REF!-$BN35)/($BO35-$BN35))&gt;=100%,100%,((#REF!-$BN35)/($BO35-$BN35)))</f>
        <v>#REF!</v>
      </c>
      <c r="BQ35" s="29">
        <f t="shared" si="3"/>
        <v>142140000</v>
      </c>
      <c r="BR35" s="23" t="e">
        <f>+IF(BK35="1 SI","FINALIZADO",IF($BO35&lt;=#REF!,"FINALIZADO","EJECUCIÓN"))</f>
        <v>#REF!</v>
      </c>
      <c r="BS35" s="23">
        <v>107532000</v>
      </c>
      <c r="BT35" s="23">
        <f>+Tabla3[[#This Row],[VALOR TOTAL DE CONTRATO (ANTES DE LIQUIDACIÓN - LIBERACIÓN DE SALDOS)]]-Tabla3[[#This Row],[RECURSO TOTALES DESEMBOLSADOS]]</f>
        <v>34608000</v>
      </c>
      <c r="BU35" s="23"/>
      <c r="BW35" s="23" t="s">
        <v>98</v>
      </c>
      <c r="BX35" s="23" t="str">
        <f t="shared" si="4"/>
        <v>enero</v>
      </c>
      <c r="BY35" s="23" t="s">
        <v>113</v>
      </c>
      <c r="BZ35" s="23" t="s">
        <v>113</v>
      </c>
      <c r="CA35" s="23" t="s">
        <v>113</v>
      </c>
      <c r="CB35" t="s">
        <v>117</v>
      </c>
      <c r="CC35" t="s">
        <v>118</v>
      </c>
    </row>
    <row r="36" spans="1:81" x14ac:dyDescent="0.25">
      <c r="A36" s="23">
        <v>2024</v>
      </c>
      <c r="B36" s="25" t="s">
        <v>352</v>
      </c>
      <c r="C36" s="23" t="s">
        <v>87</v>
      </c>
      <c r="D36" t="s">
        <v>88</v>
      </c>
      <c r="E36" t="s">
        <v>89</v>
      </c>
      <c r="F36" t="s">
        <v>90</v>
      </c>
      <c r="G36" t="s">
        <v>91</v>
      </c>
      <c r="H36" s="23" t="s">
        <v>92</v>
      </c>
      <c r="I36" s="23" t="s">
        <v>119</v>
      </c>
      <c r="J36" t="s">
        <v>353</v>
      </c>
      <c r="K36" s="23" t="s">
        <v>95</v>
      </c>
      <c r="L36" s="20" t="s">
        <v>121</v>
      </c>
      <c r="M36" s="42" t="s">
        <v>354</v>
      </c>
      <c r="N36" s="23"/>
      <c r="O36" s="23" t="s">
        <v>98</v>
      </c>
      <c r="P36" s="20" t="s">
        <v>100</v>
      </c>
      <c r="Q36" s="20" t="s">
        <v>100</v>
      </c>
      <c r="R36" t="s">
        <v>347</v>
      </c>
      <c r="S36" t="s">
        <v>348</v>
      </c>
      <c r="T36" t="s">
        <v>355</v>
      </c>
      <c r="U36" s="6">
        <v>34608000</v>
      </c>
      <c r="V36" s="6">
        <v>34608000</v>
      </c>
      <c r="W36" s="29">
        <v>12360000</v>
      </c>
      <c r="X36" s="29">
        <v>0</v>
      </c>
      <c r="Y36" s="23" t="s">
        <v>104</v>
      </c>
      <c r="Z36" t="s">
        <v>98</v>
      </c>
      <c r="AA36" t="s">
        <v>105</v>
      </c>
      <c r="AB36" s="30"/>
      <c r="AC36" s="30"/>
      <c r="AD36" s="30"/>
      <c r="AE36" s="24">
        <v>1724</v>
      </c>
      <c r="AF36" s="31">
        <v>45294</v>
      </c>
      <c r="AG36">
        <v>538124</v>
      </c>
      <c r="AH36" s="26">
        <v>45566</v>
      </c>
      <c r="AI36" s="32" t="s">
        <v>106</v>
      </c>
      <c r="AJ36" t="s">
        <v>107</v>
      </c>
      <c r="AK36" s="33"/>
      <c r="AL36" t="s">
        <v>98</v>
      </c>
      <c r="AM36" s="26">
        <v>45566</v>
      </c>
      <c r="AN36" s="23" t="s">
        <v>108</v>
      </c>
      <c r="AO36" s="23" t="s">
        <v>108</v>
      </c>
      <c r="AP36" t="s">
        <v>109</v>
      </c>
      <c r="AQ36" t="s">
        <v>174</v>
      </c>
      <c r="AR36" t="s">
        <v>175</v>
      </c>
      <c r="AS36" t="s">
        <v>100</v>
      </c>
      <c r="AT36" s="23">
        <v>80111600</v>
      </c>
      <c r="AU36" s="41" t="s">
        <v>350</v>
      </c>
      <c r="AV36" s="23" t="s">
        <v>113</v>
      </c>
      <c r="AW36" s="20" t="s">
        <v>114</v>
      </c>
      <c r="AX36" s="26">
        <v>45566</v>
      </c>
      <c r="AY36" s="20" t="s">
        <v>115</v>
      </c>
      <c r="AZ36" s="26">
        <v>45566</v>
      </c>
      <c r="BA36" s="26">
        <v>45566</v>
      </c>
      <c r="BB36" s="26">
        <v>45650</v>
      </c>
      <c r="BC36" s="35">
        <f>+Tabla3[[#This Row],[FECHA TERMINACION
(INICIAL)]]-Tabla3[[#This Row],[FECHA INICIO]]</f>
        <v>84</v>
      </c>
      <c r="BD36" s="35">
        <f>+Tabla3[[#This Row],[PLAZO DE EJECUCIÓN EN DÍAS (INICIAL)]]/30</f>
        <v>2.8</v>
      </c>
      <c r="BE36" t="s">
        <v>356</v>
      </c>
      <c r="BF36" s="29">
        <f>+[1]BD_2!E34</f>
        <v>0</v>
      </c>
      <c r="BG36" s="29">
        <f>[1]BD_2!BA34</f>
        <v>0</v>
      </c>
      <c r="BH36" s="23">
        <f>[1]BD_2!CF34</f>
        <v>0</v>
      </c>
      <c r="BI36" s="23">
        <f>+COUNTIF(Tabla3[[#This Row],[VALOR REDUCIDO]:[TOTAL TIEMPO PRORROGADO EN DÍAS
]],"&lt;&gt;0")</f>
        <v>0</v>
      </c>
      <c r="BJ36" s="23">
        <f>+[1]BD_2!CG34</f>
        <v>0</v>
      </c>
      <c r="BK36" s="26">
        <f>[1]BD_2!CL34</f>
        <v>0</v>
      </c>
      <c r="BL36" s="23" t="s">
        <v>98</v>
      </c>
      <c r="BM36">
        <f>$BO36-$BN36</f>
        <v>84</v>
      </c>
      <c r="BN36" s="36">
        <f>$BA36</f>
        <v>45566</v>
      </c>
      <c r="BO36" s="36">
        <f>$BB36+$BH36</f>
        <v>45650</v>
      </c>
      <c r="BP36" s="37" t="e">
        <f>IF(((#REF!-$BN36)/($BO36-$BN36))&gt;=100%,100%,((#REF!-$BN36)/($BO36-$BN36)))</f>
        <v>#REF!</v>
      </c>
      <c r="BQ36" s="29">
        <f t="shared" ref="BQ36:BQ67" si="5">$V36+$BG36-$BF36</f>
        <v>34608000</v>
      </c>
      <c r="BR36" s="23" t="e">
        <f>+IF(BK36="1 SI","FINALIZADO",IF($BO36&lt;=#REF!,"FINALIZADO","EJECUCIÓN"))</f>
        <v>#REF!</v>
      </c>
      <c r="BS36" s="23">
        <v>34608000</v>
      </c>
      <c r="BT36" s="23">
        <f>+Tabla3[[#This Row],[VALOR TOTAL DE CONTRATO (ANTES DE LIQUIDACIÓN - LIBERACIÓN DE SALDOS)]]-Tabla3[[#This Row],[RECURSO TOTALES DESEMBOLSADOS]]</f>
        <v>0</v>
      </c>
      <c r="BU36" s="23"/>
      <c r="BW36" s="43" t="s">
        <v>98</v>
      </c>
      <c r="BX36" s="23" t="str">
        <f t="shared" si="4"/>
        <v>octubre</v>
      </c>
      <c r="BY36" s="43" t="s">
        <v>113</v>
      </c>
      <c r="BZ36" s="43" t="s">
        <v>113</v>
      </c>
      <c r="CA36" s="43" t="s">
        <v>113</v>
      </c>
      <c r="CB36" s="44" t="s">
        <v>117</v>
      </c>
      <c r="CC36" t="s">
        <v>118</v>
      </c>
    </row>
    <row r="37" spans="1:81" x14ac:dyDescent="0.25">
      <c r="A37" s="23">
        <v>2024</v>
      </c>
      <c r="B37" s="25">
        <v>30</v>
      </c>
      <c r="C37" s="23" t="s">
        <v>87</v>
      </c>
      <c r="D37" t="s">
        <v>88</v>
      </c>
      <c r="E37" t="s">
        <v>89</v>
      </c>
      <c r="F37" t="s">
        <v>90</v>
      </c>
      <c r="G37" t="s">
        <v>91</v>
      </c>
      <c r="H37" s="23" t="s">
        <v>92</v>
      </c>
      <c r="I37" s="23" t="s">
        <v>119</v>
      </c>
      <c r="J37" t="s">
        <v>357</v>
      </c>
      <c r="K37" s="23" t="s">
        <v>95</v>
      </c>
      <c r="L37" s="20" t="s">
        <v>358</v>
      </c>
      <c r="M37" s="28" t="s">
        <v>359</v>
      </c>
      <c r="N37" s="23"/>
      <c r="O37" s="23" t="s">
        <v>98</v>
      </c>
      <c r="P37" s="20" t="s">
        <v>169</v>
      </c>
      <c r="Q37" s="20" t="s">
        <v>100</v>
      </c>
      <c r="R37" t="s">
        <v>360</v>
      </c>
      <c r="S37" t="s">
        <v>361</v>
      </c>
      <c r="T37" t="s">
        <v>362</v>
      </c>
      <c r="U37" s="6">
        <v>58933333</v>
      </c>
      <c r="V37" s="6">
        <v>58933333</v>
      </c>
      <c r="W37" s="29">
        <v>5200000</v>
      </c>
      <c r="X37" s="29">
        <v>0</v>
      </c>
      <c r="Y37" s="23" t="s">
        <v>104</v>
      </c>
      <c r="Z37" t="s">
        <v>98</v>
      </c>
      <c r="AA37" t="s">
        <v>105</v>
      </c>
      <c r="AB37" s="30"/>
      <c r="AC37" s="30"/>
      <c r="AD37" s="30"/>
      <c r="AE37" s="24">
        <v>3924</v>
      </c>
      <c r="AF37" s="31">
        <v>45294</v>
      </c>
      <c r="AG37">
        <v>6524</v>
      </c>
      <c r="AH37" s="26">
        <v>45303</v>
      </c>
      <c r="AI37" s="32" t="s">
        <v>106</v>
      </c>
      <c r="AJ37" t="s">
        <v>173</v>
      </c>
      <c r="AK37" s="33"/>
      <c r="AL37" t="s">
        <v>98</v>
      </c>
      <c r="AM37" s="26">
        <v>45302</v>
      </c>
      <c r="AN37" s="23" t="s">
        <v>108</v>
      </c>
      <c r="AO37" s="23" t="s">
        <v>108</v>
      </c>
      <c r="AP37" t="s">
        <v>109</v>
      </c>
      <c r="AQ37" t="s">
        <v>363</v>
      </c>
      <c r="AR37" t="s">
        <v>364</v>
      </c>
      <c r="AS37" t="s">
        <v>100</v>
      </c>
      <c r="AT37" s="23">
        <v>80111600</v>
      </c>
      <c r="AU37" s="41" t="s">
        <v>365</v>
      </c>
      <c r="AV37" s="23" t="s">
        <v>113</v>
      </c>
      <c r="AW37" s="20" t="s">
        <v>114</v>
      </c>
      <c r="AX37" s="26">
        <v>45302</v>
      </c>
      <c r="AY37" s="20" t="s">
        <v>115</v>
      </c>
      <c r="AZ37" s="26">
        <v>45302</v>
      </c>
      <c r="BA37" s="26">
        <v>45303</v>
      </c>
      <c r="BB37" s="26">
        <v>45647</v>
      </c>
      <c r="BC37" s="35">
        <f>+Tabla3[[#This Row],[FECHA TERMINACION
(INICIAL)]]-Tabla3[[#This Row],[FECHA INICIO]]</f>
        <v>344</v>
      </c>
      <c r="BD37" s="35">
        <f>+Tabla3[[#This Row],[PLAZO DE EJECUCIÓN EN DÍAS (INICIAL)]]/30</f>
        <v>11.466666666666667</v>
      </c>
      <c r="BE37" t="s">
        <v>366</v>
      </c>
      <c r="BF37" s="29">
        <f>+[1]BD_2!E35</f>
        <v>0</v>
      </c>
      <c r="BG37" s="29">
        <f>[1]BD_2!BA35</f>
        <v>0</v>
      </c>
      <c r="BH37" s="23">
        <f>[1]BD_2!CF35</f>
        <v>0</v>
      </c>
      <c r="BI37" s="23">
        <f>+COUNTIF(Tabla3[[#This Row],[VALOR REDUCIDO]:[TOTAL TIEMPO PRORROGADO EN DÍAS
]],"&lt;&gt;0")</f>
        <v>0</v>
      </c>
      <c r="BJ37" s="23" t="str">
        <f>+[1]BD_2!CG35</f>
        <v>2 NO</v>
      </c>
      <c r="BK37" s="26" t="str">
        <f>[1]BD_2!CL35</f>
        <v>2 NO</v>
      </c>
      <c r="BL37" s="23" t="s">
        <v>98</v>
      </c>
      <c r="BM37">
        <f t="shared" si="0"/>
        <v>344</v>
      </c>
      <c r="BN37" s="36">
        <f t="shared" si="1"/>
        <v>45303</v>
      </c>
      <c r="BO37" s="36">
        <f t="shared" si="2"/>
        <v>45647</v>
      </c>
      <c r="BP37" s="37" t="e">
        <f>IF(((#REF!-$BN37)/($BO37-$BN37))&gt;=100%,100%,((#REF!-$BN37)/($BO37-$BN37)))</f>
        <v>#REF!</v>
      </c>
      <c r="BQ37" s="29">
        <f t="shared" si="5"/>
        <v>58933333</v>
      </c>
      <c r="BR37" s="23" t="e">
        <f>+IF(BK37="1 SI","FINALIZADO",IF($BO37&lt;=#REF!,"FINALIZADO","EJECUCIÓN"))</f>
        <v>#REF!</v>
      </c>
      <c r="BS37" s="23">
        <v>58933333</v>
      </c>
      <c r="BT37" s="23">
        <f>+Tabla3[[#This Row],[VALOR TOTAL DE CONTRATO (ANTES DE LIQUIDACIÓN - LIBERACIÓN DE SALDOS)]]-Tabla3[[#This Row],[RECURSO TOTALES DESEMBOLSADOS]]</f>
        <v>0</v>
      </c>
      <c r="BU37" s="23"/>
      <c r="BW37" s="23" t="s">
        <v>98</v>
      </c>
      <c r="BX37" s="23" t="str">
        <f t="shared" si="4"/>
        <v>enero</v>
      </c>
      <c r="BY37" s="23" t="s">
        <v>113</v>
      </c>
      <c r="BZ37" s="23" t="s">
        <v>113</v>
      </c>
      <c r="CA37" s="23" t="s">
        <v>113</v>
      </c>
      <c r="CB37" t="s">
        <v>117</v>
      </c>
      <c r="CC37" t="s">
        <v>118</v>
      </c>
    </row>
    <row r="38" spans="1:81" x14ac:dyDescent="0.25">
      <c r="A38" s="23">
        <v>2024</v>
      </c>
      <c r="B38" s="25">
        <v>31</v>
      </c>
      <c r="C38" s="23" t="s">
        <v>87</v>
      </c>
      <c r="D38" t="s">
        <v>88</v>
      </c>
      <c r="E38" t="s">
        <v>89</v>
      </c>
      <c r="F38" t="s">
        <v>90</v>
      </c>
      <c r="G38" t="s">
        <v>91</v>
      </c>
      <c r="H38" s="23" t="s">
        <v>92</v>
      </c>
      <c r="I38" s="23" t="s">
        <v>93</v>
      </c>
      <c r="J38" t="s">
        <v>367</v>
      </c>
      <c r="K38" s="23" t="s">
        <v>95</v>
      </c>
      <c r="L38" s="20" t="s">
        <v>368</v>
      </c>
      <c r="M38" s="28" t="s">
        <v>369</v>
      </c>
      <c r="N38" s="23"/>
      <c r="O38" s="23" t="s">
        <v>98</v>
      </c>
      <c r="P38" s="20" t="s">
        <v>169</v>
      </c>
      <c r="Q38" s="20" t="s">
        <v>100</v>
      </c>
      <c r="R38" t="s">
        <v>370</v>
      </c>
      <c r="S38" t="s">
        <v>371</v>
      </c>
      <c r="T38" t="s">
        <v>372</v>
      </c>
      <c r="U38" s="6">
        <v>32200000</v>
      </c>
      <c r="V38" s="6">
        <v>32200000</v>
      </c>
      <c r="W38" s="29">
        <v>3500000</v>
      </c>
      <c r="X38" s="29">
        <v>0</v>
      </c>
      <c r="Y38" s="23" t="s">
        <v>104</v>
      </c>
      <c r="Z38" t="s">
        <v>98</v>
      </c>
      <c r="AA38" t="s">
        <v>105</v>
      </c>
      <c r="AB38" s="30"/>
      <c r="AC38" s="30"/>
      <c r="AD38" s="30"/>
      <c r="AE38" s="24">
        <v>3724</v>
      </c>
      <c r="AF38" s="31">
        <v>45294</v>
      </c>
      <c r="AG38">
        <v>7124</v>
      </c>
      <c r="AH38" s="26">
        <v>45303</v>
      </c>
      <c r="AI38" s="32" t="s">
        <v>106</v>
      </c>
      <c r="AJ38" t="s">
        <v>173</v>
      </c>
      <c r="AK38" s="33"/>
      <c r="AL38" t="s">
        <v>98</v>
      </c>
      <c r="AM38" s="26">
        <v>45302</v>
      </c>
      <c r="AN38" s="23" t="s">
        <v>108</v>
      </c>
      <c r="AO38" s="23" t="s">
        <v>108</v>
      </c>
      <c r="AP38" t="s">
        <v>109</v>
      </c>
      <c r="AQ38" t="s">
        <v>363</v>
      </c>
      <c r="AR38" t="s">
        <v>364</v>
      </c>
      <c r="AS38" t="s">
        <v>100</v>
      </c>
      <c r="AT38" s="23">
        <v>80111600</v>
      </c>
      <c r="AU38" s="41" t="s">
        <v>373</v>
      </c>
      <c r="AV38" s="23" t="s">
        <v>113</v>
      </c>
      <c r="AW38" s="20" t="s">
        <v>114</v>
      </c>
      <c r="AX38" s="26">
        <v>45302</v>
      </c>
      <c r="AY38" s="20" t="s">
        <v>144</v>
      </c>
      <c r="AZ38" s="26">
        <v>45302</v>
      </c>
      <c r="BA38" s="26">
        <v>45303</v>
      </c>
      <c r="BB38" s="26">
        <v>45582</v>
      </c>
      <c r="BC38" s="35">
        <f>+Tabla3[[#This Row],[FECHA TERMINACION
(INICIAL)]]-Tabla3[[#This Row],[FECHA INICIO]]</f>
        <v>279</v>
      </c>
      <c r="BD38" s="35">
        <f>+Tabla3[[#This Row],[PLAZO DE EJECUCIÓN EN DÍAS (INICIAL)]]/30</f>
        <v>9.3000000000000007</v>
      </c>
      <c r="BE38" t="s">
        <v>374</v>
      </c>
      <c r="BF38" s="29">
        <f>+[1]BD_2!E36</f>
        <v>0</v>
      </c>
      <c r="BG38" s="29">
        <f>[1]BD_2!BA36</f>
        <v>0</v>
      </c>
      <c r="BH38" s="23">
        <f>[1]BD_2!CF36</f>
        <v>0</v>
      </c>
      <c r="BI38" s="23">
        <f>+COUNTIF(Tabla3[[#This Row],[VALOR REDUCIDO]:[TOTAL TIEMPO PRORROGADO EN DÍAS
]],"&lt;&gt;0")</f>
        <v>0</v>
      </c>
      <c r="BJ38" s="23" t="str">
        <f>+[1]BD_2!CG36</f>
        <v>2 NO</v>
      </c>
      <c r="BK38" s="26" t="str">
        <f>[1]BD_2!CL36</f>
        <v>2 NO</v>
      </c>
      <c r="BL38" s="23" t="s">
        <v>98</v>
      </c>
      <c r="BM38">
        <f t="shared" si="0"/>
        <v>279</v>
      </c>
      <c r="BN38" s="36">
        <f t="shared" si="1"/>
        <v>45303</v>
      </c>
      <c r="BO38" s="36">
        <f t="shared" si="2"/>
        <v>45582</v>
      </c>
      <c r="BP38" s="37" t="e">
        <f>IF(((#REF!-$BN38)/($BO38-$BN38))&gt;=100%,100%,((#REF!-$BN38)/($BO38-$BN38)))</f>
        <v>#REF!</v>
      </c>
      <c r="BQ38" s="29">
        <f t="shared" si="5"/>
        <v>32200000</v>
      </c>
      <c r="BR38" s="23" t="e">
        <f>+IF(BK38="1 SI","FINALIZADO",IF($BO38&lt;=#REF!,"FINALIZADO","EJECUCIÓN"))</f>
        <v>#REF!</v>
      </c>
      <c r="BS38" s="23">
        <v>32200000</v>
      </c>
      <c r="BT38" s="23">
        <f>+Tabla3[[#This Row],[VALOR TOTAL DE CONTRATO (ANTES DE LIQUIDACIÓN - LIBERACIÓN DE SALDOS)]]-Tabla3[[#This Row],[RECURSO TOTALES DESEMBOLSADOS]]</f>
        <v>0</v>
      </c>
      <c r="BU38" s="23"/>
      <c r="BW38" s="23" t="s">
        <v>98</v>
      </c>
      <c r="BX38" s="23" t="str">
        <f t="shared" si="4"/>
        <v>enero</v>
      </c>
      <c r="BY38" s="23" t="s">
        <v>113</v>
      </c>
      <c r="BZ38" s="23" t="s">
        <v>113</v>
      </c>
      <c r="CA38" s="23" t="s">
        <v>113</v>
      </c>
      <c r="CB38" t="s">
        <v>117</v>
      </c>
      <c r="CC38" t="s">
        <v>118</v>
      </c>
    </row>
    <row r="39" spans="1:81" x14ac:dyDescent="0.25">
      <c r="A39" s="23">
        <v>2024</v>
      </c>
      <c r="B39" s="25">
        <v>32</v>
      </c>
      <c r="C39" s="23" t="s">
        <v>87</v>
      </c>
      <c r="D39" t="s">
        <v>88</v>
      </c>
      <c r="E39" t="s">
        <v>89</v>
      </c>
      <c r="F39" t="s">
        <v>90</v>
      </c>
      <c r="G39" t="s">
        <v>91</v>
      </c>
      <c r="H39" s="23" t="s">
        <v>92</v>
      </c>
      <c r="I39" s="23" t="s">
        <v>93</v>
      </c>
      <c r="J39" t="s">
        <v>375</v>
      </c>
      <c r="K39" s="23" t="s">
        <v>95</v>
      </c>
      <c r="L39" s="20" t="s">
        <v>358</v>
      </c>
      <c r="M39" s="28" t="s">
        <v>376</v>
      </c>
      <c r="N39" s="23"/>
      <c r="O39" s="23" t="s">
        <v>98</v>
      </c>
      <c r="P39" s="20" t="s">
        <v>169</v>
      </c>
      <c r="Q39" s="20" t="s">
        <v>100</v>
      </c>
      <c r="R39" t="s">
        <v>377</v>
      </c>
      <c r="S39" t="s">
        <v>378</v>
      </c>
      <c r="T39" t="s">
        <v>372</v>
      </c>
      <c r="U39" s="6">
        <v>32200000</v>
      </c>
      <c r="V39" s="6">
        <v>32200000</v>
      </c>
      <c r="W39" s="29">
        <v>3500000</v>
      </c>
      <c r="X39" s="29">
        <v>0</v>
      </c>
      <c r="Y39" s="23" t="s">
        <v>104</v>
      </c>
      <c r="Z39" t="s">
        <v>98</v>
      </c>
      <c r="AA39" t="s">
        <v>105</v>
      </c>
      <c r="AB39" s="30"/>
      <c r="AC39" s="30"/>
      <c r="AD39" s="30"/>
      <c r="AE39" s="24">
        <v>3724</v>
      </c>
      <c r="AF39" s="31">
        <v>45294</v>
      </c>
      <c r="AG39">
        <v>6624</v>
      </c>
      <c r="AH39" s="26">
        <v>45303</v>
      </c>
      <c r="AI39" s="32" t="s">
        <v>106</v>
      </c>
      <c r="AJ39" t="s">
        <v>173</v>
      </c>
      <c r="AK39" s="33"/>
      <c r="AL39" t="s">
        <v>98</v>
      </c>
      <c r="AM39" s="26">
        <v>45302</v>
      </c>
      <c r="AN39" s="23" t="s">
        <v>108</v>
      </c>
      <c r="AO39" s="23" t="s">
        <v>108</v>
      </c>
      <c r="AP39" t="s">
        <v>109</v>
      </c>
      <c r="AQ39" t="s">
        <v>363</v>
      </c>
      <c r="AR39" t="s">
        <v>364</v>
      </c>
      <c r="AS39" t="s">
        <v>100</v>
      </c>
      <c r="AT39" s="23">
        <v>80111600</v>
      </c>
      <c r="AU39" s="41" t="s">
        <v>379</v>
      </c>
      <c r="AV39" s="23" t="s">
        <v>113</v>
      </c>
      <c r="AW39" s="20" t="s">
        <v>114</v>
      </c>
      <c r="AX39" s="26">
        <v>45302</v>
      </c>
      <c r="AY39" s="20" t="s">
        <v>144</v>
      </c>
      <c r="AZ39" s="26">
        <v>45302</v>
      </c>
      <c r="BA39" s="26">
        <v>45303</v>
      </c>
      <c r="BB39" s="26">
        <v>45582</v>
      </c>
      <c r="BC39" s="35">
        <f>+Tabla3[[#This Row],[FECHA TERMINACION
(INICIAL)]]-Tabla3[[#This Row],[FECHA INICIO]]</f>
        <v>279</v>
      </c>
      <c r="BD39" s="35">
        <f>+Tabla3[[#This Row],[PLAZO DE EJECUCIÓN EN DÍAS (INICIAL)]]/30</f>
        <v>9.3000000000000007</v>
      </c>
      <c r="BE39" t="s">
        <v>374</v>
      </c>
      <c r="BF39" s="29">
        <f>+[1]BD_2!E37</f>
        <v>0</v>
      </c>
      <c r="BG39" s="29">
        <f>[1]BD_2!BA37</f>
        <v>8516667</v>
      </c>
      <c r="BH39" s="23">
        <f>[1]BD_2!CF37</f>
        <v>75</v>
      </c>
      <c r="BI39" s="23">
        <f>+COUNTIF(Tabla3[[#This Row],[VALOR REDUCIDO]:[TOTAL TIEMPO PRORROGADO EN DÍAS
]],"&lt;&gt;0")</f>
        <v>2</v>
      </c>
      <c r="BJ39" s="23" t="str">
        <f>+[1]BD_2!CG37</f>
        <v>2 NO</v>
      </c>
      <c r="BK39" s="26" t="str">
        <f>[1]BD_2!CL37</f>
        <v>2 NO</v>
      </c>
      <c r="BL39" s="23" t="s">
        <v>98</v>
      </c>
      <c r="BM39">
        <f t="shared" si="0"/>
        <v>354</v>
      </c>
      <c r="BN39" s="36">
        <f t="shared" si="1"/>
        <v>45303</v>
      </c>
      <c r="BO39" s="36">
        <f t="shared" si="2"/>
        <v>45657</v>
      </c>
      <c r="BP39" s="37" t="e">
        <f>IF(((#REF!-$BN39)/($BO39-$BN39))&gt;=100%,100%,((#REF!-$BN39)/($BO39-$BN39)))</f>
        <v>#REF!</v>
      </c>
      <c r="BQ39" s="29">
        <f t="shared" si="5"/>
        <v>40716667</v>
      </c>
      <c r="BR39" s="23" t="e">
        <f>+IF(BK39="1 SI","FINALIZADO",IF($BO39&lt;=#REF!,"FINALIZADO","EJECUCIÓN"))</f>
        <v>#REF!</v>
      </c>
      <c r="BS39" s="23">
        <v>40716667</v>
      </c>
      <c r="BT39" s="23">
        <f>+Tabla3[[#This Row],[VALOR TOTAL DE CONTRATO (ANTES DE LIQUIDACIÓN - LIBERACIÓN DE SALDOS)]]-Tabla3[[#This Row],[RECURSO TOTALES DESEMBOLSADOS]]</f>
        <v>0</v>
      </c>
      <c r="BU39" s="23"/>
      <c r="BW39" s="23" t="s">
        <v>98</v>
      </c>
      <c r="BX39" s="23" t="str">
        <f t="shared" si="4"/>
        <v>enero</v>
      </c>
      <c r="BY39" s="23" t="s">
        <v>113</v>
      </c>
      <c r="BZ39" s="23" t="s">
        <v>113</v>
      </c>
      <c r="CA39" s="23" t="s">
        <v>113</v>
      </c>
      <c r="CB39" t="s">
        <v>117</v>
      </c>
      <c r="CC39" t="s">
        <v>118</v>
      </c>
    </row>
    <row r="40" spans="1:81" x14ac:dyDescent="0.25">
      <c r="A40" s="23">
        <v>2024</v>
      </c>
      <c r="B40" s="25">
        <v>33</v>
      </c>
      <c r="C40" s="23" t="s">
        <v>87</v>
      </c>
      <c r="D40" t="s">
        <v>88</v>
      </c>
      <c r="E40" t="s">
        <v>89</v>
      </c>
      <c r="F40" t="s">
        <v>90</v>
      </c>
      <c r="G40" t="s">
        <v>91</v>
      </c>
      <c r="H40" s="23" t="s">
        <v>92</v>
      </c>
      <c r="I40" s="23" t="s">
        <v>93</v>
      </c>
      <c r="J40" t="s">
        <v>380</v>
      </c>
      <c r="K40" s="23" t="s">
        <v>95</v>
      </c>
      <c r="L40" s="20" t="s">
        <v>381</v>
      </c>
      <c r="M40" s="28" t="s">
        <v>382</v>
      </c>
      <c r="N40" s="23"/>
      <c r="O40" s="23" t="s">
        <v>98</v>
      </c>
      <c r="P40" s="20" t="s">
        <v>169</v>
      </c>
      <c r="Q40" t="s">
        <v>100</v>
      </c>
      <c r="R40" t="s">
        <v>383</v>
      </c>
      <c r="S40" t="s">
        <v>384</v>
      </c>
      <c r="T40" t="s">
        <v>385</v>
      </c>
      <c r="U40" s="6">
        <v>40000000</v>
      </c>
      <c r="V40" s="6">
        <v>40000000</v>
      </c>
      <c r="W40" s="29">
        <v>5000000</v>
      </c>
      <c r="X40" s="29"/>
      <c r="Y40" s="23" t="s">
        <v>104</v>
      </c>
      <c r="Z40" t="s">
        <v>98</v>
      </c>
      <c r="AA40" t="s">
        <v>105</v>
      </c>
      <c r="AB40" s="30"/>
      <c r="AC40" s="30"/>
      <c r="AD40" s="30"/>
      <c r="AE40" s="24">
        <v>3724</v>
      </c>
      <c r="AF40" s="31">
        <v>45294</v>
      </c>
      <c r="AG40">
        <v>8724</v>
      </c>
      <c r="AH40" s="26">
        <v>45306</v>
      </c>
      <c r="AI40" s="32" t="s">
        <v>106</v>
      </c>
      <c r="AJ40" t="s">
        <v>173</v>
      </c>
      <c r="AK40" s="33"/>
      <c r="AL40" t="s">
        <v>98</v>
      </c>
      <c r="AM40" s="26">
        <v>45302</v>
      </c>
      <c r="AN40" s="23" t="s">
        <v>108</v>
      </c>
      <c r="AO40" s="23" t="s">
        <v>108</v>
      </c>
      <c r="AP40" t="s">
        <v>109</v>
      </c>
      <c r="AQ40" t="s">
        <v>363</v>
      </c>
      <c r="AR40" t="s">
        <v>364</v>
      </c>
      <c r="AS40" t="s">
        <v>100</v>
      </c>
      <c r="AT40" s="23">
        <v>80111600</v>
      </c>
      <c r="AU40" s="41" t="s">
        <v>386</v>
      </c>
      <c r="AV40" s="23" t="s">
        <v>113</v>
      </c>
      <c r="AW40" s="20" t="s">
        <v>114</v>
      </c>
      <c r="AX40" s="26">
        <v>45303</v>
      </c>
      <c r="AY40" s="20" t="s">
        <v>115</v>
      </c>
      <c r="AZ40" s="26">
        <v>45303</v>
      </c>
      <c r="BA40" s="26">
        <v>45306</v>
      </c>
      <c r="BB40" s="26">
        <v>45549</v>
      </c>
      <c r="BC40" s="35">
        <f>+Tabla3[[#This Row],[FECHA TERMINACION
(INICIAL)]]-Tabla3[[#This Row],[FECHA INICIO]]</f>
        <v>243</v>
      </c>
      <c r="BD40" s="35">
        <f>+Tabla3[[#This Row],[PLAZO DE EJECUCIÓN EN DÍAS (INICIAL)]]/30</f>
        <v>8.1</v>
      </c>
      <c r="BE40" t="s">
        <v>387</v>
      </c>
      <c r="BF40" s="29">
        <f>+[1]BD_2!E38</f>
        <v>0</v>
      </c>
      <c r="BG40" s="29">
        <f>[1]BD_2!BA38</f>
        <v>0</v>
      </c>
      <c r="BH40" s="23">
        <f>[1]BD_2!CF38</f>
        <v>0</v>
      </c>
      <c r="BI40" s="23">
        <f>+COUNTIF(Tabla3[[#This Row],[VALOR REDUCIDO]:[TOTAL TIEMPO PRORROGADO EN DÍAS
]],"&lt;&gt;0")</f>
        <v>0</v>
      </c>
      <c r="BJ40" s="23" t="str">
        <f>+[1]BD_2!CG38</f>
        <v>2 NO</v>
      </c>
      <c r="BK40" s="26" t="str">
        <f>[1]BD_2!CL38</f>
        <v>2 NO</v>
      </c>
      <c r="BL40" s="23" t="s">
        <v>98</v>
      </c>
      <c r="BM40">
        <f t="shared" si="0"/>
        <v>243</v>
      </c>
      <c r="BN40" s="36">
        <f t="shared" si="1"/>
        <v>45306</v>
      </c>
      <c r="BO40" s="36">
        <f t="shared" si="2"/>
        <v>45549</v>
      </c>
      <c r="BP40" s="37" t="e">
        <f>IF(((#REF!-$BN40)/($BO40-$BN40))&gt;=100%,100%,((#REF!-$BN40)/($BO40-$BN40)))</f>
        <v>#REF!</v>
      </c>
      <c r="BQ40" s="29">
        <f t="shared" si="5"/>
        <v>40000000</v>
      </c>
      <c r="BR40" s="23" t="e">
        <f>+IF(BK40="1 SI","FINALIZADO",IF($BO40&lt;=#REF!,"FINALIZADO","EJECUCIÓN"))</f>
        <v>#REF!</v>
      </c>
      <c r="BS40" s="23">
        <v>40000000</v>
      </c>
      <c r="BT40" s="23">
        <f>+Tabla3[[#This Row],[VALOR TOTAL DE CONTRATO (ANTES DE LIQUIDACIÓN - LIBERACIÓN DE SALDOS)]]-Tabla3[[#This Row],[RECURSO TOTALES DESEMBOLSADOS]]</f>
        <v>0</v>
      </c>
      <c r="BU40" s="23"/>
      <c r="BW40" s="23" t="s">
        <v>98</v>
      </c>
      <c r="BX40" s="23" t="str">
        <f t="shared" si="4"/>
        <v>enero</v>
      </c>
      <c r="BY40" s="23" t="s">
        <v>113</v>
      </c>
      <c r="BZ40" s="23" t="s">
        <v>113</v>
      </c>
      <c r="CA40" s="23" t="s">
        <v>113</v>
      </c>
      <c r="CB40" t="s">
        <v>117</v>
      </c>
      <c r="CC40" t="s">
        <v>118</v>
      </c>
    </row>
    <row r="41" spans="1:81" x14ac:dyDescent="0.25">
      <c r="A41" s="23">
        <v>2024</v>
      </c>
      <c r="B41" s="25">
        <v>34</v>
      </c>
      <c r="C41" s="23" t="s">
        <v>87</v>
      </c>
      <c r="D41" t="s">
        <v>88</v>
      </c>
      <c r="E41" t="s">
        <v>89</v>
      </c>
      <c r="F41" t="s">
        <v>90</v>
      </c>
      <c r="G41" t="s">
        <v>91</v>
      </c>
      <c r="H41" s="23" t="s">
        <v>92</v>
      </c>
      <c r="I41" s="23" t="s">
        <v>119</v>
      </c>
      <c r="J41" t="s">
        <v>388</v>
      </c>
      <c r="K41" s="23" t="s">
        <v>95</v>
      </c>
      <c r="L41" s="20" t="s">
        <v>121</v>
      </c>
      <c r="M41" s="28" t="s">
        <v>389</v>
      </c>
      <c r="N41" s="23"/>
      <c r="O41" s="23" t="s">
        <v>98</v>
      </c>
      <c r="P41" s="20" t="s">
        <v>169</v>
      </c>
      <c r="Q41" t="s">
        <v>100</v>
      </c>
      <c r="R41" t="s">
        <v>390</v>
      </c>
      <c r="S41" t="s">
        <v>391</v>
      </c>
      <c r="T41" t="s">
        <v>392</v>
      </c>
      <c r="U41" s="6">
        <v>35334000</v>
      </c>
      <c r="V41" s="6">
        <v>35334000</v>
      </c>
      <c r="W41" s="29">
        <v>3926000</v>
      </c>
      <c r="X41" s="29">
        <v>0</v>
      </c>
      <c r="Y41" s="23" t="s">
        <v>104</v>
      </c>
      <c r="Z41" t="s">
        <v>98</v>
      </c>
      <c r="AA41" t="s">
        <v>105</v>
      </c>
      <c r="AB41" s="30"/>
      <c r="AC41" s="30"/>
      <c r="AD41" s="30"/>
      <c r="AE41" s="24">
        <v>3724</v>
      </c>
      <c r="AF41" s="31">
        <v>45294</v>
      </c>
      <c r="AG41">
        <v>9424</v>
      </c>
      <c r="AH41" s="26">
        <v>45306</v>
      </c>
      <c r="AI41" s="32" t="s">
        <v>106</v>
      </c>
      <c r="AJ41" t="s">
        <v>173</v>
      </c>
      <c r="AK41" s="33"/>
      <c r="AL41" t="s">
        <v>98</v>
      </c>
      <c r="AM41" s="26">
        <v>45303</v>
      </c>
      <c r="AN41" s="23" t="s">
        <v>108</v>
      </c>
      <c r="AO41" s="23" t="s">
        <v>108</v>
      </c>
      <c r="AP41" t="s">
        <v>109</v>
      </c>
      <c r="AQ41" t="s">
        <v>363</v>
      </c>
      <c r="AR41" t="s">
        <v>364</v>
      </c>
      <c r="AS41" t="s">
        <v>100</v>
      </c>
      <c r="AT41" s="23">
        <v>80111600</v>
      </c>
      <c r="AU41" s="41" t="s">
        <v>393</v>
      </c>
      <c r="AV41" s="23" t="s">
        <v>113</v>
      </c>
      <c r="AW41" s="20" t="s">
        <v>114</v>
      </c>
      <c r="AX41" s="26">
        <v>45303</v>
      </c>
      <c r="AY41" s="20" t="s">
        <v>144</v>
      </c>
      <c r="AZ41" s="26">
        <v>45303</v>
      </c>
      <c r="BA41" s="26">
        <v>45306</v>
      </c>
      <c r="BB41" s="26">
        <v>45579</v>
      </c>
      <c r="BC41" s="35">
        <f>+Tabla3[[#This Row],[FECHA TERMINACION
(INICIAL)]]-Tabla3[[#This Row],[FECHA INICIO]]</f>
        <v>273</v>
      </c>
      <c r="BD41" s="35">
        <f>+Tabla3[[#This Row],[PLAZO DE EJECUCIÓN EN DÍAS (INICIAL)]]/30</f>
        <v>9.1</v>
      </c>
      <c r="BE41" t="s">
        <v>394</v>
      </c>
      <c r="BF41" s="29">
        <f>+[1]BD_2!E39</f>
        <v>0</v>
      </c>
      <c r="BG41" s="29">
        <f>[1]BD_2!BA39</f>
        <v>0</v>
      </c>
      <c r="BH41" s="23">
        <f>[1]BD_2!CF39</f>
        <v>0</v>
      </c>
      <c r="BI41" s="23">
        <f>+COUNTIF(Tabla3[[#This Row],[VALOR REDUCIDO]:[TOTAL TIEMPO PRORROGADO EN DÍAS
]],"&lt;&gt;0")</f>
        <v>0</v>
      </c>
      <c r="BJ41" s="23" t="str">
        <f>+[1]BD_2!CG39</f>
        <v>2 NO</v>
      </c>
      <c r="BK41" s="26" t="str">
        <f>[1]BD_2!CL39</f>
        <v>1 SI</v>
      </c>
      <c r="BL41" s="23" t="s">
        <v>98</v>
      </c>
      <c r="BM41">
        <f t="shared" si="0"/>
        <v>273</v>
      </c>
      <c r="BN41" s="36">
        <f t="shared" si="1"/>
        <v>45306</v>
      </c>
      <c r="BO41" s="36">
        <f t="shared" si="2"/>
        <v>45579</v>
      </c>
      <c r="BP41" s="37" t="e">
        <f>IF(((#REF!-$BN41)/($BO41-$BN41))&gt;=100%,100%,((#REF!-$BN41)/($BO41-$BN41)))</f>
        <v>#REF!</v>
      </c>
      <c r="BQ41" s="29">
        <f t="shared" si="5"/>
        <v>35334000</v>
      </c>
      <c r="BR41" s="23" t="str">
        <f>+IF(BK41="1 SI","FINALIZADO",IF($BO41&lt;=#REF!,"FINALIZADO","EJECUCIÓN"))</f>
        <v>FINALIZADO</v>
      </c>
      <c r="BS41" s="23">
        <v>23817734</v>
      </c>
      <c r="BT41" s="23">
        <f>+Tabla3[[#This Row],[VALOR TOTAL DE CONTRATO (ANTES DE LIQUIDACIÓN - LIBERACIÓN DE SALDOS)]]-Tabla3[[#This Row],[RECURSO TOTALES DESEMBOLSADOS]]</f>
        <v>11516266</v>
      </c>
      <c r="BU41" s="23"/>
      <c r="BW41" s="23" t="s">
        <v>98</v>
      </c>
      <c r="BX41" s="23" t="str">
        <f t="shared" si="4"/>
        <v>enero</v>
      </c>
      <c r="BY41" s="23" t="s">
        <v>113</v>
      </c>
      <c r="BZ41" s="23" t="s">
        <v>113</v>
      </c>
      <c r="CA41" s="23" t="s">
        <v>113</v>
      </c>
      <c r="CB41" t="s">
        <v>117</v>
      </c>
      <c r="CC41" t="s">
        <v>118</v>
      </c>
    </row>
    <row r="42" spans="1:81" x14ac:dyDescent="0.25">
      <c r="A42" s="23">
        <v>2024</v>
      </c>
      <c r="B42" s="25">
        <v>35</v>
      </c>
      <c r="C42" s="23" t="s">
        <v>87</v>
      </c>
      <c r="D42" t="s">
        <v>88</v>
      </c>
      <c r="E42" t="s">
        <v>89</v>
      </c>
      <c r="F42" t="s">
        <v>90</v>
      </c>
      <c r="G42" t="s">
        <v>91</v>
      </c>
      <c r="H42" s="23" t="s">
        <v>92</v>
      </c>
      <c r="I42" s="23" t="s">
        <v>93</v>
      </c>
      <c r="J42" t="s">
        <v>395</v>
      </c>
      <c r="K42" s="23" t="s">
        <v>95</v>
      </c>
      <c r="L42" s="20" t="s">
        <v>96</v>
      </c>
      <c r="M42" s="28" t="s">
        <v>396</v>
      </c>
      <c r="N42" s="23"/>
      <c r="O42" s="23" t="s">
        <v>98</v>
      </c>
      <c r="P42" s="20" t="s">
        <v>169</v>
      </c>
      <c r="Q42" t="s">
        <v>100</v>
      </c>
      <c r="R42" t="s">
        <v>397</v>
      </c>
      <c r="S42" t="s">
        <v>398</v>
      </c>
      <c r="T42" t="s">
        <v>399</v>
      </c>
      <c r="U42" s="6">
        <v>28000000</v>
      </c>
      <c r="V42" s="6">
        <v>28000000</v>
      </c>
      <c r="W42" s="29">
        <v>3500000</v>
      </c>
      <c r="X42" s="29">
        <v>0</v>
      </c>
      <c r="Y42" s="23" t="s">
        <v>104</v>
      </c>
      <c r="Z42" t="s">
        <v>98</v>
      </c>
      <c r="AA42" t="s">
        <v>105</v>
      </c>
      <c r="AB42" s="30"/>
      <c r="AC42" s="30"/>
      <c r="AD42" s="30"/>
      <c r="AE42" s="24">
        <v>3724</v>
      </c>
      <c r="AF42" s="31">
        <v>45294</v>
      </c>
      <c r="AG42">
        <v>8824</v>
      </c>
      <c r="AH42" s="26">
        <v>45306</v>
      </c>
      <c r="AI42" s="32" t="s">
        <v>106</v>
      </c>
      <c r="AJ42" t="s">
        <v>173</v>
      </c>
      <c r="AK42" s="33"/>
      <c r="AL42" t="s">
        <v>98</v>
      </c>
      <c r="AM42" s="26">
        <v>45303</v>
      </c>
      <c r="AN42" s="23" t="s">
        <v>108</v>
      </c>
      <c r="AO42" s="23" t="s">
        <v>108</v>
      </c>
      <c r="AP42" t="s">
        <v>109</v>
      </c>
      <c r="AQ42" t="s">
        <v>363</v>
      </c>
      <c r="AR42" t="s">
        <v>364</v>
      </c>
      <c r="AS42" t="s">
        <v>100</v>
      </c>
      <c r="AT42" s="23">
        <v>80111600</v>
      </c>
      <c r="AU42" s="41" t="s">
        <v>400</v>
      </c>
      <c r="AV42" s="23" t="s">
        <v>113</v>
      </c>
      <c r="AW42" s="20" t="s">
        <v>114</v>
      </c>
      <c r="AX42" s="26">
        <v>45303</v>
      </c>
      <c r="AY42" s="20" t="s">
        <v>115</v>
      </c>
      <c r="AZ42" s="26">
        <v>45303</v>
      </c>
      <c r="BA42" s="26">
        <v>45306</v>
      </c>
      <c r="BB42" s="26">
        <v>45549</v>
      </c>
      <c r="BC42" s="35">
        <f>+Tabla3[[#This Row],[FECHA TERMINACION
(INICIAL)]]-Tabla3[[#This Row],[FECHA INICIO]]</f>
        <v>243</v>
      </c>
      <c r="BD42" s="35">
        <f>+Tabla3[[#This Row],[PLAZO DE EJECUCIÓN EN DÍAS (INICIAL)]]/30</f>
        <v>8.1</v>
      </c>
      <c r="BE42" t="s">
        <v>401</v>
      </c>
      <c r="BF42" s="29">
        <f>+[1]BD_2!E40</f>
        <v>0</v>
      </c>
      <c r="BG42" s="29">
        <f>[1]BD_2!BA40</f>
        <v>0</v>
      </c>
      <c r="BH42" s="23">
        <f>[1]BD_2!CF40</f>
        <v>0</v>
      </c>
      <c r="BI42" s="23">
        <f>+COUNTIF(Tabla3[[#This Row],[VALOR REDUCIDO]:[TOTAL TIEMPO PRORROGADO EN DÍAS
]],"&lt;&gt;0")</f>
        <v>0</v>
      </c>
      <c r="BJ42" s="23" t="str">
        <f>+[1]BD_2!CG40</f>
        <v>2 NO</v>
      </c>
      <c r="BK42" s="26" t="str">
        <f>[1]BD_2!CL40</f>
        <v>2 NO</v>
      </c>
      <c r="BL42" s="23" t="s">
        <v>98</v>
      </c>
      <c r="BM42">
        <f t="shared" si="0"/>
        <v>243</v>
      </c>
      <c r="BN42" s="36">
        <f t="shared" si="1"/>
        <v>45306</v>
      </c>
      <c r="BO42" s="36">
        <f t="shared" si="2"/>
        <v>45549</v>
      </c>
      <c r="BP42" s="37" t="e">
        <f>IF(((#REF!-$BN42)/($BO42-$BN42))&gt;=100%,100%,((#REF!-$BN42)/($BO42-$BN42)))</f>
        <v>#REF!</v>
      </c>
      <c r="BQ42" s="29">
        <f t="shared" si="5"/>
        <v>28000000</v>
      </c>
      <c r="BR42" s="23" t="e">
        <f>+IF(BK42="1 SI","FINALIZADO",IF($BO42&lt;=#REF!,"FINALIZADO","EJECUCIÓN"))</f>
        <v>#REF!</v>
      </c>
      <c r="BS42" s="23">
        <v>28000000</v>
      </c>
      <c r="BT42" s="23">
        <f>+Tabla3[[#This Row],[VALOR TOTAL DE CONTRATO (ANTES DE LIQUIDACIÓN - LIBERACIÓN DE SALDOS)]]-Tabla3[[#This Row],[RECURSO TOTALES DESEMBOLSADOS]]</f>
        <v>0</v>
      </c>
      <c r="BU42" s="23"/>
      <c r="BW42" s="23" t="s">
        <v>98</v>
      </c>
      <c r="BX42" s="23" t="str">
        <f t="shared" si="4"/>
        <v>enero</v>
      </c>
      <c r="BY42" s="23" t="s">
        <v>113</v>
      </c>
      <c r="BZ42" s="23" t="s">
        <v>113</v>
      </c>
      <c r="CA42" s="23" t="s">
        <v>113</v>
      </c>
      <c r="CB42" t="s">
        <v>117</v>
      </c>
      <c r="CC42" t="s">
        <v>118</v>
      </c>
    </row>
    <row r="43" spans="1:81" x14ac:dyDescent="0.25">
      <c r="A43" s="23">
        <v>2024</v>
      </c>
      <c r="B43" s="25">
        <v>36</v>
      </c>
      <c r="C43" s="23" t="s">
        <v>87</v>
      </c>
      <c r="D43" t="s">
        <v>88</v>
      </c>
      <c r="E43" t="s">
        <v>89</v>
      </c>
      <c r="F43" t="s">
        <v>90</v>
      </c>
      <c r="G43" t="s">
        <v>91</v>
      </c>
      <c r="H43" s="23" t="s">
        <v>92</v>
      </c>
      <c r="I43" s="23" t="s">
        <v>119</v>
      </c>
      <c r="J43" t="s">
        <v>402</v>
      </c>
      <c r="K43" s="23" t="s">
        <v>95</v>
      </c>
      <c r="L43" s="20" t="s">
        <v>403</v>
      </c>
      <c r="M43" s="28" t="s">
        <v>404</v>
      </c>
      <c r="N43" s="23"/>
      <c r="O43" s="23" t="s">
        <v>98</v>
      </c>
      <c r="P43" s="20" t="s">
        <v>169</v>
      </c>
      <c r="Q43" t="s">
        <v>100</v>
      </c>
      <c r="R43" t="s">
        <v>405</v>
      </c>
      <c r="S43" t="s">
        <v>406</v>
      </c>
      <c r="T43" t="s">
        <v>399</v>
      </c>
      <c r="U43" s="6">
        <v>28000000</v>
      </c>
      <c r="V43" s="6">
        <v>28000000</v>
      </c>
      <c r="W43" s="29">
        <v>3500000</v>
      </c>
      <c r="X43" s="29">
        <v>0</v>
      </c>
      <c r="Y43" s="23" t="s">
        <v>104</v>
      </c>
      <c r="Z43" t="s">
        <v>98</v>
      </c>
      <c r="AA43" t="s">
        <v>105</v>
      </c>
      <c r="AB43" s="30"/>
      <c r="AC43" s="30"/>
      <c r="AD43" s="30"/>
      <c r="AE43" s="24">
        <v>3724</v>
      </c>
      <c r="AF43" s="31">
        <v>45294</v>
      </c>
      <c r="AG43">
        <v>8924</v>
      </c>
      <c r="AH43" s="26">
        <v>45306</v>
      </c>
      <c r="AI43" s="32" t="s">
        <v>106</v>
      </c>
      <c r="AJ43" t="s">
        <v>173</v>
      </c>
      <c r="AK43" s="33"/>
      <c r="AL43" t="s">
        <v>98</v>
      </c>
      <c r="AM43" s="26">
        <v>45303</v>
      </c>
      <c r="AN43" s="23" t="s">
        <v>108</v>
      </c>
      <c r="AO43" s="23" t="s">
        <v>108</v>
      </c>
      <c r="AP43" t="s">
        <v>109</v>
      </c>
      <c r="AQ43" t="s">
        <v>363</v>
      </c>
      <c r="AR43" t="s">
        <v>364</v>
      </c>
      <c r="AS43" t="s">
        <v>100</v>
      </c>
      <c r="AT43" s="23">
        <v>80111600</v>
      </c>
      <c r="AU43" s="41" t="s">
        <v>407</v>
      </c>
      <c r="AV43" s="23" t="s">
        <v>113</v>
      </c>
      <c r="AW43" s="20" t="s">
        <v>114</v>
      </c>
      <c r="AX43" s="26">
        <v>45303</v>
      </c>
      <c r="AY43" s="20" t="s">
        <v>115</v>
      </c>
      <c r="AZ43" s="26">
        <v>45303</v>
      </c>
      <c r="BA43" s="26">
        <v>45306</v>
      </c>
      <c r="BB43" s="26">
        <v>45549</v>
      </c>
      <c r="BC43" s="35">
        <f>+Tabla3[[#This Row],[FECHA TERMINACION
(INICIAL)]]-Tabla3[[#This Row],[FECHA INICIO]]</f>
        <v>243</v>
      </c>
      <c r="BD43" s="35">
        <f>+Tabla3[[#This Row],[PLAZO DE EJECUCIÓN EN DÍAS (INICIAL)]]/30</f>
        <v>8.1</v>
      </c>
      <c r="BE43" t="s">
        <v>401</v>
      </c>
      <c r="BF43" s="29">
        <f>+[1]BD_2!E41</f>
        <v>0</v>
      </c>
      <c r="BG43" s="29">
        <f>[1]BD_2!BA41</f>
        <v>12366667</v>
      </c>
      <c r="BH43" s="23">
        <f>[1]BD_2!CF41</f>
        <v>107</v>
      </c>
      <c r="BI43" s="23">
        <f>+COUNTIF(Tabla3[[#This Row],[VALOR REDUCIDO]:[TOTAL TIEMPO PRORROGADO EN DÍAS
]],"&lt;&gt;0")</f>
        <v>2</v>
      </c>
      <c r="BJ43" s="23" t="str">
        <f>+[1]BD_2!CG41</f>
        <v>2 NO</v>
      </c>
      <c r="BK43" s="26" t="str">
        <f>[1]BD_2!CL41</f>
        <v>2 NO</v>
      </c>
      <c r="BL43" s="23" t="s">
        <v>98</v>
      </c>
      <c r="BM43">
        <f t="shared" si="0"/>
        <v>350</v>
      </c>
      <c r="BN43" s="36">
        <f t="shared" si="1"/>
        <v>45306</v>
      </c>
      <c r="BO43" s="36">
        <f t="shared" si="2"/>
        <v>45656</v>
      </c>
      <c r="BP43" s="37" t="e">
        <f>IF(((#REF!-$BN43)/($BO43-$BN43))&gt;=100%,100%,((#REF!-$BN43)/($BO43-$BN43)))</f>
        <v>#REF!</v>
      </c>
      <c r="BQ43" s="29">
        <f t="shared" si="5"/>
        <v>40366667</v>
      </c>
      <c r="BR43" s="23" t="e">
        <f>+IF(BK43="1 SI","FINALIZADO",IF($BO43&lt;=#REF!,"FINALIZADO","EJECUCIÓN"))</f>
        <v>#REF!</v>
      </c>
      <c r="BS43" s="23">
        <v>40366667</v>
      </c>
      <c r="BT43" s="23">
        <f>+Tabla3[[#This Row],[VALOR TOTAL DE CONTRATO (ANTES DE LIQUIDACIÓN - LIBERACIÓN DE SALDOS)]]-Tabla3[[#This Row],[RECURSO TOTALES DESEMBOLSADOS]]</f>
        <v>0</v>
      </c>
      <c r="BU43" s="23"/>
      <c r="BW43" s="23" t="s">
        <v>98</v>
      </c>
      <c r="BX43" s="23" t="str">
        <f t="shared" si="4"/>
        <v>enero</v>
      </c>
      <c r="BY43" s="23" t="s">
        <v>113</v>
      </c>
      <c r="BZ43" s="23" t="s">
        <v>113</v>
      </c>
      <c r="CA43" s="23" t="s">
        <v>113</v>
      </c>
      <c r="CB43" t="s">
        <v>117</v>
      </c>
      <c r="CC43" t="s">
        <v>118</v>
      </c>
    </row>
    <row r="44" spans="1:81" x14ac:dyDescent="0.25">
      <c r="A44" s="23">
        <v>2024</v>
      </c>
      <c r="B44" s="25">
        <v>37</v>
      </c>
      <c r="C44" s="23" t="s">
        <v>87</v>
      </c>
      <c r="D44" t="s">
        <v>88</v>
      </c>
      <c r="E44" t="s">
        <v>89</v>
      </c>
      <c r="F44" t="s">
        <v>90</v>
      </c>
      <c r="G44" t="s">
        <v>91</v>
      </c>
      <c r="H44" s="23" t="s">
        <v>92</v>
      </c>
      <c r="I44" s="23" t="s">
        <v>93</v>
      </c>
      <c r="J44" t="s">
        <v>408</v>
      </c>
      <c r="K44" s="23" t="s">
        <v>95</v>
      </c>
      <c r="L44" s="20" t="s">
        <v>409</v>
      </c>
      <c r="M44" s="28" t="s">
        <v>410</v>
      </c>
      <c r="N44" s="23"/>
      <c r="O44" s="23" t="s">
        <v>98</v>
      </c>
      <c r="P44" s="20" t="s">
        <v>169</v>
      </c>
      <c r="Q44" t="s">
        <v>100</v>
      </c>
      <c r="R44" t="s">
        <v>411</v>
      </c>
      <c r="S44" t="s">
        <v>412</v>
      </c>
      <c r="T44" t="s">
        <v>399</v>
      </c>
      <c r="U44" s="6">
        <v>28000000</v>
      </c>
      <c r="V44" s="6">
        <v>28000000</v>
      </c>
      <c r="W44" s="29">
        <v>3500000</v>
      </c>
      <c r="X44" s="29">
        <v>0</v>
      </c>
      <c r="Y44" s="23" t="s">
        <v>104</v>
      </c>
      <c r="Z44" t="s">
        <v>98</v>
      </c>
      <c r="AA44" t="s">
        <v>105</v>
      </c>
      <c r="AB44" s="30"/>
      <c r="AC44" s="30"/>
      <c r="AD44" s="30"/>
      <c r="AE44" s="24">
        <v>3724</v>
      </c>
      <c r="AF44" s="31">
        <v>45294</v>
      </c>
      <c r="AG44">
        <v>9124</v>
      </c>
      <c r="AH44" s="26">
        <v>45306</v>
      </c>
      <c r="AI44" s="32" t="s">
        <v>106</v>
      </c>
      <c r="AJ44" t="s">
        <v>173</v>
      </c>
      <c r="AK44" s="33"/>
      <c r="AL44" t="s">
        <v>98</v>
      </c>
      <c r="AM44" s="26">
        <v>45303</v>
      </c>
      <c r="AN44" s="23" t="s">
        <v>108</v>
      </c>
      <c r="AO44" s="23" t="s">
        <v>108</v>
      </c>
      <c r="AP44" t="s">
        <v>109</v>
      </c>
      <c r="AQ44" t="s">
        <v>363</v>
      </c>
      <c r="AR44" t="s">
        <v>364</v>
      </c>
      <c r="AS44" t="s">
        <v>100</v>
      </c>
      <c r="AT44" s="23">
        <v>80111600</v>
      </c>
      <c r="AU44" s="41" t="s">
        <v>413</v>
      </c>
      <c r="AV44" s="23" t="s">
        <v>113</v>
      </c>
      <c r="AW44" s="20" t="s">
        <v>114</v>
      </c>
      <c r="AX44" s="26">
        <v>45303</v>
      </c>
      <c r="AY44" s="20" t="s">
        <v>115</v>
      </c>
      <c r="AZ44" s="26">
        <v>45303</v>
      </c>
      <c r="BA44" s="26">
        <v>45306</v>
      </c>
      <c r="BB44" s="26">
        <v>45549</v>
      </c>
      <c r="BC44" s="35">
        <f>+Tabla3[[#This Row],[FECHA TERMINACION
(INICIAL)]]-Tabla3[[#This Row],[FECHA INICIO]]</f>
        <v>243</v>
      </c>
      <c r="BD44" s="35">
        <f>+Tabla3[[#This Row],[PLAZO DE EJECUCIÓN EN DÍAS (INICIAL)]]/30</f>
        <v>8.1</v>
      </c>
      <c r="BE44" t="s">
        <v>401</v>
      </c>
      <c r="BF44" s="29">
        <f>+[1]BD_2!E42</f>
        <v>0</v>
      </c>
      <c r="BG44" s="29">
        <f>[1]BD_2!BA42</f>
        <v>12366667</v>
      </c>
      <c r="BH44" s="23">
        <f>[1]BD_2!CF42</f>
        <v>107</v>
      </c>
      <c r="BI44" s="23">
        <f>+COUNTIF(Tabla3[[#This Row],[VALOR REDUCIDO]:[TOTAL TIEMPO PRORROGADO EN DÍAS
]],"&lt;&gt;0")</f>
        <v>2</v>
      </c>
      <c r="BJ44" s="23" t="str">
        <f>+[1]BD_2!CG42</f>
        <v>2 NO</v>
      </c>
      <c r="BK44" s="26" t="str">
        <f>[1]BD_2!CL42</f>
        <v>2 NO</v>
      </c>
      <c r="BL44" s="23" t="s">
        <v>98</v>
      </c>
      <c r="BM44">
        <f t="shared" si="0"/>
        <v>350</v>
      </c>
      <c r="BN44" s="36">
        <f t="shared" si="1"/>
        <v>45306</v>
      </c>
      <c r="BO44" s="36">
        <f t="shared" si="2"/>
        <v>45656</v>
      </c>
      <c r="BP44" s="37" t="e">
        <f>IF(((#REF!-$BN44)/($BO44-$BN44))&gt;=100%,100%,((#REF!-$BN44)/($BO44-$BN44)))</f>
        <v>#REF!</v>
      </c>
      <c r="BQ44" s="29">
        <f t="shared" si="5"/>
        <v>40366667</v>
      </c>
      <c r="BR44" s="23" t="e">
        <f>+IF(BK44="1 SI","FINALIZADO",IF($BO44&lt;=#REF!,"FINALIZADO","EJECUCIÓN"))</f>
        <v>#REF!</v>
      </c>
      <c r="BS44" s="23">
        <v>40366667</v>
      </c>
      <c r="BT44" s="23">
        <f>+Tabla3[[#This Row],[VALOR TOTAL DE CONTRATO (ANTES DE LIQUIDACIÓN - LIBERACIÓN DE SALDOS)]]-Tabla3[[#This Row],[RECURSO TOTALES DESEMBOLSADOS]]</f>
        <v>0</v>
      </c>
      <c r="BU44" s="23"/>
      <c r="BW44" s="23" t="s">
        <v>98</v>
      </c>
      <c r="BX44" s="23" t="str">
        <f t="shared" si="4"/>
        <v>enero</v>
      </c>
      <c r="BY44" s="23" t="s">
        <v>113</v>
      </c>
      <c r="BZ44" s="23" t="s">
        <v>113</v>
      </c>
      <c r="CA44" s="23" t="s">
        <v>113</v>
      </c>
      <c r="CB44" t="s">
        <v>117</v>
      </c>
      <c r="CC44" t="s">
        <v>118</v>
      </c>
    </row>
    <row r="45" spans="1:81" x14ac:dyDescent="0.25">
      <c r="A45" s="23">
        <v>2024</v>
      </c>
      <c r="B45" s="25">
        <v>38</v>
      </c>
      <c r="C45" s="23" t="s">
        <v>87</v>
      </c>
      <c r="D45" t="s">
        <v>88</v>
      </c>
      <c r="E45" t="s">
        <v>89</v>
      </c>
      <c r="F45" t="s">
        <v>90</v>
      </c>
      <c r="G45" t="s">
        <v>91</v>
      </c>
      <c r="H45" s="23" t="s">
        <v>92</v>
      </c>
      <c r="I45" s="23" t="s">
        <v>93</v>
      </c>
      <c r="J45" t="s">
        <v>414</v>
      </c>
      <c r="K45" s="23" t="s">
        <v>95</v>
      </c>
      <c r="L45" s="20" t="s">
        <v>358</v>
      </c>
      <c r="M45" s="28" t="s">
        <v>415</v>
      </c>
      <c r="N45" s="23"/>
      <c r="O45" s="23" t="s">
        <v>98</v>
      </c>
      <c r="P45" s="20" t="s">
        <v>169</v>
      </c>
      <c r="Q45" t="s">
        <v>100</v>
      </c>
      <c r="R45" t="s">
        <v>416</v>
      </c>
      <c r="S45" t="s">
        <v>417</v>
      </c>
      <c r="T45" t="s">
        <v>399</v>
      </c>
      <c r="U45" s="6">
        <v>28000000</v>
      </c>
      <c r="V45" s="6">
        <v>28000000</v>
      </c>
      <c r="W45" s="29">
        <v>3500000</v>
      </c>
      <c r="X45" s="29">
        <v>0</v>
      </c>
      <c r="Y45" s="23" t="s">
        <v>104</v>
      </c>
      <c r="Z45" t="s">
        <v>98</v>
      </c>
      <c r="AA45" t="s">
        <v>105</v>
      </c>
      <c r="AB45" s="30"/>
      <c r="AC45" s="30"/>
      <c r="AD45" s="30"/>
      <c r="AE45" s="24">
        <v>3724</v>
      </c>
      <c r="AF45" s="31">
        <v>45294</v>
      </c>
      <c r="AG45">
        <v>16624</v>
      </c>
      <c r="AH45" s="26">
        <v>45309</v>
      </c>
      <c r="AI45" s="32" t="s">
        <v>106</v>
      </c>
      <c r="AJ45" t="s">
        <v>173</v>
      </c>
      <c r="AK45" s="33"/>
      <c r="AL45" t="s">
        <v>98</v>
      </c>
      <c r="AM45" s="26">
        <v>45308</v>
      </c>
      <c r="AN45" s="23" t="s">
        <v>108</v>
      </c>
      <c r="AO45" s="23" t="s">
        <v>108</v>
      </c>
      <c r="AP45" t="s">
        <v>109</v>
      </c>
      <c r="AQ45" t="s">
        <v>363</v>
      </c>
      <c r="AR45" t="s">
        <v>364</v>
      </c>
      <c r="AS45" t="s">
        <v>100</v>
      </c>
      <c r="AT45" s="23">
        <v>80111600</v>
      </c>
      <c r="AU45" s="41" t="s">
        <v>418</v>
      </c>
      <c r="AV45" s="23" t="s">
        <v>113</v>
      </c>
      <c r="AW45" s="20" t="s">
        <v>114</v>
      </c>
      <c r="AX45" s="26">
        <v>45308</v>
      </c>
      <c r="AY45" s="20" t="s">
        <v>144</v>
      </c>
      <c r="AZ45" s="26">
        <v>45308</v>
      </c>
      <c r="BA45" s="26">
        <v>45309</v>
      </c>
      <c r="BB45" s="26">
        <v>45552</v>
      </c>
      <c r="BC45" s="35">
        <f>+Tabla3[[#This Row],[FECHA TERMINACION
(INICIAL)]]-Tabla3[[#This Row],[FECHA INICIO]]</f>
        <v>243</v>
      </c>
      <c r="BD45" s="35">
        <f>+Tabla3[[#This Row],[PLAZO DE EJECUCIÓN EN DÍAS (INICIAL)]]/30</f>
        <v>8.1</v>
      </c>
      <c r="BE45" t="s">
        <v>401</v>
      </c>
      <c r="BF45" s="29">
        <f>+[1]BD_2!E43</f>
        <v>0</v>
      </c>
      <c r="BG45" s="29">
        <f>[1]BD_2!BA43</f>
        <v>0</v>
      </c>
      <c r="BH45" s="23">
        <f>[1]BD_2!CF43</f>
        <v>0</v>
      </c>
      <c r="BI45" s="23">
        <f>+COUNTIF(Tabla3[[#This Row],[VALOR REDUCIDO]:[TOTAL TIEMPO PRORROGADO EN DÍAS
]],"&lt;&gt;0")</f>
        <v>0</v>
      </c>
      <c r="BJ45" s="23" t="str">
        <f>+[1]BD_2!CG43</f>
        <v>2 NO</v>
      </c>
      <c r="BK45" s="26" t="str">
        <f>[1]BD_2!CL43</f>
        <v>2 NO</v>
      </c>
      <c r="BL45" s="23" t="s">
        <v>98</v>
      </c>
      <c r="BM45">
        <f t="shared" si="0"/>
        <v>243</v>
      </c>
      <c r="BN45" s="36">
        <f t="shared" si="1"/>
        <v>45309</v>
      </c>
      <c r="BO45" s="36">
        <f t="shared" si="2"/>
        <v>45552</v>
      </c>
      <c r="BP45" s="37" t="e">
        <f>IF(((#REF!-$BN45)/($BO45-$BN45))&gt;=100%,100%,((#REF!-$BN45)/($BO45-$BN45)))</f>
        <v>#REF!</v>
      </c>
      <c r="BQ45" s="29">
        <f t="shared" si="5"/>
        <v>28000000</v>
      </c>
      <c r="BR45" s="23" t="e">
        <f>+IF(BK45="1 SI","FINALIZADO",IF($BO45&lt;=#REF!,"FINALIZADO","EJECUCIÓN"))</f>
        <v>#REF!</v>
      </c>
      <c r="BS45" s="23">
        <v>28000000</v>
      </c>
      <c r="BT45" s="23">
        <f>+Tabla3[[#This Row],[VALOR TOTAL DE CONTRATO (ANTES DE LIQUIDACIÓN - LIBERACIÓN DE SALDOS)]]-Tabla3[[#This Row],[RECURSO TOTALES DESEMBOLSADOS]]</f>
        <v>0</v>
      </c>
      <c r="BU45" s="23"/>
      <c r="BW45" s="23" t="s">
        <v>98</v>
      </c>
      <c r="BX45" s="23" t="str">
        <f t="shared" si="4"/>
        <v>enero</v>
      </c>
      <c r="BY45" s="23" t="s">
        <v>113</v>
      </c>
      <c r="BZ45" s="23" t="s">
        <v>113</v>
      </c>
      <c r="CA45" s="23" t="s">
        <v>113</v>
      </c>
      <c r="CB45" t="s">
        <v>117</v>
      </c>
      <c r="CC45" t="s">
        <v>118</v>
      </c>
    </row>
    <row r="46" spans="1:81" x14ac:dyDescent="0.25">
      <c r="A46" s="23">
        <v>2024</v>
      </c>
      <c r="B46" s="25">
        <v>39</v>
      </c>
      <c r="C46" s="23" t="s">
        <v>87</v>
      </c>
      <c r="D46" t="s">
        <v>88</v>
      </c>
      <c r="E46" t="s">
        <v>89</v>
      </c>
      <c r="F46" t="s">
        <v>90</v>
      </c>
      <c r="G46" t="s">
        <v>91</v>
      </c>
      <c r="H46" s="23" t="s">
        <v>92</v>
      </c>
      <c r="I46" s="23" t="s">
        <v>119</v>
      </c>
      <c r="J46" t="s">
        <v>419</v>
      </c>
      <c r="K46" s="23" t="s">
        <v>95</v>
      </c>
      <c r="L46" s="20" t="s">
        <v>420</v>
      </c>
      <c r="M46" s="28" t="s">
        <v>421</v>
      </c>
      <c r="N46" s="23"/>
      <c r="O46" s="23" t="s">
        <v>98</v>
      </c>
      <c r="P46" s="20" t="s">
        <v>169</v>
      </c>
      <c r="Q46" s="20" t="s">
        <v>100</v>
      </c>
      <c r="R46" t="s">
        <v>422</v>
      </c>
      <c r="S46" t="s">
        <v>423</v>
      </c>
      <c r="T46" t="s">
        <v>424</v>
      </c>
      <c r="U46" s="6">
        <v>50000000</v>
      </c>
      <c r="V46" s="6">
        <v>50000000</v>
      </c>
      <c r="W46" s="29">
        <v>5000000</v>
      </c>
      <c r="X46" s="29">
        <v>0</v>
      </c>
      <c r="Y46" s="23" t="s">
        <v>104</v>
      </c>
      <c r="Z46" t="s">
        <v>98</v>
      </c>
      <c r="AA46" t="s">
        <v>105</v>
      </c>
      <c r="AB46" s="30"/>
      <c r="AC46" s="30"/>
      <c r="AD46" s="30"/>
      <c r="AE46" s="24">
        <v>3724</v>
      </c>
      <c r="AF46" s="31">
        <v>45294</v>
      </c>
      <c r="AG46">
        <v>8524</v>
      </c>
      <c r="AH46" s="26">
        <v>45306</v>
      </c>
      <c r="AI46" s="32" t="s">
        <v>106</v>
      </c>
      <c r="AJ46" t="s">
        <v>173</v>
      </c>
      <c r="AK46" s="33"/>
      <c r="AL46" t="s">
        <v>98</v>
      </c>
      <c r="AM46" s="26">
        <v>45302</v>
      </c>
      <c r="AN46" s="23" t="s">
        <v>108</v>
      </c>
      <c r="AO46" s="23" t="s">
        <v>108</v>
      </c>
      <c r="AP46" t="s">
        <v>109</v>
      </c>
      <c r="AQ46" t="s">
        <v>363</v>
      </c>
      <c r="AR46" t="s">
        <v>364</v>
      </c>
      <c r="AS46" t="s">
        <v>100</v>
      </c>
      <c r="AT46" s="23">
        <v>80111600</v>
      </c>
      <c r="AU46" s="41" t="s">
        <v>425</v>
      </c>
      <c r="AV46" s="23" t="s">
        <v>113</v>
      </c>
      <c r="AW46" s="20" t="s">
        <v>114</v>
      </c>
      <c r="AX46" s="26">
        <v>45303</v>
      </c>
      <c r="AY46" s="20" t="s">
        <v>115</v>
      </c>
      <c r="AZ46" s="26">
        <v>45303</v>
      </c>
      <c r="BA46" s="26">
        <v>45306</v>
      </c>
      <c r="BB46" s="26">
        <v>45610</v>
      </c>
      <c r="BC46" s="35">
        <f>+Tabla3[[#This Row],[FECHA TERMINACION
(INICIAL)]]-Tabla3[[#This Row],[FECHA INICIO]]</f>
        <v>304</v>
      </c>
      <c r="BD46" s="35">
        <f>+Tabla3[[#This Row],[PLAZO DE EJECUCIÓN EN DÍAS (INICIAL)]]/30</f>
        <v>10.133333333333333</v>
      </c>
      <c r="BE46" t="s">
        <v>426</v>
      </c>
      <c r="BF46" s="29">
        <f>+[1]BD_2!E44</f>
        <v>0</v>
      </c>
      <c r="BG46" s="29">
        <f>[1]BD_2!BA44</f>
        <v>7666667</v>
      </c>
      <c r="BH46" s="23">
        <f>[1]BD_2!CF44</f>
        <v>47</v>
      </c>
      <c r="BI46" s="23">
        <f>+COUNTIF(Tabla3[[#This Row],[VALOR REDUCIDO]:[TOTAL TIEMPO PRORROGADO EN DÍAS
]],"&lt;&gt;0")</f>
        <v>2</v>
      </c>
      <c r="BJ46" s="23" t="str">
        <f>+[1]BD_2!CG44</f>
        <v>2 NO</v>
      </c>
      <c r="BK46" s="26" t="str">
        <f>[1]BD_2!CL44</f>
        <v>2 NO</v>
      </c>
      <c r="BL46" s="23" t="s">
        <v>98</v>
      </c>
      <c r="BM46">
        <f t="shared" si="0"/>
        <v>351</v>
      </c>
      <c r="BN46" s="36">
        <f t="shared" si="1"/>
        <v>45306</v>
      </c>
      <c r="BO46" s="36">
        <f t="shared" si="2"/>
        <v>45657</v>
      </c>
      <c r="BP46" s="37" t="e">
        <f>IF(((#REF!-$BN46)/($BO46-$BN46))&gt;=100%,100%,((#REF!-$BN46)/($BO46-$BN46)))</f>
        <v>#REF!</v>
      </c>
      <c r="BQ46" s="29">
        <f t="shared" si="5"/>
        <v>57666667</v>
      </c>
      <c r="BR46" s="23" t="e">
        <f>+IF(BK46="1 SI","FINALIZADO",IF($BO46&lt;=#REF!,"FINALIZADO","EJECUCIÓN"))</f>
        <v>#REF!</v>
      </c>
      <c r="BS46" s="23">
        <v>52666667</v>
      </c>
      <c r="BT46" s="23">
        <f>+Tabla3[[#This Row],[VALOR TOTAL DE CONTRATO (ANTES DE LIQUIDACIÓN - LIBERACIÓN DE SALDOS)]]-Tabla3[[#This Row],[RECURSO TOTALES DESEMBOLSADOS]]</f>
        <v>5000000</v>
      </c>
      <c r="BU46" s="23"/>
      <c r="BW46" s="23" t="s">
        <v>98</v>
      </c>
      <c r="BX46" s="23" t="str">
        <f t="shared" si="4"/>
        <v>enero</v>
      </c>
      <c r="BY46" s="23" t="s">
        <v>113</v>
      </c>
      <c r="BZ46" s="23" t="s">
        <v>113</v>
      </c>
      <c r="CA46" s="23" t="s">
        <v>113</v>
      </c>
      <c r="CB46" t="s">
        <v>117</v>
      </c>
      <c r="CC46" t="s">
        <v>118</v>
      </c>
    </row>
    <row r="47" spans="1:81" x14ac:dyDescent="0.25">
      <c r="A47" s="23">
        <v>2024</v>
      </c>
      <c r="B47" s="25">
        <v>40</v>
      </c>
      <c r="C47" s="23" t="s">
        <v>87</v>
      </c>
      <c r="D47" t="s">
        <v>88</v>
      </c>
      <c r="E47" t="s">
        <v>89</v>
      </c>
      <c r="F47" t="s">
        <v>90</v>
      </c>
      <c r="G47" t="s">
        <v>91</v>
      </c>
      <c r="H47" s="23" t="s">
        <v>92</v>
      </c>
      <c r="I47" s="23" t="s">
        <v>93</v>
      </c>
      <c r="J47" t="s">
        <v>427</v>
      </c>
      <c r="K47" s="23" t="s">
        <v>95</v>
      </c>
      <c r="L47" s="20" t="s">
        <v>428</v>
      </c>
      <c r="M47" s="28" t="s">
        <v>429</v>
      </c>
      <c r="N47" s="23"/>
      <c r="O47" s="23" t="s">
        <v>98</v>
      </c>
      <c r="P47" s="20" t="s">
        <v>169</v>
      </c>
      <c r="Q47" s="20" t="s">
        <v>100</v>
      </c>
      <c r="R47" t="s">
        <v>430</v>
      </c>
      <c r="S47" t="s">
        <v>431</v>
      </c>
      <c r="T47" t="s">
        <v>432</v>
      </c>
      <c r="U47" s="6">
        <v>33600000</v>
      </c>
      <c r="V47" s="6">
        <v>33600000</v>
      </c>
      <c r="W47" s="29">
        <v>4200000</v>
      </c>
      <c r="X47" s="29">
        <v>0</v>
      </c>
      <c r="Y47" s="23" t="s">
        <v>104</v>
      </c>
      <c r="Z47" t="s">
        <v>98</v>
      </c>
      <c r="AA47" t="s">
        <v>105</v>
      </c>
      <c r="AB47" s="30"/>
      <c r="AC47" s="30"/>
      <c r="AD47" s="30"/>
      <c r="AE47" s="24">
        <v>3724</v>
      </c>
      <c r="AF47" s="31">
        <v>45294</v>
      </c>
      <c r="AG47">
        <v>6324</v>
      </c>
      <c r="AH47" s="26">
        <v>45303</v>
      </c>
      <c r="AI47" s="32" t="s">
        <v>106</v>
      </c>
      <c r="AJ47" t="s">
        <v>173</v>
      </c>
      <c r="AK47" s="33"/>
      <c r="AL47" t="s">
        <v>98</v>
      </c>
      <c r="AM47" s="26">
        <v>45301</v>
      </c>
      <c r="AN47" s="23" t="s">
        <v>108</v>
      </c>
      <c r="AO47" s="23" t="s">
        <v>108</v>
      </c>
      <c r="AP47" t="s">
        <v>109</v>
      </c>
      <c r="AQ47" t="s">
        <v>363</v>
      </c>
      <c r="AR47" t="s">
        <v>364</v>
      </c>
      <c r="AS47" t="s">
        <v>100</v>
      </c>
      <c r="AT47" s="23">
        <v>80111600</v>
      </c>
      <c r="AU47" s="41" t="s">
        <v>433</v>
      </c>
      <c r="AV47" s="23" t="s">
        <v>113</v>
      </c>
      <c r="AW47" s="20" t="s">
        <v>114</v>
      </c>
      <c r="AX47" s="26">
        <v>45302</v>
      </c>
      <c r="AY47" s="20" t="s">
        <v>144</v>
      </c>
      <c r="AZ47" s="26">
        <v>45302</v>
      </c>
      <c r="BA47" s="26">
        <v>45303</v>
      </c>
      <c r="BB47" s="26">
        <v>45546</v>
      </c>
      <c r="BC47" s="35">
        <f>+Tabla3[[#This Row],[FECHA TERMINACION
(INICIAL)]]-Tabla3[[#This Row],[FECHA INICIO]]</f>
        <v>243</v>
      </c>
      <c r="BD47" s="35">
        <f>+Tabla3[[#This Row],[PLAZO DE EJECUCIÓN EN DÍAS (INICIAL)]]/30</f>
        <v>8.1</v>
      </c>
      <c r="BE47" t="s">
        <v>401</v>
      </c>
      <c r="BF47" s="29">
        <f>+[1]BD_2!E45</f>
        <v>0</v>
      </c>
      <c r="BG47" s="29">
        <f>[1]BD_2!BA45</f>
        <v>15260000</v>
      </c>
      <c r="BH47" s="23">
        <f>[1]BD_2!CF45</f>
        <v>110</v>
      </c>
      <c r="BI47" s="23">
        <f>+COUNTIF(Tabla3[[#This Row],[VALOR REDUCIDO]:[TOTAL TIEMPO PRORROGADO EN DÍAS
]],"&lt;&gt;0")</f>
        <v>2</v>
      </c>
      <c r="BJ47" s="23" t="str">
        <f>+[1]BD_2!CG45</f>
        <v>2 NO</v>
      </c>
      <c r="BK47" s="26" t="str">
        <f>[1]BD_2!CL45</f>
        <v>2 NO</v>
      </c>
      <c r="BL47" s="23" t="s">
        <v>98</v>
      </c>
      <c r="BM47">
        <f t="shared" si="0"/>
        <v>353</v>
      </c>
      <c r="BN47" s="36">
        <f t="shared" si="1"/>
        <v>45303</v>
      </c>
      <c r="BO47" s="36">
        <f t="shared" si="2"/>
        <v>45656</v>
      </c>
      <c r="BP47" s="37" t="e">
        <f>IF(((#REF!-$BN47)/($BO47-$BN47))&gt;=100%,100%,((#REF!-$BN47)/($BO47-$BN47)))</f>
        <v>#REF!</v>
      </c>
      <c r="BQ47" s="29">
        <f t="shared" si="5"/>
        <v>48860000</v>
      </c>
      <c r="BR47" s="23" t="e">
        <f>+IF(BK47="1 SI","FINALIZADO",IF($BO47&lt;=#REF!,"FINALIZADO","EJECUCIÓN"))</f>
        <v>#REF!</v>
      </c>
      <c r="BS47" s="23">
        <v>48860000</v>
      </c>
      <c r="BT47" s="23">
        <f>+Tabla3[[#This Row],[VALOR TOTAL DE CONTRATO (ANTES DE LIQUIDACIÓN - LIBERACIÓN DE SALDOS)]]-Tabla3[[#This Row],[RECURSO TOTALES DESEMBOLSADOS]]</f>
        <v>0</v>
      </c>
      <c r="BU47" s="23"/>
      <c r="BW47" s="23" t="s">
        <v>98</v>
      </c>
      <c r="BX47" s="23" t="str">
        <f t="shared" si="4"/>
        <v>enero</v>
      </c>
      <c r="BY47" s="23" t="s">
        <v>113</v>
      </c>
      <c r="BZ47" s="23" t="s">
        <v>113</v>
      </c>
      <c r="CA47" s="23" t="s">
        <v>113</v>
      </c>
      <c r="CB47" t="s">
        <v>117</v>
      </c>
      <c r="CC47" t="s">
        <v>118</v>
      </c>
    </row>
    <row r="48" spans="1:81" x14ac:dyDescent="0.25">
      <c r="A48" s="23">
        <v>2024</v>
      </c>
      <c r="B48" s="25">
        <v>41</v>
      </c>
      <c r="C48" s="23" t="s">
        <v>87</v>
      </c>
      <c r="D48" t="s">
        <v>88</v>
      </c>
      <c r="E48" t="s">
        <v>89</v>
      </c>
      <c r="F48" t="s">
        <v>90</v>
      </c>
      <c r="G48" t="s">
        <v>91</v>
      </c>
      <c r="H48" s="23" t="s">
        <v>92</v>
      </c>
      <c r="I48" s="23" t="s">
        <v>119</v>
      </c>
      <c r="J48" t="s">
        <v>434</v>
      </c>
      <c r="K48" s="23" t="s">
        <v>95</v>
      </c>
      <c r="L48" s="20" t="s">
        <v>130</v>
      </c>
      <c r="M48" s="28" t="s">
        <v>435</v>
      </c>
      <c r="N48" s="23"/>
      <c r="O48" s="23" t="s">
        <v>98</v>
      </c>
      <c r="P48" s="20" t="s">
        <v>436</v>
      </c>
      <c r="Q48" s="20" t="s">
        <v>100</v>
      </c>
      <c r="R48" t="s">
        <v>437</v>
      </c>
      <c r="S48" t="s">
        <v>438</v>
      </c>
      <c r="T48" t="s">
        <v>439</v>
      </c>
      <c r="U48" s="6">
        <v>67860000</v>
      </c>
      <c r="V48" s="6">
        <v>67860000</v>
      </c>
      <c r="W48" s="6">
        <v>5800000</v>
      </c>
      <c r="X48" s="29">
        <v>0</v>
      </c>
      <c r="Y48" s="23" t="s">
        <v>104</v>
      </c>
      <c r="Z48" t="s">
        <v>98</v>
      </c>
      <c r="AA48" t="s">
        <v>105</v>
      </c>
      <c r="AB48" s="30"/>
      <c r="AC48" s="30"/>
      <c r="AD48" s="30"/>
      <c r="AE48" s="24">
        <v>4124</v>
      </c>
      <c r="AF48" s="31">
        <v>45294</v>
      </c>
      <c r="AG48">
        <v>6024</v>
      </c>
      <c r="AH48" s="26">
        <v>45302</v>
      </c>
      <c r="AI48" s="32" t="s">
        <v>106</v>
      </c>
      <c r="AJ48" t="s">
        <v>107</v>
      </c>
      <c r="AK48" s="33"/>
      <c r="AL48" t="s">
        <v>98</v>
      </c>
      <c r="AM48" s="26">
        <v>45301</v>
      </c>
      <c r="AN48" s="23" t="s">
        <v>108</v>
      </c>
      <c r="AO48" s="23" t="s">
        <v>108</v>
      </c>
      <c r="AP48" t="s">
        <v>109</v>
      </c>
      <c r="AQ48" t="s">
        <v>440</v>
      </c>
      <c r="AR48" t="s">
        <v>441</v>
      </c>
      <c r="AS48" t="s">
        <v>100</v>
      </c>
      <c r="AT48" s="23">
        <v>80111600</v>
      </c>
      <c r="AU48" s="41" t="s">
        <v>442</v>
      </c>
      <c r="AV48" s="23" t="s">
        <v>113</v>
      </c>
      <c r="AW48" s="20" t="s">
        <v>114</v>
      </c>
      <c r="AX48" s="26">
        <v>45301</v>
      </c>
      <c r="AY48" s="20" t="s">
        <v>115</v>
      </c>
      <c r="AZ48" s="26">
        <v>45301</v>
      </c>
      <c r="BA48" s="26">
        <v>45302</v>
      </c>
      <c r="BB48" s="26">
        <v>45657</v>
      </c>
      <c r="BC48" s="35">
        <f>+Tabla3[[#This Row],[FECHA TERMINACION
(INICIAL)]]-Tabla3[[#This Row],[FECHA INICIO]]</f>
        <v>355</v>
      </c>
      <c r="BD48" s="35">
        <f>+Tabla3[[#This Row],[PLAZO DE EJECUCIÓN EN DÍAS (INICIAL)]]/30</f>
        <v>11.833333333333334</v>
      </c>
      <c r="BE48" t="s">
        <v>443</v>
      </c>
      <c r="BF48" s="29">
        <f>+[1]BD_2!E46</f>
        <v>0</v>
      </c>
      <c r="BG48" s="29">
        <f>[1]BD_2!BA46</f>
        <v>0</v>
      </c>
      <c r="BH48" s="23">
        <f>[1]BD_2!CF46</f>
        <v>0</v>
      </c>
      <c r="BI48" s="23">
        <f>+COUNTIF(Tabla3[[#This Row],[VALOR REDUCIDO]:[TOTAL TIEMPO PRORROGADO EN DÍAS
]],"&lt;&gt;0")</f>
        <v>0</v>
      </c>
      <c r="BJ48" s="23" t="str">
        <f>+[1]BD_2!CG46</f>
        <v>2 NO</v>
      </c>
      <c r="BK48" s="26" t="str">
        <f>[1]BD_2!CL46</f>
        <v>2 NO</v>
      </c>
      <c r="BL48" s="23" t="s">
        <v>98</v>
      </c>
      <c r="BM48">
        <f t="shared" si="0"/>
        <v>355</v>
      </c>
      <c r="BN48" s="36">
        <f t="shared" si="1"/>
        <v>45302</v>
      </c>
      <c r="BO48" s="36">
        <f t="shared" si="2"/>
        <v>45657</v>
      </c>
      <c r="BP48" s="37" t="e">
        <f>IF(((#REF!-$BN48)/($BO48-$BN48))&gt;=100%,100%,((#REF!-$BN48)/($BO48-$BN48)))</f>
        <v>#REF!</v>
      </c>
      <c r="BQ48" s="29">
        <f t="shared" si="5"/>
        <v>67860000</v>
      </c>
      <c r="BR48" s="23" t="e">
        <f>+IF(BK48="1 SI","FINALIZADO",IF($BO48&lt;=#REF!,"FINALIZADO","EJECUCIÓN"))</f>
        <v>#REF!</v>
      </c>
      <c r="BS48" s="23">
        <v>67666667</v>
      </c>
      <c r="BT48" s="23">
        <f>+Tabla3[[#This Row],[VALOR TOTAL DE CONTRATO (ANTES DE LIQUIDACIÓN - LIBERACIÓN DE SALDOS)]]-Tabla3[[#This Row],[RECURSO TOTALES DESEMBOLSADOS]]</f>
        <v>193333</v>
      </c>
      <c r="BU48" s="23"/>
      <c r="BW48" s="23" t="s">
        <v>98</v>
      </c>
      <c r="BX48" s="23" t="str">
        <f t="shared" si="4"/>
        <v>enero</v>
      </c>
      <c r="BY48" s="23" t="s">
        <v>113</v>
      </c>
      <c r="BZ48" s="23" t="s">
        <v>113</v>
      </c>
      <c r="CA48" s="23" t="s">
        <v>113</v>
      </c>
      <c r="CB48" t="s">
        <v>117</v>
      </c>
      <c r="CC48" t="s">
        <v>118</v>
      </c>
    </row>
    <row r="49" spans="1:81" x14ac:dyDescent="0.25">
      <c r="A49" s="23">
        <v>2024</v>
      </c>
      <c r="B49" s="25">
        <v>42</v>
      </c>
      <c r="C49" s="23" t="s">
        <v>87</v>
      </c>
      <c r="D49" t="s">
        <v>88</v>
      </c>
      <c r="E49" t="s">
        <v>89</v>
      </c>
      <c r="F49" t="s">
        <v>90</v>
      </c>
      <c r="G49" t="s">
        <v>91</v>
      </c>
      <c r="H49" s="23" t="s">
        <v>92</v>
      </c>
      <c r="I49" s="23" t="s">
        <v>119</v>
      </c>
      <c r="J49" t="s">
        <v>444</v>
      </c>
      <c r="K49" s="23" t="s">
        <v>95</v>
      </c>
      <c r="L49" s="20" t="s">
        <v>121</v>
      </c>
      <c r="M49" s="28" t="s">
        <v>445</v>
      </c>
      <c r="N49" s="23"/>
      <c r="O49" s="23" t="s">
        <v>98</v>
      </c>
      <c r="P49" s="20" t="s">
        <v>99</v>
      </c>
      <c r="Q49" s="20" t="s">
        <v>100</v>
      </c>
      <c r="R49" t="s">
        <v>181</v>
      </c>
      <c r="S49" t="s">
        <v>446</v>
      </c>
      <c r="T49" t="s">
        <v>447</v>
      </c>
      <c r="U49" s="6">
        <v>72000000</v>
      </c>
      <c r="V49" s="6">
        <v>72000000</v>
      </c>
      <c r="W49" s="29">
        <v>8000000</v>
      </c>
      <c r="X49" s="29">
        <v>0</v>
      </c>
      <c r="Y49" s="23" t="s">
        <v>104</v>
      </c>
      <c r="Z49" t="s">
        <v>98</v>
      </c>
      <c r="AA49" t="s">
        <v>105</v>
      </c>
      <c r="AB49" s="30"/>
      <c r="AC49" s="30"/>
      <c r="AD49" s="30"/>
      <c r="AE49" s="24">
        <v>1524</v>
      </c>
      <c r="AF49" s="31">
        <v>45294</v>
      </c>
      <c r="AG49">
        <v>9824</v>
      </c>
      <c r="AH49" s="26">
        <v>45306</v>
      </c>
      <c r="AI49" s="32" t="s">
        <v>106</v>
      </c>
      <c r="AJ49" t="s">
        <v>107</v>
      </c>
      <c r="AK49" s="33"/>
      <c r="AL49" t="s">
        <v>98</v>
      </c>
      <c r="AM49" s="26">
        <v>45302</v>
      </c>
      <c r="AN49" s="23" t="s">
        <v>108</v>
      </c>
      <c r="AO49" s="23" t="s">
        <v>108</v>
      </c>
      <c r="AP49" t="s">
        <v>109</v>
      </c>
      <c r="AQ49" t="s">
        <v>110</v>
      </c>
      <c r="AR49" t="s">
        <v>111</v>
      </c>
      <c r="AS49" t="s">
        <v>100</v>
      </c>
      <c r="AT49" s="23">
        <v>80111600</v>
      </c>
      <c r="AU49" s="41" t="s">
        <v>448</v>
      </c>
      <c r="AV49" s="23" t="s">
        <v>113</v>
      </c>
      <c r="AW49" s="20" t="s">
        <v>114</v>
      </c>
      <c r="AX49" s="26">
        <v>45302</v>
      </c>
      <c r="AY49" s="20" t="s">
        <v>115</v>
      </c>
      <c r="AZ49" s="26">
        <v>45302</v>
      </c>
      <c r="BA49" s="26">
        <v>45306</v>
      </c>
      <c r="BB49" s="26">
        <v>45579</v>
      </c>
      <c r="BC49" s="35">
        <f>+Tabla3[[#This Row],[FECHA TERMINACION
(INICIAL)]]-Tabla3[[#This Row],[FECHA INICIO]]</f>
        <v>273</v>
      </c>
      <c r="BD49" s="35">
        <f>+Tabla3[[#This Row],[PLAZO DE EJECUCIÓN EN DÍAS (INICIAL)]]/30</f>
        <v>9.1</v>
      </c>
      <c r="BE49" t="s">
        <v>449</v>
      </c>
      <c r="BF49" s="29">
        <f>+[1]BD_2!E47</f>
        <v>0</v>
      </c>
      <c r="BG49" s="29">
        <f>[1]BD_2!BA47</f>
        <v>17600000</v>
      </c>
      <c r="BH49" s="23">
        <f>[1]BD_2!CF47</f>
        <v>67</v>
      </c>
      <c r="BI49" s="23">
        <f>+COUNTIF(Tabla3[[#This Row],[VALOR REDUCIDO]:[TOTAL TIEMPO PRORROGADO EN DÍAS
]],"&lt;&gt;0")</f>
        <v>2</v>
      </c>
      <c r="BJ49" s="23" t="str">
        <f>+[1]BD_2!CG47</f>
        <v>2 NO</v>
      </c>
      <c r="BK49" s="26" t="str">
        <f>[1]BD_2!CL47</f>
        <v>2 NO</v>
      </c>
      <c r="BL49" s="23" t="s">
        <v>98</v>
      </c>
      <c r="BM49">
        <f t="shared" si="0"/>
        <v>340</v>
      </c>
      <c r="BN49" s="36">
        <f t="shared" si="1"/>
        <v>45306</v>
      </c>
      <c r="BO49" s="36">
        <f t="shared" si="2"/>
        <v>45646</v>
      </c>
      <c r="BP49" s="37" t="e">
        <f>IF(((#REF!-$BN49)/($BO49-$BN49))&gt;=100%,100%,((#REF!-$BN49)/($BO49-$BN49)))</f>
        <v>#REF!</v>
      </c>
      <c r="BQ49" s="29">
        <f t="shared" si="5"/>
        <v>89600000</v>
      </c>
      <c r="BR49" s="23" t="e">
        <f>+IF(BK49="1 SI","FINALIZADO",IF($BO49&lt;=#REF!,"FINALIZADO","EJECUCIÓN"))</f>
        <v>#REF!</v>
      </c>
      <c r="BS49" s="23">
        <v>76266667</v>
      </c>
      <c r="BT49" s="23">
        <f>+Tabla3[[#This Row],[VALOR TOTAL DE CONTRATO (ANTES DE LIQUIDACIÓN - LIBERACIÓN DE SALDOS)]]-Tabla3[[#This Row],[RECURSO TOTALES DESEMBOLSADOS]]</f>
        <v>13333333</v>
      </c>
      <c r="BU49" s="23"/>
      <c r="BW49" s="23" t="s">
        <v>98</v>
      </c>
      <c r="BX49" s="23" t="str">
        <f t="shared" si="4"/>
        <v>enero</v>
      </c>
      <c r="BY49" s="23" t="s">
        <v>113</v>
      </c>
      <c r="BZ49" s="23" t="s">
        <v>113</v>
      </c>
      <c r="CA49" s="23" t="s">
        <v>113</v>
      </c>
      <c r="CB49" t="s">
        <v>117</v>
      </c>
      <c r="CC49" t="s">
        <v>118</v>
      </c>
    </row>
    <row r="50" spans="1:81" x14ac:dyDescent="0.25">
      <c r="A50" s="23">
        <v>2024</v>
      </c>
      <c r="B50" s="25">
        <v>43</v>
      </c>
      <c r="C50" s="23" t="s">
        <v>87</v>
      </c>
      <c r="D50" t="s">
        <v>88</v>
      </c>
      <c r="E50" t="s">
        <v>89</v>
      </c>
      <c r="F50" t="s">
        <v>90</v>
      </c>
      <c r="G50" t="s">
        <v>91</v>
      </c>
      <c r="H50" s="23" t="s">
        <v>92</v>
      </c>
      <c r="I50" s="23" t="s">
        <v>119</v>
      </c>
      <c r="J50" t="s">
        <v>450</v>
      </c>
      <c r="K50" s="23" t="s">
        <v>95</v>
      </c>
      <c r="L50" s="20" t="s">
        <v>451</v>
      </c>
      <c r="M50" s="28" t="s">
        <v>452</v>
      </c>
      <c r="N50" s="23"/>
      <c r="O50" s="23" t="s">
        <v>98</v>
      </c>
      <c r="P50" s="20" t="s">
        <v>436</v>
      </c>
      <c r="Q50" s="20" t="s">
        <v>100</v>
      </c>
      <c r="R50" t="s">
        <v>453</v>
      </c>
      <c r="S50" t="s">
        <v>454</v>
      </c>
      <c r="T50" t="s">
        <v>455</v>
      </c>
      <c r="U50" s="6">
        <v>61833333</v>
      </c>
      <c r="V50" s="6">
        <v>61833333</v>
      </c>
      <c r="W50" s="29">
        <v>5300000</v>
      </c>
      <c r="X50" s="29">
        <v>0</v>
      </c>
      <c r="Y50" s="23" t="s">
        <v>104</v>
      </c>
      <c r="Z50" t="s">
        <v>98</v>
      </c>
      <c r="AA50" t="s">
        <v>105</v>
      </c>
      <c r="AB50" s="30"/>
      <c r="AC50" s="30"/>
      <c r="AD50" s="30"/>
      <c r="AE50" s="24">
        <v>4124</v>
      </c>
      <c r="AF50" s="31">
        <v>45294</v>
      </c>
      <c r="AG50">
        <v>5324</v>
      </c>
      <c r="AH50" s="26">
        <v>45302</v>
      </c>
      <c r="AI50" s="32" t="s">
        <v>106</v>
      </c>
      <c r="AJ50" t="s">
        <v>107</v>
      </c>
      <c r="AK50" s="33"/>
      <c r="AL50" t="s">
        <v>98</v>
      </c>
      <c r="AM50" s="26">
        <v>45301</v>
      </c>
      <c r="AN50" s="23" t="s">
        <v>108</v>
      </c>
      <c r="AO50" s="23" t="s">
        <v>108</v>
      </c>
      <c r="AP50" t="s">
        <v>109</v>
      </c>
      <c r="AQ50" t="s">
        <v>440</v>
      </c>
      <c r="AR50" t="s">
        <v>441</v>
      </c>
      <c r="AS50" t="s">
        <v>100</v>
      </c>
      <c r="AT50" s="23">
        <v>80111600</v>
      </c>
      <c r="AU50" s="41" t="s">
        <v>456</v>
      </c>
      <c r="AV50" s="23" t="s">
        <v>113</v>
      </c>
      <c r="AW50" s="20" t="s">
        <v>114</v>
      </c>
      <c r="AX50" s="26">
        <v>45301</v>
      </c>
      <c r="AY50" s="20" t="s">
        <v>115</v>
      </c>
      <c r="AZ50" s="26">
        <v>45301</v>
      </c>
      <c r="BA50" s="26">
        <v>45302</v>
      </c>
      <c r="BB50" s="26">
        <v>45656</v>
      </c>
      <c r="BC50" s="35">
        <f>+Tabla3[[#This Row],[FECHA TERMINACION
(INICIAL)]]-Tabla3[[#This Row],[FECHA INICIO]]</f>
        <v>354</v>
      </c>
      <c r="BD50" s="35">
        <f>+Tabla3[[#This Row],[PLAZO DE EJECUCIÓN EN DÍAS (INICIAL)]]/30</f>
        <v>11.8</v>
      </c>
      <c r="BE50" t="s">
        <v>457</v>
      </c>
      <c r="BF50" s="29">
        <f>+[1]BD_2!E48</f>
        <v>0</v>
      </c>
      <c r="BG50" s="29">
        <f>[1]BD_2!BA48</f>
        <v>0</v>
      </c>
      <c r="BH50" s="23">
        <f>[1]BD_2!CF48</f>
        <v>0</v>
      </c>
      <c r="BI50" s="23">
        <f>+COUNTIF(Tabla3[[#This Row],[VALOR REDUCIDO]:[TOTAL TIEMPO PRORROGADO EN DÍAS
]],"&lt;&gt;0")</f>
        <v>0</v>
      </c>
      <c r="BJ50" s="23" t="str">
        <f>+[1]BD_2!CG48</f>
        <v>2 NO</v>
      </c>
      <c r="BK50" s="26" t="str">
        <f>[1]BD_2!CL48</f>
        <v>2 NO</v>
      </c>
      <c r="BL50" s="23" t="s">
        <v>98</v>
      </c>
      <c r="BM50">
        <f t="shared" si="0"/>
        <v>354</v>
      </c>
      <c r="BN50" s="36">
        <f t="shared" si="1"/>
        <v>45302</v>
      </c>
      <c r="BO50" s="36">
        <f t="shared" si="2"/>
        <v>45656</v>
      </c>
      <c r="BP50" s="37" t="e">
        <f>IF(((#REF!-$BN50)/($BO50-$BN50))&gt;=100%,100%,((#REF!-$BN50)/($BO50-$BN50)))</f>
        <v>#REF!</v>
      </c>
      <c r="BQ50" s="29">
        <f t="shared" si="5"/>
        <v>61833333</v>
      </c>
      <c r="BR50" s="23" t="e">
        <f>+IF(BK50="1 SI","FINALIZADO",IF($BO50&lt;=#REF!,"FINALIZADO","EJECUCIÓN"))</f>
        <v>#REF!</v>
      </c>
      <c r="BS50" s="23">
        <v>61833333</v>
      </c>
      <c r="BT50" s="23">
        <f>+Tabla3[[#This Row],[VALOR TOTAL DE CONTRATO (ANTES DE LIQUIDACIÓN - LIBERACIÓN DE SALDOS)]]-Tabla3[[#This Row],[RECURSO TOTALES DESEMBOLSADOS]]</f>
        <v>0</v>
      </c>
      <c r="BU50" s="23"/>
      <c r="BW50" s="23" t="s">
        <v>98</v>
      </c>
      <c r="BX50" s="23" t="str">
        <f t="shared" si="4"/>
        <v>enero</v>
      </c>
      <c r="BY50" s="23" t="s">
        <v>113</v>
      </c>
      <c r="BZ50" s="23" t="s">
        <v>113</v>
      </c>
      <c r="CA50" s="23" t="s">
        <v>113</v>
      </c>
      <c r="CB50" t="s">
        <v>117</v>
      </c>
      <c r="CC50" t="s">
        <v>118</v>
      </c>
    </row>
    <row r="51" spans="1:81" x14ac:dyDescent="0.25">
      <c r="A51" s="23">
        <v>2024</v>
      </c>
      <c r="B51" s="25">
        <v>44</v>
      </c>
      <c r="C51" s="23" t="s">
        <v>87</v>
      </c>
      <c r="D51" t="s">
        <v>88</v>
      </c>
      <c r="E51" t="s">
        <v>89</v>
      </c>
      <c r="F51" t="s">
        <v>90</v>
      </c>
      <c r="G51" t="s">
        <v>91</v>
      </c>
      <c r="H51" s="23" t="s">
        <v>92</v>
      </c>
      <c r="I51" s="23" t="s">
        <v>119</v>
      </c>
      <c r="J51" t="s">
        <v>458</v>
      </c>
      <c r="K51" s="23" t="s">
        <v>95</v>
      </c>
      <c r="L51" s="20" t="s">
        <v>121</v>
      </c>
      <c r="M51" s="28" t="s">
        <v>459</v>
      </c>
      <c r="N51" s="23"/>
      <c r="O51" s="23" t="s">
        <v>98</v>
      </c>
      <c r="P51" s="20" t="s">
        <v>460</v>
      </c>
      <c r="Q51" s="20" t="s">
        <v>460</v>
      </c>
      <c r="R51" t="s">
        <v>461</v>
      </c>
      <c r="S51" t="s">
        <v>462</v>
      </c>
      <c r="T51" t="s">
        <v>463</v>
      </c>
      <c r="U51" s="6">
        <v>126500000</v>
      </c>
      <c r="V51" s="6">
        <v>126500000</v>
      </c>
      <c r="W51" s="29">
        <v>11000000</v>
      </c>
      <c r="X51" s="29">
        <v>0</v>
      </c>
      <c r="Y51" s="23" t="s">
        <v>104</v>
      </c>
      <c r="Z51" t="s">
        <v>98</v>
      </c>
      <c r="AA51" t="s">
        <v>105</v>
      </c>
      <c r="AB51" s="30"/>
      <c r="AC51" s="30"/>
      <c r="AD51" s="30"/>
      <c r="AE51" s="24">
        <v>4324</v>
      </c>
      <c r="AF51" s="31">
        <v>45294</v>
      </c>
      <c r="AG51">
        <v>5524</v>
      </c>
      <c r="AH51" s="26">
        <v>45302</v>
      </c>
      <c r="AI51" s="32" t="s">
        <v>106</v>
      </c>
      <c r="AJ51" t="s">
        <v>464</v>
      </c>
      <c r="AK51" s="33"/>
      <c r="AL51" t="s">
        <v>98</v>
      </c>
      <c r="AM51" s="26">
        <v>45301</v>
      </c>
      <c r="AN51" s="23" t="s">
        <v>108</v>
      </c>
      <c r="AO51" s="23" t="s">
        <v>108</v>
      </c>
      <c r="AP51" t="s">
        <v>109</v>
      </c>
      <c r="AQ51" t="s">
        <v>465</v>
      </c>
      <c r="AR51" t="s">
        <v>466</v>
      </c>
      <c r="AS51" t="s">
        <v>467</v>
      </c>
      <c r="AT51" s="23">
        <v>80111600</v>
      </c>
      <c r="AU51" s="41" t="s">
        <v>468</v>
      </c>
      <c r="AV51" s="23" t="s">
        <v>113</v>
      </c>
      <c r="AW51" s="20" t="s">
        <v>114</v>
      </c>
      <c r="AX51" s="26">
        <v>45301</v>
      </c>
      <c r="AY51" s="20" t="s">
        <v>115</v>
      </c>
      <c r="AZ51" s="26">
        <v>45301</v>
      </c>
      <c r="BA51" s="26">
        <v>45302</v>
      </c>
      <c r="BB51" s="26">
        <v>45651</v>
      </c>
      <c r="BC51" s="35">
        <f>+Tabla3[[#This Row],[FECHA TERMINACION
(INICIAL)]]-Tabla3[[#This Row],[FECHA INICIO]]</f>
        <v>349</v>
      </c>
      <c r="BD51" s="35">
        <f>+Tabla3[[#This Row],[PLAZO DE EJECUCIÓN EN DÍAS (INICIAL)]]/30</f>
        <v>11.633333333333333</v>
      </c>
      <c r="BE51" t="s">
        <v>469</v>
      </c>
      <c r="BF51" s="29">
        <f>+[1]BD_2!E49</f>
        <v>0</v>
      </c>
      <c r="BG51" s="29">
        <f>[1]BD_2!BA49</f>
        <v>1833333</v>
      </c>
      <c r="BH51" s="23">
        <f>[1]BD_2!CF49</f>
        <v>5</v>
      </c>
      <c r="BI51" s="23">
        <f>+COUNTIF(Tabla3[[#This Row],[VALOR REDUCIDO]:[TOTAL TIEMPO PRORROGADO EN DÍAS
]],"&lt;&gt;0")</f>
        <v>2</v>
      </c>
      <c r="BJ51" s="23" t="str">
        <f>+[1]BD_2!CG49</f>
        <v>2 NO</v>
      </c>
      <c r="BK51" s="26" t="str">
        <f>[1]BD_2!CL49</f>
        <v>2 NO</v>
      </c>
      <c r="BL51" s="23" t="s">
        <v>98</v>
      </c>
      <c r="BM51">
        <f t="shared" si="0"/>
        <v>354</v>
      </c>
      <c r="BN51" s="36">
        <f t="shared" si="1"/>
        <v>45302</v>
      </c>
      <c r="BO51" s="36">
        <f t="shared" si="2"/>
        <v>45656</v>
      </c>
      <c r="BP51" s="37" t="e">
        <f>IF(((#REF!-$BN51)/($BO51-$BN51))&gt;=100%,100%,((#REF!-$BN51)/($BO51-$BN51)))</f>
        <v>#REF!</v>
      </c>
      <c r="BQ51" s="29">
        <f t="shared" si="5"/>
        <v>128333333</v>
      </c>
      <c r="BR51" s="23" t="e">
        <f>+IF(BK51="1 SI","FINALIZADO",IF($BO51&lt;=#REF!,"FINALIZADO","EJECUCIÓN"))</f>
        <v>#REF!</v>
      </c>
      <c r="BS51" s="23">
        <v>128333333</v>
      </c>
      <c r="BT51" s="23">
        <f>+Tabla3[[#This Row],[VALOR TOTAL DE CONTRATO (ANTES DE LIQUIDACIÓN - LIBERACIÓN DE SALDOS)]]-Tabla3[[#This Row],[RECURSO TOTALES DESEMBOLSADOS]]</f>
        <v>0</v>
      </c>
      <c r="BU51" s="23"/>
      <c r="BW51" s="23" t="s">
        <v>98</v>
      </c>
      <c r="BX51" s="23" t="str">
        <f t="shared" si="4"/>
        <v>enero</v>
      </c>
      <c r="BY51" s="23" t="s">
        <v>113</v>
      </c>
      <c r="BZ51" s="23" t="s">
        <v>113</v>
      </c>
      <c r="CA51" s="23" t="s">
        <v>113</v>
      </c>
      <c r="CB51" t="s">
        <v>117</v>
      </c>
      <c r="CC51" t="s">
        <v>118</v>
      </c>
    </row>
    <row r="52" spans="1:81" x14ac:dyDescent="0.25">
      <c r="A52" s="23">
        <v>2024</v>
      </c>
      <c r="B52" s="25">
        <v>45</v>
      </c>
      <c r="C52" s="23" t="s">
        <v>87</v>
      </c>
      <c r="D52" t="s">
        <v>88</v>
      </c>
      <c r="E52" t="s">
        <v>89</v>
      </c>
      <c r="F52" t="s">
        <v>90</v>
      </c>
      <c r="G52" t="s">
        <v>91</v>
      </c>
      <c r="H52" s="23" t="s">
        <v>92</v>
      </c>
      <c r="I52" s="23" t="s">
        <v>119</v>
      </c>
      <c r="J52" t="s">
        <v>470</v>
      </c>
      <c r="K52" s="23" t="s">
        <v>95</v>
      </c>
      <c r="L52" s="20" t="s">
        <v>138</v>
      </c>
      <c r="M52" s="28" t="s">
        <v>471</v>
      </c>
      <c r="N52" s="23"/>
      <c r="O52" s="23" t="s">
        <v>98</v>
      </c>
      <c r="P52" s="20" t="s">
        <v>342</v>
      </c>
      <c r="Q52" s="20" t="s">
        <v>335</v>
      </c>
      <c r="R52" t="s">
        <v>472</v>
      </c>
      <c r="S52" t="s">
        <v>473</v>
      </c>
      <c r="T52" t="s">
        <v>474</v>
      </c>
      <c r="U52" s="6">
        <v>79003333</v>
      </c>
      <c r="V52" s="6">
        <v>79003333</v>
      </c>
      <c r="W52" s="29">
        <v>6850000</v>
      </c>
      <c r="X52" s="29">
        <v>0</v>
      </c>
      <c r="Y52" s="23" t="s">
        <v>104</v>
      </c>
      <c r="Z52" t="s">
        <v>98</v>
      </c>
      <c r="AA52" t="s">
        <v>105</v>
      </c>
      <c r="AB52" s="30"/>
      <c r="AC52" s="30"/>
      <c r="AD52" s="30"/>
      <c r="AE52" s="24">
        <v>4224</v>
      </c>
      <c r="AF52" s="31">
        <v>45294</v>
      </c>
      <c r="AG52">
        <v>7524</v>
      </c>
      <c r="AH52" s="26">
        <v>45303</v>
      </c>
      <c r="AI52" s="32" t="s">
        <v>106</v>
      </c>
      <c r="AJ52" t="s">
        <v>339</v>
      </c>
      <c r="AK52" s="33"/>
      <c r="AL52" t="s">
        <v>98</v>
      </c>
      <c r="AM52" s="26">
        <v>45302</v>
      </c>
      <c r="AN52" s="23" t="s">
        <v>108</v>
      </c>
      <c r="AO52" s="23" t="s">
        <v>108</v>
      </c>
      <c r="AP52" t="s">
        <v>109</v>
      </c>
      <c r="AQ52" t="s">
        <v>340</v>
      </c>
      <c r="AR52" t="s">
        <v>341</v>
      </c>
      <c r="AS52" t="s">
        <v>342</v>
      </c>
      <c r="AT52" s="23">
        <v>80111600</v>
      </c>
      <c r="AU52" s="41" t="s">
        <v>475</v>
      </c>
      <c r="AV52" s="23" t="s">
        <v>98</v>
      </c>
      <c r="AW52" s="20" t="s">
        <v>476</v>
      </c>
      <c r="AX52" s="26" t="s">
        <v>105</v>
      </c>
      <c r="AY52" s="20" t="s">
        <v>477</v>
      </c>
      <c r="AZ52" s="26">
        <v>45302</v>
      </c>
      <c r="BA52" s="26">
        <v>45303</v>
      </c>
      <c r="BB52" s="26">
        <v>45653</v>
      </c>
      <c r="BC52" s="35">
        <f>+Tabla3[[#This Row],[FECHA TERMINACION
(INICIAL)]]-Tabla3[[#This Row],[FECHA INICIO]]</f>
        <v>350</v>
      </c>
      <c r="BD52" s="35">
        <f>+Tabla3[[#This Row],[PLAZO DE EJECUCIÓN EN DÍAS (INICIAL)]]/30</f>
        <v>11.666666666666666</v>
      </c>
      <c r="BE52" t="s">
        <v>478</v>
      </c>
      <c r="BF52" s="29">
        <f>+[1]BD_2!E50</f>
        <v>0</v>
      </c>
      <c r="BG52" s="29">
        <f>[1]BD_2!BA50</f>
        <v>0</v>
      </c>
      <c r="BH52" s="23">
        <f>[1]BD_2!CF50</f>
        <v>0</v>
      </c>
      <c r="BI52" s="23">
        <f>+COUNTIF(Tabla3[[#This Row],[VALOR REDUCIDO]:[TOTAL TIEMPO PRORROGADO EN DÍAS
]],"&lt;&gt;0")</f>
        <v>0</v>
      </c>
      <c r="BJ52" s="23" t="str">
        <f>+[1]BD_2!CG50</f>
        <v>2 NO</v>
      </c>
      <c r="BK52" s="26" t="str">
        <f>[1]BD_2!CL50</f>
        <v>2 NO</v>
      </c>
      <c r="BL52" s="23" t="s">
        <v>98</v>
      </c>
      <c r="BM52">
        <f t="shared" si="0"/>
        <v>350</v>
      </c>
      <c r="BN52" s="36">
        <f t="shared" si="1"/>
        <v>45303</v>
      </c>
      <c r="BO52" s="36">
        <f t="shared" si="2"/>
        <v>45653</v>
      </c>
      <c r="BP52" s="37" t="e">
        <f>IF(((#REF!-$BN52)/($BO52-$BN52))&gt;=100%,100%,((#REF!-$BN52)/($BO52-$BN52)))</f>
        <v>#REF!</v>
      </c>
      <c r="BQ52" s="29">
        <f t="shared" si="5"/>
        <v>79003333</v>
      </c>
      <c r="BR52" s="23" t="e">
        <f>+IF(BK52="1 SI","FINALIZADO",IF($BO52&lt;=#REF!,"FINALIZADO","EJECUCIÓN"))</f>
        <v>#REF!</v>
      </c>
      <c r="BS52" s="23">
        <v>79003333</v>
      </c>
      <c r="BT52" s="23">
        <f>+Tabla3[[#This Row],[VALOR TOTAL DE CONTRATO (ANTES DE LIQUIDACIÓN - LIBERACIÓN DE SALDOS)]]-Tabla3[[#This Row],[RECURSO TOTALES DESEMBOLSADOS]]</f>
        <v>0</v>
      </c>
      <c r="BU52" s="23"/>
      <c r="BW52" s="23" t="s">
        <v>98</v>
      </c>
      <c r="BX52" s="23" t="str">
        <f t="shared" si="4"/>
        <v>enero</v>
      </c>
      <c r="BY52" s="23" t="s">
        <v>113</v>
      </c>
      <c r="BZ52" s="23" t="s">
        <v>113</v>
      </c>
      <c r="CA52" s="23" t="s">
        <v>113</v>
      </c>
      <c r="CB52" t="s">
        <v>117</v>
      </c>
      <c r="CC52" t="s">
        <v>118</v>
      </c>
    </row>
    <row r="53" spans="1:81" x14ac:dyDescent="0.25">
      <c r="A53" s="23">
        <v>2024</v>
      </c>
      <c r="B53" s="25">
        <v>46</v>
      </c>
      <c r="C53" s="23" t="s">
        <v>87</v>
      </c>
      <c r="D53" t="s">
        <v>88</v>
      </c>
      <c r="E53" t="s">
        <v>89</v>
      </c>
      <c r="F53" t="s">
        <v>90</v>
      </c>
      <c r="G53" t="s">
        <v>91</v>
      </c>
      <c r="H53" s="23" t="s">
        <v>92</v>
      </c>
      <c r="I53" s="23" t="s">
        <v>119</v>
      </c>
      <c r="J53" t="s">
        <v>479</v>
      </c>
      <c r="K53" s="23" t="s">
        <v>95</v>
      </c>
      <c r="L53" s="20" t="s">
        <v>480</v>
      </c>
      <c r="M53" s="28" t="s">
        <v>481</v>
      </c>
      <c r="N53" s="23"/>
      <c r="O53" s="23" t="s">
        <v>98</v>
      </c>
      <c r="P53" s="20" t="s">
        <v>342</v>
      </c>
      <c r="Q53" s="20" t="s">
        <v>335</v>
      </c>
      <c r="R53" t="s">
        <v>482</v>
      </c>
      <c r="S53" t="s">
        <v>483</v>
      </c>
      <c r="T53" t="s">
        <v>484</v>
      </c>
      <c r="U53" s="6">
        <v>133210000</v>
      </c>
      <c r="V53" s="6">
        <v>133210000</v>
      </c>
      <c r="W53" s="29">
        <v>11550000</v>
      </c>
      <c r="X53" s="29">
        <v>0</v>
      </c>
      <c r="Y53" s="23" t="s">
        <v>104</v>
      </c>
      <c r="Z53" t="s">
        <v>98</v>
      </c>
      <c r="AA53" t="s">
        <v>105</v>
      </c>
      <c r="AB53" s="30"/>
      <c r="AC53" s="30"/>
      <c r="AD53" s="30"/>
      <c r="AE53" s="24">
        <v>4224</v>
      </c>
      <c r="AF53" s="31">
        <v>45294</v>
      </c>
      <c r="AG53">
        <v>9924</v>
      </c>
      <c r="AH53" s="26">
        <v>45306</v>
      </c>
      <c r="AI53" s="32" t="s">
        <v>106</v>
      </c>
      <c r="AJ53" t="s">
        <v>339</v>
      </c>
      <c r="AK53" s="33"/>
      <c r="AL53" t="s">
        <v>98</v>
      </c>
      <c r="AM53" s="26">
        <v>45303</v>
      </c>
      <c r="AN53" s="23" t="s">
        <v>108</v>
      </c>
      <c r="AO53" s="23" t="s">
        <v>108</v>
      </c>
      <c r="AP53" t="s">
        <v>109</v>
      </c>
      <c r="AQ53" t="s">
        <v>340</v>
      </c>
      <c r="AR53" t="s">
        <v>341</v>
      </c>
      <c r="AS53" t="s">
        <v>342</v>
      </c>
      <c r="AT53" s="23">
        <v>80111600</v>
      </c>
      <c r="AU53" s="41" t="s">
        <v>485</v>
      </c>
      <c r="AV53" s="23" t="s">
        <v>113</v>
      </c>
      <c r="AW53" s="20" t="s">
        <v>114</v>
      </c>
      <c r="AX53" s="26">
        <v>45303</v>
      </c>
      <c r="AY53" s="20" t="s">
        <v>144</v>
      </c>
      <c r="AZ53" s="26">
        <v>45303</v>
      </c>
      <c r="BA53" s="26">
        <v>45306</v>
      </c>
      <c r="BB53" s="26">
        <v>45656</v>
      </c>
      <c r="BC53" s="35">
        <f>+Tabla3[[#This Row],[FECHA TERMINACION
(INICIAL)]]-Tabla3[[#This Row],[FECHA INICIO]]</f>
        <v>350</v>
      </c>
      <c r="BD53" s="35">
        <f>+Tabla3[[#This Row],[PLAZO DE EJECUCIÓN EN DÍAS (INICIAL)]]/30</f>
        <v>11.666666666666666</v>
      </c>
      <c r="BE53" t="s">
        <v>486</v>
      </c>
      <c r="BF53" s="29">
        <f>+[1]BD_2!E51</f>
        <v>0</v>
      </c>
      <c r="BG53" s="29">
        <f>[1]BD_2!BA51</f>
        <v>0</v>
      </c>
      <c r="BH53" s="23">
        <f>[1]BD_2!CF51</f>
        <v>0</v>
      </c>
      <c r="BI53" s="23">
        <f>+COUNTIF(Tabla3[[#This Row],[VALOR REDUCIDO]:[TOTAL TIEMPO PRORROGADO EN DÍAS
]],"&lt;&gt;0")</f>
        <v>0</v>
      </c>
      <c r="BJ53" s="23" t="str">
        <f>+[1]BD_2!CG51</f>
        <v>2 NO</v>
      </c>
      <c r="BK53" s="26" t="str">
        <f>[1]BD_2!CL51</f>
        <v>2 NO</v>
      </c>
      <c r="BL53" s="23" t="s">
        <v>98</v>
      </c>
      <c r="BM53">
        <f t="shared" si="0"/>
        <v>350</v>
      </c>
      <c r="BN53" s="36">
        <f t="shared" si="1"/>
        <v>45306</v>
      </c>
      <c r="BO53" s="36">
        <f t="shared" si="2"/>
        <v>45656</v>
      </c>
      <c r="BP53" s="37" t="e">
        <f>IF(((#REF!-$BN53)/($BO53-$BN53))&gt;=100%,100%,((#REF!-$BN53)/($BO53-$BN53)))</f>
        <v>#REF!</v>
      </c>
      <c r="BQ53" s="29">
        <f t="shared" si="5"/>
        <v>133210000</v>
      </c>
      <c r="BR53" s="23" t="e">
        <f>+IF(BK53="1 SI","FINALIZADO",IF($BO53&lt;=#REF!,"FINALIZADO","EJECUCIÓN"))</f>
        <v>#REF!</v>
      </c>
      <c r="BS53" s="23">
        <v>133210000</v>
      </c>
      <c r="BT53" s="23">
        <f>+Tabla3[[#This Row],[VALOR TOTAL DE CONTRATO (ANTES DE LIQUIDACIÓN - LIBERACIÓN DE SALDOS)]]-Tabla3[[#This Row],[RECURSO TOTALES DESEMBOLSADOS]]</f>
        <v>0</v>
      </c>
      <c r="BU53" s="23"/>
      <c r="BW53" s="23" t="s">
        <v>98</v>
      </c>
      <c r="BX53" s="23" t="str">
        <f t="shared" si="4"/>
        <v>enero</v>
      </c>
      <c r="BY53" s="23" t="s">
        <v>113</v>
      </c>
      <c r="BZ53" s="23" t="s">
        <v>113</v>
      </c>
      <c r="CA53" s="23" t="s">
        <v>113</v>
      </c>
      <c r="CB53" t="s">
        <v>117</v>
      </c>
      <c r="CC53" t="s">
        <v>118</v>
      </c>
    </row>
    <row r="54" spans="1:81" x14ac:dyDescent="0.25">
      <c r="A54" s="23">
        <v>2024</v>
      </c>
      <c r="B54" s="25">
        <v>47</v>
      </c>
      <c r="C54" s="23" t="s">
        <v>87</v>
      </c>
      <c r="D54" t="s">
        <v>88</v>
      </c>
      <c r="E54" t="s">
        <v>89</v>
      </c>
      <c r="F54" t="s">
        <v>90</v>
      </c>
      <c r="G54" t="s">
        <v>91</v>
      </c>
      <c r="H54" s="23" t="s">
        <v>92</v>
      </c>
      <c r="I54" s="23" t="s">
        <v>119</v>
      </c>
      <c r="J54" t="s">
        <v>487</v>
      </c>
      <c r="K54" s="23" t="s">
        <v>95</v>
      </c>
      <c r="L54" s="20" t="s">
        <v>451</v>
      </c>
      <c r="M54" s="28" t="s">
        <v>488</v>
      </c>
      <c r="N54" s="23"/>
      <c r="O54" s="23" t="s">
        <v>98</v>
      </c>
      <c r="P54" s="20" t="s">
        <v>342</v>
      </c>
      <c r="Q54" s="20" t="s">
        <v>335</v>
      </c>
      <c r="R54" t="s">
        <v>489</v>
      </c>
      <c r="S54" t="s">
        <v>490</v>
      </c>
      <c r="T54" t="s">
        <v>491</v>
      </c>
      <c r="U54" s="6">
        <v>61968600</v>
      </c>
      <c r="V54" s="6">
        <v>61968600</v>
      </c>
      <c r="W54" s="29">
        <v>5373000</v>
      </c>
      <c r="X54" s="29">
        <v>0</v>
      </c>
      <c r="Y54" s="23" t="s">
        <v>104</v>
      </c>
      <c r="Z54" t="s">
        <v>98</v>
      </c>
      <c r="AA54" t="s">
        <v>105</v>
      </c>
      <c r="AB54" s="30"/>
      <c r="AC54" s="30"/>
      <c r="AD54" s="30"/>
      <c r="AE54" s="24">
        <v>4224</v>
      </c>
      <c r="AF54" s="31">
        <v>45294</v>
      </c>
      <c r="AG54">
        <v>7324</v>
      </c>
      <c r="AH54" s="26">
        <v>45303</v>
      </c>
      <c r="AI54" s="32" t="s">
        <v>106</v>
      </c>
      <c r="AJ54" t="s">
        <v>339</v>
      </c>
      <c r="AK54" s="33"/>
      <c r="AL54" t="s">
        <v>98</v>
      </c>
      <c r="AM54" s="26">
        <v>45302</v>
      </c>
      <c r="AN54" s="23" t="s">
        <v>108</v>
      </c>
      <c r="AO54" s="23" t="s">
        <v>108</v>
      </c>
      <c r="AP54" t="s">
        <v>109</v>
      </c>
      <c r="AQ54" t="s">
        <v>340</v>
      </c>
      <c r="AR54" t="s">
        <v>341</v>
      </c>
      <c r="AS54" t="s">
        <v>342</v>
      </c>
      <c r="AT54" s="23">
        <v>80111600</v>
      </c>
      <c r="AU54" s="41" t="s">
        <v>492</v>
      </c>
      <c r="AV54" s="23" t="s">
        <v>98</v>
      </c>
      <c r="AW54" s="20" t="s">
        <v>476</v>
      </c>
      <c r="AX54" s="26" t="s">
        <v>105</v>
      </c>
      <c r="AY54" s="20" t="s">
        <v>477</v>
      </c>
      <c r="AZ54" s="26">
        <v>45302</v>
      </c>
      <c r="BA54" s="26">
        <v>45303</v>
      </c>
      <c r="BB54" s="26">
        <v>45653</v>
      </c>
      <c r="BC54" s="35">
        <f>+Tabla3[[#This Row],[FECHA TERMINACION
(INICIAL)]]-Tabla3[[#This Row],[FECHA INICIO]]</f>
        <v>350</v>
      </c>
      <c r="BD54" s="35">
        <f>+Tabla3[[#This Row],[PLAZO DE EJECUCIÓN EN DÍAS (INICIAL)]]/30</f>
        <v>11.666666666666666</v>
      </c>
      <c r="BE54" t="s">
        <v>478</v>
      </c>
      <c r="BF54" s="29">
        <f>+[1]BD_2!E52</f>
        <v>0</v>
      </c>
      <c r="BG54" s="29">
        <f>[1]BD_2!BA52</f>
        <v>0</v>
      </c>
      <c r="BH54" s="23">
        <f>[1]BD_2!CF52</f>
        <v>0</v>
      </c>
      <c r="BI54" s="23">
        <f>+COUNTIF(Tabla3[[#This Row],[VALOR REDUCIDO]:[TOTAL TIEMPO PRORROGADO EN DÍAS
]],"&lt;&gt;0")</f>
        <v>0</v>
      </c>
      <c r="BJ54" s="23" t="str">
        <f>+[1]BD_2!CG52</f>
        <v>2 NO</v>
      </c>
      <c r="BK54" s="26" t="str">
        <f>[1]BD_2!CL52</f>
        <v>2 NO</v>
      </c>
      <c r="BL54" s="23" t="s">
        <v>98</v>
      </c>
      <c r="BM54">
        <f t="shared" si="0"/>
        <v>350</v>
      </c>
      <c r="BN54" s="36">
        <f t="shared" si="1"/>
        <v>45303</v>
      </c>
      <c r="BO54" s="36">
        <f t="shared" si="2"/>
        <v>45653</v>
      </c>
      <c r="BP54" s="37" t="e">
        <f>IF(((#REF!-$BN54)/($BO54-$BN54))&gt;=100%,100%,((#REF!-$BN54)/($BO54-$BN54)))</f>
        <v>#REF!</v>
      </c>
      <c r="BQ54" s="29">
        <f t="shared" si="5"/>
        <v>61968600</v>
      </c>
      <c r="BR54" s="23" t="e">
        <f>+IF(BK54="1 SI","FINALIZADO",IF($BO54&lt;=#REF!,"FINALIZADO","EJECUCIÓN"))</f>
        <v>#REF!</v>
      </c>
      <c r="BS54" s="23">
        <v>61968600</v>
      </c>
      <c r="BT54" s="23">
        <f>+Tabla3[[#This Row],[VALOR TOTAL DE CONTRATO (ANTES DE LIQUIDACIÓN - LIBERACIÓN DE SALDOS)]]-Tabla3[[#This Row],[RECURSO TOTALES DESEMBOLSADOS]]</f>
        <v>0</v>
      </c>
      <c r="BU54" s="23"/>
      <c r="BW54" s="23" t="s">
        <v>98</v>
      </c>
      <c r="BX54" s="23" t="str">
        <f t="shared" si="4"/>
        <v>enero</v>
      </c>
      <c r="BY54" s="23" t="s">
        <v>113</v>
      </c>
      <c r="BZ54" s="23" t="s">
        <v>113</v>
      </c>
      <c r="CA54" s="23" t="s">
        <v>113</v>
      </c>
      <c r="CB54" t="s">
        <v>117</v>
      </c>
      <c r="CC54" t="s">
        <v>118</v>
      </c>
    </row>
    <row r="55" spans="1:81" x14ac:dyDescent="0.25">
      <c r="A55" s="23">
        <v>2024</v>
      </c>
      <c r="B55" s="25">
        <v>48</v>
      </c>
      <c r="C55" s="23" t="s">
        <v>87</v>
      </c>
      <c r="D55" t="s">
        <v>88</v>
      </c>
      <c r="E55" t="s">
        <v>89</v>
      </c>
      <c r="F55" t="s">
        <v>90</v>
      </c>
      <c r="G55" t="s">
        <v>91</v>
      </c>
      <c r="H55" s="23" t="s">
        <v>92</v>
      </c>
      <c r="I55" s="23" t="s">
        <v>119</v>
      </c>
      <c r="J55" t="s">
        <v>493</v>
      </c>
      <c r="K55" s="23" t="s">
        <v>95</v>
      </c>
      <c r="L55" s="20" t="s">
        <v>494</v>
      </c>
      <c r="M55" s="28" t="s">
        <v>495</v>
      </c>
      <c r="N55" s="23"/>
      <c r="O55" s="23" t="s">
        <v>98</v>
      </c>
      <c r="P55" s="20" t="s">
        <v>342</v>
      </c>
      <c r="Q55" s="20" t="s">
        <v>335</v>
      </c>
      <c r="R55" t="s">
        <v>496</v>
      </c>
      <c r="S55" t="s">
        <v>497</v>
      </c>
      <c r="T55" t="s">
        <v>498</v>
      </c>
      <c r="U55" s="6">
        <v>84035000</v>
      </c>
      <c r="V55" s="6">
        <v>84035000</v>
      </c>
      <c r="W55" s="29">
        <v>7350000</v>
      </c>
      <c r="X55" s="29">
        <v>0</v>
      </c>
      <c r="Y55" s="23" t="s">
        <v>104</v>
      </c>
      <c r="Z55" t="s">
        <v>98</v>
      </c>
      <c r="AA55" t="s">
        <v>105</v>
      </c>
      <c r="AB55" s="30"/>
      <c r="AC55" s="30"/>
      <c r="AD55" s="30"/>
      <c r="AE55" s="24">
        <v>4224</v>
      </c>
      <c r="AF55" s="31">
        <v>45294</v>
      </c>
      <c r="AG55">
        <v>10024</v>
      </c>
      <c r="AH55" s="26">
        <v>45306</v>
      </c>
      <c r="AI55" s="32" t="s">
        <v>106</v>
      </c>
      <c r="AJ55" t="s">
        <v>499</v>
      </c>
      <c r="AK55" s="33"/>
      <c r="AL55" t="s">
        <v>98</v>
      </c>
      <c r="AM55" s="26">
        <v>45303</v>
      </c>
      <c r="AN55" s="23" t="s">
        <v>108</v>
      </c>
      <c r="AO55" s="23" t="s">
        <v>108</v>
      </c>
      <c r="AP55" t="s">
        <v>109</v>
      </c>
      <c r="AQ55" t="s">
        <v>340</v>
      </c>
      <c r="AR55" t="s">
        <v>341</v>
      </c>
      <c r="AS55" t="s">
        <v>342</v>
      </c>
      <c r="AT55" s="23">
        <v>80111600</v>
      </c>
      <c r="AU55" s="41" t="s">
        <v>500</v>
      </c>
      <c r="AV55" s="23" t="s">
        <v>113</v>
      </c>
      <c r="AW55" s="20" t="s">
        <v>114</v>
      </c>
      <c r="AX55" s="26">
        <v>45</v>
      </c>
      <c r="AY55" s="20" t="s">
        <v>144</v>
      </c>
      <c r="AZ55" s="26">
        <v>45303</v>
      </c>
      <c r="BA55" s="26">
        <v>45306</v>
      </c>
      <c r="BB55" s="26">
        <v>45653</v>
      </c>
      <c r="BC55" s="35">
        <f>+Tabla3[[#This Row],[FECHA TERMINACION
(INICIAL)]]-Tabla3[[#This Row],[FECHA INICIO]]</f>
        <v>347</v>
      </c>
      <c r="BD55" s="35">
        <f>+Tabla3[[#This Row],[PLAZO DE EJECUCIÓN EN DÍAS (INICIAL)]]/30</f>
        <v>11.566666666666666</v>
      </c>
      <c r="BE55" t="s">
        <v>501</v>
      </c>
      <c r="BF55" s="29">
        <f>+[1]BD_2!E53</f>
        <v>0</v>
      </c>
      <c r="BG55" s="29">
        <f>[1]BD_2!BA53</f>
        <v>0</v>
      </c>
      <c r="BH55" s="23">
        <f>[1]BD_2!CF53</f>
        <v>0</v>
      </c>
      <c r="BI55" s="23">
        <f>+COUNTIF(Tabla3[[#This Row],[VALOR REDUCIDO]:[TOTAL TIEMPO PRORROGADO EN DÍAS
]],"&lt;&gt;0")</f>
        <v>0</v>
      </c>
      <c r="BJ55" s="23" t="str">
        <f>+[1]BD_2!CG53</f>
        <v>2 NO</v>
      </c>
      <c r="BK55" s="26" t="str">
        <f>[1]BD_2!CL53</f>
        <v>2 NO</v>
      </c>
      <c r="BL55" s="23" t="s">
        <v>98</v>
      </c>
      <c r="BM55">
        <f t="shared" si="0"/>
        <v>347</v>
      </c>
      <c r="BN55" s="36">
        <f t="shared" si="1"/>
        <v>45306</v>
      </c>
      <c r="BO55" s="36">
        <f t="shared" si="2"/>
        <v>45653</v>
      </c>
      <c r="BP55" s="37" t="e">
        <f>IF(((#REF!-$BN55)/($BO55-$BN55))&gt;=100%,100%,((#REF!-$BN55)/($BO55-$BN55)))</f>
        <v>#REF!</v>
      </c>
      <c r="BQ55" s="29">
        <f t="shared" si="5"/>
        <v>84035000</v>
      </c>
      <c r="BR55" s="23" t="e">
        <f>+IF(BK55="1 SI","FINALIZADO",IF($BO55&lt;=#REF!,"FINALIZADO","EJECUCIÓN"))</f>
        <v>#REF!</v>
      </c>
      <c r="BS55" s="23">
        <v>84035000</v>
      </c>
      <c r="BT55" s="23">
        <f>+Tabla3[[#This Row],[VALOR TOTAL DE CONTRATO (ANTES DE LIQUIDACIÓN - LIBERACIÓN DE SALDOS)]]-Tabla3[[#This Row],[RECURSO TOTALES DESEMBOLSADOS]]</f>
        <v>0</v>
      </c>
      <c r="BU55" s="23"/>
      <c r="BW55" s="23" t="s">
        <v>98</v>
      </c>
      <c r="BX55" s="23" t="str">
        <f t="shared" si="4"/>
        <v>enero</v>
      </c>
      <c r="BY55" s="23" t="s">
        <v>113</v>
      </c>
      <c r="BZ55" s="23" t="s">
        <v>113</v>
      </c>
      <c r="CA55" s="23" t="s">
        <v>113</v>
      </c>
      <c r="CB55" t="s">
        <v>117</v>
      </c>
      <c r="CC55" t="s">
        <v>118</v>
      </c>
    </row>
    <row r="56" spans="1:81" x14ac:dyDescent="0.25">
      <c r="A56" s="23">
        <v>2024</v>
      </c>
      <c r="B56" s="25">
        <v>49</v>
      </c>
      <c r="C56" s="23" t="s">
        <v>87</v>
      </c>
      <c r="D56" t="s">
        <v>88</v>
      </c>
      <c r="E56" t="s">
        <v>89</v>
      </c>
      <c r="F56" t="s">
        <v>90</v>
      </c>
      <c r="G56" t="s">
        <v>91</v>
      </c>
      <c r="H56" s="23" t="s">
        <v>92</v>
      </c>
      <c r="I56" s="23" t="s">
        <v>93</v>
      </c>
      <c r="J56" t="s">
        <v>502</v>
      </c>
      <c r="K56" s="23" t="s">
        <v>95</v>
      </c>
      <c r="L56" s="20" t="s">
        <v>236</v>
      </c>
      <c r="M56" s="28" t="s">
        <v>503</v>
      </c>
      <c r="N56" s="23"/>
      <c r="O56" s="23" t="s">
        <v>98</v>
      </c>
      <c r="P56" s="20" t="s">
        <v>342</v>
      </c>
      <c r="Q56" s="20" t="s">
        <v>335</v>
      </c>
      <c r="R56" t="s">
        <v>504</v>
      </c>
      <c r="S56" t="s">
        <v>505</v>
      </c>
      <c r="T56" t="s">
        <v>506</v>
      </c>
      <c r="U56" s="6">
        <v>44887267</v>
      </c>
      <c r="V56" s="6">
        <v>44887267</v>
      </c>
      <c r="W56" s="29">
        <v>3926000</v>
      </c>
      <c r="X56" s="29">
        <v>0</v>
      </c>
      <c r="Y56" s="23" t="s">
        <v>104</v>
      </c>
      <c r="Z56" t="s">
        <v>98</v>
      </c>
      <c r="AA56" t="s">
        <v>105</v>
      </c>
      <c r="AB56" s="30"/>
      <c r="AC56" s="30"/>
      <c r="AD56" s="30"/>
      <c r="AE56" s="24">
        <v>4224</v>
      </c>
      <c r="AF56" s="31">
        <v>45294</v>
      </c>
      <c r="AG56">
        <v>9624</v>
      </c>
      <c r="AH56" s="26">
        <v>45306</v>
      </c>
      <c r="AI56" s="32" t="s">
        <v>106</v>
      </c>
      <c r="AJ56" t="s">
        <v>499</v>
      </c>
      <c r="AK56" s="33"/>
      <c r="AL56" t="s">
        <v>98</v>
      </c>
      <c r="AM56" s="26">
        <v>45303</v>
      </c>
      <c r="AN56" s="23" t="s">
        <v>108</v>
      </c>
      <c r="AO56" s="23" t="s">
        <v>108</v>
      </c>
      <c r="AP56" t="s">
        <v>109</v>
      </c>
      <c r="AQ56" t="s">
        <v>340</v>
      </c>
      <c r="AR56" t="s">
        <v>341</v>
      </c>
      <c r="AS56" t="s">
        <v>342</v>
      </c>
      <c r="AT56" s="23">
        <v>80111600</v>
      </c>
      <c r="AU56" s="41" t="s">
        <v>507</v>
      </c>
      <c r="AV56" s="23" t="s">
        <v>98</v>
      </c>
      <c r="AW56" s="20" t="s">
        <v>476</v>
      </c>
      <c r="AX56" s="26" t="s">
        <v>105</v>
      </c>
      <c r="AY56" s="20" t="s">
        <v>477</v>
      </c>
      <c r="AZ56" s="26">
        <v>45303</v>
      </c>
      <c r="BA56" s="26">
        <v>45306</v>
      </c>
      <c r="BB56" s="26">
        <v>45653</v>
      </c>
      <c r="BC56" s="35">
        <f>+Tabla3[[#This Row],[FECHA TERMINACION
(INICIAL)]]-Tabla3[[#This Row],[FECHA INICIO]]</f>
        <v>347</v>
      </c>
      <c r="BD56" s="35">
        <f>+Tabla3[[#This Row],[PLAZO DE EJECUCIÓN EN DÍAS (INICIAL)]]/30</f>
        <v>11.566666666666666</v>
      </c>
      <c r="BE56" t="s">
        <v>501</v>
      </c>
      <c r="BF56" s="29">
        <f>+[1]BD_2!E54</f>
        <v>0</v>
      </c>
      <c r="BG56" s="29">
        <f>[1]BD_2!BA54</f>
        <v>0</v>
      </c>
      <c r="BH56" s="23">
        <f>[1]BD_2!CF54</f>
        <v>0</v>
      </c>
      <c r="BI56" s="23">
        <f>+COUNTIF(Tabla3[[#This Row],[VALOR REDUCIDO]:[TOTAL TIEMPO PRORROGADO EN DÍAS
]],"&lt;&gt;0")</f>
        <v>0</v>
      </c>
      <c r="BJ56" s="23" t="str">
        <f>+[1]BD_2!CG54</f>
        <v>2 NO</v>
      </c>
      <c r="BK56" s="26" t="str">
        <f>[1]BD_2!CL54</f>
        <v>2 NO</v>
      </c>
      <c r="BL56" s="23" t="s">
        <v>98</v>
      </c>
      <c r="BM56">
        <f t="shared" si="0"/>
        <v>347</v>
      </c>
      <c r="BN56" s="36">
        <f t="shared" si="1"/>
        <v>45306</v>
      </c>
      <c r="BO56" s="36">
        <f t="shared" si="2"/>
        <v>45653</v>
      </c>
      <c r="BP56" s="37" t="e">
        <f>IF(((#REF!-$BN56)/($BO56-$BN56))&gt;=100%,100%,((#REF!-$BN56)/($BO56-$BN56)))</f>
        <v>#REF!</v>
      </c>
      <c r="BQ56" s="29">
        <f t="shared" si="5"/>
        <v>44887267</v>
      </c>
      <c r="BR56" s="23" t="e">
        <f>+IF(BK56="1 SI","FINALIZADO",IF($BO56&lt;=#REF!,"FINALIZADO","EJECUCIÓN"))</f>
        <v>#REF!</v>
      </c>
      <c r="BS56" s="23">
        <v>44887267</v>
      </c>
      <c r="BT56" s="23">
        <f>+Tabla3[[#This Row],[VALOR TOTAL DE CONTRATO (ANTES DE LIQUIDACIÓN - LIBERACIÓN DE SALDOS)]]-Tabla3[[#This Row],[RECURSO TOTALES DESEMBOLSADOS]]</f>
        <v>0</v>
      </c>
      <c r="BU56" s="23"/>
      <c r="BW56" s="23" t="s">
        <v>98</v>
      </c>
      <c r="BX56" s="23" t="str">
        <f t="shared" si="4"/>
        <v>enero</v>
      </c>
      <c r="BY56" s="23" t="s">
        <v>113</v>
      </c>
      <c r="BZ56" s="23" t="s">
        <v>113</v>
      </c>
      <c r="CA56" s="23" t="s">
        <v>113</v>
      </c>
      <c r="CB56" t="s">
        <v>117</v>
      </c>
      <c r="CC56" t="s">
        <v>118</v>
      </c>
    </row>
    <row r="57" spans="1:81" x14ac:dyDescent="0.25">
      <c r="A57" s="23">
        <v>2024</v>
      </c>
      <c r="B57" s="25">
        <v>50</v>
      </c>
      <c r="C57" s="23" t="s">
        <v>87</v>
      </c>
      <c r="D57" t="s">
        <v>88</v>
      </c>
      <c r="E57" t="s">
        <v>89</v>
      </c>
      <c r="F57" t="s">
        <v>90</v>
      </c>
      <c r="G57" t="s">
        <v>91</v>
      </c>
      <c r="H57" s="23" t="s">
        <v>92</v>
      </c>
      <c r="I57" s="23" t="s">
        <v>119</v>
      </c>
      <c r="J57" t="s">
        <v>508</v>
      </c>
      <c r="K57" s="23" t="s">
        <v>95</v>
      </c>
      <c r="L57" s="20" t="s">
        <v>494</v>
      </c>
      <c r="M57" s="28" t="s">
        <v>509</v>
      </c>
      <c r="N57" s="23"/>
      <c r="O57" s="23" t="s">
        <v>98</v>
      </c>
      <c r="P57" s="20" t="s">
        <v>342</v>
      </c>
      <c r="Q57" s="20" t="s">
        <v>335</v>
      </c>
      <c r="R57" t="s">
        <v>510</v>
      </c>
      <c r="S57" t="s">
        <v>511</v>
      </c>
      <c r="T57" t="s">
        <v>512</v>
      </c>
      <c r="U57" s="6">
        <v>51381400</v>
      </c>
      <c r="V57" s="6">
        <v>51381400</v>
      </c>
      <c r="W57" s="29">
        <v>4494000</v>
      </c>
      <c r="X57" s="29">
        <v>0</v>
      </c>
      <c r="Y57" s="23" t="s">
        <v>104</v>
      </c>
      <c r="Z57" t="s">
        <v>98</v>
      </c>
      <c r="AA57" t="s">
        <v>105</v>
      </c>
      <c r="AB57" s="30"/>
      <c r="AC57" s="30"/>
      <c r="AD57" s="30"/>
      <c r="AE57" s="24">
        <v>4224</v>
      </c>
      <c r="AF57" s="31">
        <v>45294</v>
      </c>
      <c r="AG57">
        <v>9024</v>
      </c>
      <c r="AH57" s="26">
        <v>45306</v>
      </c>
      <c r="AI57" s="32" t="s">
        <v>106</v>
      </c>
      <c r="AJ57" t="s">
        <v>499</v>
      </c>
      <c r="AK57" s="33"/>
      <c r="AL57" t="s">
        <v>98</v>
      </c>
      <c r="AM57" s="26">
        <v>45302</v>
      </c>
      <c r="AN57" s="23" t="s">
        <v>108</v>
      </c>
      <c r="AO57" s="23" t="s">
        <v>108</v>
      </c>
      <c r="AP57" t="s">
        <v>109</v>
      </c>
      <c r="AQ57" t="s">
        <v>340</v>
      </c>
      <c r="AR57" t="s">
        <v>341</v>
      </c>
      <c r="AS57" t="s">
        <v>342</v>
      </c>
      <c r="AT57" s="23">
        <v>80111600</v>
      </c>
      <c r="AU57" s="41" t="s">
        <v>513</v>
      </c>
      <c r="AV57" s="23" t="s">
        <v>98</v>
      </c>
      <c r="AW57" s="20" t="s">
        <v>476</v>
      </c>
      <c r="AX57" s="26" t="s">
        <v>105</v>
      </c>
      <c r="AY57" s="20" t="s">
        <v>477</v>
      </c>
      <c r="AZ57" s="26">
        <v>45302</v>
      </c>
      <c r="BA57" s="26">
        <v>45306</v>
      </c>
      <c r="BB57" s="26">
        <v>45653</v>
      </c>
      <c r="BC57" s="35">
        <f>+Tabla3[[#This Row],[FECHA TERMINACION
(INICIAL)]]-Tabla3[[#This Row],[FECHA INICIO]]</f>
        <v>347</v>
      </c>
      <c r="BD57" s="35">
        <f>+Tabla3[[#This Row],[PLAZO DE EJECUCIÓN EN DÍAS (INICIAL)]]/30</f>
        <v>11.566666666666666</v>
      </c>
      <c r="BE57" t="s">
        <v>501</v>
      </c>
      <c r="BF57" s="29">
        <f>+[1]BD_2!E55</f>
        <v>0</v>
      </c>
      <c r="BG57" s="29">
        <f>[1]BD_2!BA55</f>
        <v>0</v>
      </c>
      <c r="BH57" s="23">
        <f>[1]BD_2!CF55</f>
        <v>0</v>
      </c>
      <c r="BI57" s="23">
        <f>+COUNTIF(Tabla3[[#This Row],[VALOR REDUCIDO]:[TOTAL TIEMPO PRORROGADO EN DÍAS
]],"&lt;&gt;0")</f>
        <v>0</v>
      </c>
      <c r="BJ57" s="23" t="str">
        <f>+[1]BD_2!CG55</f>
        <v>2 NO</v>
      </c>
      <c r="BK57" s="26" t="str">
        <f>[1]BD_2!CL55</f>
        <v>2 NO</v>
      </c>
      <c r="BL57" s="23" t="s">
        <v>98</v>
      </c>
      <c r="BM57">
        <f t="shared" si="0"/>
        <v>347</v>
      </c>
      <c r="BN57" s="36">
        <f t="shared" si="1"/>
        <v>45306</v>
      </c>
      <c r="BO57" s="36">
        <f t="shared" si="2"/>
        <v>45653</v>
      </c>
      <c r="BP57" s="37" t="e">
        <f>IF(((#REF!-$BN57)/($BO57-$BN57))&gt;=100%,100%,((#REF!-$BN57)/($BO57-$BN57)))</f>
        <v>#REF!</v>
      </c>
      <c r="BQ57" s="29">
        <f t="shared" si="5"/>
        <v>51381400</v>
      </c>
      <c r="BR57" s="23" t="e">
        <f>+IF(BK57="1 SI","FINALIZADO",IF($BO57&lt;=#REF!,"FINALIZADO","EJECUCIÓN"))</f>
        <v>#REF!</v>
      </c>
      <c r="BS57" s="23">
        <v>51381400</v>
      </c>
      <c r="BT57" s="23">
        <f>+Tabla3[[#This Row],[VALOR TOTAL DE CONTRATO (ANTES DE LIQUIDACIÓN - LIBERACIÓN DE SALDOS)]]-Tabla3[[#This Row],[RECURSO TOTALES DESEMBOLSADOS]]</f>
        <v>0</v>
      </c>
      <c r="BU57" s="23"/>
      <c r="BW57" s="23" t="s">
        <v>98</v>
      </c>
      <c r="BX57" s="23" t="str">
        <f t="shared" si="4"/>
        <v>enero</v>
      </c>
      <c r="BY57" s="23" t="s">
        <v>113</v>
      </c>
      <c r="BZ57" s="23" t="s">
        <v>113</v>
      </c>
      <c r="CA57" s="23" t="s">
        <v>113</v>
      </c>
      <c r="CB57" t="s">
        <v>117</v>
      </c>
      <c r="CC57" t="s">
        <v>118</v>
      </c>
    </row>
    <row r="58" spans="1:81" x14ac:dyDescent="0.25">
      <c r="A58" s="23">
        <v>2024</v>
      </c>
      <c r="B58" s="25">
        <v>51</v>
      </c>
      <c r="C58" s="23" t="s">
        <v>87</v>
      </c>
      <c r="D58" t="s">
        <v>88</v>
      </c>
      <c r="E58" t="s">
        <v>89</v>
      </c>
      <c r="F58" t="s">
        <v>90</v>
      </c>
      <c r="G58" t="s">
        <v>91</v>
      </c>
      <c r="H58" s="23" t="s">
        <v>92</v>
      </c>
      <c r="I58" s="23" t="s">
        <v>119</v>
      </c>
      <c r="J58" t="s">
        <v>514</v>
      </c>
      <c r="K58" s="23" t="s">
        <v>95</v>
      </c>
      <c r="L58" s="20" t="s">
        <v>515</v>
      </c>
      <c r="M58" s="28" t="s">
        <v>516</v>
      </c>
      <c r="N58" s="23"/>
      <c r="O58" s="23" t="s">
        <v>98</v>
      </c>
      <c r="P58" s="20" t="s">
        <v>342</v>
      </c>
      <c r="Q58" s="20" t="s">
        <v>335</v>
      </c>
      <c r="R58" t="s">
        <v>517</v>
      </c>
      <c r="S58" t="s">
        <v>518</v>
      </c>
      <c r="T58" t="s">
        <v>512</v>
      </c>
      <c r="U58" s="6">
        <v>51381400</v>
      </c>
      <c r="V58" s="6">
        <v>51381400</v>
      </c>
      <c r="W58" s="29">
        <v>4494000</v>
      </c>
      <c r="X58" s="29">
        <v>0</v>
      </c>
      <c r="Y58" s="23" t="s">
        <v>104</v>
      </c>
      <c r="Z58" t="s">
        <v>98</v>
      </c>
      <c r="AA58" t="s">
        <v>105</v>
      </c>
      <c r="AB58" s="30"/>
      <c r="AC58" s="30"/>
      <c r="AD58" s="30"/>
      <c r="AE58" s="24">
        <v>4224</v>
      </c>
      <c r="AF58" s="31">
        <v>45294</v>
      </c>
      <c r="AG58">
        <v>10424</v>
      </c>
      <c r="AH58" s="26">
        <v>45307</v>
      </c>
      <c r="AI58" s="32" t="s">
        <v>106</v>
      </c>
      <c r="AJ58" t="s">
        <v>499</v>
      </c>
      <c r="AK58" s="33"/>
      <c r="AL58" t="s">
        <v>98</v>
      </c>
      <c r="AM58" s="26">
        <v>45306</v>
      </c>
      <c r="AN58" s="23" t="s">
        <v>108</v>
      </c>
      <c r="AO58" s="23" t="s">
        <v>108</v>
      </c>
      <c r="AP58" t="s">
        <v>109</v>
      </c>
      <c r="AQ58" t="s">
        <v>340</v>
      </c>
      <c r="AR58" t="s">
        <v>341</v>
      </c>
      <c r="AS58" t="s">
        <v>342</v>
      </c>
      <c r="AT58" s="23">
        <v>80111600</v>
      </c>
      <c r="AU58" s="41" t="s">
        <v>519</v>
      </c>
      <c r="AV58" s="23" t="s">
        <v>98</v>
      </c>
      <c r="AW58" s="20" t="s">
        <v>476</v>
      </c>
      <c r="AX58" s="26" t="s">
        <v>105</v>
      </c>
      <c r="AY58" s="20" t="s">
        <v>477</v>
      </c>
      <c r="AZ58" s="26">
        <v>45306</v>
      </c>
      <c r="BA58" s="26">
        <v>45307</v>
      </c>
      <c r="BB58" s="26">
        <v>45654</v>
      </c>
      <c r="BC58" s="35">
        <f>+Tabla3[[#This Row],[FECHA TERMINACION
(INICIAL)]]-Tabla3[[#This Row],[FECHA INICIO]]</f>
        <v>347</v>
      </c>
      <c r="BD58" s="35">
        <f>+Tabla3[[#This Row],[PLAZO DE EJECUCIÓN EN DÍAS (INICIAL)]]/30</f>
        <v>11.566666666666666</v>
      </c>
      <c r="BE58" t="s">
        <v>501</v>
      </c>
      <c r="BF58" s="29">
        <f>+[1]BD_2!E56</f>
        <v>0</v>
      </c>
      <c r="BG58" s="29">
        <f>[1]BD_2!BA56</f>
        <v>0</v>
      </c>
      <c r="BH58" s="23">
        <f>[1]BD_2!CF56</f>
        <v>0</v>
      </c>
      <c r="BI58" s="23">
        <f>+COUNTIF(Tabla3[[#This Row],[VALOR REDUCIDO]:[TOTAL TIEMPO PRORROGADO EN DÍAS
]],"&lt;&gt;0")</f>
        <v>0</v>
      </c>
      <c r="BJ58" s="23" t="str">
        <f>+[1]BD_2!CG56</f>
        <v>2 NO</v>
      </c>
      <c r="BK58" s="26" t="str">
        <f>[1]BD_2!CL56</f>
        <v>2 NO</v>
      </c>
      <c r="BL58" s="23" t="s">
        <v>98</v>
      </c>
      <c r="BM58">
        <f t="shared" si="0"/>
        <v>347</v>
      </c>
      <c r="BN58" s="36">
        <f t="shared" si="1"/>
        <v>45307</v>
      </c>
      <c r="BO58" s="36">
        <f t="shared" si="2"/>
        <v>45654</v>
      </c>
      <c r="BP58" s="37" t="e">
        <f>IF(((#REF!-$BN58)/($BO58-$BN58))&gt;=100%,100%,((#REF!-$BN58)/($BO58-$BN58)))</f>
        <v>#REF!</v>
      </c>
      <c r="BQ58" s="29">
        <f t="shared" si="5"/>
        <v>51381400</v>
      </c>
      <c r="BR58" s="23" t="e">
        <f>+IF(BK58="1 SI","FINALIZADO",IF($BO58&lt;=#REF!,"FINALIZADO","EJECUCIÓN"))</f>
        <v>#REF!</v>
      </c>
      <c r="BS58" s="23">
        <v>51381400</v>
      </c>
      <c r="BT58" s="23">
        <f>+Tabla3[[#This Row],[VALOR TOTAL DE CONTRATO (ANTES DE LIQUIDACIÓN - LIBERACIÓN DE SALDOS)]]-Tabla3[[#This Row],[RECURSO TOTALES DESEMBOLSADOS]]</f>
        <v>0</v>
      </c>
      <c r="BU58" s="23"/>
      <c r="BW58" s="23" t="s">
        <v>98</v>
      </c>
      <c r="BX58" s="23" t="str">
        <f t="shared" si="4"/>
        <v>enero</v>
      </c>
      <c r="BY58" s="23" t="s">
        <v>113</v>
      </c>
      <c r="BZ58" s="23" t="s">
        <v>113</v>
      </c>
      <c r="CA58" s="23" t="s">
        <v>113</v>
      </c>
      <c r="CB58" t="s">
        <v>117</v>
      </c>
      <c r="CC58" t="s">
        <v>118</v>
      </c>
    </row>
    <row r="59" spans="1:81" x14ac:dyDescent="0.25">
      <c r="A59" s="23">
        <v>2024</v>
      </c>
      <c r="B59" s="25">
        <v>52</v>
      </c>
      <c r="C59" s="23" t="s">
        <v>87</v>
      </c>
      <c r="D59" t="s">
        <v>88</v>
      </c>
      <c r="E59" t="s">
        <v>89</v>
      </c>
      <c r="F59" t="s">
        <v>90</v>
      </c>
      <c r="G59" t="s">
        <v>91</v>
      </c>
      <c r="H59" s="23" t="s">
        <v>92</v>
      </c>
      <c r="I59" s="23" t="s">
        <v>93</v>
      </c>
      <c r="J59" t="s">
        <v>520</v>
      </c>
      <c r="K59" s="23" t="s">
        <v>95</v>
      </c>
      <c r="L59" s="20" t="s">
        <v>521</v>
      </c>
      <c r="M59" s="28" t="s">
        <v>522</v>
      </c>
      <c r="N59" s="23"/>
      <c r="O59" s="23" t="s">
        <v>98</v>
      </c>
      <c r="P59" s="20" t="s">
        <v>342</v>
      </c>
      <c r="Q59" s="20" t="s">
        <v>335</v>
      </c>
      <c r="R59" t="s">
        <v>523</v>
      </c>
      <c r="S59" t="s">
        <v>524</v>
      </c>
      <c r="T59" t="s">
        <v>525</v>
      </c>
      <c r="U59" s="6">
        <v>48614533</v>
      </c>
      <c r="V59" s="6">
        <v>48614533</v>
      </c>
      <c r="W59" s="29">
        <v>4252000</v>
      </c>
      <c r="X59" s="29">
        <v>0</v>
      </c>
      <c r="Y59" s="23" t="s">
        <v>104</v>
      </c>
      <c r="Z59" t="s">
        <v>98</v>
      </c>
      <c r="AA59" t="s">
        <v>105</v>
      </c>
      <c r="AB59" s="30"/>
      <c r="AC59" s="30"/>
      <c r="AD59" s="30"/>
      <c r="AE59" s="24">
        <v>4224</v>
      </c>
      <c r="AF59" s="31">
        <v>45294</v>
      </c>
      <c r="AG59">
        <v>8624</v>
      </c>
      <c r="AH59" s="26">
        <v>45306</v>
      </c>
      <c r="AI59" s="32" t="s">
        <v>106</v>
      </c>
      <c r="AJ59" t="s">
        <v>499</v>
      </c>
      <c r="AK59" s="33"/>
      <c r="AL59" t="s">
        <v>98</v>
      </c>
      <c r="AM59" s="26">
        <v>45303</v>
      </c>
      <c r="AN59" s="23" t="s">
        <v>108</v>
      </c>
      <c r="AO59" s="23" t="s">
        <v>108</v>
      </c>
      <c r="AP59" t="s">
        <v>109</v>
      </c>
      <c r="AQ59" t="s">
        <v>340</v>
      </c>
      <c r="AR59" t="s">
        <v>341</v>
      </c>
      <c r="AS59" t="s">
        <v>342</v>
      </c>
      <c r="AT59" s="23">
        <v>80111600</v>
      </c>
      <c r="AU59" s="41" t="s">
        <v>526</v>
      </c>
      <c r="AV59" s="23" t="s">
        <v>98</v>
      </c>
      <c r="AW59" s="20" t="s">
        <v>476</v>
      </c>
      <c r="AX59" s="26" t="s">
        <v>105</v>
      </c>
      <c r="AY59" s="20" t="s">
        <v>477</v>
      </c>
      <c r="AZ59" s="26">
        <v>45303</v>
      </c>
      <c r="BA59" s="26">
        <v>45306</v>
      </c>
      <c r="BB59" s="26">
        <v>45653</v>
      </c>
      <c r="BC59" s="35">
        <f>+Tabla3[[#This Row],[FECHA TERMINACION
(INICIAL)]]-Tabla3[[#This Row],[FECHA INICIO]]</f>
        <v>347</v>
      </c>
      <c r="BD59" s="35">
        <f>+Tabla3[[#This Row],[PLAZO DE EJECUCIÓN EN DÍAS (INICIAL)]]/30</f>
        <v>11.566666666666666</v>
      </c>
      <c r="BE59" t="s">
        <v>501</v>
      </c>
      <c r="BF59" s="29">
        <f>+[1]BD_2!E57</f>
        <v>0</v>
      </c>
      <c r="BG59" s="29">
        <f>[1]BD_2!BA57</f>
        <v>0</v>
      </c>
      <c r="BH59" s="23">
        <f>[1]BD_2!CF57</f>
        <v>0</v>
      </c>
      <c r="BI59" s="23">
        <f>+COUNTIF(Tabla3[[#This Row],[VALOR REDUCIDO]:[TOTAL TIEMPO PRORROGADO EN DÍAS
]],"&lt;&gt;0")</f>
        <v>0</v>
      </c>
      <c r="BJ59" s="23" t="str">
        <f>+[1]BD_2!CG57</f>
        <v>2 NO</v>
      </c>
      <c r="BK59" s="26" t="str">
        <f>[1]BD_2!CL57</f>
        <v>2 NO</v>
      </c>
      <c r="BL59" s="23" t="s">
        <v>98</v>
      </c>
      <c r="BM59">
        <f t="shared" si="0"/>
        <v>347</v>
      </c>
      <c r="BN59" s="36">
        <f t="shared" si="1"/>
        <v>45306</v>
      </c>
      <c r="BO59" s="36">
        <f t="shared" si="2"/>
        <v>45653</v>
      </c>
      <c r="BP59" s="37" t="e">
        <f>IF(((#REF!-$BN59)/($BO59-$BN59))&gt;=100%,100%,((#REF!-$BN59)/($BO59-$BN59)))</f>
        <v>#REF!</v>
      </c>
      <c r="BQ59" s="29">
        <f t="shared" si="5"/>
        <v>48614533</v>
      </c>
      <c r="BR59" s="23" t="e">
        <f>+IF(BK59="1 SI","FINALIZADO",IF($BO59&lt;=#REF!,"FINALIZADO","EJECUCIÓN"))</f>
        <v>#REF!</v>
      </c>
      <c r="BS59" s="23">
        <v>48614533</v>
      </c>
      <c r="BT59" s="23">
        <f>+Tabla3[[#This Row],[VALOR TOTAL DE CONTRATO (ANTES DE LIQUIDACIÓN - LIBERACIÓN DE SALDOS)]]-Tabla3[[#This Row],[RECURSO TOTALES DESEMBOLSADOS]]</f>
        <v>0</v>
      </c>
      <c r="BU59" s="23"/>
      <c r="BW59" s="23" t="s">
        <v>98</v>
      </c>
      <c r="BX59" s="23" t="str">
        <f t="shared" si="4"/>
        <v>enero</v>
      </c>
      <c r="BY59" s="23" t="s">
        <v>113</v>
      </c>
      <c r="BZ59" s="23" t="s">
        <v>113</v>
      </c>
      <c r="CA59" s="23" t="s">
        <v>113</v>
      </c>
      <c r="CB59" t="s">
        <v>117</v>
      </c>
      <c r="CC59" t="s">
        <v>118</v>
      </c>
    </row>
    <row r="60" spans="1:81" x14ac:dyDescent="0.25">
      <c r="A60" s="23">
        <v>2024</v>
      </c>
      <c r="B60" s="25">
        <v>53</v>
      </c>
      <c r="C60" s="23" t="s">
        <v>87</v>
      </c>
      <c r="D60" t="s">
        <v>88</v>
      </c>
      <c r="E60" t="s">
        <v>89</v>
      </c>
      <c r="F60" t="s">
        <v>90</v>
      </c>
      <c r="G60" t="s">
        <v>91</v>
      </c>
      <c r="H60" s="23" t="s">
        <v>92</v>
      </c>
      <c r="I60" s="23" t="s">
        <v>119</v>
      </c>
      <c r="J60" t="s">
        <v>527</v>
      </c>
      <c r="K60" s="23" t="s">
        <v>95</v>
      </c>
      <c r="L60" s="20" t="s">
        <v>528</v>
      </c>
      <c r="M60" s="28" t="s">
        <v>529</v>
      </c>
      <c r="N60" s="23"/>
      <c r="O60" s="23" t="s">
        <v>98</v>
      </c>
      <c r="P60" s="20" t="s">
        <v>342</v>
      </c>
      <c r="Q60" s="20" t="s">
        <v>335</v>
      </c>
      <c r="R60" t="s">
        <v>530</v>
      </c>
      <c r="S60" t="s">
        <v>531</v>
      </c>
      <c r="T60" t="s">
        <v>512</v>
      </c>
      <c r="U60" s="6">
        <v>51381400</v>
      </c>
      <c r="V60" s="6">
        <v>51381400</v>
      </c>
      <c r="W60" s="29">
        <v>4494000</v>
      </c>
      <c r="X60" s="29">
        <v>0</v>
      </c>
      <c r="Y60" s="23" t="s">
        <v>104</v>
      </c>
      <c r="Z60" t="s">
        <v>98</v>
      </c>
      <c r="AA60" t="s">
        <v>105</v>
      </c>
      <c r="AB60" s="30"/>
      <c r="AC60" s="30"/>
      <c r="AD60" s="30"/>
      <c r="AE60" s="24">
        <v>4224</v>
      </c>
      <c r="AF60" s="31">
        <v>45294</v>
      </c>
      <c r="AG60">
        <v>10524</v>
      </c>
      <c r="AH60" s="26">
        <v>45307</v>
      </c>
      <c r="AI60" s="32" t="s">
        <v>106</v>
      </c>
      <c r="AJ60" t="s">
        <v>532</v>
      </c>
      <c r="AK60" s="33"/>
      <c r="AL60" t="s">
        <v>98</v>
      </c>
      <c r="AM60" s="26">
        <v>45306</v>
      </c>
      <c r="AN60" s="23" t="s">
        <v>108</v>
      </c>
      <c r="AO60" s="23" t="s">
        <v>108</v>
      </c>
      <c r="AP60" t="s">
        <v>109</v>
      </c>
      <c r="AQ60" t="s">
        <v>340</v>
      </c>
      <c r="AR60" t="s">
        <v>341</v>
      </c>
      <c r="AS60" t="s">
        <v>342</v>
      </c>
      <c r="AT60" s="23">
        <v>80111600</v>
      </c>
      <c r="AU60" s="41" t="s">
        <v>533</v>
      </c>
      <c r="AV60" s="23" t="s">
        <v>98</v>
      </c>
      <c r="AW60" s="20" t="s">
        <v>476</v>
      </c>
      <c r="AX60" s="26" t="s">
        <v>105</v>
      </c>
      <c r="AY60" s="20" t="s">
        <v>477</v>
      </c>
      <c r="AZ60" s="26">
        <v>45306</v>
      </c>
      <c r="BA60" s="26">
        <v>45307</v>
      </c>
      <c r="BB60" s="26">
        <v>45654</v>
      </c>
      <c r="BC60" s="35">
        <f>+Tabla3[[#This Row],[FECHA TERMINACION
(INICIAL)]]-Tabla3[[#This Row],[FECHA INICIO]]</f>
        <v>347</v>
      </c>
      <c r="BD60" s="35">
        <f>+Tabla3[[#This Row],[PLAZO DE EJECUCIÓN EN DÍAS (INICIAL)]]/30</f>
        <v>11.566666666666666</v>
      </c>
      <c r="BE60" t="s">
        <v>534</v>
      </c>
      <c r="BF60" s="29">
        <f>+[1]BD_2!E58</f>
        <v>0</v>
      </c>
      <c r="BG60" s="29">
        <f>[1]BD_2!BA58</f>
        <v>0</v>
      </c>
      <c r="BH60" s="23">
        <f>[1]BD_2!CF58</f>
        <v>0</v>
      </c>
      <c r="BI60" s="23">
        <f>+COUNTIF(Tabla3[[#This Row],[VALOR REDUCIDO]:[TOTAL TIEMPO PRORROGADO EN DÍAS
]],"&lt;&gt;0")</f>
        <v>0</v>
      </c>
      <c r="BJ60" s="23" t="str">
        <f>+[1]BD_2!CG58</f>
        <v>2 NO</v>
      </c>
      <c r="BK60" s="26" t="str">
        <f>[1]BD_2!CL58</f>
        <v>2 NO</v>
      </c>
      <c r="BL60" s="23" t="s">
        <v>98</v>
      </c>
      <c r="BM60">
        <f t="shared" si="0"/>
        <v>347</v>
      </c>
      <c r="BN60" s="36">
        <f t="shared" si="1"/>
        <v>45307</v>
      </c>
      <c r="BO60" s="36">
        <f t="shared" si="2"/>
        <v>45654</v>
      </c>
      <c r="BP60" s="37" t="e">
        <f>IF(((#REF!-$BN60)/($BO60-$BN60))&gt;=100%,100%,((#REF!-$BN60)/($BO60-$BN60)))</f>
        <v>#REF!</v>
      </c>
      <c r="BQ60" s="29">
        <f t="shared" si="5"/>
        <v>51381400</v>
      </c>
      <c r="BR60" s="23" t="e">
        <f>+IF(BK60="1 SI","FINALIZADO",IF($BO60&lt;=#REF!,"FINALIZADO","EJECUCIÓN"))</f>
        <v>#REF!</v>
      </c>
      <c r="BS60" s="23">
        <v>51381400</v>
      </c>
      <c r="BT60" s="23">
        <f>+Tabla3[[#This Row],[VALOR TOTAL DE CONTRATO (ANTES DE LIQUIDACIÓN - LIBERACIÓN DE SALDOS)]]-Tabla3[[#This Row],[RECURSO TOTALES DESEMBOLSADOS]]</f>
        <v>0</v>
      </c>
      <c r="BU60" s="23"/>
      <c r="BW60" s="23" t="s">
        <v>98</v>
      </c>
      <c r="BX60" s="23" t="str">
        <f t="shared" si="4"/>
        <v>enero</v>
      </c>
      <c r="BY60" s="23" t="s">
        <v>113</v>
      </c>
      <c r="BZ60" s="23" t="s">
        <v>113</v>
      </c>
      <c r="CA60" s="23" t="s">
        <v>113</v>
      </c>
      <c r="CB60" t="s">
        <v>117</v>
      </c>
      <c r="CC60" t="s">
        <v>118</v>
      </c>
    </row>
    <row r="61" spans="1:81" x14ac:dyDescent="0.25">
      <c r="A61" s="23">
        <v>2024</v>
      </c>
      <c r="B61" s="25">
        <v>54</v>
      </c>
      <c r="C61" s="23" t="s">
        <v>87</v>
      </c>
      <c r="D61" t="s">
        <v>88</v>
      </c>
      <c r="E61" t="s">
        <v>89</v>
      </c>
      <c r="F61" t="s">
        <v>90</v>
      </c>
      <c r="G61" t="s">
        <v>91</v>
      </c>
      <c r="H61" s="23" t="s">
        <v>92</v>
      </c>
      <c r="I61" s="23" t="s">
        <v>119</v>
      </c>
      <c r="J61" t="s">
        <v>535</v>
      </c>
      <c r="K61" s="23" t="s">
        <v>95</v>
      </c>
      <c r="L61" s="20" t="s">
        <v>536</v>
      </c>
      <c r="M61" s="28" t="s">
        <v>537</v>
      </c>
      <c r="N61" s="23"/>
      <c r="O61" s="23" t="s">
        <v>98</v>
      </c>
      <c r="P61" s="20" t="s">
        <v>538</v>
      </c>
      <c r="Q61" s="20" t="s">
        <v>538</v>
      </c>
      <c r="R61" t="s">
        <v>539</v>
      </c>
      <c r="S61" t="s">
        <v>540</v>
      </c>
      <c r="T61" t="s">
        <v>541</v>
      </c>
      <c r="U61" s="6">
        <v>101200000</v>
      </c>
      <c r="V61" s="6">
        <v>101200000</v>
      </c>
      <c r="W61" s="29">
        <v>8800000</v>
      </c>
      <c r="X61" s="29">
        <v>0</v>
      </c>
      <c r="Y61" s="23" t="s">
        <v>104</v>
      </c>
      <c r="Z61" t="s">
        <v>98</v>
      </c>
      <c r="AA61" t="s">
        <v>105</v>
      </c>
      <c r="AB61" s="30"/>
      <c r="AC61" s="30"/>
      <c r="AD61" s="30"/>
      <c r="AE61" s="24">
        <v>5224</v>
      </c>
      <c r="AF61" s="31">
        <v>45295</v>
      </c>
      <c r="AG61">
        <v>8124</v>
      </c>
      <c r="AH61" s="26" t="s">
        <v>542</v>
      </c>
      <c r="AI61" s="32" t="s">
        <v>106</v>
      </c>
      <c r="AJ61" t="s">
        <v>543</v>
      </c>
      <c r="AK61" s="33"/>
      <c r="AL61" t="s">
        <v>98</v>
      </c>
      <c r="AM61" s="26">
        <v>45302</v>
      </c>
      <c r="AN61" s="23" t="s">
        <v>108</v>
      </c>
      <c r="AO61" s="23" t="s">
        <v>108</v>
      </c>
      <c r="AP61" t="s">
        <v>109</v>
      </c>
      <c r="AQ61" t="s">
        <v>544</v>
      </c>
      <c r="AR61" t="s">
        <v>545</v>
      </c>
      <c r="AS61" t="s">
        <v>546</v>
      </c>
      <c r="AT61" s="23">
        <v>80111600</v>
      </c>
      <c r="AU61" s="41" t="s">
        <v>547</v>
      </c>
      <c r="AV61" s="23" t="s">
        <v>113</v>
      </c>
      <c r="AW61" s="20" t="s">
        <v>114</v>
      </c>
      <c r="AX61" s="26">
        <v>45303</v>
      </c>
      <c r="AY61" s="20" t="s">
        <v>115</v>
      </c>
      <c r="AZ61" s="26">
        <v>45303</v>
      </c>
      <c r="BA61" s="26">
        <v>45303</v>
      </c>
      <c r="BB61" s="26">
        <v>45652</v>
      </c>
      <c r="BC61" s="35">
        <f>+Tabla3[[#This Row],[FECHA TERMINACION
(INICIAL)]]-Tabla3[[#This Row],[FECHA INICIO]]</f>
        <v>349</v>
      </c>
      <c r="BD61" s="35">
        <f>+Tabla3[[#This Row],[PLAZO DE EJECUCIÓN EN DÍAS (INICIAL)]]/30</f>
        <v>11.633333333333333</v>
      </c>
      <c r="BE61" t="s">
        <v>548</v>
      </c>
      <c r="BF61" s="29">
        <f>+[1]BD_2!E59</f>
        <v>0</v>
      </c>
      <c r="BG61" s="29">
        <f>[1]BD_2!BA59</f>
        <v>0</v>
      </c>
      <c r="BH61" s="23">
        <f>[1]BD_2!CF59</f>
        <v>0</v>
      </c>
      <c r="BI61" s="23">
        <f>+COUNTIF(Tabla3[[#This Row],[VALOR REDUCIDO]:[TOTAL TIEMPO PRORROGADO EN DÍAS
]],"&lt;&gt;0")</f>
        <v>0</v>
      </c>
      <c r="BJ61" s="23" t="str">
        <f>+[1]BD_2!CG59</f>
        <v>2 NO</v>
      </c>
      <c r="BK61" s="26" t="str">
        <f>[1]BD_2!CL59</f>
        <v>2 NO</v>
      </c>
      <c r="BL61" s="23" t="s">
        <v>98</v>
      </c>
      <c r="BM61">
        <f t="shared" si="0"/>
        <v>349</v>
      </c>
      <c r="BN61" s="36">
        <f t="shared" si="1"/>
        <v>45303</v>
      </c>
      <c r="BO61" s="36">
        <f t="shared" si="2"/>
        <v>45652</v>
      </c>
      <c r="BP61" s="37" t="e">
        <f>IF(((#REF!-$BN61)/($BO61-$BN61))&gt;=100%,100%,((#REF!-$BN61)/($BO61-$BN61)))</f>
        <v>#REF!</v>
      </c>
      <c r="BQ61" s="29">
        <f t="shared" si="5"/>
        <v>101200000</v>
      </c>
      <c r="BR61" s="23" t="e">
        <f>+IF(BK61="1 SI","FINALIZADO",IF($BO61&lt;=#REF!,"FINALIZADO","EJECUCIÓN"))</f>
        <v>#REF!</v>
      </c>
      <c r="BS61" s="23">
        <v>101200000</v>
      </c>
      <c r="BT61" s="23">
        <f>+Tabla3[[#This Row],[VALOR TOTAL DE CONTRATO (ANTES DE LIQUIDACIÓN - LIBERACIÓN DE SALDOS)]]-Tabla3[[#This Row],[RECURSO TOTALES DESEMBOLSADOS]]</f>
        <v>0</v>
      </c>
      <c r="BU61" s="23"/>
      <c r="BW61" s="23" t="s">
        <v>98</v>
      </c>
      <c r="BX61" s="23" t="str">
        <f t="shared" si="4"/>
        <v>enero</v>
      </c>
      <c r="BY61" s="23" t="s">
        <v>113</v>
      </c>
      <c r="BZ61" s="23" t="s">
        <v>113</v>
      </c>
      <c r="CA61" s="23" t="s">
        <v>113</v>
      </c>
      <c r="CB61" t="s">
        <v>117</v>
      </c>
      <c r="CC61" t="s">
        <v>118</v>
      </c>
    </row>
    <row r="62" spans="1:81" x14ac:dyDescent="0.25">
      <c r="A62" s="23">
        <v>2024</v>
      </c>
      <c r="B62" s="25">
        <v>55</v>
      </c>
      <c r="C62" s="23" t="s">
        <v>87</v>
      </c>
      <c r="D62" t="s">
        <v>88</v>
      </c>
      <c r="E62" t="s">
        <v>89</v>
      </c>
      <c r="F62" t="s">
        <v>90</v>
      </c>
      <c r="G62" t="s">
        <v>91</v>
      </c>
      <c r="H62" s="23" t="s">
        <v>92</v>
      </c>
      <c r="I62" s="23" t="s">
        <v>119</v>
      </c>
      <c r="J62" t="s">
        <v>549</v>
      </c>
      <c r="K62" s="23" t="s">
        <v>95</v>
      </c>
      <c r="L62" s="20" t="s">
        <v>121</v>
      </c>
      <c r="M62" s="28" t="s">
        <v>550</v>
      </c>
      <c r="N62" s="23"/>
      <c r="O62" s="23" t="s">
        <v>98</v>
      </c>
      <c r="P62" s="20" t="s">
        <v>186</v>
      </c>
      <c r="Q62" s="20" t="s">
        <v>186</v>
      </c>
      <c r="R62" t="s">
        <v>551</v>
      </c>
      <c r="S62" t="s">
        <v>552</v>
      </c>
      <c r="T62" t="s">
        <v>553</v>
      </c>
      <c r="U62" s="6">
        <v>90640000</v>
      </c>
      <c r="V62" s="6">
        <v>90640000</v>
      </c>
      <c r="W62" s="29">
        <v>8240000</v>
      </c>
      <c r="X62" s="29">
        <v>0</v>
      </c>
      <c r="Y62" s="23" t="s">
        <v>104</v>
      </c>
      <c r="Z62" t="s">
        <v>98</v>
      </c>
      <c r="AA62" t="s">
        <v>105</v>
      </c>
      <c r="AB62" s="30"/>
      <c r="AC62" s="30"/>
      <c r="AD62" s="30"/>
      <c r="AE62" s="24">
        <v>3224</v>
      </c>
      <c r="AF62" s="31">
        <v>45294</v>
      </c>
      <c r="AG62">
        <v>7724</v>
      </c>
      <c r="AH62" s="26" t="s">
        <v>542</v>
      </c>
      <c r="AI62" s="32" t="s">
        <v>106</v>
      </c>
      <c r="AJ62" t="s">
        <v>190</v>
      </c>
      <c r="AK62" s="33"/>
      <c r="AL62" t="s">
        <v>98</v>
      </c>
      <c r="AM62" s="26">
        <v>45302</v>
      </c>
      <c r="AN62" s="23" t="s">
        <v>108</v>
      </c>
      <c r="AO62" s="23" t="s">
        <v>108</v>
      </c>
      <c r="AP62" t="s">
        <v>109</v>
      </c>
      <c r="AQ62" t="s">
        <v>554</v>
      </c>
      <c r="AR62" t="s">
        <v>555</v>
      </c>
      <c r="AS62" t="s">
        <v>186</v>
      </c>
      <c r="AT62" s="23">
        <v>80111600</v>
      </c>
      <c r="AU62" s="41" t="s">
        <v>556</v>
      </c>
      <c r="AV62" s="23" t="s">
        <v>113</v>
      </c>
      <c r="AW62" s="20" t="s">
        <v>114</v>
      </c>
      <c r="AX62" s="26">
        <v>45302</v>
      </c>
      <c r="AY62" s="20" t="s">
        <v>144</v>
      </c>
      <c r="AZ62" s="26">
        <v>45302</v>
      </c>
      <c r="BA62" s="26">
        <v>45303</v>
      </c>
      <c r="BB62" s="26">
        <v>45637</v>
      </c>
      <c r="BC62" s="35">
        <f>+Tabla3[[#This Row],[FECHA TERMINACION
(INICIAL)]]-Tabla3[[#This Row],[FECHA INICIO]]</f>
        <v>334</v>
      </c>
      <c r="BD62" s="35">
        <f>+Tabla3[[#This Row],[PLAZO DE EJECUCIÓN EN DÍAS (INICIAL)]]/30</f>
        <v>11.133333333333333</v>
      </c>
      <c r="BE62" t="s">
        <v>557</v>
      </c>
      <c r="BF62" s="29">
        <f>+[1]BD_2!E60</f>
        <v>0</v>
      </c>
      <c r="BG62" s="29">
        <f>[1]BD_2!BA60</f>
        <v>5218667</v>
      </c>
      <c r="BH62" s="23">
        <f>[1]BD_2!CF60</f>
        <v>19</v>
      </c>
      <c r="BI62" s="23">
        <f>+COUNTIF(Tabla3[[#This Row],[VALOR REDUCIDO]:[TOTAL TIEMPO PRORROGADO EN DÍAS
]],"&lt;&gt;0")</f>
        <v>2</v>
      </c>
      <c r="BJ62" s="23" t="str">
        <f>+[1]BD_2!CG60</f>
        <v>2 NO</v>
      </c>
      <c r="BK62" s="26" t="str">
        <f>[1]BD_2!CL60</f>
        <v>2 NO</v>
      </c>
      <c r="BL62" s="23" t="s">
        <v>98</v>
      </c>
      <c r="BM62">
        <f t="shared" si="0"/>
        <v>353</v>
      </c>
      <c r="BN62" s="36">
        <f t="shared" si="1"/>
        <v>45303</v>
      </c>
      <c r="BO62" s="36">
        <f t="shared" si="2"/>
        <v>45656</v>
      </c>
      <c r="BP62" s="37" t="e">
        <f>IF(((#REF!-$BN62)/($BO62-$BN62))&gt;=100%,100%,((#REF!-$BN62)/($BO62-$BN62)))</f>
        <v>#REF!</v>
      </c>
      <c r="BQ62" s="29">
        <f t="shared" si="5"/>
        <v>95858667</v>
      </c>
      <c r="BR62" s="23" t="e">
        <f>+IF(BK62="1 SI","FINALIZADO",IF($BO62&lt;=#REF!,"FINALIZADO","EJECUCIÓN"))</f>
        <v>#REF!</v>
      </c>
      <c r="BS62" s="23">
        <v>95858667</v>
      </c>
      <c r="BT62" s="23">
        <f>+Tabla3[[#This Row],[VALOR TOTAL DE CONTRATO (ANTES DE LIQUIDACIÓN - LIBERACIÓN DE SALDOS)]]-Tabla3[[#This Row],[RECURSO TOTALES DESEMBOLSADOS]]</f>
        <v>0</v>
      </c>
      <c r="BU62" s="23"/>
      <c r="BW62" s="23" t="s">
        <v>98</v>
      </c>
      <c r="BX62" s="23" t="str">
        <f t="shared" si="4"/>
        <v>enero</v>
      </c>
      <c r="BY62" s="23" t="s">
        <v>113</v>
      </c>
      <c r="BZ62" s="23" t="s">
        <v>113</v>
      </c>
      <c r="CA62" s="23" t="s">
        <v>113</v>
      </c>
      <c r="CB62" t="s">
        <v>117</v>
      </c>
      <c r="CC62" t="s">
        <v>118</v>
      </c>
    </row>
    <row r="63" spans="1:81" x14ac:dyDescent="0.25">
      <c r="A63" s="23">
        <v>2024</v>
      </c>
      <c r="B63" s="25">
        <v>56</v>
      </c>
      <c r="C63" s="23" t="s">
        <v>87</v>
      </c>
      <c r="D63" t="s">
        <v>88</v>
      </c>
      <c r="E63" t="s">
        <v>89</v>
      </c>
      <c r="F63" t="s">
        <v>90</v>
      </c>
      <c r="G63" t="s">
        <v>91</v>
      </c>
      <c r="H63" s="23" t="s">
        <v>92</v>
      </c>
      <c r="I63" s="23" t="s">
        <v>119</v>
      </c>
      <c r="J63" t="s">
        <v>261</v>
      </c>
      <c r="K63" s="23" t="s">
        <v>95</v>
      </c>
      <c r="L63" s="20" t="s">
        <v>121</v>
      </c>
      <c r="M63" s="28" t="s">
        <v>558</v>
      </c>
      <c r="N63" s="23"/>
      <c r="O63" s="23" t="s">
        <v>98</v>
      </c>
      <c r="P63" s="20" t="s">
        <v>186</v>
      </c>
      <c r="Q63" s="20" t="s">
        <v>186</v>
      </c>
      <c r="R63" t="s">
        <v>255</v>
      </c>
      <c r="S63" t="s">
        <v>247</v>
      </c>
      <c r="T63" t="s">
        <v>265</v>
      </c>
      <c r="U63" s="6">
        <v>66000000</v>
      </c>
      <c r="V63" s="6">
        <v>66000000</v>
      </c>
      <c r="W63" s="29">
        <v>6000000</v>
      </c>
      <c r="X63" s="29">
        <v>0</v>
      </c>
      <c r="Y63" s="23" t="s">
        <v>104</v>
      </c>
      <c r="Z63" t="s">
        <v>98</v>
      </c>
      <c r="AA63" t="s">
        <v>105</v>
      </c>
      <c r="AB63" s="30"/>
      <c r="AC63" s="30"/>
      <c r="AD63" s="30"/>
      <c r="AE63" s="24">
        <v>3224</v>
      </c>
      <c r="AF63" s="31">
        <v>45294</v>
      </c>
      <c r="AG63">
        <v>10324</v>
      </c>
      <c r="AH63" s="26">
        <v>45306</v>
      </c>
      <c r="AI63" s="32" t="s">
        <v>106</v>
      </c>
      <c r="AJ63" t="s">
        <v>241</v>
      </c>
      <c r="AK63" s="33"/>
      <c r="AL63" t="s">
        <v>98</v>
      </c>
      <c r="AM63" s="26">
        <v>45303</v>
      </c>
      <c r="AN63" s="23" t="s">
        <v>108</v>
      </c>
      <c r="AO63" s="23" t="s">
        <v>108</v>
      </c>
      <c r="AP63" t="s">
        <v>109</v>
      </c>
      <c r="AQ63" t="s">
        <v>249</v>
      </c>
      <c r="AR63" t="s">
        <v>250</v>
      </c>
      <c r="AS63" t="s">
        <v>186</v>
      </c>
      <c r="AT63" s="23">
        <v>80111600</v>
      </c>
      <c r="AU63" s="41" t="s">
        <v>559</v>
      </c>
      <c r="AV63" s="23" t="s">
        <v>113</v>
      </c>
      <c r="AW63" s="20" t="s">
        <v>114</v>
      </c>
      <c r="AX63" s="26">
        <v>45303</v>
      </c>
      <c r="AY63" s="20" t="s">
        <v>144</v>
      </c>
      <c r="AZ63" s="26">
        <v>45303</v>
      </c>
      <c r="BA63" s="26">
        <v>45306</v>
      </c>
      <c r="BB63" s="26">
        <v>45640</v>
      </c>
      <c r="BC63" s="35">
        <f>+Tabla3[[#This Row],[FECHA TERMINACION
(INICIAL)]]-Tabla3[[#This Row],[FECHA INICIO]]</f>
        <v>334</v>
      </c>
      <c r="BD63" s="35">
        <f>+Tabla3[[#This Row],[PLAZO DE EJECUCIÓN EN DÍAS (INICIAL)]]/30</f>
        <v>11.133333333333333</v>
      </c>
      <c r="BE63" t="s">
        <v>259</v>
      </c>
      <c r="BF63" s="29">
        <f>+[1]BD_2!E61</f>
        <v>0</v>
      </c>
      <c r="BG63" s="29">
        <f>[1]BD_2!BA61</f>
        <v>0</v>
      </c>
      <c r="BH63" s="23">
        <f>[1]BD_2!CF61</f>
        <v>0</v>
      </c>
      <c r="BI63" s="23">
        <f>+COUNTIF(Tabla3[[#This Row],[VALOR REDUCIDO]:[TOTAL TIEMPO PRORROGADO EN DÍAS
]],"&lt;&gt;0")</f>
        <v>0</v>
      </c>
      <c r="BJ63" s="23" t="str">
        <f>+[1]BD_2!CG61</f>
        <v>2 NO</v>
      </c>
      <c r="BK63" s="26" t="str">
        <f>[1]BD_2!CL61</f>
        <v>1 SI</v>
      </c>
      <c r="BL63" s="23" t="s">
        <v>98</v>
      </c>
      <c r="BM63">
        <f t="shared" si="0"/>
        <v>334</v>
      </c>
      <c r="BN63" s="36">
        <f t="shared" si="1"/>
        <v>45306</v>
      </c>
      <c r="BO63" s="36">
        <f t="shared" si="2"/>
        <v>45640</v>
      </c>
      <c r="BP63" s="37" t="e">
        <f>IF(((#REF!-$BN63)/($BO63-$BN63))&gt;=100%,100%,((#REF!-$BN63)/($BO63-$BN63)))</f>
        <v>#REF!</v>
      </c>
      <c r="BQ63" s="29">
        <f t="shared" si="5"/>
        <v>66000000</v>
      </c>
      <c r="BR63" s="23" t="str">
        <f>+IF(BK63="1 SI","FINALIZADO",IF($BO63&lt;=#REF!,"FINALIZADO","EJECUCIÓN"))</f>
        <v>FINALIZADO</v>
      </c>
      <c r="BS63" s="23">
        <v>7000000</v>
      </c>
      <c r="BT63" s="23">
        <f>+Tabla3[[#This Row],[VALOR TOTAL DE CONTRATO (ANTES DE LIQUIDACIÓN - LIBERACIÓN DE SALDOS)]]-Tabla3[[#This Row],[RECURSO TOTALES DESEMBOLSADOS]]</f>
        <v>59000000</v>
      </c>
      <c r="BU63" s="23"/>
      <c r="BW63" s="23" t="s">
        <v>98</v>
      </c>
      <c r="BX63" s="23" t="str">
        <f t="shared" si="4"/>
        <v>enero</v>
      </c>
      <c r="BY63" s="23" t="s">
        <v>113</v>
      </c>
      <c r="BZ63" s="23" t="s">
        <v>113</v>
      </c>
      <c r="CA63" s="23" t="s">
        <v>113</v>
      </c>
      <c r="CB63" t="s">
        <v>117</v>
      </c>
      <c r="CC63" t="s">
        <v>118</v>
      </c>
    </row>
    <row r="64" spans="1:81" x14ac:dyDescent="0.25">
      <c r="A64" s="23">
        <v>2024</v>
      </c>
      <c r="B64" s="25">
        <v>57</v>
      </c>
      <c r="C64" s="23" t="s">
        <v>87</v>
      </c>
      <c r="D64" t="s">
        <v>88</v>
      </c>
      <c r="E64" t="s">
        <v>89</v>
      </c>
      <c r="F64" t="s">
        <v>90</v>
      </c>
      <c r="G64" t="s">
        <v>91</v>
      </c>
      <c r="H64" s="23" t="s">
        <v>92</v>
      </c>
      <c r="I64" s="23" t="s">
        <v>119</v>
      </c>
      <c r="J64" t="s">
        <v>560</v>
      </c>
      <c r="K64" s="23" t="s">
        <v>95</v>
      </c>
      <c r="L64" s="20" t="s">
        <v>121</v>
      </c>
      <c r="M64" s="28" t="s">
        <v>561</v>
      </c>
      <c r="N64" s="23"/>
      <c r="O64" s="23" t="s">
        <v>98</v>
      </c>
      <c r="P64" s="20" t="s">
        <v>562</v>
      </c>
      <c r="Q64" s="20" t="s">
        <v>100</v>
      </c>
      <c r="R64" t="s">
        <v>563</v>
      </c>
      <c r="S64" t="s">
        <v>564</v>
      </c>
      <c r="T64" t="s">
        <v>565</v>
      </c>
      <c r="U64" s="6">
        <v>90640000</v>
      </c>
      <c r="V64" s="6">
        <v>90640000</v>
      </c>
      <c r="W64" s="29">
        <v>8240000</v>
      </c>
      <c r="X64" s="29">
        <v>0</v>
      </c>
      <c r="Y64" s="23" t="s">
        <v>104</v>
      </c>
      <c r="Z64" t="s">
        <v>98</v>
      </c>
      <c r="AA64" t="s">
        <v>105</v>
      </c>
      <c r="AB64" s="30"/>
      <c r="AC64" s="30"/>
      <c r="AD64" s="30"/>
      <c r="AE64" s="24">
        <v>4124</v>
      </c>
      <c r="AF64" s="31">
        <v>45294</v>
      </c>
      <c r="AG64">
        <v>6724</v>
      </c>
      <c r="AH64" s="26">
        <v>45303</v>
      </c>
      <c r="AI64" s="32" t="s">
        <v>106</v>
      </c>
      <c r="AJ64" t="s">
        <v>107</v>
      </c>
      <c r="AK64" s="33"/>
      <c r="AL64" t="s">
        <v>98</v>
      </c>
      <c r="AM64" s="26">
        <v>45302</v>
      </c>
      <c r="AN64" s="23" t="s">
        <v>108</v>
      </c>
      <c r="AO64" s="23" t="s">
        <v>108</v>
      </c>
      <c r="AP64" t="s">
        <v>109</v>
      </c>
      <c r="AQ64" t="s">
        <v>566</v>
      </c>
      <c r="AR64" t="s">
        <v>567</v>
      </c>
      <c r="AS64" t="s">
        <v>100</v>
      </c>
      <c r="AT64" s="23">
        <v>80161500</v>
      </c>
      <c r="AU64" s="41" t="s">
        <v>568</v>
      </c>
      <c r="AV64" s="23" t="s">
        <v>113</v>
      </c>
      <c r="AW64" s="20" t="s">
        <v>114</v>
      </c>
      <c r="AX64" s="26">
        <v>45302</v>
      </c>
      <c r="AY64" s="20" t="s">
        <v>115</v>
      </c>
      <c r="AZ64" s="26">
        <v>45302</v>
      </c>
      <c r="BA64" s="26">
        <v>45303</v>
      </c>
      <c r="BB64" s="26">
        <v>45637</v>
      </c>
      <c r="BC64" s="35">
        <f>+Tabla3[[#This Row],[FECHA TERMINACION
(INICIAL)]]-Tabla3[[#This Row],[FECHA INICIO]]</f>
        <v>334</v>
      </c>
      <c r="BD64" s="35">
        <f>+Tabla3[[#This Row],[PLAZO DE EJECUCIÓN EN DÍAS (INICIAL)]]/30</f>
        <v>11.133333333333333</v>
      </c>
      <c r="BE64" t="s">
        <v>569</v>
      </c>
      <c r="BF64" s="29">
        <f>+[1]BD_2!E62</f>
        <v>0</v>
      </c>
      <c r="BG64" s="29">
        <f>[1]BD_2!BA62</f>
        <v>5218667</v>
      </c>
      <c r="BH64" s="23">
        <f>[1]BD_2!CF62</f>
        <v>19</v>
      </c>
      <c r="BI64" s="23">
        <f>+COUNTIF(Tabla3[[#This Row],[VALOR REDUCIDO]:[TOTAL TIEMPO PRORROGADO EN DÍAS
]],"&lt;&gt;0")</f>
        <v>2</v>
      </c>
      <c r="BJ64" s="23" t="str">
        <f>+[1]BD_2!CG62</f>
        <v>2 NO</v>
      </c>
      <c r="BK64" s="26" t="str">
        <f>[1]BD_2!CL62</f>
        <v>2 NO</v>
      </c>
      <c r="BL64" s="23" t="s">
        <v>98</v>
      </c>
      <c r="BM64">
        <f t="shared" si="0"/>
        <v>353</v>
      </c>
      <c r="BN64" s="36">
        <f t="shared" si="1"/>
        <v>45303</v>
      </c>
      <c r="BO64" s="36">
        <f t="shared" si="2"/>
        <v>45656</v>
      </c>
      <c r="BP64" s="37" t="e">
        <f>IF(((#REF!-$BN64)/($BO64-$BN64))&gt;=100%,100%,((#REF!-$BN64)/($BO64-$BN64)))</f>
        <v>#REF!</v>
      </c>
      <c r="BQ64" s="29">
        <f t="shared" si="5"/>
        <v>95858667</v>
      </c>
      <c r="BR64" s="23" t="e">
        <f>+IF(BK64="1 SI","FINALIZADO",IF($BO64&lt;=#REF!,"FINALIZADO","EJECUCIÓN"))</f>
        <v>#REF!</v>
      </c>
      <c r="BS64" s="23">
        <v>95858667</v>
      </c>
      <c r="BT64" s="23">
        <f>+Tabla3[[#This Row],[VALOR TOTAL DE CONTRATO (ANTES DE LIQUIDACIÓN - LIBERACIÓN DE SALDOS)]]-Tabla3[[#This Row],[RECURSO TOTALES DESEMBOLSADOS]]</f>
        <v>0</v>
      </c>
      <c r="BU64" s="23"/>
      <c r="BW64" s="23" t="s">
        <v>98</v>
      </c>
      <c r="BX64" s="23" t="str">
        <f t="shared" si="4"/>
        <v>enero</v>
      </c>
      <c r="BY64" s="23" t="s">
        <v>113</v>
      </c>
      <c r="BZ64" s="23" t="s">
        <v>113</v>
      </c>
      <c r="CA64" s="23" t="s">
        <v>113</v>
      </c>
      <c r="CB64" t="s">
        <v>117</v>
      </c>
      <c r="CC64" t="s">
        <v>118</v>
      </c>
    </row>
    <row r="65" spans="1:81" x14ac:dyDescent="0.25">
      <c r="A65" s="23">
        <v>2024</v>
      </c>
      <c r="B65" s="25">
        <v>58</v>
      </c>
      <c r="C65" s="23" t="s">
        <v>87</v>
      </c>
      <c r="D65" t="s">
        <v>88</v>
      </c>
      <c r="E65" t="s">
        <v>89</v>
      </c>
      <c r="F65" t="s">
        <v>90</v>
      </c>
      <c r="G65" t="s">
        <v>91</v>
      </c>
      <c r="H65" s="23" t="s">
        <v>92</v>
      </c>
      <c r="I65" s="23" t="s">
        <v>119</v>
      </c>
      <c r="J65" t="s">
        <v>570</v>
      </c>
      <c r="K65" s="23" t="s">
        <v>95</v>
      </c>
      <c r="L65" s="20" t="s">
        <v>571</v>
      </c>
      <c r="M65" s="28" t="s">
        <v>572</v>
      </c>
      <c r="N65" s="23"/>
      <c r="O65" s="23" t="s">
        <v>98</v>
      </c>
      <c r="P65" s="20" t="s">
        <v>304</v>
      </c>
      <c r="Q65" s="20" t="s">
        <v>304</v>
      </c>
      <c r="R65" t="s">
        <v>573</v>
      </c>
      <c r="S65" t="s">
        <v>574</v>
      </c>
      <c r="T65" t="s">
        <v>575</v>
      </c>
      <c r="U65" s="6">
        <v>145416667</v>
      </c>
      <c r="V65" s="6">
        <v>145416667</v>
      </c>
      <c r="W65" s="29">
        <v>12500000</v>
      </c>
      <c r="X65" s="29">
        <v>0</v>
      </c>
      <c r="Y65" s="23" t="s">
        <v>104</v>
      </c>
      <c r="Z65" t="s">
        <v>98</v>
      </c>
      <c r="AA65" t="s">
        <v>105</v>
      </c>
      <c r="AB65" s="30"/>
      <c r="AC65" s="30"/>
      <c r="AD65" s="30"/>
      <c r="AE65" s="24">
        <v>4424</v>
      </c>
      <c r="AF65" s="31">
        <v>45294</v>
      </c>
      <c r="AG65">
        <v>7424</v>
      </c>
      <c r="AH65" s="26">
        <v>45303</v>
      </c>
      <c r="AI65" s="32" t="s">
        <v>106</v>
      </c>
      <c r="AJ65" t="s">
        <v>308</v>
      </c>
      <c r="AK65" s="33"/>
      <c r="AL65" t="s">
        <v>98</v>
      </c>
      <c r="AM65" s="26">
        <v>45302</v>
      </c>
      <c r="AN65" s="23" t="s">
        <v>108</v>
      </c>
      <c r="AO65" s="23" t="s">
        <v>108</v>
      </c>
      <c r="AP65" t="s">
        <v>109</v>
      </c>
      <c r="AQ65" t="s">
        <v>309</v>
      </c>
      <c r="AR65" t="s">
        <v>310</v>
      </c>
      <c r="AS65" t="s">
        <v>304</v>
      </c>
      <c r="AT65" s="23">
        <v>80111600</v>
      </c>
      <c r="AU65" s="41" t="s">
        <v>576</v>
      </c>
      <c r="AV65" s="23" t="s">
        <v>113</v>
      </c>
      <c r="AW65" s="20" t="s">
        <v>114</v>
      </c>
      <c r="AX65" s="26">
        <v>45302</v>
      </c>
      <c r="AY65" s="20" t="s">
        <v>115</v>
      </c>
      <c r="AZ65" s="26">
        <v>45302</v>
      </c>
      <c r="BA65" s="26">
        <v>45303</v>
      </c>
      <c r="BB65" s="26">
        <v>45656</v>
      </c>
      <c r="BC65" s="35">
        <f>+Tabla3[[#This Row],[FECHA TERMINACION
(INICIAL)]]-Tabla3[[#This Row],[FECHA INICIO]]</f>
        <v>353</v>
      </c>
      <c r="BD65" s="35">
        <f>+Tabla3[[#This Row],[PLAZO DE EJECUCIÓN EN DÍAS (INICIAL)]]/30</f>
        <v>11.766666666666667</v>
      </c>
      <c r="BE65" t="s">
        <v>577</v>
      </c>
      <c r="BF65" s="29">
        <f>+[1]BD_2!E63</f>
        <v>0</v>
      </c>
      <c r="BG65" s="29">
        <f>[1]BD_2!BA63</f>
        <v>0</v>
      </c>
      <c r="BH65" s="23">
        <f>[1]BD_2!CF63</f>
        <v>0</v>
      </c>
      <c r="BI65" s="23">
        <f>+COUNTIF(Tabla3[[#This Row],[VALOR REDUCIDO]:[TOTAL TIEMPO PRORROGADO EN DÍAS
]],"&lt;&gt;0")</f>
        <v>0</v>
      </c>
      <c r="BJ65" s="23" t="str">
        <f>+[1]BD_2!CG63</f>
        <v>2 NO</v>
      </c>
      <c r="BK65" s="26" t="str">
        <f>[1]BD_2!CL63</f>
        <v>1 SI</v>
      </c>
      <c r="BL65" s="23" t="s">
        <v>98</v>
      </c>
      <c r="BM65">
        <f t="shared" si="0"/>
        <v>353</v>
      </c>
      <c r="BN65" s="36">
        <f t="shared" si="1"/>
        <v>45303</v>
      </c>
      <c r="BO65" s="36">
        <f t="shared" si="2"/>
        <v>45656</v>
      </c>
      <c r="BP65" s="37" t="e">
        <f>IF(((#REF!-$BN65)/($BO65-$BN65))&gt;=100%,100%,((#REF!-$BN65)/($BO65-$BN65)))</f>
        <v>#REF!</v>
      </c>
      <c r="BQ65" s="29">
        <f t="shared" si="5"/>
        <v>145416667</v>
      </c>
      <c r="BR65" s="23" t="str">
        <f>+IF(BK65="1 SI","FINALIZADO",IF($BO65&lt;=#REF!,"FINALIZADO","EJECUCIÓN"))</f>
        <v>FINALIZADO</v>
      </c>
      <c r="BS65" s="23">
        <v>22083334</v>
      </c>
      <c r="BT65" s="23">
        <f>+Tabla3[[#This Row],[VALOR TOTAL DE CONTRATO (ANTES DE LIQUIDACIÓN - LIBERACIÓN DE SALDOS)]]-Tabla3[[#This Row],[RECURSO TOTALES DESEMBOLSADOS]]</f>
        <v>123333333</v>
      </c>
      <c r="BU65" s="23"/>
      <c r="BW65" s="23" t="s">
        <v>98</v>
      </c>
      <c r="BX65" s="23" t="str">
        <f t="shared" si="4"/>
        <v>enero</v>
      </c>
      <c r="BY65" s="23" t="s">
        <v>113</v>
      </c>
      <c r="BZ65" s="23" t="s">
        <v>113</v>
      </c>
      <c r="CA65" s="23" t="s">
        <v>113</v>
      </c>
      <c r="CB65" t="s">
        <v>117</v>
      </c>
      <c r="CC65" t="s">
        <v>118</v>
      </c>
    </row>
    <row r="66" spans="1:81" x14ac:dyDescent="0.25">
      <c r="A66" s="23">
        <v>2024</v>
      </c>
      <c r="B66" s="25">
        <v>59</v>
      </c>
      <c r="C66" s="23" t="s">
        <v>87</v>
      </c>
      <c r="D66" t="s">
        <v>88</v>
      </c>
      <c r="E66" t="s">
        <v>89</v>
      </c>
      <c r="F66" t="s">
        <v>90</v>
      </c>
      <c r="G66" t="s">
        <v>91</v>
      </c>
      <c r="H66" s="23" t="s">
        <v>92</v>
      </c>
      <c r="I66" s="23" t="s">
        <v>119</v>
      </c>
      <c r="J66" t="s">
        <v>578</v>
      </c>
      <c r="K66" s="23" t="s">
        <v>95</v>
      </c>
      <c r="L66" s="20" t="s">
        <v>579</v>
      </c>
      <c r="M66" s="28" t="s">
        <v>580</v>
      </c>
      <c r="N66" s="23"/>
      <c r="O66" s="23" t="s">
        <v>98</v>
      </c>
      <c r="P66" s="20" t="s">
        <v>304</v>
      </c>
      <c r="Q66" s="20" t="s">
        <v>304</v>
      </c>
      <c r="R66" t="s">
        <v>581</v>
      </c>
      <c r="S66" t="s">
        <v>582</v>
      </c>
      <c r="T66" t="s">
        <v>583</v>
      </c>
      <c r="U66" s="6">
        <v>96556667</v>
      </c>
      <c r="V66" s="6">
        <v>96556667</v>
      </c>
      <c r="W66" s="29">
        <v>8300000</v>
      </c>
      <c r="X66" s="29">
        <v>0</v>
      </c>
      <c r="Y66" s="23" t="s">
        <v>104</v>
      </c>
      <c r="Z66" t="s">
        <v>98</v>
      </c>
      <c r="AA66" t="s">
        <v>105</v>
      </c>
      <c r="AB66" s="30"/>
      <c r="AC66" s="30"/>
      <c r="AD66" s="30"/>
      <c r="AE66" s="24">
        <v>4424</v>
      </c>
      <c r="AF66" s="31">
        <v>45294</v>
      </c>
      <c r="AG66">
        <v>7024</v>
      </c>
      <c r="AH66" s="26">
        <v>45303</v>
      </c>
      <c r="AI66" s="32" t="s">
        <v>106</v>
      </c>
      <c r="AJ66" t="s">
        <v>308</v>
      </c>
      <c r="AK66" s="33"/>
      <c r="AL66" t="s">
        <v>98</v>
      </c>
      <c r="AM66" s="26">
        <v>45302</v>
      </c>
      <c r="AN66" s="23" t="s">
        <v>108</v>
      </c>
      <c r="AO66" s="23" t="s">
        <v>108</v>
      </c>
      <c r="AP66" t="s">
        <v>109</v>
      </c>
      <c r="AQ66" t="s">
        <v>309</v>
      </c>
      <c r="AR66" t="s">
        <v>310</v>
      </c>
      <c r="AS66" t="s">
        <v>304</v>
      </c>
      <c r="AT66" s="23">
        <v>80111600</v>
      </c>
      <c r="AU66" s="41" t="s">
        <v>584</v>
      </c>
      <c r="AV66" s="23" t="s">
        <v>113</v>
      </c>
      <c r="AW66" s="20" t="s">
        <v>114</v>
      </c>
      <c r="AX66" s="26">
        <v>45302</v>
      </c>
      <c r="AY66" s="20" t="s">
        <v>115</v>
      </c>
      <c r="AZ66" s="26">
        <v>45302</v>
      </c>
      <c r="BA66" s="26">
        <v>45303</v>
      </c>
      <c r="BB66" s="26">
        <v>45656</v>
      </c>
      <c r="BC66" s="35">
        <f>+Tabla3[[#This Row],[FECHA TERMINACION
(INICIAL)]]-Tabla3[[#This Row],[FECHA INICIO]]</f>
        <v>353</v>
      </c>
      <c r="BD66" s="35">
        <f>+Tabla3[[#This Row],[PLAZO DE EJECUCIÓN EN DÍAS (INICIAL)]]/30</f>
        <v>11.766666666666667</v>
      </c>
      <c r="BE66" t="s">
        <v>577</v>
      </c>
      <c r="BF66" s="29">
        <f>+[1]BD_2!E64</f>
        <v>0</v>
      </c>
      <c r="BG66" s="29">
        <f>[1]BD_2!BA64</f>
        <v>0</v>
      </c>
      <c r="BH66" s="23">
        <f>[1]BD_2!CF64</f>
        <v>0</v>
      </c>
      <c r="BI66" s="23">
        <f>+COUNTIF(Tabla3[[#This Row],[VALOR REDUCIDO]:[TOTAL TIEMPO PRORROGADO EN DÍAS
]],"&lt;&gt;0")</f>
        <v>0</v>
      </c>
      <c r="BJ66" s="23" t="str">
        <f>+[1]BD_2!CG64</f>
        <v>2 NO</v>
      </c>
      <c r="BK66" s="26" t="str">
        <f>[1]BD_2!CL64</f>
        <v>2 NO</v>
      </c>
      <c r="BL66" s="23" t="s">
        <v>98</v>
      </c>
      <c r="BM66">
        <f t="shared" si="0"/>
        <v>353</v>
      </c>
      <c r="BN66" s="36">
        <f t="shared" si="1"/>
        <v>45303</v>
      </c>
      <c r="BO66" s="36">
        <f t="shared" si="2"/>
        <v>45656</v>
      </c>
      <c r="BP66" s="37" t="e">
        <f>IF(((#REF!-$BN66)/($BO66-$BN66))&gt;=100%,100%,((#REF!-$BN66)/($BO66-$BN66)))</f>
        <v>#REF!</v>
      </c>
      <c r="BQ66" s="29">
        <f t="shared" si="5"/>
        <v>96556667</v>
      </c>
      <c r="BR66" s="23" t="e">
        <f>+IF(BK66="1 SI","FINALIZADO",IF($BO66&lt;=#REF!,"FINALIZADO","EJECUCIÓN"))</f>
        <v>#REF!</v>
      </c>
      <c r="BS66" s="23">
        <v>96556667</v>
      </c>
      <c r="BT66" s="23">
        <f>+Tabla3[[#This Row],[VALOR TOTAL DE CONTRATO (ANTES DE LIQUIDACIÓN - LIBERACIÓN DE SALDOS)]]-Tabla3[[#This Row],[RECURSO TOTALES DESEMBOLSADOS]]</f>
        <v>0</v>
      </c>
      <c r="BU66" s="23"/>
      <c r="BW66" s="23" t="s">
        <v>98</v>
      </c>
      <c r="BX66" s="23" t="str">
        <f t="shared" si="4"/>
        <v>enero</v>
      </c>
      <c r="BY66" s="23" t="s">
        <v>113</v>
      </c>
      <c r="BZ66" s="23" t="s">
        <v>113</v>
      </c>
      <c r="CA66" s="23" t="s">
        <v>113</v>
      </c>
      <c r="CB66" t="s">
        <v>117</v>
      </c>
      <c r="CC66" t="s">
        <v>118</v>
      </c>
    </row>
    <row r="67" spans="1:81" x14ac:dyDescent="0.25">
      <c r="A67" s="23">
        <v>2024</v>
      </c>
      <c r="B67" s="25">
        <v>60</v>
      </c>
      <c r="C67" s="23" t="s">
        <v>87</v>
      </c>
      <c r="D67" t="s">
        <v>88</v>
      </c>
      <c r="E67" t="s">
        <v>89</v>
      </c>
      <c r="F67" t="s">
        <v>90</v>
      </c>
      <c r="G67" t="s">
        <v>91</v>
      </c>
      <c r="H67" s="23" t="s">
        <v>92</v>
      </c>
      <c r="I67" s="23" t="s">
        <v>119</v>
      </c>
      <c r="J67" t="s">
        <v>585</v>
      </c>
      <c r="K67" s="23" t="s">
        <v>95</v>
      </c>
      <c r="L67" s="20" t="s">
        <v>451</v>
      </c>
      <c r="M67" s="28" t="s">
        <v>586</v>
      </c>
      <c r="N67" s="23"/>
      <c r="O67" s="23" t="s">
        <v>98</v>
      </c>
      <c r="P67" s="20" t="s">
        <v>304</v>
      </c>
      <c r="Q67" s="20" t="s">
        <v>304</v>
      </c>
      <c r="R67" t="s">
        <v>587</v>
      </c>
      <c r="S67" t="s">
        <v>588</v>
      </c>
      <c r="T67" t="s">
        <v>589</v>
      </c>
      <c r="U67" s="6">
        <v>151233333</v>
      </c>
      <c r="V67" s="6">
        <v>151233333</v>
      </c>
      <c r="W67" s="29">
        <v>13000000</v>
      </c>
      <c r="X67" s="29">
        <v>0</v>
      </c>
      <c r="Y67" s="23" t="s">
        <v>104</v>
      </c>
      <c r="Z67" t="s">
        <v>98</v>
      </c>
      <c r="AA67" t="s">
        <v>105</v>
      </c>
      <c r="AB67" s="30"/>
      <c r="AC67" s="30"/>
      <c r="AD67" s="30"/>
      <c r="AE67" s="24">
        <v>4424</v>
      </c>
      <c r="AF67" s="31">
        <v>45294</v>
      </c>
      <c r="AG67">
        <v>6824</v>
      </c>
      <c r="AH67" s="26">
        <v>45303</v>
      </c>
      <c r="AI67" s="32" t="s">
        <v>106</v>
      </c>
      <c r="AJ67" t="s">
        <v>308</v>
      </c>
      <c r="AK67" s="33"/>
      <c r="AL67" t="s">
        <v>98</v>
      </c>
      <c r="AM67" s="26">
        <v>45302</v>
      </c>
      <c r="AN67" s="23" t="s">
        <v>108</v>
      </c>
      <c r="AO67" s="23" t="s">
        <v>108</v>
      </c>
      <c r="AP67" t="s">
        <v>109</v>
      </c>
      <c r="AQ67" t="s">
        <v>309</v>
      </c>
      <c r="AR67" t="s">
        <v>310</v>
      </c>
      <c r="AS67" t="s">
        <v>304</v>
      </c>
      <c r="AT67" s="23">
        <v>80111600</v>
      </c>
      <c r="AU67" s="41" t="s">
        <v>590</v>
      </c>
      <c r="AV67" s="23" t="s">
        <v>113</v>
      </c>
      <c r="AW67" s="20" t="s">
        <v>114</v>
      </c>
      <c r="AX67" s="26">
        <v>45302</v>
      </c>
      <c r="AY67" s="20" t="s">
        <v>115</v>
      </c>
      <c r="AZ67" s="26">
        <v>45302</v>
      </c>
      <c r="BA67" s="26">
        <v>45303</v>
      </c>
      <c r="BB67" s="26">
        <v>45656</v>
      </c>
      <c r="BC67" s="35">
        <f>+Tabla3[[#This Row],[FECHA TERMINACION
(INICIAL)]]-Tabla3[[#This Row],[FECHA INICIO]]</f>
        <v>353</v>
      </c>
      <c r="BD67" s="35">
        <f>+Tabla3[[#This Row],[PLAZO DE EJECUCIÓN EN DÍAS (INICIAL)]]/30</f>
        <v>11.766666666666667</v>
      </c>
      <c r="BE67" t="s">
        <v>577</v>
      </c>
      <c r="BF67" s="29">
        <f>+[1]BD_2!E65</f>
        <v>0</v>
      </c>
      <c r="BG67" s="29">
        <f>[1]BD_2!BA65</f>
        <v>0</v>
      </c>
      <c r="BH67" s="23">
        <f>[1]BD_2!CF65</f>
        <v>0</v>
      </c>
      <c r="BI67" s="23">
        <f>+COUNTIF(Tabla3[[#This Row],[VALOR REDUCIDO]:[TOTAL TIEMPO PRORROGADO EN DÍAS
]],"&lt;&gt;0")</f>
        <v>0</v>
      </c>
      <c r="BJ67" s="23" t="str">
        <f>+[1]BD_2!CG65</f>
        <v>2 NO</v>
      </c>
      <c r="BK67" s="26" t="str">
        <f>[1]BD_2!CL65</f>
        <v>1 SI</v>
      </c>
      <c r="BL67" s="23" t="s">
        <v>98</v>
      </c>
      <c r="BM67">
        <f t="shared" si="0"/>
        <v>353</v>
      </c>
      <c r="BN67" s="36">
        <f t="shared" si="1"/>
        <v>45303</v>
      </c>
      <c r="BO67" s="36">
        <f t="shared" si="2"/>
        <v>45656</v>
      </c>
      <c r="BP67" s="37" t="e">
        <f>IF(((#REF!-$BN67)/($BO67-$BN67))&gt;=100%,100%,((#REF!-$BN67)/($BO67-$BN67)))</f>
        <v>#REF!</v>
      </c>
      <c r="BQ67" s="29">
        <f t="shared" si="5"/>
        <v>151233333</v>
      </c>
      <c r="BR67" s="23" t="str">
        <f>+IF(BK67="1 SI","FINALIZADO",IF($BO67&lt;=#REF!,"FINALIZADO","EJECUCIÓN"))</f>
        <v>FINALIZADO</v>
      </c>
      <c r="BS67" s="23">
        <v>62833333</v>
      </c>
      <c r="BT67" s="23">
        <f>+Tabla3[[#This Row],[VALOR TOTAL DE CONTRATO (ANTES DE LIQUIDACIÓN - LIBERACIÓN DE SALDOS)]]-Tabla3[[#This Row],[RECURSO TOTALES DESEMBOLSADOS]]</f>
        <v>88400000</v>
      </c>
      <c r="BU67" s="23"/>
      <c r="BW67" s="23" t="s">
        <v>98</v>
      </c>
      <c r="BX67" s="23" t="str">
        <f t="shared" si="4"/>
        <v>enero</v>
      </c>
      <c r="BY67" s="23" t="s">
        <v>113</v>
      </c>
      <c r="BZ67" s="23" t="s">
        <v>113</v>
      </c>
      <c r="CA67" s="23" t="s">
        <v>113</v>
      </c>
      <c r="CB67" t="s">
        <v>117</v>
      </c>
      <c r="CC67" t="s">
        <v>118</v>
      </c>
    </row>
    <row r="68" spans="1:81" x14ac:dyDescent="0.25">
      <c r="A68" s="23">
        <v>2024</v>
      </c>
      <c r="B68" s="25">
        <v>61</v>
      </c>
      <c r="C68" s="23" t="s">
        <v>87</v>
      </c>
      <c r="D68" t="s">
        <v>88</v>
      </c>
      <c r="E68" t="s">
        <v>89</v>
      </c>
      <c r="F68" t="s">
        <v>90</v>
      </c>
      <c r="G68" t="s">
        <v>91</v>
      </c>
      <c r="H68" s="23" t="s">
        <v>92</v>
      </c>
      <c r="I68" s="23" t="s">
        <v>119</v>
      </c>
      <c r="J68" t="s">
        <v>591</v>
      </c>
      <c r="K68" s="23" t="s">
        <v>95</v>
      </c>
      <c r="L68" t="s">
        <v>592</v>
      </c>
      <c r="M68" s="28" t="s">
        <v>593</v>
      </c>
      <c r="N68" s="23"/>
      <c r="O68" s="23" t="s">
        <v>98</v>
      </c>
      <c r="P68" s="20" t="s">
        <v>304</v>
      </c>
      <c r="Q68" s="20" t="s">
        <v>304</v>
      </c>
      <c r="R68" t="s">
        <v>594</v>
      </c>
      <c r="S68" t="s">
        <v>595</v>
      </c>
      <c r="T68" t="s">
        <v>596</v>
      </c>
      <c r="U68" s="6">
        <v>115000000</v>
      </c>
      <c r="V68" s="6">
        <v>115000000</v>
      </c>
      <c r="W68" s="29">
        <v>10000000</v>
      </c>
      <c r="X68" s="29">
        <v>0</v>
      </c>
      <c r="Y68" s="23" t="s">
        <v>104</v>
      </c>
      <c r="Z68" t="s">
        <v>98</v>
      </c>
      <c r="AA68" t="s">
        <v>105</v>
      </c>
      <c r="AB68" s="30"/>
      <c r="AC68" s="30"/>
      <c r="AD68" s="30"/>
      <c r="AE68" s="24">
        <v>4424</v>
      </c>
      <c r="AF68" s="31">
        <v>45294</v>
      </c>
      <c r="AG68">
        <v>11524</v>
      </c>
      <c r="AH68" s="26">
        <v>45307</v>
      </c>
      <c r="AI68" s="32" t="s">
        <v>106</v>
      </c>
      <c r="AJ68" t="s">
        <v>308</v>
      </c>
      <c r="AK68" s="33"/>
      <c r="AL68" t="s">
        <v>98</v>
      </c>
      <c r="AM68" s="26">
        <v>45306</v>
      </c>
      <c r="AN68" s="23" t="s">
        <v>108</v>
      </c>
      <c r="AO68" s="23" t="s">
        <v>108</v>
      </c>
      <c r="AP68" t="s">
        <v>109</v>
      </c>
      <c r="AQ68" t="s">
        <v>309</v>
      </c>
      <c r="AR68" t="s">
        <v>310</v>
      </c>
      <c r="AS68" t="s">
        <v>304</v>
      </c>
      <c r="AT68" s="23">
        <v>80111600</v>
      </c>
      <c r="AU68" s="41" t="s">
        <v>597</v>
      </c>
      <c r="AV68" s="23" t="s">
        <v>113</v>
      </c>
      <c r="AW68" s="20" t="s">
        <v>114</v>
      </c>
      <c r="AX68" s="26">
        <v>45306</v>
      </c>
      <c r="AY68" s="20" t="s">
        <v>115</v>
      </c>
      <c r="AZ68" s="26">
        <v>45306</v>
      </c>
      <c r="BA68" s="26">
        <v>45307</v>
      </c>
      <c r="BB68" s="26">
        <v>45656</v>
      </c>
      <c r="BC68" s="35">
        <f>+Tabla3[[#This Row],[FECHA TERMINACION
(INICIAL)]]-Tabla3[[#This Row],[FECHA INICIO]]</f>
        <v>349</v>
      </c>
      <c r="BD68" s="35">
        <f>+Tabla3[[#This Row],[PLAZO DE EJECUCIÓN EN DÍAS (INICIAL)]]/30</f>
        <v>11.633333333333333</v>
      </c>
      <c r="BE68" t="s">
        <v>598</v>
      </c>
      <c r="BF68" s="29">
        <f>+[1]BD_2!E66</f>
        <v>0</v>
      </c>
      <c r="BG68" s="29">
        <f>[1]BD_2!BA66</f>
        <v>0</v>
      </c>
      <c r="BH68" s="23">
        <f>[1]BD_2!CF66</f>
        <v>0</v>
      </c>
      <c r="BI68" s="23">
        <f>+COUNTIF(Tabla3[[#This Row],[VALOR REDUCIDO]:[TOTAL TIEMPO PRORROGADO EN DÍAS
]],"&lt;&gt;0")</f>
        <v>0</v>
      </c>
      <c r="BJ68" s="23" t="str">
        <f>+[1]BD_2!CG66</f>
        <v>2 NO</v>
      </c>
      <c r="BK68" s="26" t="str">
        <f>[1]BD_2!CL66</f>
        <v>1 SI</v>
      </c>
      <c r="BL68" s="23" t="s">
        <v>98</v>
      </c>
      <c r="BM68">
        <f t="shared" si="0"/>
        <v>349</v>
      </c>
      <c r="BN68" s="36">
        <f t="shared" si="1"/>
        <v>45307</v>
      </c>
      <c r="BO68" s="36">
        <f t="shared" si="2"/>
        <v>45656</v>
      </c>
      <c r="BP68" s="37" t="e">
        <f>IF(((#REF!-$BN68)/($BO68-$BN68))&gt;=100%,100%,((#REF!-$BN68)/($BO68-$BN68)))</f>
        <v>#REF!</v>
      </c>
      <c r="BQ68" s="29">
        <f t="shared" ref="BQ68:BQ99" si="6">$V68+$BG68-$BF68</f>
        <v>115000000</v>
      </c>
      <c r="BR68" s="23" t="str">
        <f>+IF(BK68="1 SI","FINALIZADO",IF($BO68&lt;=#REF!,"FINALIZADO","EJECUCIÓN"))</f>
        <v>FINALIZADO</v>
      </c>
      <c r="BS68" s="23">
        <v>45000000</v>
      </c>
      <c r="BT68" s="23">
        <f>+Tabla3[[#This Row],[VALOR TOTAL DE CONTRATO (ANTES DE LIQUIDACIÓN - LIBERACIÓN DE SALDOS)]]-Tabla3[[#This Row],[RECURSO TOTALES DESEMBOLSADOS]]</f>
        <v>70000000</v>
      </c>
      <c r="BU68" s="23"/>
      <c r="BW68" s="23" t="s">
        <v>98</v>
      </c>
      <c r="BX68" s="23" t="str">
        <f t="shared" ref="BX68:BX131" si="7">TEXT(AM68,"MMMM")</f>
        <v>enero</v>
      </c>
      <c r="BY68" s="23" t="s">
        <v>113</v>
      </c>
      <c r="BZ68" s="23" t="s">
        <v>113</v>
      </c>
      <c r="CA68" s="23" t="s">
        <v>113</v>
      </c>
      <c r="CB68" t="s">
        <v>117</v>
      </c>
      <c r="CC68" t="s">
        <v>118</v>
      </c>
    </row>
    <row r="69" spans="1:81" x14ac:dyDescent="0.25">
      <c r="A69" s="23">
        <v>2024</v>
      </c>
      <c r="B69" s="25">
        <v>62</v>
      </c>
      <c r="C69" s="23" t="s">
        <v>87</v>
      </c>
      <c r="D69" t="s">
        <v>88</v>
      </c>
      <c r="E69" t="s">
        <v>89</v>
      </c>
      <c r="F69" t="s">
        <v>90</v>
      </c>
      <c r="G69" t="s">
        <v>91</v>
      </c>
      <c r="H69" s="23" t="s">
        <v>92</v>
      </c>
      <c r="I69" s="23" t="s">
        <v>119</v>
      </c>
      <c r="J69" t="s">
        <v>599</v>
      </c>
      <c r="K69" s="23" t="s">
        <v>95</v>
      </c>
      <c r="L69" s="20" t="s">
        <v>600</v>
      </c>
      <c r="M69" s="28" t="s">
        <v>601</v>
      </c>
      <c r="N69" s="23"/>
      <c r="O69" s="23" t="s">
        <v>98</v>
      </c>
      <c r="P69" s="20" t="s">
        <v>304</v>
      </c>
      <c r="Q69" s="20" t="s">
        <v>304</v>
      </c>
      <c r="R69" t="s">
        <v>602</v>
      </c>
      <c r="S69" t="s">
        <v>603</v>
      </c>
      <c r="T69" t="s">
        <v>604</v>
      </c>
      <c r="U69" s="6">
        <v>80500000</v>
      </c>
      <c r="V69" s="6">
        <v>80500000</v>
      </c>
      <c r="W69" s="29">
        <v>7000000</v>
      </c>
      <c r="X69" s="29">
        <v>0</v>
      </c>
      <c r="Y69" s="23" t="s">
        <v>104</v>
      </c>
      <c r="Z69" t="s">
        <v>98</v>
      </c>
      <c r="AA69" t="s">
        <v>105</v>
      </c>
      <c r="AB69" s="30"/>
      <c r="AC69" s="30"/>
      <c r="AD69" s="30"/>
      <c r="AE69" s="24">
        <v>4424</v>
      </c>
      <c r="AF69" s="31">
        <v>45294</v>
      </c>
      <c r="AG69">
        <v>12024</v>
      </c>
      <c r="AH69" s="26">
        <v>45307</v>
      </c>
      <c r="AI69" s="32" t="s">
        <v>106</v>
      </c>
      <c r="AJ69" t="s">
        <v>308</v>
      </c>
      <c r="AK69" s="33"/>
      <c r="AL69" t="s">
        <v>98</v>
      </c>
      <c r="AM69" s="26">
        <v>45306</v>
      </c>
      <c r="AN69" s="23" t="s">
        <v>108</v>
      </c>
      <c r="AO69" s="23" t="s">
        <v>108</v>
      </c>
      <c r="AP69" t="s">
        <v>109</v>
      </c>
      <c r="AQ69" t="s">
        <v>309</v>
      </c>
      <c r="AR69" t="s">
        <v>310</v>
      </c>
      <c r="AS69" t="s">
        <v>304</v>
      </c>
      <c r="AT69" s="23">
        <v>80111600</v>
      </c>
      <c r="AU69" s="41" t="s">
        <v>605</v>
      </c>
      <c r="AV69" s="23" t="s">
        <v>113</v>
      </c>
      <c r="AW69" s="20" t="s">
        <v>114</v>
      </c>
      <c r="AX69" s="26">
        <v>45306</v>
      </c>
      <c r="AY69" s="20" t="s">
        <v>115</v>
      </c>
      <c r="AZ69" s="26">
        <v>45306</v>
      </c>
      <c r="BA69" s="26">
        <v>45307</v>
      </c>
      <c r="BB69" s="26">
        <v>45656</v>
      </c>
      <c r="BC69" s="35">
        <f>+Tabla3[[#This Row],[FECHA TERMINACION
(INICIAL)]]-Tabla3[[#This Row],[FECHA INICIO]]</f>
        <v>349</v>
      </c>
      <c r="BD69" s="35">
        <f>+Tabla3[[#This Row],[PLAZO DE EJECUCIÓN EN DÍAS (INICIAL)]]/30</f>
        <v>11.633333333333333</v>
      </c>
      <c r="BE69" t="s">
        <v>598</v>
      </c>
      <c r="BF69" s="29">
        <f>+[1]BD_2!E67</f>
        <v>0</v>
      </c>
      <c r="BG69" s="29">
        <f>[1]BD_2!BA67</f>
        <v>0</v>
      </c>
      <c r="BH69" s="23">
        <f>[1]BD_2!CF67</f>
        <v>0</v>
      </c>
      <c r="BI69" s="23">
        <f>+COUNTIF(Tabla3[[#This Row],[VALOR REDUCIDO]:[TOTAL TIEMPO PRORROGADO EN DÍAS
]],"&lt;&gt;0")</f>
        <v>0</v>
      </c>
      <c r="BJ69" s="23" t="str">
        <f>+[1]BD_2!CG67</f>
        <v>2 NO</v>
      </c>
      <c r="BK69" s="26" t="str">
        <f>[1]BD_2!CL67</f>
        <v>1 SI</v>
      </c>
      <c r="BL69" s="23" t="s">
        <v>98</v>
      </c>
      <c r="BM69">
        <f t="shared" ref="BM69:BM131" si="8">$BO69-$BN69</f>
        <v>349</v>
      </c>
      <c r="BN69" s="36">
        <f t="shared" ref="BN69:BN131" si="9">$BA69</f>
        <v>45307</v>
      </c>
      <c r="BO69" s="36">
        <f t="shared" ref="BO69:BO131" si="10">$BB69+$BH69</f>
        <v>45656</v>
      </c>
      <c r="BP69" s="37" t="e">
        <f>IF(((#REF!-$BN69)/($BO69-$BN69))&gt;=100%,100%,((#REF!-$BN69)/($BO69-$BN69)))</f>
        <v>#REF!</v>
      </c>
      <c r="BQ69" s="29">
        <f t="shared" si="6"/>
        <v>80500000</v>
      </c>
      <c r="BR69" s="23" t="str">
        <f>+IF(BK69="1 SI","FINALIZADO",IF($BO69&lt;=#REF!,"FINALIZADO","EJECUCIÓN"))</f>
        <v>FINALIZADO</v>
      </c>
      <c r="BS69" s="23">
        <v>26833333</v>
      </c>
      <c r="BT69" s="23">
        <f>+Tabla3[[#This Row],[VALOR TOTAL DE CONTRATO (ANTES DE LIQUIDACIÓN - LIBERACIÓN DE SALDOS)]]-Tabla3[[#This Row],[RECURSO TOTALES DESEMBOLSADOS]]</f>
        <v>53666667</v>
      </c>
      <c r="BU69" s="23"/>
      <c r="BW69" s="23" t="s">
        <v>98</v>
      </c>
      <c r="BX69" s="23" t="str">
        <f t="shared" si="7"/>
        <v>enero</v>
      </c>
      <c r="BY69" s="23" t="s">
        <v>113</v>
      </c>
      <c r="BZ69" s="23" t="s">
        <v>113</v>
      </c>
      <c r="CA69" s="23" t="s">
        <v>113</v>
      </c>
      <c r="CB69" t="s">
        <v>117</v>
      </c>
      <c r="CC69" t="s">
        <v>118</v>
      </c>
    </row>
    <row r="70" spans="1:81" x14ac:dyDescent="0.25">
      <c r="A70" s="23">
        <v>2024</v>
      </c>
      <c r="B70" s="25">
        <v>63</v>
      </c>
      <c r="C70" s="23" t="s">
        <v>87</v>
      </c>
      <c r="D70" t="s">
        <v>88</v>
      </c>
      <c r="E70" t="s">
        <v>89</v>
      </c>
      <c r="F70" t="s">
        <v>90</v>
      </c>
      <c r="G70" t="s">
        <v>91</v>
      </c>
      <c r="H70" s="23" t="s">
        <v>92</v>
      </c>
      <c r="I70" s="23" t="s">
        <v>119</v>
      </c>
      <c r="J70" t="s">
        <v>606</v>
      </c>
      <c r="K70" s="23" t="s">
        <v>95</v>
      </c>
      <c r="L70" s="20" t="s">
        <v>607</v>
      </c>
      <c r="M70" s="28" t="s">
        <v>608</v>
      </c>
      <c r="N70" s="23"/>
      <c r="O70" s="23" t="s">
        <v>98</v>
      </c>
      <c r="P70" s="20" t="s">
        <v>304</v>
      </c>
      <c r="Q70" s="20" t="s">
        <v>304</v>
      </c>
      <c r="R70" t="s">
        <v>609</v>
      </c>
      <c r="S70" t="s">
        <v>610</v>
      </c>
      <c r="T70" t="s">
        <v>611</v>
      </c>
      <c r="U70" s="6">
        <v>92000000</v>
      </c>
      <c r="V70" s="6">
        <v>92000000</v>
      </c>
      <c r="W70" s="29">
        <v>8000000</v>
      </c>
      <c r="X70" s="29">
        <v>0</v>
      </c>
      <c r="Y70" s="23" t="s">
        <v>104</v>
      </c>
      <c r="Z70" t="s">
        <v>98</v>
      </c>
      <c r="AA70" t="s">
        <v>105</v>
      </c>
      <c r="AB70" s="30"/>
      <c r="AC70" s="30"/>
      <c r="AD70" s="30"/>
      <c r="AE70" s="24">
        <v>4424</v>
      </c>
      <c r="AF70" s="31">
        <v>45294</v>
      </c>
      <c r="AG70">
        <v>11724</v>
      </c>
      <c r="AH70" s="26">
        <v>45307</v>
      </c>
      <c r="AI70" s="32" t="s">
        <v>106</v>
      </c>
      <c r="AJ70" t="s">
        <v>308</v>
      </c>
      <c r="AK70" s="33"/>
      <c r="AL70" t="s">
        <v>98</v>
      </c>
      <c r="AM70" s="26">
        <v>45306</v>
      </c>
      <c r="AN70" s="23" t="s">
        <v>108</v>
      </c>
      <c r="AO70" s="23" t="s">
        <v>108</v>
      </c>
      <c r="AP70" t="s">
        <v>109</v>
      </c>
      <c r="AQ70" t="s">
        <v>309</v>
      </c>
      <c r="AR70" t="s">
        <v>310</v>
      </c>
      <c r="AS70" t="s">
        <v>304</v>
      </c>
      <c r="AT70" s="23">
        <v>80111600</v>
      </c>
      <c r="AU70" s="41" t="s">
        <v>612</v>
      </c>
      <c r="AV70" s="23" t="s">
        <v>113</v>
      </c>
      <c r="AW70" s="20" t="s">
        <v>114</v>
      </c>
      <c r="AX70" s="26">
        <v>45306</v>
      </c>
      <c r="AY70" s="20" t="s">
        <v>115</v>
      </c>
      <c r="AZ70" s="26">
        <v>45306</v>
      </c>
      <c r="BA70" s="26">
        <v>45307</v>
      </c>
      <c r="BB70" s="26">
        <v>45656</v>
      </c>
      <c r="BC70" s="35">
        <f>+Tabla3[[#This Row],[FECHA TERMINACION
(INICIAL)]]-Tabla3[[#This Row],[FECHA INICIO]]</f>
        <v>349</v>
      </c>
      <c r="BD70" s="35">
        <f>+Tabla3[[#This Row],[PLAZO DE EJECUCIÓN EN DÍAS (INICIAL)]]/30</f>
        <v>11.633333333333333</v>
      </c>
      <c r="BE70" t="s">
        <v>598</v>
      </c>
      <c r="BF70" s="29">
        <f>+[1]BD_2!E68</f>
        <v>0</v>
      </c>
      <c r="BG70" s="29">
        <f>[1]BD_2!BA68</f>
        <v>0</v>
      </c>
      <c r="BH70" s="23">
        <f>[1]BD_2!CF68</f>
        <v>0</v>
      </c>
      <c r="BI70" s="23">
        <f>+COUNTIF(Tabla3[[#This Row],[VALOR REDUCIDO]:[TOTAL TIEMPO PRORROGADO EN DÍAS
]],"&lt;&gt;0")</f>
        <v>0</v>
      </c>
      <c r="BJ70" s="23" t="str">
        <f>+[1]BD_2!CG68</f>
        <v>2 NO</v>
      </c>
      <c r="BK70" s="26" t="str">
        <f>[1]BD_2!CL68</f>
        <v>2 NO</v>
      </c>
      <c r="BL70" s="23" t="s">
        <v>98</v>
      </c>
      <c r="BM70">
        <f t="shared" si="8"/>
        <v>349</v>
      </c>
      <c r="BN70" s="36">
        <f t="shared" si="9"/>
        <v>45307</v>
      </c>
      <c r="BO70" s="36">
        <f t="shared" si="10"/>
        <v>45656</v>
      </c>
      <c r="BP70" s="37" t="e">
        <f>IF(((#REF!-$BN70)/($BO70-$BN70))&gt;=100%,100%,((#REF!-$BN70)/($BO70-$BN70)))</f>
        <v>#REF!</v>
      </c>
      <c r="BQ70" s="29">
        <f t="shared" si="6"/>
        <v>92000000</v>
      </c>
      <c r="BR70" s="23" t="e">
        <f>+IF(BK70="1 SI","FINALIZADO",IF($BO70&lt;=#REF!,"FINALIZADO","EJECUCIÓN"))</f>
        <v>#REF!</v>
      </c>
      <c r="BS70" s="23">
        <v>92000000</v>
      </c>
      <c r="BT70" s="23">
        <f>+Tabla3[[#This Row],[VALOR TOTAL DE CONTRATO (ANTES DE LIQUIDACIÓN - LIBERACIÓN DE SALDOS)]]-Tabla3[[#This Row],[RECURSO TOTALES DESEMBOLSADOS]]</f>
        <v>0</v>
      </c>
      <c r="BU70" s="23"/>
      <c r="BW70" s="23" t="s">
        <v>98</v>
      </c>
      <c r="BX70" s="23" t="str">
        <f t="shared" si="7"/>
        <v>enero</v>
      </c>
      <c r="BY70" s="23" t="s">
        <v>113</v>
      </c>
      <c r="BZ70" s="23" t="s">
        <v>113</v>
      </c>
      <c r="CA70" s="23" t="s">
        <v>113</v>
      </c>
      <c r="CB70" t="s">
        <v>117</v>
      </c>
      <c r="CC70" t="s">
        <v>118</v>
      </c>
    </row>
    <row r="71" spans="1:81" x14ac:dyDescent="0.25">
      <c r="A71" s="23">
        <v>2024</v>
      </c>
      <c r="B71" s="25">
        <v>64</v>
      </c>
      <c r="C71" s="23" t="s">
        <v>87</v>
      </c>
      <c r="D71" t="s">
        <v>88</v>
      </c>
      <c r="E71" t="s">
        <v>89</v>
      </c>
      <c r="F71" t="s">
        <v>90</v>
      </c>
      <c r="G71" t="s">
        <v>91</v>
      </c>
      <c r="H71" s="23" t="s">
        <v>92</v>
      </c>
      <c r="I71" s="23" t="s">
        <v>119</v>
      </c>
      <c r="J71" t="s">
        <v>613</v>
      </c>
      <c r="K71" s="23" t="s">
        <v>95</v>
      </c>
      <c r="L71" s="20" t="s">
        <v>614</v>
      </c>
      <c r="M71" s="28" t="s">
        <v>615</v>
      </c>
      <c r="N71" s="23"/>
      <c r="O71" s="23" t="s">
        <v>98</v>
      </c>
      <c r="P71" s="20" t="s">
        <v>294</v>
      </c>
      <c r="Q71" s="20" t="s">
        <v>294</v>
      </c>
      <c r="R71" t="s">
        <v>616</v>
      </c>
      <c r="S71" t="s">
        <v>617</v>
      </c>
      <c r="T71" t="s">
        <v>618</v>
      </c>
      <c r="U71" s="6">
        <v>85100000</v>
      </c>
      <c r="V71" s="6">
        <v>85100000</v>
      </c>
      <c r="W71" s="29">
        <v>7400000</v>
      </c>
      <c r="X71" s="29">
        <v>0</v>
      </c>
      <c r="Y71" s="23" t="s">
        <v>104</v>
      </c>
      <c r="Z71" t="s">
        <v>98</v>
      </c>
      <c r="AA71" t="s">
        <v>105</v>
      </c>
      <c r="AB71" s="30"/>
      <c r="AC71" s="30"/>
      <c r="AD71" s="30"/>
      <c r="AE71" s="24">
        <v>3424</v>
      </c>
      <c r="AF71" s="31">
        <v>45294</v>
      </c>
      <c r="AG71">
        <v>10224</v>
      </c>
      <c r="AH71" s="26">
        <v>45306</v>
      </c>
      <c r="AI71" s="32" t="s">
        <v>106</v>
      </c>
      <c r="AJ71" t="s">
        <v>107</v>
      </c>
      <c r="AK71" s="33"/>
      <c r="AL71" t="s">
        <v>98</v>
      </c>
      <c r="AM71" s="26">
        <v>45303</v>
      </c>
      <c r="AN71" s="23" t="s">
        <v>108</v>
      </c>
      <c r="AO71" s="23" t="s">
        <v>108</v>
      </c>
      <c r="AP71" t="s">
        <v>109</v>
      </c>
      <c r="AQ71" t="s">
        <v>298</v>
      </c>
      <c r="AR71" t="s">
        <v>299</v>
      </c>
      <c r="AS71" t="s">
        <v>294</v>
      </c>
      <c r="AT71" s="23">
        <v>80111600</v>
      </c>
      <c r="AU71" s="41" t="s">
        <v>619</v>
      </c>
      <c r="AV71" s="23" t="s">
        <v>113</v>
      </c>
      <c r="AW71" s="20" t="s">
        <v>114</v>
      </c>
      <c r="AX71" s="26">
        <v>45303</v>
      </c>
      <c r="AY71" s="20" t="s">
        <v>144</v>
      </c>
      <c r="AZ71" s="26">
        <v>45303</v>
      </c>
      <c r="BA71" s="26">
        <v>45306</v>
      </c>
      <c r="BB71" s="26">
        <v>45655</v>
      </c>
      <c r="BC71" s="35">
        <f>+Tabla3[[#This Row],[FECHA TERMINACION
(INICIAL)]]-Tabla3[[#This Row],[FECHA INICIO]]</f>
        <v>349</v>
      </c>
      <c r="BD71" s="35">
        <f>+Tabla3[[#This Row],[PLAZO DE EJECUCIÓN EN DÍAS (INICIAL)]]/30</f>
        <v>11.633333333333333</v>
      </c>
      <c r="BE71" t="s">
        <v>620</v>
      </c>
      <c r="BF71" s="29">
        <f>+[1]BD_2!E69</f>
        <v>0</v>
      </c>
      <c r="BG71" s="29">
        <f>[1]BD_2!BA69</f>
        <v>0</v>
      </c>
      <c r="BH71" s="23">
        <f>[1]BD_2!CF69</f>
        <v>0</v>
      </c>
      <c r="BI71" s="23">
        <f>+COUNTIF(Tabla3[[#This Row],[VALOR REDUCIDO]:[TOTAL TIEMPO PRORROGADO EN DÍAS
]],"&lt;&gt;0")</f>
        <v>0</v>
      </c>
      <c r="BJ71" s="23" t="str">
        <f>+[1]BD_2!CG69</f>
        <v>2 NO</v>
      </c>
      <c r="BK71" s="26" t="str">
        <f>[1]BD_2!CL69</f>
        <v>2 NO</v>
      </c>
      <c r="BL71" s="23" t="s">
        <v>98</v>
      </c>
      <c r="BM71">
        <f t="shared" si="8"/>
        <v>349</v>
      </c>
      <c r="BN71" s="36">
        <f t="shared" si="9"/>
        <v>45306</v>
      </c>
      <c r="BO71" s="36">
        <f t="shared" si="10"/>
        <v>45655</v>
      </c>
      <c r="BP71" s="37" t="e">
        <f>IF(((#REF!-$BN71)/($BO71-$BN71))&gt;=100%,100%,((#REF!-$BN71)/($BO71-$BN71)))</f>
        <v>#REF!</v>
      </c>
      <c r="BQ71" s="29">
        <f t="shared" si="6"/>
        <v>85100000</v>
      </c>
      <c r="BR71" s="23" t="e">
        <f>+IF(BK71="1 SI","FINALIZADO",IF($BO71&lt;=#REF!,"FINALIZADO","EJECUCIÓN"))</f>
        <v>#REF!</v>
      </c>
      <c r="BS71" s="23">
        <v>85100000</v>
      </c>
      <c r="BT71" s="23">
        <f>+Tabla3[[#This Row],[VALOR TOTAL DE CONTRATO (ANTES DE LIQUIDACIÓN - LIBERACIÓN DE SALDOS)]]-Tabla3[[#This Row],[RECURSO TOTALES DESEMBOLSADOS]]</f>
        <v>0</v>
      </c>
      <c r="BU71" s="23"/>
      <c r="BW71" s="23" t="s">
        <v>98</v>
      </c>
      <c r="BX71" s="23" t="str">
        <f t="shared" si="7"/>
        <v>enero</v>
      </c>
      <c r="BY71" s="23" t="s">
        <v>113</v>
      </c>
      <c r="BZ71" s="23" t="s">
        <v>113</v>
      </c>
      <c r="CA71" s="23" t="s">
        <v>113</v>
      </c>
      <c r="CB71" t="s">
        <v>117</v>
      </c>
      <c r="CC71" t="s">
        <v>118</v>
      </c>
    </row>
    <row r="72" spans="1:81" x14ac:dyDescent="0.25">
      <c r="A72" s="23">
        <v>2024</v>
      </c>
      <c r="B72" s="25">
        <v>65</v>
      </c>
      <c r="C72" s="23" t="s">
        <v>87</v>
      </c>
      <c r="D72" t="s">
        <v>88</v>
      </c>
      <c r="E72" t="s">
        <v>89</v>
      </c>
      <c r="F72" t="s">
        <v>90</v>
      </c>
      <c r="G72" t="s">
        <v>91</v>
      </c>
      <c r="H72" s="23" t="s">
        <v>92</v>
      </c>
      <c r="I72" s="23" t="s">
        <v>119</v>
      </c>
      <c r="J72" t="s">
        <v>621</v>
      </c>
      <c r="K72" s="23" t="s">
        <v>95</v>
      </c>
      <c r="L72" s="20" t="s">
        <v>138</v>
      </c>
      <c r="M72" s="28" t="s">
        <v>622</v>
      </c>
      <c r="N72" s="23"/>
      <c r="O72" s="23" t="s">
        <v>98</v>
      </c>
      <c r="P72" s="20" t="s">
        <v>294</v>
      </c>
      <c r="Q72" s="20" t="s">
        <v>294</v>
      </c>
      <c r="R72" t="s">
        <v>623</v>
      </c>
      <c r="S72" t="s">
        <v>624</v>
      </c>
      <c r="T72" t="s">
        <v>625</v>
      </c>
      <c r="U72" s="6">
        <v>91425000</v>
      </c>
      <c r="V72" s="6">
        <v>91425000</v>
      </c>
      <c r="W72" s="29">
        <v>7950000</v>
      </c>
      <c r="X72" s="29">
        <v>0</v>
      </c>
      <c r="Y72" s="23" t="s">
        <v>104</v>
      </c>
      <c r="Z72" t="s">
        <v>98</v>
      </c>
      <c r="AA72" t="s">
        <v>105</v>
      </c>
      <c r="AB72" s="30"/>
      <c r="AC72" s="30"/>
      <c r="AD72" s="30"/>
      <c r="AE72" s="24">
        <v>3424</v>
      </c>
      <c r="AF72" s="31">
        <v>45294</v>
      </c>
      <c r="AG72">
        <v>9724</v>
      </c>
      <c r="AH72" s="26">
        <v>45306</v>
      </c>
      <c r="AI72" s="32" t="s">
        <v>106</v>
      </c>
      <c r="AJ72" t="s">
        <v>107</v>
      </c>
      <c r="AK72" s="33"/>
      <c r="AL72" t="s">
        <v>98</v>
      </c>
      <c r="AM72" s="26">
        <v>45302</v>
      </c>
      <c r="AN72" s="23" t="s">
        <v>108</v>
      </c>
      <c r="AO72" s="23" t="s">
        <v>108</v>
      </c>
      <c r="AP72" t="s">
        <v>109</v>
      </c>
      <c r="AQ72" t="s">
        <v>298</v>
      </c>
      <c r="AR72" t="s">
        <v>299</v>
      </c>
      <c r="AS72" t="s">
        <v>294</v>
      </c>
      <c r="AT72" s="23">
        <v>80111600</v>
      </c>
      <c r="AU72" s="41" t="s">
        <v>626</v>
      </c>
      <c r="AV72" s="23" t="s">
        <v>113</v>
      </c>
      <c r="AW72" s="20" t="s">
        <v>114</v>
      </c>
      <c r="AX72" s="26">
        <v>45302</v>
      </c>
      <c r="AY72" s="20" t="s">
        <v>144</v>
      </c>
      <c r="AZ72" s="26">
        <v>45302</v>
      </c>
      <c r="BA72" s="26">
        <v>45306</v>
      </c>
      <c r="BB72" s="26">
        <v>45655</v>
      </c>
      <c r="BC72" s="35">
        <f>+Tabla3[[#This Row],[FECHA TERMINACION
(INICIAL)]]-Tabla3[[#This Row],[FECHA INICIO]]</f>
        <v>349</v>
      </c>
      <c r="BD72" s="35">
        <f>+Tabla3[[#This Row],[PLAZO DE EJECUCIÓN EN DÍAS (INICIAL)]]/30</f>
        <v>11.633333333333333</v>
      </c>
      <c r="BE72" t="s">
        <v>627</v>
      </c>
      <c r="BF72" s="29">
        <f>+[1]BD_2!E70</f>
        <v>0</v>
      </c>
      <c r="BG72" s="29">
        <f>[1]BD_2!BA70</f>
        <v>0</v>
      </c>
      <c r="BH72" s="23">
        <f>[1]BD_2!CF70</f>
        <v>0</v>
      </c>
      <c r="BI72" s="23">
        <f>+COUNTIF(Tabla3[[#This Row],[VALOR REDUCIDO]:[TOTAL TIEMPO PRORROGADO EN DÍAS
]],"&lt;&gt;0")</f>
        <v>0</v>
      </c>
      <c r="BJ72" s="23" t="str">
        <f>+[1]BD_2!CG70</f>
        <v>2 NO</v>
      </c>
      <c r="BK72" s="26" t="str">
        <f>[1]BD_2!CL70</f>
        <v>2 NO</v>
      </c>
      <c r="BL72" s="23" t="s">
        <v>98</v>
      </c>
      <c r="BM72">
        <f t="shared" si="8"/>
        <v>349</v>
      </c>
      <c r="BN72" s="36">
        <f t="shared" si="9"/>
        <v>45306</v>
      </c>
      <c r="BO72" s="36">
        <f t="shared" si="10"/>
        <v>45655</v>
      </c>
      <c r="BP72" s="37" t="e">
        <f>IF(((#REF!-$BN72)/($BO72-$BN72))&gt;=100%,100%,((#REF!-$BN72)/($BO72-$BN72)))</f>
        <v>#REF!</v>
      </c>
      <c r="BQ72" s="29">
        <f t="shared" si="6"/>
        <v>91425000</v>
      </c>
      <c r="BR72" s="23" t="e">
        <f>+IF(BK72="1 SI","FINALIZADO",IF($BO72&lt;=#REF!,"FINALIZADO","EJECUCIÓN"))</f>
        <v>#REF!</v>
      </c>
      <c r="BS72" s="23">
        <v>91425000</v>
      </c>
      <c r="BT72" s="23">
        <f>+Tabla3[[#This Row],[VALOR TOTAL DE CONTRATO (ANTES DE LIQUIDACIÓN - LIBERACIÓN DE SALDOS)]]-Tabla3[[#This Row],[RECURSO TOTALES DESEMBOLSADOS]]</f>
        <v>0</v>
      </c>
      <c r="BU72" s="23"/>
      <c r="BW72" s="23" t="s">
        <v>98</v>
      </c>
      <c r="BX72" s="23" t="str">
        <f t="shared" si="7"/>
        <v>enero</v>
      </c>
      <c r="BY72" s="23" t="s">
        <v>113</v>
      </c>
      <c r="BZ72" s="23" t="s">
        <v>113</v>
      </c>
      <c r="CA72" s="23" t="s">
        <v>113</v>
      </c>
      <c r="CB72" t="s">
        <v>117</v>
      </c>
      <c r="CC72" t="s">
        <v>118</v>
      </c>
    </row>
    <row r="73" spans="1:81" x14ac:dyDescent="0.25">
      <c r="A73" s="23">
        <v>2024</v>
      </c>
      <c r="B73" s="25">
        <v>66</v>
      </c>
      <c r="C73" s="23" t="s">
        <v>87</v>
      </c>
      <c r="D73" t="s">
        <v>88</v>
      </c>
      <c r="E73" t="s">
        <v>89</v>
      </c>
      <c r="F73" t="s">
        <v>90</v>
      </c>
      <c r="G73" t="s">
        <v>91</v>
      </c>
      <c r="H73" s="23" t="s">
        <v>92</v>
      </c>
      <c r="I73" s="23" t="s">
        <v>119</v>
      </c>
      <c r="J73" t="s">
        <v>628</v>
      </c>
      <c r="K73" s="23" t="s">
        <v>95</v>
      </c>
      <c r="L73" s="20" t="s">
        <v>121</v>
      </c>
      <c r="M73" s="28" t="s">
        <v>629</v>
      </c>
      <c r="N73" s="23"/>
      <c r="O73" s="23" t="s">
        <v>98</v>
      </c>
      <c r="P73" s="20" t="s">
        <v>538</v>
      </c>
      <c r="Q73" s="20" t="s">
        <v>538</v>
      </c>
      <c r="R73" t="s">
        <v>630</v>
      </c>
      <c r="S73" t="s">
        <v>631</v>
      </c>
      <c r="T73" t="s">
        <v>632</v>
      </c>
      <c r="U73" s="6">
        <v>92000000</v>
      </c>
      <c r="V73" s="6">
        <v>92000000</v>
      </c>
      <c r="W73" s="29">
        <v>8000000</v>
      </c>
      <c r="X73" s="29">
        <v>0</v>
      </c>
      <c r="Y73" s="23" t="s">
        <v>104</v>
      </c>
      <c r="Z73" t="s">
        <v>98</v>
      </c>
      <c r="AA73" t="s">
        <v>105</v>
      </c>
      <c r="AB73" s="30"/>
      <c r="AC73" s="30"/>
      <c r="AD73" s="30"/>
      <c r="AE73" s="24">
        <v>5224</v>
      </c>
      <c r="AF73" s="31">
        <v>45295</v>
      </c>
      <c r="AG73">
        <v>10124</v>
      </c>
      <c r="AH73" s="26">
        <v>45306</v>
      </c>
      <c r="AI73" s="32" t="s">
        <v>106</v>
      </c>
      <c r="AJ73" t="s">
        <v>543</v>
      </c>
      <c r="AK73" s="33"/>
      <c r="AL73" t="s">
        <v>98</v>
      </c>
      <c r="AM73" s="26">
        <v>45303</v>
      </c>
      <c r="AN73" s="23" t="s">
        <v>108</v>
      </c>
      <c r="AO73" s="23" t="s">
        <v>108</v>
      </c>
      <c r="AP73" t="s">
        <v>109</v>
      </c>
      <c r="AQ73" t="s">
        <v>544</v>
      </c>
      <c r="AR73" t="s">
        <v>545</v>
      </c>
      <c r="AS73" t="s">
        <v>546</v>
      </c>
      <c r="AT73" s="23">
        <v>80111600</v>
      </c>
      <c r="AU73" s="41" t="s">
        <v>633</v>
      </c>
      <c r="AV73" s="23" t="s">
        <v>113</v>
      </c>
      <c r="AW73" s="20" t="s">
        <v>114</v>
      </c>
      <c r="AX73" s="26">
        <v>45303</v>
      </c>
      <c r="AY73" s="20" t="s">
        <v>115</v>
      </c>
      <c r="AZ73" s="26">
        <v>45303</v>
      </c>
      <c r="BA73" s="26">
        <v>45306</v>
      </c>
      <c r="BB73" s="26">
        <v>45655</v>
      </c>
      <c r="BC73" s="35">
        <f>+Tabla3[[#This Row],[FECHA TERMINACION
(INICIAL)]]-Tabla3[[#This Row],[FECHA INICIO]]</f>
        <v>349</v>
      </c>
      <c r="BD73" s="35">
        <f>+Tabla3[[#This Row],[PLAZO DE EJECUCIÓN EN DÍAS (INICIAL)]]/30</f>
        <v>11.633333333333333</v>
      </c>
      <c r="BE73" t="s">
        <v>634</v>
      </c>
      <c r="BF73" s="29">
        <f>+[1]BD_2!E71</f>
        <v>0</v>
      </c>
      <c r="BG73" s="29">
        <f>[1]BD_2!BA71</f>
        <v>0</v>
      </c>
      <c r="BH73" s="23">
        <f>[1]BD_2!CF71</f>
        <v>0</v>
      </c>
      <c r="BI73" s="23">
        <f>+COUNTIF(Tabla3[[#This Row],[VALOR REDUCIDO]:[TOTAL TIEMPO PRORROGADO EN DÍAS
]],"&lt;&gt;0")</f>
        <v>0</v>
      </c>
      <c r="BJ73" s="23" t="str">
        <f>+[1]BD_2!CG71</f>
        <v>2 NO</v>
      </c>
      <c r="BK73" s="26" t="str">
        <f>[1]BD_2!CL71</f>
        <v>2 NO</v>
      </c>
      <c r="BL73" s="23" t="s">
        <v>98</v>
      </c>
      <c r="BM73">
        <f t="shared" si="8"/>
        <v>349</v>
      </c>
      <c r="BN73" s="36">
        <f t="shared" si="9"/>
        <v>45306</v>
      </c>
      <c r="BO73" s="36">
        <f t="shared" si="10"/>
        <v>45655</v>
      </c>
      <c r="BP73" s="37" t="e">
        <f>IF(((#REF!-$BN73)/($BO73-$BN73))&gt;=100%,100%,((#REF!-$BN73)/($BO73-$BN73)))</f>
        <v>#REF!</v>
      </c>
      <c r="BQ73" s="29">
        <f t="shared" si="6"/>
        <v>92000000</v>
      </c>
      <c r="BR73" s="23" t="e">
        <f>+IF(BK73="1 SI","FINALIZADO",IF($BO73&lt;=#REF!,"FINALIZADO","EJECUCIÓN"))</f>
        <v>#REF!</v>
      </c>
      <c r="BS73" s="23">
        <v>92000000</v>
      </c>
      <c r="BT73" s="23">
        <f>+Tabla3[[#This Row],[VALOR TOTAL DE CONTRATO (ANTES DE LIQUIDACIÓN - LIBERACIÓN DE SALDOS)]]-Tabla3[[#This Row],[RECURSO TOTALES DESEMBOLSADOS]]</f>
        <v>0</v>
      </c>
      <c r="BU73" s="23"/>
      <c r="BW73" s="23" t="s">
        <v>98</v>
      </c>
      <c r="BX73" s="23" t="str">
        <f t="shared" si="7"/>
        <v>enero</v>
      </c>
      <c r="BY73" s="23" t="s">
        <v>113</v>
      </c>
      <c r="BZ73" s="23" t="s">
        <v>113</v>
      </c>
      <c r="CA73" s="23" t="s">
        <v>113</v>
      </c>
      <c r="CB73" t="s">
        <v>117</v>
      </c>
      <c r="CC73" t="s">
        <v>118</v>
      </c>
    </row>
    <row r="74" spans="1:81" x14ac:dyDescent="0.25">
      <c r="A74" s="23">
        <v>2024</v>
      </c>
      <c r="B74" s="25">
        <v>67</v>
      </c>
      <c r="C74" s="23" t="s">
        <v>87</v>
      </c>
      <c r="D74" t="s">
        <v>88</v>
      </c>
      <c r="E74" t="s">
        <v>89</v>
      </c>
      <c r="F74" t="s">
        <v>90</v>
      </c>
      <c r="G74" t="s">
        <v>91</v>
      </c>
      <c r="H74" s="23" t="s">
        <v>92</v>
      </c>
      <c r="I74" s="23" t="s">
        <v>119</v>
      </c>
      <c r="J74" t="s">
        <v>635</v>
      </c>
      <c r="K74" s="23" t="s">
        <v>95</v>
      </c>
      <c r="L74" s="20" t="s">
        <v>636</v>
      </c>
      <c r="M74" s="28" t="s">
        <v>637</v>
      </c>
      <c r="N74" s="23"/>
      <c r="O74" s="23" t="s">
        <v>98</v>
      </c>
      <c r="P74" s="20" t="s">
        <v>304</v>
      </c>
      <c r="Q74" s="20" t="s">
        <v>304</v>
      </c>
      <c r="R74" t="s">
        <v>638</v>
      </c>
      <c r="S74" t="s">
        <v>639</v>
      </c>
      <c r="T74" t="s">
        <v>640</v>
      </c>
      <c r="U74" s="6">
        <v>103500000</v>
      </c>
      <c r="V74" s="6">
        <v>103500000</v>
      </c>
      <c r="W74" s="29">
        <v>9000000</v>
      </c>
      <c r="X74" s="29">
        <v>0</v>
      </c>
      <c r="Y74" s="23" t="s">
        <v>104</v>
      </c>
      <c r="Z74" t="s">
        <v>98</v>
      </c>
      <c r="AA74" t="s">
        <v>105</v>
      </c>
      <c r="AB74" s="30"/>
      <c r="AC74" s="30"/>
      <c r="AD74" s="30"/>
      <c r="AE74" s="24">
        <v>4424</v>
      </c>
      <c r="AF74" s="31">
        <v>45294</v>
      </c>
      <c r="AG74">
        <v>11824</v>
      </c>
      <c r="AH74" s="26">
        <v>45307</v>
      </c>
      <c r="AI74" s="32" t="s">
        <v>106</v>
      </c>
      <c r="AJ74" t="s">
        <v>308</v>
      </c>
      <c r="AK74" s="33"/>
      <c r="AL74" t="s">
        <v>98</v>
      </c>
      <c r="AM74" s="26">
        <v>45306</v>
      </c>
      <c r="AN74" s="23" t="s">
        <v>108</v>
      </c>
      <c r="AO74" s="23" t="s">
        <v>108</v>
      </c>
      <c r="AP74" t="s">
        <v>109</v>
      </c>
      <c r="AQ74" t="s">
        <v>309</v>
      </c>
      <c r="AR74" t="s">
        <v>310</v>
      </c>
      <c r="AS74" t="s">
        <v>304</v>
      </c>
      <c r="AT74" s="23">
        <v>80111600</v>
      </c>
      <c r="AU74" s="41" t="s">
        <v>641</v>
      </c>
      <c r="AV74" s="23" t="s">
        <v>113</v>
      </c>
      <c r="AW74" s="20" t="s">
        <v>114</v>
      </c>
      <c r="AX74" s="26">
        <v>45306</v>
      </c>
      <c r="AY74" s="20" t="s">
        <v>115</v>
      </c>
      <c r="AZ74" s="26">
        <v>45306</v>
      </c>
      <c r="BA74" s="26">
        <v>45307</v>
      </c>
      <c r="BB74" s="26">
        <v>45656</v>
      </c>
      <c r="BC74" s="35">
        <f>+Tabla3[[#This Row],[FECHA TERMINACION
(INICIAL)]]-Tabla3[[#This Row],[FECHA INICIO]]</f>
        <v>349</v>
      </c>
      <c r="BD74" s="35">
        <f>+Tabla3[[#This Row],[PLAZO DE EJECUCIÓN EN DÍAS (INICIAL)]]/30</f>
        <v>11.633333333333333</v>
      </c>
      <c r="BE74" t="s">
        <v>598</v>
      </c>
      <c r="BF74" s="29">
        <f>+[1]BD_2!E72</f>
        <v>0</v>
      </c>
      <c r="BG74" s="29">
        <f>[1]BD_2!BA72</f>
        <v>0</v>
      </c>
      <c r="BH74" s="23">
        <f>[1]BD_2!CF72</f>
        <v>0</v>
      </c>
      <c r="BI74" s="23">
        <f>+COUNTIF(Tabla3[[#This Row],[VALOR REDUCIDO]:[TOTAL TIEMPO PRORROGADO EN DÍAS
]],"&lt;&gt;0")</f>
        <v>0</v>
      </c>
      <c r="BJ74" s="23" t="str">
        <f>+[1]BD_2!CG72</f>
        <v>2 NO</v>
      </c>
      <c r="BK74" s="26" t="str">
        <f>[1]BD_2!CL72</f>
        <v>2 NO</v>
      </c>
      <c r="BL74" s="23" t="s">
        <v>98</v>
      </c>
      <c r="BM74">
        <f t="shared" si="8"/>
        <v>349</v>
      </c>
      <c r="BN74" s="36">
        <f t="shared" si="9"/>
        <v>45307</v>
      </c>
      <c r="BO74" s="36">
        <f t="shared" si="10"/>
        <v>45656</v>
      </c>
      <c r="BP74" s="37" t="e">
        <f>IF(((#REF!-$BN74)/($BO74-$BN74))&gt;=100%,100%,((#REF!-$BN74)/($BO74-$BN74)))</f>
        <v>#REF!</v>
      </c>
      <c r="BQ74" s="29">
        <f t="shared" si="6"/>
        <v>103500000</v>
      </c>
      <c r="BR74" s="23" t="e">
        <f>+IF(BK74="1 SI","FINALIZADO",IF($BO74&lt;=#REF!,"FINALIZADO","EJECUCIÓN"))</f>
        <v>#REF!</v>
      </c>
      <c r="BS74" s="23">
        <v>103500000</v>
      </c>
      <c r="BT74" s="23">
        <f>+Tabla3[[#This Row],[VALOR TOTAL DE CONTRATO (ANTES DE LIQUIDACIÓN - LIBERACIÓN DE SALDOS)]]-Tabla3[[#This Row],[RECURSO TOTALES DESEMBOLSADOS]]</f>
        <v>0</v>
      </c>
      <c r="BU74" s="23"/>
      <c r="BW74" s="23" t="s">
        <v>98</v>
      </c>
      <c r="BX74" s="23" t="str">
        <f t="shared" si="7"/>
        <v>enero</v>
      </c>
      <c r="BY74" s="23" t="s">
        <v>113</v>
      </c>
      <c r="BZ74" s="23" t="s">
        <v>113</v>
      </c>
      <c r="CA74" s="23" t="s">
        <v>113</v>
      </c>
      <c r="CB74" t="s">
        <v>117</v>
      </c>
      <c r="CC74" t="s">
        <v>118</v>
      </c>
    </row>
    <row r="75" spans="1:81" x14ac:dyDescent="0.25">
      <c r="A75" s="23">
        <v>2024</v>
      </c>
      <c r="B75" s="25">
        <v>68</v>
      </c>
      <c r="C75" s="23" t="s">
        <v>87</v>
      </c>
      <c r="D75" t="s">
        <v>88</v>
      </c>
      <c r="E75" t="s">
        <v>89</v>
      </c>
      <c r="F75" t="s">
        <v>90</v>
      </c>
      <c r="G75" t="s">
        <v>91</v>
      </c>
      <c r="H75" s="23" t="s">
        <v>92</v>
      </c>
      <c r="I75" s="23" t="s">
        <v>119</v>
      </c>
      <c r="J75" t="s">
        <v>642</v>
      </c>
      <c r="K75" s="23" t="s">
        <v>95</v>
      </c>
      <c r="L75" s="20" t="s">
        <v>643</v>
      </c>
      <c r="M75" s="28" t="s">
        <v>644</v>
      </c>
      <c r="N75" s="23"/>
      <c r="O75" s="23" t="s">
        <v>98</v>
      </c>
      <c r="P75" s="20" t="s">
        <v>100</v>
      </c>
      <c r="Q75" s="20" t="s">
        <v>100</v>
      </c>
      <c r="R75" t="s">
        <v>645</v>
      </c>
      <c r="S75" t="s">
        <v>646</v>
      </c>
      <c r="T75" t="s">
        <v>647</v>
      </c>
      <c r="U75" s="6">
        <v>138000000</v>
      </c>
      <c r="V75" s="6">
        <v>138000000</v>
      </c>
      <c r="W75" s="29">
        <v>12000000</v>
      </c>
      <c r="X75" s="29">
        <v>0</v>
      </c>
      <c r="Y75" s="23" t="s">
        <v>104</v>
      </c>
      <c r="Z75" t="s">
        <v>98</v>
      </c>
      <c r="AA75" t="s">
        <v>105</v>
      </c>
      <c r="AB75" s="30"/>
      <c r="AC75" s="30"/>
      <c r="AD75" s="30"/>
      <c r="AE75" s="24">
        <v>1724</v>
      </c>
      <c r="AF75" s="31">
        <v>45294</v>
      </c>
      <c r="AG75">
        <v>7224</v>
      </c>
      <c r="AH75" s="26">
        <v>45303</v>
      </c>
      <c r="AI75" s="32" t="s">
        <v>106</v>
      </c>
      <c r="AJ75" t="s">
        <v>107</v>
      </c>
      <c r="AK75" s="33"/>
      <c r="AL75" t="s">
        <v>98</v>
      </c>
      <c r="AM75" s="26">
        <v>45302</v>
      </c>
      <c r="AN75" s="23" t="s">
        <v>108</v>
      </c>
      <c r="AO75" s="23" t="s">
        <v>108</v>
      </c>
      <c r="AP75" t="s">
        <v>109</v>
      </c>
      <c r="AQ75" t="s">
        <v>174</v>
      </c>
      <c r="AR75" t="s">
        <v>175</v>
      </c>
      <c r="AS75" t="s">
        <v>100</v>
      </c>
      <c r="AT75" s="23">
        <v>80111600</v>
      </c>
      <c r="AU75" s="41" t="s">
        <v>648</v>
      </c>
      <c r="AV75" s="23" t="s">
        <v>113</v>
      </c>
      <c r="AW75" s="20" t="s">
        <v>114</v>
      </c>
      <c r="AX75" s="26">
        <v>45302</v>
      </c>
      <c r="AY75" s="20" t="s">
        <v>115</v>
      </c>
      <c r="AZ75" s="26">
        <v>45302</v>
      </c>
      <c r="BA75" s="26">
        <v>45303</v>
      </c>
      <c r="BB75" s="26">
        <v>45652</v>
      </c>
      <c r="BC75" s="35">
        <f>+Tabla3[[#This Row],[FECHA TERMINACION
(INICIAL)]]-Tabla3[[#This Row],[FECHA INICIO]]</f>
        <v>349</v>
      </c>
      <c r="BD75" s="35">
        <f>+Tabla3[[#This Row],[PLAZO DE EJECUCIÓN EN DÍAS (INICIAL)]]/30</f>
        <v>11.633333333333333</v>
      </c>
      <c r="BE75" t="s">
        <v>649</v>
      </c>
      <c r="BF75" s="29">
        <f>+[1]BD_2!E73</f>
        <v>0</v>
      </c>
      <c r="BG75" s="29">
        <f>[1]BD_2!BA73</f>
        <v>0</v>
      </c>
      <c r="BH75" s="23">
        <f>[1]BD_2!CF73</f>
        <v>0</v>
      </c>
      <c r="BI75" s="23">
        <f>+COUNTIF(Tabla3[[#This Row],[VALOR REDUCIDO]:[TOTAL TIEMPO PRORROGADO EN DÍAS
]],"&lt;&gt;0")</f>
        <v>0</v>
      </c>
      <c r="BJ75" s="23" t="str">
        <f>+[1]BD_2!CG73</f>
        <v>2 NO</v>
      </c>
      <c r="BK75" s="26" t="str">
        <f>[1]BD_2!CL73</f>
        <v>2 NO</v>
      </c>
      <c r="BL75" s="23" t="s">
        <v>98</v>
      </c>
      <c r="BM75">
        <f t="shared" si="8"/>
        <v>349</v>
      </c>
      <c r="BN75" s="36">
        <f t="shared" si="9"/>
        <v>45303</v>
      </c>
      <c r="BO75" s="36">
        <f t="shared" si="10"/>
        <v>45652</v>
      </c>
      <c r="BP75" s="37" t="e">
        <f>IF(((#REF!-$BN75)/($BO75-$BN75))&gt;=100%,100%,((#REF!-$BN75)/($BO75-$BN75)))</f>
        <v>#REF!</v>
      </c>
      <c r="BQ75" s="29">
        <f t="shared" si="6"/>
        <v>138000000</v>
      </c>
      <c r="BR75" s="23" t="e">
        <f>+IF(BK75="1 SI","FINALIZADO",IF($BO75&lt;=#REF!,"FINALIZADO","EJECUCIÓN"))</f>
        <v>#REF!</v>
      </c>
      <c r="BS75" s="23">
        <v>138000000</v>
      </c>
      <c r="BT75" s="23">
        <f>+Tabla3[[#This Row],[VALOR TOTAL DE CONTRATO (ANTES DE LIQUIDACIÓN - LIBERACIÓN DE SALDOS)]]-Tabla3[[#This Row],[RECURSO TOTALES DESEMBOLSADOS]]</f>
        <v>0</v>
      </c>
      <c r="BU75" s="23"/>
      <c r="BW75" s="23" t="s">
        <v>98</v>
      </c>
      <c r="BX75" s="23" t="str">
        <f t="shared" si="7"/>
        <v>enero</v>
      </c>
      <c r="BY75" s="23" t="s">
        <v>113</v>
      </c>
      <c r="BZ75" s="23" t="s">
        <v>113</v>
      </c>
      <c r="CA75" s="23" t="s">
        <v>113</v>
      </c>
      <c r="CB75" t="s">
        <v>117</v>
      </c>
      <c r="CC75" t="s">
        <v>118</v>
      </c>
    </row>
    <row r="76" spans="1:81" x14ac:dyDescent="0.25">
      <c r="A76" s="23">
        <v>2024</v>
      </c>
      <c r="B76" s="25">
        <v>69</v>
      </c>
      <c r="C76" s="23" t="s">
        <v>87</v>
      </c>
      <c r="D76" t="s">
        <v>88</v>
      </c>
      <c r="E76" t="s">
        <v>89</v>
      </c>
      <c r="F76" t="s">
        <v>90</v>
      </c>
      <c r="G76" t="s">
        <v>91</v>
      </c>
      <c r="H76" s="23" t="s">
        <v>92</v>
      </c>
      <c r="I76" s="23" t="s">
        <v>119</v>
      </c>
      <c r="J76" t="s">
        <v>650</v>
      </c>
      <c r="K76" s="23" t="s">
        <v>95</v>
      </c>
      <c r="L76" s="20" t="s">
        <v>130</v>
      </c>
      <c r="M76" s="28" t="s">
        <v>651</v>
      </c>
      <c r="N76" s="23"/>
      <c r="O76" s="23" t="s">
        <v>98</v>
      </c>
      <c r="P76" s="20" t="s">
        <v>652</v>
      </c>
      <c r="Q76" s="20" t="s">
        <v>100</v>
      </c>
      <c r="R76" t="s">
        <v>653</v>
      </c>
      <c r="S76" t="s">
        <v>654</v>
      </c>
      <c r="T76" t="s">
        <v>655</v>
      </c>
      <c r="U76" s="6">
        <v>82915000</v>
      </c>
      <c r="V76" s="6">
        <v>82915000</v>
      </c>
      <c r="W76" s="29">
        <v>7210000</v>
      </c>
      <c r="X76" s="29">
        <v>0</v>
      </c>
      <c r="Y76" s="23" t="s">
        <v>104</v>
      </c>
      <c r="Z76" t="s">
        <v>98</v>
      </c>
      <c r="AA76" t="s">
        <v>105</v>
      </c>
      <c r="AB76" s="30"/>
      <c r="AC76" s="30"/>
      <c r="AD76" s="30"/>
      <c r="AE76" s="24">
        <v>2424</v>
      </c>
      <c r="AF76" s="31">
        <v>45294</v>
      </c>
      <c r="AG76">
        <v>14324</v>
      </c>
      <c r="AH76" s="26">
        <v>45307</v>
      </c>
      <c r="AI76" s="32" t="s">
        <v>106</v>
      </c>
      <c r="AJ76" t="s">
        <v>656</v>
      </c>
      <c r="AK76" s="33"/>
      <c r="AL76" t="s">
        <v>98</v>
      </c>
      <c r="AM76" s="26">
        <v>45306</v>
      </c>
      <c r="AN76" s="23" t="s">
        <v>108</v>
      </c>
      <c r="AO76" s="23" t="s">
        <v>108</v>
      </c>
      <c r="AP76" t="s">
        <v>109</v>
      </c>
      <c r="AQ76" t="s">
        <v>657</v>
      </c>
      <c r="AR76" t="s">
        <v>658</v>
      </c>
      <c r="AS76" t="s">
        <v>100</v>
      </c>
      <c r="AT76" s="23">
        <v>80111600</v>
      </c>
      <c r="AU76" s="41" t="s">
        <v>659</v>
      </c>
      <c r="AV76" s="23" t="s">
        <v>113</v>
      </c>
      <c r="AW76" s="20" t="s">
        <v>114</v>
      </c>
      <c r="AX76" s="26">
        <v>45306</v>
      </c>
      <c r="AY76" s="20" t="s">
        <v>115</v>
      </c>
      <c r="AZ76" s="26">
        <v>45306</v>
      </c>
      <c r="BA76" s="26">
        <v>45307</v>
      </c>
      <c r="BB76" s="26">
        <v>45656</v>
      </c>
      <c r="BC76" s="35">
        <f>+Tabla3[[#This Row],[FECHA TERMINACION
(INICIAL)]]-Tabla3[[#This Row],[FECHA INICIO]]</f>
        <v>349</v>
      </c>
      <c r="BD76" s="35">
        <f>+Tabla3[[#This Row],[PLAZO DE EJECUCIÓN EN DÍAS (INICIAL)]]/30</f>
        <v>11.633333333333333</v>
      </c>
      <c r="BE76" t="s">
        <v>660</v>
      </c>
      <c r="BF76" s="29">
        <f>+[1]BD_2!E74</f>
        <v>0</v>
      </c>
      <c r="BG76" s="29">
        <f>[1]BD_2!BA74</f>
        <v>0</v>
      </c>
      <c r="BH76" s="23">
        <f>[1]BD_2!CF74</f>
        <v>0</v>
      </c>
      <c r="BI76" s="23">
        <f>+COUNTIF(Tabla3[[#This Row],[VALOR REDUCIDO]:[TOTAL TIEMPO PRORROGADO EN DÍAS
]],"&lt;&gt;0")</f>
        <v>0</v>
      </c>
      <c r="BJ76" s="23" t="str">
        <f>+[1]BD_2!CG74</f>
        <v>2 NO</v>
      </c>
      <c r="BK76" s="26" t="str">
        <f>[1]BD_2!CL74</f>
        <v>2 NO</v>
      </c>
      <c r="BL76" s="23" t="s">
        <v>98</v>
      </c>
      <c r="BM76">
        <f t="shared" si="8"/>
        <v>349</v>
      </c>
      <c r="BN76" s="36">
        <f t="shared" si="9"/>
        <v>45307</v>
      </c>
      <c r="BO76" s="36">
        <f t="shared" si="10"/>
        <v>45656</v>
      </c>
      <c r="BP76" s="37" t="e">
        <f>IF(((#REF!-$BN76)/($BO76-$BN76))&gt;=100%,100%,((#REF!-$BN76)/($BO76-$BN76)))</f>
        <v>#REF!</v>
      </c>
      <c r="BQ76" s="29">
        <f t="shared" si="6"/>
        <v>82915000</v>
      </c>
      <c r="BR76" s="23" t="e">
        <f>+IF(BK76="1 SI","FINALIZADO",IF($BO76&lt;=#REF!,"FINALIZADO","EJECUCIÓN"))</f>
        <v>#REF!</v>
      </c>
      <c r="BS76" s="23">
        <v>82915000</v>
      </c>
      <c r="BT76" s="23">
        <f>+Tabla3[[#This Row],[VALOR TOTAL DE CONTRATO (ANTES DE LIQUIDACIÓN - LIBERACIÓN DE SALDOS)]]-Tabla3[[#This Row],[RECURSO TOTALES DESEMBOLSADOS]]</f>
        <v>0</v>
      </c>
      <c r="BU76" s="23"/>
      <c r="BW76" s="23" t="s">
        <v>98</v>
      </c>
      <c r="BX76" s="23" t="str">
        <f t="shared" si="7"/>
        <v>enero</v>
      </c>
      <c r="BY76" s="23" t="s">
        <v>113</v>
      </c>
      <c r="BZ76" s="23" t="s">
        <v>113</v>
      </c>
      <c r="CA76" s="23" t="s">
        <v>113</v>
      </c>
      <c r="CB76" t="s">
        <v>117</v>
      </c>
      <c r="CC76" t="s">
        <v>118</v>
      </c>
    </row>
    <row r="77" spans="1:81" x14ac:dyDescent="0.25">
      <c r="A77" s="23">
        <v>2024</v>
      </c>
      <c r="B77" s="25">
        <v>70</v>
      </c>
      <c r="C77" s="23" t="s">
        <v>87</v>
      </c>
      <c r="D77" t="s">
        <v>88</v>
      </c>
      <c r="E77" t="s">
        <v>89</v>
      </c>
      <c r="F77" t="s">
        <v>90</v>
      </c>
      <c r="G77" t="s">
        <v>91</v>
      </c>
      <c r="H77" s="23" t="s">
        <v>92</v>
      </c>
      <c r="I77" s="23" t="s">
        <v>119</v>
      </c>
      <c r="J77" s="32" t="s">
        <v>661</v>
      </c>
      <c r="K77" s="23" t="s">
        <v>95</v>
      </c>
      <c r="L77" s="20" t="s">
        <v>179</v>
      </c>
      <c r="M77" s="28" t="s">
        <v>662</v>
      </c>
      <c r="N77" s="23"/>
      <c r="O77" s="23" t="s">
        <v>98</v>
      </c>
      <c r="P77" s="20" t="s">
        <v>652</v>
      </c>
      <c r="Q77" s="20" t="s">
        <v>100</v>
      </c>
      <c r="R77" t="s">
        <v>663</v>
      </c>
      <c r="S77" t="s">
        <v>664</v>
      </c>
      <c r="T77" t="s">
        <v>665</v>
      </c>
      <c r="U77" s="6">
        <v>80500000</v>
      </c>
      <c r="V77" s="6">
        <v>80500000</v>
      </c>
      <c r="W77" s="29">
        <v>7000000</v>
      </c>
      <c r="X77" s="29">
        <v>0</v>
      </c>
      <c r="Y77" s="23" t="s">
        <v>104</v>
      </c>
      <c r="Z77" t="s">
        <v>98</v>
      </c>
      <c r="AA77" t="s">
        <v>105</v>
      </c>
      <c r="AB77" s="30"/>
      <c r="AC77" s="30"/>
      <c r="AD77" s="30"/>
      <c r="AE77" s="24">
        <v>2424</v>
      </c>
      <c r="AF77" s="31">
        <v>45294</v>
      </c>
      <c r="AG77">
        <v>7824</v>
      </c>
      <c r="AH77" s="26">
        <v>45303</v>
      </c>
      <c r="AI77" s="32" t="s">
        <v>106</v>
      </c>
      <c r="AJ77" t="s">
        <v>656</v>
      </c>
      <c r="AK77" s="33"/>
      <c r="AL77" t="s">
        <v>98</v>
      </c>
      <c r="AM77" s="26">
        <v>45302</v>
      </c>
      <c r="AN77" s="23" t="s">
        <v>108</v>
      </c>
      <c r="AO77" s="23" t="s">
        <v>108</v>
      </c>
      <c r="AP77" t="s">
        <v>109</v>
      </c>
      <c r="AQ77" t="s">
        <v>657</v>
      </c>
      <c r="AR77" t="s">
        <v>658</v>
      </c>
      <c r="AS77" t="s">
        <v>100</v>
      </c>
      <c r="AT77" s="23">
        <v>80111600</v>
      </c>
      <c r="AU77" s="41" t="s">
        <v>666</v>
      </c>
      <c r="AV77" s="23" t="s">
        <v>113</v>
      </c>
      <c r="AW77" s="20" t="s">
        <v>114</v>
      </c>
      <c r="AX77" s="26">
        <v>45302</v>
      </c>
      <c r="AY77" s="20" t="s">
        <v>115</v>
      </c>
      <c r="AZ77" s="26">
        <v>45302</v>
      </c>
      <c r="BA77" s="26">
        <v>45303</v>
      </c>
      <c r="BB77" s="26">
        <v>45652</v>
      </c>
      <c r="BC77" s="35">
        <f>+Tabla3[[#This Row],[FECHA TERMINACION
(INICIAL)]]-Tabla3[[#This Row],[FECHA INICIO]]</f>
        <v>349</v>
      </c>
      <c r="BD77" s="35">
        <f>+Tabla3[[#This Row],[PLAZO DE EJECUCIÓN EN DÍAS (INICIAL)]]/30</f>
        <v>11.633333333333333</v>
      </c>
      <c r="BE77" t="s">
        <v>667</v>
      </c>
      <c r="BF77" s="29">
        <f>+[1]BD_2!E75</f>
        <v>0</v>
      </c>
      <c r="BG77" s="29">
        <f>[1]BD_2!BA75</f>
        <v>0</v>
      </c>
      <c r="BH77" s="23">
        <f>[1]BD_2!CF75</f>
        <v>0</v>
      </c>
      <c r="BI77" s="23">
        <f>+COUNTIF(Tabla3[[#This Row],[VALOR REDUCIDO]:[TOTAL TIEMPO PRORROGADO EN DÍAS
]],"&lt;&gt;0")</f>
        <v>0</v>
      </c>
      <c r="BJ77" s="23" t="str">
        <f>+[1]BD_2!CG75</f>
        <v>2 NO</v>
      </c>
      <c r="BK77" s="26" t="str">
        <f>[1]BD_2!CL75</f>
        <v>2 NO</v>
      </c>
      <c r="BL77" s="23" t="s">
        <v>98</v>
      </c>
      <c r="BM77">
        <f t="shared" si="8"/>
        <v>349</v>
      </c>
      <c r="BN77" s="36">
        <f t="shared" si="9"/>
        <v>45303</v>
      </c>
      <c r="BO77" s="36">
        <f t="shared" si="10"/>
        <v>45652</v>
      </c>
      <c r="BP77" s="37" t="e">
        <f>IF(((#REF!-$BN77)/($BO77-$BN77))&gt;=100%,100%,((#REF!-$BN77)/($BO77-$BN77)))</f>
        <v>#REF!</v>
      </c>
      <c r="BQ77" s="29">
        <f t="shared" si="6"/>
        <v>80500000</v>
      </c>
      <c r="BR77" s="23" t="e">
        <f>+IF(BK77="1 SI","FINALIZADO",IF($BO77&lt;=#REF!,"FINALIZADO","EJECUCIÓN"))</f>
        <v>#REF!</v>
      </c>
      <c r="BS77" s="23">
        <v>80500000</v>
      </c>
      <c r="BT77" s="23">
        <f>+Tabla3[[#This Row],[VALOR TOTAL DE CONTRATO (ANTES DE LIQUIDACIÓN - LIBERACIÓN DE SALDOS)]]-Tabla3[[#This Row],[RECURSO TOTALES DESEMBOLSADOS]]</f>
        <v>0</v>
      </c>
      <c r="BU77" s="23"/>
      <c r="BW77" s="23" t="s">
        <v>98</v>
      </c>
      <c r="BX77" s="23" t="str">
        <f t="shared" si="7"/>
        <v>enero</v>
      </c>
      <c r="BY77" s="23" t="s">
        <v>113</v>
      </c>
      <c r="BZ77" s="23" t="s">
        <v>113</v>
      </c>
      <c r="CA77" s="23" t="s">
        <v>113</v>
      </c>
      <c r="CB77" t="s">
        <v>117</v>
      </c>
      <c r="CC77" t="s">
        <v>118</v>
      </c>
    </row>
    <row r="78" spans="1:81" x14ac:dyDescent="0.25">
      <c r="A78" s="23">
        <v>2024</v>
      </c>
      <c r="B78" s="25">
        <v>71</v>
      </c>
      <c r="C78" s="23" t="s">
        <v>87</v>
      </c>
      <c r="D78" t="s">
        <v>88</v>
      </c>
      <c r="E78" t="s">
        <v>89</v>
      </c>
      <c r="F78" t="s">
        <v>90</v>
      </c>
      <c r="G78" t="s">
        <v>91</v>
      </c>
      <c r="H78" s="23" t="s">
        <v>92</v>
      </c>
      <c r="I78" s="23" t="s">
        <v>119</v>
      </c>
      <c r="J78" t="s">
        <v>668</v>
      </c>
      <c r="K78" s="23" t="s">
        <v>95</v>
      </c>
      <c r="L78" s="20" t="s">
        <v>121</v>
      </c>
      <c r="M78" s="28" t="s">
        <v>669</v>
      </c>
      <c r="N78" s="23"/>
      <c r="O78" s="23" t="s">
        <v>98</v>
      </c>
      <c r="P78" s="20" t="s">
        <v>652</v>
      </c>
      <c r="Q78" s="20" t="s">
        <v>100</v>
      </c>
      <c r="R78" t="s">
        <v>670</v>
      </c>
      <c r="S78" t="s">
        <v>671</v>
      </c>
      <c r="T78" t="s">
        <v>672</v>
      </c>
      <c r="U78" s="6">
        <v>80500000</v>
      </c>
      <c r="V78" s="6">
        <v>80500000</v>
      </c>
      <c r="W78" s="29">
        <v>7000000</v>
      </c>
      <c r="X78" s="29">
        <v>0</v>
      </c>
      <c r="Y78" s="23" t="s">
        <v>104</v>
      </c>
      <c r="Z78" t="s">
        <v>98</v>
      </c>
      <c r="AA78" t="s">
        <v>105</v>
      </c>
      <c r="AB78" s="30"/>
      <c r="AC78" s="30"/>
      <c r="AD78" s="30"/>
      <c r="AE78" s="24">
        <v>2424</v>
      </c>
      <c r="AF78" s="31">
        <v>45294</v>
      </c>
      <c r="AG78">
        <v>8224</v>
      </c>
      <c r="AH78" s="26">
        <v>45303</v>
      </c>
      <c r="AI78" s="32" t="s">
        <v>106</v>
      </c>
      <c r="AJ78" t="s">
        <v>656</v>
      </c>
      <c r="AK78" s="33"/>
      <c r="AL78" t="s">
        <v>98</v>
      </c>
      <c r="AM78" s="26">
        <v>45302</v>
      </c>
      <c r="AN78" s="23" t="s">
        <v>108</v>
      </c>
      <c r="AO78" s="23" t="s">
        <v>108</v>
      </c>
      <c r="AP78" t="s">
        <v>109</v>
      </c>
      <c r="AQ78" t="s">
        <v>657</v>
      </c>
      <c r="AR78" t="s">
        <v>658</v>
      </c>
      <c r="AS78" t="s">
        <v>100</v>
      </c>
      <c r="AT78" s="23">
        <v>80111600</v>
      </c>
      <c r="AU78" s="20" t="s">
        <v>673</v>
      </c>
      <c r="AV78" s="23" t="s">
        <v>113</v>
      </c>
      <c r="AW78" s="20" t="s">
        <v>114</v>
      </c>
      <c r="AX78" s="26">
        <v>45303</v>
      </c>
      <c r="AY78" s="20" t="s">
        <v>115</v>
      </c>
      <c r="AZ78" s="26">
        <v>45303</v>
      </c>
      <c r="BA78" s="26">
        <v>45303</v>
      </c>
      <c r="BB78" s="26">
        <v>45652</v>
      </c>
      <c r="BC78" s="35">
        <f>+Tabla3[[#This Row],[FECHA TERMINACION
(INICIAL)]]-Tabla3[[#This Row],[FECHA INICIO]]</f>
        <v>349</v>
      </c>
      <c r="BD78" s="35">
        <f>+Tabla3[[#This Row],[PLAZO DE EJECUCIÓN EN DÍAS (INICIAL)]]/30</f>
        <v>11.633333333333333</v>
      </c>
      <c r="BE78" t="s">
        <v>674</v>
      </c>
      <c r="BF78" s="29">
        <f>+[1]BD_2!E76</f>
        <v>0</v>
      </c>
      <c r="BG78" s="29">
        <f>[1]BD_2!BA76</f>
        <v>0</v>
      </c>
      <c r="BH78" s="23">
        <f>[1]BD_2!CF76</f>
        <v>0</v>
      </c>
      <c r="BI78" s="23">
        <f>+COUNTIF(Tabla3[[#This Row],[VALOR REDUCIDO]:[TOTAL TIEMPO PRORROGADO EN DÍAS
]],"&lt;&gt;0")</f>
        <v>0</v>
      </c>
      <c r="BJ78" s="23" t="str">
        <f>+[1]BD_2!CG76</f>
        <v>2 NO</v>
      </c>
      <c r="BK78" s="26" t="str">
        <f>[1]BD_2!CL76</f>
        <v>2 NO</v>
      </c>
      <c r="BL78" s="23" t="s">
        <v>98</v>
      </c>
      <c r="BM78">
        <f t="shared" si="8"/>
        <v>349</v>
      </c>
      <c r="BN78" s="36">
        <f t="shared" si="9"/>
        <v>45303</v>
      </c>
      <c r="BO78" s="36">
        <f t="shared" si="10"/>
        <v>45652</v>
      </c>
      <c r="BP78" s="37" t="e">
        <f>IF(((#REF!-$BN78)/($BO78-$BN78))&gt;=100%,100%,((#REF!-$BN78)/($BO78-$BN78)))</f>
        <v>#REF!</v>
      </c>
      <c r="BQ78" s="29">
        <f t="shared" si="6"/>
        <v>80500000</v>
      </c>
      <c r="BR78" s="23" t="e">
        <f>+IF(BK78="1 SI","FINALIZADO",IF($BO78&lt;=#REF!,"FINALIZADO","EJECUCIÓN"))</f>
        <v>#REF!</v>
      </c>
      <c r="BS78" s="23">
        <v>80500000</v>
      </c>
      <c r="BT78" s="23">
        <f>+Tabla3[[#This Row],[VALOR TOTAL DE CONTRATO (ANTES DE LIQUIDACIÓN - LIBERACIÓN DE SALDOS)]]-Tabla3[[#This Row],[RECURSO TOTALES DESEMBOLSADOS]]</f>
        <v>0</v>
      </c>
      <c r="BU78" s="23"/>
      <c r="BW78" s="23" t="s">
        <v>98</v>
      </c>
      <c r="BX78" s="23" t="str">
        <f t="shared" si="7"/>
        <v>enero</v>
      </c>
      <c r="BY78" s="23" t="s">
        <v>113</v>
      </c>
      <c r="BZ78" s="23" t="s">
        <v>113</v>
      </c>
      <c r="CA78" s="23" t="s">
        <v>113</v>
      </c>
      <c r="CB78" t="s">
        <v>117</v>
      </c>
      <c r="CC78" t="s">
        <v>118</v>
      </c>
    </row>
    <row r="79" spans="1:81" x14ac:dyDescent="0.25">
      <c r="A79" s="23">
        <v>2024</v>
      </c>
      <c r="B79" s="25">
        <v>72</v>
      </c>
      <c r="C79" s="23" t="s">
        <v>87</v>
      </c>
      <c r="D79" t="s">
        <v>88</v>
      </c>
      <c r="E79" t="s">
        <v>89</v>
      </c>
      <c r="F79" t="s">
        <v>90</v>
      </c>
      <c r="G79" t="s">
        <v>91</v>
      </c>
      <c r="H79" s="23" t="s">
        <v>92</v>
      </c>
      <c r="I79" s="23" t="s">
        <v>119</v>
      </c>
      <c r="J79" t="s">
        <v>675</v>
      </c>
      <c r="K79" s="23" t="s">
        <v>95</v>
      </c>
      <c r="L79" s="20" t="s">
        <v>676</v>
      </c>
      <c r="M79" s="28" t="s">
        <v>677</v>
      </c>
      <c r="N79" s="23"/>
      <c r="O79" s="23" t="s">
        <v>98</v>
      </c>
      <c r="P79" s="20" t="s">
        <v>99</v>
      </c>
      <c r="Q79" s="20" t="s">
        <v>100</v>
      </c>
      <c r="R79" t="s">
        <v>678</v>
      </c>
      <c r="S79" t="s">
        <v>679</v>
      </c>
      <c r="T79" t="s">
        <v>680</v>
      </c>
      <c r="U79" s="6">
        <v>28160000</v>
      </c>
      <c r="V79" s="6">
        <v>28160000</v>
      </c>
      <c r="W79" s="29">
        <v>3200000</v>
      </c>
      <c r="X79" s="29">
        <v>0</v>
      </c>
      <c r="Y79" s="23" t="s">
        <v>104</v>
      </c>
      <c r="Z79" t="s">
        <v>98</v>
      </c>
      <c r="AA79" t="s">
        <v>105</v>
      </c>
      <c r="AB79" s="30"/>
      <c r="AC79" s="30"/>
      <c r="AD79" s="30"/>
      <c r="AE79" s="24">
        <v>1524</v>
      </c>
      <c r="AF79" s="31">
        <v>45294</v>
      </c>
      <c r="AG79">
        <v>13924</v>
      </c>
      <c r="AH79" s="26">
        <v>45581</v>
      </c>
      <c r="AI79" s="32" t="s">
        <v>106</v>
      </c>
      <c r="AJ79" t="s">
        <v>107</v>
      </c>
      <c r="AK79" s="33"/>
      <c r="AL79" t="s">
        <v>98</v>
      </c>
      <c r="AM79" s="26">
        <v>45306</v>
      </c>
      <c r="AN79" s="23" t="s">
        <v>108</v>
      </c>
      <c r="AO79" s="23" t="s">
        <v>108</v>
      </c>
      <c r="AP79" t="s">
        <v>109</v>
      </c>
      <c r="AQ79" t="s">
        <v>110</v>
      </c>
      <c r="AR79" t="s">
        <v>111</v>
      </c>
      <c r="AS79" t="s">
        <v>100</v>
      </c>
      <c r="AT79" s="23">
        <v>80111600</v>
      </c>
      <c r="AU79" s="41" t="s">
        <v>681</v>
      </c>
      <c r="AV79" s="23" t="s">
        <v>113</v>
      </c>
      <c r="AW79" s="20" t="s">
        <v>114</v>
      </c>
      <c r="AX79" s="26">
        <v>45307</v>
      </c>
      <c r="AY79" s="20" t="s">
        <v>115</v>
      </c>
      <c r="AZ79" s="26">
        <v>45307</v>
      </c>
      <c r="BA79" s="26">
        <v>45307</v>
      </c>
      <c r="BB79" s="26">
        <v>45574</v>
      </c>
      <c r="BC79" s="35">
        <f>+Tabla3[[#This Row],[FECHA TERMINACION
(INICIAL)]]-Tabla3[[#This Row],[FECHA INICIO]]</f>
        <v>267</v>
      </c>
      <c r="BD79" s="35">
        <f>+Tabla3[[#This Row],[PLAZO DE EJECUCIÓN EN DÍAS (INICIAL)]]/30</f>
        <v>8.9</v>
      </c>
      <c r="BE79" t="s">
        <v>682</v>
      </c>
      <c r="BF79" s="29">
        <f>+[1]BD_2!E77</f>
        <v>2240000</v>
      </c>
      <c r="BG79" s="29">
        <f>[1]BD_2!BA77</f>
        <v>0</v>
      </c>
      <c r="BH79" s="23">
        <f>[1]BD_2!CF77</f>
        <v>0</v>
      </c>
      <c r="BI79" s="23">
        <f>+COUNTIF(Tabla3[[#This Row],[VALOR REDUCIDO]:[TOTAL TIEMPO PRORROGADO EN DÍAS
]],"&lt;&gt;0")</f>
        <v>1</v>
      </c>
      <c r="BJ79" s="23" t="str">
        <f>+[1]BD_2!CG77</f>
        <v>2 NO</v>
      </c>
      <c r="BK79" s="26" t="str">
        <f>[1]BD_2!CL77</f>
        <v>2 NO</v>
      </c>
      <c r="BL79" s="23" t="s">
        <v>98</v>
      </c>
      <c r="BM79">
        <f t="shared" si="8"/>
        <v>267</v>
      </c>
      <c r="BN79" s="36">
        <f t="shared" si="9"/>
        <v>45307</v>
      </c>
      <c r="BO79" s="36">
        <f t="shared" si="10"/>
        <v>45574</v>
      </c>
      <c r="BP79" s="37" t="e">
        <f>IF(((#REF!-$BN79)/($BO79-$BN79))&gt;=100%,100%,((#REF!-$BN79)/($BO79-$BN79)))</f>
        <v>#REF!</v>
      </c>
      <c r="BQ79" s="29">
        <f t="shared" si="6"/>
        <v>25920000</v>
      </c>
      <c r="BR79" s="23" t="e">
        <f>+IF(BK79="1 SI","FINALIZADO",IF($BO79&lt;=#REF!,"FINALIZADO","EJECUCIÓN"))</f>
        <v>#REF!</v>
      </c>
      <c r="BS79" s="23">
        <v>25920000</v>
      </c>
      <c r="BT79" s="23">
        <f>+Tabla3[[#This Row],[VALOR TOTAL DE CONTRATO (ANTES DE LIQUIDACIÓN - LIBERACIÓN DE SALDOS)]]-Tabla3[[#This Row],[RECURSO TOTALES DESEMBOLSADOS]]</f>
        <v>0</v>
      </c>
      <c r="BU79" s="23"/>
      <c r="BW79" s="23" t="s">
        <v>98</v>
      </c>
      <c r="BX79" s="23" t="str">
        <f t="shared" si="7"/>
        <v>enero</v>
      </c>
      <c r="BY79" s="23" t="s">
        <v>113</v>
      </c>
      <c r="BZ79" s="23" t="s">
        <v>113</v>
      </c>
      <c r="CA79" s="23" t="s">
        <v>113</v>
      </c>
      <c r="CB79" t="s">
        <v>117</v>
      </c>
      <c r="CC79" t="s">
        <v>118</v>
      </c>
    </row>
    <row r="80" spans="1:81" x14ac:dyDescent="0.25">
      <c r="A80" s="23">
        <v>2024</v>
      </c>
      <c r="B80" s="25">
        <v>73</v>
      </c>
      <c r="C80" s="23" t="s">
        <v>87</v>
      </c>
      <c r="D80" t="s">
        <v>88</v>
      </c>
      <c r="E80" t="s">
        <v>89</v>
      </c>
      <c r="F80" t="s">
        <v>90</v>
      </c>
      <c r="G80" t="s">
        <v>91</v>
      </c>
      <c r="H80" s="23" t="s">
        <v>92</v>
      </c>
      <c r="I80" s="23" t="s">
        <v>119</v>
      </c>
      <c r="J80" t="s">
        <v>683</v>
      </c>
      <c r="K80" s="23" t="s">
        <v>95</v>
      </c>
      <c r="L80" s="20" t="s">
        <v>121</v>
      </c>
      <c r="M80" s="28" t="s">
        <v>684</v>
      </c>
      <c r="N80" s="23"/>
      <c r="O80" s="23" t="s">
        <v>98</v>
      </c>
      <c r="P80" s="20" t="s">
        <v>100</v>
      </c>
      <c r="Q80" s="20" t="s">
        <v>100</v>
      </c>
      <c r="R80" t="s">
        <v>685</v>
      </c>
      <c r="S80" t="s">
        <v>686</v>
      </c>
      <c r="T80" t="s">
        <v>687</v>
      </c>
      <c r="U80" s="6">
        <v>138400000</v>
      </c>
      <c r="V80" s="6">
        <v>138400000</v>
      </c>
      <c r="W80" s="29">
        <v>12000000</v>
      </c>
      <c r="X80" s="29">
        <v>0</v>
      </c>
      <c r="Y80" s="23" t="s">
        <v>104</v>
      </c>
      <c r="Z80" t="s">
        <v>98</v>
      </c>
      <c r="AA80" t="s">
        <v>105</v>
      </c>
      <c r="AB80" s="30"/>
      <c r="AC80" s="30"/>
      <c r="AD80" s="30"/>
      <c r="AE80" s="24">
        <v>1824</v>
      </c>
      <c r="AF80" s="31">
        <v>45294</v>
      </c>
      <c r="AG80">
        <v>8024</v>
      </c>
      <c r="AH80" s="26">
        <v>45303</v>
      </c>
      <c r="AI80" s="32" t="s">
        <v>106</v>
      </c>
      <c r="AJ80" t="s">
        <v>688</v>
      </c>
      <c r="AK80" s="33"/>
      <c r="AL80" t="s">
        <v>98</v>
      </c>
      <c r="AM80" s="26">
        <v>45302</v>
      </c>
      <c r="AN80" s="23" t="s">
        <v>108</v>
      </c>
      <c r="AO80" s="23" t="s">
        <v>108</v>
      </c>
      <c r="AP80" t="s">
        <v>109</v>
      </c>
      <c r="AQ80" t="s">
        <v>191</v>
      </c>
      <c r="AR80" t="s">
        <v>192</v>
      </c>
      <c r="AS80" t="s">
        <v>186</v>
      </c>
      <c r="AT80" s="23">
        <v>80111600</v>
      </c>
      <c r="AU80" s="41" t="s">
        <v>689</v>
      </c>
      <c r="AV80" s="23" t="s">
        <v>113</v>
      </c>
      <c r="AW80" s="20" t="s">
        <v>114</v>
      </c>
      <c r="AX80" s="26">
        <v>45302</v>
      </c>
      <c r="AY80" s="20" t="s">
        <v>144</v>
      </c>
      <c r="AZ80" s="26">
        <v>45302</v>
      </c>
      <c r="BA80" s="26">
        <v>45306</v>
      </c>
      <c r="BB80" s="26">
        <v>45656</v>
      </c>
      <c r="BC80" s="35">
        <f>+Tabla3[[#This Row],[FECHA TERMINACION
(INICIAL)]]-Tabla3[[#This Row],[FECHA INICIO]]</f>
        <v>350</v>
      </c>
      <c r="BD80" s="35">
        <f>+Tabla3[[#This Row],[PLAZO DE EJECUCIÓN EN DÍAS (INICIAL)]]/30</f>
        <v>11.666666666666666</v>
      </c>
      <c r="BE80" t="s">
        <v>690</v>
      </c>
      <c r="BF80" s="29">
        <f>+[1]BD_2!E78</f>
        <v>0</v>
      </c>
      <c r="BG80" s="29">
        <f>[1]BD_2!BA78</f>
        <v>0</v>
      </c>
      <c r="BH80" s="23">
        <f>[1]BD_2!CF78</f>
        <v>0</v>
      </c>
      <c r="BI80" s="23">
        <f>+COUNTIF(Tabla3[[#This Row],[VALOR REDUCIDO]:[TOTAL TIEMPO PRORROGADO EN DÍAS
]],"&lt;&gt;0")</f>
        <v>0</v>
      </c>
      <c r="BJ80" s="23" t="str">
        <f>+[1]BD_2!CG78</f>
        <v>2 NO</v>
      </c>
      <c r="BK80" s="26" t="str">
        <f>[1]BD_2!CL78</f>
        <v>1 SI</v>
      </c>
      <c r="BL80" s="23" t="s">
        <v>98</v>
      </c>
      <c r="BM80">
        <f t="shared" si="8"/>
        <v>350</v>
      </c>
      <c r="BN80" s="36">
        <f t="shared" si="9"/>
        <v>45306</v>
      </c>
      <c r="BO80" s="36">
        <f t="shared" si="10"/>
        <v>45656</v>
      </c>
      <c r="BP80" s="37" t="e">
        <f>IF(((#REF!-$BN80)/($BO80-$BN80))&gt;=100%,100%,((#REF!-$BN80)/($BO80-$BN80)))</f>
        <v>#REF!</v>
      </c>
      <c r="BQ80" s="29">
        <f t="shared" si="6"/>
        <v>138400000</v>
      </c>
      <c r="BR80" s="23" t="str">
        <f>+IF(BK80="1 SI","FINALIZADO",IF($BO80&lt;=#REF!,"FINALIZADO","EJECUCIÓN"))</f>
        <v>FINALIZADO</v>
      </c>
      <c r="BS80" s="23">
        <v>22800000</v>
      </c>
      <c r="BT80" s="23">
        <f>+Tabla3[[#This Row],[VALOR TOTAL DE CONTRATO (ANTES DE LIQUIDACIÓN - LIBERACIÓN DE SALDOS)]]-Tabla3[[#This Row],[RECURSO TOTALES DESEMBOLSADOS]]</f>
        <v>115600000</v>
      </c>
      <c r="BU80" s="23"/>
      <c r="BW80" s="23" t="s">
        <v>98</v>
      </c>
      <c r="BX80" s="23" t="str">
        <f t="shared" si="7"/>
        <v>enero</v>
      </c>
      <c r="BY80" s="23" t="s">
        <v>113</v>
      </c>
      <c r="BZ80" s="23" t="s">
        <v>113</v>
      </c>
      <c r="CA80" s="23" t="s">
        <v>113</v>
      </c>
      <c r="CB80" t="s">
        <v>117</v>
      </c>
      <c r="CC80" t="s">
        <v>118</v>
      </c>
    </row>
    <row r="81" spans="1:81" x14ac:dyDescent="0.25">
      <c r="A81" s="23">
        <v>2024</v>
      </c>
      <c r="B81" s="25">
        <v>74</v>
      </c>
      <c r="C81" s="23" t="s">
        <v>87</v>
      </c>
      <c r="D81" t="s">
        <v>88</v>
      </c>
      <c r="E81" t="s">
        <v>89</v>
      </c>
      <c r="F81" t="s">
        <v>90</v>
      </c>
      <c r="G81" t="s">
        <v>91</v>
      </c>
      <c r="H81" s="23" t="s">
        <v>92</v>
      </c>
      <c r="I81" s="23" t="s">
        <v>119</v>
      </c>
      <c r="J81" t="s">
        <v>691</v>
      </c>
      <c r="K81" s="23" t="s">
        <v>95</v>
      </c>
      <c r="L81" s="20" t="s">
        <v>121</v>
      </c>
      <c r="M81" s="28" t="s">
        <v>692</v>
      </c>
      <c r="N81" s="23"/>
      <c r="O81" s="23" t="s">
        <v>98</v>
      </c>
      <c r="P81" s="20" t="s">
        <v>693</v>
      </c>
      <c r="Q81" s="20" t="s">
        <v>693</v>
      </c>
      <c r="R81" t="s">
        <v>694</v>
      </c>
      <c r="S81" t="s">
        <v>695</v>
      </c>
      <c r="T81" t="s">
        <v>696</v>
      </c>
      <c r="U81" s="6">
        <v>137500000</v>
      </c>
      <c r="V81" s="6">
        <v>137500000</v>
      </c>
      <c r="W81" s="29">
        <v>12500000</v>
      </c>
      <c r="X81" s="29">
        <v>0</v>
      </c>
      <c r="Y81" s="23" t="s">
        <v>104</v>
      </c>
      <c r="Z81" t="s">
        <v>98</v>
      </c>
      <c r="AA81" t="s">
        <v>105</v>
      </c>
      <c r="AB81" s="30"/>
      <c r="AC81" s="30"/>
      <c r="AD81" s="30"/>
      <c r="AE81" s="24">
        <v>3524</v>
      </c>
      <c r="AF81" s="31">
        <v>45294</v>
      </c>
      <c r="AG81">
        <v>9524</v>
      </c>
      <c r="AH81" s="26">
        <v>45306</v>
      </c>
      <c r="AI81" s="32" t="s">
        <v>106</v>
      </c>
      <c r="AJ81" t="s">
        <v>697</v>
      </c>
      <c r="AK81" s="33"/>
      <c r="AL81" t="s">
        <v>98</v>
      </c>
      <c r="AM81" s="26">
        <v>45302</v>
      </c>
      <c r="AN81" s="23" t="s">
        <v>108</v>
      </c>
      <c r="AO81" s="23" t="s">
        <v>108</v>
      </c>
      <c r="AP81" t="s">
        <v>109</v>
      </c>
      <c r="AQ81" t="s">
        <v>698</v>
      </c>
      <c r="AR81" t="s">
        <v>699</v>
      </c>
      <c r="AS81" t="s">
        <v>700</v>
      </c>
      <c r="AT81" s="23">
        <v>80111600</v>
      </c>
      <c r="AU81" s="45" t="s">
        <v>701</v>
      </c>
      <c r="AV81" s="23" t="s">
        <v>113</v>
      </c>
      <c r="AW81" s="20" t="s">
        <v>114</v>
      </c>
      <c r="AX81" s="26">
        <v>45302</v>
      </c>
      <c r="AY81" s="20" t="s">
        <v>115</v>
      </c>
      <c r="AZ81" s="26">
        <v>45302</v>
      </c>
      <c r="BA81" s="26">
        <v>45306</v>
      </c>
      <c r="BB81" s="26">
        <v>45640</v>
      </c>
      <c r="BC81" s="35">
        <f>+Tabla3[[#This Row],[FECHA TERMINACION
(INICIAL)]]-Tabla3[[#This Row],[FECHA INICIO]]</f>
        <v>334</v>
      </c>
      <c r="BD81" s="35">
        <f>+Tabla3[[#This Row],[PLAZO DE EJECUCIÓN EN DÍAS (INICIAL)]]/30</f>
        <v>11.133333333333333</v>
      </c>
      <c r="BE81" t="s">
        <v>702</v>
      </c>
      <c r="BF81" s="29">
        <f>+[1]BD_2!E79</f>
        <v>0</v>
      </c>
      <c r="BG81" s="29">
        <f>[1]BD_2!BA79</f>
        <v>6666667</v>
      </c>
      <c r="BH81" s="23">
        <f>[1]BD_2!CF79</f>
        <v>16</v>
      </c>
      <c r="BI81" s="23">
        <f>+COUNTIF(Tabla3[[#This Row],[VALOR REDUCIDO]:[TOTAL TIEMPO PRORROGADO EN DÍAS
]],"&lt;&gt;0")</f>
        <v>2</v>
      </c>
      <c r="BJ81" s="23" t="str">
        <f>+[1]BD_2!CG79</f>
        <v>2 NO</v>
      </c>
      <c r="BK81" s="26" t="str">
        <f>[1]BD_2!CL79</f>
        <v>2 NO</v>
      </c>
      <c r="BL81" s="23" t="s">
        <v>98</v>
      </c>
      <c r="BM81">
        <f t="shared" si="8"/>
        <v>350</v>
      </c>
      <c r="BN81" s="36">
        <f t="shared" si="9"/>
        <v>45306</v>
      </c>
      <c r="BO81" s="36">
        <f t="shared" si="10"/>
        <v>45656</v>
      </c>
      <c r="BP81" s="37" t="e">
        <f>IF(((#REF!-$BN81)/($BO81-$BN81))&gt;=100%,100%,((#REF!-$BN81)/($BO81-$BN81)))</f>
        <v>#REF!</v>
      </c>
      <c r="BQ81" s="29">
        <f t="shared" si="6"/>
        <v>144166667</v>
      </c>
      <c r="BR81" s="23" t="e">
        <f>+IF(BK81="1 SI","FINALIZADO",IF($BO81&lt;=#REF!,"FINALIZADO","EJECUCIÓN"))</f>
        <v>#REF!</v>
      </c>
      <c r="BS81" s="23">
        <v>144166667</v>
      </c>
      <c r="BT81" s="23">
        <f>+Tabla3[[#This Row],[VALOR TOTAL DE CONTRATO (ANTES DE LIQUIDACIÓN - LIBERACIÓN DE SALDOS)]]-Tabla3[[#This Row],[RECURSO TOTALES DESEMBOLSADOS]]</f>
        <v>0</v>
      </c>
      <c r="BU81" s="23"/>
      <c r="BW81" s="23" t="s">
        <v>98</v>
      </c>
      <c r="BX81" s="23" t="str">
        <f t="shared" si="7"/>
        <v>enero</v>
      </c>
      <c r="BY81" s="23" t="s">
        <v>113</v>
      </c>
      <c r="BZ81" s="23" t="s">
        <v>113</v>
      </c>
      <c r="CA81" s="23" t="s">
        <v>113</v>
      </c>
      <c r="CB81" t="s">
        <v>117</v>
      </c>
      <c r="CC81" t="s">
        <v>118</v>
      </c>
    </row>
    <row r="82" spans="1:81" x14ac:dyDescent="0.25">
      <c r="A82" s="23">
        <v>2024</v>
      </c>
      <c r="B82" s="25">
        <v>75</v>
      </c>
      <c r="C82" s="23" t="s">
        <v>87</v>
      </c>
      <c r="D82" t="s">
        <v>88</v>
      </c>
      <c r="E82" t="s">
        <v>89</v>
      </c>
      <c r="F82" t="s">
        <v>90</v>
      </c>
      <c r="G82" t="s">
        <v>91</v>
      </c>
      <c r="H82" s="23" t="s">
        <v>92</v>
      </c>
      <c r="I82" s="23" t="s">
        <v>119</v>
      </c>
      <c r="J82" t="s">
        <v>703</v>
      </c>
      <c r="K82" s="23" t="s">
        <v>95</v>
      </c>
      <c r="L82" s="20" t="s">
        <v>643</v>
      </c>
      <c r="M82" s="28" t="s">
        <v>704</v>
      </c>
      <c r="N82" s="23"/>
      <c r="O82" s="23" t="s">
        <v>98</v>
      </c>
      <c r="P82" s="20" t="s">
        <v>705</v>
      </c>
      <c r="Q82" s="20" t="s">
        <v>100</v>
      </c>
      <c r="R82" t="s">
        <v>706</v>
      </c>
      <c r="S82" t="s">
        <v>707</v>
      </c>
      <c r="T82" t="s">
        <v>708</v>
      </c>
      <c r="U82" s="6">
        <v>142589767</v>
      </c>
      <c r="V82" s="6">
        <v>142589767</v>
      </c>
      <c r="W82" s="29">
        <v>12257000</v>
      </c>
      <c r="X82" s="29">
        <v>0</v>
      </c>
      <c r="Y82" s="23" t="s">
        <v>104</v>
      </c>
      <c r="Z82" t="s">
        <v>98</v>
      </c>
      <c r="AA82" t="s">
        <v>105</v>
      </c>
      <c r="AB82" s="30"/>
      <c r="AC82" s="30"/>
      <c r="AD82" s="30"/>
      <c r="AE82" s="24">
        <v>4124</v>
      </c>
      <c r="AF82" s="31">
        <v>45294</v>
      </c>
      <c r="AG82">
        <v>6424</v>
      </c>
      <c r="AH82" s="26">
        <v>45303</v>
      </c>
      <c r="AI82" s="32" t="s">
        <v>106</v>
      </c>
      <c r="AJ82" t="s">
        <v>107</v>
      </c>
      <c r="AK82" s="33"/>
      <c r="AL82" t="s">
        <v>98</v>
      </c>
      <c r="AM82" s="26">
        <v>45302</v>
      </c>
      <c r="AN82" s="23" t="s">
        <v>108</v>
      </c>
      <c r="AO82" s="23" t="s">
        <v>108</v>
      </c>
      <c r="AP82" t="s">
        <v>109</v>
      </c>
      <c r="AQ82" t="s">
        <v>566</v>
      </c>
      <c r="AR82" t="s">
        <v>709</v>
      </c>
      <c r="AS82" t="s">
        <v>100</v>
      </c>
      <c r="AT82" s="23">
        <v>80111600</v>
      </c>
      <c r="AU82" s="41" t="s">
        <v>710</v>
      </c>
      <c r="AV82" s="23" t="s">
        <v>113</v>
      </c>
      <c r="AW82" s="20" t="s">
        <v>114</v>
      </c>
      <c r="AX82" s="26">
        <v>45302</v>
      </c>
      <c r="AY82" s="20" t="s">
        <v>115</v>
      </c>
      <c r="AZ82" s="26">
        <v>45302</v>
      </c>
      <c r="BA82" s="26">
        <v>45303</v>
      </c>
      <c r="BB82" s="26">
        <v>45656</v>
      </c>
      <c r="BC82" s="35">
        <f>+Tabla3[[#This Row],[FECHA TERMINACION
(INICIAL)]]-Tabla3[[#This Row],[FECHA INICIO]]</f>
        <v>353</v>
      </c>
      <c r="BD82" s="35">
        <f>+Tabla3[[#This Row],[PLAZO DE EJECUCIÓN EN DÍAS (INICIAL)]]/30</f>
        <v>11.766666666666667</v>
      </c>
      <c r="BE82" t="s">
        <v>711</v>
      </c>
      <c r="BF82" s="29">
        <f>+[1]BD_2!E80</f>
        <v>0</v>
      </c>
      <c r="BG82" s="29">
        <f>[1]BD_2!BA80</f>
        <v>0</v>
      </c>
      <c r="BH82" s="23">
        <f>[1]BD_2!CF80</f>
        <v>0</v>
      </c>
      <c r="BI82" s="23">
        <f>+COUNTIF(Tabla3[[#This Row],[VALOR REDUCIDO]:[TOTAL TIEMPO PRORROGADO EN DÍAS
]],"&lt;&gt;0")</f>
        <v>0</v>
      </c>
      <c r="BJ82" s="23" t="str">
        <f>+[1]BD_2!CG80</f>
        <v>2 NO</v>
      </c>
      <c r="BK82" s="26" t="str">
        <f>[1]BD_2!CL80</f>
        <v>2 NO</v>
      </c>
      <c r="BL82" s="23" t="s">
        <v>98</v>
      </c>
      <c r="BM82">
        <f t="shared" si="8"/>
        <v>353</v>
      </c>
      <c r="BN82" s="36">
        <f t="shared" si="9"/>
        <v>45303</v>
      </c>
      <c r="BO82" s="36">
        <f t="shared" si="10"/>
        <v>45656</v>
      </c>
      <c r="BP82" s="37" t="e">
        <f>IF(((#REF!-$BN82)/($BO82-$BN82))&gt;=100%,100%,((#REF!-$BN82)/($BO82-$BN82)))</f>
        <v>#REF!</v>
      </c>
      <c r="BQ82" s="29">
        <f t="shared" si="6"/>
        <v>142589767</v>
      </c>
      <c r="BR82" s="23" t="e">
        <f>+IF(BK82="1 SI","FINALIZADO",IF($BO82&lt;=#REF!,"FINALIZADO","EJECUCIÓN"))</f>
        <v>#REF!</v>
      </c>
      <c r="BS82" s="23">
        <v>142589767</v>
      </c>
      <c r="BT82" s="23">
        <f>+Tabla3[[#This Row],[VALOR TOTAL DE CONTRATO (ANTES DE LIQUIDACIÓN - LIBERACIÓN DE SALDOS)]]-Tabla3[[#This Row],[RECURSO TOTALES DESEMBOLSADOS]]</f>
        <v>0</v>
      </c>
      <c r="BU82" s="23"/>
      <c r="BW82" s="23" t="s">
        <v>98</v>
      </c>
      <c r="BX82" s="23" t="str">
        <f t="shared" si="7"/>
        <v>enero</v>
      </c>
      <c r="BY82" s="23" t="s">
        <v>113</v>
      </c>
      <c r="BZ82" s="23" t="s">
        <v>113</v>
      </c>
      <c r="CA82" s="23" t="s">
        <v>113</v>
      </c>
      <c r="CB82" t="s">
        <v>117</v>
      </c>
      <c r="CC82" t="s">
        <v>118</v>
      </c>
    </row>
    <row r="83" spans="1:81" x14ac:dyDescent="0.25">
      <c r="A83" s="23">
        <v>2024</v>
      </c>
      <c r="B83" s="25">
        <v>76</v>
      </c>
      <c r="C83" s="23" t="s">
        <v>87</v>
      </c>
      <c r="D83" t="s">
        <v>88</v>
      </c>
      <c r="E83" t="s">
        <v>89</v>
      </c>
      <c r="F83" t="s">
        <v>90</v>
      </c>
      <c r="G83" t="s">
        <v>91</v>
      </c>
      <c r="H83" s="23" t="s">
        <v>92</v>
      </c>
      <c r="I83" s="23" t="s">
        <v>119</v>
      </c>
      <c r="J83" t="s">
        <v>712</v>
      </c>
      <c r="K83" s="23" t="s">
        <v>95</v>
      </c>
      <c r="L83" s="20" t="s">
        <v>121</v>
      </c>
      <c r="M83" s="28" t="s">
        <v>713</v>
      </c>
      <c r="N83" s="23"/>
      <c r="O83" s="23" t="s">
        <v>98</v>
      </c>
      <c r="P83" s="20" t="s">
        <v>460</v>
      </c>
      <c r="Q83" s="20" t="s">
        <v>460</v>
      </c>
      <c r="R83" t="s">
        <v>714</v>
      </c>
      <c r="S83" t="s">
        <v>715</v>
      </c>
      <c r="T83" t="s">
        <v>716</v>
      </c>
      <c r="U83" s="6">
        <v>80500000</v>
      </c>
      <c r="V83" s="6">
        <v>80500000</v>
      </c>
      <c r="W83" s="29">
        <v>7000000</v>
      </c>
      <c r="X83" s="29">
        <v>0</v>
      </c>
      <c r="Y83" s="23" t="s">
        <v>104</v>
      </c>
      <c r="Z83" t="s">
        <v>98</v>
      </c>
      <c r="AA83" t="s">
        <v>105</v>
      </c>
      <c r="AB83" s="30"/>
      <c r="AC83" s="30"/>
      <c r="AD83" s="30"/>
      <c r="AE83" s="24">
        <v>4324</v>
      </c>
      <c r="AF83" s="31">
        <v>45294</v>
      </c>
      <c r="AG83">
        <v>7624</v>
      </c>
      <c r="AH83" s="26">
        <v>45303</v>
      </c>
      <c r="AI83" s="32" t="s">
        <v>106</v>
      </c>
      <c r="AJ83" t="s">
        <v>464</v>
      </c>
      <c r="AK83" s="33"/>
      <c r="AL83" t="s">
        <v>98</v>
      </c>
      <c r="AM83" s="26">
        <v>45303</v>
      </c>
      <c r="AN83" s="23" t="s">
        <v>108</v>
      </c>
      <c r="AO83" s="23" t="s">
        <v>108</v>
      </c>
      <c r="AP83" t="s">
        <v>109</v>
      </c>
      <c r="AQ83" t="s">
        <v>465</v>
      </c>
      <c r="AR83" t="s">
        <v>466</v>
      </c>
      <c r="AS83" t="s">
        <v>467</v>
      </c>
      <c r="AT83" s="23">
        <v>80111600</v>
      </c>
      <c r="AU83" s="41" t="s">
        <v>717</v>
      </c>
      <c r="AV83" s="23" t="s">
        <v>113</v>
      </c>
      <c r="AW83" s="20" t="s">
        <v>114</v>
      </c>
      <c r="AX83" s="26">
        <v>45303</v>
      </c>
      <c r="AY83" s="20" t="s">
        <v>115</v>
      </c>
      <c r="AZ83" s="26">
        <v>45303</v>
      </c>
      <c r="BA83" s="26">
        <v>45303</v>
      </c>
      <c r="BB83" s="26">
        <v>45652</v>
      </c>
      <c r="BC83" s="35">
        <f>+Tabla3[[#This Row],[FECHA TERMINACION
(INICIAL)]]-Tabla3[[#This Row],[FECHA INICIO]]</f>
        <v>349</v>
      </c>
      <c r="BD83" s="35">
        <f>+Tabla3[[#This Row],[PLAZO DE EJECUCIÓN EN DÍAS (INICIAL)]]/30</f>
        <v>11.633333333333333</v>
      </c>
      <c r="BE83" t="s">
        <v>469</v>
      </c>
      <c r="BF83" s="29">
        <f>+[1]BD_2!E81</f>
        <v>0</v>
      </c>
      <c r="BG83" s="29">
        <f>[1]BD_2!BA81</f>
        <v>0</v>
      </c>
      <c r="BH83" s="23">
        <f>[1]BD_2!CF81</f>
        <v>0</v>
      </c>
      <c r="BI83" s="23">
        <f>+COUNTIF(Tabla3[[#This Row],[VALOR REDUCIDO]:[TOTAL TIEMPO PRORROGADO EN DÍAS
]],"&lt;&gt;0")</f>
        <v>0</v>
      </c>
      <c r="BJ83" s="23" t="str">
        <f>+[1]BD_2!CG81</f>
        <v>2 NO</v>
      </c>
      <c r="BK83" s="26" t="str">
        <f>[1]BD_2!CL81</f>
        <v>2 NO</v>
      </c>
      <c r="BL83" s="23" t="s">
        <v>98</v>
      </c>
      <c r="BM83">
        <f t="shared" si="8"/>
        <v>349</v>
      </c>
      <c r="BN83" s="36">
        <f t="shared" si="9"/>
        <v>45303</v>
      </c>
      <c r="BO83" s="36">
        <f t="shared" si="10"/>
        <v>45652</v>
      </c>
      <c r="BP83" s="37" t="e">
        <f>IF(((#REF!-$BN83)/($BO83-$BN83))&gt;=100%,100%,((#REF!-$BN83)/($BO83-$BN83)))</f>
        <v>#REF!</v>
      </c>
      <c r="BQ83" s="29">
        <f t="shared" si="6"/>
        <v>80500000</v>
      </c>
      <c r="BR83" s="23" t="e">
        <f>+IF(BK83="1 SI","FINALIZADO",IF($BO83&lt;=#REF!,"FINALIZADO","EJECUCIÓN"))</f>
        <v>#REF!</v>
      </c>
      <c r="BS83" s="23">
        <v>80500000</v>
      </c>
      <c r="BT83" s="23">
        <f>+Tabla3[[#This Row],[VALOR TOTAL DE CONTRATO (ANTES DE LIQUIDACIÓN - LIBERACIÓN DE SALDOS)]]-Tabla3[[#This Row],[RECURSO TOTALES DESEMBOLSADOS]]</f>
        <v>0</v>
      </c>
      <c r="BU83" s="23"/>
      <c r="BW83" s="23" t="s">
        <v>98</v>
      </c>
      <c r="BX83" s="23" t="str">
        <f t="shared" si="7"/>
        <v>enero</v>
      </c>
      <c r="BY83" s="23" t="s">
        <v>113</v>
      </c>
      <c r="BZ83" s="23" t="s">
        <v>113</v>
      </c>
      <c r="CA83" s="23" t="s">
        <v>113</v>
      </c>
      <c r="CB83" t="s">
        <v>117</v>
      </c>
      <c r="CC83" t="s">
        <v>118</v>
      </c>
    </row>
    <row r="84" spans="1:81" x14ac:dyDescent="0.25">
      <c r="A84" s="23">
        <v>2024</v>
      </c>
      <c r="B84" s="25">
        <v>77</v>
      </c>
      <c r="C84" s="23" t="s">
        <v>87</v>
      </c>
      <c r="D84" t="s">
        <v>88</v>
      </c>
      <c r="E84" t="s">
        <v>89</v>
      </c>
      <c r="F84" t="s">
        <v>90</v>
      </c>
      <c r="G84" t="s">
        <v>91</v>
      </c>
      <c r="H84" s="23" t="s">
        <v>92</v>
      </c>
      <c r="I84" s="23" t="s">
        <v>119</v>
      </c>
      <c r="J84" t="s">
        <v>718</v>
      </c>
      <c r="K84" s="23" t="s">
        <v>95</v>
      </c>
      <c r="L84" s="20" t="s">
        <v>451</v>
      </c>
      <c r="M84" s="28" t="s">
        <v>719</v>
      </c>
      <c r="N84" s="23"/>
      <c r="O84" s="23" t="s">
        <v>98</v>
      </c>
      <c r="P84" s="20" t="s">
        <v>460</v>
      </c>
      <c r="Q84" s="20" t="s">
        <v>460</v>
      </c>
      <c r="R84" t="s">
        <v>720</v>
      </c>
      <c r="S84" t="s">
        <v>721</v>
      </c>
      <c r="T84" t="s">
        <v>722</v>
      </c>
      <c r="U84" s="6">
        <v>115000000</v>
      </c>
      <c r="V84" s="6">
        <v>115000000</v>
      </c>
      <c r="W84" s="29">
        <v>10000000</v>
      </c>
      <c r="X84" s="29">
        <v>0</v>
      </c>
      <c r="Y84" s="23" t="s">
        <v>104</v>
      </c>
      <c r="Z84" t="s">
        <v>98</v>
      </c>
      <c r="AA84" t="s">
        <v>105</v>
      </c>
      <c r="AB84" s="30"/>
      <c r="AC84" s="30"/>
      <c r="AD84" s="30"/>
      <c r="AE84" s="24">
        <v>4324</v>
      </c>
      <c r="AF84" s="31">
        <v>45294</v>
      </c>
      <c r="AG84">
        <v>9224</v>
      </c>
      <c r="AH84" s="26">
        <v>45306</v>
      </c>
      <c r="AI84" s="32" t="s">
        <v>106</v>
      </c>
      <c r="AJ84" t="s">
        <v>464</v>
      </c>
      <c r="AK84" s="33"/>
      <c r="AL84" t="s">
        <v>98</v>
      </c>
      <c r="AM84" s="26">
        <v>45303</v>
      </c>
      <c r="AN84" s="23" t="s">
        <v>108</v>
      </c>
      <c r="AO84" s="23" t="s">
        <v>108</v>
      </c>
      <c r="AP84" t="s">
        <v>109</v>
      </c>
      <c r="AQ84" t="s">
        <v>465</v>
      </c>
      <c r="AR84" t="s">
        <v>466</v>
      </c>
      <c r="AS84" t="s">
        <v>467</v>
      </c>
      <c r="AT84" s="23">
        <v>80111600</v>
      </c>
      <c r="AU84" s="41" t="s">
        <v>723</v>
      </c>
      <c r="AV84" s="23" t="s">
        <v>113</v>
      </c>
      <c r="AW84" s="20" t="s">
        <v>114</v>
      </c>
      <c r="AX84" s="26">
        <v>45303</v>
      </c>
      <c r="AY84" s="20" t="s">
        <v>115</v>
      </c>
      <c r="AZ84" s="26">
        <v>45303</v>
      </c>
      <c r="BA84" s="26">
        <v>45306</v>
      </c>
      <c r="BB84" s="26">
        <v>45655</v>
      </c>
      <c r="BC84" s="35">
        <f>+Tabla3[[#This Row],[FECHA TERMINACION
(INICIAL)]]-Tabla3[[#This Row],[FECHA INICIO]]</f>
        <v>349</v>
      </c>
      <c r="BD84" s="35">
        <f>+Tabla3[[#This Row],[PLAZO DE EJECUCIÓN EN DÍAS (INICIAL)]]/30</f>
        <v>11.633333333333333</v>
      </c>
      <c r="BE84" t="s">
        <v>724</v>
      </c>
      <c r="BF84" s="29">
        <f>+[1]BD_2!E82</f>
        <v>0</v>
      </c>
      <c r="BG84" s="29">
        <f>[1]BD_2!BA82</f>
        <v>0</v>
      </c>
      <c r="BH84" s="23">
        <f>[1]BD_2!CF82</f>
        <v>0</v>
      </c>
      <c r="BI84" s="23">
        <f>+COUNTIF(Tabla3[[#This Row],[VALOR REDUCIDO]:[TOTAL TIEMPO PRORROGADO EN DÍAS
]],"&lt;&gt;0")</f>
        <v>0</v>
      </c>
      <c r="BJ84" s="23" t="str">
        <f>+[1]BD_2!CG82</f>
        <v>2 NO</v>
      </c>
      <c r="BK84" s="26" t="str">
        <f>[1]BD_2!CL82</f>
        <v>2 NO</v>
      </c>
      <c r="BL84" s="23" t="s">
        <v>98</v>
      </c>
      <c r="BM84">
        <f t="shared" si="8"/>
        <v>349</v>
      </c>
      <c r="BN84" s="36">
        <f t="shared" si="9"/>
        <v>45306</v>
      </c>
      <c r="BO84" s="36">
        <f t="shared" si="10"/>
        <v>45655</v>
      </c>
      <c r="BP84" s="37" t="e">
        <f>IF(((#REF!-$BN84)/($BO84-$BN84))&gt;=100%,100%,((#REF!-$BN84)/($BO84-$BN84)))</f>
        <v>#REF!</v>
      </c>
      <c r="BQ84" s="29">
        <f t="shared" si="6"/>
        <v>115000000</v>
      </c>
      <c r="BR84" s="23" t="e">
        <f>+IF(BK84="1 SI","FINALIZADO",IF($BO84&lt;=#REF!,"FINALIZADO","EJECUCIÓN"))</f>
        <v>#REF!</v>
      </c>
      <c r="BS84" s="23">
        <v>115000000</v>
      </c>
      <c r="BT84" s="23">
        <f>+Tabla3[[#This Row],[VALOR TOTAL DE CONTRATO (ANTES DE LIQUIDACIÓN - LIBERACIÓN DE SALDOS)]]-Tabla3[[#This Row],[RECURSO TOTALES DESEMBOLSADOS]]</f>
        <v>0</v>
      </c>
      <c r="BU84" s="23"/>
      <c r="BW84" s="23" t="s">
        <v>98</v>
      </c>
      <c r="BX84" s="23" t="str">
        <f t="shared" si="7"/>
        <v>enero</v>
      </c>
      <c r="BY84" s="23" t="s">
        <v>113</v>
      </c>
      <c r="BZ84" s="23" t="s">
        <v>113</v>
      </c>
      <c r="CA84" s="23" t="s">
        <v>113</v>
      </c>
      <c r="CB84" t="s">
        <v>117</v>
      </c>
      <c r="CC84" t="s">
        <v>118</v>
      </c>
    </row>
    <row r="85" spans="1:81" x14ac:dyDescent="0.25">
      <c r="A85" s="23">
        <v>2024</v>
      </c>
      <c r="B85" s="25">
        <v>78</v>
      </c>
      <c r="C85" s="23" t="s">
        <v>87</v>
      </c>
      <c r="D85" t="s">
        <v>88</v>
      </c>
      <c r="E85" t="s">
        <v>89</v>
      </c>
      <c r="F85" t="s">
        <v>90</v>
      </c>
      <c r="G85" t="s">
        <v>91</v>
      </c>
      <c r="H85" s="23" t="s">
        <v>92</v>
      </c>
      <c r="I85" s="23" t="s">
        <v>119</v>
      </c>
      <c r="J85" t="s">
        <v>725</v>
      </c>
      <c r="K85" s="23" t="s">
        <v>95</v>
      </c>
      <c r="L85" s="20" t="s">
        <v>130</v>
      </c>
      <c r="M85" s="28" t="s">
        <v>726</v>
      </c>
      <c r="N85" s="23"/>
      <c r="O85" s="23" t="s">
        <v>98</v>
      </c>
      <c r="P85" s="20" t="s">
        <v>693</v>
      </c>
      <c r="Q85" s="20" t="s">
        <v>693</v>
      </c>
      <c r="R85" t="s">
        <v>727</v>
      </c>
      <c r="S85" t="s">
        <v>728</v>
      </c>
      <c r="T85" t="s">
        <v>729</v>
      </c>
      <c r="U85" s="6">
        <v>121000000</v>
      </c>
      <c r="V85" s="6">
        <v>121000000</v>
      </c>
      <c r="W85" s="29">
        <v>11000000</v>
      </c>
      <c r="X85" s="29">
        <v>0</v>
      </c>
      <c r="Y85" s="23" t="s">
        <v>104</v>
      </c>
      <c r="Z85" t="s">
        <v>98</v>
      </c>
      <c r="AA85" t="s">
        <v>105</v>
      </c>
      <c r="AB85" s="30"/>
      <c r="AC85" s="30"/>
      <c r="AD85" s="30"/>
      <c r="AE85" s="24">
        <v>3524</v>
      </c>
      <c r="AF85" s="31">
        <v>45294</v>
      </c>
      <c r="AG85">
        <v>9324</v>
      </c>
      <c r="AH85" s="26">
        <v>45306</v>
      </c>
      <c r="AI85" s="32" t="s">
        <v>106</v>
      </c>
      <c r="AJ85" t="s">
        <v>697</v>
      </c>
      <c r="AK85" s="33"/>
      <c r="AL85" t="s">
        <v>98</v>
      </c>
      <c r="AM85" s="26">
        <v>45302</v>
      </c>
      <c r="AN85" s="23" t="s">
        <v>108</v>
      </c>
      <c r="AO85" s="23" t="s">
        <v>108</v>
      </c>
      <c r="AP85" t="s">
        <v>109</v>
      </c>
      <c r="AQ85" t="s">
        <v>698</v>
      </c>
      <c r="AR85" t="s">
        <v>699</v>
      </c>
      <c r="AS85" t="s">
        <v>700</v>
      </c>
      <c r="AT85" s="23">
        <v>80111600</v>
      </c>
      <c r="AU85" s="41" t="s">
        <v>730</v>
      </c>
      <c r="AV85" s="23" t="s">
        <v>113</v>
      </c>
      <c r="AW85" s="20" t="s">
        <v>114</v>
      </c>
      <c r="AX85" s="26">
        <v>45302</v>
      </c>
      <c r="AY85" s="20" t="s">
        <v>115</v>
      </c>
      <c r="AZ85" s="26">
        <v>45302</v>
      </c>
      <c r="BA85" s="26">
        <v>45306</v>
      </c>
      <c r="BB85" s="26">
        <v>45640</v>
      </c>
      <c r="BC85" s="35">
        <f>+Tabla3[[#This Row],[FECHA TERMINACION
(INICIAL)]]-Tabla3[[#This Row],[FECHA INICIO]]</f>
        <v>334</v>
      </c>
      <c r="BD85" s="35">
        <f>+Tabla3[[#This Row],[PLAZO DE EJECUCIÓN EN DÍAS (INICIAL)]]/30</f>
        <v>11.133333333333333</v>
      </c>
      <c r="BE85" t="s">
        <v>731</v>
      </c>
      <c r="BF85" s="29">
        <f>+[1]BD_2!E83</f>
        <v>0</v>
      </c>
      <c r="BG85" s="29">
        <f>[1]BD_2!BA83</f>
        <v>5866667</v>
      </c>
      <c r="BH85" s="23">
        <f>[1]BD_2!CF83</f>
        <v>16</v>
      </c>
      <c r="BI85" s="23">
        <f>+COUNTIF(Tabla3[[#This Row],[VALOR REDUCIDO]:[TOTAL TIEMPO PRORROGADO EN DÍAS
]],"&lt;&gt;0")</f>
        <v>2</v>
      </c>
      <c r="BJ85" s="23" t="str">
        <f>+[1]BD_2!CG83</f>
        <v>2 NO</v>
      </c>
      <c r="BK85" s="26" t="str">
        <f>[1]BD_2!CL83</f>
        <v>2 NO</v>
      </c>
      <c r="BL85" s="23" t="s">
        <v>98</v>
      </c>
      <c r="BM85">
        <f t="shared" si="8"/>
        <v>350</v>
      </c>
      <c r="BN85" s="36">
        <f t="shared" si="9"/>
        <v>45306</v>
      </c>
      <c r="BO85" s="36">
        <f t="shared" si="10"/>
        <v>45656</v>
      </c>
      <c r="BP85" s="37" t="e">
        <f>IF(((#REF!-$BN85)/($BO85-$BN85))&gt;=100%,100%,((#REF!-$BN85)/($BO85-$BN85)))</f>
        <v>#REF!</v>
      </c>
      <c r="BQ85" s="29">
        <f t="shared" si="6"/>
        <v>126866667</v>
      </c>
      <c r="BR85" s="23" t="e">
        <f>+IF(BK85="1 SI","FINALIZADO",IF($BO85&lt;=#REF!,"FINALIZADO","EJECUCIÓN"))</f>
        <v>#REF!</v>
      </c>
      <c r="BS85" s="23">
        <v>126866667</v>
      </c>
      <c r="BT85" s="23">
        <f>+Tabla3[[#This Row],[VALOR TOTAL DE CONTRATO (ANTES DE LIQUIDACIÓN - LIBERACIÓN DE SALDOS)]]-Tabla3[[#This Row],[RECURSO TOTALES DESEMBOLSADOS]]</f>
        <v>0</v>
      </c>
      <c r="BU85" s="23"/>
      <c r="BW85" s="23" t="s">
        <v>98</v>
      </c>
      <c r="BX85" s="23" t="str">
        <f t="shared" si="7"/>
        <v>enero</v>
      </c>
      <c r="BY85" s="23" t="s">
        <v>113</v>
      </c>
      <c r="BZ85" s="23" t="s">
        <v>113</v>
      </c>
      <c r="CA85" s="23" t="s">
        <v>113</v>
      </c>
      <c r="CB85" t="s">
        <v>117</v>
      </c>
      <c r="CC85" t="s">
        <v>118</v>
      </c>
    </row>
    <row r="86" spans="1:81" x14ac:dyDescent="0.25">
      <c r="A86" s="23">
        <v>2024</v>
      </c>
      <c r="B86" s="25">
        <v>79</v>
      </c>
      <c r="C86" s="23" t="s">
        <v>87</v>
      </c>
      <c r="D86" t="s">
        <v>88</v>
      </c>
      <c r="E86" t="s">
        <v>89</v>
      </c>
      <c r="F86" t="s">
        <v>90</v>
      </c>
      <c r="G86" t="s">
        <v>91</v>
      </c>
      <c r="H86" s="23" t="s">
        <v>92</v>
      </c>
      <c r="I86" s="23" t="s">
        <v>119</v>
      </c>
      <c r="J86" t="s">
        <v>732</v>
      </c>
      <c r="K86" s="23" t="s">
        <v>95</v>
      </c>
      <c r="L86" s="20" t="s">
        <v>130</v>
      </c>
      <c r="M86" s="28" t="s">
        <v>733</v>
      </c>
      <c r="N86" s="23"/>
      <c r="O86" s="23" t="s">
        <v>98</v>
      </c>
      <c r="P86" s="20" t="s">
        <v>186</v>
      </c>
      <c r="Q86" s="20" t="s">
        <v>186</v>
      </c>
      <c r="R86" t="s">
        <v>734</v>
      </c>
      <c r="S86" t="s">
        <v>735</v>
      </c>
      <c r="T86" t="s">
        <v>736</v>
      </c>
      <c r="U86" s="6">
        <v>90640000</v>
      </c>
      <c r="V86" s="6">
        <v>90640000</v>
      </c>
      <c r="W86" s="29">
        <v>8240000</v>
      </c>
      <c r="X86" s="29">
        <v>0</v>
      </c>
      <c r="Y86" s="23" t="s">
        <v>104</v>
      </c>
      <c r="Z86" t="s">
        <v>98</v>
      </c>
      <c r="AA86" t="s">
        <v>105</v>
      </c>
      <c r="AB86" s="30"/>
      <c r="AC86" s="30"/>
      <c r="AD86" s="30"/>
      <c r="AE86" s="24">
        <v>3224</v>
      </c>
      <c r="AF86" s="31">
        <v>45294</v>
      </c>
      <c r="AG86">
        <v>11924</v>
      </c>
      <c r="AH86" s="26">
        <v>45307</v>
      </c>
      <c r="AI86" s="32" t="s">
        <v>106</v>
      </c>
      <c r="AJ86" t="s">
        <v>190</v>
      </c>
      <c r="AK86" s="33"/>
      <c r="AL86" t="s">
        <v>98</v>
      </c>
      <c r="AM86" s="26">
        <v>45306</v>
      </c>
      <c r="AN86" s="23" t="s">
        <v>108</v>
      </c>
      <c r="AO86" s="23" t="s">
        <v>108</v>
      </c>
      <c r="AP86" t="s">
        <v>109</v>
      </c>
      <c r="AQ86" t="s">
        <v>191</v>
      </c>
      <c r="AR86" t="s">
        <v>192</v>
      </c>
      <c r="AS86" t="s">
        <v>186</v>
      </c>
      <c r="AT86" s="23">
        <v>80111600</v>
      </c>
      <c r="AU86" s="41" t="s">
        <v>737</v>
      </c>
      <c r="AV86" s="23" t="s">
        <v>113</v>
      </c>
      <c r="AW86" s="20" t="s">
        <v>114</v>
      </c>
      <c r="AX86" s="26">
        <v>45306</v>
      </c>
      <c r="AY86" s="20" t="s">
        <v>144</v>
      </c>
      <c r="AZ86" s="26">
        <v>45306</v>
      </c>
      <c r="BA86" s="26">
        <v>45307</v>
      </c>
      <c r="BB86" s="26">
        <v>45641</v>
      </c>
      <c r="BC86" s="35">
        <f>+Tabla3[[#This Row],[FECHA TERMINACION
(INICIAL)]]-Tabla3[[#This Row],[FECHA INICIO]]</f>
        <v>334</v>
      </c>
      <c r="BD86" s="35">
        <f>+Tabla3[[#This Row],[PLAZO DE EJECUCIÓN EN DÍAS (INICIAL)]]/30</f>
        <v>11.133333333333333</v>
      </c>
      <c r="BE86" t="s">
        <v>738</v>
      </c>
      <c r="BF86" s="29">
        <f>+[1]BD_2!E84</f>
        <v>0</v>
      </c>
      <c r="BG86" s="29">
        <f>[1]BD_2!BA84</f>
        <v>4120000</v>
      </c>
      <c r="BH86" s="23">
        <f>[1]BD_2!CF84</f>
        <v>15</v>
      </c>
      <c r="BI86" s="23">
        <f>+COUNTIF(Tabla3[[#This Row],[VALOR REDUCIDO]:[TOTAL TIEMPO PRORROGADO EN DÍAS
]],"&lt;&gt;0")</f>
        <v>2</v>
      </c>
      <c r="BJ86" s="23" t="str">
        <f>+[1]BD_2!CG84</f>
        <v>2 NO</v>
      </c>
      <c r="BK86" s="26" t="str">
        <f>[1]BD_2!CL84</f>
        <v>2 NO</v>
      </c>
      <c r="BL86" s="23" t="s">
        <v>98</v>
      </c>
      <c r="BM86">
        <f t="shared" si="8"/>
        <v>349</v>
      </c>
      <c r="BN86" s="36">
        <f t="shared" si="9"/>
        <v>45307</v>
      </c>
      <c r="BO86" s="36">
        <f t="shared" si="10"/>
        <v>45656</v>
      </c>
      <c r="BP86" s="37" t="e">
        <f>IF(((#REF!-$BN86)/($BO86-$BN86))&gt;=100%,100%,((#REF!-$BN86)/($BO86-$BN86)))</f>
        <v>#REF!</v>
      </c>
      <c r="BQ86" s="29">
        <f t="shared" si="6"/>
        <v>94760000</v>
      </c>
      <c r="BR86" s="23" t="e">
        <f>+IF(BK86="1 SI","FINALIZADO",IF($BO86&lt;=#REF!,"FINALIZADO","EJECUCIÓN"))</f>
        <v>#REF!</v>
      </c>
      <c r="BS86" s="23">
        <v>94760000</v>
      </c>
      <c r="BT86" s="23">
        <f>+Tabla3[[#This Row],[VALOR TOTAL DE CONTRATO (ANTES DE LIQUIDACIÓN - LIBERACIÓN DE SALDOS)]]-Tabla3[[#This Row],[RECURSO TOTALES DESEMBOLSADOS]]</f>
        <v>0</v>
      </c>
      <c r="BU86" s="23"/>
      <c r="BW86" s="23" t="s">
        <v>98</v>
      </c>
      <c r="BX86" s="23" t="str">
        <f t="shared" si="7"/>
        <v>enero</v>
      </c>
      <c r="BY86" s="23" t="s">
        <v>113</v>
      </c>
      <c r="BZ86" s="23" t="s">
        <v>113</v>
      </c>
      <c r="CA86" s="23" t="s">
        <v>113</v>
      </c>
      <c r="CB86" t="s">
        <v>117</v>
      </c>
      <c r="CC86" t="s">
        <v>118</v>
      </c>
    </row>
    <row r="87" spans="1:81" x14ac:dyDescent="0.25">
      <c r="A87" s="23">
        <v>2024</v>
      </c>
      <c r="B87" s="25">
        <v>80</v>
      </c>
      <c r="C87" s="23" t="s">
        <v>87</v>
      </c>
      <c r="D87" t="s">
        <v>88</v>
      </c>
      <c r="E87" t="s">
        <v>89</v>
      </c>
      <c r="F87" t="s">
        <v>90</v>
      </c>
      <c r="G87" t="s">
        <v>91</v>
      </c>
      <c r="H87" s="23" t="s">
        <v>92</v>
      </c>
      <c r="I87" s="23" t="s">
        <v>119</v>
      </c>
      <c r="J87" t="s">
        <v>739</v>
      </c>
      <c r="K87" s="23" t="s">
        <v>95</v>
      </c>
      <c r="L87" s="20" t="s">
        <v>179</v>
      </c>
      <c r="M87" s="28" t="s">
        <v>740</v>
      </c>
      <c r="N87" s="23"/>
      <c r="O87" s="23" t="s">
        <v>98</v>
      </c>
      <c r="P87" s="20" t="s">
        <v>186</v>
      </c>
      <c r="Q87" s="20" t="s">
        <v>186</v>
      </c>
      <c r="R87" t="s">
        <v>741</v>
      </c>
      <c r="S87" t="s">
        <v>742</v>
      </c>
      <c r="T87" t="s">
        <v>743</v>
      </c>
      <c r="U87" s="6">
        <v>90640000</v>
      </c>
      <c r="V87" s="6">
        <v>90640000</v>
      </c>
      <c r="W87" s="29">
        <v>8240000</v>
      </c>
      <c r="X87" s="29">
        <v>0</v>
      </c>
      <c r="Y87" s="23" t="s">
        <v>104</v>
      </c>
      <c r="Z87" t="s">
        <v>98</v>
      </c>
      <c r="AA87" t="s">
        <v>105</v>
      </c>
      <c r="AB87" s="30"/>
      <c r="AC87" s="30"/>
      <c r="AD87" s="30"/>
      <c r="AE87" s="24">
        <v>3224</v>
      </c>
      <c r="AF87" s="31">
        <v>45294</v>
      </c>
      <c r="AG87">
        <v>16724</v>
      </c>
      <c r="AH87" s="26">
        <v>45309</v>
      </c>
      <c r="AI87" s="32" t="s">
        <v>106</v>
      </c>
      <c r="AJ87" t="s">
        <v>190</v>
      </c>
      <c r="AK87" s="33"/>
      <c r="AL87" t="s">
        <v>98</v>
      </c>
      <c r="AM87" s="26">
        <v>45307</v>
      </c>
      <c r="AN87" s="23" t="s">
        <v>108</v>
      </c>
      <c r="AO87" s="23" t="s">
        <v>108</v>
      </c>
      <c r="AP87" t="s">
        <v>109</v>
      </c>
      <c r="AQ87" t="s">
        <v>249</v>
      </c>
      <c r="AR87" t="s">
        <v>250</v>
      </c>
      <c r="AS87" t="s">
        <v>186</v>
      </c>
      <c r="AT87" s="23">
        <v>80111600</v>
      </c>
      <c r="AU87" s="41" t="s">
        <v>744</v>
      </c>
      <c r="AV87" s="23" t="s">
        <v>113</v>
      </c>
      <c r="AW87" s="20" t="s">
        <v>114</v>
      </c>
      <c r="AX87" s="26">
        <v>45308</v>
      </c>
      <c r="AY87" s="20" t="s">
        <v>144</v>
      </c>
      <c r="AZ87" s="26">
        <v>45308</v>
      </c>
      <c r="BA87" s="26">
        <v>45309</v>
      </c>
      <c r="BB87" s="26">
        <v>45643</v>
      </c>
      <c r="BC87" s="35">
        <f>+Tabla3[[#This Row],[FECHA TERMINACION
(INICIAL)]]-Tabla3[[#This Row],[FECHA INICIO]]</f>
        <v>334</v>
      </c>
      <c r="BD87" s="35">
        <f>+Tabla3[[#This Row],[PLAZO DE EJECUCIÓN EN DÍAS (INICIAL)]]/30</f>
        <v>11.133333333333333</v>
      </c>
      <c r="BE87" t="s">
        <v>745</v>
      </c>
      <c r="BF87" s="29">
        <f>+[1]BD_2!E85</f>
        <v>0</v>
      </c>
      <c r="BG87" s="29">
        <f>[1]BD_2!BA85</f>
        <v>0</v>
      </c>
      <c r="BH87" s="23">
        <f>[1]BD_2!CF85</f>
        <v>0</v>
      </c>
      <c r="BI87" s="23">
        <f>+COUNTIF(Tabla3[[#This Row],[VALOR REDUCIDO]:[TOTAL TIEMPO PRORROGADO EN DÍAS
]],"&lt;&gt;0")</f>
        <v>0</v>
      </c>
      <c r="BJ87" s="23" t="str">
        <f>+[1]BD_2!CG85</f>
        <v>2 NO</v>
      </c>
      <c r="BK87" s="26" t="str">
        <f>[1]BD_2!CL85</f>
        <v>1 SI</v>
      </c>
      <c r="BL87" s="23" t="s">
        <v>98</v>
      </c>
      <c r="BM87">
        <f t="shared" si="8"/>
        <v>334</v>
      </c>
      <c r="BN87" s="36">
        <f t="shared" si="9"/>
        <v>45309</v>
      </c>
      <c r="BO87" s="36">
        <f t="shared" si="10"/>
        <v>45643</v>
      </c>
      <c r="BP87" s="37" t="e">
        <f>IF(((#REF!-$BN87)/($BO87-$BN87))&gt;=100%,100%,((#REF!-$BN87)/($BO87-$BN87)))</f>
        <v>#REF!</v>
      </c>
      <c r="BQ87" s="29">
        <f t="shared" si="6"/>
        <v>90640000</v>
      </c>
      <c r="BR87" s="23" t="str">
        <f>+IF(BK87="1 SI","FINALIZADO",IF($BO87&lt;=#REF!,"FINALIZADO","EJECUCIÓN"))</f>
        <v>FINALIZADO</v>
      </c>
      <c r="BS87" s="23">
        <v>4944000</v>
      </c>
      <c r="BT87" s="23">
        <f>+Tabla3[[#This Row],[VALOR TOTAL DE CONTRATO (ANTES DE LIQUIDACIÓN - LIBERACIÓN DE SALDOS)]]-Tabla3[[#This Row],[RECURSO TOTALES DESEMBOLSADOS]]</f>
        <v>85696000</v>
      </c>
      <c r="BU87" s="23"/>
      <c r="BW87" s="23" t="s">
        <v>98</v>
      </c>
      <c r="BX87" s="23" t="str">
        <f t="shared" si="7"/>
        <v>enero</v>
      </c>
      <c r="BY87" s="23" t="s">
        <v>113</v>
      </c>
      <c r="BZ87" s="23" t="s">
        <v>113</v>
      </c>
      <c r="CA87" s="23" t="s">
        <v>113</v>
      </c>
      <c r="CB87" t="s">
        <v>117</v>
      </c>
      <c r="CC87" t="s">
        <v>118</v>
      </c>
    </row>
    <row r="88" spans="1:81" x14ac:dyDescent="0.25">
      <c r="A88" s="23">
        <v>2024</v>
      </c>
      <c r="B88" s="25">
        <v>81</v>
      </c>
      <c r="C88" s="23" t="s">
        <v>87</v>
      </c>
      <c r="D88" t="s">
        <v>88</v>
      </c>
      <c r="E88" t="s">
        <v>89</v>
      </c>
      <c r="F88" t="s">
        <v>90</v>
      </c>
      <c r="G88" t="s">
        <v>91</v>
      </c>
      <c r="H88" s="23" t="s">
        <v>92</v>
      </c>
      <c r="I88" s="23" t="s">
        <v>119</v>
      </c>
      <c r="J88" t="s">
        <v>746</v>
      </c>
      <c r="K88" s="23" t="s">
        <v>95</v>
      </c>
      <c r="L88" s="20" t="s">
        <v>747</v>
      </c>
      <c r="M88" s="28" t="s">
        <v>748</v>
      </c>
      <c r="N88" s="23"/>
      <c r="O88" s="23" t="s">
        <v>98</v>
      </c>
      <c r="P88" s="20" t="s">
        <v>538</v>
      </c>
      <c r="Q88" s="20" t="s">
        <v>538</v>
      </c>
      <c r="R88" t="s">
        <v>749</v>
      </c>
      <c r="S88" t="s">
        <v>750</v>
      </c>
      <c r="T88" t="s">
        <v>751</v>
      </c>
      <c r="U88" s="6">
        <v>118450000</v>
      </c>
      <c r="V88" s="6">
        <v>118450000</v>
      </c>
      <c r="W88" s="29">
        <v>10300000</v>
      </c>
      <c r="X88" s="29">
        <v>0</v>
      </c>
      <c r="Y88" s="23" t="s">
        <v>104</v>
      </c>
      <c r="Z88" t="s">
        <v>98</v>
      </c>
      <c r="AA88" t="s">
        <v>105</v>
      </c>
      <c r="AB88" s="30"/>
      <c r="AC88" s="30"/>
      <c r="AD88" s="30"/>
      <c r="AE88" s="24">
        <v>5224</v>
      </c>
      <c r="AF88" s="31">
        <v>45295</v>
      </c>
      <c r="AG88">
        <v>14224</v>
      </c>
      <c r="AH88" s="26">
        <v>45307</v>
      </c>
      <c r="AI88" s="32" t="s">
        <v>106</v>
      </c>
      <c r="AJ88" t="s">
        <v>543</v>
      </c>
      <c r="AK88" s="33"/>
      <c r="AL88" t="s">
        <v>98</v>
      </c>
      <c r="AM88" s="26">
        <v>45307</v>
      </c>
      <c r="AN88" s="23" t="s">
        <v>108</v>
      </c>
      <c r="AO88" s="23" t="s">
        <v>108</v>
      </c>
      <c r="AP88" t="s">
        <v>109</v>
      </c>
      <c r="AQ88" t="s">
        <v>544</v>
      </c>
      <c r="AR88" t="s">
        <v>545</v>
      </c>
      <c r="AS88" t="s">
        <v>546</v>
      </c>
      <c r="AT88" s="23">
        <v>80111600</v>
      </c>
      <c r="AU88" s="41" t="s">
        <v>752</v>
      </c>
      <c r="AV88" s="23" t="s">
        <v>113</v>
      </c>
      <c r="AW88" s="20" t="s">
        <v>114</v>
      </c>
      <c r="AX88" s="26">
        <v>45307</v>
      </c>
      <c r="AY88" s="20" t="s">
        <v>115</v>
      </c>
      <c r="AZ88" s="26">
        <v>45307</v>
      </c>
      <c r="BA88" s="26">
        <v>45307</v>
      </c>
      <c r="BB88" s="26">
        <v>45656</v>
      </c>
      <c r="BC88" s="35">
        <f>+Tabla3[[#This Row],[FECHA TERMINACION
(INICIAL)]]-Tabla3[[#This Row],[FECHA INICIO]]</f>
        <v>349</v>
      </c>
      <c r="BD88" s="35">
        <f>+Tabla3[[#This Row],[PLAZO DE EJECUCIÓN EN DÍAS (INICIAL)]]/30</f>
        <v>11.633333333333333</v>
      </c>
      <c r="BE88" t="s">
        <v>753</v>
      </c>
      <c r="BF88" s="29">
        <f>+[1]BD_2!E86</f>
        <v>0</v>
      </c>
      <c r="BG88" s="29">
        <f>[1]BD_2!BA86</f>
        <v>0</v>
      </c>
      <c r="BH88" s="23">
        <f>[1]BD_2!CF86</f>
        <v>0</v>
      </c>
      <c r="BI88" s="23">
        <f>+COUNTIF(Tabla3[[#This Row],[VALOR REDUCIDO]:[TOTAL TIEMPO PRORROGADO EN DÍAS
]],"&lt;&gt;0")</f>
        <v>0</v>
      </c>
      <c r="BJ88" s="23" t="str">
        <f>+[1]BD_2!CG86</f>
        <v>2 NO</v>
      </c>
      <c r="BK88" s="26" t="str">
        <f>[1]BD_2!CL86</f>
        <v>2 NO</v>
      </c>
      <c r="BL88" s="23" t="s">
        <v>98</v>
      </c>
      <c r="BM88">
        <f t="shared" si="8"/>
        <v>349</v>
      </c>
      <c r="BN88" s="36">
        <f t="shared" si="9"/>
        <v>45307</v>
      </c>
      <c r="BO88" s="36">
        <f t="shared" si="10"/>
        <v>45656</v>
      </c>
      <c r="BP88" s="37" t="e">
        <f>IF(((#REF!-$BN88)/($BO88-$BN88))&gt;=100%,100%,((#REF!-$BN88)/($BO88-$BN88)))</f>
        <v>#REF!</v>
      </c>
      <c r="BQ88" s="29">
        <f t="shared" si="6"/>
        <v>118450000</v>
      </c>
      <c r="BR88" s="23" t="e">
        <f>+IF(BK88="1 SI","FINALIZADO",IF($BO88&lt;=#REF!,"FINALIZADO","EJECUCIÓN"))</f>
        <v>#REF!</v>
      </c>
      <c r="BS88" s="23">
        <v>118450000</v>
      </c>
      <c r="BT88" s="23">
        <f>+Tabla3[[#This Row],[VALOR TOTAL DE CONTRATO (ANTES DE LIQUIDACIÓN - LIBERACIÓN DE SALDOS)]]-Tabla3[[#This Row],[RECURSO TOTALES DESEMBOLSADOS]]</f>
        <v>0</v>
      </c>
      <c r="BU88" s="23"/>
      <c r="BW88" s="23" t="s">
        <v>98</v>
      </c>
      <c r="BX88" s="23" t="str">
        <f t="shared" si="7"/>
        <v>enero</v>
      </c>
      <c r="BY88" s="23" t="s">
        <v>113</v>
      </c>
      <c r="BZ88" s="23" t="s">
        <v>113</v>
      </c>
      <c r="CA88" s="23" t="s">
        <v>113</v>
      </c>
      <c r="CB88" t="s">
        <v>117</v>
      </c>
      <c r="CC88" t="s">
        <v>118</v>
      </c>
    </row>
    <row r="89" spans="1:81" x14ac:dyDescent="0.25">
      <c r="A89" s="23">
        <v>2024</v>
      </c>
      <c r="B89" s="25">
        <v>82</v>
      </c>
      <c r="C89" s="23" t="s">
        <v>87</v>
      </c>
      <c r="D89" t="s">
        <v>88</v>
      </c>
      <c r="E89" t="s">
        <v>89</v>
      </c>
      <c r="F89" t="s">
        <v>90</v>
      </c>
      <c r="G89" t="s">
        <v>91</v>
      </c>
      <c r="H89" s="23" t="s">
        <v>92</v>
      </c>
      <c r="I89" s="23" t="s">
        <v>119</v>
      </c>
      <c r="J89" t="s">
        <v>754</v>
      </c>
      <c r="K89" s="23" t="s">
        <v>95</v>
      </c>
      <c r="L89" s="20" t="s">
        <v>121</v>
      </c>
      <c r="M89" s="28" t="s">
        <v>755</v>
      </c>
      <c r="N89" s="23"/>
      <c r="O89" s="23" t="s">
        <v>98</v>
      </c>
      <c r="P89" s="20" t="s">
        <v>693</v>
      </c>
      <c r="Q89" s="20" t="s">
        <v>693</v>
      </c>
      <c r="R89" t="s">
        <v>756</v>
      </c>
      <c r="S89" t="s">
        <v>757</v>
      </c>
      <c r="T89" t="s">
        <v>758</v>
      </c>
      <c r="U89" s="6">
        <v>60500000</v>
      </c>
      <c r="V89" s="6">
        <v>60500000</v>
      </c>
      <c r="W89" s="29">
        <v>5500000</v>
      </c>
      <c r="X89" s="29">
        <v>0</v>
      </c>
      <c r="Y89" s="23" t="s">
        <v>104</v>
      </c>
      <c r="Z89" t="s">
        <v>98</v>
      </c>
      <c r="AA89" t="s">
        <v>105</v>
      </c>
      <c r="AB89" s="30"/>
      <c r="AC89" s="30"/>
      <c r="AD89" s="30"/>
      <c r="AE89" s="24">
        <v>3524</v>
      </c>
      <c r="AF89" s="31">
        <v>45294</v>
      </c>
      <c r="AG89">
        <v>17024</v>
      </c>
      <c r="AH89" s="26">
        <v>45309</v>
      </c>
      <c r="AI89" s="32" t="s">
        <v>106</v>
      </c>
      <c r="AJ89" t="s">
        <v>697</v>
      </c>
      <c r="AK89" s="33"/>
      <c r="AL89" t="s">
        <v>98</v>
      </c>
      <c r="AM89" s="26">
        <v>45308</v>
      </c>
      <c r="AN89" s="23" t="s">
        <v>108</v>
      </c>
      <c r="AO89" s="23" t="s">
        <v>108</v>
      </c>
      <c r="AP89" t="s">
        <v>109</v>
      </c>
      <c r="AQ89" t="s">
        <v>698</v>
      </c>
      <c r="AR89" t="s">
        <v>699</v>
      </c>
      <c r="AS89" t="s">
        <v>700</v>
      </c>
      <c r="AT89" s="23">
        <v>80111600</v>
      </c>
      <c r="AU89" s="41" t="s">
        <v>759</v>
      </c>
      <c r="AV89" s="23" t="s">
        <v>113</v>
      </c>
      <c r="AW89" s="20" t="s">
        <v>114</v>
      </c>
      <c r="AX89" s="26">
        <v>45308</v>
      </c>
      <c r="AY89" s="20" t="s">
        <v>115</v>
      </c>
      <c r="AZ89" s="26">
        <v>45308</v>
      </c>
      <c r="BA89" s="26">
        <v>45309</v>
      </c>
      <c r="BB89" s="26">
        <v>45643</v>
      </c>
      <c r="BC89" s="35">
        <f>+Tabla3[[#This Row],[FECHA TERMINACION
(INICIAL)]]-Tabla3[[#This Row],[FECHA INICIO]]</f>
        <v>334</v>
      </c>
      <c r="BD89" s="35">
        <f>+Tabla3[[#This Row],[PLAZO DE EJECUCIÓN EN DÍAS (INICIAL)]]/30</f>
        <v>11.133333333333333</v>
      </c>
      <c r="BE89" t="s">
        <v>760</v>
      </c>
      <c r="BF89" s="29">
        <f>+[1]BD_2!E87</f>
        <v>0</v>
      </c>
      <c r="BG89" s="29">
        <f>[1]BD_2!BA87</f>
        <v>2383333</v>
      </c>
      <c r="BH89" s="23">
        <f>[1]BD_2!CF87</f>
        <v>13</v>
      </c>
      <c r="BI89" s="23">
        <f>+COUNTIF(Tabla3[[#This Row],[VALOR REDUCIDO]:[TOTAL TIEMPO PRORROGADO EN DÍAS
]],"&lt;&gt;0")</f>
        <v>2</v>
      </c>
      <c r="BJ89" s="23" t="str">
        <f>+[1]BD_2!CG87</f>
        <v>2 NO</v>
      </c>
      <c r="BK89" s="26" t="str">
        <f>[1]BD_2!CL87</f>
        <v>2 NO</v>
      </c>
      <c r="BL89" s="23" t="s">
        <v>98</v>
      </c>
      <c r="BM89">
        <f t="shared" si="8"/>
        <v>347</v>
      </c>
      <c r="BN89" s="36">
        <f t="shared" si="9"/>
        <v>45309</v>
      </c>
      <c r="BO89" s="36">
        <f t="shared" si="10"/>
        <v>45656</v>
      </c>
      <c r="BP89" s="37" t="e">
        <f>IF(((#REF!-$BN89)/($BO89-$BN89))&gt;=100%,100%,((#REF!-$BN89)/($BO89-$BN89)))</f>
        <v>#REF!</v>
      </c>
      <c r="BQ89" s="29">
        <f t="shared" si="6"/>
        <v>62883333</v>
      </c>
      <c r="BR89" s="23" t="e">
        <f>+IF(BK89="1 SI","FINALIZADO",IF($BO89&lt;=#REF!,"FINALIZADO","EJECUCIÓN"))</f>
        <v>#REF!</v>
      </c>
      <c r="BS89" s="23">
        <v>62883333</v>
      </c>
      <c r="BT89" s="23">
        <f>+Tabla3[[#This Row],[VALOR TOTAL DE CONTRATO (ANTES DE LIQUIDACIÓN - LIBERACIÓN DE SALDOS)]]-Tabla3[[#This Row],[RECURSO TOTALES DESEMBOLSADOS]]</f>
        <v>0</v>
      </c>
      <c r="BU89" s="23"/>
      <c r="BW89" s="23" t="s">
        <v>98</v>
      </c>
      <c r="BX89" s="23" t="str">
        <f t="shared" si="7"/>
        <v>enero</v>
      </c>
      <c r="BY89" s="23" t="s">
        <v>113</v>
      </c>
      <c r="BZ89" s="23" t="s">
        <v>113</v>
      </c>
      <c r="CA89" s="23" t="s">
        <v>113</v>
      </c>
      <c r="CB89" t="s">
        <v>117</v>
      </c>
      <c r="CC89" t="s">
        <v>118</v>
      </c>
    </row>
    <row r="90" spans="1:81" x14ac:dyDescent="0.25">
      <c r="A90" s="23">
        <v>2024</v>
      </c>
      <c r="B90" s="25">
        <v>83</v>
      </c>
      <c r="C90" s="23" t="s">
        <v>87</v>
      </c>
      <c r="D90" t="s">
        <v>88</v>
      </c>
      <c r="E90" t="s">
        <v>89</v>
      </c>
      <c r="F90" t="s">
        <v>90</v>
      </c>
      <c r="G90" t="s">
        <v>91</v>
      </c>
      <c r="H90" s="23" t="s">
        <v>92</v>
      </c>
      <c r="I90" s="23" t="s">
        <v>93</v>
      </c>
      <c r="J90" t="s">
        <v>761</v>
      </c>
      <c r="K90" s="23" t="s">
        <v>95</v>
      </c>
      <c r="L90" s="20" t="s">
        <v>762</v>
      </c>
      <c r="M90" s="28" t="s">
        <v>763</v>
      </c>
      <c r="N90" s="23"/>
      <c r="O90" s="23" t="s">
        <v>98</v>
      </c>
      <c r="P90" s="20" t="s">
        <v>764</v>
      </c>
      <c r="Q90" s="20" t="s">
        <v>764</v>
      </c>
      <c r="R90" t="s">
        <v>765</v>
      </c>
      <c r="S90" t="s">
        <v>766</v>
      </c>
      <c r="T90" t="s">
        <v>767</v>
      </c>
      <c r="U90" s="6">
        <v>59280000</v>
      </c>
      <c r="V90" s="6">
        <v>59280000</v>
      </c>
      <c r="W90" s="29">
        <v>5200000</v>
      </c>
      <c r="X90" s="29">
        <v>0</v>
      </c>
      <c r="Y90" s="23" t="s">
        <v>104</v>
      </c>
      <c r="Z90" t="s">
        <v>98</v>
      </c>
      <c r="AA90" t="s">
        <v>105</v>
      </c>
      <c r="AB90" s="30"/>
      <c r="AC90" s="30"/>
      <c r="AD90" s="30"/>
      <c r="AE90" s="24">
        <v>6824</v>
      </c>
      <c r="AF90" s="31">
        <v>45295</v>
      </c>
      <c r="AG90">
        <v>17424</v>
      </c>
      <c r="AH90" s="26">
        <v>45309</v>
      </c>
      <c r="AI90" s="32" t="s">
        <v>106</v>
      </c>
      <c r="AJ90" t="s">
        <v>768</v>
      </c>
      <c r="AK90" s="33"/>
      <c r="AL90" t="s">
        <v>98</v>
      </c>
      <c r="AM90" s="26">
        <v>45307</v>
      </c>
      <c r="AN90" s="23" t="s">
        <v>108</v>
      </c>
      <c r="AO90" s="23" t="s">
        <v>108</v>
      </c>
      <c r="AP90" t="s">
        <v>109</v>
      </c>
      <c r="AQ90" t="s">
        <v>769</v>
      </c>
      <c r="AR90" t="s">
        <v>770</v>
      </c>
      <c r="AS90" t="s">
        <v>771</v>
      </c>
      <c r="AT90" s="23" t="s">
        <v>772</v>
      </c>
      <c r="AU90" s="41" t="s">
        <v>773</v>
      </c>
      <c r="AV90" s="23" t="s">
        <v>113</v>
      </c>
      <c r="AW90" s="20" t="s">
        <v>114</v>
      </c>
      <c r="AX90" s="26">
        <v>45307</v>
      </c>
      <c r="AY90" s="20" t="s">
        <v>115</v>
      </c>
      <c r="AZ90" s="26">
        <v>45307</v>
      </c>
      <c r="BA90" s="26">
        <v>45309</v>
      </c>
      <c r="BB90" s="26">
        <v>45655</v>
      </c>
      <c r="BC90" s="35">
        <f>+Tabla3[[#This Row],[FECHA TERMINACION
(INICIAL)]]-Tabla3[[#This Row],[FECHA INICIO]]</f>
        <v>346</v>
      </c>
      <c r="BD90" s="35">
        <f>+Tabla3[[#This Row],[PLAZO DE EJECUCIÓN EN DÍAS (INICIAL)]]/30</f>
        <v>11.533333333333333</v>
      </c>
      <c r="BE90" t="s">
        <v>774</v>
      </c>
      <c r="BF90" s="29">
        <f>+[1]BD_2!E88</f>
        <v>0</v>
      </c>
      <c r="BG90" s="29">
        <f>[1]BD_2!BA88</f>
        <v>0</v>
      </c>
      <c r="BH90" s="23">
        <f>[1]BD_2!CF88</f>
        <v>0</v>
      </c>
      <c r="BI90" s="23">
        <f>+COUNTIF(Tabla3[[#This Row],[VALOR REDUCIDO]:[TOTAL TIEMPO PRORROGADO EN DÍAS
]],"&lt;&gt;0")</f>
        <v>0</v>
      </c>
      <c r="BJ90" s="23" t="str">
        <f>+[1]BD_2!CG88</f>
        <v>2 NO</v>
      </c>
      <c r="BK90" s="26" t="str">
        <f>[1]BD_2!CL88</f>
        <v>2 NO</v>
      </c>
      <c r="BL90" s="23" t="s">
        <v>98</v>
      </c>
      <c r="BM90">
        <f t="shared" si="8"/>
        <v>346</v>
      </c>
      <c r="BN90" s="36">
        <f t="shared" si="9"/>
        <v>45309</v>
      </c>
      <c r="BO90" s="36">
        <f t="shared" si="10"/>
        <v>45655</v>
      </c>
      <c r="BP90" s="37" t="e">
        <f>IF(((#REF!-$BN90)/($BO90-$BN90))&gt;=100%,100%,((#REF!-$BN90)/($BO90-$BN90)))</f>
        <v>#REF!</v>
      </c>
      <c r="BQ90" s="29">
        <f t="shared" si="6"/>
        <v>59280000</v>
      </c>
      <c r="BR90" s="23" t="e">
        <f>+IF(BK90="1 SI","FINALIZADO",IF($BO90&lt;=#REF!,"FINALIZADO","EJECUCIÓN"))</f>
        <v>#REF!</v>
      </c>
      <c r="BS90" s="23">
        <v>59280000</v>
      </c>
      <c r="BT90" s="23">
        <f>+Tabla3[[#This Row],[VALOR TOTAL DE CONTRATO (ANTES DE LIQUIDACIÓN - LIBERACIÓN DE SALDOS)]]-Tabla3[[#This Row],[RECURSO TOTALES DESEMBOLSADOS]]</f>
        <v>0</v>
      </c>
      <c r="BU90" s="23"/>
      <c r="BW90" s="23" t="s">
        <v>98</v>
      </c>
      <c r="BX90" s="23" t="str">
        <f t="shared" si="7"/>
        <v>enero</v>
      </c>
      <c r="BY90" s="23" t="s">
        <v>113</v>
      </c>
      <c r="BZ90" s="23" t="s">
        <v>113</v>
      </c>
      <c r="CA90" s="23" t="s">
        <v>113</v>
      </c>
      <c r="CB90" t="s">
        <v>117</v>
      </c>
      <c r="CC90" t="s">
        <v>118</v>
      </c>
    </row>
    <row r="91" spans="1:81" x14ac:dyDescent="0.25">
      <c r="A91" s="23">
        <v>2024</v>
      </c>
      <c r="B91" s="25">
        <v>84</v>
      </c>
      <c r="C91" s="23" t="s">
        <v>87</v>
      </c>
      <c r="D91" t="s">
        <v>88</v>
      </c>
      <c r="E91" t="s">
        <v>89</v>
      </c>
      <c r="F91" t="s">
        <v>90</v>
      </c>
      <c r="G91" t="s">
        <v>91</v>
      </c>
      <c r="H91" s="23" t="s">
        <v>92</v>
      </c>
      <c r="I91" s="23" t="s">
        <v>119</v>
      </c>
      <c r="J91" t="s">
        <v>775</v>
      </c>
      <c r="K91" s="23" t="s">
        <v>95</v>
      </c>
      <c r="L91" s="20" t="s">
        <v>121</v>
      </c>
      <c r="M91" s="28" t="s">
        <v>776</v>
      </c>
      <c r="N91" s="23"/>
      <c r="O91" s="23" t="s">
        <v>98</v>
      </c>
      <c r="P91" s="20" t="s">
        <v>764</v>
      </c>
      <c r="Q91" s="20" t="s">
        <v>764</v>
      </c>
      <c r="R91" t="s">
        <v>777</v>
      </c>
      <c r="S91" t="s">
        <v>778</v>
      </c>
      <c r="T91" t="s">
        <v>778</v>
      </c>
      <c r="U91" s="6">
        <v>63178800</v>
      </c>
      <c r="V91" s="6">
        <v>63178800</v>
      </c>
      <c r="W91" s="29">
        <v>5542000</v>
      </c>
      <c r="X91" s="29">
        <v>0</v>
      </c>
      <c r="Y91" s="23" t="s">
        <v>104</v>
      </c>
      <c r="Z91" t="s">
        <v>98</v>
      </c>
      <c r="AA91" t="s">
        <v>105</v>
      </c>
      <c r="AB91" s="30"/>
      <c r="AC91" s="30"/>
      <c r="AD91" s="30"/>
      <c r="AE91" s="24">
        <v>7024</v>
      </c>
      <c r="AF91" s="31">
        <v>45295</v>
      </c>
      <c r="AG91">
        <v>16124</v>
      </c>
      <c r="AH91" s="26">
        <v>45309</v>
      </c>
      <c r="AI91" s="32" t="s">
        <v>106</v>
      </c>
      <c r="AJ91" t="s">
        <v>779</v>
      </c>
      <c r="AK91" s="33"/>
      <c r="AL91" t="s">
        <v>98</v>
      </c>
      <c r="AM91" s="26">
        <v>45307</v>
      </c>
      <c r="AN91" s="23" t="s">
        <v>108</v>
      </c>
      <c r="AO91" s="23" t="s">
        <v>108</v>
      </c>
      <c r="AP91" t="s">
        <v>109</v>
      </c>
      <c r="AQ91" t="s">
        <v>769</v>
      </c>
      <c r="AR91" t="s">
        <v>770</v>
      </c>
      <c r="AS91" t="s">
        <v>771</v>
      </c>
      <c r="AT91" s="23" t="s">
        <v>772</v>
      </c>
      <c r="AU91" s="41" t="s">
        <v>780</v>
      </c>
      <c r="AV91" s="23" t="s">
        <v>113</v>
      </c>
      <c r="AW91" s="20" t="s">
        <v>114</v>
      </c>
      <c r="AX91" s="26">
        <v>45307</v>
      </c>
      <c r="AY91" s="20" t="s">
        <v>115</v>
      </c>
      <c r="AZ91" s="26">
        <v>45307</v>
      </c>
      <c r="BA91" s="26">
        <v>45309</v>
      </c>
      <c r="BB91" s="26">
        <v>45655</v>
      </c>
      <c r="BC91" s="35">
        <f>+Tabla3[[#This Row],[FECHA TERMINACION
(INICIAL)]]-Tabla3[[#This Row],[FECHA INICIO]]</f>
        <v>346</v>
      </c>
      <c r="BD91" s="35">
        <f>+Tabla3[[#This Row],[PLAZO DE EJECUCIÓN EN DÍAS (INICIAL)]]/30</f>
        <v>11.533333333333333</v>
      </c>
      <c r="BE91" t="s">
        <v>781</v>
      </c>
      <c r="BF91" s="29">
        <f>+[1]BD_2!E89</f>
        <v>0</v>
      </c>
      <c r="BG91" s="29">
        <f>[1]BD_2!BA89</f>
        <v>0</v>
      </c>
      <c r="BH91" s="23">
        <f>[1]BD_2!CF89</f>
        <v>0</v>
      </c>
      <c r="BI91" s="23">
        <f>+COUNTIF(Tabla3[[#This Row],[VALOR REDUCIDO]:[TOTAL TIEMPO PRORROGADO EN DÍAS
]],"&lt;&gt;0")</f>
        <v>0</v>
      </c>
      <c r="BJ91" s="23" t="str">
        <f>+[1]BD_2!CG89</f>
        <v>2 NO</v>
      </c>
      <c r="BK91" s="26" t="str">
        <f>[1]BD_2!CL89</f>
        <v>2 NO</v>
      </c>
      <c r="BL91" s="23" t="s">
        <v>98</v>
      </c>
      <c r="BM91">
        <f t="shared" si="8"/>
        <v>346</v>
      </c>
      <c r="BN91" s="36">
        <f t="shared" si="9"/>
        <v>45309</v>
      </c>
      <c r="BO91" s="36">
        <f t="shared" si="10"/>
        <v>45655</v>
      </c>
      <c r="BP91" s="37" t="e">
        <f>IF(((#REF!-$BN91)/($BO91-$BN91))&gt;=100%,100%,((#REF!-$BN91)/($BO91-$BN91)))</f>
        <v>#REF!</v>
      </c>
      <c r="BQ91" s="29">
        <f t="shared" si="6"/>
        <v>63178800</v>
      </c>
      <c r="BR91" s="23" t="e">
        <f>+IF(BK91="1 SI","FINALIZADO",IF($BO91&lt;=#REF!,"FINALIZADO","EJECUCIÓN"))</f>
        <v>#REF!</v>
      </c>
      <c r="BS91" s="23">
        <v>63178800</v>
      </c>
      <c r="BT91" s="23">
        <f>+Tabla3[[#This Row],[VALOR TOTAL DE CONTRATO (ANTES DE LIQUIDACIÓN - LIBERACIÓN DE SALDOS)]]-Tabla3[[#This Row],[RECURSO TOTALES DESEMBOLSADOS]]</f>
        <v>0</v>
      </c>
      <c r="BU91" s="23"/>
      <c r="BW91" s="23" t="s">
        <v>98</v>
      </c>
      <c r="BX91" s="23" t="str">
        <f t="shared" si="7"/>
        <v>enero</v>
      </c>
      <c r="BY91" s="23" t="s">
        <v>113</v>
      </c>
      <c r="BZ91" s="23" t="s">
        <v>113</v>
      </c>
      <c r="CA91" s="23" t="s">
        <v>113</v>
      </c>
      <c r="CB91" t="s">
        <v>117</v>
      </c>
      <c r="CC91" t="s">
        <v>118</v>
      </c>
    </row>
    <row r="92" spans="1:81" x14ac:dyDescent="0.25">
      <c r="A92" s="23">
        <v>2024</v>
      </c>
      <c r="B92" s="25">
        <v>85</v>
      </c>
      <c r="C92" s="23" t="s">
        <v>87</v>
      </c>
      <c r="D92" t="s">
        <v>88</v>
      </c>
      <c r="E92" t="s">
        <v>89</v>
      </c>
      <c r="F92" t="s">
        <v>90</v>
      </c>
      <c r="G92" t="s">
        <v>91</v>
      </c>
      <c r="H92" s="23" t="s">
        <v>92</v>
      </c>
      <c r="I92" s="23" t="s">
        <v>119</v>
      </c>
      <c r="J92" t="s">
        <v>782</v>
      </c>
      <c r="K92" s="23" t="s">
        <v>95</v>
      </c>
      <c r="L92" s="20" t="s">
        <v>783</v>
      </c>
      <c r="M92" s="28" t="s">
        <v>784</v>
      </c>
      <c r="N92" s="23"/>
      <c r="O92" s="23" t="s">
        <v>98</v>
      </c>
      <c r="P92" s="20" t="s">
        <v>652</v>
      </c>
      <c r="Q92" s="20" t="s">
        <v>100</v>
      </c>
      <c r="R92" t="s">
        <v>785</v>
      </c>
      <c r="S92" t="s">
        <v>786</v>
      </c>
      <c r="T92" t="s">
        <v>787</v>
      </c>
      <c r="U92" s="6">
        <v>58710000</v>
      </c>
      <c r="V92" s="6">
        <v>58710000</v>
      </c>
      <c r="W92" s="29">
        <v>5150000</v>
      </c>
      <c r="X92" s="29">
        <v>0</v>
      </c>
      <c r="Y92" s="23" t="s">
        <v>104</v>
      </c>
      <c r="Z92" t="s">
        <v>98</v>
      </c>
      <c r="AA92" t="s">
        <v>105</v>
      </c>
      <c r="AB92" s="30"/>
      <c r="AC92" s="30"/>
      <c r="AD92" s="30"/>
      <c r="AE92" s="24">
        <v>2424</v>
      </c>
      <c r="AF92" s="31">
        <v>45294</v>
      </c>
      <c r="AG92">
        <v>8324</v>
      </c>
      <c r="AH92" s="26">
        <v>45303</v>
      </c>
      <c r="AI92" s="32" t="s">
        <v>106</v>
      </c>
      <c r="AJ92" t="s">
        <v>656</v>
      </c>
      <c r="AK92" s="33"/>
      <c r="AL92" t="s">
        <v>98</v>
      </c>
      <c r="AM92" s="26">
        <v>45302</v>
      </c>
      <c r="AN92" s="23" t="s">
        <v>108</v>
      </c>
      <c r="AO92" s="23" t="s">
        <v>108</v>
      </c>
      <c r="AP92" t="s">
        <v>109</v>
      </c>
      <c r="AQ92" t="s">
        <v>657</v>
      </c>
      <c r="AR92" t="s">
        <v>658</v>
      </c>
      <c r="AS92" t="s">
        <v>100</v>
      </c>
      <c r="AT92" s="23">
        <v>80111600</v>
      </c>
      <c r="AU92" s="41" t="s">
        <v>788</v>
      </c>
      <c r="AV92" s="23" t="s">
        <v>113</v>
      </c>
      <c r="AW92" s="20" t="s">
        <v>114</v>
      </c>
      <c r="AX92" s="26">
        <v>45303</v>
      </c>
      <c r="AY92" s="20" t="s">
        <v>115</v>
      </c>
      <c r="AZ92" s="26">
        <v>45303</v>
      </c>
      <c r="BA92" s="26">
        <v>45303</v>
      </c>
      <c r="BB92" s="26">
        <v>45649</v>
      </c>
      <c r="BC92" s="35">
        <f>+Tabla3[[#This Row],[FECHA TERMINACION
(INICIAL)]]-Tabla3[[#This Row],[FECHA INICIO]]</f>
        <v>346</v>
      </c>
      <c r="BD92" s="35">
        <f>+Tabla3[[#This Row],[PLAZO DE EJECUCIÓN EN DÍAS (INICIAL)]]/30</f>
        <v>11.533333333333333</v>
      </c>
      <c r="BE92" t="s">
        <v>789</v>
      </c>
      <c r="BF92" s="29">
        <f>+[1]BD_2!E90</f>
        <v>0</v>
      </c>
      <c r="BG92" s="29">
        <f>[1]BD_2!BA90</f>
        <v>1201667</v>
      </c>
      <c r="BH92" s="23">
        <f>[1]BD_2!CF90</f>
        <v>7</v>
      </c>
      <c r="BI92" s="23">
        <f>+COUNTIF(Tabla3[[#This Row],[VALOR REDUCIDO]:[TOTAL TIEMPO PRORROGADO EN DÍAS
]],"&lt;&gt;0")</f>
        <v>2</v>
      </c>
      <c r="BJ92" s="23" t="str">
        <f>+[1]BD_2!CG90</f>
        <v>2 NO</v>
      </c>
      <c r="BK92" s="26" t="str">
        <f>[1]BD_2!CL90</f>
        <v>2 NO</v>
      </c>
      <c r="BL92" s="23" t="s">
        <v>98</v>
      </c>
      <c r="BM92">
        <f t="shared" si="8"/>
        <v>353</v>
      </c>
      <c r="BN92" s="36">
        <f t="shared" si="9"/>
        <v>45303</v>
      </c>
      <c r="BO92" s="36">
        <f t="shared" si="10"/>
        <v>45656</v>
      </c>
      <c r="BP92" s="37" t="e">
        <f>IF(((#REF!-$BN92)/($BO92-$BN92))&gt;=100%,100%,((#REF!-$BN92)/($BO92-$BN92)))</f>
        <v>#REF!</v>
      </c>
      <c r="BQ92" s="29">
        <f t="shared" si="6"/>
        <v>59911667</v>
      </c>
      <c r="BR92" s="23" t="e">
        <f>+IF(BK92="1 SI","FINALIZADO",IF($BO92&lt;=#REF!,"FINALIZADO","EJECUCIÓN"))</f>
        <v>#REF!</v>
      </c>
      <c r="BS92" s="23">
        <v>54761667</v>
      </c>
      <c r="BT92" s="23">
        <f>+Tabla3[[#This Row],[VALOR TOTAL DE CONTRATO (ANTES DE LIQUIDACIÓN - LIBERACIÓN DE SALDOS)]]-Tabla3[[#This Row],[RECURSO TOTALES DESEMBOLSADOS]]</f>
        <v>5150000</v>
      </c>
      <c r="BU92" s="23"/>
      <c r="BW92" s="23" t="s">
        <v>98</v>
      </c>
      <c r="BX92" s="23" t="str">
        <f t="shared" si="7"/>
        <v>enero</v>
      </c>
      <c r="BY92" s="23" t="s">
        <v>113</v>
      </c>
      <c r="BZ92" s="23" t="s">
        <v>113</v>
      </c>
      <c r="CA92" s="23" t="s">
        <v>113</v>
      </c>
      <c r="CB92" t="s">
        <v>117</v>
      </c>
      <c r="CC92" t="s">
        <v>118</v>
      </c>
    </row>
    <row r="93" spans="1:81" x14ac:dyDescent="0.25">
      <c r="A93" s="23">
        <v>2024</v>
      </c>
      <c r="B93" s="25">
        <v>86</v>
      </c>
      <c r="C93" s="23" t="s">
        <v>87</v>
      </c>
      <c r="D93" t="s">
        <v>88</v>
      </c>
      <c r="E93" t="s">
        <v>89</v>
      </c>
      <c r="F93" t="s">
        <v>90</v>
      </c>
      <c r="G93" t="s">
        <v>91</v>
      </c>
      <c r="H93" s="23" t="s">
        <v>92</v>
      </c>
      <c r="I93" s="23" t="s">
        <v>119</v>
      </c>
      <c r="J93" t="s">
        <v>790</v>
      </c>
      <c r="K93" s="23" t="s">
        <v>95</v>
      </c>
      <c r="L93" s="20" t="s">
        <v>571</v>
      </c>
      <c r="M93" s="28" t="s">
        <v>791</v>
      </c>
      <c r="N93" s="23"/>
      <c r="O93" s="23" t="s">
        <v>98</v>
      </c>
      <c r="P93" s="20" t="s">
        <v>304</v>
      </c>
      <c r="Q93" s="20" t="s">
        <v>304</v>
      </c>
      <c r="R93" t="s">
        <v>792</v>
      </c>
      <c r="S93" t="s">
        <v>793</v>
      </c>
      <c r="T93" t="s">
        <v>794</v>
      </c>
      <c r="U93" s="6">
        <v>115000000</v>
      </c>
      <c r="V93" s="6">
        <v>115000000</v>
      </c>
      <c r="W93" s="29">
        <v>10000000</v>
      </c>
      <c r="X93" s="29">
        <v>0</v>
      </c>
      <c r="Y93" s="23" t="s">
        <v>104</v>
      </c>
      <c r="Z93" t="s">
        <v>98</v>
      </c>
      <c r="AA93" t="s">
        <v>105</v>
      </c>
      <c r="AB93" s="30"/>
      <c r="AC93" s="30"/>
      <c r="AD93" s="30"/>
      <c r="AE93" s="24">
        <v>4424</v>
      </c>
      <c r="AF93" s="31">
        <v>45294</v>
      </c>
      <c r="AG93">
        <v>12224</v>
      </c>
      <c r="AH93" s="26">
        <v>45307</v>
      </c>
      <c r="AI93" s="32" t="s">
        <v>106</v>
      </c>
      <c r="AJ93" t="s">
        <v>308</v>
      </c>
      <c r="AK93" s="33"/>
      <c r="AL93" t="s">
        <v>98</v>
      </c>
      <c r="AM93" s="26">
        <v>45306</v>
      </c>
      <c r="AN93" s="23" t="s">
        <v>108</v>
      </c>
      <c r="AO93" s="23" t="s">
        <v>108</v>
      </c>
      <c r="AP93" t="s">
        <v>109</v>
      </c>
      <c r="AQ93" t="s">
        <v>309</v>
      </c>
      <c r="AR93" t="s">
        <v>310</v>
      </c>
      <c r="AS93" t="s">
        <v>304</v>
      </c>
      <c r="AT93" s="23">
        <v>80111600</v>
      </c>
      <c r="AU93" s="41" t="s">
        <v>795</v>
      </c>
      <c r="AV93" s="23" t="s">
        <v>113</v>
      </c>
      <c r="AW93" s="20" t="s">
        <v>114</v>
      </c>
      <c r="AX93" s="26">
        <v>45306</v>
      </c>
      <c r="AY93" s="20" t="s">
        <v>115</v>
      </c>
      <c r="AZ93" s="26">
        <v>45306</v>
      </c>
      <c r="BA93" s="26">
        <v>45307</v>
      </c>
      <c r="BB93" s="26">
        <v>45337</v>
      </c>
      <c r="BC93" s="35">
        <f>+Tabla3[[#This Row],[FECHA TERMINACION
(INICIAL)]]-Tabla3[[#This Row],[FECHA INICIO]]</f>
        <v>30</v>
      </c>
      <c r="BD93" s="35">
        <f>+Tabla3[[#This Row],[PLAZO DE EJECUCIÓN EN DÍAS (INICIAL)]]/30</f>
        <v>1</v>
      </c>
      <c r="BE93" t="s">
        <v>598</v>
      </c>
      <c r="BF93" s="29">
        <f>+[1]BD_2!E91</f>
        <v>0</v>
      </c>
      <c r="BG93" s="29">
        <f>[1]BD_2!BA91</f>
        <v>0</v>
      </c>
      <c r="BH93" s="23">
        <f>[1]BD_2!CF91</f>
        <v>0</v>
      </c>
      <c r="BI93" s="23">
        <f>+COUNTIF(Tabla3[[#This Row],[VALOR REDUCIDO]:[TOTAL TIEMPO PRORROGADO EN DÍAS
]],"&lt;&gt;0")</f>
        <v>0</v>
      </c>
      <c r="BJ93" s="23" t="str">
        <f>+[1]BD_2!CG91</f>
        <v>2 NO</v>
      </c>
      <c r="BK93" s="26" t="str">
        <f>[1]BD_2!CL91</f>
        <v>2 NO</v>
      </c>
      <c r="BL93" s="23" t="s">
        <v>113</v>
      </c>
      <c r="BM93">
        <f t="shared" si="8"/>
        <v>30</v>
      </c>
      <c r="BN93" s="36">
        <f t="shared" si="9"/>
        <v>45307</v>
      </c>
      <c r="BO93" s="36">
        <f t="shared" si="10"/>
        <v>45337</v>
      </c>
      <c r="BP93" s="37" t="e">
        <f>IF(((#REF!-$BN93)/($BO93-$BN93))&gt;=100%,100%,((#REF!-$BN93)/($BO93-$BN93)))</f>
        <v>#REF!</v>
      </c>
      <c r="BQ93" s="29">
        <f t="shared" si="6"/>
        <v>115000000</v>
      </c>
      <c r="BR93" s="23" t="e">
        <f>+IF(BK93="1 SI","FINALIZADO",IF($BO93&lt;=#REF!,"FINALIZADO","EJECUCIÓN"))</f>
        <v>#REF!</v>
      </c>
      <c r="BS93" s="23">
        <v>10000000</v>
      </c>
      <c r="BT93" s="23">
        <f>+Tabla3[[#This Row],[VALOR TOTAL DE CONTRATO (ANTES DE LIQUIDACIÓN - LIBERACIÓN DE SALDOS)]]-Tabla3[[#This Row],[RECURSO TOTALES DESEMBOLSADOS]]</f>
        <v>105000000</v>
      </c>
      <c r="BU93" s="23"/>
      <c r="BW93" s="23" t="s">
        <v>98</v>
      </c>
      <c r="BX93" s="23" t="str">
        <f t="shared" si="7"/>
        <v>enero</v>
      </c>
      <c r="BY93" s="23" t="s">
        <v>113</v>
      </c>
      <c r="BZ93" s="23" t="s">
        <v>113</v>
      </c>
      <c r="CA93" s="23" t="s">
        <v>113</v>
      </c>
      <c r="CB93" t="s">
        <v>117</v>
      </c>
      <c r="CC93" t="s">
        <v>118</v>
      </c>
    </row>
    <row r="94" spans="1:81" x14ac:dyDescent="0.25">
      <c r="A94" s="23">
        <v>2024</v>
      </c>
      <c r="B94" s="25" t="s">
        <v>796</v>
      </c>
      <c r="C94" s="23" t="s">
        <v>87</v>
      </c>
      <c r="D94" t="s">
        <v>88</v>
      </c>
      <c r="E94" t="s">
        <v>89</v>
      </c>
      <c r="F94" t="s">
        <v>90</v>
      </c>
      <c r="G94" t="s">
        <v>91</v>
      </c>
      <c r="H94" s="23" t="s">
        <v>92</v>
      </c>
      <c r="I94" s="23" t="s">
        <v>119</v>
      </c>
      <c r="J94" t="s">
        <v>797</v>
      </c>
      <c r="K94" s="23" t="s">
        <v>95</v>
      </c>
      <c r="L94" s="20" t="s">
        <v>798</v>
      </c>
      <c r="M94" s="28" t="s">
        <v>799</v>
      </c>
      <c r="N94" s="23"/>
      <c r="O94" s="23" t="s">
        <v>98</v>
      </c>
      <c r="P94" s="20" t="s">
        <v>304</v>
      </c>
      <c r="Q94" s="20" t="s">
        <v>304</v>
      </c>
      <c r="R94" t="s">
        <v>792</v>
      </c>
      <c r="S94" t="s">
        <v>793</v>
      </c>
      <c r="T94" t="s">
        <v>800</v>
      </c>
      <c r="U94" s="6">
        <v>105000000</v>
      </c>
      <c r="V94" s="6">
        <v>105000000</v>
      </c>
      <c r="W94" s="29">
        <v>10000000</v>
      </c>
      <c r="X94" s="29">
        <v>0</v>
      </c>
      <c r="Y94" s="23" t="s">
        <v>104</v>
      </c>
      <c r="Z94" t="s">
        <v>98</v>
      </c>
      <c r="AA94" t="s">
        <v>105</v>
      </c>
      <c r="AB94" s="30"/>
      <c r="AC94" s="30"/>
      <c r="AD94" s="30"/>
      <c r="AE94" s="24">
        <v>4424</v>
      </c>
      <c r="AF94" s="31">
        <v>45294</v>
      </c>
      <c r="AG94">
        <v>101324</v>
      </c>
      <c r="AH94" s="26">
        <v>45338</v>
      </c>
      <c r="AI94" s="32" t="s">
        <v>106</v>
      </c>
      <c r="AJ94" t="s">
        <v>308</v>
      </c>
      <c r="AK94" s="33"/>
      <c r="AL94" t="s">
        <v>98</v>
      </c>
      <c r="AM94" s="26">
        <v>45338</v>
      </c>
      <c r="AN94" s="23" t="s">
        <v>108</v>
      </c>
      <c r="AO94" s="23" t="s">
        <v>108</v>
      </c>
      <c r="AP94" t="s">
        <v>109</v>
      </c>
      <c r="AQ94" t="s">
        <v>309</v>
      </c>
      <c r="AR94" t="s">
        <v>310</v>
      </c>
      <c r="AS94" t="s">
        <v>304</v>
      </c>
      <c r="AT94" s="23">
        <v>80111600</v>
      </c>
      <c r="AU94" s="41" t="s">
        <v>795</v>
      </c>
      <c r="AV94" s="23" t="s">
        <v>113</v>
      </c>
      <c r="AW94" s="20" t="s">
        <v>114</v>
      </c>
      <c r="AX94" s="26">
        <v>45338</v>
      </c>
      <c r="AY94" s="20" t="s">
        <v>115</v>
      </c>
      <c r="AZ94" s="26">
        <v>45338</v>
      </c>
      <c r="BA94" s="26">
        <v>45338</v>
      </c>
      <c r="BB94" s="26">
        <v>45656</v>
      </c>
      <c r="BC94" s="35">
        <f>+Tabla3[[#This Row],[FECHA TERMINACION
(INICIAL)]]-Tabla3[[#This Row],[FECHA INICIO]]</f>
        <v>318</v>
      </c>
      <c r="BD94" s="35">
        <f>+Tabla3[[#This Row],[PLAZO DE EJECUCIÓN EN DÍAS (INICIAL)]]/30</f>
        <v>10.6</v>
      </c>
      <c r="BE94" t="s">
        <v>801</v>
      </c>
      <c r="BF94" s="29">
        <f>+[1]BD_2!E92</f>
        <v>0</v>
      </c>
      <c r="BG94" s="29">
        <f>[1]BD_2!BA92</f>
        <v>0</v>
      </c>
      <c r="BH94" s="23">
        <f>[1]BD_2!CF92</f>
        <v>0</v>
      </c>
      <c r="BI94" s="23">
        <f>+COUNTIF(Tabla3[[#This Row],[VALOR REDUCIDO]:[TOTAL TIEMPO PRORROGADO EN DÍAS
]],"&lt;&gt;0")</f>
        <v>0</v>
      </c>
      <c r="BJ94" s="23" t="str">
        <f>+[1]BD_2!CG92</f>
        <v>2 NO</v>
      </c>
      <c r="BK94" s="26" t="str">
        <f>[1]BD_2!CL92</f>
        <v>1 SI</v>
      </c>
      <c r="BL94" s="23" t="s">
        <v>98</v>
      </c>
      <c r="BM94">
        <f t="shared" si="8"/>
        <v>318</v>
      </c>
      <c r="BN94" s="36">
        <f t="shared" si="9"/>
        <v>45338</v>
      </c>
      <c r="BO94" s="36">
        <f t="shared" si="10"/>
        <v>45656</v>
      </c>
      <c r="BP94" s="37" t="e">
        <f>IF(((#REF!-$BN94)/($BO94-$BN94))&gt;=100%,100%,((#REF!-$BN94)/($BO94-$BN94)))</f>
        <v>#REF!</v>
      </c>
      <c r="BQ94" s="29">
        <f t="shared" si="6"/>
        <v>105000000</v>
      </c>
      <c r="BR94" s="23" t="str">
        <f>+IF(BK94="1 SI","FINALIZADO",IF($BO94&lt;=#REF!,"FINALIZADO","EJECUCIÓN"))</f>
        <v>FINALIZADO</v>
      </c>
      <c r="BS94" s="23">
        <v>5333333</v>
      </c>
      <c r="BT94" s="23">
        <f>+Tabla3[[#This Row],[VALOR TOTAL DE CONTRATO (ANTES DE LIQUIDACIÓN - LIBERACIÓN DE SALDOS)]]-Tabla3[[#This Row],[RECURSO TOTALES DESEMBOLSADOS]]</f>
        <v>99666667</v>
      </c>
      <c r="BU94" s="23"/>
      <c r="BW94" s="23" t="s">
        <v>98</v>
      </c>
      <c r="BX94" s="23" t="str">
        <f t="shared" si="7"/>
        <v>febrero</v>
      </c>
      <c r="BY94" s="23" t="s">
        <v>113</v>
      </c>
      <c r="BZ94" s="23" t="s">
        <v>113</v>
      </c>
      <c r="CA94" s="23" t="s">
        <v>113</v>
      </c>
      <c r="CB94" t="s">
        <v>117</v>
      </c>
      <c r="CC94" t="s">
        <v>118</v>
      </c>
    </row>
    <row r="95" spans="1:81" x14ac:dyDescent="0.25">
      <c r="A95" s="23">
        <v>2024</v>
      </c>
      <c r="B95" s="25">
        <v>87</v>
      </c>
      <c r="C95" s="23" t="s">
        <v>87</v>
      </c>
      <c r="D95" t="s">
        <v>88</v>
      </c>
      <c r="E95" t="s">
        <v>89</v>
      </c>
      <c r="F95" t="s">
        <v>90</v>
      </c>
      <c r="G95" t="s">
        <v>91</v>
      </c>
      <c r="H95" s="23" t="s">
        <v>92</v>
      </c>
      <c r="I95" s="23" t="s">
        <v>119</v>
      </c>
      <c r="J95" t="s">
        <v>802</v>
      </c>
      <c r="K95" s="23" t="s">
        <v>95</v>
      </c>
      <c r="L95" s="20" t="s">
        <v>803</v>
      </c>
      <c r="M95" s="28" t="s">
        <v>804</v>
      </c>
      <c r="N95" s="23"/>
      <c r="O95" s="23" t="s">
        <v>98</v>
      </c>
      <c r="P95" s="20" t="s">
        <v>304</v>
      </c>
      <c r="Q95" s="20" t="s">
        <v>304</v>
      </c>
      <c r="R95" t="s">
        <v>805</v>
      </c>
      <c r="S95" t="s">
        <v>806</v>
      </c>
      <c r="T95" t="s">
        <v>807</v>
      </c>
      <c r="U95" s="6">
        <v>92000000</v>
      </c>
      <c r="V95" s="6">
        <v>92000000</v>
      </c>
      <c r="W95" s="29">
        <v>8000000</v>
      </c>
      <c r="X95" s="29">
        <v>0</v>
      </c>
      <c r="Y95" s="23" t="s">
        <v>104</v>
      </c>
      <c r="Z95" t="s">
        <v>98</v>
      </c>
      <c r="AA95" t="s">
        <v>105</v>
      </c>
      <c r="AB95" s="30"/>
      <c r="AC95" s="30"/>
      <c r="AD95" s="30"/>
      <c r="AE95" s="24">
        <v>4424</v>
      </c>
      <c r="AF95" s="31">
        <v>45294</v>
      </c>
      <c r="AG95">
        <v>12124</v>
      </c>
      <c r="AH95" s="26">
        <v>45307</v>
      </c>
      <c r="AI95" s="32" t="s">
        <v>106</v>
      </c>
      <c r="AJ95" t="s">
        <v>308</v>
      </c>
      <c r="AK95" s="33"/>
      <c r="AL95" t="s">
        <v>98</v>
      </c>
      <c r="AM95" s="26">
        <v>45306</v>
      </c>
      <c r="AN95" s="23" t="s">
        <v>108</v>
      </c>
      <c r="AO95" s="23" t="s">
        <v>108</v>
      </c>
      <c r="AP95" t="s">
        <v>109</v>
      </c>
      <c r="AQ95" t="s">
        <v>309</v>
      </c>
      <c r="AR95" t="s">
        <v>310</v>
      </c>
      <c r="AS95" t="s">
        <v>304</v>
      </c>
      <c r="AT95" s="23">
        <v>80111600</v>
      </c>
      <c r="AU95" s="41" t="s">
        <v>808</v>
      </c>
      <c r="AV95" s="23" t="s">
        <v>113</v>
      </c>
      <c r="AW95" s="20" t="s">
        <v>114</v>
      </c>
      <c r="AX95" s="26">
        <v>45306</v>
      </c>
      <c r="AY95" s="20" t="s">
        <v>115</v>
      </c>
      <c r="AZ95" s="26">
        <v>45306</v>
      </c>
      <c r="BA95" s="26">
        <v>45307</v>
      </c>
      <c r="BB95" s="26">
        <v>45656</v>
      </c>
      <c r="BC95" s="35">
        <f>+Tabla3[[#This Row],[FECHA TERMINACION
(INICIAL)]]-Tabla3[[#This Row],[FECHA INICIO]]</f>
        <v>349</v>
      </c>
      <c r="BD95" s="35">
        <f>+Tabla3[[#This Row],[PLAZO DE EJECUCIÓN EN DÍAS (INICIAL)]]/30</f>
        <v>11.633333333333333</v>
      </c>
      <c r="BE95" t="s">
        <v>809</v>
      </c>
      <c r="BF95" s="29">
        <f>+[1]BD_2!E93</f>
        <v>0</v>
      </c>
      <c r="BG95" s="29">
        <f>[1]BD_2!BA93</f>
        <v>0</v>
      </c>
      <c r="BH95" s="23">
        <f>[1]BD_2!CF93</f>
        <v>0</v>
      </c>
      <c r="BI95" s="23">
        <f>+COUNTIF(Tabla3[[#This Row],[VALOR REDUCIDO]:[TOTAL TIEMPO PRORROGADO EN DÍAS
]],"&lt;&gt;0")</f>
        <v>0</v>
      </c>
      <c r="BJ95" s="23" t="str">
        <f>+[1]BD_2!CG93</f>
        <v>2 NO</v>
      </c>
      <c r="BK95" s="26" t="str">
        <f>[1]BD_2!CL93</f>
        <v>1 SI</v>
      </c>
      <c r="BL95" s="23" t="s">
        <v>98</v>
      </c>
      <c r="BM95">
        <f t="shared" si="8"/>
        <v>349</v>
      </c>
      <c r="BN95" s="36">
        <f t="shared" si="9"/>
        <v>45307</v>
      </c>
      <c r="BO95" s="36">
        <f t="shared" si="10"/>
        <v>45656</v>
      </c>
      <c r="BP95" s="37" t="e">
        <f>IF(((#REF!-$BN95)/($BO95-$BN95))&gt;=100%,100%,((#REF!-$BN95)/($BO95-$BN95)))</f>
        <v>#REF!</v>
      </c>
      <c r="BQ95" s="29">
        <f t="shared" si="6"/>
        <v>92000000</v>
      </c>
      <c r="BR95" s="23" t="str">
        <f>+IF(BK95="1 SI","FINALIZADO",IF($BO95&lt;=#REF!,"FINALIZADO","EJECUCIÓN"))</f>
        <v>FINALIZADO</v>
      </c>
      <c r="BS95" s="23">
        <v>73600000</v>
      </c>
      <c r="BT95" s="23">
        <f>+Tabla3[[#This Row],[VALOR TOTAL DE CONTRATO (ANTES DE LIQUIDACIÓN - LIBERACIÓN DE SALDOS)]]-Tabla3[[#This Row],[RECURSO TOTALES DESEMBOLSADOS]]</f>
        <v>18400000</v>
      </c>
      <c r="BU95" s="23"/>
      <c r="BW95" s="23" t="s">
        <v>98</v>
      </c>
      <c r="BX95" s="23" t="str">
        <f t="shared" si="7"/>
        <v>enero</v>
      </c>
      <c r="BY95" s="23" t="s">
        <v>113</v>
      </c>
      <c r="BZ95" s="23" t="s">
        <v>113</v>
      </c>
      <c r="CA95" s="23" t="s">
        <v>113</v>
      </c>
      <c r="CB95" t="s">
        <v>117</v>
      </c>
      <c r="CC95" t="s">
        <v>118</v>
      </c>
    </row>
    <row r="96" spans="1:81" x14ac:dyDescent="0.25">
      <c r="A96" s="23">
        <v>2024</v>
      </c>
      <c r="B96" s="25">
        <v>88</v>
      </c>
      <c r="C96" s="23" t="s">
        <v>87</v>
      </c>
      <c r="D96" t="s">
        <v>88</v>
      </c>
      <c r="E96" t="s">
        <v>89</v>
      </c>
      <c r="F96" t="s">
        <v>90</v>
      </c>
      <c r="G96" t="s">
        <v>91</v>
      </c>
      <c r="H96" s="23" t="s">
        <v>92</v>
      </c>
      <c r="I96" s="23" t="s">
        <v>119</v>
      </c>
      <c r="J96" t="s">
        <v>810</v>
      </c>
      <c r="K96" s="23" t="s">
        <v>95</v>
      </c>
      <c r="L96" s="20" t="s">
        <v>515</v>
      </c>
      <c r="M96" s="28" t="s">
        <v>811</v>
      </c>
      <c r="N96" s="23"/>
      <c r="O96" s="23" t="s">
        <v>98</v>
      </c>
      <c r="P96" s="20" t="s">
        <v>304</v>
      </c>
      <c r="Q96" s="20" t="s">
        <v>304</v>
      </c>
      <c r="R96" t="s">
        <v>812</v>
      </c>
      <c r="S96" t="s">
        <v>813</v>
      </c>
      <c r="T96" t="s">
        <v>814</v>
      </c>
      <c r="U96" s="6">
        <v>68600000</v>
      </c>
      <c r="V96" s="6">
        <v>68600000</v>
      </c>
      <c r="W96" s="29">
        <v>6000000</v>
      </c>
      <c r="X96" s="29">
        <v>0</v>
      </c>
      <c r="Y96" s="23" t="s">
        <v>104</v>
      </c>
      <c r="Z96" t="s">
        <v>98</v>
      </c>
      <c r="AA96" t="s">
        <v>105</v>
      </c>
      <c r="AB96" s="30"/>
      <c r="AC96" s="30"/>
      <c r="AD96" s="30"/>
      <c r="AE96" s="24">
        <v>4424</v>
      </c>
      <c r="AF96" s="31">
        <v>45294</v>
      </c>
      <c r="AG96">
        <v>10924</v>
      </c>
      <c r="AH96" s="26">
        <v>45307</v>
      </c>
      <c r="AI96" s="32" t="s">
        <v>106</v>
      </c>
      <c r="AJ96" t="s">
        <v>308</v>
      </c>
      <c r="AK96" s="33"/>
      <c r="AL96" t="s">
        <v>98</v>
      </c>
      <c r="AM96" s="26">
        <v>45306</v>
      </c>
      <c r="AN96" s="23" t="s">
        <v>108</v>
      </c>
      <c r="AO96" s="23" t="s">
        <v>108</v>
      </c>
      <c r="AP96" t="s">
        <v>109</v>
      </c>
      <c r="AQ96" t="s">
        <v>309</v>
      </c>
      <c r="AR96" t="s">
        <v>310</v>
      </c>
      <c r="AS96" t="s">
        <v>304</v>
      </c>
      <c r="AT96" s="23">
        <v>80111600</v>
      </c>
      <c r="AU96" s="41" t="s">
        <v>815</v>
      </c>
      <c r="AV96" s="23" t="s">
        <v>113</v>
      </c>
      <c r="AW96" s="20" t="s">
        <v>114</v>
      </c>
      <c r="AX96" s="26">
        <v>45306</v>
      </c>
      <c r="AY96" s="20" t="s">
        <v>115</v>
      </c>
      <c r="AZ96" s="26">
        <v>45306</v>
      </c>
      <c r="BA96" s="26">
        <v>45307</v>
      </c>
      <c r="BB96" s="26">
        <v>45654</v>
      </c>
      <c r="BC96" s="35">
        <f>+Tabla3[[#This Row],[FECHA TERMINACION
(INICIAL)]]-Tabla3[[#This Row],[FECHA INICIO]]</f>
        <v>347</v>
      </c>
      <c r="BD96" s="35">
        <f>+Tabla3[[#This Row],[PLAZO DE EJECUCIÓN EN DÍAS (INICIAL)]]/30</f>
        <v>11.566666666666666</v>
      </c>
      <c r="BE96" t="s">
        <v>816</v>
      </c>
      <c r="BF96" s="29">
        <f>+[1]BD_2!E94</f>
        <v>0</v>
      </c>
      <c r="BG96" s="29">
        <f>[1]BD_2!BA94</f>
        <v>0</v>
      </c>
      <c r="BH96" s="23">
        <f>[1]BD_2!CF94</f>
        <v>0</v>
      </c>
      <c r="BI96" s="23">
        <f>+COUNTIF(Tabla3[[#This Row],[VALOR REDUCIDO]:[TOTAL TIEMPO PRORROGADO EN DÍAS
]],"&lt;&gt;0")</f>
        <v>0</v>
      </c>
      <c r="BJ96" s="23" t="str">
        <f>+[1]BD_2!CG94</f>
        <v>2 NO</v>
      </c>
      <c r="BK96" s="26" t="str">
        <f>[1]BD_2!CL94</f>
        <v>2 NO</v>
      </c>
      <c r="BL96" s="23" t="s">
        <v>98</v>
      </c>
      <c r="BM96">
        <f t="shared" si="8"/>
        <v>347</v>
      </c>
      <c r="BN96" s="36">
        <f t="shared" si="9"/>
        <v>45307</v>
      </c>
      <c r="BO96" s="36">
        <f t="shared" si="10"/>
        <v>45654</v>
      </c>
      <c r="BP96" s="37" t="e">
        <f>IF(((#REF!-$BN96)/($BO96-$BN96))&gt;=100%,100%,((#REF!-$BN96)/($BO96-$BN96)))</f>
        <v>#REF!</v>
      </c>
      <c r="BQ96" s="29">
        <f t="shared" si="6"/>
        <v>68600000</v>
      </c>
      <c r="BR96" s="23" t="e">
        <f>+IF(BK96="1 SI","FINALIZADO",IF($BO96&lt;=#REF!,"FINALIZADO","EJECUCIÓN"))</f>
        <v>#REF!</v>
      </c>
      <c r="BS96" s="23">
        <v>68600000</v>
      </c>
      <c r="BT96" s="23">
        <f>+Tabla3[[#This Row],[VALOR TOTAL DE CONTRATO (ANTES DE LIQUIDACIÓN - LIBERACIÓN DE SALDOS)]]-Tabla3[[#This Row],[RECURSO TOTALES DESEMBOLSADOS]]</f>
        <v>0</v>
      </c>
      <c r="BU96" s="23"/>
      <c r="BW96" s="23" t="s">
        <v>98</v>
      </c>
      <c r="BX96" s="23" t="str">
        <f t="shared" si="7"/>
        <v>enero</v>
      </c>
      <c r="BY96" s="23" t="s">
        <v>113</v>
      </c>
      <c r="BZ96" s="23" t="s">
        <v>113</v>
      </c>
      <c r="CA96" s="23" t="s">
        <v>113</v>
      </c>
      <c r="CB96" t="s">
        <v>117</v>
      </c>
      <c r="CC96" t="s">
        <v>118</v>
      </c>
    </row>
    <row r="97" spans="1:81" x14ac:dyDescent="0.25">
      <c r="A97" s="23">
        <v>2024</v>
      </c>
      <c r="B97" s="25">
        <v>89</v>
      </c>
      <c r="C97" s="23" t="s">
        <v>87</v>
      </c>
      <c r="D97" t="s">
        <v>88</v>
      </c>
      <c r="E97" t="s">
        <v>89</v>
      </c>
      <c r="F97" t="s">
        <v>90</v>
      </c>
      <c r="G97" t="s">
        <v>91</v>
      </c>
      <c r="H97" s="23" t="s">
        <v>92</v>
      </c>
      <c r="I97" s="23" t="s">
        <v>119</v>
      </c>
      <c r="J97" t="s">
        <v>817</v>
      </c>
      <c r="K97" s="23" t="s">
        <v>95</v>
      </c>
      <c r="L97" s="20" t="s">
        <v>196</v>
      </c>
      <c r="M97" s="28" t="s">
        <v>818</v>
      </c>
      <c r="N97" s="23"/>
      <c r="O97" s="23" t="s">
        <v>98</v>
      </c>
      <c r="P97" s="20" t="s">
        <v>304</v>
      </c>
      <c r="Q97" s="20" t="s">
        <v>304</v>
      </c>
      <c r="R97" t="s">
        <v>805</v>
      </c>
      <c r="S97" t="s">
        <v>806</v>
      </c>
      <c r="T97" t="s">
        <v>819</v>
      </c>
      <c r="U97" s="6">
        <v>91466667</v>
      </c>
      <c r="V97" s="6">
        <v>91466667</v>
      </c>
      <c r="W97" s="29">
        <v>8000000</v>
      </c>
      <c r="X97" s="29">
        <v>0</v>
      </c>
      <c r="Y97" s="23" t="s">
        <v>104</v>
      </c>
      <c r="Z97" t="s">
        <v>98</v>
      </c>
      <c r="AA97" t="s">
        <v>105</v>
      </c>
      <c r="AB97" s="30"/>
      <c r="AC97" s="30"/>
      <c r="AD97" s="30"/>
      <c r="AE97" s="24">
        <v>4424</v>
      </c>
      <c r="AF97" s="31">
        <v>45294</v>
      </c>
      <c r="AG97">
        <v>14724</v>
      </c>
      <c r="AH97" s="26">
        <v>45308</v>
      </c>
      <c r="AI97" s="32" t="s">
        <v>106</v>
      </c>
      <c r="AJ97" t="s">
        <v>308</v>
      </c>
      <c r="AK97" s="33"/>
      <c r="AL97" t="s">
        <v>98</v>
      </c>
      <c r="AM97" s="26">
        <v>45307</v>
      </c>
      <c r="AN97" s="23" t="s">
        <v>108</v>
      </c>
      <c r="AO97" s="23" t="s">
        <v>108</v>
      </c>
      <c r="AP97" t="s">
        <v>109</v>
      </c>
      <c r="AQ97" t="s">
        <v>309</v>
      </c>
      <c r="AR97" t="s">
        <v>310</v>
      </c>
      <c r="AS97" t="s">
        <v>304</v>
      </c>
      <c r="AT97" s="23">
        <v>80111600</v>
      </c>
      <c r="AU97" s="41" t="s">
        <v>820</v>
      </c>
      <c r="AV97" s="23" t="s">
        <v>113</v>
      </c>
      <c r="AW97" s="20" t="s">
        <v>114</v>
      </c>
      <c r="AX97" s="26">
        <v>45307</v>
      </c>
      <c r="AY97" s="20" t="s">
        <v>115</v>
      </c>
      <c r="AZ97" s="26">
        <v>45307</v>
      </c>
      <c r="BA97" s="26">
        <v>45308</v>
      </c>
      <c r="BB97" s="26">
        <v>45655</v>
      </c>
      <c r="BC97" s="35">
        <f>+Tabla3[[#This Row],[FECHA TERMINACION
(INICIAL)]]-Tabla3[[#This Row],[FECHA INICIO]]</f>
        <v>347</v>
      </c>
      <c r="BD97" s="35">
        <f>+Tabla3[[#This Row],[PLAZO DE EJECUCIÓN EN DÍAS (INICIAL)]]/30</f>
        <v>11.566666666666666</v>
      </c>
      <c r="BE97" t="s">
        <v>816</v>
      </c>
      <c r="BF97" s="29">
        <f>+[1]BD_2!E95</f>
        <v>0</v>
      </c>
      <c r="BG97" s="29">
        <f>[1]BD_2!BA95</f>
        <v>0</v>
      </c>
      <c r="BH97" s="23">
        <f>[1]BD_2!CF95</f>
        <v>0</v>
      </c>
      <c r="BI97" s="23">
        <f>+COUNTIF(Tabla3[[#This Row],[VALOR REDUCIDO]:[TOTAL TIEMPO PRORROGADO EN DÍAS
]],"&lt;&gt;0")</f>
        <v>0</v>
      </c>
      <c r="BJ97" s="23" t="str">
        <f>+[1]BD_2!CG95</f>
        <v>2 NO</v>
      </c>
      <c r="BK97" s="26" t="str">
        <f>[1]BD_2!CL95</f>
        <v>2 NO</v>
      </c>
      <c r="BL97" s="23" t="s">
        <v>98</v>
      </c>
      <c r="BM97">
        <f t="shared" si="8"/>
        <v>347</v>
      </c>
      <c r="BN97" s="36">
        <f t="shared" si="9"/>
        <v>45308</v>
      </c>
      <c r="BO97" s="36">
        <f t="shared" si="10"/>
        <v>45655</v>
      </c>
      <c r="BP97" s="37" t="e">
        <f>IF(((#REF!-$BN97)/($BO97-$BN97))&gt;=100%,100%,((#REF!-$BN97)/($BO97-$BN97)))</f>
        <v>#REF!</v>
      </c>
      <c r="BQ97" s="29">
        <f t="shared" si="6"/>
        <v>91466667</v>
      </c>
      <c r="BR97" s="23" t="e">
        <f>+IF(BK97="1 SI","FINALIZADO",IF($BO97&lt;=#REF!,"FINALIZADO","EJECUCIÓN"))</f>
        <v>#REF!</v>
      </c>
      <c r="BS97" s="23">
        <v>91466667</v>
      </c>
      <c r="BT97" s="23">
        <f>+Tabla3[[#This Row],[VALOR TOTAL DE CONTRATO (ANTES DE LIQUIDACIÓN - LIBERACIÓN DE SALDOS)]]-Tabla3[[#This Row],[RECURSO TOTALES DESEMBOLSADOS]]</f>
        <v>0</v>
      </c>
      <c r="BU97" s="23"/>
      <c r="BW97" s="23" t="s">
        <v>98</v>
      </c>
      <c r="BX97" s="23" t="str">
        <f t="shared" si="7"/>
        <v>enero</v>
      </c>
      <c r="BY97" s="23" t="s">
        <v>113</v>
      </c>
      <c r="BZ97" s="23" t="s">
        <v>113</v>
      </c>
      <c r="CA97" s="23" t="s">
        <v>113</v>
      </c>
      <c r="CB97" t="s">
        <v>117</v>
      </c>
      <c r="CC97" t="s">
        <v>118</v>
      </c>
    </row>
    <row r="98" spans="1:81" x14ac:dyDescent="0.25">
      <c r="A98" s="23">
        <v>2024</v>
      </c>
      <c r="B98" s="25">
        <v>90</v>
      </c>
      <c r="C98" s="23" t="s">
        <v>87</v>
      </c>
      <c r="D98" t="s">
        <v>88</v>
      </c>
      <c r="E98" t="s">
        <v>89</v>
      </c>
      <c r="F98" t="s">
        <v>90</v>
      </c>
      <c r="G98" t="s">
        <v>91</v>
      </c>
      <c r="H98" s="23" t="s">
        <v>92</v>
      </c>
      <c r="I98" s="23" t="s">
        <v>119</v>
      </c>
      <c r="J98" t="s">
        <v>821</v>
      </c>
      <c r="K98" s="23" t="s">
        <v>95</v>
      </c>
      <c r="L98" s="20" t="s">
        <v>636</v>
      </c>
      <c r="M98" s="28" t="s">
        <v>822</v>
      </c>
      <c r="N98" s="23"/>
      <c r="O98" s="23" t="s">
        <v>98</v>
      </c>
      <c r="P98" s="20" t="s">
        <v>304</v>
      </c>
      <c r="Q98" s="20" t="s">
        <v>304</v>
      </c>
      <c r="R98" t="s">
        <v>823</v>
      </c>
      <c r="S98" t="s">
        <v>824</v>
      </c>
      <c r="T98" t="s">
        <v>825</v>
      </c>
      <c r="U98" s="6">
        <v>58800000</v>
      </c>
      <c r="V98" s="6">
        <v>58800000</v>
      </c>
      <c r="W98" s="29">
        <v>5250000</v>
      </c>
      <c r="X98" s="29">
        <v>0</v>
      </c>
      <c r="Y98" s="23" t="s">
        <v>104</v>
      </c>
      <c r="Z98" t="s">
        <v>98</v>
      </c>
      <c r="AA98" t="s">
        <v>105</v>
      </c>
      <c r="AB98" s="30"/>
      <c r="AC98" s="30"/>
      <c r="AD98" s="30"/>
      <c r="AE98" s="24">
        <v>4424</v>
      </c>
      <c r="AF98" s="31">
        <v>45294</v>
      </c>
      <c r="AG98">
        <v>18024</v>
      </c>
      <c r="AH98" s="26">
        <v>45309</v>
      </c>
      <c r="AI98" s="32" t="s">
        <v>106</v>
      </c>
      <c r="AJ98" t="s">
        <v>308</v>
      </c>
      <c r="AK98" s="33"/>
      <c r="AL98" t="s">
        <v>98</v>
      </c>
      <c r="AM98" s="26">
        <v>45308</v>
      </c>
      <c r="AN98" s="23" t="s">
        <v>108</v>
      </c>
      <c r="AO98" s="23" t="s">
        <v>108</v>
      </c>
      <c r="AP98" t="s">
        <v>109</v>
      </c>
      <c r="AQ98" t="s">
        <v>309</v>
      </c>
      <c r="AR98" t="s">
        <v>310</v>
      </c>
      <c r="AS98" t="s">
        <v>304</v>
      </c>
      <c r="AT98" s="23">
        <v>80111600</v>
      </c>
      <c r="AU98" s="41" t="s">
        <v>826</v>
      </c>
      <c r="AV98" s="23" t="s">
        <v>113</v>
      </c>
      <c r="AW98" s="20" t="s">
        <v>114</v>
      </c>
      <c r="AX98" s="26">
        <v>45308</v>
      </c>
      <c r="AY98" s="20" t="s">
        <v>115</v>
      </c>
      <c r="AZ98" s="26">
        <v>45308</v>
      </c>
      <c r="BA98" s="26">
        <v>45309</v>
      </c>
      <c r="BB98" s="26">
        <v>45649</v>
      </c>
      <c r="BC98" s="35">
        <f>+Tabla3[[#This Row],[FECHA TERMINACION
(INICIAL)]]-Tabla3[[#This Row],[FECHA INICIO]]</f>
        <v>340</v>
      </c>
      <c r="BD98" s="35">
        <f>+Tabla3[[#This Row],[PLAZO DE EJECUCIÓN EN DÍAS (INICIAL)]]/30</f>
        <v>11.333333333333334</v>
      </c>
      <c r="BE98" t="s">
        <v>827</v>
      </c>
      <c r="BF98" s="29">
        <f>+[1]BD_2!E96</f>
        <v>0</v>
      </c>
      <c r="BG98" s="29">
        <f>[1]BD_2!BA96</f>
        <v>0</v>
      </c>
      <c r="BH98" s="23">
        <f>[1]BD_2!CF96</f>
        <v>0</v>
      </c>
      <c r="BI98" s="23">
        <f>+COUNTIF(Tabla3[[#This Row],[VALOR REDUCIDO]:[TOTAL TIEMPO PRORROGADO EN DÍAS
]],"&lt;&gt;0")</f>
        <v>0</v>
      </c>
      <c r="BJ98" s="23" t="str">
        <f>+[1]BD_2!CG96</f>
        <v>2 NO</v>
      </c>
      <c r="BK98" s="26" t="str">
        <f>[1]BD_2!CL96</f>
        <v>2 NO</v>
      </c>
      <c r="BL98" s="23" t="s">
        <v>98</v>
      </c>
      <c r="BM98">
        <f t="shared" si="8"/>
        <v>340</v>
      </c>
      <c r="BN98" s="36">
        <f t="shared" si="9"/>
        <v>45309</v>
      </c>
      <c r="BO98" s="36">
        <f t="shared" si="10"/>
        <v>45649</v>
      </c>
      <c r="BP98" s="37" t="e">
        <f>IF(((#REF!-$BN98)/($BO98-$BN98))&gt;=100%,100%,((#REF!-$BN98)/($BO98-$BN98)))</f>
        <v>#REF!</v>
      </c>
      <c r="BQ98" s="29">
        <f t="shared" si="6"/>
        <v>58800000</v>
      </c>
      <c r="BR98" s="23" t="e">
        <f>+IF(BK98="1 SI","FINALIZADO",IF($BO98&lt;=#REF!,"FINALIZADO","EJECUCIÓN"))</f>
        <v>#REF!</v>
      </c>
      <c r="BS98" s="23">
        <v>58800000</v>
      </c>
      <c r="BT98" s="23">
        <f>+Tabla3[[#This Row],[VALOR TOTAL DE CONTRATO (ANTES DE LIQUIDACIÓN - LIBERACIÓN DE SALDOS)]]-Tabla3[[#This Row],[RECURSO TOTALES DESEMBOLSADOS]]</f>
        <v>0</v>
      </c>
      <c r="BU98" s="23"/>
      <c r="BW98" s="23" t="s">
        <v>98</v>
      </c>
      <c r="BX98" s="23" t="str">
        <f t="shared" si="7"/>
        <v>enero</v>
      </c>
      <c r="BY98" s="23" t="s">
        <v>113</v>
      </c>
      <c r="BZ98" s="23" t="s">
        <v>113</v>
      </c>
      <c r="CA98" s="23" t="s">
        <v>113</v>
      </c>
      <c r="CB98" t="s">
        <v>117</v>
      </c>
      <c r="CC98" t="s">
        <v>118</v>
      </c>
    </row>
    <row r="99" spans="1:81" x14ac:dyDescent="0.25">
      <c r="A99" s="23">
        <v>2024</v>
      </c>
      <c r="B99" s="25">
        <v>91</v>
      </c>
      <c r="C99" s="23" t="s">
        <v>87</v>
      </c>
      <c r="D99" t="s">
        <v>88</v>
      </c>
      <c r="E99" t="s">
        <v>89</v>
      </c>
      <c r="F99" t="s">
        <v>90</v>
      </c>
      <c r="G99" t="s">
        <v>91</v>
      </c>
      <c r="H99" s="23" t="s">
        <v>92</v>
      </c>
      <c r="I99" s="23" t="s">
        <v>119</v>
      </c>
      <c r="J99" t="s">
        <v>828</v>
      </c>
      <c r="K99" s="23" t="s">
        <v>95</v>
      </c>
      <c r="L99" s="20" t="s">
        <v>196</v>
      </c>
      <c r="M99" s="28" t="s">
        <v>829</v>
      </c>
      <c r="N99" s="23"/>
      <c r="O99" s="23" t="s">
        <v>98</v>
      </c>
      <c r="P99" s="20" t="s">
        <v>304</v>
      </c>
      <c r="Q99" s="20" t="s">
        <v>304</v>
      </c>
      <c r="R99" t="s">
        <v>830</v>
      </c>
      <c r="S99" t="s">
        <v>831</v>
      </c>
      <c r="T99" t="s">
        <v>832</v>
      </c>
      <c r="U99" s="6">
        <v>82891667</v>
      </c>
      <c r="V99" s="6">
        <v>82891667</v>
      </c>
      <c r="W99" s="29">
        <v>7250000</v>
      </c>
      <c r="X99" s="29">
        <v>0</v>
      </c>
      <c r="Y99" s="23" t="s">
        <v>104</v>
      </c>
      <c r="Z99" t="s">
        <v>98</v>
      </c>
      <c r="AA99" t="s">
        <v>105</v>
      </c>
      <c r="AB99" s="30"/>
      <c r="AC99" s="30"/>
      <c r="AD99" s="30"/>
      <c r="AE99" s="24">
        <v>4424</v>
      </c>
      <c r="AF99" s="31">
        <v>45294</v>
      </c>
      <c r="AG99">
        <v>11324</v>
      </c>
      <c r="AH99" s="26">
        <v>45307</v>
      </c>
      <c r="AI99" s="32" t="s">
        <v>106</v>
      </c>
      <c r="AJ99" t="s">
        <v>308</v>
      </c>
      <c r="AK99" s="33"/>
      <c r="AL99" t="s">
        <v>98</v>
      </c>
      <c r="AM99" s="26">
        <v>45306</v>
      </c>
      <c r="AN99" s="23" t="s">
        <v>108</v>
      </c>
      <c r="AO99" s="23" t="s">
        <v>108</v>
      </c>
      <c r="AP99" t="s">
        <v>109</v>
      </c>
      <c r="AQ99" t="s">
        <v>309</v>
      </c>
      <c r="AR99" t="s">
        <v>310</v>
      </c>
      <c r="AS99" t="s">
        <v>304</v>
      </c>
      <c r="AT99" s="23">
        <v>80111600</v>
      </c>
      <c r="AU99" s="41" t="s">
        <v>833</v>
      </c>
      <c r="AV99" s="23" t="s">
        <v>113</v>
      </c>
      <c r="AW99" s="20" t="s">
        <v>114</v>
      </c>
      <c r="AX99" s="26">
        <v>45306</v>
      </c>
      <c r="AY99" s="20" t="s">
        <v>115</v>
      </c>
      <c r="AZ99" s="26">
        <v>45306</v>
      </c>
      <c r="BA99" s="26">
        <v>45307</v>
      </c>
      <c r="BB99" s="26">
        <v>45654</v>
      </c>
      <c r="BC99" s="35">
        <f>+Tabla3[[#This Row],[FECHA TERMINACION
(INICIAL)]]-Tabla3[[#This Row],[FECHA INICIO]]</f>
        <v>347</v>
      </c>
      <c r="BD99" s="35">
        <f>+Tabla3[[#This Row],[PLAZO DE EJECUCIÓN EN DÍAS (INICIAL)]]/30</f>
        <v>11.566666666666666</v>
      </c>
      <c r="BE99" t="s">
        <v>816</v>
      </c>
      <c r="BF99" s="29">
        <f>+[1]BD_2!E97</f>
        <v>0</v>
      </c>
      <c r="BG99" s="29">
        <f>[1]BD_2!BA97</f>
        <v>0</v>
      </c>
      <c r="BH99" s="23">
        <f>[1]BD_2!CF97</f>
        <v>0</v>
      </c>
      <c r="BI99" s="23">
        <f>+COUNTIF(Tabla3[[#This Row],[VALOR REDUCIDO]:[TOTAL TIEMPO PRORROGADO EN DÍAS
]],"&lt;&gt;0")</f>
        <v>0</v>
      </c>
      <c r="BJ99" s="23" t="str">
        <f>+[1]BD_2!CG97</f>
        <v>2 NO</v>
      </c>
      <c r="BK99" s="26" t="str">
        <f>[1]BD_2!CL97</f>
        <v>2 NO</v>
      </c>
      <c r="BL99" s="23" t="s">
        <v>98</v>
      </c>
      <c r="BM99">
        <f t="shared" si="8"/>
        <v>347</v>
      </c>
      <c r="BN99" s="36">
        <f t="shared" si="9"/>
        <v>45307</v>
      </c>
      <c r="BO99" s="36">
        <f t="shared" si="10"/>
        <v>45654</v>
      </c>
      <c r="BP99" s="37" t="e">
        <f>IF(((#REF!-$BN99)/($BO99-$BN99))&gt;=100%,100%,((#REF!-$BN99)/($BO99-$BN99)))</f>
        <v>#REF!</v>
      </c>
      <c r="BQ99" s="29">
        <f t="shared" si="6"/>
        <v>82891667</v>
      </c>
      <c r="BR99" s="23" t="e">
        <f>+IF(BK99="1 SI","FINALIZADO",IF($BO99&lt;=#REF!,"FINALIZADO","EJECUCIÓN"))</f>
        <v>#REF!</v>
      </c>
      <c r="BS99" s="23">
        <v>82891667</v>
      </c>
      <c r="BT99" s="23">
        <f>+Tabla3[[#This Row],[VALOR TOTAL DE CONTRATO (ANTES DE LIQUIDACIÓN - LIBERACIÓN DE SALDOS)]]-Tabla3[[#This Row],[RECURSO TOTALES DESEMBOLSADOS]]</f>
        <v>0</v>
      </c>
      <c r="BU99" s="23"/>
      <c r="BW99" s="23" t="s">
        <v>98</v>
      </c>
      <c r="BX99" s="23" t="str">
        <f t="shared" si="7"/>
        <v>enero</v>
      </c>
      <c r="BY99" s="23" t="s">
        <v>113</v>
      </c>
      <c r="BZ99" s="23" t="s">
        <v>113</v>
      </c>
      <c r="CA99" s="23" t="s">
        <v>113</v>
      </c>
      <c r="CB99" t="s">
        <v>117</v>
      </c>
      <c r="CC99" t="s">
        <v>118</v>
      </c>
    </row>
    <row r="100" spans="1:81" x14ac:dyDescent="0.25">
      <c r="A100" s="23">
        <v>2024</v>
      </c>
      <c r="B100" s="25">
        <v>92</v>
      </c>
      <c r="C100" s="23" t="s">
        <v>87</v>
      </c>
      <c r="D100" t="s">
        <v>88</v>
      </c>
      <c r="E100" t="s">
        <v>89</v>
      </c>
      <c r="F100" t="s">
        <v>90</v>
      </c>
      <c r="G100" t="s">
        <v>91</v>
      </c>
      <c r="H100" s="23" t="s">
        <v>92</v>
      </c>
      <c r="I100" s="23" t="s">
        <v>119</v>
      </c>
      <c r="J100" t="s">
        <v>834</v>
      </c>
      <c r="K100" s="23" t="s">
        <v>95</v>
      </c>
      <c r="L100" s="20" t="s">
        <v>835</v>
      </c>
      <c r="M100" s="28" t="s">
        <v>836</v>
      </c>
      <c r="N100" s="23"/>
      <c r="O100" s="23" t="s">
        <v>98</v>
      </c>
      <c r="P100" s="20" t="s">
        <v>304</v>
      </c>
      <c r="Q100" s="20" t="s">
        <v>304</v>
      </c>
      <c r="R100" t="s">
        <v>837</v>
      </c>
      <c r="S100" t="s">
        <v>806</v>
      </c>
      <c r="T100" t="s">
        <v>819</v>
      </c>
      <c r="U100" s="6">
        <v>91466667</v>
      </c>
      <c r="V100" s="6">
        <v>91466667</v>
      </c>
      <c r="W100" s="29">
        <v>8000000</v>
      </c>
      <c r="X100" s="29">
        <v>0</v>
      </c>
      <c r="Y100" s="23" t="s">
        <v>104</v>
      </c>
      <c r="Z100" t="s">
        <v>98</v>
      </c>
      <c r="AA100" t="s">
        <v>105</v>
      </c>
      <c r="AB100" s="30"/>
      <c r="AC100" s="30"/>
      <c r="AD100" s="30"/>
      <c r="AE100" s="24">
        <v>4424</v>
      </c>
      <c r="AF100" s="31">
        <v>45294</v>
      </c>
      <c r="AG100">
        <v>14624</v>
      </c>
      <c r="AH100" s="26">
        <v>45308</v>
      </c>
      <c r="AI100" s="32" t="s">
        <v>106</v>
      </c>
      <c r="AJ100" t="s">
        <v>308</v>
      </c>
      <c r="AK100" s="33"/>
      <c r="AL100" t="s">
        <v>98</v>
      </c>
      <c r="AM100" s="26">
        <v>45307</v>
      </c>
      <c r="AN100" s="23" t="s">
        <v>108</v>
      </c>
      <c r="AO100" s="23" t="s">
        <v>108</v>
      </c>
      <c r="AP100" t="s">
        <v>109</v>
      </c>
      <c r="AQ100" t="s">
        <v>309</v>
      </c>
      <c r="AR100" t="s">
        <v>310</v>
      </c>
      <c r="AS100" t="s">
        <v>304</v>
      </c>
      <c r="AT100" s="23">
        <v>80111600</v>
      </c>
      <c r="AU100" s="41" t="s">
        <v>838</v>
      </c>
      <c r="AV100" s="23" t="s">
        <v>113</v>
      </c>
      <c r="AW100" s="20" t="s">
        <v>114</v>
      </c>
      <c r="AX100" s="26">
        <v>45307</v>
      </c>
      <c r="AY100" s="20" t="s">
        <v>115</v>
      </c>
      <c r="AZ100" s="26">
        <v>45307</v>
      </c>
      <c r="BA100" s="26">
        <v>45308</v>
      </c>
      <c r="BB100" s="26">
        <v>45655</v>
      </c>
      <c r="BC100" s="35">
        <f>+Tabla3[[#This Row],[FECHA TERMINACION
(INICIAL)]]-Tabla3[[#This Row],[FECHA INICIO]]</f>
        <v>347</v>
      </c>
      <c r="BD100" s="35">
        <f>+Tabla3[[#This Row],[PLAZO DE EJECUCIÓN EN DÍAS (INICIAL)]]/30</f>
        <v>11.566666666666666</v>
      </c>
      <c r="BE100" t="s">
        <v>816</v>
      </c>
      <c r="BF100" s="29">
        <f>+[1]BD_2!E98</f>
        <v>0</v>
      </c>
      <c r="BG100" s="29">
        <f>[1]BD_2!BA98</f>
        <v>0</v>
      </c>
      <c r="BH100" s="23">
        <f>[1]BD_2!CF98</f>
        <v>0</v>
      </c>
      <c r="BI100" s="23">
        <f>+COUNTIF(Tabla3[[#This Row],[VALOR REDUCIDO]:[TOTAL TIEMPO PRORROGADO EN DÍAS
]],"&lt;&gt;0")</f>
        <v>0</v>
      </c>
      <c r="BJ100" s="23" t="str">
        <f>+[1]BD_2!CG98</f>
        <v>2 NO</v>
      </c>
      <c r="BK100" s="26" t="str">
        <f>[1]BD_2!CL98</f>
        <v>2 NO</v>
      </c>
      <c r="BL100" s="23" t="s">
        <v>98</v>
      </c>
      <c r="BM100">
        <f t="shared" si="8"/>
        <v>347</v>
      </c>
      <c r="BN100" s="36">
        <f t="shared" si="9"/>
        <v>45308</v>
      </c>
      <c r="BO100" s="36">
        <f t="shared" si="10"/>
        <v>45655</v>
      </c>
      <c r="BP100" s="37" t="e">
        <f>IF(((#REF!-$BN100)/($BO100-$BN100))&gt;=100%,100%,((#REF!-$BN100)/($BO100-$BN100)))</f>
        <v>#REF!</v>
      </c>
      <c r="BQ100" s="29">
        <f t="shared" ref="BQ100:BQ106" si="11">$V100+$BG100-$BF100</f>
        <v>91466667</v>
      </c>
      <c r="BR100" s="23" t="e">
        <f>+IF(BK100="1 SI","FINALIZADO",IF($BO100&lt;=#REF!,"FINALIZADO","EJECUCIÓN"))</f>
        <v>#REF!</v>
      </c>
      <c r="BS100" s="23">
        <v>91466667</v>
      </c>
      <c r="BT100" s="23">
        <f>+Tabla3[[#This Row],[VALOR TOTAL DE CONTRATO (ANTES DE LIQUIDACIÓN - LIBERACIÓN DE SALDOS)]]-Tabla3[[#This Row],[RECURSO TOTALES DESEMBOLSADOS]]</f>
        <v>0</v>
      </c>
      <c r="BU100" s="23"/>
      <c r="BW100" s="23" t="s">
        <v>98</v>
      </c>
      <c r="BX100" s="23" t="str">
        <f t="shared" si="7"/>
        <v>enero</v>
      </c>
      <c r="BY100" s="23" t="s">
        <v>113</v>
      </c>
      <c r="BZ100" s="23" t="s">
        <v>113</v>
      </c>
      <c r="CA100" s="23" t="s">
        <v>113</v>
      </c>
      <c r="CB100" t="s">
        <v>117</v>
      </c>
      <c r="CC100" t="s">
        <v>118</v>
      </c>
    </row>
    <row r="101" spans="1:81" x14ac:dyDescent="0.25">
      <c r="A101" s="23">
        <v>2024</v>
      </c>
      <c r="B101" s="25">
        <v>93</v>
      </c>
      <c r="C101" s="23" t="s">
        <v>87</v>
      </c>
      <c r="D101" t="s">
        <v>88</v>
      </c>
      <c r="E101" t="s">
        <v>89</v>
      </c>
      <c r="F101" t="s">
        <v>90</v>
      </c>
      <c r="G101" t="s">
        <v>91</v>
      </c>
      <c r="H101" s="23" t="s">
        <v>92</v>
      </c>
      <c r="I101" s="23" t="s">
        <v>119</v>
      </c>
      <c r="J101" t="s">
        <v>839</v>
      </c>
      <c r="K101" s="23" t="s">
        <v>95</v>
      </c>
      <c r="L101" s="20" t="s">
        <v>196</v>
      </c>
      <c r="M101" s="28" t="s">
        <v>840</v>
      </c>
      <c r="N101" s="23"/>
      <c r="O101" s="23" t="s">
        <v>98</v>
      </c>
      <c r="P101" s="20" t="s">
        <v>304</v>
      </c>
      <c r="Q101" s="20" t="s">
        <v>304</v>
      </c>
      <c r="R101" t="s">
        <v>841</v>
      </c>
      <c r="S101" t="s">
        <v>806</v>
      </c>
      <c r="T101" t="s">
        <v>842</v>
      </c>
      <c r="U101" s="6">
        <v>90400000</v>
      </c>
      <c r="V101" s="6">
        <v>90400000</v>
      </c>
      <c r="W101" s="29">
        <v>8000000</v>
      </c>
      <c r="X101" s="29">
        <v>0</v>
      </c>
      <c r="Y101" s="23" t="s">
        <v>104</v>
      </c>
      <c r="Z101" t="s">
        <v>98</v>
      </c>
      <c r="AA101" t="s">
        <v>105</v>
      </c>
      <c r="AB101" s="30"/>
      <c r="AC101" s="30"/>
      <c r="AD101" s="30"/>
      <c r="AE101" s="24">
        <v>4424</v>
      </c>
      <c r="AF101" s="31">
        <v>45294</v>
      </c>
      <c r="AG101">
        <v>21224</v>
      </c>
      <c r="AH101" s="26">
        <v>45310</v>
      </c>
      <c r="AI101" s="32" t="s">
        <v>106</v>
      </c>
      <c r="AJ101" t="s">
        <v>308</v>
      </c>
      <c r="AK101" s="33"/>
      <c r="AL101" t="s">
        <v>98</v>
      </c>
      <c r="AM101" s="26">
        <v>45308</v>
      </c>
      <c r="AN101" s="23" t="s">
        <v>108</v>
      </c>
      <c r="AO101" s="23" t="s">
        <v>108</v>
      </c>
      <c r="AP101" t="s">
        <v>109</v>
      </c>
      <c r="AQ101" t="s">
        <v>309</v>
      </c>
      <c r="AR101" t="s">
        <v>310</v>
      </c>
      <c r="AS101" t="s">
        <v>304</v>
      </c>
      <c r="AT101" s="23">
        <v>80111600</v>
      </c>
      <c r="AU101" s="41" t="s">
        <v>843</v>
      </c>
      <c r="AV101" s="23" t="s">
        <v>113</v>
      </c>
      <c r="AW101" s="20" t="s">
        <v>114</v>
      </c>
      <c r="AX101" s="26">
        <v>45308</v>
      </c>
      <c r="AY101" s="20" t="s">
        <v>115</v>
      </c>
      <c r="AZ101" s="26">
        <v>45308</v>
      </c>
      <c r="BA101" s="26">
        <v>45310</v>
      </c>
      <c r="BB101" s="26">
        <v>45653</v>
      </c>
      <c r="BC101" s="35">
        <f>+Tabla3[[#This Row],[FECHA TERMINACION
(INICIAL)]]-Tabla3[[#This Row],[FECHA INICIO]]</f>
        <v>343</v>
      </c>
      <c r="BD101" s="35">
        <f>+Tabla3[[#This Row],[PLAZO DE EJECUCIÓN EN DÍAS (INICIAL)]]/30</f>
        <v>11.433333333333334</v>
      </c>
      <c r="BE101" t="s">
        <v>844</v>
      </c>
      <c r="BF101" s="29">
        <f>+[1]BD_2!E99</f>
        <v>0</v>
      </c>
      <c r="BG101" s="29">
        <f>[1]BD_2!BA99</f>
        <v>0</v>
      </c>
      <c r="BH101" s="23">
        <f>[1]BD_2!CF99</f>
        <v>0</v>
      </c>
      <c r="BI101" s="23">
        <f>+COUNTIF(Tabla3[[#This Row],[VALOR REDUCIDO]:[TOTAL TIEMPO PRORROGADO EN DÍAS
]],"&lt;&gt;0")</f>
        <v>0</v>
      </c>
      <c r="BJ101" s="23" t="str">
        <f>+[1]BD_2!CG99</f>
        <v>2 NO</v>
      </c>
      <c r="BK101" s="26" t="str">
        <f>[1]BD_2!CL99</f>
        <v>2 NO</v>
      </c>
      <c r="BL101" s="23" t="s">
        <v>98</v>
      </c>
      <c r="BM101">
        <f t="shared" si="8"/>
        <v>343</v>
      </c>
      <c r="BN101" s="36">
        <f t="shared" si="9"/>
        <v>45310</v>
      </c>
      <c r="BO101" s="36">
        <f t="shared" si="10"/>
        <v>45653</v>
      </c>
      <c r="BP101" s="37" t="e">
        <f>IF(((#REF!-$BN101)/($BO101-$BN101))&gt;=100%,100%,((#REF!-$BN101)/($BO101-$BN101)))</f>
        <v>#REF!</v>
      </c>
      <c r="BQ101" s="29">
        <f t="shared" si="11"/>
        <v>90400000</v>
      </c>
      <c r="BR101" s="23" t="e">
        <f>+IF(BK101="1 SI","FINALIZADO",IF($BO101&lt;=#REF!,"FINALIZADO","EJECUCIÓN"))</f>
        <v>#REF!</v>
      </c>
      <c r="BS101" s="23">
        <v>90400000</v>
      </c>
      <c r="BT101" s="23">
        <f>+Tabla3[[#This Row],[VALOR TOTAL DE CONTRATO (ANTES DE LIQUIDACIÓN - LIBERACIÓN DE SALDOS)]]-Tabla3[[#This Row],[RECURSO TOTALES DESEMBOLSADOS]]</f>
        <v>0</v>
      </c>
      <c r="BU101" s="23"/>
      <c r="BW101" s="23" t="s">
        <v>98</v>
      </c>
      <c r="BX101" s="23" t="str">
        <f t="shared" si="7"/>
        <v>enero</v>
      </c>
      <c r="BY101" s="23" t="s">
        <v>113</v>
      </c>
      <c r="BZ101" s="23" t="s">
        <v>113</v>
      </c>
      <c r="CA101" s="23" t="s">
        <v>113</v>
      </c>
      <c r="CB101" t="s">
        <v>117</v>
      </c>
      <c r="CC101" t="s">
        <v>118</v>
      </c>
    </row>
    <row r="102" spans="1:81" x14ac:dyDescent="0.25">
      <c r="A102" s="23">
        <v>2024</v>
      </c>
      <c r="B102" s="25">
        <v>94</v>
      </c>
      <c r="C102" s="23" t="s">
        <v>87</v>
      </c>
      <c r="D102" t="s">
        <v>88</v>
      </c>
      <c r="E102" t="s">
        <v>89</v>
      </c>
      <c r="F102" t="s">
        <v>90</v>
      </c>
      <c r="G102" t="s">
        <v>91</v>
      </c>
      <c r="H102" s="23" t="s">
        <v>92</v>
      </c>
      <c r="I102" s="23" t="s">
        <v>119</v>
      </c>
      <c r="J102" t="s">
        <v>845</v>
      </c>
      <c r="K102" s="23" t="s">
        <v>95</v>
      </c>
      <c r="L102" s="20" t="s">
        <v>579</v>
      </c>
      <c r="M102" s="28" t="s">
        <v>846</v>
      </c>
      <c r="N102" s="23"/>
      <c r="O102" s="23" t="s">
        <v>98</v>
      </c>
      <c r="P102" s="20" t="s">
        <v>304</v>
      </c>
      <c r="Q102" s="20" t="s">
        <v>304</v>
      </c>
      <c r="R102" t="s">
        <v>847</v>
      </c>
      <c r="S102" t="s">
        <v>848</v>
      </c>
      <c r="T102" t="s">
        <v>849</v>
      </c>
      <c r="U102" s="6">
        <v>79100000</v>
      </c>
      <c r="V102" s="6">
        <v>79100000</v>
      </c>
      <c r="W102" s="29">
        <v>7000000</v>
      </c>
      <c r="X102" s="29">
        <v>0</v>
      </c>
      <c r="Y102" s="23" t="s">
        <v>104</v>
      </c>
      <c r="Z102" t="s">
        <v>98</v>
      </c>
      <c r="AA102" t="s">
        <v>105</v>
      </c>
      <c r="AB102" s="30"/>
      <c r="AC102" s="30"/>
      <c r="AD102" s="30"/>
      <c r="AE102" s="24">
        <v>4424</v>
      </c>
      <c r="AF102" s="31">
        <v>45294</v>
      </c>
      <c r="AG102">
        <v>18324</v>
      </c>
      <c r="AH102" s="26">
        <v>45309</v>
      </c>
      <c r="AI102" s="32" t="s">
        <v>106</v>
      </c>
      <c r="AJ102" t="s">
        <v>308</v>
      </c>
      <c r="AK102" s="33"/>
      <c r="AL102" t="s">
        <v>98</v>
      </c>
      <c r="AM102" s="26">
        <v>45308</v>
      </c>
      <c r="AN102" s="23" t="s">
        <v>108</v>
      </c>
      <c r="AO102" s="23" t="s">
        <v>108</v>
      </c>
      <c r="AP102" t="s">
        <v>109</v>
      </c>
      <c r="AQ102" t="s">
        <v>309</v>
      </c>
      <c r="AR102" t="s">
        <v>310</v>
      </c>
      <c r="AS102" t="s">
        <v>304</v>
      </c>
      <c r="AT102" s="23">
        <v>80111600</v>
      </c>
      <c r="AU102" s="41" t="s">
        <v>850</v>
      </c>
      <c r="AV102" s="23" t="s">
        <v>113</v>
      </c>
      <c r="AW102" s="20" t="s">
        <v>114</v>
      </c>
      <c r="AX102" s="26">
        <v>45308</v>
      </c>
      <c r="AY102" s="20" t="s">
        <v>115</v>
      </c>
      <c r="AZ102" s="26">
        <v>45308</v>
      </c>
      <c r="BA102" s="26">
        <v>45309</v>
      </c>
      <c r="BB102" s="26">
        <v>45652</v>
      </c>
      <c r="BC102" s="35">
        <f>+Tabla3[[#This Row],[FECHA TERMINACION
(INICIAL)]]-Tabla3[[#This Row],[FECHA INICIO]]</f>
        <v>343</v>
      </c>
      <c r="BD102" s="35">
        <f>+Tabla3[[#This Row],[PLAZO DE EJECUCIÓN EN DÍAS (INICIAL)]]/30</f>
        <v>11.433333333333334</v>
      </c>
      <c r="BE102" t="s">
        <v>851</v>
      </c>
      <c r="BF102" s="29">
        <f>+[1]BD_2!E100</f>
        <v>0</v>
      </c>
      <c r="BG102" s="29">
        <f>[1]BD_2!BA100</f>
        <v>0</v>
      </c>
      <c r="BH102" s="23">
        <f>[1]BD_2!CF100</f>
        <v>0</v>
      </c>
      <c r="BI102" s="23">
        <f>+COUNTIF(Tabla3[[#This Row],[VALOR REDUCIDO]:[TOTAL TIEMPO PRORROGADO EN DÍAS
]],"&lt;&gt;0")</f>
        <v>0</v>
      </c>
      <c r="BJ102" s="23" t="str">
        <f>+[1]BD_2!CG100</f>
        <v>2 NO</v>
      </c>
      <c r="BK102" s="26" t="str">
        <f>[1]BD_2!CL100</f>
        <v>2 NO</v>
      </c>
      <c r="BL102" s="23" t="s">
        <v>98</v>
      </c>
      <c r="BM102">
        <f t="shared" si="8"/>
        <v>343</v>
      </c>
      <c r="BN102" s="36">
        <f t="shared" si="9"/>
        <v>45309</v>
      </c>
      <c r="BO102" s="36">
        <f t="shared" si="10"/>
        <v>45652</v>
      </c>
      <c r="BP102" s="37" t="e">
        <f>IF(((#REF!-$BN102)/($BO102-$BN102))&gt;=100%,100%,((#REF!-$BN102)/($BO102-$BN102)))</f>
        <v>#REF!</v>
      </c>
      <c r="BQ102" s="29">
        <f t="shared" si="11"/>
        <v>79100000</v>
      </c>
      <c r="BR102" s="23" t="e">
        <f>+IF(BK102="1 SI","FINALIZADO",IF($BO102&lt;=#REF!,"FINALIZADO","EJECUCIÓN"))</f>
        <v>#REF!</v>
      </c>
      <c r="BS102" s="23">
        <v>79100000</v>
      </c>
      <c r="BT102" s="23">
        <f>+Tabla3[[#This Row],[VALOR TOTAL DE CONTRATO (ANTES DE LIQUIDACIÓN - LIBERACIÓN DE SALDOS)]]-Tabla3[[#This Row],[RECURSO TOTALES DESEMBOLSADOS]]</f>
        <v>0</v>
      </c>
      <c r="BU102" s="23"/>
      <c r="BW102" s="23" t="s">
        <v>98</v>
      </c>
      <c r="BX102" s="23" t="str">
        <f t="shared" si="7"/>
        <v>enero</v>
      </c>
      <c r="BY102" s="23" t="s">
        <v>113</v>
      </c>
      <c r="BZ102" s="23" t="s">
        <v>113</v>
      </c>
      <c r="CA102" s="23" t="s">
        <v>113</v>
      </c>
      <c r="CB102" t="s">
        <v>117</v>
      </c>
      <c r="CC102" t="s">
        <v>118</v>
      </c>
    </row>
    <row r="103" spans="1:81" x14ac:dyDescent="0.25">
      <c r="A103" s="23">
        <v>2024</v>
      </c>
      <c r="B103" s="25">
        <v>95</v>
      </c>
      <c r="C103" s="23" t="s">
        <v>87</v>
      </c>
      <c r="D103" t="s">
        <v>88</v>
      </c>
      <c r="E103" t="s">
        <v>89</v>
      </c>
      <c r="F103" t="s">
        <v>90</v>
      </c>
      <c r="G103" t="s">
        <v>91</v>
      </c>
      <c r="H103" s="23" t="s">
        <v>92</v>
      </c>
      <c r="I103" s="23" t="s">
        <v>119</v>
      </c>
      <c r="J103" t="s">
        <v>852</v>
      </c>
      <c r="K103" s="23" t="s">
        <v>95</v>
      </c>
      <c r="L103" s="20" t="s">
        <v>835</v>
      </c>
      <c r="M103" s="28" t="s">
        <v>853</v>
      </c>
      <c r="N103" s="23"/>
      <c r="O103" s="23" t="s">
        <v>98</v>
      </c>
      <c r="P103" s="20" t="s">
        <v>304</v>
      </c>
      <c r="Q103" s="20" t="s">
        <v>304</v>
      </c>
      <c r="R103" t="s">
        <v>805</v>
      </c>
      <c r="S103" t="s">
        <v>854</v>
      </c>
      <c r="T103" t="s">
        <v>855</v>
      </c>
      <c r="U103" s="6">
        <v>89600000</v>
      </c>
      <c r="V103" s="6">
        <v>89600000</v>
      </c>
      <c r="W103" s="29">
        <v>8000000</v>
      </c>
      <c r="X103" s="29">
        <v>0</v>
      </c>
      <c r="Y103" s="23" t="s">
        <v>104</v>
      </c>
      <c r="Z103" t="s">
        <v>98</v>
      </c>
      <c r="AA103" t="s">
        <v>105</v>
      </c>
      <c r="AB103" s="30"/>
      <c r="AC103" s="30"/>
      <c r="AD103" s="30"/>
      <c r="AE103" s="24">
        <v>4424</v>
      </c>
      <c r="AF103" s="31">
        <v>45294</v>
      </c>
      <c r="AG103">
        <v>17924</v>
      </c>
      <c r="AH103" s="26">
        <v>45309</v>
      </c>
      <c r="AI103" s="32" t="s">
        <v>106</v>
      </c>
      <c r="AJ103" t="s">
        <v>308</v>
      </c>
      <c r="AK103" s="33"/>
      <c r="AL103" t="s">
        <v>98</v>
      </c>
      <c r="AM103" s="26">
        <v>45308</v>
      </c>
      <c r="AN103" s="23" t="s">
        <v>108</v>
      </c>
      <c r="AO103" s="23" t="s">
        <v>108</v>
      </c>
      <c r="AP103" t="s">
        <v>109</v>
      </c>
      <c r="AQ103" t="s">
        <v>309</v>
      </c>
      <c r="AR103" t="s">
        <v>310</v>
      </c>
      <c r="AS103" t="s">
        <v>304</v>
      </c>
      <c r="AT103" s="23">
        <v>80111600</v>
      </c>
      <c r="AU103" s="41" t="s">
        <v>856</v>
      </c>
      <c r="AV103" s="23" t="s">
        <v>113</v>
      </c>
      <c r="AW103" s="20" t="s">
        <v>114</v>
      </c>
      <c r="AX103" s="26">
        <v>45308</v>
      </c>
      <c r="AY103" s="20" t="s">
        <v>115</v>
      </c>
      <c r="AZ103" s="26">
        <v>45308</v>
      </c>
      <c r="BA103" s="26">
        <v>45309</v>
      </c>
      <c r="BB103" s="26">
        <v>45649</v>
      </c>
      <c r="BC103" s="35">
        <f>+Tabla3[[#This Row],[FECHA TERMINACION
(INICIAL)]]-Tabla3[[#This Row],[FECHA INICIO]]</f>
        <v>340</v>
      </c>
      <c r="BD103" s="35">
        <f>+Tabla3[[#This Row],[PLAZO DE EJECUCIÓN EN DÍAS (INICIAL)]]/30</f>
        <v>11.333333333333334</v>
      </c>
      <c r="BE103" t="s">
        <v>857</v>
      </c>
      <c r="BF103" s="29">
        <f>+[1]BD_2!E101</f>
        <v>0</v>
      </c>
      <c r="BG103" s="29">
        <f>[1]BD_2!BA101</f>
        <v>0</v>
      </c>
      <c r="BH103" s="23">
        <f>[1]BD_2!CF101</f>
        <v>0</v>
      </c>
      <c r="BI103" s="23">
        <f>+COUNTIF(Tabla3[[#This Row],[VALOR REDUCIDO]:[TOTAL TIEMPO PRORROGADO EN DÍAS
]],"&lt;&gt;0")</f>
        <v>0</v>
      </c>
      <c r="BJ103" s="23" t="str">
        <f>+[1]BD_2!CG101</f>
        <v>2 NO</v>
      </c>
      <c r="BK103" s="26" t="str">
        <f>[1]BD_2!CL101</f>
        <v>2 NO</v>
      </c>
      <c r="BL103" s="23" t="s">
        <v>98</v>
      </c>
      <c r="BM103">
        <f t="shared" si="8"/>
        <v>340</v>
      </c>
      <c r="BN103" s="36">
        <f t="shared" si="9"/>
        <v>45309</v>
      </c>
      <c r="BO103" s="36">
        <f t="shared" si="10"/>
        <v>45649</v>
      </c>
      <c r="BP103" s="37" t="e">
        <f>IF(((#REF!-$BN103)/($BO103-$BN103))&gt;=100%,100%,((#REF!-$BN103)/($BO103-$BN103)))</f>
        <v>#REF!</v>
      </c>
      <c r="BQ103" s="29">
        <f t="shared" si="11"/>
        <v>89600000</v>
      </c>
      <c r="BR103" s="23" t="e">
        <f>+IF(BK103="1 SI","FINALIZADO",IF($BO103&lt;=#REF!,"FINALIZADO","EJECUCIÓN"))</f>
        <v>#REF!</v>
      </c>
      <c r="BS103" s="23">
        <v>89600000</v>
      </c>
      <c r="BT103" s="23">
        <f>+Tabla3[[#This Row],[VALOR TOTAL DE CONTRATO (ANTES DE LIQUIDACIÓN - LIBERACIÓN DE SALDOS)]]-Tabla3[[#This Row],[RECURSO TOTALES DESEMBOLSADOS]]</f>
        <v>0</v>
      </c>
      <c r="BU103" s="23"/>
      <c r="BW103" s="23" t="s">
        <v>98</v>
      </c>
      <c r="BX103" s="23" t="str">
        <f t="shared" si="7"/>
        <v>enero</v>
      </c>
      <c r="BY103" s="23" t="s">
        <v>113</v>
      </c>
      <c r="BZ103" s="23" t="s">
        <v>113</v>
      </c>
      <c r="CA103" s="23" t="s">
        <v>113</v>
      </c>
      <c r="CB103" t="s">
        <v>117</v>
      </c>
      <c r="CC103" t="s">
        <v>118</v>
      </c>
    </row>
    <row r="104" spans="1:81" x14ac:dyDescent="0.25">
      <c r="A104" s="23">
        <v>2024</v>
      </c>
      <c r="B104" s="25">
        <v>96</v>
      </c>
      <c r="C104" s="23" t="s">
        <v>87</v>
      </c>
      <c r="D104" t="s">
        <v>88</v>
      </c>
      <c r="E104" t="s">
        <v>89</v>
      </c>
      <c r="F104" t="s">
        <v>90</v>
      </c>
      <c r="G104" t="s">
        <v>91</v>
      </c>
      <c r="H104" s="23" t="s">
        <v>92</v>
      </c>
      <c r="I104" s="23" t="s">
        <v>119</v>
      </c>
      <c r="J104" t="s">
        <v>858</v>
      </c>
      <c r="K104" s="23" t="s">
        <v>95</v>
      </c>
      <c r="L104" s="20" t="s">
        <v>121</v>
      </c>
      <c r="M104" s="28" t="s">
        <v>859</v>
      </c>
      <c r="N104" s="23"/>
      <c r="O104" s="23" t="s">
        <v>98</v>
      </c>
      <c r="P104" s="20" t="s">
        <v>186</v>
      </c>
      <c r="Q104" s="20" t="s">
        <v>186</v>
      </c>
      <c r="R104" t="s">
        <v>860</v>
      </c>
      <c r="S104" t="s">
        <v>861</v>
      </c>
      <c r="T104" t="s">
        <v>862</v>
      </c>
      <c r="U104" s="6">
        <v>130295000</v>
      </c>
      <c r="V104" s="6">
        <v>130295000</v>
      </c>
      <c r="W104" s="29">
        <v>11845000</v>
      </c>
      <c r="X104" s="29">
        <v>0</v>
      </c>
      <c r="Y104" s="23" t="s">
        <v>104</v>
      </c>
      <c r="Z104" t="s">
        <v>98</v>
      </c>
      <c r="AA104" t="s">
        <v>105</v>
      </c>
      <c r="AB104" s="30"/>
      <c r="AC104" s="30"/>
      <c r="AD104" s="30"/>
      <c r="AE104" s="24">
        <v>3224</v>
      </c>
      <c r="AF104" s="31">
        <v>45294</v>
      </c>
      <c r="AG104">
        <v>12324</v>
      </c>
      <c r="AH104" s="26">
        <v>45307</v>
      </c>
      <c r="AI104" s="32" t="s">
        <v>106</v>
      </c>
      <c r="AJ104" t="s">
        <v>190</v>
      </c>
      <c r="AK104" s="33"/>
      <c r="AL104" t="s">
        <v>98</v>
      </c>
      <c r="AM104" s="26">
        <v>45303</v>
      </c>
      <c r="AN104" s="23" t="s">
        <v>108</v>
      </c>
      <c r="AO104" s="23" t="s">
        <v>108</v>
      </c>
      <c r="AP104" t="s">
        <v>109</v>
      </c>
      <c r="AQ104" t="s">
        <v>191</v>
      </c>
      <c r="AR104" t="s">
        <v>192</v>
      </c>
      <c r="AS104" t="s">
        <v>186</v>
      </c>
      <c r="AT104" s="23">
        <v>80111600</v>
      </c>
      <c r="AU104" s="41" t="s">
        <v>863</v>
      </c>
      <c r="AV104" s="23" t="s">
        <v>113</v>
      </c>
      <c r="AW104" s="20" t="s">
        <v>114</v>
      </c>
      <c r="AX104" s="26">
        <v>45306</v>
      </c>
      <c r="AY104" s="20" t="s">
        <v>144</v>
      </c>
      <c r="AZ104" s="26">
        <v>45306</v>
      </c>
      <c r="BA104" s="26">
        <v>45307</v>
      </c>
      <c r="BB104" s="26">
        <v>45641</v>
      </c>
      <c r="BC104" s="35">
        <f>+Tabla3[[#This Row],[FECHA TERMINACION
(INICIAL)]]-Tabla3[[#This Row],[FECHA INICIO]]</f>
        <v>334</v>
      </c>
      <c r="BD104" s="35">
        <f>+Tabla3[[#This Row],[PLAZO DE EJECUCIÓN EN DÍAS (INICIAL)]]/30</f>
        <v>11.133333333333333</v>
      </c>
      <c r="BE104" t="s">
        <v>738</v>
      </c>
      <c r="BF104" s="29">
        <f>+[1]BD_2!E102</f>
        <v>0</v>
      </c>
      <c r="BG104" s="29">
        <f>[1]BD_2!BA102</f>
        <v>5922500</v>
      </c>
      <c r="BH104" s="23">
        <f>[1]BD_2!CF102</f>
        <v>15</v>
      </c>
      <c r="BI104" s="23">
        <f>+COUNTIF(Tabla3[[#This Row],[VALOR REDUCIDO]:[TOTAL TIEMPO PRORROGADO EN DÍAS
]],"&lt;&gt;0")</f>
        <v>2</v>
      </c>
      <c r="BJ104" s="23" t="str">
        <f>+[1]BD_2!CG102</f>
        <v>2 NO</v>
      </c>
      <c r="BK104" s="26" t="str">
        <f>[1]BD_2!CL102</f>
        <v>2 NO</v>
      </c>
      <c r="BL104" s="23" t="s">
        <v>98</v>
      </c>
      <c r="BM104">
        <f t="shared" si="8"/>
        <v>349</v>
      </c>
      <c r="BN104" s="36">
        <f t="shared" si="9"/>
        <v>45307</v>
      </c>
      <c r="BO104" s="36">
        <f t="shared" si="10"/>
        <v>45656</v>
      </c>
      <c r="BP104" s="37" t="e">
        <f>IF(((#REF!-$BN104)/($BO104-$BN104))&gt;=100%,100%,((#REF!-$BN104)/($BO104-$BN104)))</f>
        <v>#REF!</v>
      </c>
      <c r="BQ104" s="29">
        <f t="shared" si="11"/>
        <v>136217500</v>
      </c>
      <c r="BR104" s="23" t="e">
        <f>+IF(BK104="1 SI","FINALIZADO",IF($BO104&lt;=#REF!,"FINALIZADO","EJECUCIÓN"))</f>
        <v>#REF!</v>
      </c>
      <c r="BS104" s="23">
        <v>136217500</v>
      </c>
      <c r="BT104" s="23">
        <f>+Tabla3[[#This Row],[VALOR TOTAL DE CONTRATO (ANTES DE LIQUIDACIÓN - LIBERACIÓN DE SALDOS)]]-Tabla3[[#This Row],[RECURSO TOTALES DESEMBOLSADOS]]</f>
        <v>0</v>
      </c>
      <c r="BU104" s="23"/>
      <c r="BW104" s="23" t="s">
        <v>98</v>
      </c>
      <c r="BX104" s="23" t="str">
        <f t="shared" si="7"/>
        <v>enero</v>
      </c>
      <c r="BY104" s="23" t="s">
        <v>113</v>
      </c>
      <c r="BZ104" s="23" t="s">
        <v>113</v>
      </c>
      <c r="CA104" s="23" t="s">
        <v>113</v>
      </c>
      <c r="CB104" t="s">
        <v>117</v>
      </c>
      <c r="CC104" t="s">
        <v>118</v>
      </c>
    </row>
    <row r="105" spans="1:81" x14ac:dyDescent="0.25">
      <c r="A105" s="23">
        <v>2024</v>
      </c>
      <c r="B105" s="25">
        <v>97</v>
      </c>
      <c r="C105" s="23" t="s">
        <v>87</v>
      </c>
      <c r="D105" t="s">
        <v>88</v>
      </c>
      <c r="E105" t="s">
        <v>89</v>
      </c>
      <c r="F105" t="s">
        <v>90</v>
      </c>
      <c r="G105" t="s">
        <v>91</v>
      </c>
      <c r="H105" s="23" t="s">
        <v>92</v>
      </c>
      <c r="I105" s="23" t="s">
        <v>119</v>
      </c>
      <c r="J105" t="s">
        <v>864</v>
      </c>
      <c r="K105" s="23" t="s">
        <v>95</v>
      </c>
      <c r="L105" s="20" t="s">
        <v>865</v>
      </c>
      <c r="M105" s="28" t="s">
        <v>866</v>
      </c>
      <c r="N105" s="23"/>
      <c r="O105" s="23" t="s">
        <v>98</v>
      </c>
      <c r="P105" s="20" t="s">
        <v>867</v>
      </c>
      <c r="Q105" s="20" t="s">
        <v>867</v>
      </c>
      <c r="R105" t="s">
        <v>868</v>
      </c>
      <c r="S105" t="s">
        <v>869</v>
      </c>
      <c r="T105" t="s">
        <v>870</v>
      </c>
      <c r="U105" s="6">
        <v>103915333</v>
      </c>
      <c r="V105" s="6">
        <v>103915333</v>
      </c>
      <c r="W105" s="29">
        <v>9010000</v>
      </c>
      <c r="X105" s="29">
        <v>0</v>
      </c>
      <c r="Y105" s="23" t="s">
        <v>104</v>
      </c>
      <c r="Z105" t="s">
        <v>98</v>
      </c>
      <c r="AA105" t="s">
        <v>105</v>
      </c>
      <c r="AB105" s="30"/>
      <c r="AC105" s="30"/>
      <c r="AD105" s="30"/>
      <c r="AE105" s="24">
        <v>5624</v>
      </c>
      <c r="AF105" s="31">
        <v>45295</v>
      </c>
      <c r="AG105">
        <v>13324</v>
      </c>
      <c r="AH105" s="26">
        <v>45307</v>
      </c>
      <c r="AI105" s="32" t="s">
        <v>106</v>
      </c>
      <c r="AJ105" t="s">
        <v>871</v>
      </c>
      <c r="AK105" s="33"/>
      <c r="AL105" t="s">
        <v>98</v>
      </c>
      <c r="AM105" s="26">
        <v>45306</v>
      </c>
      <c r="AN105" s="23" t="s">
        <v>108</v>
      </c>
      <c r="AO105" s="23" t="s">
        <v>108</v>
      </c>
      <c r="AP105" t="s">
        <v>109</v>
      </c>
      <c r="AQ105" t="s">
        <v>872</v>
      </c>
      <c r="AR105" t="s">
        <v>873</v>
      </c>
      <c r="AS105" t="s">
        <v>874</v>
      </c>
      <c r="AT105" s="23">
        <v>80111600</v>
      </c>
      <c r="AU105" s="41" t="s">
        <v>875</v>
      </c>
      <c r="AV105" s="23" t="s">
        <v>113</v>
      </c>
      <c r="AW105" s="20" t="s">
        <v>114</v>
      </c>
      <c r="AX105" s="26">
        <v>45306</v>
      </c>
      <c r="AY105" s="20" t="s">
        <v>115</v>
      </c>
      <c r="AZ105" s="26">
        <v>45306</v>
      </c>
      <c r="BA105" s="26">
        <v>45307</v>
      </c>
      <c r="BB105" s="26">
        <v>45656</v>
      </c>
      <c r="BC105" s="35">
        <f>+Tabla3[[#This Row],[FECHA TERMINACION
(INICIAL)]]-Tabla3[[#This Row],[FECHA INICIO]]</f>
        <v>349</v>
      </c>
      <c r="BD105" s="35">
        <f>+Tabla3[[#This Row],[PLAZO DE EJECUCIÓN EN DÍAS (INICIAL)]]/30</f>
        <v>11.633333333333333</v>
      </c>
      <c r="BE105" t="s">
        <v>876</v>
      </c>
      <c r="BF105" s="29">
        <f>+[1]BD_2!E103</f>
        <v>300333</v>
      </c>
      <c r="BG105" s="29">
        <f>[1]BD_2!BA103</f>
        <v>0</v>
      </c>
      <c r="BH105" s="23">
        <f>[1]BD_2!CF103</f>
        <v>0</v>
      </c>
      <c r="BI105" s="23">
        <f>+COUNTIF(Tabla3[[#This Row],[VALOR REDUCIDO]:[TOTAL TIEMPO PRORROGADO EN DÍAS
]],"&lt;&gt;0")</f>
        <v>1</v>
      </c>
      <c r="BJ105" s="23" t="str">
        <f>+[1]BD_2!CG103</f>
        <v>2 NO</v>
      </c>
      <c r="BK105" s="26" t="str">
        <f>[1]BD_2!CL103</f>
        <v>2 NO</v>
      </c>
      <c r="BL105" s="23" t="s">
        <v>98</v>
      </c>
      <c r="BM105">
        <f t="shared" si="8"/>
        <v>349</v>
      </c>
      <c r="BN105" s="36">
        <f t="shared" si="9"/>
        <v>45307</v>
      </c>
      <c r="BO105" s="36">
        <f t="shared" si="10"/>
        <v>45656</v>
      </c>
      <c r="BP105" s="37" t="e">
        <f>IF(((#REF!-$BN105)/($BO105-$BN105))&gt;=100%,100%,((#REF!-$BN105)/($BO105-$BN105)))</f>
        <v>#REF!</v>
      </c>
      <c r="BQ105" s="29">
        <f t="shared" si="11"/>
        <v>103615000</v>
      </c>
      <c r="BR105" s="23" t="e">
        <f>+IF(BK105="1 SI","FINALIZADO",IF($BO105&lt;=#REF!,"FINALIZADO","EJECUCIÓN"))</f>
        <v>#REF!</v>
      </c>
      <c r="BS105" s="23">
        <v>94605000</v>
      </c>
      <c r="BT105" s="23">
        <f>+Tabla3[[#This Row],[VALOR TOTAL DE CONTRATO (ANTES DE LIQUIDACIÓN - LIBERACIÓN DE SALDOS)]]-Tabla3[[#This Row],[RECURSO TOTALES DESEMBOLSADOS]]</f>
        <v>9010000</v>
      </c>
      <c r="BU105" s="23"/>
      <c r="BW105" s="23" t="s">
        <v>98</v>
      </c>
      <c r="BX105" s="23" t="str">
        <f t="shared" si="7"/>
        <v>enero</v>
      </c>
      <c r="BY105" s="23" t="s">
        <v>113</v>
      </c>
      <c r="BZ105" s="23" t="s">
        <v>113</v>
      </c>
      <c r="CA105" s="23" t="s">
        <v>113</v>
      </c>
      <c r="CB105" t="s">
        <v>117</v>
      </c>
      <c r="CC105" t="s">
        <v>118</v>
      </c>
    </row>
    <row r="106" spans="1:81" x14ac:dyDescent="0.25">
      <c r="A106" s="23">
        <v>2024</v>
      </c>
      <c r="B106" s="25">
        <v>98</v>
      </c>
      <c r="C106" s="23" t="s">
        <v>87</v>
      </c>
      <c r="D106" t="s">
        <v>88</v>
      </c>
      <c r="E106" t="s">
        <v>89</v>
      </c>
      <c r="F106" t="s">
        <v>90</v>
      </c>
      <c r="G106" t="s">
        <v>91</v>
      </c>
      <c r="H106" s="23" t="s">
        <v>92</v>
      </c>
      <c r="I106" s="23" t="s">
        <v>119</v>
      </c>
      <c r="J106" t="s">
        <v>877</v>
      </c>
      <c r="K106" s="23" t="s">
        <v>95</v>
      </c>
      <c r="L106" s="20" t="s">
        <v>121</v>
      </c>
      <c r="M106" s="28" t="s">
        <v>878</v>
      </c>
      <c r="N106" s="23"/>
      <c r="O106" s="23" t="s">
        <v>98</v>
      </c>
      <c r="P106" s="20" t="s">
        <v>693</v>
      </c>
      <c r="Q106" s="20" t="s">
        <v>693</v>
      </c>
      <c r="R106" t="s">
        <v>879</v>
      </c>
      <c r="S106" t="s">
        <v>880</v>
      </c>
      <c r="T106" t="s">
        <v>881</v>
      </c>
      <c r="U106" s="6">
        <v>74800000</v>
      </c>
      <c r="V106" s="6">
        <v>74800000</v>
      </c>
      <c r="W106" s="29">
        <v>6800000</v>
      </c>
      <c r="X106" s="29">
        <v>0</v>
      </c>
      <c r="Y106" s="23" t="s">
        <v>104</v>
      </c>
      <c r="Z106" t="s">
        <v>98</v>
      </c>
      <c r="AA106" t="s">
        <v>105</v>
      </c>
      <c r="AB106" s="30"/>
      <c r="AC106" s="30"/>
      <c r="AD106" s="30"/>
      <c r="AE106" s="24">
        <v>3524</v>
      </c>
      <c r="AF106" s="31">
        <v>45294</v>
      </c>
      <c r="AG106">
        <v>15324</v>
      </c>
      <c r="AH106" s="26">
        <v>45308</v>
      </c>
      <c r="AI106" s="32" t="s">
        <v>106</v>
      </c>
      <c r="AJ106" t="s">
        <v>697</v>
      </c>
      <c r="AK106" s="33"/>
      <c r="AL106" t="s">
        <v>98</v>
      </c>
      <c r="AM106" s="26">
        <v>45306</v>
      </c>
      <c r="AN106" s="23" t="s">
        <v>108</v>
      </c>
      <c r="AO106" s="23" t="s">
        <v>108</v>
      </c>
      <c r="AP106" t="s">
        <v>109</v>
      </c>
      <c r="AQ106" t="s">
        <v>698</v>
      </c>
      <c r="AR106" t="s">
        <v>699</v>
      </c>
      <c r="AS106" t="s">
        <v>700</v>
      </c>
      <c r="AT106" s="23">
        <v>80111600</v>
      </c>
      <c r="AU106" s="41" t="s">
        <v>882</v>
      </c>
      <c r="AV106" s="23" t="s">
        <v>113</v>
      </c>
      <c r="AW106" s="20" t="s">
        <v>114</v>
      </c>
      <c r="AX106" s="26">
        <v>45306</v>
      </c>
      <c r="AY106" s="20" t="s">
        <v>115</v>
      </c>
      <c r="AZ106" s="26">
        <v>45306</v>
      </c>
      <c r="BA106" s="26">
        <v>45308</v>
      </c>
      <c r="BB106" s="26">
        <v>45642</v>
      </c>
      <c r="BC106" s="35">
        <f>+Tabla3[[#This Row],[FECHA TERMINACION
(INICIAL)]]-Tabla3[[#This Row],[FECHA INICIO]]</f>
        <v>334</v>
      </c>
      <c r="BD106" s="35">
        <f>+Tabla3[[#This Row],[PLAZO DE EJECUCIÓN EN DÍAS (INICIAL)]]/30</f>
        <v>11.133333333333333</v>
      </c>
      <c r="BE106" t="s">
        <v>883</v>
      </c>
      <c r="BF106" s="29">
        <f>+[1]BD_2!E104</f>
        <v>0</v>
      </c>
      <c r="BG106" s="29">
        <f>[1]BD_2!BA104</f>
        <v>3173333</v>
      </c>
      <c r="BH106" s="23">
        <f>[1]BD_2!CF104</f>
        <v>14</v>
      </c>
      <c r="BI106" s="23">
        <f>+COUNTIF(Tabla3[[#This Row],[VALOR REDUCIDO]:[TOTAL TIEMPO PRORROGADO EN DÍAS
]],"&lt;&gt;0")</f>
        <v>2</v>
      </c>
      <c r="BJ106" s="23" t="str">
        <f>+[1]BD_2!CG104</f>
        <v>2 NO</v>
      </c>
      <c r="BK106" s="26" t="str">
        <f>[1]BD_2!CL104</f>
        <v>2 NO</v>
      </c>
      <c r="BL106" s="23" t="s">
        <v>98</v>
      </c>
      <c r="BM106">
        <f t="shared" si="8"/>
        <v>348</v>
      </c>
      <c r="BN106" s="36">
        <f t="shared" si="9"/>
        <v>45308</v>
      </c>
      <c r="BO106" s="36">
        <f t="shared" si="10"/>
        <v>45656</v>
      </c>
      <c r="BP106" s="37" t="e">
        <f>IF(((#REF!-$BN106)/($BO106-$BN106))&gt;=100%,100%,((#REF!-$BN106)/($BO106-$BN106)))</f>
        <v>#REF!</v>
      </c>
      <c r="BQ106" s="29">
        <f t="shared" si="11"/>
        <v>77973333</v>
      </c>
      <c r="BR106" s="23" t="e">
        <f>+IF(BK106="1 SI","FINALIZADO",IF($BO106&lt;=#REF!,"FINALIZADO","EJECUCIÓN"))</f>
        <v>#REF!</v>
      </c>
      <c r="BS106" s="23">
        <v>77973333</v>
      </c>
      <c r="BT106" s="23">
        <f>+Tabla3[[#This Row],[VALOR TOTAL DE CONTRATO (ANTES DE LIQUIDACIÓN - LIBERACIÓN DE SALDOS)]]-Tabla3[[#This Row],[RECURSO TOTALES DESEMBOLSADOS]]</f>
        <v>0</v>
      </c>
      <c r="BU106" s="23"/>
      <c r="BW106" s="23" t="s">
        <v>98</v>
      </c>
      <c r="BX106" s="23" t="str">
        <f t="shared" si="7"/>
        <v>enero</v>
      </c>
      <c r="BY106" s="23" t="s">
        <v>113</v>
      </c>
      <c r="BZ106" s="23" t="s">
        <v>113</v>
      </c>
      <c r="CA106" s="23" t="s">
        <v>113</v>
      </c>
      <c r="CB106" t="s">
        <v>117</v>
      </c>
      <c r="CC106" t="s">
        <v>118</v>
      </c>
    </row>
    <row r="107" spans="1:81" x14ac:dyDescent="0.25">
      <c r="A107" s="23">
        <v>2024</v>
      </c>
      <c r="B107" s="25">
        <v>99</v>
      </c>
      <c r="C107" s="23" t="s">
        <v>87</v>
      </c>
      <c r="D107" t="s">
        <v>88</v>
      </c>
      <c r="E107" t="s">
        <v>89</v>
      </c>
      <c r="F107" t="s">
        <v>90</v>
      </c>
      <c r="G107" t="s">
        <v>91</v>
      </c>
      <c r="H107" s="23" t="s">
        <v>92</v>
      </c>
      <c r="I107" s="23" t="s">
        <v>119</v>
      </c>
      <c r="J107" t="s">
        <v>884</v>
      </c>
      <c r="K107" s="23" t="s">
        <v>95</v>
      </c>
      <c r="L107" s="20" t="s">
        <v>121</v>
      </c>
      <c r="M107" s="28" t="s">
        <v>885</v>
      </c>
      <c r="N107" s="23"/>
      <c r="O107" s="23" t="s">
        <v>98</v>
      </c>
      <c r="P107" s="20" t="s">
        <v>693</v>
      </c>
      <c r="Q107" s="20" t="s">
        <v>693</v>
      </c>
      <c r="R107" t="s">
        <v>886</v>
      </c>
      <c r="S107" t="s">
        <v>887</v>
      </c>
      <c r="T107" t="s">
        <v>888</v>
      </c>
      <c r="U107" s="6">
        <v>93500000</v>
      </c>
      <c r="V107" s="6">
        <v>93500000</v>
      </c>
      <c r="W107" s="29">
        <v>8500000</v>
      </c>
      <c r="X107" s="29">
        <v>0</v>
      </c>
      <c r="Y107" s="23" t="s">
        <v>104</v>
      </c>
      <c r="Z107" t="s">
        <v>98</v>
      </c>
      <c r="AA107" t="s">
        <v>105</v>
      </c>
      <c r="AB107" s="30"/>
      <c r="AC107" s="30"/>
      <c r="AD107" s="30"/>
      <c r="AE107" s="24">
        <v>3524</v>
      </c>
      <c r="AF107" s="31">
        <v>45294</v>
      </c>
      <c r="AG107">
        <v>14424</v>
      </c>
      <c r="AH107" s="26">
        <v>45307</v>
      </c>
      <c r="AI107" s="32" t="s">
        <v>106</v>
      </c>
      <c r="AJ107" t="s">
        <v>697</v>
      </c>
      <c r="AK107" s="33"/>
      <c r="AL107" t="s">
        <v>98</v>
      </c>
      <c r="AM107" s="26">
        <v>45306</v>
      </c>
      <c r="AN107" s="23" t="s">
        <v>108</v>
      </c>
      <c r="AO107" s="23" t="s">
        <v>108</v>
      </c>
      <c r="AP107" t="s">
        <v>109</v>
      </c>
      <c r="AQ107" t="s">
        <v>698</v>
      </c>
      <c r="AR107" t="s">
        <v>699</v>
      </c>
      <c r="AS107" t="s">
        <v>700</v>
      </c>
      <c r="AT107" s="23">
        <v>80111600</v>
      </c>
      <c r="AU107" s="41" t="s">
        <v>889</v>
      </c>
      <c r="AV107" s="23" t="s">
        <v>113</v>
      </c>
      <c r="AW107" s="20" t="s">
        <v>114</v>
      </c>
      <c r="AX107" s="26">
        <v>45306</v>
      </c>
      <c r="AY107" s="20" t="s">
        <v>115</v>
      </c>
      <c r="AZ107" s="26">
        <v>45306</v>
      </c>
      <c r="BA107" s="26">
        <v>45307</v>
      </c>
      <c r="BB107" s="26">
        <v>45641</v>
      </c>
      <c r="BC107" s="35">
        <f>+Tabla3[[#This Row],[FECHA TERMINACION
(INICIAL)]]-Tabla3[[#This Row],[FECHA INICIO]]</f>
        <v>334</v>
      </c>
      <c r="BD107" s="35">
        <f>+Tabla3[[#This Row],[PLAZO DE EJECUCIÓN EN DÍAS (INICIAL)]]/30</f>
        <v>11.133333333333333</v>
      </c>
      <c r="BE107" t="s">
        <v>890</v>
      </c>
      <c r="BF107" s="29"/>
      <c r="BG107" s="29">
        <f>[1]BD_2!BA105</f>
        <v>4250000</v>
      </c>
      <c r="BH107" s="23">
        <f>[1]BD_2!CF105</f>
        <v>15</v>
      </c>
      <c r="BI107" s="23">
        <f>+COUNTIF(Tabla3[[#This Row],[VALOR REDUCIDO]:[TOTAL TIEMPO PRORROGADO EN DÍAS
]],"&lt;&gt;0")</f>
        <v>3</v>
      </c>
      <c r="BJ107" s="23" t="str">
        <f>+[1]BD_2!CG105</f>
        <v>2 NO</v>
      </c>
      <c r="BK107" s="26" t="str">
        <f>[1]BD_2!CL105</f>
        <v>2 NO</v>
      </c>
      <c r="BL107" s="23" t="s">
        <v>98</v>
      </c>
      <c r="BM107">
        <f t="shared" si="8"/>
        <v>349</v>
      </c>
      <c r="BN107" s="36">
        <f t="shared" si="9"/>
        <v>45307</v>
      </c>
      <c r="BO107" s="36">
        <f t="shared" si="10"/>
        <v>45656</v>
      </c>
      <c r="BP107" s="37" t="e">
        <f>IF(((#REF!-$BN107)/($BO107-$BN107))&gt;=100%,100%,((#REF!-$BN107)/($BO107-$BN107)))</f>
        <v>#REF!</v>
      </c>
      <c r="BQ107" s="29">
        <v>97750000</v>
      </c>
      <c r="BR107" s="23" t="e">
        <f>+IF(BK107="1 SI","FINALIZADO",IF($BO107&lt;=#REF!,"FINALIZADO","EJECUCIÓN"))</f>
        <v>#REF!</v>
      </c>
      <c r="BS107" s="23">
        <v>97750000</v>
      </c>
      <c r="BT107" s="23">
        <f>+Tabla3[[#This Row],[VALOR TOTAL DE CONTRATO (ANTES DE LIQUIDACIÓN - LIBERACIÓN DE SALDOS)]]-Tabla3[[#This Row],[RECURSO TOTALES DESEMBOLSADOS]]</f>
        <v>0</v>
      </c>
      <c r="BU107" s="23"/>
      <c r="BW107" s="23" t="s">
        <v>98</v>
      </c>
      <c r="BX107" s="23" t="str">
        <f t="shared" si="7"/>
        <v>enero</v>
      </c>
      <c r="BY107" s="23" t="s">
        <v>113</v>
      </c>
      <c r="BZ107" s="23" t="s">
        <v>113</v>
      </c>
      <c r="CA107" s="23" t="s">
        <v>113</v>
      </c>
      <c r="CB107" t="s">
        <v>117</v>
      </c>
      <c r="CC107" t="s">
        <v>118</v>
      </c>
    </row>
    <row r="108" spans="1:81" x14ac:dyDescent="0.25">
      <c r="A108" s="23">
        <v>2024</v>
      </c>
      <c r="B108" s="25">
        <v>100</v>
      </c>
      <c r="C108" s="23" t="s">
        <v>87</v>
      </c>
      <c r="D108" t="s">
        <v>88</v>
      </c>
      <c r="E108" t="s">
        <v>89</v>
      </c>
      <c r="F108" t="s">
        <v>90</v>
      </c>
      <c r="G108" t="s">
        <v>91</v>
      </c>
      <c r="H108" s="23" t="s">
        <v>92</v>
      </c>
      <c r="I108" s="23" t="s">
        <v>119</v>
      </c>
      <c r="J108" t="s">
        <v>891</v>
      </c>
      <c r="K108" s="23" t="s">
        <v>95</v>
      </c>
      <c r="L108" s="20" t="s">
        <v>892</v>
      </c>
      <c r="M108" s="28" t="s">
        <v>893</v>
      </c>
      <c r="N108" s="23"/>
      <c r="O108" s="23" t="s">
        <v>98</v>
      </c>
      <c r="P108" s="20" t="s">
        <v>460</v>
      </c>
      <c r="Q108" s="20" t="s">
        <v>460</v>
      </c>
      <c r="R108" t="s">
        <v>894</v>
      </c>
      <c r="S108" t="s">
        <v>895</v>
      </c>
      <c r="T108" t="s">
        <v>896</v>
      </c>
      <c r="U108" s="6">
        <v>71875000</v>
      </c>
      <c r="V108" s="6">
        <v>71875000</v>
      </c>
      <c r="W108" s="29">
        <v>6250000</v>
      </c>
      <c r="X108" s="29">
        <v>0</v>
      </c>
      <c r="Y108" s="23" t="s">
        <v>104</v>
      </c>
      <c r="Z108" t="s">
        <v>98</v>
      </c>
      <c r="AA108" t="s">
        <v>105</v>
      </c>
      <c r="AB108" s="30"/>
      <c r="AC108" s="30"/>
      <c r="AD108" s="30"/>
      <c r="AE108" s="24">
        <v>4324</v>
      </c>
      <c r="AF108" s="31">
        <v>45294</v>
      </c>
      <c r="AG108">
        <v>14524</v>
      </c>
      <c r="AH108" s="26">
        <v>45307</v>
      </c>
      <c r="AI108" s="32" t="s">
        <v>106</v>
      </c>
      <c r="AJ108" t="s">
        <v>464</v>
      </c>
      <c r="AK108" s="33"/>
      <c r="AL108" t="s">
        <v>98</v>
      </c>
      <c r="AM108" s="26">
        <v>45306</v>
      </c>
      <c r="AN108" s="23" t="s">
        <v>108</v>
      </c>
      <c r="AO108" s="23" t="s">
        <v>108</v>
      </c>
      <c r="AP108" t="s">
        <v>109</v>
      </c>
      <c r="AQ108" t="s">
        <v>465</v>
      </c>
      <c r="AR108" t="s">
        <v>466</v>
      </c>
      <c r="AS108" t="s">
        <v>467</v>
      </c>
      <c r="AT108" s="23">
        <v>80111600</v>
      </c>
      <c r="AU108" s="41" t="s">
        <v>897</v>
      </c>
      <c r="AV108" s="23" t="s">
        <v>113</v>
      </c>
      <c r="AW108" s="20" t="s">
        <v>114</v>
      </c>
      <c r="AX108" s="26">
        <v>45306</v>
      </c>
      <c r="AY108" s="20" t="s">
        <v>144</v>
      </c>
      <c r="AZ108" s="26">
        <v>45306</v>
      </c>
      <c r="BA108" s="26">
        <v>45307</v>
      </c>
      <c r="BB108" s="26">
        <v>45656</v>
      </c>
      <c r="BC108" s="35">
        <f>+Tabla3[[#This Row],[FECHA TERMINACION
(INICIAL)]]-Tabla3[[#This Row],[FECHA INICIO]]</f>
        <v>349</v>
      </c>
      <c r="BD108" s="35">
        <f>+Tabla3[[#This Row],[PLAZO DE EJECUCIÓN EN DÍAS (INICIAL)]]/30</f>
        <v>11.633333333333333</v>
      </c>
      <c r="BE108" t="s">
        <v>724</v>
      </c>
      <c r="BF108" s="29">
        <f>+[1]BD_2!E106</f>
        <v>0</v>
      </c>
      <c r="BG108" s="29">
        <f>[1]BD_2!BA106</f>
        <v>0</v>
      </c>
      <c r="BH108" s="23">
        <f>[1]BD_2!CF106</f>
        <v>0</v>
      </c>
      <c r="BI108" s="23">
        <f>+COUNTIF(Tabla3[[#This Row],[VALOR REDUCIDO]:[TOTAL TIEMPO PRORROGADO EN DÍAS
]],"&lt;&gt;0")</f>
        <v>0</v>
      </c>
      <c r="BJ108" s="23" t="str">
        <f>+[1]BD_2!CG106</f>
        <v>2 NO</v>
      </c>
      <c r="BK108" s="26" t="str">
        <f>[1]BD_2!CL106</f>
        <v>2 NO</v>
      </c>
      <c r="BL108" s="23" t="s">
        <v>98</v>
      </c>
      <c r="BM108">
        <f t="shared" si="8"/>
        <v>349</v>
      </c>
      <c r="BN108" s="36">
        <f t="shared" si="9"/>
        <v>45307</v>
      </c>
      <c r="BO108" s="36">
        <f t="shared" si="10"/>
        <v>45656</v>
      </c>
      <c r="BP108" s="37" t="e">
        <f>IF(((#REF!-$BN108)/($BO108-$BN108))&gt;=100%,100%,((#REF!-$BN108)/($BO108-$BN108)))</f>
        <v>#REF!</v>
      </c>
      <c r="BQ108" s="29">
        <f>$V108+$BG108-$BF108</f>
        <v>71875000</v>
      </c>
      <c r="BR108" s="23" t="e">
        <f>+IF(BK108="1 SI","FINALIZADO",IF($BO108&lt;=#REF!,"FINALIZADO","EJECUCIÓN"))</f>
        <v>#REF!</v>
      </c>
      <c r="BS108" s="23">
        <v>71875000</v>
      </c>
      <c r="BT108" s="23">
        <f>+Tabla3[[#This Row],[VALOR TOTAL DE CONTRATO (ANTES DE LIQUIDACIÓN - LIBERACIÓN DE SALDOS)]]-Tabla3[[#This Row],[RECURSO TOTALES DESEMBOLSADOS]]</f>
        <v>0</v>
      </c>
      <c r="BU108" s="23"/>
      <c r="BW108" s="23" t="s">
        <v>98</v>
      </c>
      <c r="BX108" s="23" t="str">
        <f t="shared" si="7"/>
        <v>enero</v>
      </c>
      <c r="BY108" s="23" t="s">
        <v>113</v>
      </c>
      <c r="BZ108" s="23" t="s">
        <v>113</v>
      </c>
      <c r="CA108" s="23" t="s">
        <v>113</v>
      </c>
      <c r="CB108" t="s">
        <v>117</v>
      </c>
      <c r="CC108" t="s">
        <v>118</v>
      </c>
    </row>
    <row r="109" spans="1:81" x14ac:dyDescent="0.25">
      <c r="A109" s="23">
        <v>2024</v>
      </c>
      <c r="B109" s="25">
        <v>101</v>
      </c>
      <c r="C109" s="23" t="s">
        <v>87</v>
      </c>
      <c r="D109" t="s">
        <v>88</v>
      </c>
      <c r="E109" t="s">
        <v>89</v>
      </c>
      <c r="F109" t="s">
        <v>90</v>
      </c>
      <c r="G109" t="s">
        <v>91</v>
      </c>
      <c r="H109" s="23" t="s">
        <v>92</v>
      </c>
      <c r="I109" s="23" t="s">
        <v>119</v>
      </c>
      <c r="J109" t="s">
        <v>898</v>
      </c>
      <c r="K109" s="23" t="s">
        <v>95</v>
      </c>
      <c r="L109" s="20" t="s">
        <v>121</v>
      </c>
      <c r="M109" s="28" t="s">
        <v>899</v>
      </c>
      <c r="N109" s="23"/>
      <c r="O109" s="23" t="s">
        <v>98</v>
      </c>
      <c r="P109" s="20" t="s">
        <v>460</v>
      </c>
      <c r="Q109" s="20" t="s">
        <v>460</v>
      </c>
      <c r="R109" t="s">
        <v>900</v>
      </c>
      <c r="S109" t="s">
        <v>901</v>
      </c>
      <c r="T109" t="s">
        <v>902</v>
      </c>
      <c r="U109" s="6">
        <v>66700000</v>
      </c>
      <c r="V109" s="6">
        <v>66700000</v>
      </c>
      <c r="W109" s="29">
        <v>5800000</v>
      </c>
      <c r="X109" s="29">
        <v>0</v>
      </c>
      <c r="Y109" s="23" t="s">
        <v>104</v>
      </c>
      <c r="Z109" t="s">
        <v>98</v>
      </c>
      <c r="AA109" t="s">
        <v>105</v>
      </c>
      <c r="AB109" s="30"/>
      <c r="AC109" s="30"/>
      <c r="AD109" s="30"/>
      <c r="AE109" s="24">
        <v>4324</v>
      </c>
      <c r="AF109" s="31">
        <v>45294</v>
      </c>
      <c r="AG109">
        <v>15524</v>
      </c>
      <c r="AH109" s="26">
        <v>45308</v>
      </c>
      <c r="AI109" s="32" t="s">
        <v>106</v>
      </c>
      <c r="AJ109" t="s">
        <v>464</v>
      </c>
      <c r="AK109" s="33"/>
      <c r="AL109" t="s">
        <v>98</v>
      </c>
      <c r="AM109" s="26">
        <v>45307</v>
      </c>
      <c r="AN109" s="23" t="s">
        <v>108</v>
      </c>
      <c r="AO109" s="23" t="s">
        <v>108</v>
      </c>
      <c r="AP109" t="s">
        <v>109</v>
      </c>
      <c r="AQ109" t="s">
        <v>465</v>
      </c>
      <c r="AR109" t="s">
        <v>466</v>
      </c>
      <c r="AS109" t="s">
        <v>467</v>
      </c>
      <c r="AT109" s="23">
        <v>80111600</v>
      </c>
      <c r="AU109" s="41" t="s">
        <v>903</v>
      </c>
      <c r="AV109" s="23" t="s">
        <v>113</v>
      </c>
      <c r="AW109" s="20" t="s">
        <v>114</v>
      </c>
      <c r="AX109" s="26">
        <v>45307</v>
      </c>
      <c r="AY109" s="20" t="s">
        <v>115</v>
      </c>
      <c r="AZ109" s="26">
        <v>45307</v>
      </c>
      <c r="BA109" s="26">
        <v>45308</v>
      </c>
      <c r="BB109" s="26">
        <v>45655</v>
      </c>
      <c r="BC109" s="35">
        <f>+Tabla3[[#This Row],[FECHA TERMINACION
(INICIAL)]]-Tabla3[[#This Row],[FECHA INICIO]]</f>
        <v>347</v>
      </c>
      <c r="BD109" s="35">
        <f>+Tabla3[[#This Row],[PLAZO DE EJECUCIÓN EN DÍAS (INICIAL)]]/30</f>
        <v>11.566666666666666</v>
      </c>
      <c r="BE109" t="s">
        <v>469</v>
      </c>
      <c r="BF109" s="29">
        <f>+[1]BD_2!E107</f>
        <v>0</v>
      </c>
      <c r="BG109" s="29">
        <f>[1]BD_2!BA107</f>
        <v>0</v>
      </c>
      <c r="BH109" s="23">
        <f>[1]BD_2!CF107</f>
        <v>0</v>
      </c>
      <c r="BI109" s="23">
        <f>+COUNTIF(Tabla3[[#This Row],[VALOR REDUCIDO]:[TOTAL TIEMPO PRORROGADO EN DÍAS
]],"&lt;&gt;0")</f>
        <v>0</v>
      </c>
      <c r="BJ109" s="23" t="str">
        <f>+[1]BD_2!CG107</f>
        <v>2 NO</v>
      </c>
      <c r="BK109" s="26" t="str">
        <f>[1]BD_2!CL107</f>
        <v>2 NO</v>
      </c>
      <c r="BL109" s="23" t="s">
        <v>98</v>
      </c>
      <c r="BM109">
        <f t="shared" si="8"/>
        <v>347</v>
      </c>
      <c r="BN109" s="36">
        <f t="shared" si="9"/>
        <v>45308</v>
      </c>
      <c r="BO109" s="36">
        <f t="shared" si="10"/>
        <v>45655</v>
      </c>
      <c r="BP109" s="37" t="e">
        <f>IF(((#REF!-$BN109)/($BO109-$BN109))&gt;=100%,100%,((#REF!-$BN109)/($BO109-$BN109)))</f>
        <v>#REF!</v>
      </c>
      <c r="BQ109" s="29">
        <f>$V109+$BG109-$BF109</f>
        <v>66700000</v>
      </c>
      <c r="BR109" s="23" t="e">
        <f>+IF(BK109="1 SI","FINALIZADO",IF($BO109&lt;=#REF!,"FINALIZADO","EJECUCIÓN"))</f>
        <v>#REF!</v>
      </c>
      <c r="BS109" s="23">
        <v>66313333</v>
      </c>
      <c r="BT109" s="23">
        <f>+Tabla3[[#This Row],[VALOR TOTAL DE CONTRATO (ANTES DE LIQUIDACIÓN - LIBERACIÓN DE SALDOS)]]-Tabla3[[#This Row],[RECURSO TOTALES DESEMBOLSADOS]]</f>
        <v>386667</v>
      </c>
      <c r="BU109" s="23"/>
      <c r="BW109" s="23" t="s">
        <v>98</v>
      </c>
      <c r="BX109" s="23" t="str">
        <f t="shared" si="7"/>
        <v>enero</v>
      </c>
      <c r="BY109" s="23" t="s">
        <v>113</v>
      </c>
      <c r="BZ109" s="23" t="s">
        <v>113</v>
      </c>
      <c r="CA109" s="23" t="s">
        <v>113</v>
      </c>
      <c r="CB109" t="s">
        <v>117</v>
      </c>
      <c r="CC109" t="s">
        <v>118</v>
      </c>
    </row>
    <row r="110" spans="1:81" x14ac:dyDescent="0.25">
      <c r="A110" s="23">
        <v>2024</v>
      </c>
      <c r="B110" s="25">
        <v>102</v>
      </c>
      <c r="C110" s="23" t="s">
        <v>87</v>
      </c>
      <c r="D110" t="s">
        <v>88</v>
      </c>
      <c r="E110" t="s">
        <v>89</v>
      </c>
      <c r="F110" t="s">
        <v>90</v>
      </c>
      <c r="G110" t="s">
        <v>91</v>
      </c>
      <c r="H110" s="23" t="s">
        <v>92</v>
      </c>
      <c r="I110" s="23" t="s">
        <v>119</v>
      </c>
      <c r="J110" t="s">
        <v>904</v>
      </c>
      <c r="K110" s="23" t="s">
        <v>95</v>
      </c>
      <c r="L110" s="20" t="s">
        <v>905</v>
      </c>
      <c r="M110" s="28" t="s">
        <v>906</v>
      </c>
      <c r="N110" s="23"/>
      <c r="O110" s="23" t="s">
        <v>98</v>
      </c>
      <c r="P110" s="20" t="s">
        <v>764</v>
      </c>
      <c r="Q110" s="20" t="s">
        <v>764</v>
      </c>
      <c r="R110" t="s">
        <v>907</v>
      </c>
      <c r="S110" t="s">
        <v>908</v>
      </c>
      <c r="T110" t="s">
        <v>909</v>
      </c>
      <c r="U110" s="6">
        <v>62700000</v>
      </c>
      <c r="V110" s="6">
        <v>62700000</v>
      </c>
      <c r="W110" s="29">
        <v>5500000</v>
      </c>
      <c r="X110" s="29">
        <v>0</v>
      </c>
      <c r="Y110" s="23" t="s">
        <v>104</v>
      </c>
      <c r="Z110" t="s">
        <v>98</v>
      </c>
      <c r="AA110" t="s">
        <v>105</v>
      </c>
      <c r="AB110" s="30"/>
      <c r="AC110" s="30"/>
      <c r="AD110" s="30"/>
      <c r="AE110" s="24">
        <v>6824</v>
      </c>
      <c r="AF110" s="31">
        <v>45295</v>
      </c>
      <c r="AG110">
        <v>16824</v>
      </c>
      <c r="AH110" s="26">
        <v>45309</v>
      </c>
      <c r="AI110" s="32" t="s">
        <v>106</v>
      </c>
      <c r="AJ110" t="s">
        <v>768</v>
      </c>
      <c r="AK110" s="33"/>
      <c r="AL110" t="s">
        <v>98</v>
      </c>
      <c r="AM110" s="26">
        <v>45307</v>
      </c>
      <c r="AN110" s="23" t="s">
        <v>108</v>
      </c>
      <c r="AO110" s="23" t="s">
        <v>108</v>
      </c>
      <c r="AP110" t="s">
        <v>109</v>
      </c>
      <c r="AQ110" t="s">
        <v>769</v>
      </c>
      <c r="AR110" t="s">
        <v>770</v>
      </c>
      <c r="AS110" t="s">
        <v>771</v>
      </c>
      <c r="AT110" s="23" t="s">
        <v>772</v>
      </c>
      <c r="AU110" s="41" t="s">
        <v>910</v>
      </c>
      <c r="AV110" s="23" t="s">
        <v>113</v>
      </c>
      <c r="AW110" s="20" t="s">
        <v>114</v>
      </c>
      <c r="AX110" s="26">
        <v>45308</v>
      </c>
      <c r="AY110" s="20" t="s">
        <v>115</v>
      </c>
      <c r="AZ110" s="26">
        <v>45308</v>
      </c>
      <c r="BA110" s="26">
        <v>45309</v>
      </c>
      <c r="BB110" s="26">
        <v>45655</v>
      </c>
      <c r="BC110" s="35">
        <f>+Tabla3[[#This Row],[FECHA TERMINACION
(INICIAL)]]-Tabla3[[#This Row],[FECHA INICIO]]</f>
        <v>346</v>
      </c>
      <c r="BD110" s="35">
        <f>+Tabla3[[#This Row],[PLAZO DE EJECUCIÓN EN DÍAS (INICIAL)]]/30</f>
        <v>11.533333333333333</v>
      </c>
      <c r="BE110" t="s">
        <v>911</v>
      </c>
      <c r="BF110" s="29">
        <f>+[1]BD_2!E108</f>
        <v>0</v>
      </c>
      <c r="BG110" s="29">
        <f>[1]BD_2!BA108</f>
        <v>0</v>
      </c>
      <c r="BH110" s="23">
        <f>[1]BD_2!CF108</f>
        <v>0</v>
      </c>
      <c r="BI110" s="23">
        <f>+COUNTIF(Tabla3[[#This Row],[VALOR REDUCIDO]:[TOTAL TIEMPO PRORROGADO EN DÍAS
]],"&lt;&gt;0")</f>
        <v>0</v>
      </c>
      <c r="BJ110" s="23" t="str">
        <f>+[1]BD_2!CG108</f>
        <v>2 NO</v>
      </c>
      <c r="BK110" s="26" t="str">
        <f>[1]BD_2!CL108</f>
        <v>2 NO</v>
      </c>
      <c r="BL110" s="23" t="s">
        <v>98</v>
      </c>
      <c r="BM110">
        <f t="shared" si="8"/>
        <v>346</v>
      </c>
      <c r="BN110" s="36">
        <f t="shared" si="9"/>
        <v>45309</v>
      </c>
      <c r="BO110" s="36">
        <f t="shared" si="10"/>
        <v>45655</v>
      </c>
      <c r="BP110" s="37" t="e">
        <f>IF(((#REF!-$BN110)/($BO110-$BN110))&gt;=100%,100%,((#REF!-$BN110)/($BO110-$BN110)))</f>
        <v>#REF!</v>
      </c>
      <c r="BQ110" s="29">
        <f>$V110+$BG110-$BF110</f>
        <v>62700000</v>
      </c>
      <c r="BR110" s="23" t="e">
        <f>+IF(BK110="1 SI","FINALIZADO",IF($BO110&lt;=#REF!,"FINALIZADO","EJECUCIÓN"))</f>
        <v>#REF!</v>
      </c>
      <c r="BS110" s="23">
        <v>62700000</v>
      </c>
      <c r="BT110" s="23">
        <f>+Tabla3[[#This Row],[VALOR TOTAL DE CONTRATO (ANTES DE LIQUIDACIÓN - LIBERACIÓN DE SALDOS)]]-Tabla3[[#This Row],[RECURSO TOTALES DESEMBOLSADOS]]</f>
        <v>0</v>
      </c>
      <c r="BU110" s="23"/>
      <c r="BW110" s="23" t="s">
        <v>98</v>
      </c>
      <c r="BX110" s="23" t="str">
        <f t="shared" si="7"/>
        <v>enero</v>
      </c>
      <c r="BY110" s="23" t="s">
        <v>113</v>
      </c>
      <c r="BZ110" s="23" t="s">
        <v>113</v>
      </c>
      <c r="CA110" s="23" t="s">
        <v>113</v>
      </c>
      <c r="CB110" t="s">
        <v>117</v>
      </c>
      <c r="CC110" t="s">
        <v>118</v>
      </c>
    </row>
    <row r="111" spans="1:81" x14ac:dyDescent="0.25">
      <c r="A111" s="23">
        <v>2024</v>
      </c>
      <c r="B111" s="25">
        <v>103</v>
      </c>
      <c r="C111" s="23" t="s">
        <v>87</v>
      </c>
      <c r="D111" t="s">
        <v>88</v>
      </c>
      <c r="E111" t="s">
        <v>89</v>
      </c>
      <c r="F111" t="s">
        <v>90</v>
      </c>
      <c r="G111" t="s">
        <v>91</v>
      </c>
      <c r="H111" s="23" t="s">
        <v>92</v>
      </c>
      <c r="I111" s="23" t="s">
        <v>119</v>
      </c>
      <c r="J111" t="s">
        <v>912</v>
      </c>
      <c r="K111" s="23" t="s">
        <v>95</v>
      </c>
      <c r="L111" s="20" t="s">
        <v>913</v>
      </c>
      <c r="M111" s="28" t="s">
        <v>914</v>
      </c>
      <c r="N111" s="23"/>
      <c r="O111" s="23" t="s">
        <v>98</v>
      </c>
      <c r="P111" s="20" t="s">
        <v>269</v>
      </c>
      <c r="Q111" s="20" t="s">
        <v>269</v>
      </c>
      <c r="R111" t="s">
        <v>915</v>
      </c>
      <c r="S111" t="s">
        <v>916</v>
      </c>
      <c r="T111" t="s">
        <v>917</v>
      </c>
      <c r="U111" s="6">
        <v>93610000</v>
      </c>
      <c r="V111" s="6">
        <v>93610000</v>
      </c>
      <c r="W111" s="29">
        <v>8140000</v>
      </c>
      <c r="X111" s="29">
        <v>0</v>
      </c>
      <c r="Y111" s="23" t="s">
        <v>104</v>
      </c>
      <c r="Z111" t="s">
        <v>98</v>
      </c>
      <c r="AA111" t="s">
        <v>105</v>
      </c>
      <c r="AB111" s="30"/>
      <c r="AC111" s="30"/>
      <c r="AD111" s="30"/>
      <c r="AE111" s="24">
        <v>5524</v>
      </c>
      <c r="AF111" s="31">
        <v>45295</v>
      </c>
      <c r="AG111">
        <v>11624</v>
      </c>
      <c r="AH111" s="26">
        <v>45307</v>
      </c>
      <c r="AI111" s="32" t="s">
        <v>106</v>
      </c>
      <c r="AJ111" t="s">
        <v>273</v>
      </c>
      <c r="AK111" s="33"/>
      <c r="AL111" t="s">
        <v>98</v>
      </c>
      <c r="AM111" s="26">
        <v>45306</v>
      </c>
      <c r="AN111" s="23" t="s">
        <v>108</v>
      </c>
      <c r="AO111" s="23" t="s">
        <v>108</v>
      </c>
      <c r="AP111" t="s">
        <v>109</v>
      </c>
      <c r="AQ111" t="s">
        <v>918</v>
      </c>
      <c r="AR111" t="s">
        <v>919</v>
      </c>
      <c r="AS111" t="s">
        <v>269</v>
      </c>
      <c r="AT111" s="23">
        <v>80111600</v>
      </c>
      <c r="AU111" s="41" t="s">
        <v>920</v>
      </c>
      <c r="AV111" s="23" t="s">
        <v>113</v>
      </c>
      <c r="AW111" s="20" t="s">
        <v>114</v>
      </c>
      <c r="AX111" s="26">
        <v>45306</v>
      </c>
      <c r="AY111" s="20" t="s">
        <v>115</v>
      </c>
      <c r="AZ111" s="26">
        <v>45306</v>
      </c>
      <c r="BA111" s="26">
        <v>45307</v>
      </c>
      <c r="BB111" s="26">
        <v>45656</v>
      </c>
      <c r="BC111" s="35">
        <f>+Tabla3[[#This Row],[FECHA TERMINACION
(INICIAL)]]-Tabla3[[#This Row],[FECHA INICIO]]</f>
        <v>349</v>
      </c>
      <c r="BD111" s="35">
        <f>+Tabla3[[#This Row],[PLAZO DE EJECUCIÓN EN DÍAS (INICIAL)]]/30</f>
        <v>11.633333333333333</v>
      </c>
      <c r="BE111" t="s">
        <v>921</v>
      </c>
      <c r="BF111" s="29"/>
      <c r="BG111" s="29">
        <f>[1]BD_2!BA109</f>
        <v>0</v>
      </c>
      <c r="BH111" s="23">
        <f>[1]BD_2!CF109</f>
        <v>0</v>
      </c>
      <c r="BI111" s="23">
        <f>+COUNTIF(Tabla3[[#This Row],[VALOR REDUCIDO]:[TOTAL TIEMPO PRORROGADO EN DÍAS
]],"&lt;&gt;0")</f>
        <v>1</v>
      </c>
      <c r="BJ111" s="23" t="str">
        <f>+[1]BD_2!CG109</f>
        <v>2 NO</v>
      </c>
      <c r="BK111" s="26" t="str">
        <f>[1]BD_2!CL109</f>
        <v>2 NO</v>
      </c>
      <c r="BL111" s="23" t="s">
        <v>98</v>
      </c>
      <c r="BM111">
        <f t="shared" si="8"/>
        <v>349</v>
      </c>
      <c r="BN111" s="36">
        <f t="shared" si="9"/>
        <v>45307</v>
      </c>
      <c r="BO111" s="36">
        <f t="shared" si="10"/>
        <v>45656</v>
      </c>
      <c r="BP111" s="37" t="e">
        <f>IF(((#REF!-$BN111)/($BO111-$BN111))&gt;=100%,100%,((#REF!-$BN111)/($BO111-$BN111)))</f>
        <v>#REF!</v>
      </c>
      <c r="BQ111" s="29">
        <v>93610000</v>
      </c>
      <c r="BR111" s="23" t="e">
        <f>+IF(BK111="1 SI","FINALIZADO",IF($BO111&lt;=#REF!,"FINALIZADO","EJECUCIÓN"))</f>
        <v>#REF!</v>
      </c>
      <c r="BS111" s="23">
        <v>93610000</v>
      </c>
      <c r="BT111" s="23">
        <f>+Tabla3[[#This Row],[VALOR TOTAL DE CONTRATO (ANTES DE LIQUIDACIÓN - LIBERACIÓN DE SALDOS)]]-Tabla3[[#This Row],[RECURSO TOTALES DESEMBOLSADOS]]</f>
        <v>0</v>
      </c>
      <c r="BU111" s="23"/>
      <c r="BW111" s="23" t="s">
        <v>98</v>
      </c>
      <c r="BX111" s="23" t="str">
        <f t="shared" si="7"/>
        <v>enero</v>
      </c>
      <c r="BY111" s="23" t="s">
        <v>113</v>
      </c>
      <c r="BZ111" s="23" t="s">
        <v>113</v>
      </c>
      <c r="CA111" s="23" t="s">
        <v>113</v>
      </c>
      <c r="CB111" t="s">
        <v>117</v>
      </c>
      <c r="CC111" t="s">
        <v>118</v>
      </c>
    </row>
    <row r="112" spans="1:81" x14ac:dyDescent="0.25">
      <c r="A112" s="23">
        <v>2024</v>
      </c>
      <c r="B112" s="25">
        <v>104</v>
      </c>
      <c r="C112" s="23" t="s">
        <v>87</v>
      </c>
      <c r="D112" t="s">
        <v>88</v>
      </c>
      <c r="E112" t="s">
        <v>89</v>
      </c>
      <c r="F112" t="s">
        <v>90</v>
      </c>
      <c r="G112" t="s">
        <v>91</v>
      </c>
      <c r="H112" s="23" t="s">
        <v>92</v>
      </c>
      <c r="I112" s="23" t="s">
        <v>119</v>
      </c>
      <c r="J112" t="s">
        <v>922</v>
      </c>
      <c r="K112" s="23" t="s">
        <v>95</v>
      </c>
      <c r="L112" s="20" t="s">
        <v>130</v>
      </c>
      <c r="M112" s="28" t="s">
        <v>923</v>
      </c>
      <c r="N112" s="23"/>
      <c r="O112" s="23" t="s">
        <v>98</v>
      </c>
      <c r="P112" s="20" t="s">
        <v>269</v>
      </c>
      <c r="Q112" s="20" t="s">
        <v>269</v>
      </c>
      <c r="R112" t="s">
        <v>924</v>
      </c>
      <c r="S112" t="s">
        <v>925</v>
      </c>
      <c r="T112" t="s">
        <v>926</v>
      </c>
      <c r="U112" s="6">
        <v>93610000</v>
      </c>
      <c r="V112" s="6">
        <v>93610000</v>
      </c>
      <c r="W112" s="29">
        <v>8140000</v>
      </c>
      <c r="X112" s="29">
        <v>0</v>
      </c>
      <c r="Y112" s="23" t="s">
        <v>104</v>
      </c>
      <c r="Z112" t="s">
        <v>98</v>
      </c>
      <c r="AA112" t="s">
        <v>105</v>
      </c>
      <c r="AB112" s="30"/>
      <c r="AC112" s="30"/>
      <c r="AD112" s="30"/>
      <c r="AE112" s="24">
        <v>5524</v>
      </c>
      <c r="AF112" s="31">
        <v>45295</v>
      </c>
      <c r="AG112">
        <v>13524</v>
      </c>
      <c r="AH112" s="26">
        <v>45307</v>
      </c>
      <c r="AI112" s="32" t="s">
        <v>106</v>
      </c>
      <c r="AJ112" t="s">
        <v>273</v>
      </c>
      <c r="AK112" s="33"/>
      <c r="AL112" t="s">
        <v>98</v>
      </c>
      <c r="AM112" s="26">
        <v>45306</v>
      </c>
      <c r="AN112" s="23" t="s">
        <v>108</v>
      </c>
      <c r="AO112" s="23" t="s">
        <v>108</v>
      </c>
      <c r="AP112" t="s">
        <v>109</v>
      </c>
      <c r="AQ112" t="s">
        <v>918</v>
      </c>
      <c r="AR112" t="s">
        <v>919</v>
      </c>
      <c r="AS112" t="s">
        <v>269</v>
      </c>
      <c r="AT112" s="23">
        <v>80111600</v>
      </c>
      <c r="AU112" s="41" t="s">
        <v>927</v>
      </c>
      <c r="AV112" s="23" t="s">
        <v>113</v>
      </c>
      <c r="AW112" s="20" t="s">
        <v>114</v>
      </c>
      <c r="AX112" s="26">
        <v>45306</v>
      </c>
      <c r="AY112" s="20" t="s">
        <v>115</v>
      </c>
      <c r="AZ112" s="26">
        <v>45306</v>
      </c>
      <c r="BA112" s="26">
        <v>45307</v>
      </c>
      <c r="BB112" s="26">
        <v>45656</v>
      </c>
      <c r="BC112" s="35">
        <f>+Tabla3[[#This Row],[FECHA TERMINACION
(INICIAL)]]-Tabla3[[#This Row],[FECHA INICIO]]</f>
        <v>349</v>
      </c>
      <c r="BD112" s="35">
        <f>+Tabla3[[#This Row],[PLAZO DE EJECUCIÓN EN DÍAS (INICIAL)]]/30</f>
        <v>11.633333333333333</v>
      </c>
      <c r="BE112" t="s">
        <v>921</v>
      </c>
      <c r="BF112" s="29">
        <f>+[1]BD_2!E110</f>
        <v>0</v>
      </c>
      <c r="BG112" s="29">
        <f>[1]BD_2!BA110</f>
        <v>0</v>
      </c>
      <c r="BH112" s="23">
        <f>[1]BD_2!CF110</f>
        <v>0</v>
      </c>
      <c r="BI112" s="23">
        <f>+COUNTIF(Tabla3[[#This Row],[VALOR REDUCIDO]:[TOTAL TIEMPO PRORROGADO EN DÍAS
]],"&lt;&gt;0")</f>
        <v>0</v>
      </c>
      <c r="BJ112" s="23" t="str">
        <f>+[1]BD_2!CG110</f>
        <v>2 NO</v>
      </c>
      <c r="BK112" s="26" t="str">
        <f>[1]BD_2!CL110</f>
        <v>2 NO</v>
      </c>
      <c r="BL112" s="23" t="s">
        <v>98</v>
      </c>
      <c r="BM112">
        <f t="shared" si="8"/>
        <v>349</v>
      </c>
      <c r="BN112" s="36">
        <f t="shared" si="9"/>
        <v>45307</v>
      </c>
      <c r="BO112" s="36">
        <f t="shared" si="10"/>
        <v>45656</v>
      </c>
      <c r="BP112" s="37" t="e">
        <f>IF(((#REF!-$BN112)/($BO112-$BN112))&gt;=100%,100%,((#REF!-$BN112)/($BO112-$BN112)))</f>
        <v>#REF!</v>
      </c>
      <c r="BQ112" s="29">
        <f t="shared" ref="BQ112:BQ175" si="12">$V112+$BG112-$BF112</f>
        <v>93610000</v>
      </c>
      <c r="BR112" s="23" t="e">
        <f>+IF(BK112="1 SI","FINALIZADO",IF($BO112&lt;=#REF!,"FINALIZADO","EJECUCIÓN"))</f>
        <v>#REF!</v>
      </c>
      <c r="BS112" s="23">
        <v>93610000</v>
      </c>
      <c r="BT112" s="23">
        <f>+Tabla3[[#This Row],[VALOR TOTAL DE CONTRATO (ANTES DE LIQUIDACIÓN - LIBERACIÓN DE SALDOS)]]-Tabla3[[#This Row],[RECURSO TOTALES DESEMBOLSADOS]]</f>
        <v>0</v>
      </c>
      <c r="BU112" s="23"/>
      <c r="BW112" s="23" t="s">
        <v>98</v>
      </c>
      <c r="BX112" s="23" t="str">
        <f t="shared" si="7"/>
        <v>enero</v>
      </c>
      <c r="BY112" s="23" t="s">
        <v>113</v>
      </c>
      <c r="BZ112" s="23" t="s">
        <v>113</v>
      </c>
      <c r="CA112" s="23" t="s">
        <v>113</v>
      </c>
      <c r="CB112" t="s">
        <v>117</v>
      </c>
      <c r="CC112" t="s">
        <v>118</v>
      </c>
    </row>
    <row r="113" spans="1:81" x14ac:dyDescent="0.25">
      <c r="A113" s="23">
        <v>2024</v>
      </c>
      <c r="B113" s="25">
        <v>105</v>
      </c>
      <c r="C113" s="23" t="s">
        <v>87</v>
      </c>
      <c r="D113" t="s">
        <v>88</v>
      </c>
      <c r="E113" t="s">
        <v>89</v>
      </c>
      <c r="F113" t="s">
        <v>90</v>
      </c>
      <c r="G113" t="s">
        <v>91</v>
      </c>
      <c r="H113" s="23" t="s">
        <v>92</v>
      </c>
      <c r="I113" s="23" t="s">
        <v>119</v>
      </c>
      <c r="J113" t="s">
        <v>928</v>
      </c>
      <c r="K113" s="23" t="s">
        <v>95</v>
      </c>
      <c r="L113" s="20" t="s">
        <v>929</v>
      </c>
      <c r="M113" s="28" t="s">
        <v>930</v>
      </c>
      <c r="N113" s="23"/>
      <c r="O113" s="23" t="s">
        <v>98</v>
      </c>
      <c r="P113" s="20" t="s">
        <v>269</v>
      </c>
      <c r="Q113" s="20" t="s">
        <v>269</v>
      </c>
      <c r="R113" t="s">
        <v>931</v>
      </c>
      <c r="S113" t="s">
        <v>932</v>
      </c>
      <c r="T113" t="s">
        <v>933</v>
      </c>
      <c r="U113" s="6">
        <v>103500000</v>
      </c>
      <c r="V113" s="6">
        <v>103500000</v>
      </c>
      <c r="W113" s="29">
        <v>9000000</v>
      </c>
      <c r="X113" s="29">
        <v>0</v>
      </c>
      <c r="Y113" s="23" t="s">
        <v>104</v>
      </c>
      <c r="Z113" t="s">
        <v>98</v>
      </c>
      <c r="AA113" t="s">
        <v>105</v>
      </c>
      <c r="AB113" s="30"/>
      <c r="AC113" s="30"/>
      <c r="AD113" s="30"/>
      <c r="AE113" s="24">
        <v>5524</v>
      </c>
      <c r="AF113" s="31">
        <v>45295</v>
      </c>
      <c r="AG113">
        <v>11024</v>
      </c>
      <c r="AH113" s="26">
        <v>45307</v>
      </c>
      <c r="AI113" s="32" t="s">
        <v>106</v>
      </c>
      <c r="AJ113" t="s">
        <v>273</v>
      </c>
      <c r="AK113" s="33"/>
      <c r="AL113" t="s">
        <v>98</v>
      </c>
      <c r="AM113" s="26">
        <v>45306</v>
      </c>
      <c r="AN113" s="23" t="s">
        <v>108</v>
      </c>
      <c r="AO113" s="23" t="s">
        <v>108</v>
      </c>
      <c r="AP113" t="s">
        <v>109</v>
      </c>
      <c r="AQ113" t="s">
        <v>918</v>
      </c>
      <c r="AR113" t="s">
        <v>919</v>
      </c>
      <c r="AS113" t="s">
        <v>269</v>
      </c>
      <c r="AT113" s="23">
        <v>80111600</v>
      </c>
      <c r="AU113" s="41" t="s">
        <v>934</v>
      </c>
      <c r="AV113" s="23" t="s">
        <v>113</v>
      </c>
      <c r="AW113" s="20" t="s">
        <v>114</v>
      </c>
      <c r="AX113" s="26">
        <v>45306</v>
      </c>
      <c r="AY113" s="20" t="s">
        <v>115</v>
      </c>
      <c r="AZ113" s="26">
        <v>45306</v>
      </c>
      <c r="BA113" s="26">
        <v>45307</v>
      </c>
      <c r="BB113" s="26">
        <v>45656</v>
      </c>
      <c r="BC113" s="35">
        <f>+Tabla3[[#This Row],[FECHA TERMINACION
(INICIAL)]]-Tabla3[[#This Row],[FECHA INICIO]]</f>
        <v>349</v>
      </c>
      <c r="BD113" s="35">
        <f>+Tabla3[[#This Row],[PLAZO DE EJECUCIÓN EN DÍAS (INICIAL)]]/30</f>
        <v>11.633333333333333</v>
      </c>
      <c r="BE113" t="s">
        <v>921</v>
      </c>
      <c r="BF113" s="29">
        <f>+[1]BD_2!E111</f>
        <v>0</v>
      </c>
      <c r="BG113" s="29">
        <f>[1]BD_2!BA111</f>
        <v>0</v>
      </c>
      <c r="BH113" s="23">
        <f>[1]BD_2!CF111</f>
        <v>0</v>
      </c>
      <c r="BI113" s="23">
        <f>+COUNTIF(Tabla3[[#This Row],[VALOR REDUCIDO]:[TOTAL TIEMPO PRORROGADO EN DÍAS
]],"&lt;&gt;0")</f>
        <v>0</v>
      </c>
      <c r="BJ113" s="23" t="str">
        <f>+[1]BD_2!CG111</f>
        <v>2 NO</v>
      </c>
      <c r="BK113" s="26" t="str">
        <f>[1]BD_2!CL111</f>
        <v>2 NO</v>
      </c>
      <c r="BL113" s="23" t="s">
        <v>98</v>
      </c>
      <c r="BM113">
        <f t="shared" si="8"/>
        <v>349</v>
      </c>
      <c r="BN113" s="36">
        <f t="shared" si="9"/>
        <v>45307</v>
      </c>
      <c r="BO113" s="36">
        <f t="shared" si="10"/>
        <v>45656</v>
      </c>
      <c r="BP113" s="37" t="e">
        <f>IF(((#REF!-$BN113)/($BO113-$BN113))&gt;=100%,100%,((#REF!-$BN113)/($BO113-$BN113)))</f>
        <v>#REF!</v>
      </c>
      <c r="BQ113" s="29">
        <f t="shared" si="12"/>
        <v>103500000</v>
      </c>
      <c r="BR113" s="23" t="e">
        <f>+IF(BK113="1 SI","FINALIZADO",IF($BO113&lt;=#REF!,"FINALIZADO","EJECUCIÓN"))</f>
        <v>#REF!</v>
      </c>
      <c r="BS113" s="23">
        <v>103500000</v>
      </c>
      <c r="BT113" s="23">
        <f>+Tabla3[[#This Row],[VALOR TOTAL DE CONTRATO (ANTES DE LIQUIDACIÓN - LIBERACIÓN DE SALDOS)]]-Tabla3[[#This Row],[RECURSO TOTALES DESEMBOLSADOS]]</f>
        <v>0</v>
      </c>
      <c r="BU113" s="23"/>
      <c r="BW113" s="23" t="s">
        <v>98</v>
      </c>
      <c r="BX113" s="23" t="str">
        <f t="shared" si="7"/>
        <v>enero</v>
      </c>
      <c r="BY113" s="23" t="s">
        <v>113</v>
      </c>
      <c r="BZ113" s="23" t="s">
        <v>113</v>
      </c>
      <c r="CA113" s="23" t="s">
        <v>113</v>
      </c>
      <c r="CB113" t="s">
        <v>117</v>
      </c>
      <c r="CC113" t="s">
        <v>118</v>
      </c>
    </row>
    <row r="114" spans="1:81" x14ac:dyDescent="0.25">
      <c r="A114" s="23">
        <v>2024</v>
      </c>
      <c r="B114" s="25">
        <v>106</v>
      </c>
      <c r="C114" s="23" t="s">
        <v>87</v>
      </c>
      <c r="D114" t="s">
        <v>88</v>
      </c>
      <c r="E114" t="s">
        <v>89</v>
      </c>
      <c r="F114" t="s">
        <v>90</v>
      </c>
      <c r="G114" t="s">
        <v>91</v>
      </c>
      <c r="H114" s="23" t="s">
        <v>92</v>
      </c>
      <c r="I114" s="23" t="s">
        <v>119</v>
      </c>
      <c r="J114" t="s">
        <v>935</v>
      </c>
      <c r="K114" s="23" t="s">
        <v>95</v>
      </c>
      <c r="L114" s="20" t="s">
        <v>130</v>
      </c>
      <c r="M114" s="28" t="s">
        <v>936</v>
      </c>
      <c r="N114" s="23"/>
      <c r="O114" s="23" t="s">
        <v>98</v>
      </c>
      <c r="P114" s="20" t="s">
        <v>269</v>
      </c>
      <c r="Q114" s="20" t="s">
        <v>269</v>
      </c>
      <c r="R114" t="s">
        <v>937</v>
      </c>
      <c r="S114" t="s">
        <v>938</v>
      </c>
      <c r="T114" t="s">
        <v>939</v>
      </c>
      <c r="U114" s="6">
        <v>96600000</v>
      </c>
      <c r="V114" s="6">
        <v>96600000</v>
      </c>
      <c r="W114" s="29">
        <v>8400000</v>
      </c>
      <c r="X114" s="29">
        <v>0</v>
      </c>
      <c r="Y114" s="23" t="s">
        <v>104</v>
      </c>
      <c r="Z114" t="s">
        <v>98</v>
      </c>
      <c r="AA114" t="s">
        <v>105</v>
      </c>
      <c r="AB114" s="30"/>
      <c r="AC114" s="30"/>
      <c r="AD114" s="30"/>
      <c r="AE114" s="24">
        <v>5524</v>
      </c>
      <c r="AF114" s="31">
        <v>45295</v>
      </c>
      <c r="AG114">
        <v>11424</v>
      </c>
      <c r="AH114" s="26">
        <v>45307</v>
      </c>
      <c r="AI114" s="32" t="s">
        <v>106</v>
      </c>
      <c r="AJ114" t="s">
        <v>940</v>
      </c>
      <c r="AK114" s="33"/>
      <c r="AL114" t="s">
        <v>98</v>
      </c>
      <c r="AM114" s="26">
        <v>45306</v>
      </c>
      <c r="AN114" s="23" t="s">
        <v>108</v>
      </c>
      <c r="AO114" s="23" t="s">
        <v>108</v>
      </c>
      <c r="AP114" t="s">
        <v>109</v>
      </c>
      <c r="AQ114" t="s">
        <v>941</v>
      </c>
      <c r="AR114" t="s">
        <v>942</v>
      </c>
      <c r="AS114" t="s">
        <v>269</v>
      </c>
      <c r="AT114" s="23">
        <v>80111600</v>
      </c>
      <c r="AU114" s="41" t="s">
        <v>943</v>
      </c>
      <c r="AV114" s="23" t="s">
        <v>113</v>
      </c>
      <c r="AW114" s="20" t="s">
        <v>114</v>
      </c>
      <c r="AX114" s="26">
        <v>45306</v>
      </c>
      <c r="AY114" s="20" t="s">
        <v>115</v>
      </c>
      <c r="AZ114" s="26">
        <v>45306</v>
      </c>
      <c r="BA114" s="26">
        <v>45307</v>
      </c>
      <c r="BB114" s="26">
        <v>45656</v>
      </c>
      <c r="BC114" s="35">
        <f>+Tabla3[[#This Row],[FECHA TERMINACION
(INICIAL)]]-Tabla3[[#This Row],[FECHA INICIO]]</f>
        <v>349</v>
      </c>
      <c r="BD114" s="35">
        <f>+Tabla3[[#This Row],[PLAZO DE EJECUCIÓN EN DÍAS (INICIAL)]]/30</f>
        <v>11.633333333333333</v>
      </c>
      <c r="BE114" t="s">
        <v>921</v>
      </c>
      <c r="BF114" s="29">
        <f>+[1]BD_2!E112</f>
        <v>0</v>
      </c>
      <c r="BG114" s="29">
        <f>[1]BD_2!BA112</f>
        <v>0</v>
      </c>
      <c r="BH114" s="23">
        <f>[1]BD_2!CF112</f>
        <v>0</v>
      </c>
      <c r="BI114" s="23">
        <f>+COUNTIF(Tabla3[[#This Row],[VALOR REDUCIDO]:[TOTAL TIEMPO PRORROGADO EN DÍAS
]],"&lt;&gt;0")</f>
        <v>0</v>
      </c>
      <c r="BJ114" s="23" t="str">
        <f>+[1]BD_2!CG112</f>
        <v>2 NO</v>
      </c>
      <c r="BK114" s="26" t="str">
        <f>[1]BD_2!CL112</f>
        <v>2 NO</v>
      </c>
      <c r="BL114" s="23" t="s">
        <v>98</v>
      </c>
      <c r="BM114">
        <f t="shared" si="8"/>
        <v>349</v>
      </c>
      <c r="BN114" s="36">
        <f t="shared" si="9"/>
        <v>45307</v>
      </c>
      <c r="BO114" s="36">
        <f t="shared" si="10"/>
        <v>45656</v>
      </c>
      <c r="BP114" s="37" t="e">
        <f>IF(((#REF!-$BN114)/($BO114-$BN114))&gt;=100%,100%,((#REF!-$BN114)/($BO114-$BN114)))</f>
        <v>#REF!</v>
      </c>
      <c r="BQ114" s="29">
        <f t="shared" si="12"/>
        <v>96600000</v>
      </c>
      <c r="BR114" s="23" t="e">
        <f>+IF(BK114="1 SI","FINALIZADO",IF($BO114&lt;=#REF!,"FINALIZADO","EJECUCIÓN"))</f>
        <v>#REF!</v>
      </c>
      <c r="BS114" s="23">
        <v>96600000</v>
      </c>
      <c r="BT114" s="23">
        <f>+Tabla3[[#This Row],[VALOR TOTAL DE CONTRATO (ANTES DE LIQUIDACIÓN - LIBERACIÓN DE SALDOS)]]-Tabla3[[#This Row],[RECURSO TOTALES DESEMBOLSADOS]]</f>
        <v>0</v>
      </c>
      <c r="BU114" s="23"/>
      <c r="BW114" s="23" t="s">
        <v>98</v>
      </c>
      <c r="BX114" s="23" t="str">
        <f t="shared" si="7"/>
        <v>enero</v>
      </c>
      <c r="BY114" s="23" t="s">
        <v>113</v>
      </c>
      <c r="BZ114" s="23" t="s">
        <v>113</v>
      </c>
      <c r="CA114" s="23" t="s">
        <v>113</v>
      </c>
      <c r="CB114" t="s">
        <v>117</v>
      </c>
      <c r="CC114" t="s">
        <v>118</v>
      </c>
    </row>
    <row r="115" spans="1:81" s="46" customFormat="1" x14ac:dyDescent="0.25">
      <c r="A115" s="23">
        <v>2024</v>
      </c>
      <c r="B115" s="25">
        <v>107</v>
      </c>
      <c r="C115" s="23" t="s">
        <v>87</v>
      </c>
      <c r="D115" t="s">
        <v>88</v>
      </c>
      <c r="E115" t="s">
        <v>89</v>
      </c>
      <c r="F115" t="s">
        <v>90</v>
      </c>
      <c r="G115" t="s">
        <v>91</v>
      </c>
      <c r="H115" s="23" t="s">
        <v>92</v>
      </c>
      <c r="I115" s="23" t="s">
        <v>93</v>
      </c>
      <c r="J115" t="s">
        <v>944</v>
      </c>
      <c r="K115" s="23" t="s">
        <v>95</v>
      </c>
      <c r="L115" s="20" t="s">
        <v>96</v>
      </c>
      <c r="M115" s="28" t="s">
        <v>945</v>
      </c>
      <c r="N115" s="23"/>
      <c r="O115" s="23" t="s">
        <v>98</v>
      </c>
      <c r="P115" s="20" t="s">
        <v>562</v>
      </c>
      <c r="Q115" s="20" t="s">
        <v>100</v>
      </c>
      <c r="R115" t="s">
        <v>946</v>
      </c>
      <c r="S115" t="s">
        <v>947</v>
      </c>
      <c r="T115" t="s">
        <v>948</v>
      </c>
      <c r="U115" s="6">
        <v>33580000</v>
      </c>
      <c r="V115" s="6">
        <v>33580000</v>
      </c>
      <c r="W115" s="29">
        <v>3358000</v>
      </c>
      <c r="X115" s="29">
        <v>0</v>
      </c>
      <c r="Y115" s="23" t="s">
        <v>104</v>
      </c>
      <c r="Z115" t="s">
        <v>98</v>
      </c>
      <c r="AA115" t="s">
        <v>105</v>
      </c>
      <c r="AB115" s="30"/>
      <c r="AC115" s="30"/>
      <c r="AD115" s="30"/>
      <c r="AE115" s="24">
        <v>4124</v>
      </c>
      <c r="AF115" s="31">
        <v>45294</v>
      </c>
      <c r="AG115">
        <v>18524</v>
      </c>
      <c r="AH115" s="26">
        <v>45309</v>
      </c>
      <c r="AI115" s="32" t="s">
        <v>106</v>
      </c>
      <c r="AJ115" t="s">
        <v>107</v>
      </c>
      <c r="AK115" s="33"/>
      <c r="AL115" t="s">
        <v>98</v>
      </c>
      <c r="AM115" s="26">
        <v>45308</v>
      </c>
      <c r="AN115" s="23" t="s">
        <v>108</v>
      </c>
      <c r="AO115" s="23" t="s">
        <v>108</v>
      </c>
      <c r="AP115" t="s">
        <v>109</v>
      </c>
      <c r="AQ115" t="s">
        <v>566</v>
      </c>
      <c r="AR115" t="s">
        <v>567</v>
      </c>
      <c r="AS115" t="s">
        <v>100</v>
      </c>
      <c r="AT115" s="23">
        <v>80161500</v>
      </c>
      <c r="AU115" s="41" t="s">
        <v>949</v>
      </c>
      <c r="AV115" s="23" t="s">
        <v>113</v>
      </c>
      <c r="AW115" s="20" t="s">
        <v>114</v>
      </c>
      <c r="AX115" s="26">
        <v>45308</v>
      </c>
      <c r="AY115" s="20" t="s">
        <v>144</v>
      </c>
      <c r="AZ115" s="26">
        <v>45308</v>
      </c>
      <c r="BA115" s="26">
        <v>45309</v>
      </c>
      <c r="BB115" s="26">
        <v>45613</v>
      </c>
      <c r="BC115" s="35">
        <f>+Tabla3[[#This Row],[FECHA TERMINACION
(INICIAL)]]-Tabla3[[#This Row],[FECHA INICIO]]</f>
        <v>304</v>
      </c>
      <c r="BD115" s="35">
        <f>+Tabla3[[#This Row],[PLAZO DE EJECUCIÓN EN DÍAS (INICIAL)]]/30</f>
        <v>10.133333333333333</v>
      </c>
      <c r="BE115" t="s">
        <v>950</v>
      </c>
      <c r="BF115" s="29">
        <f>+[1]BD_2!E113</f>
        <v>0</v>
      </c>
      <c r="BG115" s="29">
        <f>[1]BD_2!BA113</f>
        <v>0</v>
      </c>
      <c r="BH115" s="23">
        <f>[1]BD_2!CF113</f>
        <v>0</v>
      </c>
      <c r="BI115" s="23">
        <f>+COUNTIF(Tabla3[[#This Row],[VALOR REDUCIDO]:[TOTAL TIEMPO PRORROGADO EN DÍAS
]],"&lt;&gt;0")</f>
        <v>0</v>
      </c>
      <c r="BJ115" s="23" t="str">
        <f>+[1]BD_2!CG113</f>
        <v>2 NO</v>
      </c>
      <c r="BK115" s="26" t="str">
        <f>[1]BD_2!CL113</f>
        <v>2 NO</v>
      </c>
      <c r="BL115" s="23" t="s">
        <v>98</v>
      </c>
      <c r="BM115">
        <f t="shared" si="8"/>
        <v>304</v>
      </c>
      <c r="BN115" s="36">
        <f t="shared" si="9"/>
        <v>45309</v>
      </c>
      <c r="BO115" s="36">
        <f t="shared" si="10"/>
        <v>45613</v>
      </c>
      <c r="BP115" s="37" t="e">
        <f>IF(((#REF!-$BN115)/($BO115-$BN115))&gt;=100%,100%,((#REF!-$BN115)/($BO115-$BN115)))</f>
        <v>#REF!</v>
      </c>
      <c r="BQ115" s="29">
        <f t="shared" si="12"/>
        <v>33580000</v>
      </c>
      <c r="BR115" s="23" t="e">
        <f>+IF(BK115="1 SI","FINALIZADO",IF($BO115&lt;=#REF!,"FINALIZADO","EJECUCIÓN"))</f>
        <v>#REF!</v>
      </c>
      <c r="BS115" s="23">
        <v>33580000</v>
      </c>
      <c r="BT115" s="23">
        <f>+Tabla3[[#This Row],[VALOR TOTAL DE CONTRATO (ANTES DE LIQUIDACIÓN - LIBERACIÓN DE SALDOS)]]-Tabla3[[#This Row],[RECURSO TOTALES DESEMBOLSADOS]]</f>
        <v>0</v>
      </c>
      <c r="BU115" s="23"/>
      <c r="BV115" s="38"/>
      <c r="BW115" s="23" t="s">
        <v>98</v>
      </c>
      <c r="BX115" s="23" t="str">
        <f t="shared" si="7"/>
        <v>enero</v>
      </c>
      <c r="BY115" s="23" t="s">
        <v>113</v>
      </c>
      <c r="BZ115" s="23" t="s">
        <v>113</v>
      </c>
      <c r="CA115" s="23" t="s">
        <v>113</v>
      </c>
      <c r="CB115" t="s">
        <v>117</v>
      </c>
      <c r="CC115" t="s">
        <v>118</v>
      </c>
    </row>
    <row r="116" spans="1:81" x14ac:dyDescent="0.25">
      <c r="A116" s="23">
        <v>2024</v>
      </c>
      <c r="B116" s="25">
        <v>108</v>
      </c>
      <c r="C116" s="23" t="s">
        <v>87</v>
      </c>
      <c r="D116" t="s">
        <v>88</v>
      </c>
      <c r="E116" t="s">
        <v>89</v>
      </c>
      <c r="F116" t="s">
        <v>90</v>
      </c>
      <c r="G116" t="s">
        <v>91</v>
      </c>
      <c r="H116" s="23" t="s">
        <v>92</v>
      </c>
      <c r="I116" s="23" t="s">
        <v>93</v>
      </c>
      <c r="J116" t="s">
        <v>951</v>
      </c>
      <c r="K116" s="23" t="s">
        <v>95</v>
      </c>
      <c r="L116" s="20" t="s">
        <v>952</v>
      </c>
      <c r="M116" s="28" t="s">
        <v>953</v>
      </c>
      <c r="N116" s="23"/>
      <c r="O116" s="23" t="s">
        <v>98</v>
      </c>
      <c r="P116" s="20" t="s">
        <v>954</v>
      </c>
      <c r="Q116" s="20" t="s">
        <v>100</v>
      </c>
      <c r="R116" t="s">
        <v>955</v>
      </c>
      <c r="S116" t="s">
        <v>956</v>
      </c>
      <c r="T116" t="s">
        <v>957</v>
      </c>
      <c r="U116" s="6">
        <v>40150000</v>
      </c>
      <c r="V116" s="6">
        <v>40150000</v>
      </c>
      <c r="W116" s="29">
        <v>3650000</v>
      </c>
      <c r="X116" s="29">
        <v>0</v>
      </c>
      <c r="Y116" s="23" t="s">
        <v>104</v>
      </c>
      <c r="Z116" t="s">
        <v>98</v>
      </c>
      <c r="AA116" t="s">
        <v>105</v>
      </c>
      <c r="AB116" s="30"/>
      <c r="AC116" s="30"/>
      <c r="AD116" s="30"/>
      <c r="AE116" s="24">
        <v>3324</v>
      </c>
      <c r="AF116" s="31">
        <v>45294</v>
      </c>
      <c r="AG116">
        <v>29224</v>
      </c>
      <c r="AH116" s="26">
        <v>45313</v>
      </c>
      <c r="AI116" s="32" t="s">
        <v>106</v>
      </c>
      <c r="AJ116" t="s">
        <v>958</v>
      </c>
      <c r="AK116" s="33"/>
      <c r="AL116" t="s">
        <v>98</v>
      </c>
      <c r="AM116" s="26">
        <v>45310</v>
      </c>
      <c r="AN116" s="23" t="s">
        <v>108</v>
      </c>
      <c r="AO116" s="23" t="s">
        <v>108</v>
      </c>
      <c r="AP116" t="s">
        <v>109</v>
      </c>
      <c r="AQ116" t="s">
        <v>959</v>
      </c>
      <c r="AR116" t="s">
        <v>960</v>
      </c>
      <c r="AS116" t="s">
        <v>562</v>
      </c>
      <c r="AT116" s="23">
        <v>80161506</v>
      </c>
      <c r="AU116" s="41" t="s">
        <v>961</v>
      </c>
      <c r="AV116" s="23" t="s">
        <v>98</v>
      </c>
      <c r="AW116" s="20" t="s">
        <v>476</v>
      </c>
      <c r="AX116" s="26" t="s">
        <v>105</v>
      </c>
      <c r="AY116" s="20" t="s">
        <v>477</v>
      </c>
      <c r="AZ116" s="26">
        <v>45313</v>
      </c>
      <c r="BA116" s="26">
        <v>45313</v>
      </c>
      <c r="BB116" s="26">
        <v>45647</v>
      </c>
      <c r="BC116" s="35">
        <f>+Tabla3[[#This Row],[FECHA TERMINACION
(INICIAL)]]-Tabla3[[#This Row],[FECHA INICIO]]</f>
        <v>334</v>
      </c>
      <c r="BD116" s="35">
        <f>+Tabla3[[#This Row],[PLAZO DE EJECUCIÓN EN DÍAS (INICIAL)]]/30</f>
        <v>11.133333333333333</v>
      </c>
      <c r="BE116" t="s">
        <v>962</v>
      </c>
      <c r="BF116" s="29">
        <f>+[1]BD_2!E114</f>
        <v>0</v>
      </c>
      <c r="BG116" s="29">
        <v>1095000</v>
      </c>
      <c r="BH116" s="23">
        <f>[1]BD_2!CF114</f>
        <v>0</v>
      </c>
      <c r="BI116" s="23">
        <f>+COUNTIF(Tabla3[[#This Row],[VALOR REDUCIDO]:[TOTAL TIEMPO PRORROGADO EN DÍAS
]],"&lt;&gt;0")</f>
        <v>1</v>
      </c>
      <c r="BJ116" s="23" t="str">
        <f>+[1]BD_2!CG114</f>
        <v>2 NO</v>
      </c>
      <c r="BK116" s="26" t="str">
        <f>[1]BD_2!CL114</f>
        <v>2 NO</v>
      </c>
      <c r="BL116" s="23" t="s">
        <v>98</v>
      </c>
      <c r="BM116">
        <f t="shared" si="8"/>
        <v>334</v>
      </c>
      <c r="BN116" s="36">
        <f t="shared" si="9"/>
        <v>45313</v>
      </c>
      <c r="BO116" s="36">
        <f t="shared" si="10"/>
        <v>45647</v>
      </c>
      <c r="BP116" s="37" t="e">
        <f>IF(((#REF!-$BN116)/($BO116-$BN116))&gt;=100%,100%,((#REF!-$BN116)/($BO116-$BN116)))</f>
        <v>#REF!</v>
      </c>
      <c r="BQ116" s="29">
        <f t="shared" si="12"/>
        <v>41245000</v>
      </c>
      <c r="BR116" s="23" t="e">
        <f>+IF(BK116="1 SI","FINALIZADO",IF($BO116&lt;=#REF!,"FINALIZADO","EJECUCIÓN"))</f>
        <v>#REF!</v>
      </c>
      <c r="BS116" s="23">
        <v>41245000</v>
      </c>
      <c r="BT116" s="23">
        <f>+Tabla3[[#This Row],[VALOR TOTAL DE CONTRATO (ANTES DE LIQUIDACIÓN - LIBERACIÓN DE SALDOS)]]-Tabla3[[#This Row],[RECURSO TOTALES DESEMBOLSADOS]]</f>
        <v>0</v>
      </c>
      <c r="BU116" s="23"/>
      <c r="BW116" s="23" t="s">
        <v>98</v>
      </c>
      <c r="BX116" s="23" t="str">
        <f t="shared" si="7"/>
        <v>enero</v>
      </c>
      <c r="BY116" s="23" t="s">
        <v>113</v>
      </c>
      <c r="BZ116" s="23" t="s">
        <v>113</v>
      </c>
      <c r="CA116" s="23" t="s">
        <v>113</v>
      </c>
      <c r="CB116" t="s">
        <v>117</v>
      </c>
      <c r="CC116" t="s">
        <v>118</v>
      </c>
    </row>
    <row r="117" spans="1:81" x14ac:dyDescent="0.25">
      <c r="A117" s="23">
        <v>2024</v>
      </c>
      <c r="B117" s="25">
        <v>109</v>
      </c>
      <c r="C117" s="23" t="s">
        <v>87</v>
      </c>
      <c r="D117" t="s">
        <v>88</v>
      </c>
      <c r="E117" t="s">
        <v>89</v>
      </c>
      <c r="F117" t="s">
        <v>90</v>
      </c>
      <c r="G117" t="s">
        <v>91</v>
      </c>
      <c r="H117" s="23" t="s">
        <v>92</v>
      </c>
      <c r="I117" s="23" t="s">
        <v>119</v>
      </c>
      <c r="J117" t="s">
        <v>963</v>
      </c>
      <c r="K117" s="23" t="s">
        <v>95</v>
      </c>
      <c r="L117" s="20" t="s">
        <v>451</v>
      </c>
      <c r="M117" s="28" t="s">
        <v>964</v>
      </c>
      <c r="N117" s="23"/>
      <c r="O117" s="23" t="s">
        <v>98</v>
      </c>
      <c r="P117" s="20" t="s">
        <v>562</v>
      </c>
      <c r="Q117" s="20" t="s">
        <v>100</v>
      </c>
      <c r="R117" t="s">
        <v>965</v>
      </c>
      <c r="S117" t="s">
        <v>966</v>
      </c>
      <c r="T117" t="s">
        <v>967</v>
      </c>
      <c r="U117" s="6">
        <v>85000000</v>
      </c>
      <c r="V117" s="6">
        <v>85000000</v>
      </c>
      <c r="W117" s="29">
        <v>8500000</v>
      </c>
      <c r="X117" s="29">
        <v>0</v>
      </c>
      <c r="Y117" s="23" t="s">
        <v>104</v>
      </c>
      <c r="Z117" t="s">
        <v>98</v>
      </c>
      <c r="AA117" t="s">
        <v>105</v>
      </c>
      <c r="AB117" s="30"/>
      <c r="AC117" s="30"/>
      <c r="AD117" s="30"/>
      <c r="AE117" s="24">
        <v>4124</v>
      </c>
      <c r="AF117" s="31">
        <v>45294</v>
      </c>
      <c r="AG117">
        <v>17624</v>
      </c>
      <c r="AH117" s="26">
        <v>45309</v>
      </c>
      <c r="AI117" s="32" t="s">
        <v>106</v>
      </c>
      <c r="AJ117" t="s">
        <v>107</v>
      </c>
      <c r="AK117" s="33"/>
      <c r="AL117" t="s">
        <v>98</v>
      </c>
      <c r="AM117" s="26">
        <v>45308</v>
      </c>
      <c r="AN117" s="23" t="s">
        <v>108</v>
      </c>
      <c r="AO117" s="23" t="s">
        <v>108</v>
      </c>
      <c r="AP117" t="s">
        <v>109</v>
      </c>
      <c r="AQ117" t="s">
        <v>566</v>
      </c>
      <c r="AR117" t="s">
        <v>567</v>
      </c>
      <c r="AS117" t="s">
        <v>100</v>
      </c>
      <c r="AT117" s="23">
        <v>80161500</v>
      </c>
      <c r="AU117" s="41" t="s">
        <v>968</v>
      </c>
      <c r="AV117" s="23" t="s">
        <v>113</v>
      </c>
      <c r="AW117" s="20" t="s">
        <v>114</v>
      </c>
      <c r="AX117" s="26">
        <v>45308</v>
      </c>
      <c r="AY117" s="20" t="s">
        <v>115</v>
      </c>
      <c r="AZ117" s="26">
        <v>45308</v>
      </c>
      <c r="BA117" s="26">
        <v>45309</v>
      </c>
      <c r="BB117" s="26">
        <v>45613</v>
      </c>
      <c r="BC117" s="35">
        <f>+Tabla3[[#This Row],[FECHA TERMINACION
(INICIAL)]]-Tabla3[[#This Row],[FECHA INICIO]]</f>
        <v>304</v>
      </c>
      <c r="BD117" s="35">
        <f>+Tabla3[[#This Row],[PLAZO DE EJECUCIÓN EN DÍAS (INICIAL)]]/30</f>
        <v>10.133333333333333</v>
      </c>
      <c r="BE117" t="s">
        <v>969</v>
      </c>
      <c r="BF117" s="29">
        <f>+[1]BD_2!E115</f>
        <v>0</v>
      </c>
      <c r="BG117" s="29">
        <f>[1]BD_2!BA115</f>
        <v>12183333</v>
      </c>
      <c r="BH117" s="23">
        <f>[1]BD_2!CF115</f>
        <v>43</v>
      </c>
      <c r="BI117" s="23">
        <f>+COUNTIF(Tabla3[[#This Row],[VALOR REDUCIDO]:[TOTAL TIEMPO PRORROGADO EN DÍAS
]],"&lt;&gt;0")</f>
        <v>2</v>
      </c>
      <c r="BJ117" s="23" t="str">
        <f>+[1]BD_2!CG115</f>
        <v>2 NO</v>
      </c>
      <c r="BK117" s="26" t="str">
        <f>[1]BD_2!CL115</f>
        <v>2 NO</v>
      </c>
      <c r="BL117" s="23" t="s">
        <v>98</v>
      </c>
      <c r="BM117">
        <f t="shared" si="8"/>
        <v>347</v>
      </c>
      <c r="BN117" s="36">
        <f t="shared" si="9"/>
        <v>45309</v>
      </c>
      <c r="BO117" s="36">
        <f t="shared" si="10"/>
        <v>45656</v>
      </c>
      <c r="BP117" s="37" t="e">
        <f>IF(((#REF!-$BN117)/($BO117-$BN117))&gt;=100%,100%,((#REF!-$BN117)/($BO117-$BN117)))</f>
        <v>#REF!</v>
      </c>
      <c r="BQ117" s="29">
        <f t="shared" si="12"/>
        <v>97183333</v>
      </c>
      <c r="BR117" s="23" t="e">
        <f>+IF(BK117="1 SI","FINALIZADO",IF($BO117&lt;=#REF!,"FINALIZADO","EJECUCIÓN"))</f>
        <v>#REF!</v>
      </c>
      <c r="BS117" s="23">
        <v>97183333</v>
      </c>
      <c r="BT117" s="23">
        <f>+Tabla3[[#This Row],[VALOR TOTAL DE CONTRATO (ANTES DE LIQUIDACIÓN - LIBERACIÓN DE SALDOS)]]-Tabla3[[#This Row],[RECURSO TOTALES DESEMBOLSADOS]]</f>
        <v>0</v>
      </c>
      <c r="BU117" s="23"/>
      <c r="BW117" s="23" t="s">
        <v>98</v>
      </c>
      <c r="BX117" s="23" t="str">
        <f t="shared" si="7"/>
        <v>enero</v>
      </c>
      <c r="BY117" s="23" t="s">
        <v>113</v>
      </c>
      <c r="BZ117" s="23" t="s">
        <v>113</v>
      </c>
      <c r="CA117" s="23" t="s">
        <v>113</v>
      </c>
      <c r="CB117" t="s">
        <v>117</v>
      </c>
      <c r="CC117" t="s">
        <v>118</v>
      </c>
    </row>
    <row r="118" spans="1:81" x14ac:dyDescent="0.25">
      <c r="A118" s="23">
        <v>2024</v>
      </c>
      <c r="B118" s="25">
        <v>111</v>
      </c>
      <c r="C118" s="23" t="s">
        <v>87</v>
      </c>
      <c r="D118" t="s">
        <v>88</v>
      </c>
      <c r="E118" t="s">
        <v>89</v>
      </c>
      <c r="F118" t="s">
        <v>90</v>
      </c>
      <c r="G118" t="s">
        <v>91</v>
      </c>
      <c r="H118" s="23" t="s">
        <v>92</v>
      </c>
      <c r="I118" s="23" t="s">
        <v>93</v>
      </c>
      <c r="J118" t="s">
        <v>970</v>
      </c>
      <c r="K118" s="23" t="s">
        <v>95</v>
      </c>
      <c r="L118" s="20" t="s">
        <v>971</v>
      </c>
      <c r="M118" s="28" t="s">
        <v>972</v>
      </c>
      <c r="N118" s="23"/>
      <c r="O118" s="23" t="s">
        <v>98</v>
      </c>
      <c r="P118" s="20" t="s">
        <v>100</v>
      </c>
      <c r="Q118" s="20" t="s">
        <v>100</v>
      </c>
      <c r="R118" t="s">
        <v>973</v>
      </c>
      <c r="S118" t="s">
        <v>974</v>
      </c>
      <c r="T118" t="s">
        <v>975</v>
      </c>
      <c r="U118" s="6">
        <v>56544000</v>
      </c>
      <c r="V118" s="6">
        <v>56544000</v>
      </c>
      <c r="W118" s="29">
        <v>4960000</v>
      </c>
      <c r="X118" s="29">
        <v>0</v>
      </c>
      <c r="Y118" s="23" t="s">
        <v>104</v>
      </c>
      <c r="Z118" t="s">
        <v>98</v>
      </c>
      <c r="AA118" t="s">
        <v>105</v>
      </c>
      <c r="AB118" s="30"/>
      <c r="AC118" s="30"/>
      <c r="AD118" s="30"/>
      <c r="AE118" s="24">
        <v>1824</v>
      </c>
      <c r="AF118" s="31">
        <v>45294</v>
      </c>
      <c r="AG118">
        <v>11224</v>
      </c>
      <c r="AH118" s="26">
        <v>45307</v>
      </c>
      <c r="AI118" s="32" t="s">
        <v>106</v>
      </c>
      <c r="AJ118" t="s">
        <v>107</v>
      </c>
      <c r="AK118" s="33"/>
      <c r="AL118" t="s">
        <v>98</v>
      </c>
      <c r="AM118" s="26">
        <v>45306</v>
      </c>
      <c r="AN118" s="23" t="s">
        <v>108</v>
      </c>
      <c r="AO118" s="23" t="s">
        <v>108</v>
      </c>
      <c r="AP118" t="s">
        <v>109</v>
      </c>
      <c r="AQ118" t="s">
        <v>976</v>
      </c>
      <c r="AR118" t="s">
        <v>977</v>
      </c>
      <c r="AS118" t="s">
        <v>978</v>
      </c>
      <c r="AT118" s="23">
        <v>80111600</v>
      </c>
      <c r="AU118" s="41" t="s">
        <v>979</v>
      </c>
      <c r="AV118" s="23" t="s">
        <v>98</v>
      </c>
      <c r="AW118" s="20" t="s">
        <v>476</v>
      </c>
      <c r="AX118" s="26" t="s">
        <v>105</v>
      </c>
      <c r="AY118" s="20" t="s">
        <v>477</v>
      </c>
      <c r="AZ118" s="26">
        <v>45307</v>
      </c>
      <c r="BA118" s="26">
        <v>45307</v>
      </c>
      <c r="BB118" s="26">
        <v>45653</v>
      </c>
      <c r="BC118" s="35">
        <f>+Tabla3[[#This Row],[FECHA TERMINACION
(INICIAL)]]-Tabla3[[#This Row],[FECHA INICIO]]</f>
        <v>346</v>
      </c>
      <c r="BD118" s="35">
        <f>+Tabla3[[#This Row],[PLAZO DE EJECUCIÓN EN DÍAS (INICIAL)]]/30</f>
        <v>11.533333333333333</v>
      </c>
      <c r="BE118" t="s">
        <v>980</v>
      </c>
      <c r="BF118" s="29">
        <f>+[1]BD_2!E117</f>
        <v>0</v>
      </c>
      <c r="BG118" s="29">
        <f>[1]BD_2!BA117</f>
        <v>0</v>
      </c>
      <c r="BH118" s="23">
        <f>[1]BD_2!CF117</f>
        <v>0</v>
      </c>
      <c r="BI118" s="23">
        <f>+COUNTIF(Tabla3[[#This Row],[VALOR REDUCIDO]:[TOTAL TIEMPO PRORROGADO EN DÍAS
]],"&lt;&gt;0")</f>
        <v>0</v>
      </c>
      <c r="BJ118" s="23" t="str">
        <f>+[1]BD_2!CG117</f>
        <v>2 NO</v>
      </c>
      <c r="BK118" s="26" t="str">
        <f>[1]BD_2!CL117</f>
        <v>1 SI</v>
      </c>
      <c r="BL118" s="23" t="s">
        <v>98</v>
      </c>
      <c r="BM118">
        <f t="shared" si="8"/>
        <v>346</v>
      </c>
      <c r="BN118" s="36">
        <f t="shared" si="9"/>
        <v>45307</v>
      </c>
      <c r="BO118" s="36">
        <f t="shared" si="10"/>
        <v>45653</v>
      </c>
      <c r="BP118" s="37" t="e">
        <f>IF(((#REF!-$BN118)/($BO118-$BN118))&gt;=100%,100%,((#REF!-$BN118)/($BO118-$BN118)))</f>
        <v>#REF!</v>
      </c>
      <c r="BQ118" s="29">
        <f t="shared" si="12"/>
        <v>56544000</v>
      </c>
      <c r="BR118" s="23" t="str">
        <f>+IF(BK118="1 SI","FINALIZADO",IF($BO118&lt;=#REF!,"FINALIZADO","EJECUCIÓN"))</f>
        <v>FINALIZADO</v>
      </c>
      <c r="BS118" s="23">
        <v>16037333</v>
      </c>
      <c r="BT118" s="23">
        <f>+Tabla3[[#This Row],[VALOR TOTAL DE CONTRATO (ANTES DE LIQUIDACIÓN - LIBERACIÓN DE SALDOS)]]-Tabla3[[#This Row],[RECURSO TOTALES DESEMBOLSADOS]]</f>
        <v>40506667</v>
      </c>
      <c r="BU118" s="23"/>
      <c r="BW118" s="23" t="s">
        <v>98</v>
      </c>
      <c r="BX118" s="23" t="str">
        <f t="shared" si="7"/>
        <v>enero</v>
      </c>
      <c r="BY118" s="23" t="s">
        <v>113</v>
      </c>
      <c r="BZ118" s="23" t="s">
        <v>113</v>
      </c>
      <c r="CA118" s="23" t="s">
        <v>113</v>
      </c>
      <c r="CB118" t="s">
        <v>117</v>
      </c>
      <c r="CC118" t="s">
        <v>118</v>
      </c>
    </row>
    <row r="119" spans="1:81" x14ac:dyDescent="0.25">
      <c r="A119" s="23">
        <v>2024</v>
      </c>
      <c r="B119" s="25">
        <v>112</v>
      </c>
      <c r="C119" s="23" t="s">
        <v>87</v>
      </c>
      <c r="D119" t="s">
        <v>88</v>
      </c>
      <c r="E119" t="s">
        <v>89</v>
      </c>
      <c r="F119" t="s">
        <v>90</v>
      </c>
      <c r="G119" t="s">
        <v>91</v>
      </c>
      <c r="H119" s="23" t="s">
        <v>92</v>
      </c>
      <c r="I119" s="23" t="s">
        <v>119</v>
      </c>
      <c r="J119" t="s">
        <v>981</v>
      </c>
      <c r="K119" s="23" t="s">
        <v>95</v>
      </c>
      <c r="L119" s="20" t="s">
        <v>121</v>
      </c>
      <c r="M119" s="28" t="s">
        <v>982</v>
      </c>
      <c r="N119" s="23"/>
      <c r="O119" s="23" t="s">
        <v>98</v>
      </c>
      <c r="P119" s="20" t="s">
        <v>867</v>
      </c>
      <c r="Q119" s="20" t="s">
        <v>867</v>
      </c>
      <c r="R119" t="s">
        <v>983</v>
      </c>
      <c r="S119" t="s">
        <v>984</v>
      </c>
      <c r="T119" t="s">
        <v>985</v>
      </c>
      <c r="U119" s="6">
        <v>143425067</v>
      </c>
      <c r="V119" s="6">
        <v>143425067</v>
      </c>
      <c r="W119" s="29">
        <v>12508000</v>
      </c>
      <c r="X119" s="29">
        <v>0</v>
      </c>
      <c r="Y119" s="23" t="s">
        <v>104</v>
      </c>
      <c r="Z119" t="s">
        <v>98</v>
      </c>
      <c r="AA119" t="s">
        <v>105</v>
      </c>
      <c r="AB119" s="30"/>
      <c r="AC119" s="30"/>
      <c r="AD119" s="30"/>
      <c r="AE119" s="24">
        <v>5724</v>
      </c>
      <c r="AF119" s="31">
        <v>45295</v>
      </c>
      <c r="AG119">
        <v>15024</v>
      </c>
      <c r="AH119" s="26">
        <v>45308</v>
      </c>
      <c r="AI119" s="32" t="s">
        <v>106</v>
      </c>
      <c r="AJ119" t="s">
        <v>986</v>
      </c>
      <c r="AK119" s="33"/>
      <c r="AL119" t="s">
        <v>98</v>
      </c>
      <c r="AM119" s="26">
        <v>45307</v>
      </c>
      <c r="AN119" s="23" t="s">
        <v>108</v>
      </c>
      <c r="AO119" s="23" t="s">
        <v>108</v>
      </c>
      <c r="AP119" t="s">
        <v>109</v>
      </c>
      <c r="AQ119" t="s">
        <v>872</v>
      </c>
      <c r="AR119" t="s">
        <v>873</v>
      </c>
      <c r="AS119" t="s">
        <v>874</v>
      </c>
      <c r="AT119" s="23">
        <v>80111600</v>
      </c>
      <c r="AU119" s="41" t="s">
        <v>987</v>
      </c>
      <c r="AV119" s="23" t="s">
        <v>113</v>
      </c>
      <c r="AW119" s="20" t="s">
        <v>114</v>
      </c>
      <c r="AX119" s="26">
        <v>45307</v>
      </c>
      <c r="AY119" s="20" t="s">
        <v>115</v>
      </c>
      <c r="AZ119" s="26">
        <v>45307</v>
      </c>
      <c r="BA119" s="26">
        <v>45308</v>
      </c>
      <c r="BB119" s="26">
        <v>45656</v>
      </c>
      <c r="BC119" s="35">
        <f>+Tabla3[[#This Row],[FECHA TERMINACION
(INICIAL)]]-Tabla3[[#This Row],[FECHA INICIO]]</f>
        <v>348</v>
      </c>
      <c r="BD119" s="35">
        <f>+Tabla3[[#This Row],[PLAZO DE EJECUCIÓN EN DÍAS (INICIAL)]]/30</f>
        <v>11.6</v>
      </c>
      <c r="BE119" t="s">
        <v>988</v>
      </c>
      <c r="BF119" s="29">
        <f>+[1]BD_2!E118</f>
        <v>0</v>
      </c>
      <c r="BG119" s="29">
        <f>[1]BD_2!BA118</f>
        <v>0</v>
      </c>
      <c r="BH119" s="23">
        <f>[1]BD_2!CF118</f>
        <v>0</v>
      </c>
      <c r="BI119" s="23">
        <f>+COUNTIF(Tabla3[[#This Row],[VALOR REDUCIDO]:[TOTAL TIEMPO PRORROGADO EN DÍAS
]],"&lt;&gt;0")</f>
        <v>0</v>
      </c>
      <c r="BJ119" s="23" t="str">
        <f>+[1]BD_2!CG118</f>
        <v>2 NO</v>
      </c>
      <c r="BK119" s="26" t="str">
        <f>[1]BD_2!CL118</f>
        <v>2 NO</v>
      </c>
      <c r="BL119" s="23" t="s">
        <v>98</v>
      </c>
      <c r="BM119">
        <f t="shared" si="8"/>
        <v>348</v>
      </c>
      <c r="BN119" s="36">
        <f t="shared" si="9"/>
        <v>45308</v>
      </c>
      <c r="BO119" s="36">
        <f t="shared" si="10"/>
        <v>45656</v>
      </c>
      <c r="BP119" s="37" t="e">
        <f>IF(((#REF!-$BN119)/($BO119-$BN119))&gt;=100%,100%,((#REF!-$BN119)/($BO119-$BN119)))</f>
        <v>#REF!</v>
      </c>
      <c r="BQ119" s="29">
        <f t="shared" si="12"/>
        <v>143425067</v>
      </c>
      <c r="BR119" s="23" t="e">
        <f>+IF(BK119="1 SI","FINALIZADO",IF($BO119&lt;=#REF!,"FINALIZADO","EJECUCIÓN"))</f>
        <v>#REF!</v>
      </c>
      <c r="BS119" s="23">
        <v>130917067</v>
      </c>
      <c r="BT119" s="23">
        <f>+Tabla3[[#This Row],[VALOR TOTAL DE CONTRATO (ANTES DE LIQUIDACIÓN - LIBERACIÓN DE SALDOS)]]-Tabla3[[#This Row],[RECURSO TOTALES DESEMBOLSADOS]]</f>
        <v>12508000</v>
      </c>
      <c r="BU119" s="23"/>
      <c r="BW119" s="23" t="s">
        <v>98</v>
      </c>
      <c r="BX119" s="23" t="str">
        <f t="shared" si="7"/>
        <v>enero</v>
      </c>
      <c r="BY119" s="23" t="s">
        <v>113</v>
      </c>
      <c r="BZ119" s="23" t="s">
        <v>113</v>
      </c>
      <c r="CA119" s="23" t="s">
        <v>113</v>
      </c>
      <c r="CB119" t="s">
        <v>117</v>
      </c>
      <c r="CC119" t="s">
        <v>118</v>
      </c>
    </row>
    <row r="120" spans="1:81" x14ac:dyDescent="0.25">
      <c r="A120" s="23">
        <v>2024</v>
      </c>
      <c r="B120" s="25">
        <v>113</v>
      </c>
      <c r="C120" s="23" t="s">
        <v>87</v>
      </c>
      <c r="D120" t="s">
        <v>88</v>
      </c>
      <c r="E120" t="s">
        <v>89</v>
      </c>
      <c r="F120" t="s">
        <v>90</v>
      </c>
      <c r="G120" t="s">
        <v>91</v>
      </c>
      <c r="H120" s="23" t="s">
        <v>92</v>
      </c>
      <c r="I120" s="23" t="s">
        <v>119</v>
      </c>
      <c r="J120" t="s">
        <v>989</v>
      </c>
      <c r="K120" s="23" t="s">
        <v>95</v>
      </c>
      <c r="L120" s="20" t="s">
        <v>179</v>
      </c>
      <c r="M120" s="28" t="s">
        <v>990</v>
      </c>
      <c r="N120" s="23"/>
      <c r="O120" s="23" t="s">
        <v>98</v>
      </c>
      <c r="P120" s="20" t="s">
        <v>99</v>
      </c>
      <c r="Q120" s="20" t="s">
        <v>100</v>
      </c>
      <c r="R120" t="s">
        <v>991</v>
      </c>
      <c r="S120" t="s">
        <v>992</v>
      </c>
      <c r="T120" t="s">
        <v>993</v>
      </c>
      <c r="U120" s="6">
        <v>67166667</v>
      </c>
      <c r="V120" s="6">
        <v>67166667</v>
      </c>
      <c r="W120" s="29">
        <v>7750000</v>
      </c>
      <c r="X120" s="29">
        <v>0</v>
      </c>
      <c r="Y120" s="23" t="s">
        <v>104</v>
      </c>
      <c r="Z120" t="s">
        <v>98</v>
      </c>
      <c r="AA120" t="s">
        <v>105</v>
      </c>
      <c r="AB120" s="30"/>
      <c r="AC120" s="30"/>
      <c r="AD120" s="30"/>
      <c r="AE120" s="24">
        <v>1524</v>
      </c>
      <c r="AF120" s="31">
        <v>45294</v>
      </c>
      <c r="AG120">
        <v>23224</v>
      </c>
      <c r="AH120" s="26">
        <v>45310</v>
      </c>
      <c r="AI120" s="32" t="s">
        <v>106</v>
      </c>
      <c r="AJ120" t="s">
        <v>107</v>
      </c>
      <c r="AK120" s="33"/>
      <c r="AL120" t="s">
        <v>98</v>
      </c>
      <c r="AM120" s="26">
        <v>45307</v>
      </c>
      <c r="AN120" s="23" t="s">
        <v>108</v>
      </c>
      <c r="AO120" s="23" t="s">
        <v>108</v>
      </c>
      <c r="AP120" t="s">
        <v>109</v>
      </c>
      <c r="AQ120" t="s">
        <v>110</v>
      </c>
      <c r="AR120" t="s">
        <v>111</v>
      </c>
      <c r="AS120" t="s">
        <v>100</v>
      </c>
      <c r="AT120" s="23">
        <v>80111600</v>
      </c>
      <c r="AU120" s="41" t="s">
        <v>994</v>
      </c>
      <c r="AV120" s="23" t="s">
        <v>113</v>
      </c>
      <c r="AW120" s="20" t="s">
        <v>114</v>
      </c>
      <c r="AX120" s="26">
        <v>45308</v>
      </c>
      <c r="AY120" s="20" t="s">
        <v>115</v>
      </c>
      <c r="AZ120" s="26">
        <v>45308</v>
      </c>
      <c r="BA120" s="26">
        <v>45310</v>
      </c>
      <c r="BB120" s="26">
        <v>45573</v>
      </c>
      <c r="BC120" s="35">
        <f>+Tabla3[[#This Row],[FECHA TERMINACION
(INICIAL)]]-Tabla3[[#This Row],[FECHA INICIO]]</f>
        <v>263</v>
      </c>
      <c r="BD120" s="35">
        <f>+Tabla3[[#This Row],[PLAZO DE EJECUCIÓN EN DÍAS (INICIAL)]]/30</f>
        <v>8.7666666666666675</v>
      </c>
      <c r="BE120" t="s">
        <v>995</v>
      </c>
      <c r="BF120" s="29">
        <f>+[1]BD_2!E119</f>
        <v>0</v>
      </c>
      <c r="BG120" s="29">
        <f>[1]BD_2!BA119</f>
        <v>20408333</v>
      </c>
      <c r="BH120" s="23">
        <f>[1]BD_2!CF119</f>
        <v>80</v>
      </c>
      <c r="BI120" s="23">
        <f>+COUNTIF(Tabla3[[#This Row],[VALOR REDUCIDO]:[TOTAL TIEMPO PRORROGADO EN DÍAS
]],"&lt;&gt;0")</f>
        <v>2</v>
      </c>
      <c r="BJ120" s="23" t="str">
        <f>+[1]BD_2!CG119</f>
        <v>2 NO</v>
      </c>
      <c r="BK120" s="26" t="str">
        <f>[1]BD_2!CL119</f>
        <v>2 NO</v>
      </c>
      <c r="BL120" s="23" t="s">
        <v>98</v>
      </c>
      <c r="BM120">
        <f t="shared" si="8"/>
        <v>343</v>
      </c>
      <c r="BN120" s="36">
        <f t="shared" si="9"/>
        <v>45310</v>
      </c>
      <c r="BO120" s="36">
        <f t="shared" si="10"/>
        <v>45653</v>
      </c>
      <c r="BP120" s="37" t="e">
        <f>IF(((#REF!-$BN120)/($BO120-$BN120))&gt;=100%,100%,((#REF!-$BN120)/($BO120-$BN120)))</f>
        <v>#REF!</v>
      </c>
      <c r="BQ120" s="29">
        <f t="shared" si="12"/>
        <v>87575000</v>
      </c>
      <c r="BR120" s="23" t="e">
        <f>+IF(BK120="1 SI","FINALIZADO",IF($BO120&lt;=#REF!,"FINALIZADO","EJECUCIÓN"))</f>
        <v>#REF!</v>
      </c>
      <c r="BS120" s="23">
        <v>87575000</v>
      </c>
      <c r="BT120" s="23">
        <f>+Tabla3[[#This Row],[VALOR TOTAL DE CONTRATO (ANTES DE LIQUIDACIÓN - LIBERACIÓN DE SALDOS)]]-Tabla3[[#This Row],[RECURSO TOTALES DESEMBOLSADOS]]</f>
        <v>0</v>
      </c>
      <c r="BU120" s="23"/>
      <c r="BW120" s="23" t="s">
        <v>98</v>
      </c>
      <c r="BX120" s="23" t="str">
        <f t="shared" si="7"/>
        <v>enero</v>
      </c>
      <c r="BY120" s="23" t="s">
        <v>113</v>
      </c>
      <c r="BZ120" s="23" t="s">
        <v>113</v>
      </c>
      <c r="CA120" s="23" t="s">
        <v>113</v>
      </c>
      <c r="CB120" t="s">
        <v>117</v>
      </c>
      <c r="CC120" t="s">
        <v>118</v>
      </c>
    </row>
    <row r="121" spans="1:81" x14ac:dyDescent="0.25">
      <c r="A121" s="23">
        <v>2024</v>
      </c>
      <c r="B121" s="25">
        <v>114</v>
      </c>
      <c r="C121" s="23" t="s">
        <v>87</v>
      </c>
      <c r="D121" t="s">
        <v>88</v>
      </c>
      <c r="E121" t="s">
        <v>89</v>
      </c>
      <c r="F121" t="s">
        <v>90</v>
      </c>
      <c r="G121" t="s">
        <v>91</v>
      </c>
      <c r="H121" s="23" t="s">
        <v>92</v>
      </c>
      <c r="I121" s="23" t="s">
        <v>119</v>
      </c>
      <c r="J121" t="s">
        <v>996</v>
      </c>
      <c r="K121" s="23" t="s">
        <v>95</v>
      </c>
      <c r="L121" s="20" t="s">
        <v>997</v>
      </c>
      <c r="M121" s="28" t="s">
        <v>998</v>
      </c>
      <c r="N121" s="23"/>
      <c r="O121" s="23" t="s">
        <v>98</v>
      </c>
      <c r="P121" s="20" t="s">
        <v>693</v>
      </c>
      <c r="Q121" s="20" t="s">
        <v>693</v>
      </c>
      <c r="R121" t="s">
        <v>999</v>
      </c>
      <c r="S121" t="s">
        <v>1000</v>
      </c>
      <c r="T121" t="s">
        <v>1001</v>
      </c>
      <c r="U121" s="6">
        <v>93500000</v>
      </c>
      <c r="V121" s="6">
        <v>93500000</v>
      </c>
      <c r="W121" s="29">
        <v>8500000</v>
      </c>
      <c r="X121" s="29">
        <v>0</v>
      </c>
      <c r="Y121" s="23" t="s">
        <v>104</v>
      </c>
      <c r="Z121" t="s">
        <v>98</v>
      </c>
      <c r="AA121" t="s">
        <v>105</v>
      </c>
      <c r="AB121" s="30"/>
      <c r="AC121" s="30"/>
      <c r="AD121" s="30"/>
      <c r="AE121" s="24">
        <v>3524</v>
      </c>
      <c r="AF121" s="31">
        <v>45294</v>
      </c>
      <c r="AG121">
        <v>16424</v>
      </c>
      <c r="AH121" s="26">
        <v>45309</v>
      </c>
      <c r="AI121" s="32" t="s">
        <v>106</v>
      </c>
      <c r="AJ121" t="s">
        <v>697</v>
      </c>
      <c r="AK121" s="33"/>
      <c r="AL121" t="s">
        <v>98</v>
      </c>
      <c r="AM121" s="26">
        <v>45307</v>
      </c>
      <c r="AN121" s="23" t="s">
        <v>108</v>
      </c>
      <c r="AO121" s="23" t="s">
        <v>108</v>
      </c>
      <c r="AP121" t="s">
        <v>109</v>
      </c>
      <c r="AQ121" t="s">
        <v>698</v>
      </c>
      <c r="AR121" t="s">
        <v>699</v>
      </c>
      <c r="AS121" t="s">
        <v>700</v>
      </c>
      <c r="AT121" s="23">
        <v>80111600</v>
      </c>
      <c r="AU121" s="41" t="s">
        <v>1002</v>
      </c>
      <c r="AV121" s="23" t="s">
        <v>113</v>
      </c>
      <c r="AW121" s="20" t="s">
        <v>114</v>
      </c>
      <c r="AX121" s="26">
        <v>45307</v>
      </c>
      <c r="AY121" s="20" t="s">
        <v>115</v>
      </c>
      <c r="AZ121" s="26">
        <v>45307</v>
      </c>
      <c r="BA121" s="26">
        <v>45309</v>
      </c>
      <c r="BB121" s="26">
        <v>45643</v>
      </c>
      <c r="BC121" s="35">
        <f>+Tabla3[[#This Row],[FECHA TERMINACION
(INICIAL)]]-Tabla3[[#This Row],[FECHA INICIO]]</f>
        <v>334</v>
      </c>
      <c r="BD121" s="35">
        <f>+Tabla3[[#This Row],[PLAZO DE EJECUCIÓN EN DÍAS (INICIAL)]]/30</f>
        <v>11.133333333333333</v>
      </c>
      <c r="BE121" t="s">
        <v>1003</v>
      </c>
      <c r="BF121" s="29">
        <f>+[1]BD_2!E120</f>
        <v>0</v>
      </c>
      <c r="BG121" s="29">
        <f>[1]BD_2!BA120</f>
        <v>6383333</v>
      </c>
      <c r="BH121" s="23">
        <f>[1]BD_2!CF120</f>
        <v>13</v>
      </c>
      <c r="BI121" s="23">
        <f>+COUNTIF(Tabla3[[#This Row],[VALOR REDUCIDO]:[TOTAL TIEMPO PRORROGADO EN DÍAS
]],"&lt;&gt;0")</f>
        <v>2</v>
      </c>
      <c r="BJ121" s="23" t="str">
        <f>+[1]BD_2!CG120</f>
        <v>2 NO</v>
      </c>
      <c r="BK121" s="26" t="str">
        <f>[1]BD_2!CL120</f>
        <v>2 NO</v>
      </c>
      <c r="BL121" s="23" t="s">
        <v>98</v>
      </c>
      <c r="BM121">
        <f t="shared" si="8"/>
        <v>347</v>
      </c>
      <c r="BN121" s="36">
        <f t="shared" si="9"/>
        <v>45309</v>
      </c>
      <c r="BO121" s="36">
        <f t="shared" si="10"/>
        <v>45656</v>
      </c>
      <c r="BP121" s="37" t="e">
        <f>IF(((#REF!-$BN121)/($BO121-$BN121))&gt;=100%,100%,((#REF!-$BN121)/($BO121-$BN121)))</f>
        <v>#REF!</v>
      </c>
      <c r="BQ121" s="29">
        <f t="shared" si="12"/>
        <v>99883333</v>
      </c>
      <c r="BR121" s="23" t="e">
        <f>+IF(BK121="1 SI","FINALIZADO",IF($BO121&lt;=#REF!,"FINALIZADO","EJECUCIÓN"))</f>
        <v>#REF!</v>
      </c>
      <c r="BS121" s="23">
        <v>97183333</v>
      </c>
      <c r="BT121" s="23">
        <f>+Tabla3[[#This Row],[VALOR TOTAL DE CONTRATO (ANTES DE LIQUIDACIÓN - LIBERACIÓN DE SALDOS)]]-Tabla3[[#This Row],[RECURSO TOTALES DESEMBOLSADOS]]</f>
        <v>2700000</v>
      </c>
      <c r="BU121" s="23"/>
      <c r="BW121" s="23" t="s">
        <v>98</v>
      </c>
      <c r="BX121" s="23" t="str">
        <f t="shared" si="7"/>
        <v>enero</v>
      </c>
      <c r="BY121" s="23" t="s">
        <v>113</v>
      </c>
      <c r="BZ121" s="23" t="s">
        <v>113</v>
      </c>
      <c r="CA121" s="23" t="s">
        <v>113</v>
      </c>
      <c r="CB121" t="s">
        <v>117</v>
      </c>
      <c r="CC121" t="s">
        <v>118</v>
      </c>
    </row>
    <row r="122" spans="1:81" x14ac:dyDescent="0.25">
      <c r="A122" s="23">
        <v>2024</v>
      </c>
      <c r="B122" s="25">
        <v>115</v>
      </c>
      <c r="C122" s="23" t="s">
        <v>87</v>
      </c>
      <c r="D122" t="s">
        <v>88</v>
      </c>
      <c r="E122" t="s">
        <v>89</v>
      </c>
      <c r="F122" t="s">
        <v>90</v>
      </c>
      <c r="G122" t="s">
        <v>91</v>
      </c>
      <c r="H122" s="23" t="s">
        <v>92</v>
      </c>
      <c r="I122" s="23" t="s">
        <v>93</v>
      </c>
      <c r="J122" t="s">
        <v>1004</v>
      </c>
      <c r="K122" s="23" t="s">
        <v>95</v>
      </c>
      <c r="L122" s="20" t="s">
        <v>1005</v>
      </c>
      <c r="M122" s="28" t="s">
        <v>1006</v>
      </c>
      <c r="N122" s="23"/>
      <c r="O122" s="23" t="s">
        <v>98</v>
      </c>
      <c r="P122" s="20" t="s">
        <v>186</v>
      </c>
      <c r="Q122" s="20" t="s">
        <v>186</v>
      </c>
      <c r="R122" t="s">
        <v>1007</v>
      </c>
      <c r="S122" t="s">
        <v>1008</v>
      </c>
      <c r="T122" t="s">
        <v>1009</v>
      </c>
      <c r="U122" s="6">
        <v>47586000</v>
      </c>
      <c r="V122" s="6">
        <v>47586000</v>
      </c>
      <c r="W122" s="29">
        <v>4326000</v>
      </c>
      <c r="X122" s="29">
        <v>0</v>
      </c>
      <c r="Y122" s="23" t="s">
        <v>104</v>
      </c>
      <c r="Z122" t="s">
        <v>98</v>
      </c>
      <c r="AA122" t="s">
        <v>105</v>
      </c>
      <c r="AB122" s="30"/>
      <c r="AC122" s="30"/>
      <c r="AD122" s="30"/>
      <c r="AE122" s="24">
        <v>3224</v>
      </c>
      <c r="AF122" s="31">
        <v>45294</v>
      </c>
      <c r="AG122">
        <v>15424</v>
      </c>
      <c r="AH122" s="26">
        <v>45308</v>
      </c>
      <c r="AI122" s="32" t="s">
        <v>106</v>
      </c>
      <c r="AJ122" t="s">
        <v>241</v>
      </c>
      <c r="AK122" s="33"/>
      <c r="AL122" t="s">
        <v>98</v>
      </c>
      <c r="AM122" s="26">
        <v>45307</v>
      </c>
      <c r="AN122" s="23" t="s">
        <v>108</v>
      </c>
      <c r="AO122" s="23" t="s">
        <v>108</v>
      </c>
      <c r="AP122" t="s">
        <v>109</v>
      </c>
      <c r="AQ122" t="s">
        <v>191</v>
      </c>
      <c r="AR122" t="s">
        <v>192</v>
      </c>
      <c r="AS122" t="s">
        <v>186</v>
      </c>
      <c r="AT122" s="23">
        <v>80111600</v>
      </c>
      <c r="AU122" s="41" t="s">
        <v>1010</v>
      </c>
      <c r="AV122" s="23" t="s">
        <v>113</v>
      </c>
      <c r="AW122" s="20" t="s">
        <v>114</v>
      </c>
      <c r="AX122" s="26">
        <v>45307</v>
      </c>
      <c r="AY122" s="20" t="s">
        <v>144</v>
      </c>
      <c r="AZ122" s="26">
        <v>45307</v>
      </c>
      <c r="BA122" s="26">
        <v>45308</v>
      </c>
      <c r="BB122" s="26">
        <v>45642</v>
      </c>
      <c r="BC122" s="35">
        <f>+Tabla3[[#This Row],[FECHA TERMINACION
(INICIAL)]]-Tabla3[[#This Row],[FECHA INICIO]]</f>
        <v>334</v>
      </c>
      <c r="BD122" s="35">
        <f>+Tabla3[[#This Row],[PLAZO DE EJECUCIÓN EN DÍAS (INICIAL)]]/30</f>
        <v>11.133333333333333</v>
      </c>
      <c r="BE122" t="s">
        <v>259</v>
      </c>
      <c r="BF122" s="29">
        <f>+[1]BD_2!E121</f>
        <v>0</v>
      </c>
      <c r="BG122" s="29">
        <f>[1]BD_2!BA121</f>
        <v>0</v>
      </c>
      <c r="BH122" s="23">
        <f>[1]BD_2!CF121</f>
        <v>0</v>
      </c>
      <c r="BI122" s="23">
        <f>+COUNTIF(Tabla3[[#This Row],[VALOR REDUCIDO]:[TOTAL TIEMPO PRORROGADO EN DÍAS
]],"&lt;&gt;0")</f>
        <v>0</v>
      </c>
      <c r="BJ122" s="23" t="str">
        <f>+[1]BD_2!CG121</f>
        <v>2 NO</v>
      </c>
      <c r="BK122" s="26" t="str">
        <f>[1]BD_2!CL121</f>
        <v>2 NO</v>
      </c>
      <c r="BL122" s="23" t="s">
        <v>98</v>
      </c>
      <c r="BM122">
        <f t="shared" si="8"/>
        <v>334</v>
      </c>
      <c r="BN122" s="36">
        <f t="shared" si="9"/>
        <v>45308</v>
      </c>
      <c r="BO122" s="36">
        <f t="shared" si="10"/>
        <v>45642</v>
      </c>
      <c r="BP122" s="37" t="e">
        <f>IF(((#REF!-$BN122)/($BO122-$BN122))&gt;=100%,100%,((#REF!-$BN122)/($BO122-$BN122)))</f>
        <v>#REF!</v>
      </c>
      <c r="BQ122" s="29">
        <f t="shared" si="12"/>
        <v>47586000</v>
      </c>
      <c r="BR122" s="23" t="e">
        <f>+IF(BK122="1 SI","FINALIZADO",IF($BO122&lt;=#REF!,"FINALIZADO","EJECUCIÓN"))</f>
        <v>#REF!</v>
      </c>
      <c r="BS122" s="23">
        <v>47586000</v>
      </c>
      <c r="BT122" s="23">
        <f>+Tabla3[[#This Row],[VALOR TOTAL DE CONTRATO (ANTES DE LIQUIDACIÓN - LIBERACIÓN DE SALDOS)]]-Tabla3[[#This Row],[RECURSO TOTALES DESEMBOLSADOS]]</f>
        <v>0</v>
      </c>
      <c r="BU122" s="23"/>
      <c r="BW122" s="23" t="s">
        <v>98</v>
      </c>
      <c r="BX122" s="23" t="str">
        <f t="shared" si="7"/>
        <v>enero</v>
      </c>
      <c r="BY122" s="23" t="s">
        <v>113</v>
      </c>
      <c r="BZ122" s="23" t="s">
        <v>113</v>
      </c>
      <c r="CA122" s="23" t="s">
        <v>113</v>
      </c>
      <c r="CB122" t="s">
        <v>117</v>
      </c>
      <c r="CC122" t="s">
        <v>118</v>
      </c>
    </row>
    <row r="123" spans="1:81" x14ac:dyDescent="0.25">
      <c r="A123" s="23">
        <v>2024</v>
      </c>
      <c r="B123" s="25">
        <v>116</v>
      </c>
      <c r="C123" s="23" t="s">
        <v>87</v>
      </c>
      <c r="D123" t="s">
        <v>88</v>
      </c>
      <c r="E123" t="s">
        <v>89</v>
      </c>
      <c r="F123" t="s">
        <v>90</v>
      </c>
      <c r="G123" t="s">
        <v>91</v>
      </c>
      <c r="H123" s="23" t="s">
        <v>92</v>
      </c>
      <c r="I123" s="23" t="s">
        <v>119</v>
      </c>
      <c r="J123" t="s">
        <v>1011</v>
      </c>
      <c r="K123" s="23" t="s">
        <v>95</v>
      </c>
      <c r="L123" s="20" t="s">
        <v>358</v>
      </c>
      <c r="M123" s="28" t="s">
        <v>1012</v>
      </c>
      <c r="N123" s="23"/>
      <c r="O123" s="23" t="s">
        <v>98</v>
      </c>
      <c r="P123" s="20" t="s">
        <v>867</v>
      </c>
      <c r="Q123" s="20" t="s">
        <v>867</v>
      </c>
      <c r="R123" t="s">
        <v>1013</v>
      </c>
      <c r="S123" t="s">
        <v>1014</v>
      </c>
      <c r="T123" t="s">
        <v>1015</v>
      </c>
      <c r="U123" s="6">
        <v>108616667</v>
      </c>
      <c r="V123" s="6">
        <v>108616667</v>
      </c>
      <c r="W123" s="29">
        <v>9500000</v>
      </c>
      <c r="X123" s="29">
        <v>0</v>
      </c>
      <c r="Y123" s="23" t="s">
        <v>104</v>
      </c>
      <c r="Z123" t="s">
        <v>98</v>
      </c>
      <c r="AA123" t="s">
        <v>105</v>
      </c>
      <c r="AB123" s="30"/>
      <c r="AC123" s="30"/>
      <c r="AD123" s="30"/>
      <c r="AE123" s="24">
        <v>5624</v>
      </c>
      <c r="AF123" s="31">
        <v>45295</v>
      </c>
      <c r="AG123">
        <v>16224</v>
      </c>
      <c r="AH123" s="26">
        <v>45309</v>
      </c>
      <c r="AI123" s="32" t="s">
        <v>106</v>
      </c>
      <c r="AJ123" t="s">
        <v>871</v>
      </c>
      <c r="AK123" s="33"/>
      <c r="AL123" t="s">
        <v>98</v>
      </c>
      <c r="AM123" s="26">
        <v>45307</v>
      </c>
      <c r="AN123" s="23" t="s">
        <v>108</v>
      </c>
      <c r="AO123" s="23" t="s">
        <v>108</v>
      </c>
      <c r="AP123" t="s">
        <v>109</v>
      </c>
      <c r="AQ123" t="s">
        <v>872</v>
      </c>
      <c r="AR123" t="s">
        <v>873</v>
      </c>
      <c r="AS123" t="s">
        <v>874</v>
      </c>
      <c r="AT123" s="23">
        <v>80111600</v>
      </c>
      <c r="AU123" s="41" t="s">
        <v>1016</v>
      </c>
      <c r="AV123" s="23" t="s">
        <v>113</v>
      </c>
      <c r="AW123" s="20" t="s">
        <v>114</v>
      </c>
      <c r="AX123" s="26">
        <v>45308</v>
      </c>
      <c r="AY123" s="20" t="s">
        <v>115</v>
      </c>
      <c r="AZ123" s="26">
        <v>45308</v>
      </c>
      <c r="BA123" s="26">
        <v>45309</v>
      </c>
      <c r="BB123" s="26">
        <v>45656</v>
      </c>
      <c r="BC123" s="35">
        <f>+Tabla3[[#This Row],[FECHA TERMINACION
(INICIAL)]]-Tabla3[[#This Row],[FECHA INICIO]]</f>
        <v>347</v>
      </c>
      <c r="BD123" s="35">
        <f>+Tabla3[[#This Row],[PLAZO DE EJECUCIÓN EN DÍAS (INICIAL)]]/30</f>
        <v>11.566666666666666</v>
      </c>
      <c r="BE123" t="s">
        <v>1017</v>
      </c>
      <c r="BF123" s="29">
        <f>+[1]BD_2!E122</f>
        <v>0</v>
      </c>
      <c r="BG123" s="29">
        <f>[1]BD_2!BA122</f>
        <v>0</v>
      </c>
      <c r="BH123" s="23">
        <f>[1]BD_2!CF122</f>
        <v>0</v>
      </c>
      <c r="BI123" s="23">
        <f>+COUNTIF(Tabla3[[#This Row],[VALOR REDUCIDO]:[TOTAL TIEMPO PRORROGADO EN DÍAS
]],"&lt;&gt;0")</f>
        <v>0</v>
      </c>
      <c r="BJ123" s="23" t="str">
        <f>+[1]BD_2!CG122</f>
        <v>2 NO</v>
      </c>
      <c r="BK123" s="26" t="str">
        <f>[1]BD_2!CL122</f>
        <v>2 NO</v>
      </c>
      <c r="BL123" s="23" t="s">
        <v>98</v>
      </c>
      <c r="BM123">
        <f t="shared" si="8"/>
        <v>347</v>
      </c>
      <c r="BN123" s="36">
        <f t="shared" si="9"/>
        <v>45309</v>
      </c>
      <c r="BO123" s="36">
        <f t="shared" si="10"/>
        <v>45656</v>
      </c>
      <c r="BP123" s="37" t="e">
        <f>IF(((#REF!-$BN123)/($BO123-$BN123))&gt;=100%,100%,((#REF!-$BN123)/($BO123-$BN123)))</f>
        <v>#REF!</v>
      </c>
      <c r="BQ123" s="29">
        <f t="shared" si="12"/>
        <v>108616667</v>
      </c>
      <c r="BR123" s="23" t="e">
        <f>+IF(BK123="1 SI","FINALIZADO",IF($BO123&lt;=#REF!,"FINALIZADO","EJECUCIÓN"))</f>
        <v>#REF!</v>
      </c>
      <c r="BS123" s="23">
        <v>108616667</v>
      </c>
      <c r="BT123" s="23">
        <f>+Tabla3[[#This Row],[VALOR TOTAL DE CONTRATO (ANTES DE LIQUIDACIÓN - LIBERACIÓN DE SALDOS)]]-Tabla3[[#This Row],[RECURSO TOTALES DESEMBOLSADOS]]</f>
        <v>0</v>
      </c>
      <c r="BU123" s="23"/>
      <c r="BW123" s="23" t="s">
        <v>98</v>
      </c>
      <c r="BX123" s="23" t="str">
        <f t="shared" si="7"/>
        <v>enero</v>
      </c>
      <c r="BY123" s="23" t="s">
        <v>113</v>
      </c>
      <c r="BZ123" s="23" t="s">
        <v>113</v>
      </c>
      <c r="CA123" s="23" t="s">
        <v>113</v>
      </c>
      <c r="CB123" t="s">
        <v>117</v>
      </c>
      <c r="CC123" t="s">
        <v>118</v>
      </c>
    </row>
    <row r="124" spans="1:81" x14ac:dyDescent="0.25">
      <c r="A124" s="23">
        <v>2024</v>
      </c>
      <c r="B124" s="25">
        <v>117</v>
      </c>
      <c r="C124" s="23" t="s">
        <v>87</v>
      </c>
      <c r="D124" t="s">
        <v>88</v>
      </c>
      <c r="E124" t="s">
        <v>89</v>
      </c>
      <c r="F124" t="s">
        <v>90</v>
      </c>
      <c r="G124" t="s">
        <v>91</v>
      </c>
      <c r="H124" s="23" t="s">
        <v>92</v>
      </c>
      <c r="I124" s="23" t="s">
        <v>93</v>
      </c>
      <c r="J124" t="s">
        <v>1018</v>
      </c>
      <c r="K124" s="23" t="s">
        <v>95</v>
      </c>
      <c r="L124" s="20" t="s">
        <v>1019</v>
      </c>
      <c r="M124" s="28" t="s">
        <v>1020</v>
      </c>
      <c r="N124" s="23"/>
      <c r="O124" s="23" t="s">
        <v>98</v>
      </c>
      <c r="P124" s="20" t="s">
        <v>186</v>
      </c>
      <c r="Q124" s="20" t="s">
        <v>186</v>
      </c>
      <c r="R124" t="s">
        <v>1021</v>
      </c>
      <c r="S124" t="s">
        <v>1008</v>
      </c>
      <c r="T124" t="s">
        <v>1009</v>
      </c>
      <c r="U124" s="6">
        <v>47586000</v>
      </c>
      <c r="V124" s="6">
        <v>47586000</v>
      </c>
      <c r="W124" s="29">
        <v>4326000</v>
      </c>
      <c r="X124" s="29"/>
      <c r="Y124" s="23" t="s">
        <v>104</v>
      </c>
      <c r="Z124" t="s">
        <v>98</v>
      </c>
      <c r="AA124" t="s">
        <v>105</v>
      </c>
      <c r="AB124" s="30"/>
      <c r="AC124" s="30"/>
      <c r="AD124" s="30"/>
      <c r="AE124" s="24">
        <v>3224</v>
      </c>
      <c r="AF124" s="31">
        <v>45294</v>
      </c>
      <c r="AG124">
        <v>45924</v>
      </c>
      <c r="AH124" s="26">
        <v>45320</v>
      </c>
      <c r="AI124" s="32" t="s">
        <v>106</v>
      </c>
      <c r="AJ124" t="s">
        <v>241</v>
      </c>
      <c r="AK124" s="33"/>
      <c r="AL124" t="s">
        <v>98</v>
      </c>
      <c r="AM124" s="26">
        <v>45317</v>
      </c>
      <c r="AN124" s="23" t="s">
        <v>108</v>
      </c>
      <c r="AO124" s="23" t="s">
        <v>108</v>
      </c>
      <c r="AP124" t="s">
        <v>109</v>
      </c>
      <c r="AQ124" t="s">
        <v>191</v>
      </c>
      <c r="AR124" t="s">
        <v>192</v>
      </c>
      <c r="AS124" t="s">
        <v>186</v>
      </c>
      <c r="AT124" s="23">
        <v>80111600</v>
      </c>
      <c r="AU124" s="41" t="s">
        <v>1022</v>
      </c>
      <c r="AV124" s="23" t="s">
        <v>113</v>
      </c>
      <c r="AW124" s="20" t="s">
        <v>114</v>
      </c>
      <c r="AX124" s="26">
        <v>45317</v>
      </c>
      <c r="AY124" s="20" t="s">
        <v>144</v>
      </c>
      <c r="AZ124" s="26">
        <v>45317</v>
      </c>
      <c r="BA124" s="26">
        <v>45320</v>
      </c>
      <c r="BB124" s="26">
        <v>45654</v>
      </c>
      <c r="BC124" s="35">
        <f>+Tabla3[[#This Row],[FECHA TERMINACION
(INICIAL)]]-Tabla3[[#This Row],[FECHA INICIO]]</f>
        <v>334</v>
      </c>
      <c r="BD124" s="35">
        <f>+Tabla3[[#This Row],[PLAZO DE EJECUCIÓN EN DÍAS (INICIAL)]]/30</f>
        <v>11.133333333333333</v>
      </c>
      <c r="BE124" t="s">
        <v>259</v>
      </c>
      <c r="BF124" s="29">
        <f>+[1]BD_2!E123</f>
        <v>0</v>
      </c>
      <c r="BG124" s="29">
        <f>[1]BD_2!BA123</f>
        <v>0</v>
      </c>
      <c r="BH124" s="23">
        <f>[1]BD_2!CF123</f>
        <v>0</v>
      </c>
      <c r="BI124" s="23">
        <f>+COUNTIF(Tabla3[[#This Row],[VALOR REDUCIDO]:[TOTAL TIEMPO PRORROGADO EN DÍAS
]],"&lt;&gt;0")</f>
        <v>0</v>
      </c>
      <c r="BJ124" s="23" t="str">
        <f>+[1]BD_2!CG123</f>
        <v>2 NO</v>
      </c>
      <c r="BK124" s="26" t="str">
        <f>[1]BD_2!CL123</f>
        <v>2 NO</v>
      </c>
      <c r="BL124" s="23" t="s">
        <v>98</v>
      </c>
      <c r="BM124">
        <f t="shared" si="8"/>
        <v>334</v>
      </c>
      <c r="BN124" s="36">
        <f t="shared" si="9"/>
        <v>45320</v>
      </c>
      <c r="BO124" s="36">
        <f t="shared" si="10"/>
        <v>45654</v>
      </c>
      <c r="BP124" s="37" t="e">
        <f>IF(((#REF!-$BN124)/($BO124-$BN124))&gt;=100%,100%,((#REF!-$BN124)/($BO124-$BN124)))</f>
        <v>#REF!</v>
      </c>
      <c r="BQ124" s="29">
        <f t="shared" si="12"/>
        <v>47586000</v>
      </c>
      <c r="BR124" s="23" t="e">
        <f>+IF(BK124="1 SI","FINALIZADO",IF($BO124&lt;=#REF!,"FINALIZADO","EJECUCIÓN"))</f>
        <v>#REF!</v>
      </c>
      <c r="BS124" s="23">
        <v>7498400</v>
      </c>
      <c r="BT124" s="23">
        <f>+Tabla3[[#This Row],[VALOR TOTAL DE CONTRATO (ANTES DE LIQUIDACIÓN - LIBERACIÓN DE SALDOS)]]-Tabla3[[#This Row],[RECURSO TOTALES DESEMBOLSADOS]]</f>
        <v>40087600</v>
      </c>
      <c r="BU124" s="23"/>
      <c r="BW124" s="23" t="s">
        <v>98</v>
      </c>
      <c r="BX124" s="23" t="str">
        <f t="shared" si="7"/>
        <v>enero</v>
      </c>
      <c r="BY124" s="23" t="s">
        <v>113</v>
      </c>
      <c r="BZ124" s="23" t="s">
        <v>113</v>
      </c>
      <c r="CA124" s="23" t="s">
        <v>113</v>
      </c>
      <c r="CB124" t="s">
        <v>117</v>
      </c>
      <c r="CC124" t="s">
        <v>118</v>
      </c>
    </row>
    <row r="125" spans="1:81" x14ac:dyDescent="0.25">
      <c r="A125" s="23">
        <v>2024</v>
      </c>
      <c r="B125" s="25">
        <v>118</v>
      </c>
      <c r="C125" s="23" t="s">
        <v>87</v>
      </c>
      <c r="D125" t="s">
        <v>88</v>
      </c>
      <c r="E125" t="s">
        <v>89</v>
      </c>
      <c r="F125" t="s">
        <v>90</v>
      </c>
      <c r="G125" t="s">
        <v>91</v>
      </c>
      <c r="H125" s="23" t="s">
        <v>92</v>
      </c>
      <c r="I125" s="23" t="s">
        <v>119</v>
      </c>
      <c r="J125" t="s">
        <v>1023</v>
      </c>
      <c r="K125" s="23" t="s">
        <v>95</v>
      </c>
      <c r="L125" s="20" t="s">
        <v>121</v>
      </c>
      <c r="M125" s="28" t="s">
        <v>1024</v>
      </c>
      <c r="N125" s="23"/>
      <c r="O125" s="23" t="s">
        <v>98</v>
      </c>
      <c r="P125" s="20" t="s">
        <v>186</v>
      </c>
      <c r="Q125" s="20" t="s">
        <v>186</v>
      </c>
      <c r="R125" t="s">
        <v>246</v>
      </c>
      <c r="S125" t="s">
        <v>247</v>
      </c>
      <c r="T125" t="s">
        <v>1025</v>
      </c>
      <c r="U125" s="6">
        <v>66000000</v>
      </c>
      <c r="V125" s="6">
        <v>66000000</v>
      </c>
      <c r="W125" s="29">
        <v>6000000</v>
      </c>
      <c r="X125" s="29">
        <v>0</v>
      </c>
      <c r="Y125" s="23" t="s">
        <v>104</v>
      </c>
      <c r="Z125" t="s">
        <v>98</v>
      </c>
      <c r="AA125" t="s">
        <v>105</v>
      </c>
      <c r="AB125" s="30"/>
      <c r="AC125" s="30"/>
      <c r="AD125" s="30"/>
      <c r="AE125" s="24">
        <v>3224</v>
      </c>
      <c r="AF125" s="31">
        <v>45294</v>
      </c>
      <c r="AG125">
        <v>17724</v>
      </c>
      <c r="AH125" s="26">
        <v>45309</v>
      </c>
      <c r="AI125" s="32" t="s">
        <v>106</v>
      </c>
      <c r="AJ125" t="s">
        <v>241</v>
      </c>
      <c r="AK125" s="33"/>
      <c r="AL125" t="s">
        <v>98</v>
      </c>
      <c r="AM125" s="26">
        <v>45308</v>
      </c>
      <c r="AN125" s="23" t="s">
        <v>108</v>
      </c>
      <c r="AO125" s="23" t="s">
        <v>108</v>
      </c>
      <c r="AP125" t="s">
        <v>109</v>
      </c>
      <c r="AQ125" t="s">
        <v>249</v>
      </c>
      <c r="AR125" t="s">
        <v>250</v>
      </c>
      <c r="AS125" t="s">
        <v>186</v>
      </c>
      <c r="AT125" s="23">
        <v>80111600</v>
      </c>
      <c r="AU125" s="41" t="s">
        <v>1026</v>
      </c>
      <c r="AV125" s="23" t="s">
        <v>113</v>
      </c>
      <c r="AW125" s="20" t="s">
        <v>114</v>
      </c>
      <c r="AX125" s="26">
        <v>45308</v>
      </c>
      <c r="AY125" s="20" t="s">
        <v>144</v>
      </c>
      <c r="AZ125" s="26">
        <v>45308</v>
      </c>
      <c r="BA125" s="26">
        <v>45309</v>
      </c>
      <c r="BB125" s="26">
        <v>45643</v>
      </c>
      <c r="BC125" s="35">
        <f>+Tabla3[[#This Row],[FECHA TERMINACION
(INICIAL)]]-Tabla3[[#This Row],[FECHA INICIO]]</f>
        <v>334</v>
      </c>
      <c r="BD125" s="35">
        <f>+Tabla3[[#This Row],[PLAZO DE EJECUCIÓN EN DÍAS (INICIAL)]]/30</f>
        <v>11.133333333333333</v>
      </c>
      <c r="BE125" t="s">
        <v>259</v>
      </c>
      <c r="BF125" s="29">
        <f>+[1]BD_2!E124</f>
        <v>0</v>
      </c>
      <c r="BG125" s="29">
        <f>[1]BD_2!BA124</f>
        <v>2600000</v>
      </c>
      <c r="BH125" s="23">
        <f>[1]BD_2!CF124</f>
        <v>13</v>
      </c>
      <c r="BI125" s="23">
        <f>+COUNTIF(Tabla3[[#This Row],[VALOR REDUCIDO]:[TOTAL TIEMPO PRORROGADO EN DÍAS
]],"&lt;&gt;0")</f>
        <v>2</v>
      </c>
      <c r="BJ125" s="23" t="str">
        <f>+[1]BD_2!CG124</f>
        <v>2 NO</v>
      </c>
      <c r="BK125" s="26" t="str">
        <f>[1]BD_2!CL124</f>
        <v>2 NO</v>
      </c>
      <c r="BL125" s="23" t="s">
        <v>98</v>
      </c>
      <c r="BM125">
        <f t="shared" si="8"/>
        <v>347</v>
      </c>
      <c r="BN125" s="36">
        <f t="shared" si="9"/>
        <v>45309</v>
      </c>
      <c r="BO125" s="36">
        <f t="shared" si="10"/>
        <v>45656</v>
      </c>
      <c r="BP125" s="37" t="e">
        <f>IF(((#REF!-$BN125)/($BO125-$BN125))&gt;=100%,100%,((#REF!-$BN125)/($BO125-$BN125)))</f>
        <v>#REF!</v>
      </c>
      <c r="BQ125" s="29">
        <f t="shared" si="12"/>
        <v>68600000</v>
      </c>
      <c r="BR125" s="23" t="e">
        <f>+IF(BK125="1 SI","FINALIZADO",IF($BO125&lt;=#REF!,"FINALIZADO","EJECUCIÓN"))</f>
        <v>#REF!</v>
      </c>
      <c r="BS125" s="23">
        <v>68600000</v>
      </c>
      <c r="BT125" s="23">
        <f>+Tabla3[[#This Row],[VALOR TOTAL DE CONTRATO (ANTES DE LIQUIDACIÓN - LIBERACIÓN DE SALDOS)]]-Tabla3[[#This Row],[RECURSO TOTALES DESEMBOLSADOS]]</f>
        <v>0</v>
      </c>
      <c r="BU125" s="23"/>
      <c r="BW125" s="23" t="s">
        <v>98</v>
      </c>
      <c r="BX125" s="23" t="str">
        <f t="shared" si="7"/>
        <v>enero</v>
      </c>
      <c r="BY125" s="23" t="s">
        <v>113</v>
      </c>
      <c r="BZ125" s="23" t="s">
        <v>113</v>
      </c>
      <c r="CA125" s="23" t="s">
        <v>113</v>
      </c>
      <c r="CB125" t="s">
        <v>117</v>
      </c>
      <c r="CC125" t="s">
        <v>118</v>
      </c>
    </row>
    <row r="126" spans="1:81" x14ac:dyDescent="0.25">
      <c r="A126" s="23">
        <v>2024</v>
      </c>
      <c r="B126" s="25">
        <v>119</v>
      </c>
      <c r="C126" s="23" t="s">
        <v>87</v>
      </c>
      <c r="D126" t="s">
        <v>88</v>
      </c>
      <c r="E126" t="s">
        <v>89</v>
      </c>
      <c r="F126" t="s">
        <v>90</v>
      </c>
      <c r="G126" t="s">
        <v>91</v>
      </c>
      <c r="H126" s="23" t="s">
        <v>92</v>
      </c>
      <c r="I126" s="23" t="s">
        <v>119</v>
      </c>
      <c r="J126" t="s">
        <v>1027</v>
      </c>
      <c r="K126" s="23" t="s">
        <v>95</v>
      </c>
      <c r="L126" s="20" t="s">
        <v>121</v>
      </c>
      <c r="M126" s="28" t="s">
        <v>1028</v>
      </c>
      <c r="N126" s="23"/>
      <c r="O126" s="23" t="s">
        <v>98</v>
      </c>
      <c r="P126" s="20" t="s">
        <v>186</v>
      </c>
      <c r="Q126" s="20" t="s">
        <v>186</v>
      </c>
      <c r="R126" t="s">
        <v>1029</v>
      </c>
      <c r="S126" t="s">
        <v>1030</v>
      </c>
      <c r="T126" t="s">
        <v>1031</v>
      </c>
      <c r="U126" s="6">
        <v>90640000</v>
      </c>
      <c r="V126" s="6">
        <v>90640000</v>
      </c>
      <c r="W126" s="29">
        <v>8240000</v>
      </c>
      <c r="X126" s="29">
        <v>0</v>
      </c>
      <c r="Y126" s="23" t="s">
        <v>104</v>
      </c>
      <c r="Z126" t="s">
        <v>98</v>
      </c>
      <c r="AA126" t="s">
        <v>105</v>
      </c>
      <c r="AB126" s="30"/>
      <c r="AC126" s="30"/>
      <c r="AD126" s="30"/>
      <c r="AE126" s="24">
        <v>3224</v>
      </c>
      <c r="AF126" s="31">
        <v>45294</v>
      </c>
      <c r="AG126">
        <v>15624</v>
      </c>
      <c r="AH126" s="26">
        <v>45308</v>
      </c>
      <c r="AI126" s="32" t="s">
        <v>106</v>
      </c>
      <c r="AJ126" t="s">
        <v>241</v>
      </c>
      <c r="AK126" s="27">
        <v>202300000000272</v>
      </c>
      <c r="AL126" t="s">
        <v>98</v>
      </c>
      <c r="AM126" s="26">
        <v>45307</v>
      </c>
      <c r="AN126" s="23" t="s">
        <v>108</v>
      </c>
      <c r="AO126" s="23" t="s">
        <v>108</v>
      </c>
      <c r="AP126" t="s">
        <v>109</v>
      </c>
      <c r="AQ126" t="s">
        <v>249</v>
      </c>
      <c r="AR126" t="s">
        <v>250</v>
      </c>
      <c r="AS126" t="s">
        <v>186</v>
      </c>
      <c r="AT126" s="23">
        <v>80111600</v>
      </c>
      <c r="AU126" s="41" t="s">
        <v>1032</v>
      </c>
      <c r="AV126" s="23" t="s">
        <v>113</v>
      </c>
      <c r="AW126" s="20" t="s">
        <v>114</v>
      </c>
      <c r="AX126" s="26">
        <v>45307</v>
      </c>
      <c r="AY126" s="20" t="s">
        <v>144</v>
      </c>
      <c r="AZ126" s="26">
        <v>45307</v>
      </c>
      <c r="BA126" s="26">
        <v>45308</v>
      </c>
      <c r="BB126" s="26">
        <v>45454</v>
      </c>
      <c r="BC126" s="35">
        <f>+Tabla3[[#This Row],[FECHA TERMINACION
(INICIAL)]]-Tabla3[[#This Row],[FECHA INICIO]]</f>
        <v>146</v>
      </c>
      <c r="BD126" s="35">
        <f>+Tabla3[[#This Row],[PLAZO DE EJECUCIÓN EN DÍAS (INICIAL)]]/30</f>
        <v>4.8666666666666663</v>
      </c>
      <c r="BE126" t="s">
        <v>745</v>
      </c>
      <c r="BF126" s="29">
        <f>+[1]BD_2!E125</f>
        <v>0</v>
      </c>
      <c r="BG126" s="29">
        <f>[1]BD_2!BA125</f>
        <v>3845333</v>
      </c>
      <c r="BH126" s="23">
        <f>[1]BD_2!CF125</f>
        <v>14</v>
      </c>
      <c r="BI126" s="23">
        <f>+COUNTIF(Tabla3[[#This Row],[VALOR REDUCIDO]:[TOTAL TIEMPO PRORROGADO EN DÍAS
]],"&lt;&gt;0")</f>
        <v>2</v>
      </c>
      <c r="BJ126" s="23" t="str">
        <f>+[1]BD_2!CG125</f>
        <v>2 NO</v>
      </c>
      <c r="BK126" s="26" t="str">
        <f>[1]BD_2!CL125</f>
        <v>2 NO</v>
      </c>
      <c r="BL126" s="23" t="s">
        <v>113</v>
      </c>
      <c r="BM126">
        <f t="shared" si="8"/>
        <v>160</v>
      </c>
      <c r="BN126" s="36">
        <f t="shared" si="9"/>
        <v>45308</v>
      </c>
      <c r="BO126" s="36">
        <f t="shared" si="10"/>
        <v>45468</v>
      </c>
      <c r="BP126" s="37" t="e">
        <f>IF(((#REF!-$BN126)/($BO126-$BN126))&gt;=100%,100%,((#REF!-$BN126)/($BO126-$BN126)))</f>
        <v>#REF!</v>
      </c>
      <c r="BQ126" s="29">
        <f t="shared" si="12"/>
        <v>94485333</v>
      </c>
      <c r="BR126" s="23" t="e">
        <f>+IF(BK126="1 SI","FINALIZADO",IF($BO126&lt;=#REF!,"FINALIZADO","EJECUCIÓN"))</f>
        <v>#REF!</v>
      </c>
      <c r="BS126" s="23">
        <v>39826666</v>
      </c>
      <c r="BT126" s="23">
        <f>+Tabla3[[#This Row],[VALOR TOTAL DE CONTRATO (ANTES DE LIQUIDACIÓN - LIBERACIÓN DE SALDOS)]]-Tabla3[[#This Row],[RECURSO TOTALES DESEMBOLSADOS]]</f>
        <v>54658667</v>
      </c>
      <c r="BU126" s="23"/>
      <c r="BW126" s="23" t="s">
        <v>98</v>
      </c>
      <c r="BX126" s="23" t="str">
        <f t="shared" si="7"/>
        <v>enero</v>
      </c>
      <c r="BY126" s="23" t="s">
        <v>113</v>
      </c>
      <c r="BZ126" s="23" t="s">
        <v>113</v>
      </c>
      <c r="CA126" s="23" t="s">
        <v>113</v>
      </c>
      <c r="CB126" t="s">
        <v>117</v>
      </c>
      <c r="CC126" t="s">
        <v>118</v>
      </c>
    </row>
    <row r="127" spans="1:81" x14ac:dyDescent="0.25">
      <c r="A127" s="23">
        <v>2024</v>
      </c>
      <c r="B127" s="25" t="s">
        <v>1033</v>
      </c>
      <c r="C127" s="23" t="s">
        <v>87</v>
      </c>
      <c r="D127" t="s">
        <v>88</v>
      </c>
      <c r="E127" t="s">
        <v>89</v>
      </c>
      <c r="F127" t="s">
        <v>90</v>
      </c>
      <c r="G127" t="s">
        <v>91</v>
      </c>
      <c r="H127" s="23" t="s">
        <v>92</v>
      </c>
      <c r="I127" s="23" t="s">
        <v>119</v>
      </c>
      <c r="J127" t="s">
        <v>1034</v>
      </c>
      <c r="K127" s="23" t="s">
        <v>95</v>
      </c>
      <c r="L127" s="20" t="s">
        <v>121</v>
      </c>
      <c r="M127" s="28" t="s">
        <v>1035</v>
      </c>
      <c r="N127" s="23"/>
      <c r="O127" s="23" t="s">
        <v>98</v>
      </c>
      <c r="P127" s="20" t="s">
        <v>186</v>
      </c>
      <c r="Q127" s="20" t="s">
        <v>186</v>
      </c>
      <c r="R127" t="s">
        <v>1029</v>
      </c>
      <c r="S127" t="s">
        <v>1030</v>
      </c>
      <c r="T127" t="s">
        <v>1036</v>
      </c>
      <c r="U127" s="6">
        <v>50813334</v>
      </c>
      <c r="V127" s="6">
        <v>50813334</v>
      </c>
      <c r="W127" s="29">
        <v>8240000</v>
      </c>
      <c r="X127" s="29">
        <v>0</v>
      </c>
      <c r="Y127" s="23" t="s">
        <v>104</v>
      </c>
      <c r="Z127" t="s">
        <v>98</v>
      </c>
      <c r="AA127" t="s">
        <v>105</v>
      </c>
      <c r="AB127" s="30"/>
      <c r="AC127" s="30"/>
      <c r="AD127" s="30"/>
      <c r="AE127" s="24">
        <v>3224</v>
      </c>
      <c r="AF127" s="31">
        <v>45294</v>
      </c>
      <c r="AG127">
        <v>343424</v>
      </c>
      <c r="AH127" s="26">
        <v>45455</v>
      </c>
      <c r="AI127" s="32" t="s">
        <v>106</v>
      </c>
      <c r="AJ127" t="s">
        <v>241</v>
      </c>
      <c r="AK127" s="27">
        <v>202300000000272</v>
      </c>
      <c r="AL127" t="s">
        <v>98</v>
      </c>
      <c r="AM127" s="26">
        <v>45455</v>
      </c>
      <c r="AN127" s="23" t="s">
        <v>108</v>
      </c>
      <c r="AO127" s="23" t="s">
        <v>108</v>
      </c>
      <c r="AP127" t="s">
        <v>109</v>
      </c>
      <c r="AQ127" t="s">
        <v>249</v>
      </c>
      <c r="AR127" t="s">
        <v>250</v>
      </c>
      <c r="AS127" t="s">
        <v>186</v>
      </c>
      <c r="AT127" s="23">
        <v>80111600</v>
      </c>
      <c r="AU127" s="41" t="s">
        <v>1032</v>
      </c>
      <c r="AV127" s="23" t="s">
        <v>113</v>
      </c>
      <c r="AW127" s="20" t="s">
        <v>114</v>
      </c>
      <c r="AX127" s="26">
        <v>45455</v>
      </c>
      <c r="AY127" s="20" t="s">
        <v>144</v>
      </c>
      <c r="AZ127" s="26">
        <v>45455</v>
      </c>
      <c r="BA127" s="26">
        <v>45455</v>
      </c>
      <c r="BB127" s="26">
        <v>45642</v>
      </c>
      <c r="BC127" s="35">
        <f>+Tabla3[[#This Row],[FECHA TERMINACION
(INICIAL)]]-Tabla3[[#This Row],[FECHA INICIO]]</f>
        <v>187</v>
      </c>
      <c r="BD127" s="35">
        <f>+Tabla3[[#This Row],[PLAZO DE EJECUCIÓN EN DÍAS (INICIAL)]]/30</f>
        <v>6.2333333333333334</v>
      </c>
      <c r="BE127" t="s">
        <v>745</v>
      </c>
      <c r="BF127" s="29">
        <f>+[1]BD_2!E126</f>
        <v>0</v>
      </c>
      <c r="BG127" s="29">
        <f>[1]BD_2!BA126</f>
        <v>0</v>
      </c>
      <c r="BH127" s="23">
        <f>[1]BD_2!CF126</f>
        <v>14</v>
      </c>
      <c r="BI127" s="23">
        <f>+COUNTIF(Tabla3[[#This Row],[VALOR REDUCIDO]:[TOTAL TIEMPO PRORROGADO EN DÍAS
]],"&lt;&gt;0")</f>
        <v>1</v>
      </c>
      <c r="BJ127" s="23" t="str">
        <f>+[1]BD_2!CG126</f>
        <v>2 NO</v>
      </c>
      <c r="BK127" s="26" t="str">
        <f>[1]BD_2!CL126</f>
        <v>2 NO</v>
      </c>
      <c r="BL127" s="23" t="s">
        <v>98</v>
      </c>
      <c r="BM127">
        <f t="shared" si="8"/>
        <v>201</v>
      </c>
      <c r="BN127" s="36">
        <f t="shared" si="9"/>
        <v>45455</v>
      </c>
      <c r="BO127" s="36">
        <f t="shared" si="10"/>
        <v>45656</v>
      </c>
      <c r="BP127" s="37" t="e">
        <f>IF(((#REF!-$BN127)/($BO127-$BN127))&gt;=100%,100%,((#REF!-$BN127)/($BO127-$BN127)))</f>
        <v>#REF!</v>
      </c>
      <c r="BQ127" s="29">
        <f t="shared" si="12"/>
        <v>50813334</v>
      </c>
      <c r="BR127" s="23" t="e">
        <f>+IF(BK127="1 SI","FINALIZADO",IF($BO127&lt;=#REF!,"FINALIZADO","EJECUCIÓN"))</f>
        <v>#REF!</v>
      </c>
      <c r="BS127" s="23">
        <v>54658667</v>
      </c>
      <c r="BT127" s="23">
        <v>0</v>
      </c>
      <c r="BU127" s="23"/>
      <c r="BW127" s="23" t="s">
        <v>98</v>
      </c>
      <c r="BX127" s="23" t="str">
        <f t="shared" si="7"/>
        <v>junio</v>
      </c>
      <c r="BY127" s="23" t="s">
        <v>113</v>
      </c>
      <c r="BZ127" s="23" t="s">
        <v>113</v>
      </c>
      <c r="CA127" s="23" t="s">
        <v>113</v>
      </c>
      <c r="CB127" t="s">
        <v>117</v>
      </c>
      <c r="CC127" t="s">
        <v>118</v>
      </c>
    </row>
    <row r="128" spans="1:81" x14ac:dyDescent="0.25">
      <c r="A128" s="23">
        <v>2024</v>
      </c>
      <c r="B128" s="25">
        <v>120</v>
      </c>
      <c r="C128" s="23" t="s">
        <v>87</v>
      </c>
      <c r="D128" t="s">
        <v>88</v>
      </c>
      <c r="E128" t="s">
        <v>89</v>
      </c>
      <c r="F128" t="s">
        <v>90</v>
      </c>
      <c r="G128" t="s">
        <v>91</v>
      </c>
      <c r="H128" s="23" t="s">
        <v>92</v>
      </c>
      <c r="I128" s="23" t="s">
        <v>119</v>
      </c>
      <c r="J128" t="s">
        <v>1037</v>
      </c>
      <c r="K128" s="23" t="s">
        <v>95</v>
      </c>
      <c r="L128" s="20" t="s">
        <v>121</v>
      </c>
      <c r="M128" s="48" t="s">
        <v>1038</v>
      </c>
      <c r="N128" s="23"/>
      <c r="O128" s="23" t="s">
        <v>98</v>
      </c>
      <c r="P128" s="20" t="s">
        <v>186</v>
      </c>
      <c r="Q128" s="20" t="s">
        <v>186</v>
      </c>
      <c r="R128" t="s">
        <v>1039</v>
      </c>
      <c r="S128" t="s">
        <v>1040</v>
      </c>
      <c r="T128" t="s">
        <v>1041</v>
      </c>
      <c r="U128" s="6">
        <v>96305000</v>
      </c>
      <c r="V128" s="6">
        <v>96305000</v>
      </c>
      <c r="W128" s="29">
        <v>8755000</v>
      </c>
      <c r="X128" s="29">
        <v>0</v>
      </c>
      <c r="Y128" s="23" t="s">
        <v>104</v>
      </c>
      <c r="Z128" t="s">
        <v>98</v>
      </c>
      <c r="AA128" t="s">
        <v>105</v>
      </c>
      <c r="AB128" s="30"/>
      <c r="AC128" s="30"/>
      <c r="AD128" s="30"/>
      <c r="AE128" s="24">
        <v>3224</v>
      </c>
      <c r="AF128" s="31">
        <v>45294</v>
      </c>
      <c r="AG128">
        <v>22824</v>
      </c>
      <c r="AH128" s="26">
        <v>45310</v>
      </c>
      <c r="AI128" s="32" t="s">
        <v>106</v>
      </c>
      <c r="AJ128" t="s">
        <v>241</v>
      </c>
      <c r="AK128" s="33"/>
      <c r="AL128" t="s">
        <v>98</v>
      </c>
      <c r="AM128" s="26">
        <v>45309</v>
      </c>
      <c r="AN128" s="23" t="s">
        <v>108</v>
      </c>
      <c r="AO128" s="23" t="s">
        <v>108</v>
      </c>
      <c r="AP128" t="s">
        <v>109</v>
      </c>
      <c r="AQ128" t="s">
        <v>249</v>
      </c>
      <c r="AR128" t="s">
        <v>250</v>
      </c>
      <c r="AS128" t="s">
        <v>186</v>
      </c>
      <c r="AT128" s="23">
        <v>80111600</v>
      </c>
      <c r="AU128" s="41" t="s">
        <v>1042</v>
      </c>
      <c r="AV128" s="23" t="s">
        <v>113</v>
      </c>
      <c r="AW128" s="20" t="s">
        <v>114</v>
      </c>
      <c r="AX128" s="26">
        <v>45309</v>
      </c>
      <c r="AY128" s="20" t="s">
        <v>144</v>
      </c>
      <c r="AZ128" s="26">
        <v>45309</v>
      </c>
      <c r="BA128" s="26">
        <v>45310</v>
      </c>
      <c r="BB128" s="26">
        <v>45644</v>
      </c>
      <c r="BC128" s="35">
        <f>+Tabla3[[#This Row],[FECHA TERMINACION
(INICIAL)]]-Tabla3[[#This Row],[FECHA INICIO]]</f>
        <v>334</v>
      </c>
      <c r="BD128" s="35">
        <f>+Tabla3[[#This Row],[PLAZO DE EJECUCIÓN EN DÍAS (INICIAL)]]/30</f>
        <v>11.133333333333333</v>
      </c>
      <c r="BE128" t="s">
        <v>259</v>
      </c>
      <c r="BF128" s="29">
        <f>+[1]BD_2!E127</f>
        <v>0</v>
      </c>
      <c r="BG128" s="29">
        <f>[1]BD_2!BA127</f>
        <v>3502000</v>
      </c>
      <c r="BH128" s="23">
        <f>[1]BD_2!CF127</f>
        <v>12</v>
      </c>
      <c r="BI128" s="23">
        <f>+COUNTIF(Tabla3[[#This Row],[VALOR REDUCIDO]:[TOTAL TIEMPO PRORROGADO EN DÍAS
]],"&lt;&gt;0")</f>
        <v>2</v>
      </c>
      <c r="BJ128" s="23" t="str">
        <f>+[1]BD_2!CG127</f>
        <v>2 NO</v>
      </c>
      <c r="BK128" s="26" t="str">
        <f>[1]BD_2!CL127</f>
        <v>2 NO</v>
      </c>
      <c r="BL128" s="23" t="s">
        <v>98</v>
      </c>
      <c r="BM128">
        <f t="shared" si="8"/>
        <v>346</v>
      </c>
      <c r="BN128" s="36">
        <f t="shared" si="9"/>
        <v>45310</v>
      </c>
      <c r="BO128" s="36">
        <f t="shared" si="10"/>
        <v>45656</v>
      </c>
      <c r="BP128" s="37" t="e">
        <f>IF(((#REF!-$BN128)/($BO128-$BN128))&gt;=100%,100%,((#REF!-$BN128)/($BO128-$BN128)))</f>
        <v>#REF!</v>
      </c>
      <c r="BQ128" s="29">
        <f t="shared" si="12"/>
        <v>99807000</v>
      </c>
      <c r="BR128" s="23" t="e">
        <f>+IF(BK128="1 SI","FINALIZADO",IF($BO128&lt;=#REF!,"FINALIZADO","EJECUCIÓN"))</f>
        <v>#REF!</v>
      </c>
      <c r="BS128" s="23">
        <v>99807000</v>
      </c>
      <c r="BT128" s="23">
        <f>+Tabla3[[#This Row],[VALOR TOTAL DE CONTRATO (ANTES DE LIQUIDACIÓN - LIBERACIÓN DE SALDOS)]]-Tabla3[[#This Row],[RECURSO TOTALES DESEMBOLSADOS]]</f>
        <v>0</v>
      </c>
      <c r="BU128" s="23"/>
      <c r="BW128" s="23" t="s">
        <v>98</v>
      </c>
      <c r="BX128" s="23" t="str">
        <f t="shared" si="7"/>
        <v>enero</v>
      </c>
      <c r="BY128" s="23" t="s">
        <v>113</v>
      </c>
      <c r="BZ128" s="23" t="s">
        <v>113</v>
      </c>
      <c r="CA128" s="23" t="s">
        <v>113</v>
      </c>
      <c r="CB128" t="s">
        <v>117</v>
      </c>
      <c r="CC128" t="s">
        <v>118</v>
      </c>
    </row>
    <row r="129" spans="1:81" x14ac:dyDescent="0.25">
      <c r="A129" s="23">
        <v>2024</v>
      </c>
      <c r="B129" s="25">
        <v>121</v>
      </c>
      <c r="C129" s="23" t="s">
        <v>87</v>
      </c>
      <c r="D129" t="s">
        <v>88</v>
      </c>
      <c r="E129" t="s">
        <v>89</v>
      </c>
      <c r="F129" t="s">
        <v>90</v>
      </c>
      <c r="G129" t="s">
        <v>91</v>
      </c>
      <c r="H129" s="23" t="s">
        <v>92</v>
      </c>
      <c r="I129" s="23" t="s">
        <v>119</v>
      </c>
      <c r="J129" t="s">
        <v>1043</v>
      </c>
      <c r="K129" s="23" t="s">
        <v>95</v>
      </c>
      <c r="L129" s="20" t="s">
        <v>643</v>
      </c>
      <c r="M129" s="28" t="s">
        <v>1044</v>
      </c>
      <c r="N129" s="23"/>
      <c r="O129" s="23" t="s">
        <v>98</v>
      </c>
      <c r="P129" s="20" t="s">
        <v>269</v>
      </c>
      <c r="Q129" s="20" t="s">
        <v>269</v>
      </c>
      <c r="R129" t="s">
        <v>1045</v>
      </c>
      <c r="S129" t="s">
        <v>1046</v>
      </c>
      <c r="T129" t="s">
        <v>917</v>
      </c>
      <c r="U129" s="29">
        <v>93610000</v>
      </c>
      <c r="V129" s="29">
        <v>93610000</v>
      </c>
      <c r="W129" s="29">
        <v>8140000</v>
      </c>
      <c r="X129" s="29">
        <v>0</v>
      </c>
      <c r="Y129" s="23" t="s">
        <v>104</v>
      </c>
      <c r="Z129" t="s">
        <v>98</v>
      </c>
      <c r="AA129" t="s">
        <v>105</v>
      </c>
      <c r="AB129" s="30"/>
      <c r="AC129" s="30"/>
      <c r="AD129" s="30"/>
      <c r="AE129" s="24">
        <v>5524</v>
      </c>
      <c r="AF129" s="31">
        <v>45295</v>
      </c>
      <c r="AG129">
        <v>15224</v>
      </c>
      <c r="AH129" s="26">
        <v>45308</v>
      </c>
      <c r="AI129" s="32" t="s">
        <v>106</v>
      </c>
      <c r="AJ129" t="s">
        <v>940</v>
      </c>
      <c r="AK129" s="33"/>
      <c r="AL129" t="s">
        <v>98</v>
      </c>
      <c r="AM129" s="26">
        <v>45307</v>
      </c>
      <c r="AN129" s="23" t="s">
        <v>108</v>
      </c>
      <c r="AO129" s="23" t="s">
        <v>108</v>
      </c>
      <c r="AP129" t="s">
        <v>109</v>
      </c>
      <c r="AQ129" t="s">
        <v>1047</v>
      </c>
      <c r="AR129" t="s">
        <v>1048</v>
      </c>
      <c r="AS129" t="s">
        <v>269</v>
      </c>
      <c r="AT129" s="23">
        <v>80111600</v>
      </c>
      <c r="AU129" s="41" t="s">
        <v>1049</v>
      </c>
      <c r="AV129" s="23" t="s">
        <v>113</v>
      </c>
      <c r="AW129" s="20" t="s">
        <v>114</v>
      </c>
      <c r="AX129" s="26">
        <v>45307</v>
      </c>
      <c r="AY129" s="20" t="s">
        <v>115</v>
      </c>
      <c r="AZ129" s="26">
        <v>45307</v>
      </c>
      <c r="BA129" s="26">
        <v>45308</v>
      </c>
      <c r="BB129" s="26">
        <v>45656</v>
      </c>
      <c r="BC129" s="35">
        <f>+Tabla3[[#This Row],[FECHA TERMINACION
(INICIAL)]]-Tabla3[[#This Row],[FECHA INICIO]]</f>
        <v>348</v>
      </c>
      <c r="BD129" s="35">
        <f>+Tabla3[[#This Row],[PLAZO DE EJECUCIÓN EN DÍAS (INICIAL)]]/30</f>
        <v>11.6</v>
      </c>
      <c r="BE129" t="s">
        <v>921</v>
      </c>
      <c r="BF129" s="29">
        <f>+[1]BD_2!E128</f>
        <v>0</v>
      </c>
      <c r="BG129" s="29">
        <f>[1]BD_2!BA128</f>
        <v>0</v>
      </c>
      <c r="BH129" s="23">
        <f>[1]BD_2!CF128</f>
        <v>0</v>
      </c>
      <c r="BI129" s="23">
        <f>+COUNTIF(Tabla3[[#This Row],[VALOR REDUCIDO]:[TOTAL TIEMPO PRORROGADO EN DÍAS
]],"&lt;&gt;0")</f>
        <v>0</v>
      </c>
      <c r="BJ129" s="23" t="str">
        <f>+[1]BD_2!CG128</f>
        <v>2 NO</v>
      </c>
      <c r="BK129" s="26" t="str">
        <f>[1]BD_2!CL128</f>
        <v>2 NO</v>
      </c>
      <c r="BL129" s="23" t="s">
        <v>98</v>
      </c>
      <c r="BM129">
        <f t="shared" si="8"/>
        <v>348</v>
      </c>
      <c r="BN129" s="36">
        <f t="shared" si="9"/>
        <v>45308</v>
      </c>
      <c r="BO129" s="36">
        <f t="shared" si="10"/>
        <v>45656</v>
      </c>
      <c r="BP129" s="37" t="e">
        <f>IF(((#REF!-$BN129)/($BO129-$BN129))&gt;=100%,100%,((#REF!-$BN129)/($BO129-$BN129)))</f>
        <v>#REF!</v>
      </c>
      <c r="BQ129" s="29">
        <f t="shared" si="12"/>
        <v>93610000</v>
      </c>
      <c r="BR129" s="23" t="e">
        <f>+IF(BK129="1 SI","FINALIZADO",IF($BO129&lt;=#REF!,"FINALIZADO","EJECUCIÓN"))</f>
        <v>#REF!</v>
      </c>
      <c r="BS129" s="23">
        <v>93338667</v>
      </c>
      <c r="BT129" s="23">
        <f>+Tabla3[[#This Row],[VALOR TOTAL DE CONTRATO (ANTES DE LIQUIDACIÓN - LIBERACIÓN DE SALDOS)]]-Tabla3[[#This Row],[RECURSO TOTALES DESEMBOLSADOS]]</f>
        <v>271333</v>
      </c>
      <c r="BU129" s="23"/>
      <c r="BW129" s="23" t="s">
        <v>98</v>
      </c>
      <c r="BX129" s="23" t="str">
        <f t="shared" si="7"/>
        <v>enero</v>
      </c>
      <c r="BY129" s="23" t="s">
        <v>113</v>
      </c>
      <c r="BZ129" s="23" t="s">
        <v>113</v>
      </c>
      <c r="CA129" s="23" t="s">
        <v>113</v>
      </c>
      <c r="CB129" t="s">
        <v>117</v>
      </c>
      <c r="CC129" t="s">
        <v>118</v>
      </c>
    </row>
    <row r="130" spans="1:81" x14ac:dyDescent="0.25">
      <c r="A130" s="23">
        <v>2024</v>
      </c>
      <c r="B130" s="25">
        <v>122</v>
      </c>
      <c r="C130" s="23" t="s">
        <v>87</v>
      </c>
      <c r="D130" t="s">
        <v>88</v>
      </c>
      <c r="E130" t="s">
        <v>89</v>
      </c>
      <c r="F130" t="s">
        <v>90</v>
      </c>
      <c r="G130" t="s">
        <v>91</v>
      </c>
      <c r="H130" s="23" t="s">
        <v>92</v>
      </c>
      <c r="I130" s="23" t="s">
        <v>119</v>
      </c>
      <c r="J130" t="s">
        <v>1050</v>
      </c>
      <c r="K130" s="23" t="s">
        <v>95</v>
      </c>
      <c r="L130" s="20" t="s">
        <v>121</v>
      </c>
      <c r="M130" s="28" t="s">
        <v>1051</v>
      </c>
      <c r="N130" s="23"/>
      <c r="O130" s="23" t="s">
        <v>98</v>
      </c>
      <c r="P130" s="20" t="s">
        <v>186</v>
      </c>
      <c r="Q130" s="20" t="s">
        <v>186</v>
      </c>
      <c r="R130" t="s">
        <v>1052</v>
      </c>
      <c r="S130" t="s">
        <v>1053</v>
      </c>
      <c r="T130" t="s">
        <v>1054</v>
      </c>
      <c r="U130" s="6">
        <v>99000000</v>
      </c>
      <c r="V130" s="6">
        <v>99000000</v>
      </c>
      <c r="W130" s="29">
        <v>9000000</v>
      </c>
      <c r="X130" s="29">
        <v>0</v>
      </c>
      <c r="Y130" s="23" t="s">
        <v>104</v>
      </c>
      <c r="Z130" t="s">
        <v>98</v>
      </c>
      <c r="AA130" t="s">
        <v>105</v>
      </c>
      <c r="AB130" s="30"/>
      <c r="AC130" s="30"/>
      <c r="AD130" s="30"/>
      <c r="AE130" s="24">
        <v>3224</v>
      </c>
      <c r="AF130" s="31">
        <v>45294</v>
      </c>
      <c r="AG130">
        <v>29924</v>
      </c>
      <c r="AH130" s="26">
        <v>45313</v>
      </c>
      <c r="AI130" s="32" t="s">
        <v>106</v>
      </c>
      <c r="AJ130" t="s">
        <v>190</v>
      </c>
      <c r="AK130" s="33"/>
      <c r="AL130" t="s">
        <v>98</v>
      </c>
      <c r="AM130" s="26">
        <v>45309</v>
      </c>
      <c r="AN130" s="23" t="s">
        <v>108</v>
      </c>
      <c r="AO130" s="23" t="s">
        <v>108</v>
      </c>
      <c r="AP130" t="s">
        <v>109</v>
      </c>
      <c r="AQ130" t="s">
        <v>1055</v>
      </c>
      <c r="AR130" t="s">
        <v>1056</v>
      </c>
      <c r="AS130" t="s">
        <v>186</v>
      </c>
      <c r="AT130" s="23">
        <v>80111600</v>
      </c>
      <c r="AU130" s="41" t="s">
        <v>1057</v>
      </c>
      <c r="AV130" s="23" t="s">
        <v>113</v>
      </c>
      <c r="AW130" s="20" t="s">
        <v>114</v>
      </c>
      <c r="AX130" s="26">
        <v>45310</v>
      </c>
      <c r="AY130" s="20" t="s">
        <v>144</v>
      </c>
      <c r="AZ130" s="26">
        <v>45310</v>
      </c>
      <c r="BA130" s="26">
        <v>45313</v>
      </c>
      <c r="BB130" s="26">
        <v>45647</v>
      </c>
      <c r="BC130" s="35">
        <f>+Tabla3[[#This Row],[FECHA TERMINACION
(INICIAL)]]-Tabla3[[#This Row],[FECHA INICIO]]</f>
        <v>334</v>
      </c>
      <c r="BD130" s="35">
        <f>+Tabla3[[#This Row],[PLAZO DE EJECUCIÓN EN DÍAS (INICIAL)]]/30</f>
        <v>11.133333333333333</v>
      </c>
      <c r="BE130" t="s">
        <v>738</v>
      </c>
      <c r="BF130" s="29">
        <f>+[1]BD_2!E129</f>
        <v>0</v>
      </c>
      <c r="BG130" s="29">
        <f>[1]BD_2!BA129</f>
        <v>2700000</v>
      </c>
      <c r="BH130" s="23">
        <f>[1]BD_2!CF129</f>
        <v>9</v>
      </c>
      <c r="BI130" s="23">
        <f>+COUNTIF(Tabla3[[#This Row],[VALOR REDUCIDO]:[TOTAL TIEMPO PRORROGADO EN DÍAS
]],"&lt;&gt;0")</f>
        <v>2</v>
      </c>
      <c r="BJ130" s="23" t="str">
        <f>+[1]BD_2!CG129</f>
        <v>2 NO</v>
      </c>
      <c r="BK130" s="26" t="str">
        <f>[1]BD_2!CL129</f>
        <v>2 NO</v>
      </c>
      <c r="BL130" s="23" t="s">
        <v>98</v>
      </c>
      <c r="BM130">
        <f t="shared" si="8"/>
        <v>343</v>
      </c>
      <c r="BN130" s="36">
        <f t="shared" si="9"/>
        <v>45313</v>
      </c>
      <c r="BO130" s="36">
        <f t="shared" si="10"/>
        <v>45656</v>
      </c>
      <c r="BP130" s="37" t="e">
        <f>IF(((#REF!-$BN130)/($BO130-$BN130))&gt;=100%,100%,((#REF!-$BN130)/($BO130-$BN130)))</f>
        <v>#REF!</v>
      </c>
      <c r="BQ130" s="29">
        <f t="shared" si="12"/>
        <v>101700000</v>
      </c>
      <c r="BR130" s="23" t="e">
        <f>+IF(BK130="1 SI","FINALIZADO",IF($BO130&lt;=#REF!,"FINALIZADO","EJECUCIÓN"))</f>
        <v>#REF!</v>
      </c>
      <c r="BS130" s="23">
        <v>101700000</v>
      </c>
      <c r="BT130" s="23">
        <f>+Tabla3[[#This Row],[VALOR TOTAL DE CONTRATO (ANTES DE LIQUIDACIÓN - LIBERACIÓN DE SALDOS)]]-Tabla3[[#This Row],[RECURSO TOTALES DESEMBOLSADOS]]</f>
        <v>0</v>
      </c>
      <c r="BU130" s="23"/>
      <c r="BW130" s="23" t="s">
        <v>98</v>
      </c>
      <c r="BX130" s="23" t="str">
        <f t="shared" si="7"/>
        <v>enero</v>
      </c>
      <c r="BY130" s="23" t="s">
        <v>113</v>
      </c>
      <c r="BZ130" s="23" t="s">
        <v>113</v>
      </c>
      <c r="CA130" s="23" t="s">
        <v>113</v>
      </c>
      <c r="CB130" t="s">
        <v>117</v>
      </c>
      <c r="CC130" t="s">
        <v>118</v>
      </c>
    </row>
    <row r="131" spans="1:81" x14ac:dyDescent="0.25">
      <c r="A131" s="23">
        <v>2024</v>
      </c>
      <c r="B131" s="25">
        <v>123</v>
      </c>
      <c r="C131" s="23" t="s">
        <v>87</v>
      </c>
      <c r="D131" t="s">
        <v>88</v>
      </c>
      <c r="E131" t="s">
        <v>89</v>
      </c>
      <c r="F131" t="s">
        <v>90</v>
      </c>
      <c r="G131" t="s">
        <v>91</v>
      </c>
      <c r="H131" s="23" t="s">
        <v>92</v>
      </c>
      <c r="I131" s="23" t="s">
        <v>119</v>
      </c>
      <c r="J131" t="s">
        <v>329</v>
      </c>
      <c r="K131" s="23" t="s">
        <v>95</v>
      </c>
      <c r="L131" s="20" t="s">
        <v>179</v>
      </c>
      <c r="M131" s="28" t="s">
        <v>1058</v>
      </c>
      <c r="N131" s="23"/>
      <c r="O131" s="23" t="s">
        <v>98</v>
      </c>
      <c r="P131" s="20" t="s">
        <v>186</v>
      </c>
      <c r="Q131" s="20" t="s">
        <v>186</v>
      </c>
      <c r="R131" t="s">
        <v>255</v>
      </c>
      <c r="S131" t="s">
        <v>247</v>
      </c>
      <c r="T131" t="s">
        <v>265</v>
      </c>
      <c r="U131" s="6">
        <v>66000000</v>
      </c>
      <c r="V131" s="6">
        <v>66000000</v>
      </c>
      <c r="W131" s="29">
        <v>6000000</v>
      </c>
      <c r="X131" s="29">
        <v>0</v>
      </c>
      <c r="Y131" s="23" t="s">
        <v>104</v>
      </c>
      <c r="Z131" t="s">
        <v>98</v>
      </c>
      <c r="AA131" t="s">
        <v>105</v>
      </c>
      <c r="AB131" s="30"/>
      <c r="AC131" s="30"/>
      <c r="AD131" s="30"/>
      <c r="AE131" s="24">
        <v>3224</v>
      </c>
      <c r="AF131" s="31">
        <v>45294</v>
      </c>
      <c r="AG131">
        <v>18124</v>
      </c>
      <c r="AH131" s="26">
        <v>45309</v>
      </c>
      <c r="AI131" s="32" t="s">
        <v>106</v>
      </c>
      <c r="AJ131" t="s">
        <v>241</v>
      </c>
      <c r="AK131" s="33"/>
      <c r="AL131" t="s">
        <v>98</v>
      </c>
      <c r="AM131" s="26">
        <v>45307</v>
      </c>
      <c r="AN131" s="23" t="s">
        <v>108</v>
      </c>
      <c r="AO131" s="23" t="s">
        <v>108</v>
      </c>
      <c r="AP131" t="s">
        <v>109</v>
      </c>
      <c r="AQ131" t="s">
        <v>249</v>
      </c>
      <c r="AR131" t="s">
        <v>250</v>
      </c>
      <c r="AS131" t="s">
        <v>186</v>
      </c>
      <c r="AT131" s="23">
        <v>80111600</v>
      </c>
      <c r="AU131" s="41" t="s">
        <v>1059</v>
      </c>
      <c r="AV131" s="23" t="s">
        <v>113</v>
      </c>
      <c r="AW131" s="20" t="s">
        <v>114</v>
      </c>
      <c r="AX131" s="26">
        <v>16</v>
      </c>
      <c r="AY131" s="20" t="s">
        <v>144</v>
      </c>
      <c r="AZ131" s="26">
        <v>45307</v>
      </c>
      <c r="BA131" s="26">
        <v>45309</v>
      </c>
      <c r="BB131" s="26">
        <v>45643</v>
      </c>
      <c r="BC131" s="35">
        <f>+Tabla3[[#This Row],[FECHA TERMINACION
(INICIAL)]]-Tabla3[[#This Row],[FECHA INICIO]]</f>
        <v>334</v>
      </c>
      <c r="BD131" s="35">
        <f>+Tabla3[[#This Row],[PLAZO DE EJECUCIÓN EN DÍAS (INICIAL)]]/30</f>
        <v>11.133333333333333</v>
      </c>
      <c r="BE131" t="s">
        <v>259</v>
      </c>
      <c r="BF131" s="29">
        <f>+[1]BD_2!E130</f>
        <v>0</v>
      </c>
      <c r="BG131" s="29">
        <f>[1]BD_2!BA130</f>
        <v>0</v>
      </c>
      <c r="BH131" s="23">
        <f>[1]BD_2!CF130</f>
        <v>0</v>
      </c>
      <c r="BI131" s="23">
        <f>+COUNTIF(Tabla3[[#This Row],[VALOR REDUCIDO]:[TOTAL TIEMPO PRORROGADO EN DÍAS
]],"&lt;&gt;0")</f>
        <v>0</v>
      </c>
      <c r="BJ131" s="23" t="str">
        <f>+[1]BD_2!CG130</f>
        <v>2 NO</v>
      </c>
      <c r="BK131" s="26" t="str">
        <f>[1]BD_2!CL130</f>
        <v>1 SI</v>
      </c>
      <c r="BL131" s="23" t="s">
        <v>98</v>
      </c>
      <c r="BM131">
        <f t="shared" si="8"/>
        <v>334</v>
      </c>
      <c r="BN131" s="36">
        <f t="shared" si="9"/>
        <v>45309</v>
      </c>
      <c r="BO131" s="36">
        <f t="shared" si="10"/>
        <v>45643</v>
      </c>
      <c r="BP131" s="37" t="e">
        <f>IF(((#REF!-$BN131)/($BO131-$BN131))&gt;=100%,100%,((#REF!-$BN131)/($BO131-$BN131)))</f>
        <v>#REF!</v>
      </c>
      <c r="BQ131" s="29">
        <f t="shared" si="12"/>
        <v>66000000</v>
      </c>
      <c r="BR131" s="23" t="str">
        <f>+IF(BK131="1 SI","FINALIZADO",IF($BO131&lt;=#REF!,"FINALIZADO","EJECUCIÓN"))</f>
        <v>FINALIZADO</v>
      </c>
      <c r="BS131" s="23">
        <v>31400000</v>
      </c>
      <c r="BT131" s="23">
        <f>+Tabla3[[#This Row],[VALOR TOTAL DE CONTRATO (ANTES DE LIQUIDACIÓN - LIBERACIÓN DE SALDOS)]]-Tabla3[[#This Row],[RECURSO TOTALES DESEMBOLSADOS]]</f>
        <v>34600000</v>
      </c>
      <c r="BU131" s="23"/>
      <c r="BW131" s="23" t="s">
        <v>98</v>
      </c>
      <c r="BX131" s="23" t="str">
        <f t="shared" si="7"/>
        <v>enero</v>
      </c>
      <c r="BY131" s="23" t="s">
        <v>113</v>
      </c>
      <c r="BZ131" s="23" t="s">
        <v>113</v>
      </c>
      <c r="CA131" s="23" t="s">
        <v>113</v>
      </c>
      <c r="CB131" t="s">
        <v>117</v>
      </c>
      <c r="CC131" t="s">
        <v>118</v>
      </c>
    </row>
    <row r="132" spans="1:81" x14ac:dyDescent="0.25">
      <c r="A132" s="23">
        <v>2024</v>
      </c>
      <c r="B132" s="25">
        <v>124</v>
      </c>
      <c r="C132" s="23" t="s">
        <v>87</v>
      </c>
      <c r="D132" t="s">
        <v>88</v>
      </c>
      <c r="E132" t="s">
        <v>89</v>
      </c>
      <c r="F132" t="s">
        <v>90</v>
      </c>
      <c r="G132" t="s">
        <v>91</v>
      </c>
      <c r="H132" s="23" t="s">
        <v>92</v>
      </c>
      <c r="I132" s="23" t="s">
        <v>119</v>
      </c>
      <c r="J132" t="s">
        <v>1060</v>
      </c>
      <c r="K132" s="23" t="s">
        <v>95</v>
      </c>
      <c r="L132" s="20" t="s">
        <v>121</v>
      </c>
      <c r="M132" s="28" t="s">
        <v>1061</v>
      </c>
      <c r="N132" s="23"/>
      <c r="O132" s="23" t="s">
        <v>98</v>
      </c>
      <c r="P132" s="20" t="s">
        <v>169</v>
      </c>
      <c r="Q132" s="20" t="s">
        <v>100</v>
      </c>
      <c r="R132" t="s">
        <v>1062</v>
      </c>
      <c r="S132" t="s">
        <v>1063</v>
      </c>
      <c r="T132" t="s">
        <v>1064</v>
      </c>
      <c r="U132" s="6">
        <v>44000000</v>
      </c>
      <c r="V132" s="6">
        <v>44000000</v>
      </c>
      <c r="W132" s="6">
        <v>5500000</v>
      </c>
      <c r="X132" s="29">
        <v>0</v>
      </c>
      <c r="Y132" s="23" t="s">
        <v>104</v>
      </c>
      <c r="Z132" t="s">
        <v>98</v>
      </c>
      <c r="AA132" t="s">
        <v>105</v>
      </c>
      <c r="AB132" s="30"/>
      <c r="AC132" s="30"/>
      <c r="AD132" s="30"/>
      <c r="AE132" s="24">
        <v>3724</v>
      </c>
      <c r="AF132" s="31">
        <v>45294</v>
      </c>
      <c r="AG132">
        <v>17124</v>
      </c>
      <c r="AH132" s="26">
        <v>45309</v>
      </c>
      <c r="AI132" s="32" t="s">
        <v>106</v>
      </c>
      <c r="AJ132" t="s">
        <v>173</v>
      </c>
      <c r="AK132" s="33"/>
      <c r="AL132" t="s">
        <v>98</v>
      </c>
      <c r="AM132" s="26">
        <v>45308</v>
      </c>
      <c r="AN132" s="23" t="s">
        <v>108</v>
      </c>
      <c r="AO132" s="23" t="s">
        <v>108</v>
      </c>
      <c r="AP132" t="s">
        <v>109</v>
      </c>
      <c r="AQ132" t="s">
        <v>363</v>
      </c>
      <c r="AR132" t="s">
        <v>364</v>
      </c>
      <c r="AS132" t="s">
        <v>100</v>
      </c>
      <c r="AT132" s="23">
        <v>80111600</v>
      </c>
      <c r="AU132" s="41" t="s">
        <v>1065</v>
      </c>
      <c r="AV132" s="23" t="s">
        <v>113</v>
      </c>
      <c r="AW132" s="20" t="s">
        <v>114</v>
      </c>
      <c r="AX132" s="26">
        <v>45308</v>
      </c>
      <c r="AY132" s="20" t="s">
        <v>115</v>
      </c>
      <c r="AZ132" s="26">
        <v>45308</v>
      </c>
      <c r="BA132" s="26">
        <v>45309</v>
      </c>
      <c r="BB132" s="26">
        <v>45552</v>
      </c>
      <c r="BC132" s="35">
        <f>+Tabla3[[#This Row],[FECHA TERMINACION
(INICIAL)]]-Tabla3[[#This Row],[FECHA INICIO]]</f>
        <v>243</v>
      </c>
      <c r="BD132" s="35">
        <f>+Tabla3[[#This Row],[PLAZO DE EJECUCIÓN EN DÍAS (INICIAL)]]/30</f>
        <v>8.1</v>
      </c>
      <c r="BE132" t="s">
        <v>1066</v>
      </c>
      <c r="BF132" s="29">
        <f>+[1]BD_2!E131</f>
        <v>0</v>
      </c>
      <c r="BG132" s="29">
        <f>[1]BD_2!BA131</f>
        <v>0</v>
      </c>
      <c r="BH132" s="23">
        <f>[1]BD_2!CF131</f>
        <v>0</v>
      </c>
      <c r="BI132" s="23">
        <f>+COUNTIF(Tabla3[[#This Row],[VALOR REDUCIDO]:[TOTAL TIEMPO PRORROGADO EN DÍAS
]],"&lt;&gt;0")</f>
        <v>0</v>
      </c>
      <c r="BJ132" s="23" t="str">
        <f>+[1]BD_2!CG131</f>
        <v>2 NO</v>
      </c>
      <c r="BK132" s="26" t="str">
        <f>[1]BD_2!CL131</f>
        <v>2 NO</v>
      </c>
      <c r="BL132" s="23" t="s">
        <v>98</v>
      </c>
      <c r="BM132">
        <f t="shared" ref="BM132:BM196" si="13">$BO132-$BN132</f>
        <v>243</v>
      </c>
      <c r="BN132" s="36">
        <f t="shared" ref="BN132:BN196" si="14">$BA132</f>
        <v>45309</v>
      </c>
      <c r="BO132" s="36">
        <f t="shared" ref="BO132:BO196" si="15">$BB132+$BH132</f>
        <v>45552</v>
      </c>
      <c r="BP132" s="37" t="e">
        <f>IF(((#REF!-$BN132)/($BO132-$BN132))&gt;=100%,100%,((#REF!-$BN132)/($BO132-$BN132)))</f>
        <v>#REF!</v>
      </c>
      <c r="BQ132" s="29">
        <f t="shared" si="12"/>
        <v>44000000</v>
      </c>
      <c r="BR132" s="23" t="e">
        <f>+IF(BK132="1 SI","FINALIZADO",IF($BO132&lt;=#REF!,"FINALIZADO","EJECUCIÓN"))</f>
        <v>#REF!</v>
      </c>
      <c r="BS132" s="23">
        <v>44000000</v>
      </c>
      <c r="BT132" s="23">
        <f>+Tabla3[[#This Row],[VALOR TOTAL DE CONTRATO (ANTES DE LIQUIDACIÓN - LIBERACIÓN DE SALDOS)]]-Tabla3[[#This Row],[RECURSO TOTALES DESEMBOLSADOS]]</f>
        <v>0</v>
      </c>
      <c r="BU132" s="23"/>
      <c r="BW132" s="23" t="s">
        <v>98</v>
      </c>
      <c r="BX132" s="23" t="str">
        <f t="shared" ref="BX132:BX195" si="16">TEXT(AM132,"MMMM")</f>
        <v>enero</v>
      </c>
      <c r="BY132" s="23" t="s">
        <v>113</v>
      </c>
      <c r="BZ132" s="23" t="s">
        <v>113</v>
      </c>
      <c r="CA132" s="23" t="s">
        <v>113</v>
      </c>
      <c r="CB132" t="s">
        <v>117</v>
      </c>
      <c r="CC132" t="s">
        <v>118</v>
      </c>
    </row>
    <row r="133" spans="1:81" x14ac:dyDescent="0.25">
      <c r="A133" s="23">
        <v>2024</v>
      </c>
      <c r="B133" s="25">
        <v>125</v>
      </c>
      <c r="C133" s="23" t="s">
        <v>87</v>
      </c>
      <c r="D133" t="s">
        <v>88</v>
      </c>
      <c r="E133" t="s">
        <v>89</v>
      </c>
      <c r="F133" t="s">
        <v>90</v>
      </c>
      <c r="G133" t="s">
        <v>91</v>
      </c>
      <c r="H133" s="23" t="s">
        <v>92</v>
      </c>
      <c r="I133" s="23" t="s">
        <v>119</v>
      </c>
      <c r="J133" t="s">
        <v>1067</v>
      </c>
      <c r="K133" s="23" t="s">
        <v>95</v>
      </c>
      <c r="L133" s="20" t="s">
        <v>130</v>
      </c>
      <c r="M133" s="28" t="s">
        <v>1068</v>
      </c>
      <c r="N133" s="23"/>
      <c r="O133" s="23" t="s">
        <v>98</v>
      </c>
      <c r="P133" s="20" t="s">
        <v>169</v>
      </c>
      <c r="Q133" s="20" t="s">
        <v>100</v>
      </c>
      <c r="R133" t="s">
        <v>1069</v>
      </c>
      <c r="S133" t="s">
        <v>1070</v>
      </c>
      <c r="T133" t="s">
        <v>1071</v>
      </c>
      <c r="U133" s="6">
        <v>48000000</v>
      </c>
      <c r="V133" s="6">
        <v>48000000</v>
      </c>
      <c r="W133" s="29">
        <v>6000000</v>
      </c>
      <c r="X133" s="29">
        <v>0</v>
      </c>
      <c r="Y133" s="23" t="s">
        <v>104</v>
      </c>
      <c r="Z133" t="s">
        <v>98</v>
      </c>
      <c r="AA133" t="s">
        <v>105</v>
      </c>
      <c r="AB133" s="30"/>
      <c r="AC133" s="30"/>
      <c r="AD133" s="30"/>
      <c r="AE133" s="24">
        <v>3724</v>
      </c>
      <c r="AF133" s="31">
        <v>45294</v>
      </c>
      <c r="AG133">
        <v>16824</v>
      </c>
      <c r="AH133" s="26">
        <v>45309</v>
      </c>
      <c r="AI133" s="32" t="s">
        <v>106</v>
      </c>
      <c r="AJ133" t="s">
        <v>173</v>
      </c>
      <c r="AK133" s="33"/>
      <c r="AL133" t="s">
        <v>98</v>
      </c>
      <c r="AM133" s="26">
        <v>45308</v>
      </c>
      <c r="AN133" s="23" t="s">
        <v>108</v>
      </c>
      <c r="AO133" s="23" t="s">
        <v>108</v>
      </c>
      <c r="AP133" t="s">
        <v>109</v>
      </c>
      <c r="AQ133" t="s">
        <v>363</v>
      </c>
      <c r="AR133" t="s">
        <v>364</v>
      </c>
      <c r="AS133" t="s">
        <v>100</v>
      </c>
      <c r="AT133" s="23">
        <v>80111600</v>
      </c>
      <c r="AU133" s="41" t="s">
        <v>1072</v>
      </c>
      <c r="AV133" s="23" t="s">
        <v>113</v>
      </c>
      <c r="AW133" s="20" t="s">
        <v>114</v>
      </c>
      <c r="AX133" s="26">
        <v>45308</v>
      </c>
      <c r="AY133" s="20" t="s">
        <v>115</v>
      </c>
      <c r="AZ133" s="26">
        <v>45308</v>
      </c>
      <c r="BA133" s="26">
        <v>45309</v>
      </c>
      <c r="BB133" s="26">
        <v>45552</v>
      </c>
      <c r="BC133" s="35">
        <f>+Tabla3[[#This Row],[FECHA TERMINACION
(INICIAL)]]-Tabla3[[#This Row],[FECHA INICIO]]</f>
        <v>243</v>
      </c>
      <c r="BD133" s="35">
        <f>+Tabla3[[#This Row],[PLAZO DE EJECUCIÓN EN DÍAS (INICIAL)]]/30</f>
        <v>8.1</v>
      </c>
      <c r="BE133" t="s">
        <v>1073</v>
      </c>
      <c r="BF133" s="29">
        <f>+[1]BD_2!E132</f>
        <v>0</v>
      </c>
      <c r="BG133" s="29">
        <f>[1]BD_2!BA132</f>
        <v>0</v>
      </c>
      <c r="BH133" s="23">
        <f>[1]BD_2!CF132</f>
        <v>0</v>
      </c>
      <c r="BI133" s="23">
        <f>+COUNTIF(Tabla3[[#This Row],[VALOR REDUCIDO]:[TOTAL TIEMPO PRORROGADO EN DÍAS
]],"&lt;&gt;0")</f>
        <v>0</v>
      </c>
      <c r="BJ133" s="23" t="str">
        <f>+[1]BD_2!CG132</f>
        <v>2 NO</v>
      </c>
      <c r="BK133" s="26" t="str">
        <f>[1]BD_2!CL132</f>
        <v>2 NO</v>
      </c>
      <c r="BL133" s="23" t="s">
        <v>98</v>
      </c>
      <c r="BM133">
        <f t="shared" si="13"/>
        <v>243</v>
      </c>
      <c r="BN133" s="36">
        <f t="shared" si="14"/>
        <v>45309</v>
      </c>
      <c r="BO133" s="36">
        <f t="shared" si="15"/>
        <v>45552</v>
      </c>
      <c r="BP133" s="37" t="e">
        <f>IF(((#REF!-$BN133)/($BO133-$BN133))&gt;=100%,100%,((#REF!-$BN133)/($BO133-$BN133)))</f>
        <v>#REF!</v>
      </c>
      <c r="BQ133" s="29">
        <f t="shared" si="12"/>
        <v>48000000</v>
      </c>
      <c r="BR133" s="23" t="e">
        <f>+IF(BK133="1 SI","FINALIZADO",IF($BO133&lt;=#REF!,"FINALIZADO","EJECUCIÓN"))</f>
        <v>#REF!</v>
      </c>
      <c r="BS133" s="23">
        <v>48000000</v>
      </c>
      <c r="BT133" s="23">
        <f>+Tabla3[[#This Row],[VALOR TOTAL DE CONTRATO (ANTES DE LIQUIDACIÓN - LIBERACIÓN DE SALDOS)]]-Tabla3[[#This Row],[RECURSO TOTALES DESEMBOLSADOS]]</f>
        <v>0</v>
      </c>
      <c r="BU133" s="23"/>
      <c r="BW133" s="23" t="s">
        <v>98</v>
      </c>
      <c r="BX133" s="23" t="str">
        <f t="shared" si="16"/>
        <v>enero</v>
      </c>
      <c r="BY133" s="23" t="s">
        <v>113</v>
      </c>
      <c r="BZ133" s="23" t="s">
        <v>113</v>
      </c>
      <c r="CA133" s="23" t="s">
        <v>113</v>
      </c>
      <c r="CB133" t="s">
        <v>117</v>
      </c>
      <c r="CC133" t="s">
        <v>118</v>
      </c>
    </row>
    <row r="134" spans="1:81" x14ac:dyDescent="0.25">
      <c r="A134" s="23">
        <v>2024</v>
      </c>
      <c r="B134" s="25">
        <v>126</v>
      </c>
      <c r="C134" s="23" t="s">
        <v>87</v>
      </c>
      <c r="D134" t="s">
        <v>88</v>
      </c>
      <c r="E134" t="s">
        <v>89</v>
      </c>
      <c r="F134" t="s">
        <v>90</v>
      </c>
      <c r="G134" t="s">
        <v>91</v>
      </c>
      <c r="H134" s="23" t="s">
        <v>92</v>
      </c>
      <c r="I134" s="23" t="s">
        <v>119</v>
      </c>
      <c r="J134" t="s">
        <v>1074</v>
      </c>
      <c r="K134" s="23" t="s">
        <v>95</v>
      </c>
      <c r="L134" s="20" t="s">
        <v>1075</v>
      </c>
      <c r="M134" s="28" t="s">
        <v>1076</v>
      </c>
      <c r="N134" s="23"/>
      <c r="O134" s="23" t="s">
        <v>98</v>
      </c>
      <c r="P134" s="20" t="s">
        <v>100</v>
      </c>
      <c r="Q134" s="20" t="s">
        <v>100</v>
      </c>
      <c r="R134" t="s">
        <v>1077</v>
      </c>
      <c r="S134" t="s">
        <v>1078</v>
      </c>
      <c r="T134" t="s">
        <v>1079</v>
      </c>
      <c r="U134" s="6">
        <v>66120000</v>
      </c>
      <c r="V134" s="6">
        <v>66120000</v>
      </c>
      <c r="W134" s="29">
        <v>5800000</v>
      </c>
      <c r="X134" s="29">
        <v>0</v>
      </c>
      <c r="Y134" s="23" t="s">
        <v>104</v>
      </c>
      <c r="Z134" t="s">
        <v>98</v>
      </c>
      <c r="AA134" t="s">
        <v>105</v>
      </c>
      <c r="AB134" s="30"/>
      <c r="AC134" s="30"/>
      <c r="AD134" s="30"/>
      <c r="AE134" s="24">
        <v>1824</v>
      </c>
      <c r="AF134" s="31">
        <v>45294</v>
      </c>
      <c r="AG134">
        <v>14824</v>
      </c>
      <c r="AH134" s="26">
        <v>45308</v>
      </c>
      <c r="AI134" s="32" t="s">
        <v>106</v>
      </c>
      <c r="AJ134" t="s">
        <v>107</v>
      </c>
      <c r="AK134" s="33"/>
      <c r="AL134" t="s">
        <v>98</v>
      </c>
      <c r="AM134" s="26">
        <v>45307</v>
      </c>
      <c r="AN134" s="23" t="s">
        <v>108</v>
      </c>
      <c r="AO134" s="23" t="s">
        <v>108</v>
      </c>
      <c r="AP134" t="s">
        <v>109</v>
      </c>
      <c r="AQ134" t="s">
        <v>976</v>
      </c>
      <c r="AR134" t="s">
        <v>977</v>
      </c>
      <c r="AS134" t="s">
        <v>978</v>
      </c>
      <c r="AT134" s="23">
        <v>80111600</v>
      </c>
      <c r="AU134" s="41" t="s">
        <v>1080</v>
      </c>
      <c r="AV134" s="23" t="s">
        <v>113</v>
      </c>
      <c r="AW134" s="20" t="s">
        <v>114</v>
      </c>
      <c r="AX134" s="26">
        <v>45308</v>
      </c>
      <c r="AY134" s="20" t="s">
        <v>115</v>
      </c>
      <c r="AZ134" s="26">
        <v>45308</v>
      </c>
      <c r="BA134" s="26">
        <v>45308</v>
      </c>
      <c r="BB134" s="26">
        <v>45654</v>
      </c>
      <c r="BC134" s="35">
        <f>+Tabla3[[#This Row],[FECHA TERMINACION
(INICIAL)]]-Tabla3[[#This Row],[FECHA INICIO]]</f>
        <v>346</v>
      </c>
      <c r="BD134" s="35">
        <f>+Tabla3[[#This Row],[PLAZO DE EJECUCIÓN EN DÍAS (INICIAL)]]/30</f>
        <v>11.533333333333333</v>
      </c>
      <c r="BE134" t="s">
        <v>980</v>
      </c>
      <c r="BF134" s="29">
        <f>+[1]BD_2!E133</f>
        <v>0</v>
      </c>
      <c r="BG134" s="29">
        <f>[1]BD_2!BA133</f>
        <v>0</v>
      </c>
      <c r="BH134" s="23">
        <f>[1]BD_2!CF133</f>
        <v>0</v>
      </c>
      <c r="BI134" s="23">
        <f>+COUNTIF(Tabla3[[#This Row],[VALOR REDUCIDO]:[TOTAL TIEMPO PRORROGADO EN DÍAS
]],"&lt;&gt;0")</f>
        <v>0</v>
      </c>
      <c r="BJ134" s="23" t="str">
        <f>+[1]BD_2!CG133</f>
        <v>2 NO</v>
      </c>
      <c r="BK134" s="26" t="str">
        <f>[1]BD_2!CL133</f>
        <v>2 NO</v>
      </c>
      <c r="BL134" s="23" t="s">
        <v>98</v>
      </c>
      <c r="BM134">
        <f t="shared" si="13"/>
        <v>346</v>
      </c>
      <c r="BN134" s="36">
        <f t="shared" si="14"/>
        <v>45308</v>
      </c>
      <c r="BO134" s="36">
        <f t="shared" si="15"/>
        <v>45654</v>
      </c>
      <c r="BP134" s="37" t="e">
        <f>IF(((#REF!-$BN134)/($BO134-$BN134))&gt;=100%,100%,((#REF!-$BN134)/($BO134-$BN134)))</f>
        <v>#REF!</v>
      </c>
      <c r="BQ134" s="29">
        <f t="shared" si="12"/>
        <v>66120000</v>
      </c>
      <c r="BR134" s="23" t="e">
        <f>+IF(BK134="1 SI","FINALIZADO",IF($BO134&lt;=#REF!,"FINALIZADO","EJECUCIÓN"))</f>
        <v>#REF!</v>
      </c>
      <c r="BS134" s="23">
        <v>66120000</v>
      </c>
      <c r="BT134" s="23">
        <f>+Tabla3[[#This Row],[VALOR TOTAL DE CONTRATO (ANTES DE LIQUIDACIÓN - LIBERACIÓN DE SALDOS)]]-Tabla3[[#This Row],[RECURSO TOTALES DESEMBOLSADOS]]</f>
        <v>0</v>
      </c>
      <c r="BU134" s="23"/>
      <c r="BW134" s="23" t="s">
        <v>98</v>
      </c>
      <c r="BX134" s="23" t="str">
        <f t="shared" si="16"/>
        <v>enero</v>
      </c>
      <c r="BY134" s="23" t="s">
        <v>113</v>
      </c>
      <c r="BZ134" s="23" t="s">
        <v>113</v>
      </c>
      <c r="CA134" s="23" t="s">
        <v>113</v>
      </c>
      <c r="CB134" t="s">
        <v>117</v>
      </c>
      <c r="CC134" t="s">
        <v>118</v>
      </c>
    </row>
    <row r="135" spans="1:81" x14ac:dyDescent="0.25">
      <c r="A135" s="23">
        <v>2024</v>
      </c>
      <c r="B135" s="25">
        <v>127</v>
      </c>
      <c r="C135" s="23" t="s">
        <v>87</v>
      </c>
      <c r="D135" t="s">
        <v>88</v>
      </c>
      <c r="E135" t="s">
        <v>89</v>
      </c>
      <c r="F135" t="s">
        <v>90</v>
      </c>
      <c r="G135" t="s">
        <v>91</v>
      </c>
      <c r="H135" s="23" t="s">
        <v>92</v>
      </c>
      <c r="I135" s="23" t="s">
        <v>119</v>
      </c>
      <c r="J135" t="s">
        <v>1081</v>
      </c>
      <c r="K135" s="23" t="s">
        <v>95</v>
      </c>
      <c r="L135" s="20" t="s">
        <v>420</v>
      </c>
      <c r="M135" s="28" t="s">
        <v>1082</v>
      </c>
      <c r="N135" s="23"/>
      <c r="O135" s="23" t="s">
        <v>98</v>
      </c>
      <c r="P135" s="20" t="s">
        <v>269</v>
      </c>
      <c r="Q135" s="20" t="s">
        <v>269</v>
      </c>
      <c r="R135" t="s">
        <v>1083</v>
      </c>
      <c r="S135" t="s">
        <v>1084</v>
      </c>
      <c r="T135" t="s">
        <v>1085</v>
      </c>
      <c r="U135" s="6">
        <v>92796000</v>
      </c>
      <c r="V135" s="6">
        <v>92796000</v>
      </c>
      <c r="W135" s="29">
        <v>8140000</v>
      </c>
      <c r="X135" s="29">
        <v>0</v>
      </c>
      <c r="Y135" s="23" t="s">
        <v>104</v>
      </c>
      <c r="Z135" t="s">
        <v>98</v>
      </c>
      <c r="AA135" t="s">
        <v>105</v>
      </c>
      <c r="AB135" s="30"/>
      <c r="AC135" s="30"/>
      <c r="AD135" s="30"/>
      <c r="AE135" s="24">
        <v>5524</v>
      </c>
      <c r="AF135" s="31">
        <v>45295</v>
      </c>
      <c r="AG135">
        <v>24824</v>
      </c>
      <c r="AH135" s="26">
        <v>45310</v>
      </c>
      <c r="AI135" s="32" t="s">
        <v>106</v>
      </c>
      <c r="AJ135" t="s">
        <v>940</v>
      </c>
      <c r="AK135" s="33"/>
      <c r="AL135" t="s">
        <v>98</v>
      </c>
      <c r="AM135" s="26">
        <v>45309</v>
      </c>
      <c r="AN135" s="23" t="s">
        <v>108</v>
      </c>
      <c r="AO135" s="23" t="s">
        <v>108</v>
      </c>
      <c r="AP135" t="s">
        <v>109</v>
      </c>
      <c r="AQ135" t="s">
        <v>274</v>
      </c>
      <c r="AR135" t="s">
        <v>275</v>
      </c>
      <c r="AS135" t="s">
        <v>269</v>
      </c>
      <c r="AT135" s="23">
        <v>80111600</v>
      </c>
      <c r="AU135" s="41" t="s">
        <v>1086</v>
      </c>
      <c r="AV135" s="23" t="s">
        <v>113</v>
      </c>
      <c r="AW135" s="20" t="s">
        <v>114</v>
      </c>
      <c r="AX135" s="26">
        <v>45309</v>
      </c>
      <c r="AY135" s="20" t="s">
        <v>115</v>
      </c>
      <c r="AZ135" s="26">
        <v>45309</v>
      </c>
      <c r="BA135" s="26">
        <v>45310</v>
      </c>
      <c r="BB135" s="26">
        <v>45656</v>
      </c>
      <c r="BC135" s="35">
        <f>+Tabla3[[#This Row],[FECHA TERMINACION
(INICIAL)]]-Tabla3[[#This Row],[FECHA INICIO]]</f>
        <v>346</v>
      </c>
      <c r="BD135" s="35">
        <f>+Tabla3[[#This Row],[PLAZO DE EJECUCIÓN EN DÍAS (INICIAL)]]/30</f>
        <v>11.533333333333333</v>
      </c>
      <c r="BE135" t="s">
        <v>1087</v>
      </c>
      <c r="BF135" s="29">
        <f>+[1]BD_2!E134</f>
        <v>0</v>
      </c>
      <c r="BG135" s="29">
        <f>[1]BD_2!BA134</f>
        <v>0</v>
      </c>
      <c r="BH135" s="23">
        <f>[1]BD_2!CF134</f>
        <v>0</v>
      </c>
      <c r="BI135" s="23">
        <f>+COUNTIF(Tabla3[[#This Row],[VALOR REDUCIDO]:[TOTAL TIEMPO PRORROGADO EN DÍAS
]],"&lt;&gt;0")</f>
        <v>0</v>
      </c>
      <c r="BJ135" s="23" t="str">
        <f>+[1]BD_2!CG134</f>
        <v>2 NO</v>
      </c>
      <c r="BK135" s="26" t="str">
        <f>[1]BD_2!CL134</f>
        <v>2 NO</v>
      </c>
      <c r="BL135" s="23" t="s">
        <v>98</v>
      </c>
      <c r="BM135">
        <f t="shared" si="13"/>
        <v>346</v>
      </c>
      <c r="BN135" s="36">
        <f t="shared" si="14"/>
        <v>45310</v>
      </c>
      <c r="BO135" s="36">
        <f t="shared" si="15"/>
        <v>45656</v>
      </c>
      <c r="BP135" s="37" t="e">
        <f>IF(((#REF!-$BN135)/($BO135-$BN135))&gt;=100%,100%,((#REF!-$BN135)/($BO135-$BN135)))</f>
        <v>#REF!</v>
      </c>
      <c r="BQ135" s="29">
        <f t="shared" si="12"/>
        <v>92796000</v>
      </c>
      <c r="BR135" s="23" t="e">
        <f>+IF(BK135="1 SI","FINALIZADO",IF($BO135&lt;=#REF!,"FINALIZADO","EJECUCIÓN"))</f>
        <v>#REF!</v>
      </c>
      <c r="BS135" s="23">
        <v>92796000</v>
      </c>
      <c r="BT135" s="23">
        <f>+Tabla3[[#This Row],[VALOR TOTAL DE CONTRATO (ANTES DE LIQUIDACIÓN - LIBERACIÓN DE SALDOS)]]-Tabla3[[#This Row],[RECURSO TOTALES DESEMBOLSADOS]]</f>
        <v>0</v>
      </c>
      <c r="BU135" s="23"/>
      <c r="BW135" s="23" t="s">
        <v>98</v>
      </c>
      <c r="BX135" s="23" t="str">
        <f t="shared" si="16"/>
        <v>enero</v>
      </c>
      <c r="BY135" s="23" t="s">
        <v>113</v>
      </c>
      <c r="BZ135" s="23" t="s">
        <v>113</v>
      </c>
      <c r="CA135" s="23" t="s">
        <v>113</v>
      </c>
      <c r="CB135" t="s">
        <v>117</v>
      </c>
      <c r="CC135" t="s">
        <v>118</v>
      </c>
    </row>
    <row r="136" spans="1:81" x14ac:dyDescent="0.25">
      <c r="A136" s="23">
        <v>2024</v>
      </c>
      <c r="B136" s="25">
        <v>128</v>
      </c>
      <c r="C136" s="23" t="s">
        <v>87</v>
      </c>
      <c r="D136" t="s">
        <v>88</v>
      </c>
      <c r="E136" t="s">
        <v>89</v>
      </c>
      <c r="F136" t="s">
        <v>90</v>
      </c>
      <c r="G136" t="s">
        <v>91</v>
      </c>
      <c r="H136" s="23" t="s">
        <v>92</v>
      </c>
      <c r="I136" s="23" t="s">
        <v>119</v>
      </c>
      <c r="J136" t="s">
        <v>1088</v>
      </c>
      <c r="K136" s="23" t="s">
        <v>95</v>
      </c>
      <c r="L136" s="20" t="s">
        <v>451</v>
      </c>
      <c r="M136" s="28" t="s">
        <v>1089</v>
      </c>
      <c r="N136" s="23"/>
      <c r="O136" s="23" t="s">
        <v>98</v>
      </c>
      <c r="P136" s="20" t="s">
        <v>269</v>
      </c>
      <c r="Q136" s="20" t="s">
        <v>269</v>
      </c>
      <c r="R136" t="s">
        <v>1090</v>
      </c>
      <c r="S136" t="s">
        <v>1091</v>
      </c>
      <c r="T136" t="s">
        <v>1092</v>
      </c>
      <c r="U136" s="6">
        <v>140300000</v>
      </c>
      <c r="V136" s="6">
        <v>140300000</v>
      </c>
      <c r="W136" s="29">
        <v>12200000</v>
      </c>
      <c r="X136" s="29">
        <v>0</v>
      </c>
      <c r="Y136" s="23" t="s">
        <v>104</v>
      </c>
      <c r="Z136" t="s">
        <v>98</v>
      </c>
      <c r="AA136" t="s">
        <v>105</v>
      </c>
      <c r="AB136" s="30"/>
      <c r="AC136" s="30"/>
      <c r="AD136" s="30"/>
      <c r="AE136" s="24">
        <v>5524</v>
      </c>
      <c r="AF136" s="31">
        <v>45295</v>
      </c>
      <c r="AG136">
        <v>15124</v>
      </c>
      <c r="AH136" s="26">
        <v>45308</v>
      </c>
      <c r="AI136" s="32" t="s">
        <v>106</v>
      </c>
      <c r="AJ136" t="s">
        <v>273</v>
      </c>
      <c r="AK136" s="33"/>
      <c r="AL136" t="s">
        <v>98</v>
      </c>
      <c r="AM136" s="26">
        <v>45307</v>
      </c>
      <c r="AN136" s="23" t="s">
        <v>108</v>
      </c>
      <c r="AO136" s="23" t="s">
        <v>108</v>
      </c>
      <c r="AP136" t="s">
        <v>109</v>
      </c>
      <c r="AQ136" t="s">
        <v>274</v>
      </c>
      <c r="AR136" t="s">
        <v>275</v>
      </c>
      <c r="AS136" t="s">
        <v>269</v>
      </c>
      <c r="AT136" s="23">
        <v>80111600</v>
      </c>
      <c r="AU136" s="41" t="s">
        <v>1093</v>
      </c>
      <c r="AV136" s="23" t="s">
        <v>113</v>
      </c>
      <c r="AW136" s="20" t="s">
        <v>114</v>
      </c>
      <c r="AX136" s="26">
        <v>45307</v>
      </c>
      <c r="AY136" s="20" t="s">
        <v>115</v>
      </c>
      <c r="AZ136" s="26">
        <v>45307</v>
      </c>
      <c r="BA136" s="26">
        <v>45308</v>
      </c>
      <c r="BB136" s="26">
        <v>45656</v>
      </c>
      <c r="BC136" s="35">
        <f>+Tabla3[[#This Row],[FECHA TERMINACION
(INICIAL)]]-Tabla3[[#This Row],[FECHA INICIO]]</f>
        <v>348</v>
      </c>
      <c r="BD136" s="35">
        <f>+Tabla3[[#This Row],[PLAZO DE EJECUCIÓN EN DÍAS (INICIAL)]]/30</f>
        <v>11.6</v>
      </c>
      <c r="BE136" t="s">
        <v>921</v>
      </c>
      <c r="BF136" s="29">
        <f>+[1]BD_2!E135</f>
        <v>0</v>
      </c>
      <c r="BG136" s="29">
        <f>[1]BD_2!BA135</f>
        <v>0</v>
      </c>
      <c r="BH136" s="23">
        <f>[1]BD_2!CF135</f>
        <v>0</v>
      </c>
      <c r="BI136" s="23">
        <f>+COUNTIF(Tabla3[[#This Row],[VALOR REDUCIDO]:[TOTAL TIEMPO PRORROGADO EN DÍAS
]],"&lt;&gt;0")</f>
        <v>0</v>
      </c>
      <c r="BJ136" s="23" t="str">
        <f>+[1]BD_2!CG135</f>
        <v>2 NO</v>
      </c>
      <c r="BK136" s="26" t="str">
        <f>[1]BD_2!CL135</f>
        <v>2 NO</v>
      </c>
      <c r="BL136" s="23" t="s">
        <v>98</v>
      </c>
      <c r="BM136">
        <f t="shared" si="13"/>
        <v>348</v>
      </c>
      <c r="BN136" s="36">
        <f t="shared" si="14"/>
        <v>45308</v>
      </c>
      <c r="BO136" s="36">
        <f t="shared" si="15"/>
        <v>45656</v>
      </c>
      <c r="BP136" s="37" t="e">
        <f>IF(((#REF!-$BN136)/($BO136-$BN136))&gt;=100%,100%,((#REF!-$BN136)/($BO136-$BN136)))</f>
        <v>#REF!</v>
      </c>
      <c r="BQ136" s="29">
        <f t="shared" si="12"/>
        <v>140300000</v>
      </c>
      <c r="BR136" s="23" t="e">
        <f>+IF(BK136="1 SI","FINALIZADO",IF($BO136&lt;=#REF!,"FINALIZADO","EJECUCIÓN"))</f>
        <v>#REF!</v>
      </c>
      <c r="BS136" s="23">
        <v>139893333</v>
      </c>
      <c r="BT136" s="23">
        <f>+Tabla3[[#This Row],[VALOR TOTAL DE CONTRATO (ANTES DE LIQUIDACIÓN - LIBERACIÓN DE SALDOS)]]-Tabla3[[#This Row],[RECURSO TOTALES DESEMBOLSADOS]]</f>
        <v>406667</v>
      </c>
      <c r="BU136" s="23"/>
      <c r="BW136" s="23" t="s">
        <v>98</v>
      </c>
      <c r="BX136" s="23" t="str">
        <f t="shared" si="16"/>
        <v>enero</v>
      </c>
      <c r="BY136" s="23" t="s">
        <v>113</v>
      </c>
      <c r="BZ136" s="23" t="s">
        <v>113</v>
      </c>
      <c r="CA136" s="23" t="s">
        <v>113</v>
      </c>
      <c r="CB136" t="s">
        <v>117</v>
      </c>
      <c r="CC136" t="s">
        <v>118</v>
      </c>
    </row>
    <row r="137" spans="1:81" x14ac:dyDescent="0.25">
      <c r="A137" s="23">
        <v>2024</v>
      </c>
      <c r="B137" s="25">
        <v>129</v>
      </c>
      <c r="C137" s="23" t="s">
        <v>87</v>
      </c>
      <c r="D137" t="s">
        <v>88</v>
      </c>
      <c r="E137" t="s">
        <v>89</v>
      </c>
      <c r="F137" t="s">
        <v>90</v>
      </c>
      <c r="G137" t="s">
        <v>91</v>
      </c>
      <c r="H137" s="23" t="s">
        <v>92</v>
      </c>
      <c r="I137" s="23" t="s">
        <v>119</v>
      </c>
      <c r="J137" t="s">
        <v>1094</v>
      </c>
      <c r="K137" s="23" t="s">
        <v>95</v>
      </c>
      <c r="L137" s="20" t="s">
        <v>138</v>
      </c>
      <c r="M137" s="28" t="s">
        <v>1095</v>
      </c>
      <c r="N137" s="23"/>
      <c r="O137" s="23" t="s">
        <v>98</v>
      </c>
      <c r="P137" s="20" t="s">
        <v>269</v>
      </c>
      <c r="Q137" s="20" t="s">
        <v>269</v>
      </c>
      <c r="R137" t="s">
        <v>1096</v>
      </c>
      <c r="S137" t="s">
        <v>1097</v>
      </c>
      <c r="T137" t="s">
        <v>1098</v>
      </c>
      <c r="U137" s="6">
        <v>74533333</v>
      </c>
      <c r="V137" s="6">
        <v>74533333</v>
      </c>
      <c r="W137" s="29">
        <v>6500000</v>
      </c>
      <c r="X137" s="29">
        <v>0</v>
      </c>
      <c r="Y137" s="23" t="s">
        <v>104</v>
      </c>
      <c r="Z137" t="s">
        <v>98</v>
      </c>
      <c r="AA137" t="s">
        <v>105</v>
      </c>
      <c r="AB137" s="30"/>
      <c r="AC137" s="30"/>
      <c r="AD137" s="30"/>
      <c r="AE137" s="24">
        <v>5524</v>
      </c>
      <c r="AF137" s="31">
        <v>45295</v>
      </c>
      <c r="AG137">
        <v>23924</v>
      </c>
      <c r="AH137" s="26">
        <v>45310</v>
      </c>
      <c r="AI137" s="32" t="s">
        <v>106</v>
      </c>
      <c r="AJ137" t="s">
        <v>940</v>
      </c>
      <c r="AK137" s="33"/>
      <c r="AL137" t="s">
        <v>98</v>
      </c>
      <c r="AM137" s="26">
        <v>45308</v>
      </c>
      <c r="AN137" s="23" t="s">
        <v>108</v>
      </c>
      <c r="AO137" s="23" t="s">
        <v>108</v>
      </c>
      <c r="AP137" t="s">
        <v>109</v>
      </c>
      <c r="AQ137" t="s">
        <v>1047</v>
      </c>
      <c r="AR137" t="s">
        <v>1048</v>
      </c>
      <c r="AS137" t="s">
        <v>269</v>
      </c>
      <c r="AT137" s="23">
        <v>80111600</v>
      </c>
      <c r="AU137" s="41" t="s">
        <v>1099</v>
      </c>
      <c r="AV137" s="23" t="s">
        <v>113</v>
      </c>
      <c r="AW137" s="20" t="s">
        <v>114</v>
      </c>
      <c r="AX137" s="26">
        <v>45308</v>
      </c>
      <c r="AY137" s="20" t="s">
        <v>115</v>
      </c>
      <c r="AZ137" s="26">
        <v>45308</v>
      </c>
      <c r="BA137" s="26">
        <v>45310</v>
      </c>
      <c r="BB137" s="26">
        <v>45656</v>
      </c>
      <c r="BC137" s="35">
        <f>+Tabla3[[#This Row],[FECHA TERMINACION
(INICIAL)]]-Tabla3[[#This Row],[FECHA INICIO]]</f>
        <v>346</v>
      </c>
      <c r="BD137" s="35">
        <f>+Tabla3[[#This Row],[PLAZO DE EJECUCIÓN EN DÍAS (INICIAL)]]/30</f>
        <v>11.533333333333333</v>
      </c>
      <c r="BE137" t="s">
        <v>1100</v>
      </c>
      <c r="BF137" s="29">
        <f>+[1]BD_2!E136</f>
        <v>0</v>
      </c>
      <c r="BG137" s="29">
        <f>[1]BD_2!BA136</f>
        <v>0</v>
      </c>
      <c r="BH137" s="23">
        <f>[1]BD_2!CF136</f>
        <v>0</v>
      </c>
      <c r="BI137" s="23">
        <f>+COUNTIF(Tabla3[[#This Row],[VALOR REDUCIDO]:[TOTAL TIEMPO PRORROGADO EN DÍAS
]],"&lt;&gt;0")</f>
        <v>0</v>
      </c>
      <c r="BJ137" s="23" t="str">
        <f>+[1]BD_2!CG136</f>
        <v>2 NO</v>
      </c>
      <c r="BK137" s="26" t="str">
        <f>[1]BD_2!CL136</f>
        <v>2 NO</v>
      </c>
      <c r="BL137" s="23" t="s">
        <v>98</v>
      </c>
      <c r="BM137">
        <f t="shared" si="13"/>
        <v>346</v>
      </c>
      <c r="BN137" s="36">
        <f t="shared" si="14"/>
        <v>45310</v>
      </c>
      <c r="BO137" s="36">
        <f t="shared" si="15"/>
        <v>45656</v>
      </c>
      <c r="BP137" s="37" t="e">
        <f>IF(((#REF!-$BN137)/($BO137-$BN137))&gt;=100%,100%,((#REF!-$BN137)/($BO137-$BN137)))</f>
        <v>#REF!</v>
      </c>
      <c r="BQ137" s="29">
        <f t="shared" si="12"/>
        <v>74533333</v>
      </c>
      <c r="BR137" s="23" t="e">
        <f>+IF(BK137="1 SI","FINALIZADO",IF($BO137&lt;=#REF!,"FINALIZADO","EJECUCIÓN"))</f>
        <v>#REF!</v>
      </c>
      <c r="BS137" s="23">
        <v>74100000</v>
      </c>
      <c r="BT137" s="23">
        <f>+Tabla3[[#This Row],[VALOR TOTAL DE CONTRATO (ANTES DE LIQUIDACIÓN - LIBERACIÓN DE SALDOS)]]-Tabla3[[#This Row],[RECURSO TOTALES DESEMBOLSADOS]]</f>
        <v>433333</v>
      </c>
      <c r="BU137" s="23"/>
      <c r="BW137" s="23" t="s">
        <v>98</v>
      </c>
      <c r="BX137" s="23" t="str">
        <f t="shared" si="16"/>
        <v>enero</v>
      </c>
      <c r="BY137" s="23" t="s">
        <v>113</v>
      </c>
      <c r="BZ137" s="23" t="s">
        <v>113</v>
      </c>
      <c r="CA137" s="23" t="s">
        <v>113</v>
      </c>
      <c r="CB137" t="s">
        <v>117</v>
      </c>
      <c r="CC137" t="s">
        <v>118</v>
      </c>
    </row>
    <row r="138" spans="1:81" x14ac:dyDescent="0.25">
      <c r="A138" s="23">
        <v>2024</v>
      </c>
      <c r="B138" s="25">
        <v>130</v>
      </c>
      <c r="C138" s="23" t="s">
        <v>87</v>
      </c>
      <c r="D138" t="s">
        <v>88</v>
      </c>
      <c r="E138" t="s">
        <v>89</v>
      </c>
      <c r="F138" t="s">
        <v>90</v>
      </c>
      <c r="G138" t="s">
        <v>91</v>
      </c>
      <c r="H138" s="23" t="s">
        <v>92</v>
      </c>
      <c r="I138" s="23" t="s">
        <v>119</v>
      </c>
      <c r="J138" t="s">
        <v>1101</v>
      </c>
      <c r="K138" s="23" t="s">
        <v>95</v>
      </c>
      <c r="L138" s="20" t="s">
        <v>1102</v>
      </c>
      <c r="M138" s="28" t="s">
        <v>1103</v>
      </c>
      <c r="N138" s="23"/>
      <c r="O138" s="23" t="s">
        <v>98</v>
      </c>
      <c r="P138" s="20" t="s">
        <v>269</v>
      </c>
      <c r="Q138" s="20" t="s">
        <v>269</v>
      </c>
      <c r="R138" t="s">
        <v>1104</v>
      </c>
      <c r="S138" t="s">
        <v>1105</v>
      </c>
      <c r="T138" t="s">
        <v>1106</v>
      </c>
      <c r="U138" s="6">
        <v>80033333</v>
      </c>
      <c r="V138" s="6">
        <v>80033333</v>
      </c>
      <c r="W138" s="29">
        <v>7000000</v>
      </c>
      <c r="X138" s="29">
        <v>0</v>
      </c>
      <c r="Y138" s="23" t="s">
        <v>104</v>
      </c>
      <c r="Z138" t="s">
        <v>98</v>
      </c>
      <c r="AA138" t="s">
        <v>105</v>
      </c>
      <c r="AB138" s="30"/>
      <c r="AC138" s="30"/>
      <c r="AD138" s="30"/>
      <c r="AE138" s="24">
        <v>5524</v>
      </c>
      <c r="AF138" s="31">
        <v>45295</v>
      </c>
      <c r="AG138">
        <v>24124</v>
      </c>
      <c r="AH138" s="26">
        <v>45310</v>
      </c>
      <c r="AI138" s="32" t="s">
        <v>106</v>
      </c>
      <c r="AJ138" t="s">
        <v>940</v>
      </c>
      <c r="AK138" s="33"/>
      <c r="AL138" t="s">
        <v>98</v>
      </c>
      <c r="AM138" s="26">
        <v>45308</v>
      </c>
      <c r="AN138" s="23" t="s">
        <v>108</v>
      </c>
      <c r="AO138" s="23" t="s">
        <v>108</v>
      </c>
      <c r="AP138" t="s">
        <v>109</v>
      </c>
      <c r="AQ138" t="s">
        <v>1047</v>
      </c>
      <c r="AR138" t="s">
        <v>1048</v>
      </c>
      <c r="AS138" t="s">
        <v>269</v>
      </c>
      <c r="AT138" s="23">
        <v>80111600</v>
      </c>
      <c r="AU138" s="41" t="s">
        <v>1107</v>
      </c>
      <c r="AV138" s="23" t="s">
        <v>113</v>
      </c>
      <c r="AW138" s="20" t="s">
        <v>114</v>
      </c>
      <c r="AX138" s="26">
        <v>45309</v>
      </c>
      <c r="AY138" s="20" t="s">
        <v>115</v>
      </c>
      <c r="AZ138" s="26">
        <v>45309</v>
      </c>
      <c r="BA138" s="26">
        <v>45310</v>
      </c>
      <c r="BB138" s="26">
        <v>45656</v>
      </c>
      <c r="BC138" s="35">
        <f>+Tabla3[[#This Row],[FECHA TERMINACION
(INICIAL)]]-Tabla3[[#This Row],[FECHA INICIO]]</f>
        <v>346</v>
      </c>
      <c r="BD138" s="35">
        <f>+Tabla3[[#This Row],[PLAZO DE EJECUCIÓN EN DÍAS (INICIAL)]]/30</f>
        <v>11.533333333333333</v>
      </c>
      <c r="BE138" t="s">
        <v>1108</v>
      </c>
      <c r="BF138" s="29">
        <f>+[1]BD_2!E137</f>
        <v>0</v>
      </c>
      <c r="BG138" s="29">
        <f>[1]BD_2!BA137</f>
        <v>0</v>
      </c>
      <c r="BH138" s="23">
        <f>[1]BD_2!CF137</f>
        <v>0</v>
      </c>
      <c r="BI138" s="23">
        <f>+COUNTIF(Tabla3[[#This Row],[VALOR REDUCIDO]:[TOTAL TIEMPO PRORROGADO EN DÍAS
]],"&lt;&gt;0")</f>
        <v>0</v>
      </c>
      <c r="BJ138" s="23" t="str">
        <f>+[1]BD_2!CG137</f>
        <v>2 NO</v>
      </c>
      <c r="BK138" s="26" t="str">
        <f>[1]BD_2!CL137</f>
        <v>2 NO</v>
      </c>
      <c r="BL138" s="23" t="s">
        <v>98</v>
      </c>
      <c r="BM138">
        <f t="shared" si="13"/>
        <v>346</v>
      </c>
      <c r="BN138" s="36">
        <f t="shared" si="14"/>
        <v>45310</v>
      </c>
      <c r="BO138" s="36">
        <f t="shared" si="15"/>
        <v>45656</v>
      </c>
      <c r="BP138" s="37" t="e">
        <f>IF(((#REF!-$BN138)/($BO138-$BN138))&gt;=100%,100%,((#REF!-$BN138)/($BO138-$BN138)))</f>
        <v>#REF!</v>
      </c>
      <c r="BQ138" s="29">
        <f t="shared" si="12"/>
        <v>80033333</v>
      </c>
      <c r="BR138" s="23" t="e">
        <f>+IF(BK138="1 SI","FINALIZADO",IF($BO138&lt;=#REF!,"FINALIZADO","EJECUCIÓN"))</f>
        <v>#REF!</v>
      </c>
      <c r="BS138" s="23">
        <v>79800000</v>
      </c>
      <c r="BT138" s="23">
        <f>+Tabla3[[#This Row],[VALOR TOTAL DE CONTRATO (ANTES DE LIQUIDACIÓN - LIBERACIÓN DE SALDOS)]]-Tabla3[[#This Row],[RECURSO TOTALES DESEMBOLSADOS]]</f>
        <v>233333</v>
      </c>
      <c r="BU138" s="23"/>
      <c r="BW138" s="23" t="s">
        <v>98</v>
      </c>
      <c r="BX138" s="23" t="str">
        <f t="shared" si="16"/>
        <v>enero</v>
      </c>
      <c r="BY138" s="23" t="s">
        <v>113</v>
      </c>
      <c r="BZ138" s="23" t="s">
        <v>113</v>
      </c>
      <c r="CA138" s="23" t="s">
        <v>113</v>
      </c>
      <c r="CB138" t="s">
        <v>117</v>
      </c>
      <c r="CC138" t="s">
        <v>118</v>
      </c>
    </row>
    <row r="139" spans="1:81" x14ac:dyDescent="0.25">
      <c r="A139" s="23">
        <v>2024</v>
      </c>
      <c r="B139" s="25">
        <v>131</v>
      </c>
      <c r="C139" s="23" t="s">
        <v>87</v>
      </c>
      <c r="D139" t="s">
        <v>88</v>
      </c>
      <c r="E139" t="s">
        <v>89</v>
      </c>
      <c r="F139" t="s">
        <v>90</v>
      </c>
      <c r="G139" t="s">
        <v>91</v>
      </c>
      <c r="H139" s="23" t="s">
        <v>92</v>
      </c>
      <c r="I139" s="23" t="s">
        <v>119</v>
      </c>
      <c r="J139" t="s">
        <v>1109</v>
      </c>
      <c r="K139" s="23" t="s">
        <v>95</v>
      </c>
      <c r="L139" s="20" t="s">
        <v>420</v>
      </c>
      <c r="M139" s="28" t="s">
        <v>1110</v>
      </c>
      <c r="N139" s="23"/>
      <c r="O139" s="23" t="s">
        <v>98</v>
      </c>
      <c r="P139" s="20" t="s">
        <v>294</v>
      </c>
      <c r="Q139" s="20" t="s">
        <v>294</v>
      </c>
      <c r="R139" t="s">
        <v>1111</v>
      </c>
      <c r="S139" t="s">
        <v>1112</v>
      </c>
      <c r="T139" t="s">
        <v>1113</v>
      </c>
      <c r="U139" s="6">
        <v>60067222</v>
      </c>
      <c r="V139" s="6">
        <v>60067222</v>
      </c>
      <c r="W139" s="29">
        <v>5300049</v>
      </c>
      <c r="X139" s="29">
        <v>0</v>
      </c>
      <c r="Y139" s="23" t="s">
        <v>104</v>
      </c>
      <c r="Z139" t="s">
        <v>98</v>
      </c>
      <c r="AA139" t="s">
        <v>105</v>
      </c>
      <c r="AB139" s="30"/>
      <c r="AC139" s="30"/>
      <c r="AD139" s="30"/>
      <c r="AE139" s="24">
        <v>3424</v>
      </c>
      <c r="AF139" s="31">
        <v>45294</v>
      </c>
      <c r="AG139">
        <v>23324</v>
      </c>
      <c r="AH139" s="26">
        <v>45310</v>
      </c>
      <c r="AI139" s="32" t="s">
        <v>106</v>
      </c>
      <c r="AJ139" t="s">
        <v>107</v>
      </c>
      <c r="AK139" s="33"/>
      <c r="AL139" t="s">
        <v>98</v>
      </c>
      <c r="AM139" s="26">
        <v>45309</v>
      </c>
      <c r="AN139" s="23" t="s">
        <v>108</v>
      </c>
      <c r="AO139" s="23" t="s">
        <v>108</v>
      </c>
      <c r="AP139" t="s">
        <v>109</v>
      </c>
      <c r="AQ139" t="s">
        <v>298</v>
      </c>
      <c r="AR139" t="s">
        <v>299</v>
      </c>
      <c r="AS139" t="s">
        <v>294</v>
      </c>
      <c r="AT139" s="23">
        <v>80111600</v>
      </c>
      <c r="AU139" s="41" t="s">
        <v>1114</v>
      </c>
      <c r="AV139" s="23" t="s">
        <v>113</v>
      </c>
      <c r="AW139" s="20" t="s">
        <v>114</v>
      </c>
      <c r="AX139" s="26">
        <v>45309</v>
      </c>
      <c r="AY139" s="20" t="s">
        <v>144</v>
      </c>
      <c r="AZ139" s="26">
        <v>45309</v>
      </c>
      <c r="BA139" s="26">
        <v>45310</v>
      </c>
      <c r="BB139" s="26">
        <v>45654</v>
      </c>
      <c r="BC139" s="35">
        <f>+Tabla3[[#This Row],[FECHA TERMINACION
(INICIAL)]]-Tabla3[[#This Row],[FECHA INICIO]]</f>
        <v>344</v>
      </c>
      <c r="BD139" s="35">
        <f>+Tabla3[[#This Row],[PLAZO DE EJECUCIÓN EN DÍAS (INICIAL)]]/30</f>
        <v>11.466666666666667</v>
      </c>
      <c r="BE139" t="s">
        <v>1115</v>
      </c>
      <c r="BF139" s="29">
        <f>+[1]BD_2!E138</f>
        <v>0</v>
      </c>
      <c r="BG139" s="29">
        <f>[1]BD_2!BA138</f>
        <v>0</v>
      </c>
      <c r="BH139" s="23">
        <f>[1]BD_2!CF138</f>
        <v>0</v>
      </c>
      <c r="BI139" s="23">
        <f>+COUNTIF(Tabla3[[#This Row],[VALOR REDUCIDO]:[TOTAL TIEMPO PRORROGADO EN DÍAS
]],"&lt;&gt;0")</f>
        <v>0</v>
      </c>
      <c r="BJ139" s="23" t="str">
        <f>+[1]BD_2!CG138</f>
        <v>2 NO</v>
      </c>
      <c r="BK139" s="26" t="str">
        <f>[1]BD_2!CL138</f>
        <v>2 NO</v>
      </c>
      <c r="BL139" s="23" t="s">
        <v>98</v>
      </c>
      <c r="BM139">
        <f t="shared" si="13"/>
        <v>344</v>
      </c>
      <c r="BN139" s="36">
        <f t="shared" si="14"/>
        <v>45310</v>
      </c>
      <c r="BO139" s="36">
        <f t="shared" si="15"/>
        <v>45654</v>
      </c>
      <c r="BP139" s="37" t="e">
        <f>IF(((#REF!-$BN139)/($BO139-$BN139))&gt;=100%,100%,((#REF!-$BN139)/($BO139-$BN139)))</f>
        <v>#REF!</v>
      </c>
      <c r="BQ139" s="29">
        <f t="shared" si="12"/>
        <v>60067222</v>
      </c>
      <c r="BR139" s="23" t="e">
        <f>+IF(BK139="1 SI","FINALIZADO",IF($BO139&lt;=#REF!,"FINALIZADO","EJECUCIÓN"))</f>
        <v>#REF!</v>
      </c>
      <c r="BS139" s="23">
        <v>60067222</v>
      </c>
      <c r="BT139" s="23">
        <f>+Tabla3[[#This Row],[VALOR TOTAL DE CONTRATO (ANTES DE LIQUIDACIÓN - LIBERACIÓN DE SALDOS)]]-Tabla3[[#This Row],[RECURSO TOTALES DESEMBOLSADOS]]</f>
        <v>0</v>
      </c>
      <c r="BU139" s="23"/>
      <c r="BW139" s="23" t="s">
        <v>98</v>
      </c>
      <c r="BX139" s="23" t="str">
        <f t="shared" si="16"/>
        <v>enero</v>
      </c>
      <c r="BY139" s="23" t="s">
        <v>113</v>
      </c>
      <c r="BZ139" s="23" t="s">
        <v>113</v>
      </c>
      <c r="CA139" s="23" t="s">
        <v>113</v>
      </c>
      <c r="CB139" t="s">
        <v>117</v>
      </c>
      <c r="CC139" t="s">
        <v>118</v>
      </c>
    </row>
    <row r="140" spans="1:81" x14ac:dyDescent="0.25">
      <c r="A140" s="23">
        <v>2024</v>
      </c>
      <c r="B140" s="25">
        <v>132</v>
      </c>
      <c r="C140" s="23" t="s">
        <v>87</v>
      </c>
      <c r="D140" t="s">
        <v>88</v>
      </c>
      <c r="E140" t="s">
        <v>89</v>
      </c>
      <c r="F140" t="s">
        <v>90</v>
      </c>
      <c r="G140" t="s">
        <v>91</v>
      </c>
      <c r="H140" s="23" t="s">
        <v>92</v>
      </c>
      <c r="I140" s="23" t="s">
        <v>119</v>
      </c>
      <c r="J140" t="s">
        <v>1116</v>
      </c>
      <c r="K140" s="23" t="s">
        <v>95</v>
      </c>
      <c r="L140" s="20" t="s">
        <v>1117</v>
      </c>
      <c r="M140" s="28" t="s">
        <v>1118</v>
      </c>
      <c r="N140" s="23"/>
      <c r="O140" s="23" t="s">
        <v>98</v>
      </c>
      <c r="P140" s="20" t="s">
        <v>693</v>
      </c>
      <c r="Q140" s="20" t="s">
        <v>693</v>
      </c>
      <c r="R140" t="s">
        <v>1119</v>
      </c>
      <c r="S140" t="s">
        <v>1120</v>
      </c>
      <c r="T140" t="s">
        <v>1121</v>
      </c>
      <c r="U140" s="6">
        <v>77000000</v>
      </c>
      <c r="V140" s="6">
        <v>77000000</v>
      </c>
      <c r="W140" s="29">
        <v>7000000</v>
      </c>
      <c r="X140" s="29">
        <v>0</v>
      </c>
      <c r="Y140" s="23" t="s">
        <v>104</v>
      </c>
      <c r="Z140" t="s">
        <v>98</v>
      </c>
      <c r="AA140" t="s">
        <v>105</v>
      </c>
      <c r="AB140" s="30"/>
      <c r="AC140" s="30"/>
      <c r="AD140" s="30"/>
      <c r="AE140" s="24">
        <v>3524</v>
      </c>
      <c r="AF140" s="31">
        <v>45294</v>
      </c>
      <c r="AG140">
        <v>18224</v>
      </c>
      <c r="AH140" s="26">
        <v>45309</v>
      </c>
      <c r="AI140" s="32" t="s">
        <v>106</v>
      </c>
      <c r="AJ140" t="s">
        <v>697</v>
      </c>
      <c r="AK140" s="33"/>
      <c r="AL140" t="s">
        <v>98</v>
      </c>
      <c r="AM140" s="26">
        <v>45307</v>
      </c>
      <c r="AN140" s="23" t="s">
        <v>108</v>
      </c>
      <c r="AO140" s="23" t="s">
        <v>108</v>
      </c>
      <c r="AP140" t="s">
        <v>109</v>
      </c>
      <c r="AQ140" t="s">
        <v>698</v>
      </c>
      <c r="AR140" t="s">
        <v>699</v>
      </c>
      <c r="AS140" t="s">
        <v>700</v>
      </c>
      <c r="AT140" s="23">
        <v>80111600</v>
      </c>
      <c r="AU140" s="41" t="s">
        <v>1122</v>
      </c>
      <c r="AV140" s="23" t="s">
        <v>113</v>
      </c>
      <c r="AW140" s="20" t="s">
        <v>114</v>
      </c>
      <c r="AX140" s="26">
        <v>45308</v>
      </c>
      <c r="AY140" s="20" t="s">
        <v>115</v>
      </c>
      <c r="AZ140" s="26">
        <v>45308</v>
      </c>
      <c r="BA140" s="26">
        <v>45309</v>
      </c>
      <c r="BB140" s="26">
        <v>45643</v>
      </c>
      <c r="BC140" s="35">
        <f>+Tabla3[[#This Row],[FECHA TERMINACION
(INICIAL)]]-Tabla3[[#This Row],[FECHA INICIO]]</f>
        <v>334</v>
      </c>
      <c r="BD140" s="35">
        <f>+Tabla3[[#This Row],[PLAZO DE EJECUCIÓN EN DÍAS (INICIAL)]]/30</f>
        <v>11.133333333333333</v>
      </c>
      <c r="BE140" t="s">
        <v>731</v>
      </c>
      <c r="BF140" s="29">
        <f>+[1]BD_2!E139</f>
        <v>0</v>
      </c>
      <c r="BG140" s="29">
        <f>[1]BD_2!BA139</f>
        <v>3033333</v>
      </c>
      <c r="BH140" s="23">
        <f>[1]BD_2!CF139</f>
        <v>13</v>
      </c>
      <c r="BI140" s="23">
        <f>+COUNTIF(Tabla3[[#This Row],[VALOR REDUCIDO]:[TOTAL TIEMPO PRORROGADO EN DÍAS
]],"&lt;&gt;0")</f>
        <v>2</v>
      </c>
      <c r="BJ140" s="23" t="str">
        <f>+[1]BD_2!CG139</f>
        <v>2 NO</v>
      </c>
      <c r="BK140" s="26" t="str">
        <f>[1]BD_2!CL139</f>
        <v>2 NO</v>
      </c>
      <c r="BL140" s="23" t="s">
        <v>98</v>
      </c>
      <c r="BM140">
        <f t="shared" si="13"/>
        <v>347</v>
      </c>
      <c r="BN140" s="36">
        <f t="shared" si="14"/>
        <v>45309</v>
      </c>
      <c r="BO140" s="36">
        <f t="shared" si="15"/>
        <v>45656</v>
      </c>
      <c r="BP140" s="37" t="e">
        <f>IF(((#REF!-$BN140)/($BO140-$BN140))&gt;=100%,100%,((#REF!-$BN140)/($BO140-$BN140)))</f>
        <v>#REF!</v>
      </c>
      <c r="BQ140" s="29">
        <f t="shared" si="12"/>
        <v>80033333</v>
      </c>
      <c r="BR140" s="23" t="e">
        <f>+IF(BK140="1 SI","FINALIZADO",IF($BO140&lt;=#REF!,"FINALIZADO","EJECUCIÓN"))</f>
        <v>#REF!</v>
      </c>
      <c r="BS140" s="23">
        <v>80033333</v>
      </c>
      <c r="BT140" s="23">
        <f>+Tabla3[[#This Row],[VALOR TOTAL DE CONTRATO (ANTES DE LIQUIDACIÓN - LIBERACIÓN DE SALDOS)]]-Tabla3[[#This Row],[RECURSO TOTALES DESEMBOLSADOS]]</f>
        <v>0</v>
      </c>
      <c r="BU140" s="23"/>
      <c r="BW140" s="23" t="s">
        <v>98</v>
      </c>
      <c r="BX140" s="23" t="str">
        <f t="shared" si="16"/>
        <v>enero</v>
      </c>
      <c r="BY140" s="23" t="s">
        <v>113</v>
      </c>
      <c r="BZ140" s="23" t="s">
        <v>113</v>
      </c>
      <c r="CA140" s="23" t="s">
        <v>113</v>
      </c>
      <c r="CB140" t="s">
        <v>117</v>
      </c>
      <c r="CC140" t="s">
        <v>118</v>
      </c>
    </row>
    <row r="141" spans="1:81" x14ac:dyDescent="0.25">
      <c r="A141" s="23">
        <v>2024</v>
      </c>
      <c r="B141" s="25">
        <v>133</v>
      </c>
      <c r="C141" s="23" t="s">
        <v>87</v>
      </c>
      <c r="D141" t="s">
        <v>88</v>
      </c>
      <c r="E141" t="s">
        <v>89</v>
      </c>
      <c r="F141" t="s">
        <v>90</v>
      </c>
      <c r="G141" t="s">
        <v>91</v>
      </c>
      <c r="H141" s="23" t="s">
        <v>92</v>
      </c>
      <c r="I141" s="23" t="s">
        <v>119</v>
      </c>
      <c r="J141" t="s">
        <v>1123</v>
      </c>
      <c r="K141" s="23" t="s">
        <v>95</v>
      </c>
      <c r="L141" s="20" t="s">
        <v>130</v>
      </c>
      <c r="M141" s="28" t="s">
        <v>1124</v>
      </c>
      <c r="N141" s="23"/>
      <c r="O141" s="23" t="s">
        <v>98</v>
      </c>
      <c r="P141" s="20" t="s">
        <v>99</v>
      </c>
      <c r="Q141" s="20" t="s">
        <v>100</v>
      </c>
      <c r="R141" t="s">
        <v>1125</v>
      </c>
      <c r="S141" t="s">
        <v>1126</v>
      </c>
      <c r="T141" t="s">
        <v>1127</v>
      </c>
      <c r="U141" s="6">
        <v>57600000</v>
      </c>
      <c r="V141" s="6">
        <v>57600000</v>
      </c>
      <c r="W141" s="29">
        <v>7200000</v>
      </c>
      <c r="X141" s="29">
        <v>0</v>
      </c>
      <c r="Y141" s="23" t="s">
        <v>104</v>
      </c>
      <c r="Z141" t="s">
        <v>98</v>
      </c>
      <c r="AA141" t="s">
        <v>105</v>
      </c>
      <c r="AB141" s="30"/>
      <c r="AC141" s="30"/>
      <c r="AD141" s="30"/>
      <c r="AE141" s="24">
        <v>1524</v>
      </c>
      <c r="AF141" s="31">
        <v>45294</v>
      </c>
      <c r="AG141">
        <v>16024</v>
      </c>
      <c r="AH141" s="26">
        <v>45309</v>
      </c>
      <c r="AI141" s="32" t="s">
        <v>106</v>
      </c>
      <c r="AJ141" t="s">
        <v>1128</v>
      </c>
      <c r="AK141" s="33"/>
      <c r="AL141" t="s">
        <v>98</v>
      </c>
      <c r="AM141" s="26">
        <v>45307</v>
      </c>
      <c r="AN141" s="23" t="s">
        <v>108</v>
      </c>
      <c r="AO141" s="23" t="s">
        <v>108</v>
      </c>
      <c r="AP141" t="s">
        <v>109</v>
      </c>
      <c r="AQ141" t="s">
        <v>110</v>
      </c>
      <c r="AR141" t="s">
        <v>111</v>
      </c>
      <c r="AS141" t="s">
        <v>100</v>
      </c>
      <c r="AT141" s="23">
        <v>80111600</v>
      </c>
      <c r="AU141" s="41" t="s">
        <v>1129</v>
      </c>
      <c r="AV141" s="23" t="s">
        <v>113</v>
      </c>
      <c r="AW141" s="20" t="s">
        <v>114</v>
      </c>
      <c r="AX141" s="26">
        <v>45307</v>
      </c>
      <c r="AY141" s="20" t="s">
        <v>115</v>
      </c>
      <c r="AZ141" s="26">
        <v>45307</v>
      </c>
      <c r="BA141" s="26">
        <v>45309</v>
      </c>
      <c r="BB141" s="26">
        <v>45552</v>
      </c>
      <c r="BC141" s="35">
        <f>+Tabla3[[#This Row],[FECHA TERMINACION
(INICIAL)]]-Tabla3[[#This Row],[FECHA INICIO]]</f>
        <v>243</v>
      </c>
      <c r="BD141" s="35">
        <f>+Tabla3[[#This Row],[PLAZO DE EJECUCIÓN EN DÍAS (INICIAL)]]/30</f>
        <v>8.1</v>
      </c>
      <c r="BE141" t="s">
        <v>1130</v>
      </c>
      <c r="BF141" s="29">
        <f>+[1]BD_2!E140</f>
        <v>0</v>
      </c>
      <c r="BG141" s="29">
        <f>[1]BD_2!BA140</f>
        <v>22320000</v>
      </c>
      <c r="BH141" s="23">
        <f>[1]BD_2!CF140</f>
        <v>94</v>
      </c>
      <c r="BI141" s="23">
        <f>+COUNTIF(Tabla3[[#This Row],[VALOR REDUCIDO]:[TOTAL TIEMPO PRORROGADO EN DÍAS
]],"&lt;&gt;0")</f>
        <v>2</v>
      </c>
      <c r="BJ141" s="23" t="str">
        <f>+[1]BD_2!CG140</f>
        <v>2 NO</v>
      </c>
      <c r="BK141" s="26" t="str">
        <f>[1]BD_2!CL140</f>
        <v>2 NO</v>
      </c>
      <c r="BL141" s="23" t="s">
        <v>98</v>
      </c>
      <c r="BM141">
        <f t="shared" si="13"/>
        <v>337</v>
      </c>
      <c r="BN141" s="36">
        <f t="shared" si="14"/>
        <v>45309</v>
      </c>
      <c r="BO141" s="36">
        <f t="shared" si="15"/>
        <v>45646</v>
      </c>
      <c r="BP141" s="37" t="e">
        <f>IF(((#REF!-$BN141)/($BO141-$BN141))&gt;=100%,100%,((#REF!-$BN141)/($BO141-$BN141)))</f>
        <v>#REF!</v>
      </c>
      <c r="BQ141" s="29">
        <f t="shared" si="12"/>
        <v>79920000</v>
      </c>
      <c r="BR141" s="23" t="e">
        <f>+IF(BK141="1 SI","FINALIZADO",IF($BO141&lt;=#REF!,"FINALIZADO","EJECUCIÓN"))</f>
        <v>#REF!</v>
      </c>
      <c r="BS141" s="23">
        <v>79920000</v>
      </c>
      <c r="BT141" s="23">
        <f>+Tabla3[[#This Row],[VALOR TOTAL DE CONTRATO (ANTES DE LIQUIDACIÓN - LIBERACIÓN DE SALDOS)]]-Tabla3[[#This Row],[RECURSO TOTALES DESEMBOLSADOS]]</f>
        <v>0</v>
      </c>
      <c r="BU141" s="23"/>
      <c r="BW141" s="23" t="s">
        <v>98</v>
      </c>
      <c r="BX141" s="23" t="str">
        <f t="shared" si="16"/>
        <v>enero</v>
      </c>
      <c r="BY141" s="23" t="s">
        <v>113</v>
      </c>
      <c r="BZ141" s="23" t="s">
        <v>113</v>
      </c>
      <c r="CA141" s="23" t="s">
        <v>113</v>
      </c>
      <c r="CB141" t="s">
        <v>117</v>
      </c>
      <c r="CC141" t="s">
        <v>118</v>
      </c>
    </row>
    <row r="142" spans="1:81" x14ac:dyDescent="0.25">
      <c r="A142" s="23">
        <v>2024</v>
      </c>
      <c r="B142" s="25">
        <v>134</v>
      </c>
      <c r="C142" s="23" t="s">
        <v>87</v>
      </c>
      <c r="D142" t="s">
        <v>88</v>
      </c>
      <c r="E142" t="s">
        <v>89</v>
      </c>
      <c r="F142" t="s">
        <v>90</v>
      </c>
      <c r="G142" t="s">
        <v>91</v>
      </c>
      <c r="H142" s="23" t="s">
        <v>92</v>
      </c>
      <c r="I142" s="23" t="s">
        <v>119</v>
      </c>
      <c r="J142" t="s">
        <v>1131</v>
      </c>
      <c r="K142" s="23" t="s">
        <v>95</v>
      </c>
      <c r="L142" s="20" t="s">
        <v>121</v>
      </c>
      <c r="M142" s="28" t="s">
        <v>1132</v>
      </c>
      <c r="N142" s="23"/>
      <c r="O142" s="23" t="s">
        <v>98</v>
      </c>
      <c r="P142" s="20" t="s">
        <v>99</v>
      </c>
      <c r="Q142" s="20" t="s">
        <v>100</v>
      </c>
      <c r="R142" t="s">
        <v>1133</v>
      </c>
      <c r="S142" t="s">
        <v>1134</v>
      </c>
      <c r="T142" t="s">
        <v>1135</v>
      </c>
      <c r="U142" s="6">
        <v>76500000</v>
      </c>
      <c r="V142" s="6">
        <v>76500000</v>
      </c>
      <c r="W142" s="29">
        <v>9000000</v>
      </c>
      <c r="X142" s="29">
        <v>0</v>
      </c>
      <c r="Y142" s="23" t="s">
        <v>104</v>
      </c>
      <c r="Z142" t="s">
        <v>98</v>
      </c>
      <c r="AA142" t="s">
        <v>105</v>
      </c>
      <c r="AB142" s="30"/>
      <c r="AC142" s="30"/>
      <c r="AD142" s="30"/>
      <c r="AE142" s="24">
        <v>1524</v>
      </c>
      <c r="AF142" s="31">
        <v>45294</v>
      </c>
      <c r="AG142">
        <v>23424</v>
      </c>
      <c r="AH142" s="26">
        <v>45310</v>
      </c>
      <c r="AI142" s="32" t="s">
        <v>106</v>
      </c>
      <c r="AJ142" t="s">
        <v>1128</v>
      </c>
      <c r="AK142" s="33"/>
      <c r="AL142" t="s">
        <v>98</v>
      </c>
      <c r="AM142" s="26">
        <v>45309</v>
      </c>
      <c r="AN142" s="23" t="s">
        <v>108</v>
      </c>
      <c r="AO142" s="23" t="s">
        <v>108</v>
      </c>
      <c r="AP142" t="s">
        <v>109</v>
      </c>
      <c r="AQ142" t="s">
        <v>110</v>
      </c>
      <c r="AR142" t="s">
        <v>111</v>
      </c>
      <c r="AS142" t="s">
        <v>100</v>
      </c>
      <c r="AT142" s="23">
        <v>80111600</v>
      </c>
      <c r="AU142" s="41" t="s">
        <v>1136</v>
      </c>
      <c r="AV142" s="23" t="s">
        <v>113</v>
      </c>
      <c r="AW142" s="20" t="s">
        <v>114</v>
      </c>
      <c r="AX142" s="26">
        <v>45309</v>
      </c>
      <c r="AY142" s="20" t="s">
        <v>115</v>
      </c>
      <c r="AZ142" s="26">
        <v>45309</v>
      </c>
      <c r="BA142" s="26">
        <v>45310</v>
      </c>
      <c r="BB142" s="26">
        <v>45568</v>
      </c>
      <c r="BC142" s="35">
        <f>+Tabla3[[#This Row],[FECHA TERMINACION
(INICIAL)]]-Tabla3[[#This Row],[FECHA INICIO]]</f>
        <v>258</v>
      </c>
      <c r="BD142" s="35">
        <f>+Tabla3[[#This Row],[PLAZO DE EJECUCIÓN EN DÍAS (INICIAL)]]/30</f>
        <v>8.6</v>
      </c>
      <c r="BE142" t="s">
        <v>1137</v>
      </c>
      <c r="BF142" s="29">
        <f>+[1]BD_2!E141</f>
        <v>0</v>
      </c>
      <c r="BG142" s="29">
        <f>[1]BD_2!BA141</f>
        <v>25500000</v>
      </c>
      <c r="BH142" s="23">
        <f>[1]BD_2!CF141</f>
        <v>86</v>
      </c>
      <c r="BI142" s="23">
        <f>+COUNTIF(Tabla3[[#This Row],[VALOR REDUCIDO]:[TOTAL TIEMPO PRORROGADO EN DÍAS
]],"&lt;&gt;0")</f>
        <v>2</v>
      </c>
      <c r="BJ142" s="23" t="str">
        <f>+[1]BD_2!CG141</f>
        <v>2 NO</v>
      </c>
      <c r="BK142" s="26" t="str">
        <f>[1]BD_2!CL141</f>
        <v>2 NO</v>
      </c>
      <c r="BL142" s="23" t="s">
        <v>98</v>
      </c>
      <c r="BM142">
        <f t="shared" si="13"/>
        <v>344</v>
      </c>
      <c r="BN142" s="36">
        <f t="shared" si="14"/>
        <v>45310</v>
      </c>
      <c r="BO142" s="36">
        <f t="shared" si="15"/>
        <v>45654</v>
      </c>
      <c r="BP142" s="37" t="e">
        <f>IF(((#REF!-$BN142)/($BO142-$BN142))&gt;=100%,100%,((#REF!-$BN142)/($BO142-$BN142)))</f>
        <v>#REF!</v>
      </c>
      <c r="BQ142" s="29">
        <f t="shared" si="12"/>
        <v>102000000</v>
      </c>
      <c r="BR142" s="23" t="e">
        <f>+IF(BK142="1 SI","FINALIZADO",IF($BO142&lt;=#REF!,"FINALIZADO","EJECUCIÓN"))</f>
        <v>#REF!</v>
      </c>
      <c r="BS142" s="23">
        <v>102000000</v>
      </c>
      <c r="BT142" s="23">
        <f>+Tabla3[[#This Row],[VALOR TOTAL DE CONTRATO (ANTES DE LIQUIDACIÓN - LIBERACIÓN DE SALDOS)]]-Tabla3[[#This Row],[RECURSO TOTALES DESEMBOLSADOS]]</f>
        <v>0</v>
      </c>
      <c r="BU142" s="23"/>
      <c r="BW142" s="23" t="s">
        <v>98</v>
      </c>
      <c r="BX142" s="23" t="str">
        <f t="shared" si="16"/>
        <v>enero</v>
      </c>
      <c r="BY142" s="23" t="s">
        <v>113</v>
      </c>
      <c r="BZ142" s="23" t="s">
        <v>113</v>
      </c>
      <c r="CA142" s="23" t="s">
        <v>113</v>
      </c>
      <c r="CB142" t="s">
        <v>117</v>
      </c>
      <c r="CC142" t="s">
        <v>118</v>
      </c>
    </row>
    <row r="143" spans="1:81" x14ac:dyDescent="0.25">
      <c r="A143" s="23">
        <v>2024</v>
      </c>
      <c r="B143" s="25">
        <v>135</v>
      </c>
      <c r="C143" s="23" t="s">
        <v>87</v>
      </c>
      <c r="D143" t="s">
        <v>88</v>
      </c>
      <c r="E143" t="s">
        <v>89</v>
      </c>
      <c r="F143" t="s">
        <v>90</v>
      </c>
      <c r="G143" t="s">
        <v>91</v>
      </c>
      <c r="H143" s="23" t="s">
        <v>92</v>
      </c>
      <c r="I143" s="23" t="s">
        <v>119</v>
      </c>
      <c r="J143" t="s">
        <v>1138</v>
      </c>
      <c r="K143" s="23" t="s">
        <v>95</v>
      </c>
      <c r="L143" s="20" t="s">
        <v>121</v>
      </c>
      <c r="M143" s="28" t="s">
        <v>1139</v>
      </c>
      <c r="N143" s="23"/>
      <c r="O143" s="23" t="s">
        <v>98</v>
      </c>
      <c r="P143" s="20" t="s">
        <v>693</v>
      </c>
      <c r="Q143" s="20" t="s">
        <v>693</v>
      </c>
      <c r="R143" t="s">
        <v>1140</v>
      </c>
      <c r="S143" t="s">
        <v>1141</v>
      </c>
      <c r="T143" t="s">
        <v>1142</v>
      </c>
      <c r="U143" s="6">
        <v>115500000</v>
      </c>
      <c r="V143" s="6">
        <v>115500000</v>
      </c>
      <c r="W143" s="29">
        <v>10500000</v>
      </c>
      <c r="X143" s="29">
        <v>0</v>
      </c>
      <c r="Y143" s="23" t="s">
        <v>104</v>
      </c>
      <c r="Z143" t="s">
        <v>98</v>
      </c>
      <c r="AA143" t="s">
        <v>105</v>
      </c>
      <c r="AB143" s="30"/>
      <c r="AC143" s="30"/>
      <c r="AD143" s="30"/>
      <c r="AE143" s="24">
        <v>3524</v>
      </c>
      <c r="AF143" s="31">
        <v>45294</v>
      </c>
      <c r="AG143">
        <v>24924</v>
      </c>
      <c r="AH143" s="26">
        <v>45310</v>
      </c>
      <c r="AI143" s="32" t="s">
        <v>106</v>
      </c>
      <c r="AJ143" t="s">
        <v>697</v>
      </c>
      <c r="AK143" s="33"/>
      <c r="AL143" t="s">
        <v>98</v>
      </c>
      <c r="AM143" s="26">
        <v>45308</v>
      </c>
      <c r="AN143" s="23" t="s">
        <v>108</v>
      </c>
      <c r="AO143" s="23" t="s">
        <v>108</v>
      </c>
      <c r="AP143" t="s">
        <v>109</v>
      </c>
      <c r="AQ143" t="s">
        <v>698</v>
      </c>
      <c r="AR143" t="s">
        <v>699</v>
      </c>
      <c r="AS143" t="s">
        <v>700</v>
      </c>
      <c r="AT143" s="23">
        <v>80111600</v>
      </c>
      <c r="AU143" s="41" t="s">
        <v>1143</v>
      </c>
      <c r="AV143" s="23" t="s">
        <v>113</v>
      </c>
      <c r="AW143" s="20" t="s">
        <v>114</v>
      </c>
      <c r="AX143" s="26">
        <v>45308</v>
      </c>
      <c r="AY143" s="20" t="s">
        <v>115</v>
      </c>
      <c r="AZ143" s="26">
        <v>45308</v>
      </c>
      <c r="BA143" s="26">
        <v>45310</v>
      </c>
      <c r="BB143" s="26">
        <v>45644</v>
      </c>
      <c r="BC143" s="35">
        <f>+Tabla3[[#This Row],[FECHA TERMINACION
(INICIAL)]]-Tabla3[[#This Row],[FECHA INICIO]]</f>
        <v>334</v>
      </c>
      <c r="BD143" s="35">
        <f>+Tabla3[[#This Row],[PLAZO DE EJECUCIÓN EN DÍAS (INICIAL)]]/30</f>
        <v>11.133333333333333</v>
      </c>
      <c r="BE143" t="s">
        <v>1144</v>
      </c>
      <c r="BF143" s="29">
        <f>+[1]BD_2!E142</f>
        <v>0</v>
      </c>
      <c r="BG143" s="29">
        <f>[1]BD_2!BA142</f>
        <v>4200000</v>
      </c>
      <c r="BH143" s="23">
        <f>[1]BD_2!CF142</f>
        <v>12</v>
      </c>
      <c r="BI143" s="23">
        <f>+COUNTIF(Tabla3[[#This Row],[VALOR REDUCIDO]:[TOTAL TIEMPO PRORROGADO EN DÍAS
]],"&lt;&gt;0")</f>
        <v>2</v>
      </c>
      <c r="BJ143" s="23" t="str">
        <f>+[1]BD_2!CG142</f>
        <v>2 NO</v>
      </c>
      <c r="BK143" s="26" t="str">
        <f>[1]BD_2!CL142</f>
        <v>2 NO</v>
      </c>
      <c r="BL143" s="23" t="s">
        <v>98</v>
      </c>
      <c r="BM143">
        <f t="shared" si="13"/>
        <v>346</v>
      </c>
      <c r="BN143" s="36">
        <f t="shared" si="14"/>
        <v>45310</v>
      </c>
      <c r="BO143" s="36">
        <f t="shared" si="15"/>
        <v>45656</v>
      </c>
      <c r="BP143" s="37" t="e">
        <f>IF(((#REF!-$BN143)/($BO143-$BN143))&gt;=100%,100%,((#REF!-$BN143)/($BO143-$BN143)))</f>
        <v>#REF!</v>
      </c>
      <c r="BQ143" s="29">
        <f t="shared" si="12"/>
        <v>119700000</v>
      </c>
      <c r="BR143" s="23" t="e">
        <f>+IF(BK143="1 SI","FINALIZADO",IF($BO143&lt;=#REF!,"FINALIZADO","EJECUCIÓN"))</f>
        <v>#REF!</v>
      </c>
      <c r="BS143" s="23">
        <v>119700000</v>
      </c>
      <c r="BT143" s="23">
        <f>+Tabla3[[#This Row],[VALOR TOTAL DE CONTRATO (ANTES DE LIQUIDACIÓN - LIBERACIÓN DE SALDOS)]]-Tabla3[[#This Row],[RECURSO TOTALES DESEMBOLSADOS]]</f>
        <v>0</v>
      </c>
      <c r="BU143" s="23"/>
      <c r="BW143" s="23" t="s">
        <v>98</v>
      </c>
      <c r="BX143" s="23" t="str">
        <f t="shared" si="16"/>
        <v>enero</v>
      </c>
      <c r="BY143" s="23" t="s">
        <v>113</v>
      </c>
      <c r="BZ143" s="23" t="s">
        <v>113</v>
      </c>
      <c r="CA143" s="23" t="s">
        <v>113</v>
      </c>
      <c r="CB143" t="s">
        <v>117</v>
      </c>
      <c r="CC143" t="s">
        <v>118</v>
      </c>
    </row>
    <row r="144" spans="1:81" x14ac:dyDescent="0.25">
      <c r="A144" s="23">
        <v>2024</v>
      </c>
      <c r="B144" s="25">
        <v>136</v>
      </c>
      <c r="C144" s="23" t="s">
        <v>87</v>
      </c>
      <c r="D144" t="s">
        <v>88</v>
      </c>
      <c r="E144" t="s">
        <v>89</v>
      </c>
      <c r="F144" t="s">
        <v>90</v>
      </c>
      <c r="G144" t="s">
        <v>91</v>
      </c>
      <c r="H144" s="23" t="s">
        <v>92</v>
      </c>
      <c r="I144" s="23" t="s">
        <v>119</v>
      </c>
      <c r="J144" t="s">
        <v>1145</v>
      </c>
      <c r="K144" s="23" t="s">
        <v>95</v>
      </c>
      <c r="L144" s="20" t="s">
        <v>1146</v>
      </c>
      <c r="M144" s="28" t="s">
        <v>1147</v>
      </c>
      <c r="N144" s="23"/>
      <c r="O144" s="23" t="s">
        <v>98</v>
      </c>
      <c r="P144" s="20" t="s">
        <v>335</v>
      </c>
      <c r="Q144" s="20" t="s">
        <v>335</v>
      </c>
      <c r="R144" t="s">
        <v>1148</v>
      </c>
      <c r="S144" t="s">
        <v>1149</v>
      </c>
      <c r="T144" t="s">
        <v>1150</v>
      </c>
      <c r="U144" s="6">
        <v>68753167</v>
      </c>
      <c r="V144" s="6">
        <v>68753167</v>
      </c>
      <c r="W144" s="29">
        <v>6157000</v>
      </c>
      <c r="X144" s="29">
        <v>0</v>
      </c>
      <c r="Y144" s="23" t="s">
        <v>104</v>
      </c>
      <c r="Z144" t="s">
        <v>98</v>
      </c>
      <c r="AA144" t="s">
        <v>105</v>
      </c>
      <c r="AB144" s="30"/>
      <c r="AC144" s="30"/>
      <c r="AD144" s="30"/>
      <c r="AE144" s="24">
        <v>4224</v>
      </c>
      <c r="AF144" s="31">
        <v>45294</v>
      </c>
      <c r="AG144">
        <v>28224</v>
      </c>
      <c r="AH144" s="26">
        <v>45313</v>
      </c>
      <c r="AI144" s="32" t="s">
        <v>106</v>
      </c>
      <c r="AJ144" t="s">
        <v>1151</v>
      </c>
      <c r="AK144" s="33"/>
      <c r="AL144" t="s">
        <v>98</v>
      </c>
      <c r="AM144" s="26">
        <v>45309</v>
      </c>
      <c r="AN144" s="23" t="s">
        <v>108</v>
      </c>
      <c r="AO144" s="23" t="s">
        <v>108</v>
      </c>
      <c r="AP144" t="s">
        <v>109</v>
      </c>
      <c r="AQ144" t="s">
        <v>340</v>
      </c>
      <c r="AR144" t="s">
        <v>341</v>
      </c>
      <c r="AS144" t="s">
        <v>342</v>
      </c>
      <c r="AT144" s="23">
        <v>80111600</v>
      </c>
      <c r="AU144" s="41" t="s">
        <v>1152</v>
      </c>
      <c r="AV144" s="23" t="s">
        <v>113</v>
      </c>
      <c r="AW144" s="20" t="s">
        <v>114</v>
      </c>
      <c r="AX144" s="26">
        <v>45310</v>
      </c>
      <c r="AY144" s="20" t="s">
        <v>144</v>
      </c>
      <c r="AZ144" s="26">
        <v>45310</v>
      </c>
      <c r="BA144" s="26">
        <v>45313</v>
      </c>
      <c r="BB144" s="26">
        <v>45652</v>
      </c>
      <c r="BC144" s="35">
        <f>+Tabla3[[#This Row],[FECHA TERMINACION
(INICIAL)]]-Tabla3[[#This Row],[FECHA INICIO]]</f>
        <v>339</v>
      </c>
      <c r="BD144" s="35">
        <f>+Tabla3[[#This Row],[PLAZO DE EJECUCIÓN EN DÍAS (INICIAL)]]/30</f>
        <v>11.3</v>
      </c>
      <c r="BE144" t="s">
        <v>1153</v>
      </c>
      <c r="BF144" s="29">
        <f>+[1]BD_2!E143</f>
        <v>0</v>
      </c>
      <c r="BG144" s="29">
        <f>[1]BD_2!BA143</f>
        <v>0</v>
      </c>
      <c r="BH144" s="23">
        <f>[1]BD_2!CF143</f>
        <v>0</v>
      </c>
      <c r="BI144" s="23">
        <f>+COUNTIF(Tabla3[[#This Row],[VALOR REDUCIDO]:[TOTAL TIEMPO PRORROGADO EN DÍAS
]],"&lt;&gt;0")</f>
        <v>0</v>
      </c>
      <c r="BJ144" s="23" t="str">
        <f>+[1]BD_2!CG143</f>
        <v>2 NO</v>
      </c>
      <c r="BK144" s="26" t="str">
        <f>[1]BD_2!CL143</f>
        <v>2 NO</v>
      </c>
      <c r="BL144" s="23" t="s">
        <v>98</v>
      </c>
      <c r="BM144">
        <f t="shared" si="13"/>
        <v>339</v>
      </c>
      <c r="BN144" s="36">
        <f t="shared" si="14"/>
        <v>45313</v>
      </c>
      <c r="BO144" s="36">
        <f t="shared" si="15"/>
        <v>45652</v>
      </c>
      <c r="BP144" s="37" t="e">
        <f>IF(((#REF!-$BN144)/($BO144-$BN144))&gt;=100%,100%,((#REF!-$BN144)/($BO144-$BN144)))</f>
        <v>#REF!</v>
      </c>
      <c r="BQ144" s="29">
        <f t="shared" si="12"/>
        <v>68753167</v>
      </c>
      <c r="BR144" s="23" t="e">
        <f>+IF(BK144="1 SI","FINALIZADO",IF($BO144&lt;=#REF!,"FINALIZADO","EJECUCIÓN"))</f>
        <v>#REF!</v>
      </c>
      <c r="BS144" s="23">
        <v>68753167</v>
      </c>
      <c r="BT144" s="23">
        <f>+Tabla3[[#This Row],[VALOR TOTAL DE CONTRATO (ANTES DE LIQUIDACIÓN - LIBERACIÓN DE SALDOS)]]-Tabla3[[#This Row],[RECURSO TOTALES DESEMBOLSADOS]]</f>
        <v>0</v>
      </c>
      <c r="BU144" s="23"/>
      <c r="BW144" s="23" t="s">
        <v>98</v>
      </c>
      <c r="BX144" s="23" t="str">
        <f t="shared" si="16"/>
        <v>enero</v>
      </c>
      <c r="BY144" s="23" t="s">
        <v>113</v>
      </c>
      <c r="BZ144" s="23" t="s">
        <v>113</v>
      </c>
      <c r="CA144" s="23" t="s">
        <v>113</v>
      </c>
      <c r="CB144" t="s">
        <v>117</v>
      </c>
      <c r="CC144" t="s">
        <v>118</v>
      </c>
    </row>
    <row r="145" spans="1:81" x14ac:dyDescent="0.25">
      <c r="A145" s="23">
        <v>2024</v>
      </c>
      <c r="B145" s="25">
        <v>137</v>
      </c>
      <c r="C145" s="23" t="s">
        <v>87</v>
      </c>
      <c r="D145" t="s">
        <v>88</v>
      </c>
      <c r="E145" t="s">
        <v>89</v>
      </c>
      <c r="F145" t="s">
        <v>90</v>
      </c>
      <c r="G145" t="s">
        <v>91</v>
      </c>
      <c r="H145" s="23" t="s">
        <v>92</v>
      </c>
      <c r="I145" s="23" t="s">
        <v>119</v>
      </c>
      <c r="J145" t="s">
        <v>1154</v>
      </c>
      <c r="K145" s="23" t="s">
        <v>95</v>
      </c>
      <c r="L145" s="20" t="s">
        <v>138</v>
      </c>
      <c r="M145" s="28" t="s">
        <v>1155</v>
      </c>
      <c r="N145" s="23"/>
      <c r="O145" s="23" t="s">
        <v>98</v>
      </c>
      <c r="P145" s="20" t="s">
        <v>335</v>
      </c>
      <c r="Q145" s="20" t="s">
        <v>335</v>
      </c>
      <c r="R145" t="s">
        <v>1156</v>
      </c>
      <c r="S145" t="s">
        <v>1157</v>
      </c>
      <c r="T145" t="s">
        <v>1158</v>
      </c>
      <c r="U145" s="6">
        <v>102600000</v>
      </c>
      <c r="V145" s="6">
        <v>102600000</v>
      </c>
      <c r="W145" s="29">
        <v>9000000</v>
      </c>
      <c r="X145" s="29">
        <v>0</v>
      </c>
      <c r="Y145" s="23" t="s">
        <v>104</v>
      </c>
      <c r="Z145" t="s">
        <v>98</v>
      </c>
      <c r="AA145" t="s">
        <v>105</v>
      </c>
      <c r="AB145" s="30"/>
      <c r="AC145" s="30"/>
      <c r="AD145" s="30"/>
      <c r="AE145" s="24">
        <v>4224</v>
      </c>
      <c r="AF145" s="31">
        <v>45294</v>
      </c>
      <c r="AG145">
        <v>23824</v>
      </c>
      <c r="AH145" s="26">
        <v>45310</v>
      </c>
      <c r="AI145" s="32" t="s">
        <v>106</v>
      </c>
      <c r="AJ145" t="s">
        <v>1151</v>
      </c>
      <c r="AK145" s="33"/>
      <c r="AL145" t="s">
        <v>98</v>
      </c>
      <c r="AM145" s="26">
        <v>45309</v>
      </c>
      <c r="AN145" s="23" t="s">
        <v>108</v>
      </c>
      <c r="AO145" s="23" t="s">
        <v>108</v>
      </c>
      <c r="AP145" t="s">
        <v>109</v>
      </c>
      <c r="AQ145" t="s">
        <v>340</v>
      </c>
      <c r="AR145" t="s">
        <v>341</v>
      </c>
      <c r="AS145" t="s">
        <v>342</v>
      </c>
      <c r="AT145" s="23">
        <v>80111600</v>
      </c>
      <c r="AU145" s="41" t="s">
        <v>1159</v>
      </c>
      <c r="AV145" s="23" t="s">
        <v>113</v>
      </c>
      <c r="AW145" s="20" t="s">
        <v>114</v>
      </c>
      <c r="AX145" s="26">
        <v>45310</v>
      </c>
      <c r="AY145" s="20" t="s">
        <v>144</v>
      </c>
      <c r="AZ145" s="26">
        <v>45310</v>
      </c>
      <c r="BA145" s="26">
        <v>45310</v>
      </c>
      <c r="BB145" s="26">
        <v>45656</v>
      </c>
      <c r="BC145" s="35">
        <f>+Tabla3[[#This Row],[FECHA TERMINACION
(INICIAL)]]-Tabla3[[#This Row],[FECHA INICIO]]</f>
        <v>346</v>
      </c>
      <c r="BD145" s="35">
        <f>+Tabla3[[#This Row],[PLAZO DE EJECUCIÓN EN DÍAS (INICIAL)]]/30</f>
        <v>11.533333333333333</v>
      </c>
      <c r="BE145" t="s">
        <v>1160</v>
      </c>
      <c r="BF145" s="29">
        <f>+[1]BD_2!E144</f>
        <v>0</v>
      </c>
      <c r="BG145" s="29">
        <f>[1]BD_2!BA144</f>
        <v>0</v>
      </c>
      <c r="BH145" s="23">
        <f>[1]BD_2!CF144</f>
        <v>0</v>
      </c>
      <c r="BI145" s="23">
        <f>+COUNTIF(Tabla3[[#This Row],[VALOR REDUCIDO]:[TOTAL TIEMPO PRORROGADO EN DÍAS
]],"&lt;&gt;0")</f>
        <v>0</v>
      </c>
      <c r="BJ145" s="23" t="str">
        <f>+[1]BD_2!CG144</f>
        <v>2 NO</v>
      </c>
      <c r="BK145" s="26" t="str">
        <f>[1]BD_2!CL144</f>
        <v>2 NO</v>
      </c>
      <c r="BL145" s="23" t="s">
        <v>98</v>
      </c>
      <c r="BM145">
        <f t="shared" si="13"/>
        <v>346</v>
      </c>
      <c r="BN145" s="36">
        <f t="shared" si="14"/>
        <v>45310</v>
      </c>
      <c r="BO145" s="36">
        <f t="shared" si="15"/>
        <v>45656</v>
      </c>
      <c r="BP145" s="37" t="e">
        <f>IF(((#REF!-$BN145)/($BO145-$BN145))&gt;=100%,100%,((#REF!-$BN145)/($BO145-$BN145)))</f>
        <v>#REF!</v>
      </c>
      <c r="BQ145" s="29">
        <f t="shared" si="12"/>
        <v>102600000</v>
      </c>
      <c r="BR145" s="23" t="e">
        <f>+IF(BK145="1 SI","FINALIZADO",IF($BO145&lt;=#REF!,"FINALIZADO","EJECUCIÓN"))</f>
        <v>#REF!</v>
      </c>
      <c r="BS145" s="23">
        <v>102600000</v>
      </c>
      <c r="BT145" s="23">
        <f>+Tabla3[[#This Row],[VALOR TOTAL DE CONTRATO (ANTES DE LIQUIDACIÓN - LIBERACIÓN DE SALDOS)]]-Tabla3[[#This Row],[RECURSO TOTALES DESEMBOLSADOS]]</f>
        <v>0</v>
      </c>
      <c r="BU145" s="23"/>
      <c r="BW145" s="23" t="s">
        <v>98</v>
      </c>
      <c r="BX145" s="23" t="str">
        <f t="shared" si="16"/>
        <v>enero</v>
      </c>
      <c r="BY145" s="23" t="s">
        <v>113</v>
      </c>
      <c r="BZ145" s="23" t="s">
        <v>113</v>
      </c>
      <c r="CA145" s="23" t="s">
        <v>113</v>
      </c>
      <c r="CB145" t="s">
        <v>117</v>
      </c>
      <c r="CC145" t="s">
        <v>118</v>
      </c>
    </row>
    <row r="146" spans="1:81" x14ac:dyDescent="0.25">
      <c r="A146" s="23">
        <v>2024</v>
      </c>
      <c r="B146" s="25">
        <v>138</v>
      </c>
      <c r="C146" s="23" t="s">
        <v>87</v>
      </c>
      <c r="D146" t="s">
        <v>88</v>
      </c>
      <c r="E146" t="s">
        <v>89</v>
      </c>
      <c r="F146" t="s">
        <v>90</v>
      </c>
      <c r="G146" t="s">
        <v>91</v>
      </c>
      <c r="H146" s="23" t="s">
        <v>92</v>
      </c>
      <c r="I146" s="23" t="s">
        <v>119</v>
      </c>
      <c r="J146" t="s">
        <v>1161</v>
      </c>
      <c r="K146" s="23" t="s">
        <v>95</v>
      </c>
      <c r="L146" s="20" t="s">
        <v>1162</v>
      </c>
      <c r="M146" s="28" t="s">
        <v>1163</v>
      </c>
      <c r="N146" s="23"/>
      <c r="O146" s="23" t="s">
        <v>98</v>
      </c>
      <c r="P146" s="20" t="s">
        <v>335</v>
      </c>
      <c r="Q146" s="20" t="s">
        <v>335</v>
      </c>
      <c r="R146" t="s">
        <v>1164</v>
      </c>
      <c r="S146" t="s">
        <v>1165</v>
      </c>
      <c r="T146" t="s">
        <v>1166</v>
      </c>
      <c r="U146" s="6">
        <v>119700000</v>
      </c>
      <c r="V146" s="6">
        <v>119700000</v>
      </c>
      <c r="W146" s="29">
        <v>10500000</v>
      </c>
      <c r="X146" s="29">
        <v>0</v>
      </c>
      <c r="Y146" s="23" t="s">
        <v>104</v>
      </c>
      <c r="Z146" t="s">
        <v>98</v>
      </c>
      <c r="AA146" t="s">
        <v>105</v>
      </c>
      <c r="AB146" s="30"/>
      <c r="AC146" s="30"/>
      <c r="AD146" s="30"/>
      <c r="AE146" s="24">
        <v>4224</v>
      </c>
      <c r="AF146" s="31">
        <v>45294</v>
      </c>
      <c r="AG146">
        <v>22724</v>
      </c>
      <c r="AH146" s="26">
        <v>45310</v>
      </c>
      <c r="AI146" s="32" t="s">
        <v>106</v>
      </c>
      <c r="AJ146" t="s">
        <v>499</v>
      </c>
      <c r="AK146" s="33"/>
      <c r="AL146" t="s">
        <v>98</v>
      </c>
      <c r="AM146" s="26">
        <v>45308</v>
      </c>
      <c r="AN146" s="23" t="s">
        <v>108</v>
      </c>
      <c r="AO146" s="23" t="s">
        <v>108</v>
      </c>
      <c r="AP146" t="s">
        <v>109</v>
      </c>
      <c r="AQ146" t="s">
        <v>340</v>
      </c>
      <c r="AR146" t="s">
        <v>341</v>
      </c>
      <c r="AS146" t="s">
        <v>342</v>
      </c>
      <c r="AT146" s="23">
        <v>80111600</v>
      </c>
      <c r="AU146" s="41" t="s">
        <v>1167</v>
      </c>
      <c r="AV146" s="23" t="s">
        <v>113</v>
      </c>
      <c r="AW146" s="20" t="s">
        <v>114</v>
      </c>
      <c r="AX146" s="26">
        <v>45309</v>
      </c>
      <c r="AY146" s="20" t="s">
        <v>144</v>
      </c>
      <c r="AZ146" s="26">
        <v>45309</v>
      </c>
      <c r="BA146" s="26">
        <v>45310</v>
      </c>
      <c r="BB146" s="26">
        <v>45468</v>
      </c>
      <c r="BC146" s="35">
        <f>+Tabla3[[#This Row],[FECHA TERMINACION
(INICIAL)]]-Tabla3[[#This Row],[FECHA INICIO]]</f>
        <v>158</v>
      </c>
      <c r="BD146" s="35">
        <f>+Tabla3[[#This Row],[PLAZO DE EJECUCIÓN EN DÍAS (INICIAL)]]/30</f>
        <v>5.2666666666666666</v>
      </c>
      <c r="BE146" t="s">
        <v>1168</v>
      </c>
      <c r="BF146" s="29">
        <f>+[1]BD_2!E145</f>
        <v>0</v>
      </c>
      <c r="BG146" s="29">
        <f>[1]BD_2!BA145</f>
        <v>0</v>
      </c>
      <c r="BH146" s="23">
        <f>[1]BD_2!CF145</f>
        <v>0</v>
      </c>
      <c r="BI146" s="23">
        <f>+COUNTIF(Tabla3[[#This Row],[VALOR REDUCIDO]:[TOTAL TIEMPO PRORROGADO EN DÍAS
]],"&lt;&gt;0")</f>
        <v>0</v>
      </c>
      <c r="BJ146" s="23" t="str">
        <f>+[1]BD_2!CG145</f>
        <v>2 NO</v>
      </c>
      <c r="BK146" s="26" t="str">
        <f>[1]BD_2!CL145</f>
        <v>2 NO</v>
      </c>
      <c r="BL146" s="23" t="s">
        <v>113</v>
      </c>
      <c r="BM146">
        <f t="shared" si="13"/>
        <v>158</v>
      </c>
      <c r="BN146" s="36">
        <f t="shared" si="14"/>
        <v>45310</v>
      </c>
      <c r="BO146" s="36">
        <f t="shared" si="15"/>
        <v>45468</v>
      </c>
      <c r="BP146" s="37" t="e">
        <f>IF(((#REF!-$BN146)/($BO146-$BN146))&gt;=100%,100%,((#REF!-$BN146)/($BO146-$BN146)))</f>
        <v>#REF!</v>
      </c>
      <c r="BQ146" s="29">
        <f t="shared" si="12"/>
        <v>119700000</v>
      </c>
      <c r="BR146" s="23" t="e">
        <f>+IF(BK146="1 SI","FINALIZADO",IF($BO146&lt;=#REF!,"FINALIZADO","EJECUCIÓN"))</f>
        <v>#REF!</v>
      </c>
      <c r="BS146" s="23">
        <v>54250000</v>
      </c>
      <c r="BT146" s="23">
        <f>+Tabla3[[#This Row],[VALOR TOTAL DE CONTRATO (ANTES DE LIQUIDACIÓN - LIBERACIÓN DE SALDOS)]]-Tabla3[[#This Row],[RECURSO TOTALES DESEMBOLSADOS]]</f>
        <v>65450000</v>
      </c>
      <c r="BU146" s="23"/>
      <c r="BW146" s="23" t="s">
        <v>98</v>
      </c>
      <c r="BX146" s="23" t="str">
        <f t="shared" si="16"/>
        <v>enero</v>
      </c>
      <c r="BY146" s="23" t="s">
        <v>113</v>
      </c>
      <c r="BZ146" s="23" t="s">
        <v>113</v>
      </c>
      <c r="CA146" s="23" t="s">
        <v>113</v>
      </c>
      <c r="CB146" t="s">
        <v>117</v>
      </c>
      <c r="CC146" t="s">
        <v>118</v>
      </c>
    </row>
    <row r="147" spans="1:81" x14ac:dyDescent="0.25">
      <c r="A147" s="23">
        <v>2024</v>
      </c>
      <c r="B147" s="25" t="s">
        <v>1169</v>
      </c>
      <c r="C147" s="23" t="s">
        <v>87</v>
      </c>
      <c r="D147" t="s">
        <v>88</v>
      </c>
      <c r="E147" t="s">
        <v>89</v>
      </c>
      <c r="F147" t="s">
        <v>90</v>
      </c>
      <c r="G147" t="s">
        <v>91</v>
      </c>
      <c r="H147" s="23" t="s">
        <v>92</v>
      </c>
      <c r="I147" s="23" t="s">
        <v>119</v>
      </c>
      <c r="J147" t="s">
        <v>1170</v>
      </c>
      <c r="K147" s="23" t="s">
        <v>95</v>
      </c>
      <c r="L147" s="20" t="s">
        <v>1162</v>
      </c>
      <c r="M147" s="28" t="s">
        <v>1171</v>
      </c>
      <c r="N147" s="23"/>
      <c r="O147" s="23" t="s">
        <v>98</v>
      </c>
      <c r="P147" s="20" t="s">
        <v>335</v>
      </c>
      <c r="Q147" s="20" t="s">
        <v>335</v>
      </c>
      <c r="R147" t="s">
        <v>1164</v>
      </c>
      <c r="S147" t="s">
        <v>1165</v>
      </c>
      <c r="T147" t="s">
        <v>1172</v>
      </c>
      <c r="U147" s="6">
        <v>64750000</v>
      </c>
      <c r="V147" s="6">
        <v>64750000</v>
      </c>
      <c r="W147" s="29">
        <v>10500000</v>
      </c>
      <c r="X147" s="29">
        <v>0</v>
      </c>
      <c r="Y147" s="23" t="s">
        <v>104</v>
      </c>
      <c r="Z147" t="s">
        <v>98</v>
      </c>
      <c r="AA147" t="s">
        <v>105</v>
      </c>
      <c r="AB147" s="30">
        <f>+Tabla3[[#This Row],[VALOR DEL CONTRATO
(EN NUMEROS)]]-Tabla3[[#This Row],[VALOR RECURSOS (MADS/FONAM)]]</f>
        <v>0</v>
      </c>
      <c r="AC147" s="30"/>
      <c r="AD147" s="30"/>
      <c r="AE147" s="24">
        <v>4224</v>
      </c>
      <c r="AF147" s="31">
        <v>45294</v>
      </c>
      <c r="AG147">
        <v>377824</v>
      </c>
      <c r="AH147" s="26">
        <v>45469</v>
      </c>
      <c r="AI147" s="32" t="s">
        <v>106</v>
      </c>
      <c r="AJ147" t="s">
        <v>499</v>
      </c>
      <c r="AK147" s="27">
        <v>202300000000026</v>
      </c>
      <c r="AL147" t="s">
        <v>98</v>
      </c>
      <c r="AM147" s="26">
        <v>45468</v>
      </c>
      <c r="AN147" s="23" t="s">
        <v>108</v>
      </c>
      <c r="AO147" s="23" t="s">
        <v>108</v>
      </c>
      <c r="AP147" t="s">
        <v>109</v>
      </c>
      <c r="AQ147" t="s">
        <v>340</v>
      </c>
      <c r="AR147" t="s">
        <v>341</v>
      </c>
      <c r="AS147" t="s">
        <v>342</v>
      </c>
      <c r="AT147" s="23">
        <v>80111600</v>
      </c>
      <c r="AU147" s="41" t="s">
        <v>1167</v>
      </c>
      <c r="AV147" s="23" t="s">
        <v>113</v>
      </c>
      <c r="AW147" s="20" t="s">
        <v>114</v>
      </c>
      <c r="AX147" s="26">
        <v>45469</v>
      </c>
      <c r="AY147" s="20" t="s">
        <v>144</v>
      </c>
      <c r="AZ147" s="26">
        <v>45469</v>
      </c>
      <c r="BA147" s="26">
        <v>45469</v>
      </c>
      <c r="BB147" s="26">
        <v>45656</v>
      </c>
      <c r="BC147" s="35">
        <f>+Tabla3[[#This Row],[FECHA TERMINACION
(INICIAL)]]-Tabla3[[#This Row],[FECHA INICIO]]</f>
        <v>187</v>
      </c>
      <c r="BD147" s="35">
        <f>+Tabla3[[#This Row],[PLAZO DE EJECUCIÓN EN DÍAS (INICIAL)]]/30</f>
        <v>6.2333333333333334</v>
      </c>
      <c r="BE147" t="s">
        <v>1173</v>
      </c>
      <c r="BF147" s="29">
        <f>+[1]BD_2!E146</f>
        <v>0</v>
      </c>
      <c r="BG147" s="29">
        <f>[1]BD_2!BA146</f>
        <v>0</v>
      </c>
      <c r="BH147" s="23">
        <f>[1]BD_2!CF146</f>
        <v>0</v>
      </c>
      <c r="BI147" s="23">
        <f>+COUNTIF(Tabla3[[#This Row],[VALOR REDUCIDO]:[TOTAL TIEMPO PRORROGADO EN DÍAS
]],"&lt;&gt;0")</f>
        <v>0</v>
      </c>
      <c r="BJ147" s="23" t="str">
        <f>+[1]BD_2!CG146</f>
        <v>2 NO</v>
      </c>
      <c r="BK147" s="26" t="str">
        <f>[1]BD_2!CL146</f>
        <v>2 NO</v>
      </c>
      <c r="BL147" s="23" t="s">
        <v>98</v>
      </c>
      <c r="BM147">
        <f t="shared" si="13"/>
        <v>187</v>
      </c>
      <c r="BN147" s="36">
        <f t="shared" si="14"/>
        <v>45469</v>
      </c>
      <c r="BO147" s="36">
        <f t="shared" si="15"/>
        <v>45656</v>
      </c>
      <c r="BP147" s="37" t="e">
        <f>IF(((#REF!-$BN147)/($BO147-$BN147))&gt;=100%,100%,((#REF!-$BN147)/($BO147-$BN147)))</f>
        <v>#REF!</v>
      </c>
      <c r="BQ147" s="29">
        <f t="shared" si="12"/>
        <v>64750000</v>
      </c>
      <c r="BR147" s="23" t="e">
        <f>+IF(BK147="1 SI","FINALIZADO",IF($BO147&lt;=#REF!,"FINALIZADO","EJECUCIÓN"))</f>
        <v>#REF!</v>
      </c>
      <c r="BS147" s="23">
        <v>64750000</v>
      </c>
      <c r="BT147" s="23">
        <f>+Tabla3[[#This Row],[VALOR TOTAL DE CONTRATO (ANTES DE LIQUIDACIÓN - LIBERACIÓN DE SALDOS)]]-Tabla3[[#This Row],[RECURSO TOTALES DESEMBOLSADOS]]</f>
        <v>0</v>
      </c>
      <c r="BU147" s="23"/>
      <c r="BW147" s="23" t="s">
        <v>98</v>
      </c>
      <c r="BX147" s="23" t="str">
        <f t="shared" si="16"/>
        <v>junio</v>
      </c>
      <c r="BY147" s="23" t="s">
        <v>113</v>
      </c>
      <c r="BZ147" s="23" t="s">
        <v>113</v>
      </c>
      <c r="CA147" s="23" t="s">
        <v>113</v>
      </c>
      <c r="CB147" t="s">
        <v>117</v>
      </c>
      <c r="CC147" t="s">
        <v>118</v>
      </c>
    </row>
    <row r="148" spans="1:81" x14ac:dyDescent="0.25">
      <c r="A148" s="23">
        <v>2024</v>
      </c>
      <c r="B148" s="25">
        <v>139</v>
      </c>
      <c r="C148" s="23" t="s">
        <v>87</v>
      </c>
      <c r="D148" t="s">
        <v>88</v>
      </c>
      <c r="E148" t="s">
        <v>89</v>
      </c>
      <c r="F148" t="s">
        <v>90</v>
      </c>
      <c r="G148" t="s">
        <v>91</v>
      </c>
      <c r="H148" s="23" t="s">
        <v>92</v>
      </c>
      <c r="I148" s="23" t="s">
        <v>119</v>
      </c>
      <c r="J148" t="s">
        <v>1174</v>
      </c>
      <c r="K148" s="23" t="s">
        <v>95</v>
      </c>
      <c r="L148" s="20" t="s">
        <v>1175</v>
      </c>
      <c r="M148" s="28" t="s">
        <v>1176</v>
      </c>
      <c r="N148" s="23"/>
      <c r="O148" s="23" t="s">
        <v>98</v>
      </c>
      <c r="P148" s="20" t="s">
        <v>562</v>
      </c>
      <c r="Q148" s="20" t="s">
        <v>100</v>
      </c>
      <c r="R148" t="s">
        <v>1177</v>
      </c>
      <c r="S148" t="s">
        <v>1178</v>
      </c>
      <c r="T148" t="s">
        <v>1179</v>
      </c>
      <c r="U148" s="6">
        <v>54590000</v>
      </c>
      <c r="V148" s="6">
        <v>54590000</v>
      </c>
      <c r="W148" s="29">
        <v>5459000</v>
      </c>
      <c r="X148" s="29">
        <v>0</v>
      </c>
      <c r="Y148" s="23" t="s">
        <v>104</v>
      </c>
      <c r="Z148" t="s">
        <v>98</v>
      </c>
      <c r="AA148" t="s">
        <v>105</v>
      </c>
      <c r="AB148" s="30"/>
      <c r="AC148" s="30"/>
      <c r="AD148" s="30"/>
      <c r="AE148" s="24">
        <v>4124</v>
      </c>
      <c r="AF148" s="31">
        <v>45294</v>
      </c>
      <c r="AG148">
        <v>15924</v>
      </c>
      <c r="AH148" s="26">
        <v>45309</v>
      </c>
      <c r="AI148" s="32" t="s">
        <v>106</v>
      </c>
      <c r="AJ148" t="s">
        <v>107</v>
      </c>
      <c r="AK148" s="33"/>
      <c r="AL148" t="s">
        <v>98</v>
      </c>
      <c r="AM148" s="26">
        <v>45307</v>
      </c>
      <c r="AN148" s="23" t="s">
        <v>108</v>
      </c>
      <c r="AO148" s="23" t="s">
        <v>108</v>
      </c>
      <c r="AP148" t="s">
        <v>109</v>
      </c>
      <c r="AQ148" t="s">
        <v>566</v>
      </c>
      <c r="AR148" t="s">
        <v>567</v>
      </c>
      <c r="AS148" t="s">
        <v>100</v>
      </c>
      <c r="AT148" s="23">
        <v>80161500</v>
      </c>
      <c r="AU148" s="41" t="s">
        <v>1180</v>
      </c>
      <c r="AV148" s="23" t="s">
        <v>113</v>
      </c>
      <c r="AW148" s="20" t="s">
        <v>114</v>
      </c>
      <c r="AX148" s="26">
        <v>45308</v>
      </c>
      <c r="AY148" s="20" t="s">
        <v>115</v>
      </c>
      <c r="AZ148" s="26">
        <v>45308</v>
      </c>
      <c r="BA148" s="26">
        <v>45309</v>
      </c>
      <c r="BB148" s="26">
        <v>45613</v>
      </c>
      <c r="BC148" s="35">
        <f>+Tabla3[[#This Row],[FECHA TERMINACION
(INICIAL)]]-Tabla3[[#This Row],[FECHA INICIO]]</f>
        <v>304</v>
      </c>
      <c r="BD148" s="35">
        <f>+Tabla3[[#This Row],[PLAZO DE EJECUCIÓN EN DÍAS (INICIAL)]]/30</f>
        <v>10.133333333333333</v>
      </c>
      <c r="BE148" t="s">
        <v>969</v>
      </c>
      <c r="BF148" s="29">
        <f>+[1]BD_2!E147</f>
        <v>0</v>
      </c>
      <c r="BG148" s="29">
        <f>[1]BD_2!BA147</f>
        <v>7824567</v>
      </c>
      <c r="BH148" s="23">
        <f>[1]BD_2!CF147</f>
        <v>43</v>
      </c>
      <c r="BI148" s="23">
        <f>+COUNTIF(Tabla3[[#This Row],[VALOR REDUCIDO]:[TOTAL TIEMPO PRORROGADO EN DÍAS
]],"&lt;&gt;0")</f>
        <v>2</v>
      </c>
      <c r="BJ148" s="23" t="str">
        <f>+[1]BD_2!CG147</f>
        <v>2 NO</v>
      </c>
      <c r="BK148" s="26" t="str">
        <f>[1]BD_2!CL147</f>
        <v>2 NO</v>
      </c>
      <c r="BL148" s="23" t="s">
        <v>98</v>
      </c>
      <c r="BM148">
        <f t="shared" si="13"/>
        <v>347</v>
      </c>
      <c r="BN148" s="36">
        <f t="shared" si="14"/>
        <v>45309</v>
      </c>
      <c r="BO148" s="36">
        <f t="shared" si="15"/>
        <v>45656</v>
      </c>
      <c r="BP148" s="37" t="e">
        <f>IF(((#REF!-$BN148)/($BO148-$BN148))&gt;=100%,100%,((#REF!-$BN148)/($BO148-$BN148)))</f>
        <v>#REF!</v>
      </c>
      <c r="BQ148" s="29">
        <f t="shared" si="12"/>
        <v>62414567</v>
      </c>
      <c r="BR148" s="23" t="e">
        <f>+IF(BK148="1 SI","FINALIZADO",IF($BO148&lt;=#REF!,"FINALIZADO","EJECUCIÓN"))</f>
        <v>#REF!</v>
      </c>
      <c r="BS148" s="23">
        <v>62414567</v>
      </c>
      <c r="BT148" s="23">
        <f>+Tabla3[[#This Row],[VALOR TOTAL DE CONTRATO (ANTES DE LIQUIDACIÓN - LIBERACIÓN DE SALDOS)]]-Tabla3[[#This Row],[RECURSO TOTALES DESEMBOLSADOS]]</f>
        <v>0</v>
      </c>
      <c r="BU148" s="23"/>
      <c r="BW148" s="23" t="s">
        <v>98</v>
      </c>
      <c r="BX148" s="23" t="str">
        <f t="shared" si="16"/>
        <v>enero</v>
      </c>
      <c r="BY148" s="23" t="s">
        <v>113</v>
      </c>
      <c r="BZ148" s="23" t="s">
        <v>113</v>
      </c>
      <c r="CA148" s="23" t="s">
        <v>113</v>
      </c>
      <c r="CB148" t="s">
        <v>117</v>
      </c>
      <c r="CC148" t="s">
        <v>118</v>
      </c>
    </row>
    <row r="149" spans="1:81" x14ac:dyDescent="0.25">
      <c r="A149" s="23">
        <v>2024</v>
      </c>
      <c r="B149" s="25">
        <v>140</v>
      </c>
      <c r="C149" s="23" t="s">
        <v>87</v>
      </c>
      <c r="D149" t="s">
        <v>88</v>
      </c>
      <c r="E149" t="s">
        <v>89</v>
      </c>
      <c r="F149" t="s">
        <v>90</v>
      </c>
      <c r="G149" t="s">
        <v>91</v>
      </c>
      <c r="H149" s="23" t="s">
        <v>92</v>
      </c>
      <c r="I149" s="23" t="s">
        <v>119</v>
      </c>
      <c r="J149" t="s">
        <v>1181</v>
      </c>
      <c r="K149" s="23" t="s">
        <v>95</v>
      </c>
      <c r="L149" s="20" t="s">
        <v>121</v>
      </c>
      <c r="M149" s="28" t="s">
        <v>1182</v>
      </c>
      <c r="N149" s="23"/>
      <c r="O149" s="23" t="s">
        <v>98</v>
      </c>
      <c r="P149" s="20" t="s">
        <v>1183</v>
      </c>
      <c r="Q149" s="20" t="s">
        <v>562</v>
      </c>
      <c r="R149" t="s">
        <v>1184</v>
      </c>
      <c r="S149" t="s">
        <v>1185</v>
      </c>
      <c r="T149" t="s">
        <v>1186</v>
      </c>
      <c r="U149" s="6">
        <v>24000000</v>
      </c>
      <c r="V149" s="6">
        <v>24000000</v>
      </c>
      <c r="W149" s="29">
        <v>6000000</v>
      </c>
      <c r="X149" s="29">
        <v>0</v>
      </c>
      <c r="Y149" s="23" t="s">
        <v>104</v>
      </c>
      <c r="Z149" t="s">
        <v>98</v>
      </c>
      <c r="AA149" t="s">
        <v>105</v>
      </c>
      <c r="AB149" s="30"/>
      <c r="AC149" s="30"/>
      <c r="AD149" s="30"/>
      <c r="AE149" s="24">
        <v>2024</v>
      </c>
      <c r="AF149" s="31">
        <v>45294</v>
      </c>
      <c r="AG149">
        <v>22024</v>
      </c>
      <c r="AH149" s="26">
        <v>45310</v>
      </c>
      <c r="AI149" s="32" t="s">
        <v>106</v>
      </c>
      <c r="AJ149" t="s">
        <v>1187</v>
      </c>
      <c r="AK149" s="33"/>
      <c r="AL149" t="s">
        <v>98</v>
      </c>
      <c r="AM149" s="26">
        <v>45309</v>
      </c>
      <c r="AN149" s="23" t="s">
        <v>108</v>
      </c>
      <c r="AO149" s="23" t="s">
        <v>108</v>
      </c>
      <c r="AP149" t="s">
        <v>109</v>
      </c>
      <c r="AQ149" t="s">
        <v>1188</v>
      </c>
      <c r="AR149" t="s">
        <v>1189</v>
      </c>
      <c r="AS149" t="s">
        <v>100</v>
      </c>
      <c r="AT149" s="23">
        <v>80111600</v>
      </c>
      <c r="AU149" s="41" t="s">
        <v>1190</v>
      </c>
      <c r="AV149" s="23" t="s">
        <v>98</v>
      </c>
      <c r="AW149" s="20" t="s">
        <v>476</v>
      </c>
      <c r="AX149" s="26" t="s">
        <v>105</v>
      </c>
      <c r="AY149" s="20" t="s">
        <v>477</v>
      </c>
      <c r="AZ149" s="26">
        <v>45310</v>
      </c>
      <c r="BA149" s="26">
        <v>45310</v>
      </c>
      <c r="BB149" s="26">
        <v>45430</v>
      </c>
      <c r="BC149" s="35">
        <f>+Tabla3[[#This Row],[FECHA TERMINACION
(INICIAL)]]-Tabla3[[#This Row],[FECHA INICIO]]</f>
        <v>120</v>
      </c>
      <c r="BD149" s="35">
        <f>+Tabla3[[#This Row],[PLAZO DE EJECUCIÓN EN DÍAS (INICIAL)]]/30</f>
        <v>4</v>
      </c>
      <c r="BE149" t="s">
        <v>1191</v>
      </c>
      <c r="BF149" s="29">
        <f>+[1]BD_2!E148</f>
        <v>0</v>
      </c>
      <c r="BG149" s="29">
        <f>[1]BD_2!BA148</f>
        <v>0</v>
      </c>
      <c r="BH149" s="23">
        <f>[1]BD_2!CF148</f>
        <v>0</v>
      </c>
      <c r="BI149" s="23">
        <f>+COUNTIF(Tabla3[[#This Row],[VALOR REDUCIDO]:[TOTAL TIEMPO PRORROGADO EN DÍAS
]],"&lt;&gt;0")</f>
        <v>0</v>
      </c>
      <c r="BJ149" s="23" t="str">
        <f>+[1]BD_2!CG148</f>
        <v>2 NO</v>
      </c>
      <c r="BK149" s="26" t="str">
        <f>[1]BD_2!CL148</f>
        <v>2 NO</v>
      </c>
      <c r="BL149" s="23" t="s">
        <v>98</v>
      </c>
      <c r="BM149">
        <f t="shared" si="13"/>
        <v>120</v>
      </c>
      <c r="BN149" s="36">
        <f t="shared" si="14"/>
        <v>45310</v>
      </c>
      <c r="BO149" s="36">
        <f t="shared" si="15"/>
        <v>45430</v>
      </c>
      <c r="BP149" s="37" t="e">
        <f>IF(((#REF!-$BN149)/($BO149-$BN149))&gt;=100%,100%,((#REF!-$BN149)/($BO149-$BN149)))</f>
        <v>#REF!</v>
      </c>
      <c r="BQ149" s="29">
        <f t="shared" si="12"/>
        <v>24000000</v>
      </c>
      <c r="BR149" s="23" t="e">
        <f>+IF(BK149="1 SI","FINALIZADO",IF($BO149&lt;=#REF!,"FINALIZADO","EJECUCIÓN"))</f>
        <v>#REF!</v>
      </c>
      <c r="BS149" s="23">
        <v>24000000</v>
      </c>
      <c r="BT149" s="23">
        <f>+Tabla3[[#This Row],[VALOR TOTAL DE CONTRATO (ANTES DE LIQUIDACIÓN - LIBERACIÓN DE SALDOS)]]-Tabla3[[#This Row],[RECURSO TOTALES DESEMBOLSADOS]]</f>
        <v>0</v>
      </c>
      <c r="BU149" s="23"/>
      <c r="BW149" s="23" t="s">
        <v>98</v>
      </c>
      <c r="BX149" s="23" t="str">
        <f t="shared" si="16"/>
        <v>enero</v>
      </c>
      <c r="BY149" s="23" t="s">
        <v>113</v>
      </c>
      <c r="BZ149" s="23" t="s">
        <v>113</v>
      </c>
      <c r="CA149" s="23" t="s">
        <v>113</v>
      </c>
      <c r="CB149" t="s">
        <v>117</v>
      </c>
      <c r="CC149" t="s">
        <v>118</v>
      </c>
    </row>
    <row r="150" spans="1:81" ht="15" customHeight="1" x14ac:dyDescent="0.25">
      <c r="A150" s="23">
        <v>2024</v>
      </c>
      <c r="B150" s="25">
        <v>141</v>
      </c>
      <c r="C150" s="23" t="s">
        <v>87</v>
      </c>
      <c r="D150" t="s">
        <v>88</v>
      </c>
      <c r="E150" t="s">
        <v>89</v>
      </c>
      <c r="F150" t="s">
        <v>90</v>
      </c>
      <c r="G150" t="s">
        <v>91</v>
      </c>
      <c r="H150" s="23" t="s">
        <v>92</v>
      </c>
      <c r="I150" s="23" t="s">
        <v>119</v>
      </c>
      <c r="J150" t="s">
        <v>1192</v>
      </c>
      <c r="K150" s="23" t="s">
        <v>95</v>
      </c>
      <c r="L150" s="20" t="s">
        <v>121</v>
      </c>
      <c r="M150" s="28" t="s">
        <v>1193</v>
      </c>
      <c r="N150" s="23"/>
      <c r="O150" s="23" t="s">
        <v>98</v>
      </c>
      <c r="P150" s="20" t="s">
        <v>1183</v>
      </c>
      <c r="Q150" s="20" t="s">
        <v>562</v>
      </c>
      <c r="R150" t="s">
        <v>1184</v>
      </c>
      <c r="S150" t="s">
        <v>1185</v>
      </c>
      <c r="T150" t="s">
        <v>1194</v>
      </c>
      <c r="U150" s="6">
        <v>24000000</v>
      </c>
      <c r="V150" s="6">
        <v>24000000</v>
      </c>
      <c r="W150" s="29">
        <v>6000000</v>
      </c>
      <c r="X150" s="29">
        <v>0</v>
      </c>
      <c r="Y150" s="23" t="s">
        <v>104</v>
      </c>
      <c r="Z150" t="s">
        <v>98</v>
      </c>
      <c r="AA150" t="s">
        <v>105</v>
      </c>
      <c r="AB150" s="30"/>
      <c r="AC150" s="30"/>
      <c r="AD150" s="30"/>
      <c r="AE150" s="24">
        <v>2024</v>
      </c>
      <c r="AF150" s="31">
        <v>45294</v>
      </c>
      <c r="AG150">
        <v>21824</v>
      </c>
      <c r="AH150" s="26">
        <v>45310</v>
      </c>
      <c r="AI150" s="32" t="s">
        <v>106</v>
      </c>
      <c r="AJ150" t="s">
        <v>1187</v>
      </c>
      <c r="AK150" s="33"/>
      <c r="AL150" t="s">
        <v>98</v>
      </c>
      <c r="AM150" s="26">
        <v>45309</v>
      </c>
      <c r="AN150" s="23" t="s">
        <v>108</v>
      </c>
      <c r="AO150" s="23" t="s">
        <v>108</v>
      </c>
      <c r="AP150" t="s">
        <v>109</v>
      </c>
      <c r="AQ150" t="s">
        <v>1188</v>
      </c>
      <c r="AR150" t="s">
        <v>1189</v>
      </c>
      <c r="AS150" t="s">
        <v>100</v>
      </c>
      <c r="AT150" s="23">
        <v>80111600</v>
      </c>
      <c r="AU150" s="41" t="s">
        <v>1195</v>
      </c>
      <c r="AV150" s="23" t="s">
        <v>98</v>
      </c>
      <c r="AW150" s="20" t="s">
        <v>476</v>
      </c>
      <c r="AX150" s="26" t="s">
        <v>105</v>
      </c>
      <c r="AY150" s="20" t="s">
        <v>477</v>
      </c>
      <c r="AZ150" s="26">
        <v>45310</v>
      </c>
      <c r="BA150" s="26">
        <v>45310</v>
      </c>
      <c r="BB150" s="26">
        <v>45430</v>
      </c>
      <c r="BC150" s="35">
        <f>+Tabla3[[#This Row],[FECHA TERMINACION
(INICIAL)]]-Tabla3[[#This Row],[FECHA INICIO]]</f>
        <v>120</v>
      </c>
      <c r="BD150" s="35">
        <f>+Tabla3[[#This Row],[PLAZO DE EJECUCIÓN EN DÍAS (INICIAL)]]/30</f>
        <v>4</v>
      </c>
      <c r="BE150" t="s">
        <v>1191</v>
      </c>
      <c r="BF150" s="29">
        <f>+[1]BD_2!E149</f>
        <v>0</v>
      </c>
      <c r="BG150" s="29">
        <f>[1]BD_2!BA149</f>
        <v>0</v>
      </c>
      <c r="BH150" s="23">
        <f>[1]BD_2!CF149</f>
        <v>0</v>
      </c>
      <c r="BI150" s="23">
        <f>+COUNTIF(Tabla3[[#This Row],[VALOR REDUCIDO]:[TOTAL TIEMPO PRORROGADO EN DÍAS
]],"&lt;&gt;0")</f>
        <v>0</v>
      </c>
      <c r="BJ150" s="23" t="str">
        <f>+[1]BD_2!CG149</f>
        <v>2 NO</v>
      </c>
      <c r="BK150" s="26" t="str">
        <f>[1]BD_2!CL149</f>
        <v>2 NO</v>
      </c>
      <c r="BL150" s="23" t="s">
        <v>98</v>
      </c>
      <c r="BM150">
        <f t="shared" si="13"/>
        <v>120</v>
      </c>
      <c r="BN150" s="36">
        <f t="shared" si="14"/>
        <v>45310</v>
      </c>
      <c r="BO150" s="36">
        <f t="shared" si="15"/>
        <v>45430</v>
      </c>
      <c r="BP150" s="37" t="e">
        <f>IF(((#REF!-$BN150)/($BO150-$BN150))&gt;=100%,100%,((#REF!-$BN150)/($BO150-$BN150)))</f>
        <v>#REF!</v>
      </c>
      <c r="BQ150" s="29">
        <f t="shared" si="12"/>
        <v>24000000</v>
      </c>
      <c r="BR150" s="23" t="e">
        <f>+IF(BK150="1 SI","FINALIZADO",IF($BO150&lt;=#REF!,"FINALIZADO","EJECUCIÓN"))</f>
        <v>#REF!</v>
      </c>
      <c r="BS150" s="23">
        <v>24000000</v>
      </c>
      <c r="BT150" s="23">
        <f>+Tabla3[[#This Row],[VALOR TOTAL DE CONTRATO (ANTES DE LIQUIDACIÓN - LIBERACIÓN DE SALDOS)]]-Tabla3[[#This Row],[RECURSO TOTALES DESEMBOLSADOS]]</f>
        <v>0</v>
      </c>
      <c r="BU150" s="23"/>
      <c r="BW150" s="23" t="s">
        <v>98</v>
      </c>
      <c r="BX150" s="23" t="str">
        <f t="shared" si="16"/>
        <v>enero</v>
      </c>
      <c r="BY150" s="23" t="s">
        <v>113</v>
      </c>
      <c r="BZ150" s="23" t="s">
        <v>113</v>
      </c>
      <c r="CA150" s="23" t="s">
        <v>113</v>
      </c>
      <c r="CB150" t="s">
        <v>117</v>
      </c>
      <c r="CC150" t="s">
        <v>118</v>
      </c>
    </row>
    <row r="151" spans="1:81" x14ac:dyDescent="0.25">
      <c r="A151" s="23">
        <v>2024</v>
      </c>
      <c r="B151" s="25">
        <v>142</v>
      </c>
      <c r="C151" s="23" t="s">
        <v>87</v>
      </c>
      <c r="D151" t="s">
        <v>88</v>
      </c>
      <c r="E151" t="s">
        <v>89</v>
      </c>
      <c r="F151" t="s">
        <v>90</v>
      </c>
      <c r="G151" t="s">
        <v>91</v>
      </c>
      <c r="H151" s="23" t="s">
        <v>92</v>
      </c>
      <c r="I151" s="23" t="s">
        <v>119</v>
      </c>
      <c r="J151" t="s">
        <v>1196</v>
      </c>
      <c r="K151" s="23" t="s">
        <v>95</v>
      </c>
      <c r="L151" s="20" t="s">
        <v>1197</v>
      </c>
      <c r="M151" s="28" t="s">
        <v>1198</v>
      </c>
      <c r="N151" s="23"/>
      <c r="O151" s="23" t="s">
        <v>98</v>
      </c>
      <c r="P151" s="20" t="s">
        <v>460</v>
      </c>
      <c r="Q151" s="20" t="s">
        <v>460</v>
      </c>
      <c r="R151" t="s">
        <v>1199</v>
      </c>
      <c r="S151" t="s">
        <v>1200</v>
      </c>
      <c r="T151" t="s">
        <v>1201</v>
      </c>
      <c r="U151" s="6">
        <v>110000000</v>
      </c>
      <c r="V151" s="6">
        <v>110000000</v>
      </c>
      <c r="W151" s="29">
        <v>10000000</v>
      </c>
      <c r="X151" s="29">
        <v>0</v>
      </c>
      <c r="Y151" s="23" t="s">
        <v>104</v>
      </c>
      <c r="Z151" t="s">
        <v>98</v>
      </c>
      <c r="AA151" t="s">
        <v>105</v>
      </c>
      <c r="AB151" s="30"/>
      <c r="AC151" s="30"/>
      <c r="AD151" s="30"/>
      <c r="AE151" s="24">
        <v>4324</v>
      </c>
      <c r="AF151" s="31">
        <v>45294</v>
      </c>
      <c r="AG151">
        <v>16924</v>
      </c>
      <c r="AH151" s="26">
        <v>45309</v>
      </c>
      <c r="AI151" s="32" t="s">
        <v>106</v>
      </c>
      <c r="AJ151" t="s">
        <v>464</v>
      </c>
      <c r="AK151" s="33"/>
      <c r="AL151" t="s">
        <v>98</v>
      </c>
      <c r="AM151" s="26">
        <v>45307</v>
      </c>
      <c r="AN151" s="23" t="s">
        <v>108</v>
      </c>
      <c r="AO151" s="23" t="s">
        <v>108</v>
      </c>
      <c r="AP151" t="s">
        <v>109</v>
      </c>
      <c r="AQ151" t="s">
        <v>465</v>
      </c>
      <c r="AR151" t="s">
        <v>466</v>
      </c>
      <c r="AS151" t="s">
        <v>467</v>
      </c>
      <c r="AT151" s="23">
        <v>80111600</v>
      </c>
      <c r="AU151" s="41" t="s">
        <v>1202</v>
      </c>
      <c r="AV151" s="23" t="s">
        <v>113</v>
      </c>
      <c r="AW151" s="20" t="s">
        <v>114</v>
      </c>
      <c r="AX151" s="26">
        <v>45307</v>
      </c>
      <c r="AY151" s="20" t="s">
        <v>115</v>
      </c>
      <c r="AZ151" s="26">
        <v>45307</v>
      </c>
      <c r="BA151" s="26">
        <v>45309</v>
      </c>
      <c r="BB151" s="26">
        <v>45643</v>
      </c>
      <c r="BC151" s="35">
        <f>+Tabla3[[#This Row],[FECHA TERMINACION
(INICIAL)]]-Tabla3[[#This Row],[FECHA INICIO]]</f>
        <v>334</v>
      </c>
      <c r="BD151" s="35">
        <f>+Tabla3[[#This Row],[PLAZO DE EJECUCIÓN EN DÍAS (INICIAL)]]/30</f>
        <v>11.133333333333333</v>
      </c>
      <c r="BE151" t="s">
        <v>1203</v>
      </c>
      <c r="BF151" s="29">
        <f>+[1]BD_2!E150</f>
        <v>0</v>
      </c>
      <c r="BG151" s="29">
        <f>[1]BD_2!BA150</f>
        <v>4333333</v>
      </c>
      <c r="BH151" s="23">
        <f>[1]BD_2!CF150</f>
        <v>13</v>
      </c>
      <c r="BI151" s="23">
        <f>+COUNTIF(Tabla3[[#This Row],[VALOR REDUCIDO]:[TOTAL TIEMPO PRORROGADO EN DÍAS
]],"&lt;&gt;0")</f>
        <v>2</v>
      </c>
      <c r="BJ151" s="23" t="str">
        <f>+[1]BD_2!CG150</f>
        <v>2 NO</v>
      </c>
      <c r="BK151" s="26" t="str">
        <f>[1]BD_2!CL150</f>
        <v>2 NO</v>
      </c>
      <c r="BL151" s="23" t="s">
        <v>98</v>
      </c>
      <c r="BM151">
        <f t="shared" si="13"/>
        <v>347</v>
      </c>
      <c r="BN151" s="36">
        <f t="shared" si="14"/>
        <v>45309</v>
      </c>
      <c r="BO151" s="36">
        <f t="shared" si="15"/>
        <v>45656</v>
      </c>
      <c r="BP151" s="37" t="e">
        <f>IF(((#REF!-$BN151)/($BO151-$BN151))&gt;=100%,100%,((#REF!-$BN151)/($BO151-$BN151)))</f>
        <v>#REF!</v>
      </c>
      <c r="BQ151" s="29">
        <f t="shared" si="12"/>
        <v>114333333</v>
      </c>
      <c r="BR151" s="23" t="e">
        <f>+IF(BK151="1 SI","FINALIZADO",IF($BO151&lt;=#REF!,"FINALIZADO","EJECUCIÓN"))</f>
        <v>#REF!</v>
      </c>
      <c r="BS151" s="23">
        <v>114333333</v>
      </c>
      <c r="BT151" s="23">
        <f>+Tabla3[[#This Row],[VALOR TOTAL DE CONTRATO (ANTES DE LIQUIDACIÓN - LIBERACIÓN DE SALDOS)]]-Tabla3[[#This Row],[RECURSO TOTALES DESEMBOLSADOS]]</f>
        <v>0</v>
      </c>
      <c r="BU151" s="23"/>
      <c r="BW151" s="23" t="s">
        <v>98</v>
      </c>
      <c r="BX151" s="23" t="str">
        <f t="shared" si="16"/>
        <v>enero</v>
      </c>
      <c r="BY151" s="23" t="s">
        <v>113</v>
      </c>
      <c r="BZ151" s="23" t="s">
        <v>113</v>
      </c>
      <c r="CA151" s="23" t="s">
        <v>113</v>
      </c>
      <c r="CB151" t="s">
        <v>117</v>
      </c>
      <c r="CC151" t="s">
        <v>118</v>
      </c>
    </row>
    <row r="152" spans="1:81" x14ac:dyDescent="0.25">
      <c r="A152" s="23">
        <v>2024</v>
      </c>
      <c r="B152" s="25">
        <v>143</v>
      </c>
      <c r="C152" s="23" t="s">
        <v>87</v>
      </c>
      <c r="D152" t="s">
        <v>88</v>
      </c>
      <c r="E152" t="s">
        <v>89</v>
      </c>
      <c r="F152" t="s">
        <v>90</v>
      </c>
      <c r="G152" t="s">
        <v>91</v>
      </c>
      <c r="H152" s="23" t="s">
        <v>92</v>
      </c>
      <c r="I152" s="23" t="s">
        <v>119</v>
      </c>
      <c r="J152" t="s">
        <v>1204</v>
      </c>
      <c r="K152" s="23" t="s">
        <v>95</v>
      </c>
      <c r="L152" s="20" t="s">
        <v>1205</v>
      </c>
      <c r="M152" s="28" t="s">
        <v>1206</v>
      </c>
      <c r="N152" s="23"/>
      <c r="O152" s="23" t="s">
        <v>98</v>
      </c>
      <c r="P152" s="20" t="s">
        <v>460</v>
      </c>
      <c r="Q152" s="20" t="s">
        <v>460</v>
      </c>
      <c r="R152" t="s">
        <v>1207</v>
      </c>
      <c r="S152" t="s">
        <v>1208</v>
      </c>
      <c r="T152" t="s">
        <v>1209</v>
      </c>
      <c r="U152" s="6">
        <v>121000000</v>
      </c>
      <c r="V152" s="6">
        <v>121000000</v>
      </c>
      <c r="W152" s="29">
        <v>11000000</v>
      </c>
      <c r="X152" s="29">
        <v>0</v>
      </c>
      <c r="Y152" s="23" t="s">
        <v>104</v>
      </c>
      <c r="Z152" t="s">
        <v>98</v>
      </c>
      <c r="AA152" t="s">
        <v>105</v>
      </c>
      <c r="AB152" s="30"/>
      <c r="AC152" s="30"/>
      <c r="AD152" s="30"/>
      <c r="AE152" s="24">
        <v>4324</v>
      </c>
      <c r="AF152" s="31">
        <v>45294</v>
      </c>
      <c r="AG152">
        <v>17524</v>
      </c>
      <c r="AH152" s="26">
        <v>45309</v>
      </c>
      <c r="AI152" s="32" t="s">
        <v>106</v>
      </c>
      <c r="AJ152" t="s">
        <v>464</v>
      </c>
      <c r="AK152" s="33"/>
      <c r="AL152" t="s">
        <v>98</v>
      </c>
      <c r="AM152" s="26">
        <v>45307</v>
      </c>
      <c r="AN152" s="23" t="s">
        <v>108</v>
      </c>
      <c r="AO152" s="23" t="s">
        <v>108</v>
      </c>
      <c r="AP152" t="s">
        <v>109</v>
      </c>
      <c r="AQ152" t="s">
        <v>465</v>
      </c>
      <c r="AR152" t="s">
        <v>466</v>
      </c>
      <c r="AS152" t="s">
        <v>467</v>
      </c>
      <c r="AT152" s="23">
        <v>80111600</v>
      </c>
      <c r="AU152" s="41" t="s">
        <v>1210</v>
      </c>
      <c r="AV152" s="23" t="s">
        <v>113</v>
      </c>
      <c r="AW152" s="20" t="s">
        <v>114</v>
      </c>
      <c r="AX152" s="26">
        <v>45307</v>
      </c>
      <c r="AY152" s="20" t="s">
        <v>115</v>
      </c>
      <c r="AZ152" s="26">
        <v>45307</v>
      </c>
      <c r="BA152" s="26">
        <v>45309</v>
      </c>
      <c r="BB152" s="26">
        <v>45643</v>
      </c>
      <c r="BC152" s="35">
        <f>+Tabla3[[#This Row],[FECHA TERMINACION
(INICIAL)]]-Tabla3[[#This Row],[FECHA INICIO]]</f>
        <v>334</v>
      </c>
      <c r="BD152" s="35">
        <f>+Tabla3[[#This Row],[PLAZO DE EJECUCIÓN EN DÍAS (INICIAL)]]/30</f>
        <v>11.133333333333333</v>
      </c>
      <c r="BE152" t="s">
        <v>1211</v>
      </c>
      <c r="BF152" s="29">
        <f>+[1]BD_2!E151</f>
        <v>0</v>
      </c>
      <c r="BG152" s="29">
        <f>[1]BD_2!BA151</f>
        <v>4766667</v>
      </c>
      <c r="BH152" s="23">
        <f>[1]BD_2!CF151</f>
        <v>13</v>
      </c>
      <c r="BI152" s="23">
        <f>+COUNTIF(Tabla3[[#This Row],[VALOR REDUCIDO]:[TOTAL TIEMPO PRORROGADO EN DÍAS
]],"&lt;&gt;0")</f>
        <v>2</v>
      </c>
      <c r="BJ152" s="23" t="str">
        <f>+[1]BD_2!CG151</f>
        <v>2 NO</v>
      </c>
      <c r="BK152" s="26" t="str">
        <f>[1]BD_2!CL151</f>
        <v>2 NO</v>
      </c>
      <c r="BL152" s="23" t="s">
        <v>98</v>
      </c>
      <c r="BM152">
        <f t="shared" si="13"/>
        <v>347</v>
      </c>
      <c r="BN152" s="36">
        <f t="shared" si="14"/>
        <v>45309</v>
      </c>
      <c r="BO152" s="36">
        <f t="shared" si="15"/>
        <v>45656</v>
      </c>
      <c r="BP152" s="37" t="e">
        <f>IF(((#REF!-$BN152)/($BO152-$BN152))&gt;=100%,100%,((#REF!-$BN152)/($BO152-$BN152)))</f>
        <v>#REF!</v>
      </c>
      <c r="BQ152" s="29">
        <f t="shared" si="12"/>
        <v>125766667</v>
      </c>
      <c r="BR152" s="23" t="e">
        <f>+IF(BK152="1 SI","FINALIZADO",IF($BO152&lt;=#REF!,"FINALIZADO","EJECUCIÓN"))</f>
        <v>#REF!</v>
      </c>
      <c r="BS152" s="23">
        <v>125766667</v>
      </c>
      <c r="BT152" s="23">
        <f>+Tabla3[[#This Row],[VALOR TOTAL DE CONTRATO (ANTES DE LIQUIDACIÓN - LIBERACIÓN DE SALDOS)]]-Tabla3[[#This Row],[RECURSO TOTALES DESEMBOLSADOS]]</f>
        <v>0</v>
      </c>
      <c r="BU152" s="23"/>
      <c r="BW152" s="23" t="s">
        <v>98</v>
      </c>
      <c r="BX152" s="23" t="str">
        <f t="shared" si="16"/>
        <v>enero</v>
      </c>
      <c r="BY152" s="23" t="s">
        <v>113</v>
      </c>
      <c r="BZ152" s="23" t="s">
        <v>113</v>
      </c>
      <c r="CA152" s="23" t="s">
        <v>113</v>
      </c>
      <c r="CB152" t="s">
        <v>117</v>
      </c>
      <c r="CC152" t="s">
        <v>118</v>
      </c>
    </row>
    <row r="153" spans="1:81" x14ac:dyDescent="0.25">
      <c r="A153" s="23">
        <v>2024</v>
      </c>
      <c r="B153" s="25">
        <v>144</v>
      </c>
      <c r="C153" s="23" t="s">
        <v>87</v>
      </c>
      <c r="D153" t="s">
        <v>88</v>
      </c>
      <c r="E153" t="s">
        <v>89</v>
      </c>
      <c r="F153" t="s">
        <v>90</v>
      </c>
      <c r="G153" t="s">
        <v>91</v>
      </c>
      <c r="H153" s="23" t="s">
        <v>92</v>
      </c>
      <c r="I153" s="23" t="s">
        <v>119</v>
      </c>
      <c r="J153" t="s">
        <v>1212</v>
      </c>
      <c r="K153" s="23" t="s">
        <v>95</v>
      </c>
      <c r="L153" s="20" t="s">
        <v>643</v>
      </c>
      <c r="M153" s="28" t="s">
        <v>1213</v>
      </c>
      <c r="N153" s="23"/>
      <c r="O153" s="23" t="s">
        <v>98</v>
      </c>
      <c r="P153" s="20" t="s">
        <v>269</v>
      </c>
      <c r="Q153" s="20" t="s">
        <v>269</v>
      </c>
      <c r="R153" t="s">
        <v>1214</v>
      </c>
      <c r="S153" t="s">
        <v>1215</v>
      </c>
      <c r="T153" t="s">
        <v>1216</v>
      </c>
      <c r="U153" s="6">
        <v>92796000</v>
      </c>
      <c r="V153" s="6">
        <v>92796000</v>
      </c>
      <c r="W153" s="29">
        <v>8140000</v>
      </c>
      <c r="X153" s="29">
        <v>0</v>
      </c>
      <c r="Y153" s="23" t="s">
        <v>104</v>
      </c>
      <c r="Z153" t="s">
        <v>98</v>
      </c>
      <c r="AA153" t="s">
        <v>105</v>
      </c>
      <c r="AB153" s="30"/>
      <c r="AC153" s="30"/>
      <c r="AD153" s="30"/>
      <c r="AE153" s="24">
        <v>5524</v>
      </c>
      <c r="AF153" s="31">
        <v>45295</v>
      </c>
      <c r="AG153">
        <v>22624</v>
      </c>
      <c r="AH153" s="26">
        <v>45310</v>
      </c>
      <c r="AI153" s="32" t="s">
        <v>106</v>
      </c>
      <c r="AJ153" t="s">
        <v>940</v>
      </c>
      <c r="AK153" s="33"/>
      <c r="AL153" t="s">
        <v>98</v>
      </c>
      <c r="AM153" s="26">
        <v>45308</v>
      </c>
      <c r="AN153" s="23" t="s">
        <v>108</v>
      </c>
      <c r="AO153" s="23" t="s">
        <v>108</v>
      </c>
      <c r="AP153" t="s">
        <v>109</v>
      </c>
      <c r="AQ153" t="s">
        <v>1047</v>
      </c>
      <c r="AR153" t="s">
        <v>1048</v>
      </c>
      <c r="AS153" t="s">
        <v>269</v>
      </c>
      <c r="AT153" s="23">
        <v>80111600</v>
      </c>
      <c r="AU153" s="41" t="s">
        <v>1217</v>
      </c>
      <c r="AV153" s="23" t="s">
        <v>113</v>
      </c>
      <c r="AW153" s="20" t="s">
        <v>114</v>
      </c>
      <c r="AX153" s="26">
        <v>45309</v>
      </c>
      <c r="AY153" s="20" t="s">
        <v>115</v>
      </c>
      <c r="AZ153" s="26">
        <v>45309</v>
      </c>
      <c r="BA153" s="26">
        <v>45310</v>
      </c>
      <c r="BB153" s="26">
        <v>45656</v>
      </c>
      <c r="BC153" s="35">
        <f>+Tabla3[[#This Row],[FECHA TERMINACION
(INICIAL)]]-Tabla3[[#This Row],[FECHA INICIO]]</f>
        <v>346</v>
      </c>
      <c r="BD153" s="35">
        <f>+Tabla3[[#This Row],[PLAZO DE EJECUCIÓN EN DÍAS (INICIAL)]]/30</f>
        <v>11.533333333333333</v>
      </c>
      <c r="BE153" t="s">
        <v>1087</v>
      </c>
      <c r="BF153" s="29">
        <f>+[1]BD_2!E152</f>
        <v>0</v>
      </c>
      <c r="BG153" s="29">
        <f>[1]BD_2!BA152</f>
        <v>0</v>
      </c>
      <c r="BH153" s="23">
        <f>[1]BD_2!CF152</f>
        <v>0</v>
      </c>
      <c r="BI153" s="23">
        <f>+COUNTIF(Tabla3[[#This Row],[VALOR REDUCIDO]:[TOTAL TIEMPO PRORROGADO EN DÍAS
]],"&lt;&gt;0")</f>
        <v>0</v>
      </c>
      <c r="BJ153" s="23" t="str">
        <f>+[1]BD_2!CG152</f>
        <v>2 NO</v>
      </c>
      <c r="BK153" s="26" t="str">
        <f>[1]BD_2!CL152</f>
        <v>2 NO</v>
      </c>
      <c r="BL153" s="23" t="s">
        <v>98</v>
      </c>
      <c r="BM153">
        <f t="shared" si="13"/>
        <v>346</v>
      </c>
      <c r="BN153" s="36">
        <f t="shared" si="14"/>
        <v>45310</v>
      </c>
      <c r="BO153" s="36">
        <f t="shared" si="15"/>
        <v>45656</v>
      </c>
      <c r="BP153" s="37" t="e">
        <f>IF(((#REF!-$BN153)/($BO153-$BN153))&gt;=100%,100%,((#REF!-$BN153)/($BO153-$BN153)))</f>
        <v>#REF!</v>
      </c>
      <c r="BQ153" s="29">
        <f t="shared" si="12"/>
        <v>92796000</v>
      </c>
      <c r="BR153" s="23" t="e">
        <f>+IF(BK153="1 SI","FINALIZADO",IF($BO153&lt;=#REF!,"FINALIZADO","EJECUCIÓN"))</f>
        <v>#REF!</v>
      </c>
      <c r="BS153" s="23">
        <v>92796000</v>
      </c>
      <c r="BT153" s="23">
        <f>+Tabla3[[#This Row],[VALOR TOTAL DE CONTRATO (ANTES DE LIQUIDACIÓN - LIBERACIÓN DE SALDOS)]]-Tabla3[[#This Row],[RECURSO TOTALES DESEMBOLSADOS]]</f>
        <v>0</v>
      </c>
      <c r="BU153" s="23"/>
      <c r="BW153" s="23" t="s">
        <v>98</v>
      </c>
      <c r="BX153" s="23" t="str">
        <f t="shared" si="16"/>
        <v>enero</v>
      </c>
      <c r="BY153" s="23" t="s">
        <v>113</v>
      </c>
      <c r="BZ153" s="23" t="s">
        <v>113</v>
      </c>
      <c r="CA153" s="23" t="s">
        <v>113</v>
      </c>
      <c r="CB153" t="s">
        <v>117</v>
      </c>
      <c r="CC153" t="s">
        <v>118</v>
      </c>
    </row>
    <row r="154" spans="1:81" x14ac:dyDescent="0.25">
      <c r="A154" s="23">
        <v>2024</v>
      </c>
      <c r="B154" s="25">
        <v>145</v>
      </c>
      <c r="C154" s="23" t="s">
        <v>87</v>
      </c>
      <c r="D154" t="s">
        <v>88</v>
      </c>
      <c r="E154" t="s">
        <v>89</v>
      </c>
      <c r="F154" t="s">
        <v>90</v>
      </c>
      <c r="G154" t="s">
        <v>91</v>
      </c>
      <c r="H154" s="23" t="s">
        <v>92</v>
      </c>
      <c r="I154" s="23" t="s">
        <v>119</v>
      </c>
      <c r="J154" t="s">
        <v>1218</v>
      </c>
      <c r="K154" s="23" t="s">
        <v>95</v>
      </c>
      <c r="L154" s="20" t="s">
        <v>358</v>
      </c>
      <c r="M154" s="28" t="s">
        <v>1219</v>
      </c>
      <c r="N154" s="23"/>
      <c r="O154" s="23" t="s">
        <v>98</v>
      </c>
      <c r="P154" s="20" t="s">
        <v>269</v>
      </c>
      <c r="Q154" s="20" t="s">
        <v>269</v>
      </c>
      <c r="R154" t="s">
        <v>1083</v>
      </c>
      <c r="S154" t="s">
        <v>1220</v>
      </c>
      <c r="T154" t="s">
        <v>1085</v>
      </c>
      <c r="U154" s="6">
        <v>92796000</v>
      </c>
      <c r="V154" s="6">
        <v>92796000</v>
      </c>
      <c r="W154" s="29">
        <v>8140000</v>
      </c>
      <c r="X154" s="29">
        <v>0</v>
      </c>
      <c r="Y154" s="23" t="s">
        <v>104</v>
      </c>
      <c r="Z154" t="s">
        <v>98</v>
      </c>
      <c r="AA154" t="s">
        <v>105</v>
      </c>
      <c r="AB154" s="30"/>
      <c r="AC154" s="30"/>
      <c r="AD154" s="30"/>
      <c r="AE154" s="24">
        <v>5524</v>
      </c>
      <c r="AF154" s="31">
        <v>45295</v>
      </c>
      <c r="AG154">
        <v>22324</v>
      </c>
      <c r="AH154" s="26">
        <v>45310</v>
      </c>
      <c r="AI154" s="32" t="s">
        <v>106</v>
      </c>
      <c r="AJ154" t="s">
        <v>940</v>
      </c>
      <c r="AK154" s="33"/>
      <c r="AL154" t="s">
        <v>98</v>
      </c>
      <c r="AM154" s="26">
        <v>45308</v>
      </c>
      <c r="AN154" s="23" t="s">
        <v>108</v>
      </c>
      <c r="AO154" s="23" t="s">
        <v>108</v>
      </c>
      <c r="AP154" t="s">
        <v>109</v>
      </c>
      <c r="AQ154" t="s">
        <v>274</v>
      </c>
      <c r="AR154" t="s">
        <v>275</v>
      </c>
      <c r="AS154" t="s">
        <v>269</v>
      </c>
      <c r="AT154" s="23">
        <v>80111600</v>
      </c>
      <c r="AU154" s="41" t="s">
        <v>1221</v>
      </c>
      <c r="AV154" s="23" t="s">
        <v>113</v>
      </c>
      <c r="AW154" s="20" t="s">
        <v>114</v>
      </c>
      <c r="AX154" s="26">
        <v>45309</v>
      </c>
      <c r="AY154" s="20" t="s">
        <v>115</v>
      </c>
      <c r="AZ154" s="26">
        <v>45309</v>
      </c>
      <c r="BA154" s="26">
        <v>45310</v>
      </c>
      <c r="BB154" s="26">
        <v>45656</v>
      </c>
      <c r="BC154" s="35">
        <f>+Tabla3[[#This Row],[FECHA TERMINACION
(INICIAL)]]-Tabla3[[#This Row],[FECHA INICIO]]</f>
        <v>346</v>
      </c>
      <c r="BD154" s="35">
        <f>+Tabla3[[#This Row],[PLAZO DE EJECUCIÓN EN DÍAS (INICIAL)]]/30</f>
        <v>11.533333333333333</v>
      </c>
      <c r="BE154" t="s">
        <v>1222</v>
      </c>
      <c r="BF154" s="29">
        <f>+[1]BD_2!E153</f>
        <v>0</v>
      </c>
      <c r="BG154" s="29">
        <f>[1]BD_2!BA153</f>
        <v>0</v>
      </c>
      <c r="BH154" s="23">
        <f>[1]BD_2!CF153</f>
        <v>0</v>
      </c>
      <c r="BI154" s="23">
        <f>+COUNTIF(Tabla3[[#This Row],[VALOR REDUCIDO]:[TOTAL TIEMPO PRORROGADO EN DÍAS
]],"&lt;&gt;0")</f>
        <v>0</v>
      </c>
      <c r="BJ154" s="23" t="str">
        <f>+[1]BD_2!CG153</f>
        <v>2 NO</v>
      </c>
      <c r="BK154" s="26" t="str">
        <f>[1]BD_2!CL153</f>
        <v>2 NO</v>
      </c>
      <c r="BL154" s="23" t="s">
        <v>98</v>
      </c>
      <c r="BM154">
        <f t="shared" si="13"/>
        <v>346</v>
      </c>
      <c r="BN154" s="36">
        <f t="shared" si="14"/>
        <v>45310</v>
      </c>
      <c r="BO154" s="36">
        <f t="shared" si="15"/>
        <v>45656</v>
      </c>
      <c r="BP154" s="37" t="e">
        <f>IF(((#REF!-$BN154)/($BO154-$BN154))&gt;=100%,100%,((#REF!-$BN154)/($BO154-$BN154)))</f>
        <v>#REF!</v>
      </c>
      <c r="BQ154" s="29">
        <f t="shared" si="12"/>
        <v>92796000</v>
      </c>
      <c r="BR154" s="23" t="e">
        <f>+IF(BK154="1 SI","FINALIZADO",IF($BO154&lt;=#REF!,"FINALIZADO","EJECUCIÓN"))</f>
        <v>#REF!</v>
      </c>
      <c r="BS154" s="23">
        <v>92796000</v>
      </c>
      <c r="BT154" s="23">
        <f>+Tabla3[[#This Row],[VALOR TOTAL DE CONTRATO (ANTES DE LIQUIDACIÓN - LIBERACIÓN DE SALDOS)]]-Tabla3[[#This Row],[RECURSO TOTALES DESEMBOLSADOS]]</f>
        <v>0</v>
      </c>
      <c r="BU154" s="23"/>
      <c r="BW154" s="23" t="s">
        <v>98</v>
      </c>
      <c r="BX154" s="23" t="str">
        <f t="shared" si="16"/>
        <v>enero</v>
      </c>
      <c r="BY154" s="23" t="s">
        <v>113</v>
      </c>
      <c r="BZ154" s="23" t="s">
        <v>113</v>
      </c>
      <c r="CA154" s="23" t="s">
        <v>113</v>
      </c>
      <c r="CB154" t="s">
        <v>117</v>
      </c>
      <c r="CC154" t="s">
        <v>118</v>
      </c>
    </row>
    <row r="155" spans="1:81" x14ac:dyDescent="0.25">
      <c r="A155" s="23">
        <v>2024</v>
      </c>
      <c r="B155" s="25">
        <v>146</v>
      </c>
      <c r="C155" s="23" t="s">
        <v>87</v>
      </c>
      <c r="D155" t="s">
        <v>88</v>
      </c>
      <c r="E155" t="s">
        <v>89</v>
      </c>
      <c r="F155" t="s">
        <v>90</v>
      </c>
      <c r="G155" t="s">
        <v>91</v>
      </c>
      <c r="H155" s="23" t="s">
        <v>92</v>
      </c>
      <c r="I155" s="23" t="s">
        <v>119</v>
      </c>
      <c r="J155" t="s">
        <v>1223</v>
      </c>
      <c r="K155" s="23" t="s">
        <v>95</v>
      </c>
      <c r="L155" s="20" t="s">
        <v>121</v>
      </c>
      <c r="M155" s="28" t="s">
        <v>1224</v>
      </c>
      <c r="N155" s="23"/>
      <c r="O155" s="23" t="s">
        <v>98</v>
      </c>
      <c r="P155" s="20" t="s">
        <v>693</v>
      </c>
      <c r="Q155" s="20" t="s">
        <v>693</v>
      </c>
      <c r="R155" t="s">
        <v>1225</v>
      </c>
      <c r="S155" t="s">
        <v>887</v>
      </c>
      <c r="T155" t="s">
        <v>1226</v>
      </c>
      <c r="U155" s="6">
        <v>93500000</v>
      </c>
      <c r="V155" s="6">
        <v>93500000</v>
      </c>
      <c r="W155" s="29">
        <v>8500000</v>
      </c>
      <c r="X155" s="29">
        <v>0</v>
      </c>
      <c r="Y155" s="23" t="s">
        <v>104</v>
      </c>
      <c r="Z155" t="s">
        <v>98</v>
      </c>
      <c r="AA155" t="s">
        <v>105</v>
      </c>
      <c r="AB155" s="30"/>
      <c r="AC155" s="30"/>
      <c r="AD155" s="30"/>
      <c r="AE155" s="24">
        <v>3524</v>
      </c>
      <c r="AF155" s="31">
        <v>45294</v>
      </c>
      <c r="AG155">
        <v>22124</v>
      </c>
      <c r="AH155" s="26">
        <v>45310</v>
      </c>
      <c r="AI155" s="32" t="s">
        <v>106</v>
      </c>
      <c r="AJ155" t="s">
        <v>697</v>
      </c>
      <c r="AK155" s="33"/>
      <c r="AL155" t="s">
        <v>98</v>
      </c>
      <c r="AM155" s="26">
        <v>45308</v>
      </c>
      <c r="AN155" s="23" t="s">
        <v>108</v>
      </c>
      <c r="AO155" s="23" t="s">
        <v>108</v>
      </c>
      <c r="AP155" t="s">
        <v>109</v>
      </c>
      <c r="AQ155" t="s">
        <v>698</v>
      </c>
      <c r="AR155" t="s">
        <v>699</v>
      </c>
      <c r="AS155" t="s">
        <v>700</v>
      </c>
      <c r="AT155" s="23">
        <v>80111600</v>
      </c>
      <c r="AU155" s="41" t="s">
        <v>1227</v>
      </c>
      <c r="AV155" s="23" t="s">
        <v>113</v>
      </c>
      <c r="AW155" s="20" t="s">
        <v>114</v>
      </c>
      <c r="AX155" s="26">
        <v>45308</v>
      </c>
      <c r="AY155" s="20" t="s">
        <v>115</v>
      </c>
      <c r="AZ155" s="26">
        <v>45308</v>
      </c>
      <c r="BA155" s="26">
        <v>45310</v>
      </c>
      <c r="BB155" s="26">
        <v>45644</v>
      </c>
      <c r="BC155" s="35">
        <f>+Tabla3[[#This Row],[FECHA TERMINACION
(INICIAL)]]-Tabla3[[#This Row],[FECHA INICIO]]</f>
        <v>334</v>
      </c>
      <c r="BD155" s="35">
        <f>+Tabla3[[#This Row],[PLAZO DE EJECUCIÓN EN DÍAS (INICIAL)]]/30</f>
        <v>11.133333333333333</v>
      </c>
      <c r="BE155" t="s">
        <v>1228</v>
      </c>
      <c r="BF155" s="29">
        <f>+[1]BD_2!E154</f>
        <v>0</v>
      </c>
      <c r="BG155" s="29">
        <f>[1]BD_2!BA154</f>
        <v>3400000</v>
      </c>
      <c r="BH155" s="23">
        <f>[1]BD_2!CF154</f>
        <v>12</v>
      </c>
      <c r="BI155" s="23">
        <f>+COUNTIF(Tabla3[[#This Row],[VALOR REDUCIDO]:[TOTAL TIEMPO PRORROGADO EN DÍAS
]],"&lt;&gt;0")</f>
        <v>2</v>
      </c>
      <c r="BJ155" s="23" t="str">
        <f>+[1]BD_2!CG154</f>
        <v>2 NO</v>
      </c>
      <c r="BK155" s="26" t="str">
        <f>[1]BD_2!CL154</f>
        <v>2 NO</v>
      </c>
      <c r="BL155" s="23" t="s">
        <v>98</v>
      </c>
      <c r="BM155">
        <f t="shared" si="13"/>
        <v>346</v>
      </c>
      <c r="BN155" s="36">
        <f t="shared" si="14"/>
        <v>45310</v>
      </c>
      <c r="BO155" s="36">
        <f t="shared" si="15"/>
        <v>45656</v>
      </c>
      <c r="BP155" s="37" t="e">
        <f>IF(((#REF!-$BN155)/($BO155-$BN155))&gt;=100%,100%,((#REF!-$BN155)/($BO155-$BN155)))</f>
        <v>#REF!</v>
      </c>
      <c r="BQ155" s="29">
        <f t="shared" si="12"/>
        <v>96900000</v>
      </c>
      <c r="BR155" s="23" t="e">
        <f>+IF(BK155="1 SI","FINALIZADO",IF($BO155&lt;=#REF!,"FINALIZADO","EJECUCIÓN"))</f>
        <v>#REF!</v>
      </c>
      <c r="BS155" s="23">
        <v>96900000</v>
      </c>
      <c r="BT155" s="23">
        <f>+Tabla3[[#This Row],[VALOR TOTAL DE CONTRATO (ANTES DE LIQUIDACIÓN - LIBERACIÓN DE SALDOS)]]-Tabla3[[#This Row],[RECURSO TOTALES DESEMBOLSADOS]]</f>
        <v>0</v>
      </c>
      <c r="BU155" s="23"/>
      <c r="BW155" s="23" t="s">
        <v>98</v>
      </c>
      <c r="BX155" s="23" t="str">
        <f t="shared" si="16"/>
        <v>enero</v>
      </c>
      <c r="BY155" s="23" t="s">
        <v>113</v>
      </c>
      <c r="BZ155" s="23" t="s">
        <v>113</v>
      </c>
      <c r="CA155" s="23" t="s">
        <v>113</v>
      </c>
      <c r="CB155" t="s">
        <v>117</v>
      </c>
      <c r="CC155" t="s">
        <v>118</v>
      </c>
    </row>
    <row r="156" spans="1:81" x14ac:dyDescent="0.25">
      <c r="A156" s="23">
        <v>2024</v>
      </c>
      <c r="B156" s="25">
        <v>147</v>
      </c>
      <c r="C156" s="23" t="s">
        <v>87</v>
      </c>
      <c r="D156" t="s">
        <v>88</v>
      </c>
      <c r="E156" t="s">
        <v>89</v>
      </c>
      <c r="F156" t="s">
        <v>90</v>
      </c>
      <c r="G156" t="s">
        <v>91</v>
      </c>
      <c r="H156" s="23" t="s">
        <v>92</v>
      </c>
      <c r="I156" s="23" t="s">
        <v>119</v>
      </c>
      <c r="J156" t="s">
        <v>1229</v>
      </c>
      <c r="K156" s="23" t="s">
        <v>95</v>
      </c>
      <c r="L156" s="20" t="s">
        <v>130</v>
      </c>
      <c r="M156" s="28" t="s">
        <v>1230</v>
      </c>
      <c r="N156" s="23"/>
      <c r="O156" s="23" t="s">
        <v>98</v>
      </c>
      <c r="P156" s="20" t="s">
        <v>100</v>
      </c>
      <c r="Q156" s="20" t="s">
        <v>100</v>
      </c>
      <c r="R156" t="s">
        <v>1231</v>
      </c>
      <c r="S156" t="s">
        <v>1232</v>
      </c>
      <c r="T156" t="s">
        <v>1233</v>
      </c>
      <c r="U156" s="6">
        <v>90000000</v>
      </c>
      <c r="V156" s="6">
        <v>90000000</v>
      </c>
      <c r="W156" s="29">
        <v>9000000</v>
      </c>
      <c r="X156" s="29">
        <v>0</v>
      </c>
      <c r="Y156" s="23" t="s">
        <v>104</v>
      </c>
      <c r="Z156" t="s">
        <v>98</v>
      </c>
      <c r="AA156" t="s">
        <v>105</v>
      </c>
      <c r="AB156" s="30"/>
      <c r="AC156" s="30"/>
      <c r="AD156" s="30"/>
      <c r="AE156" s="24">
        <v>1824</v>
      </c>
      <c r="AF156" s="31">
        <v>45294</v>
      </c>
      <c r="AG156">
        <v>16324</v>
      </c>
      <c r="AH156" s="26">
        <v>45309</v>
      </c>
      <c r="AI156" s="32" t="s">
        <v>106</v>
      </c>
      <c r="AJ156" t="s">
        <v>107</v>
      </c>
      <c r="AK156" s="33"/>
      <c r="AL156" t="s">
        <v>98</v>
      </c>
      <c r="AM156" s="26">
        <v>45307</v>
      </c>
      <c r="AN156" s="23" t="s">
        <v>108</v>
      </c>
      <c r="AO156" s="23" t="s">
        <v>108</v>
      </c>
      <c r="AP156" t="s">
        <v>109</v>
      </c>
      <c r="AQ156" t="s">
        <v>1234</v>
      </c>
      <c r="AR156" t="s">
        <v>1235</v>
      </c>
      <c r="AS156" t="s">
        <v>1236</v>
      </c>
      <c r="AT156" s="23">
        <v>80111600</v>
      </c>
      <c r="AU156" s="41" t="s">
        <v>1237</v>
      </c>
      <c r="AV156" s="23" t="s">
        <v>113</v>
      </c>
      <c r="AW156" s="20" t="s">
        <v>114</v>
      </c>
      <c r="AX156" s="26">
        <v>45308</v>
      </c>
      <c r="AY156" s="20" t="s">
        <v>115</v>
      </c>
      <c r="AZ156" s="26">
        <v>45308</v>
      </c>
      <c r="BA156" s="26">
        <v>45309</v>
      </c>
      <c r="BB156" s="26">
        <v>45613</v>
      </c>
      <c r="BC156" s="35">
        <f>+Tabla3[[#This Row],[FECHA TERMINACION
(INICIAL)]]-Tabla3[[#This Row],[FECHA INICIO]]</f>
        <v>304</v>
      </c>
      <c r="BD156" s="35">
        <f>+Tabla3[[#This Row],[PLAZO DE EJECUCIÓN EN DÍAS (INICIAL)]]/30</f>
        <v>10.133333333333333</v>
      </c>
      <c r="BE156" t="s">
        <v>1238</v>
      </c>
      <c r="BF156" s="29">
        <f>+[1]BD_2!E155</f>
        <v>0</v>
      </c>
      <c r="BG156" s="29">
        <f>[1]BD_2!BA155</f>
        <v>0</v>
      </c>
      <c r="BH156" s="23">
        <f>[1]BD_2!CF155</f>
        <v>0</v>
      </c>
      <c r="BI156" s="23">
        <f>+COUNTIF(Tabla3[[#This Row],[VALOR REDUCIDO]:[TOTAL TIEMPO PRORROGADO EN DÍAS
]],"&lt;&gt;0")</f>
        <v>0</v>
      </c>
      <c r="BJ156" s="23" t="str">
        <f>+[1]BD_2!CG155</f>
        <v>2 NO</v>
      </c>
      <c r="BK156" s="26" t="str">
        <f>[1]BD_2!CL155</f>
        <v>1 SI</v>
      </c>
      <c r="BL156" s="23" t="s">
        <v>98</v>
      </c>
      <c r="BM156">
        <f t="shared" si="13"/>
        <v>304</v>
      </c>
      <c r="BN156" s="36">
        <f t="shared" si="14"/>
        <v>45309</v>
      </c>
      <c r="BO156" s="36">
        <f t="shared" si="15"/>
        <v>45613</v>
      </c>
      <c r="BP156" s="37" t="e">
        <f>IF(((#REF!-$BN156)/($BO156-$BN156))&gt;=100%,100%,((#REF!-$BN156)/($BO156-$BN156)))</f>
        <v>#REF!</v>
      </c>
      <c r="BQ156" s="29">
        <f t="shared" si="12"/>
        <v>90000000</v>
      </c>
      <c r="BR156" s="23" t="str">
        <f>+IF(BK156="1 SI","FINALIZADO",IF($BO156&lt;=#REF!,"FINALIZADO","EJECUCIÓN"))</f>
        <v>FINALIZADO</v>
      </c>
      <c r="BS156" s="23">
        <v>66900000</v>
      </c>
      <c r="BT156" s="23">
        <f>+Tabla3[[#This Row],[VALOR TOTAL DE CONTRATO (ANTES DE LIQUIDACIÓN - LIBERACIÓN DE SALDOS)]]-Tabla3[[#This Row],[RECURSO TOTALES DESEMBOLSADOS]]</f>
        <v>23100000</v>
      </c>
      <c r="BU156" s="23"/>
      <c r="BW156" s="23" t="s">
        <v>98</v>
      </c>
      <c r="BX156" s="23" t="str">
        <f t="shared" si="16"/>
        <v>enero</v>
      </c>
      <c r="BY156" s="23" t="s">
        <v>113</v>
      </c>
      <c r="BZ156" s="23" t="s">
        <v>113</v>
      </c>
      <c r="CA156" s="23" t="s">
        <v>113</v>
      </c>
      <c r="CB156" t="s">
        <v>117</v>
      </c>
      <c r="CC156" t="s">
        <v>118</v>
      </c>
    </row>
    <row r="157" spans="1:81" x14ac:dyDescent="0.25">
      <c r="A157" s="23">
        <v>2024</v>
      </c>
      <c r="B157" s="25">
        <v>148</v>
      </c>
      <c r="C157" s="23" t="s">
        <v>87</v>
      </c>
      <c r="D157" t="s">
        <v>88</v>
      </c>
      <c r="E157" t="s">
        <v>89</v>
      </c>
      <c r="F157" t="s">
        <v>90</v>
      </c>
      <c r="G157" t="s">
        <v>91</v>
      </c>
      <c r="H157" s="23" t="s">
        <v>92</v>
      </c>
      <c r="I157" s="23" t="s">
        <v>119</v>
      </c>
      <c r="J157" t="s">
        <v>1239</v>
      </c>
      <c r="K157" s="23" t="s">
        <v>95</v>
      </c>
      <c r="L157" s="20" t="s">
        <v>1240</v>
      </c>
      <c r="M157" s="28" t="s">
        <v>1241</v>
      </c>
      <c r="N157" s="23"/>
      <c r="O157" s="23" t="s">
        <v>98</v>
      </c>
      <c r="P157" s="20" t="s">
        <v>764</v>
      </c>
      <c r="Q157" s="20" t="s">
        <v>764</v>
      </c>
      <c r="R157" t="s">
        <v>1242</v>
      </c>
      <c r="S157" t="s">
        <v>1243</v>
      </c>
      <c r="T157" t="s">
        <v>1244</v>
      </c>
      <c r="U157" s="6">
        <v>115500000</v>
      </c>
      <c r="V157" s="6">
        <v>115500000</v>
      </c>
      <c r="W157" s="29">
        <v>10500000</v>
      </c>
      <c r="X157" s="29">
        <v>0</v>
      </c>
      <c r="Y157" s="23" t="s">
        <v>104</v>
      </c>
      <c r="Z157" t="s">
        <v>98</v>
      </c>
      <c r="AA157" t="s">
        <v>105</v>
      </c>
      <c r="AB157" s="30"/>
      <c r="AC157" s="30"/>
      <c r="AD157" s="30"/>
      <c r="AE157" s="24">
        <v>6824</v>
      </c>
      <c r="AF157" s="31">
        <v>45295</v>
      </c>
      <c r="AG157">
        <v>21324</v>
      </c>
      <c r="AH157" s="26">
        <v>45310</v>
      </c>
      <c r="AI157" s="32" t="s">
        <v>106</v>
      </c>
      <c r="AJ157" t="s">
        <v>768</v>
      </c>
      <c r="AK157" s="33"/>
      <c r="AL157" t="s">
        <v>98</v>
      </c>
      <c r="AM157" s="26">
        <v>45309</v>
      </c>
      <c r="AN157" s="23" t="s">
        <v>108</v>
      </c>
      <c r="AO157" s="23" t="s">
        <v>108</v>
      </c>
      <c r="AP157" t="s">
        <v>109</v>
      </c>
      <c r="AQ157" t="s">
        <v>769</v>
      </c>
      <c r="AR157" t="s">
        <v>770</v>
      </c>
      <c r="AS157" t="s">
        <v>771</v>
      </c>
      <c r="AT157" s="23" t="s">
        <v>772</v>
      </c>
      <c r="AU157" s="41" t="s">
        <v>1245</v>
      </c>
      <c r="AV157" s="23" t="s">
        <v>113</v>
      </c>
      <c r="AW157" s="20" t="s">
        <v>114</v>
      </c>
      <c r="AX157" s="26">
        <v>45309</v>
      </c>
      <c r="AY157" s="20" t="s">
        <v>115</v>
      </c>
      <c r="AZ157" s="26">
        <v>45309</v>
      </c>
      <c r="BA157" s="26">
        <v>45310</v>
      </c>
      <c r="BB157" s="26">
        <v>45644</v>
      </c>
      <c r="BC157" s="35">
        <f>+Tabla3[[#This Row],[FECHA TERMINACION
(INICIAL)]]-Tabla3[[#This Row],[FECHA INICIO]]</f>
        <v>334</v>
      </c>
      <c r="BD157" s="35">
        <f>+Tabla3[[#This Row],[PLAZO DE EJECUCIÓN EN DÍAS (INICIAL)]]/30</f>
        <v>11.133333333333333</v>
      </c>
      <c r="BE157" t="s">
        <v>1246</v>
      </c>
      <c r="BF157" s="29">
        <f>+[1]BD_2!E156</f>
        <v>0</v>
      </c>
      <c r="BG157" s="29">
        <f>[1]BD_2!BA156</f>
        <v>3500000</v>
      </c>
      <c r="BH157" s="23">
        <f>[1]BD_2!CF156</f>
        <v>10</v>
      </c>
      <c r="BI157" s="23">
        <f>+COUNTIF(Tabla3[[#This Row],[VALOR REDUCIDO]:[TOTAL TIEMPO PRORROGADO EN DÍAS
]],"&lt;&gt;0")</f>
        <v>2</v>
      </c>
      <c r="BJ157" s="23" t="str">
        <f>+[1]BD_2!CG156</f>
        <v>2 NO</v>
      </c>
      <c r="BK157" s="26" t="str">
        <f>[1]BD_2!CL156</f>
        <v>2 NO</v>
      </c>
      <c r="BL157" s="23" t="s">
        <v>98</v>
      </c>
      <c r="BM157">
        <f t="shared" si="13"/>
        <v>344</v>
      </c>
      <c r="BN157" s="36">
        <f t="shared" si="14"/>
        <v>45310</v>
      </c>
      <c r="BO157" s="36">
        <f t="shared" si="15"/>
        <v>45654</v>
      </c>
      <c r="BP157" s="37" t="e">
        <f>IF(((#REF!-$BN157)/($BO157-$BN157))&gt;=100%,100%,((#REF!-$BN157)/($BO157-$BN157)))</f>
        <v>#REF!</v>
      </c>
      <c r="BQ157" s="29">
        <f t="shared" si="12"/>
        <v>119000000</v>
      </c>
      <c r="BR157" s="23" t="e">
        <f>+IF(BK157="1 SI","FINALIZADO",IF($BO157&lt;=#REF!,"FINALIZADO","EJECUCIÓN"))</f>
        <v>#REF!</v>
      </c>
      <c r="BS157" s="23">
        <v>119000000</v>
      </c>
      <c r="BT157" s="23">
        <f>+Tabla3[[#This Row],[VALOR TOTAL DE CONTRATO (ANTES DE LIQUIDACIÓN - LIBERACIÓN DE SALDOS)]]-Tabla3[[#This Row],[RECURSO TOTALES DESEMBOLSADOS]]</f>
        <v>0</v>
      </c>
      <c r="BU157" s="23"/>
      <c r="BW157" s="23" t="s">
        <v>98</v>
      </c>
      <c r="BX157" s="23" t="str">
        <f t="shared" si="16"/>
        <v>enero</v>
      </c>
      <c r="BY157" s="23" t="s">
        <v>113</v>
      </c>
      <c r="BZ157" s="23" t="s">
        <v>113</v>
      </c>
      <c r="CA157" s="23" t="s">
        <v>113</v>
      </c>
      <c r="CB157" t="s">
        <v>117</v>
      </c>
      <c r="CC157" t="s">
        <v>118</v>
      </c>
    </row>
    <row r="158" spans="1:81" x14ac:dyDescent="0.25">
      <c r="A158" s="23">
        <v>2024</v>
      </c>
      <c r="B158" s="25">
        <v>149</v>
      </c>
      <c r="C158" s="23" t="s">
        <v>87</v>
      </c>
      <c r="D158" t="s">
        <v>88</v>
      </c>
      <c r="E158" t="s">
        <v>89</v>
      </c>
      <c r="F158" t="s">
        <v>90</v>
      </c>
      <c r="G158" t="s">
        <v>91</v>
      </c>
      <c r="H158" s="23" t="s">
        <v>92</v>
      </c>
      <c r="I158" s="23" t="s">
        <v>119</v>
      </c>
      <c r="J158" t="s">
        <v>1247</v>
      </c>
      <c r="K158" s="23" t="s">
        <v>95</v>
      </c>
      <c r="L158" s="20" t="s">
        <v>1248</v>
      </c>
      <c r="M158" s="28" t="s">
        <v>1249</v>
      </c>
      <c r="N158" s="23"/>
      <c r="O158" s="23" t="s">
        <v>98</v>
      </c>
      <c r="P158" s="20" t="s">
        <v>693</v>
      </c>
      <c r="Q158" s="20" t="s">
        <v>693</v>
      </c>
      <c r="R158" t="s">
        <v>1250</v>
      </c>
      <c r="S158" t="s">
        <v>1251</v>
      </c>
      <c r="T158" t="s">
        <v>1252</v>
      </c>
      <c r="U158" s="6">
        <v>58300000</v>
      </c>
      <c r="V158" s="6">
        <v>58300000</v>
      </c>
      <c r="W158" s="29">
        <v>5300000</v>
      </c>
      <c r="X158" s="29">
        <v>0</v>
      </c>
      <c r="Y158" s="23" t="s">
        <v>104</v>
      </c>
      <c r="Z158" t="s">
        <v>98</v>
      </c>
      <c r="AA158" t="s">
        <v>105</v>
      </c>
      <c r="AB158" s="30"/>
      <c r="AC158" s="30"/>
      <c r="AD158" s="30"/>
      <c r="AE158" s="24">
        <v>3524</v>
      </c>
      <c r="AF158" s="31">
        <v>45294</v>
      </c>
      <c r="AG158">
        <v>24024</v>
      </c>
      <c r="AH158" s="26">
        <v>45310</v>
      </c>
      <c r="AI158" s="32" t="s">
        <v>106</v>
      </c>
      <c r="AJ158" t="s">
        <v>697</v>
      </c>
      <c r="AK158" s="33"/>
      <c r="AL158" t="s">
        <v>98</v>
      </c>
      <c r="AM158" s="26">
        <v>45309</v>
      </c>
      <c r="AN158" s="23" t="s">
        <v>108</v>
      </c>
      <c r="AO158" s="23" t="s">
        <v>108</v>
      </c>
      <c r="AP158" t="s">
        <v>109</v>
      </c>
      <c r="AQ158" t="s">
        <v>698</v>
      </c>
      <c r="AR158" t="s">
        <v>699</v>
      </c>
      <c r="AS158" t="s">
        <v>700</v>
      </c>
      <c r="AT158" s="23">
        <v>80111600</v>
      </c>
      <c r="AU158" s="41" t="s">
        <v>1253</v>
      </c>
      <c r="AV158" s="23" t="s">
        <v>113</v>
      </c>
      <c r="AW158" s="20" t="s">
        <v>114</v>
      </c>
      <c r="AX158" s="26">
        <v>45310</v>
      </c>
      <c r="AY158" s="20" t="s">
        <v>144</v>
      </c>
      <c r="AZ158" s="26">
        <v>45310</v>
      </c>
      <c r="BA158" s="26">
        <v>45310</v>
      </c>
      <c r="BB158" s="26">
        <v>45644</v>
      </c>
      <c r="BC158" s="35">
        <f>+Tabla3[[#This Row],[FECHA TERMINACION
(INICIAL)]]-Tabla3[[#This Row],[FECHA INICIO]]</f>
        <v>334</v>
      </c>
      <c r="BD158" s="35">
        <f>+Tabla3[[#This Row],[PLAZO DE EJECUCIÓN EN DÍAS (INICIAL)]]/30</f>
        <v>11.133333333333333</v>
      </c>
      <c r="BE158" t="s">
        <v>1254</v>
      </c>
      <c r="BF158" s="29">
        <f>+[1]BD_2!E157</f>
        <v>0</v>
      </c>
      <c r="BG158" s="29">
        <f>[1]BD_2!BA157</f>
        <v>2120000</v>
      </c>
      <c r="BH158" s="23">
        <f>[1]BD_2!CF157</f>
        <v>12</v>
      </c>
      <c r="BI158" s="23">
        <f>+COUNTIF(Tabla3[[#This Row],[VALOR REDUCIDO]:[TOTAL TIEMPO PRORROGADO EN DÍAS
]],"&lt;&gt;0")</f>
        <v>2</v>
      </c>
      <c r="BJ158" s="23" t="str">
        <f>+[1]BD_2!CG157</f>
        <v>2 NO</v>
      </c>
      <c r="BK158" s="26" t="str">
        <f>[1]BD_2!CL157</f>
        <v>2 NO</v>
      </c>
      <c r="BL158" s="23" t="s">
        <v>98</v>
      </c>
      <c r="BM158">
        <f t="shared" si="13"/>
        <v>346</v>
      </c>
      <c r="BN158" s="36">
        <f t="shared" si="14"/>
        <v>45310</v>
      </c>
      <c r="BO158" s="36">
        <f t="shared" si="15"/>
        <v>45656</v>
      </c>
      <c r="BP158" s="37" t="e">
        <f>IF(((#REF!-$BN158)/($BO158-$BN158))&gt;=100%,100%,((#REF!-$BN158)/($BO158-$BN158)))</f>
        <v>#REF!</v>
      </c>
      <c r="BQ158" s="29">
        <f t="shared" si="12"/>
        <v>60420000</v>
      </c>
      <c r="BR158" s="23" t="e">
        <f>+IF(BK158="1 SI","FINALIZADO",IF($BO158&lt;=#REF!,"FINALIZADO","EJECUCIÓN"))</f>
        <v>#REF!</v>
      </c>
      <c r="BS158" s="23">
        <v>60420000</v>
      </c>
      <c r="BT158" s="23">
        <f>+Tabla3[[#This Row],[VALOR TOTAL DE CONTRATO (ANTES DE LIQUIDACIÓN - LIBERACIÓN DE SALDOS)]]-Tabla3[[#This Row],[RECURSO TOTALES DESEMBOLSADOS]]</f>
        <v>0</v>
      </c>
      <c r="BU158" s="23"/>
      <c r="BW158" s="23" t="s">
        <v>98</v>
      </c>
      <c r="BX158" s="23" t="str">
        <f t="shared" si="16"/>
        <v>enero</v>
      </c>
      <c r="BY158" s="23" t="s">
        <v>113</v>
      </c>
      <c r="BZ158" s="23" t="s">
        <v>113</v>
      </c>
      <c r="CA158" s="23" t="s">
        <v>113</v>
      </c>
      <c r="CB158" t="s">
        <v>117</v>
      </c>
      <c r="CC158" t="s">
        <v>118</v>
      </c>
    </row>
    <row r="159" spans="1:81" x14ac:dyDescent="0.25">
      <c r="A159" s="23">
        <v>2024</v>
      </c>
      <c r="B159" s="25">
        <v>150</v>
      </c>
      <c r="C159" s="23" t="s">
        <v>87</v>
      </c>
      <c r="D159" t="s">
        <v>88</v>
      </c>
      <c r="E159" t="s">
        <v>89</v>
      </c>
      <c r="F159" t="s">
        <v>90</v>
      </c>
      <c r="G159" t="s">
        <v>91</v>
      </c>
      <c r="H159" s="23" t="s">
        <v>92</v>
      </c>
      <c r="I159" s="23" t="s">
        <v>119</v>
      </c>
      <c r="J159" t="s">
        <v>1255</v>
      </c>
      <c r="K159" s="23" t="s">
        <v>95</v>
      </c>
      <c r="L159" s="20" t="s">
        <v>1175</v>
      </c>
      <c r="M159" s="28" t="s">
        <v>1256</v>
      </c>
      <c r="N159" s="23"/>
      <c r="O159" s="23" t="s">
        <v>98</v>
      </c>
      <c r="P159" s="20" t="s">
        <v>693</v>
      </c>
      <c r="Q159" s="20" t="s">
        <v>693</v>
      </c>
      <c r="R159" t="s">
        <v>1257</v>
      </c>
      <c r="S159" t="s">
        <v>1258</v>
      </c>
      <c r="T159" t="s">
        <v>1259</v>
      </c>
      <c r="U159" s="6">
        <v>143000000</v>
      </c>
      <c r="V159" s="6">
        <v>143000000</v>
      </c>
      <c r="W159" s="29">
        <v>13000000</v>
      </c>
      <c r="X159" s="29">
        <v>0</v>
      </c>
      <c r="Y159" s="23" t="s">
        <v>104</v>
      </c>
      <c r="Z159" t="s">
        <v>98</v>
      </c>
      <c r="AA159" t="s">
        <v>105</v>
      </c>
      <c r="AB159" s="30"/>
      <c r="AC159" s="30"/>
      <c r="AD159" s="30"/>
      <c r="AE159" s="24">
        <v>3524</v>
      </c>
      <c r="AF159" s="31">
        <v>45294</v>
      </c>
      <c r="AG159">
        <v>21924</v>
      </c>
      <c r="AH159" s="26">
        <v>45310</v>
      </c>
      <c r="AI159" s="32" t="s">
        <v>106</v>
      </c>
      <c r="AJ159" t="s">
        <v>697</v>
      </c>
      <c r="AK159" s="33"/>
      <c r="AL159" t="s">
        <v>98</v>
      </c>
      <c r="AM159" s="26">
        <v>45308</v>
      </c>
      <c r="AN159" s="23" t="s">
        <v>108</v>
      </c>
      <c r="AO159" s="23" t="s">
        <v>108</v>
      </c>
      <c r="AP159" t="s">
        <v>109</v>
      </c>
      <c r="AQ159" t="s">
        <v>698</v>
      </c>
      <c r="AR159" t="s">
        <v>699</v>
      </c>
      <c r="AS159" t="s">
        <v>700</v>
      </c>
      <c r="AT159" s="23">
        <v>80111600</v>
      </c>
      <c r="AU159" s="41" t="s">
        <v>1260</v>
      </c>
      <c r="AV159" s="23" t="s">
        <v>113</v>
      </c>
      <c r="AW159" s="20" t="s">
        <v>114</v>
      </c>
      <c r="AX159" s="26">
        <v>45308</v>
      </c>
      <c r="AY159" s="20" t="s">
        <v>115</v>
      </c>
      <c r="AZ159" s="26">
        <v>45308</v>
      </c>
      <c r="BA159" s="26">
        <v>45310</v>
      </c>
      <c r="BB159" s="26">
        <v>45644</v>
      </c>
      <c r="BC159" s="35">
        <f>+Tabla3[[#This Row],[FECHA TERMINACION
(INICIAL)]]-Tabla3[[#This Row],[FECHA INICIO]]</f>
        <v>334</v>
      </c>
      <c r="BD159" s="35">
        <f>+Tabla3[[#This Row],[PLAZO DE EJECUCIÓN EN DÍAS (INICIAL)]]/30</f>
        <v>11.133333333333333</v>
      </c>
      <c r="BE159" t="s">
        <v>731</v>
      </c>
      <c r="BF159" s="29">
        <f>+[1]BD_2!E158</f>
        <v>0</v>
      </c>
      <c r="BG159" s="29">
        <f>[1]BD_2!BA158</f>
        <v>5200000</v>
      </c>
      <c r="BH159" s="23">
        <f>[1]BD_2!CF158</f>
        <v>12</v>
      </c>
      <c r="BI159" s="23">
        <f>+COUNTIF(Tabla3[[#This Row],[VALOR REDUCIDO]:[TOTAL TIEMPO PRORROGADO EN DÍAS
]],"&lt;&gt;0")</f>
        <v>2</v>
      </c>
      <c r="BJ159" s="23" t="str">
        <f>+[1]BD_2!CG158</f>
        <v>2 NO</v>
      </c>
      <c r="BK159" s="26" t="str">
        <f>[1]BD_2!CL158</f>
        <v>2 NO</v>
      </c>
      <c r="BL159" s="23" t="s">
        <v>98</v>
      </c>
      <c r="BM159">
        <f t="shared" si="13"/>
        <v>346</v>
      </c>
      <c r="BN159" s="36">
        <f t="shared" si="14"/>
        <v>45310</v>
      </c>
      <c r="BO159" s="36">
        <f t="shared" si="15"/>
        <v>45656</v>
      </c>
      <c r="BP159" s="37" t="e">
        <f>IF(((#REF!-$BN159)/($BO159-$BN159))&gt;=100%,100%,((#REF!-$BN159)/($BO159-$BN159)))</f>
        <v>#REF!</v>
      </c>
      <c r="BQ159" s="29">
        <f t="shared" si="12"/>
        <v>148200000</v>
      </c>
      <c r="BR159" s="23" t="e">
        <f>+IF(BK159="1 SI","FINALIZADO",IF($BO159&lt;=#REF!,"FINALIZADO","EJECUCIÓN"))</f>
        <v>#REF!</v>
      </c>
      <c r="BS159" s="23">
        <v>148200000</v>
      </c>
      <c r="BT159" s="23">
        <f>+Tabla3[[#This Row],[VALOR TOTAL DE CONTRATO (ANTES DE LIQUIDACIÓN - LIBERACIÓN DE SALDOS)]]-Tabla3[[#This Row],[RECURSO TOTALES DESEMBOLSADOS]]</f>
        <v>0</v>
      </c>
      <c r="BU159" s="23"/>
      <c r="BW159" s="23" t="s">
        <v>98</v>
      </c>
      <c r="BX159" s="23" t="str">
        <f t="shared" si="16"/>
        <v>enero</v>
      </c>
      <c r="BY159" s="23" t="s">
        <v>113</v>
      </c>
      <c r="BZ159" s="23" t="s">
        <v>113</v>
      </c>
      <c r="CA159" s="23" t="s">
        <v>113</v>
      </c>
      <c r="CB159" t="s">
        <v>117</v>
      </c>
      <c r="CC159" t="s">
        <v>118</v>
      </c>
    </row>
    <row r="160" spans="1:81" x14ac:dyDescent="0.25">
      <c r="A160" s="23">
        <v>2024</v>
      </c>
      <c r="B160" s="25">
        <v>151</v>
      </c>
      <c r="C160" s="23" t="s">
        <v>87</v>
      </c>
      <c r="D160" t="s">
        <v>88</v>
      </c>
      <c r="E160" t="s">
        <v>89</v>
      </c>
      <c r="F160" t="s">
        <v>90</v>
      </c>
      <c r="G160" t="s">
        <v>91</v>
      </c>
      <c r="H160" s="23" t="s">
        <v>92</v>
      </c>
      <c r="I160" s="23" t="s">
        <v>119</v>
      </c>
      <c r="J160" t="s">
        <v>1261</v>
      </c>
      <c r="K160" s="23" t="s">
        <v>95</v>
      </c>
      <c r="L160" s="20" t="s">
        <v>130</v>
      </c>
      <c r="M160" s="28" t="s">
        <v>1262</v>
      </c>
      <c r="N160" s="23"/>
      <c r="O160" s="23" t="s">
        <v>98</v>
      </c>
      <c r="P160" s="20" t="s">
        <v>1263</v>
      </c>
      <c r="Q160" s="20" t="s">
        <v>100</v>
      </c>
      <c r="R160" t="s">
        <v>1264</v>
      </c>
      <c r="S160" t="s">
        <v>1265</v>
      </c>
      <c r="T160" t="s">
        <v>1266</v>
      </c>
      <c r="U160" s="6">
        <v>79310000</v>
      </c>
      <c r="V160" s="6">
        <v>79310000</v>
      </c>
      <c r="W160" s="29">
        <v>7210000</v>
      </c>
      <c r="X160" s="29">
        <v>0</v>
      </c>
      <c r="Y160" s="23" t="s">
        <v>104</v>
      </c>
      <c r="Z160" t="s">
        <v>98</v>
      </c>
      <c r="AA160" t="s">
        <v>105</v>
      </c>
      <c r="AB160" s="30"/>
      <c r="AC160" s="30"/>
      <c r="AD160" s="30"/>
      <c r="AE160" s="24">
        <v>2424</v>
      </c>
      <c r="AF160" s="31">
        <v>45629</v>
      </c>
      <c r="AG160">
        <v>23624</v>
      </c>
      <c r="AH160" s="26">
        <v>45310</v>
      </c>
      <c r="AI160" s="32" t="s">
        <v>106</v>
      </c>
      <c r="AJ160" t="s">
        <v>656</v>
      </c>
      <c r="AK160" s="33"/>
      <c r="AL160" t="s">
        <v>98</v>
      </c>
      <c r="AM160" s="26">
        <v>45309</v>
      </c>
      <c r="AN160" s="23" t="s">
        <v>108</v>
      </c>
      <c r="AO160" s="23" t="s">
        <v>108</v>
      </c>
      <c r="AP160" t="s">
        <v>109</v>
      </c>
      <c r="AQ160" t="s">
        <v>657</v>
      </c>
      <c r="AR160" t="s">
        <v>658</v>
      </c>
      <c r="AS160" t="s">
        <v>100</v>
      </c>
      <c r="AT160" s="23">
        <v>80111600</v>
      </c>
      <c r="AU160" s="41" t="s">
        <v>1267</v>
      </c>
      <c r="AV160" s="23" t="s">
        <v>113</v>
      </c>
      <c r="AW160" s="20" t="s">
        <v>114</v>
      </c>
      <c r="AX160" s="26">
        <v>45309</v>
      </c>
      <c r="AY160" s="20" t="s">
        <v>115</v>
      </c>
      <c r="AZ160" s="26">
        <v>45309</v>
      </c>
      <c r="BA160" s="26">
        <v>45310</v>
      </c>
      <c r="BB160" s="26">
        <v>45644</v>
      </c>
      <c r="BC160" s="35">
        <f>+Tabla3[[#This Row],[FECHA TERMINACION
(INICIAL)]]-Tabla3[[#This Row],[FECHA INICIO]]</f>
        <v>334</v>
      </c>
      <c r="BD160" s="35">
        <f>+Tabla3[[#This Row],[PLAZO DE EJECUCIÓN EN DÍAS (INICIAL)]]/30</f>
        <v>11.133333333333333</v>
      </c>
      <c r="BE160" t="s">
        <v>1268</v>
      </c>
      <c r="BF160" s="29">
        <f>+[1]BD_2!E159</f>
        <v>0</v>
      </c>
      <c r="BG160" s="29">
        <f>[1]BD_2!BA159</f>
        <v>2884000</v>
      </c>
      <c r="BH160" s="23">
        <f>[1]BD_2!CF159</f>
        <v>12</v>
      </c>
      <c r="BI160" s="23">
        <f>+COUNTIF(Tabla3[[#This Row],[VALOR REDUCIDO]:[TOTAL TIEMPO PRORROGADO EN DÍAS
]],"&lt;&gt;0")</f>
        <v>2</v>
      </c>
      <c r="BJ160" s="23" t="str">
        <f>+[1]BD_2!CG159</f>
        <v>2 NO</v>
      </c>
      <c r="BK160" s="26" t="str">
        <f>[1]BD_2!CL159</f>
        <v>2 NO</v>
      </c>
      <c r="BL160" s="23" t="s">
        <v>98</v>
      </c>
      <c r="BM160">
        <f t="shared" si="13"/>
        <v>346</v>
      </c>
      <c r="BN160" s="36">
        <f t="shared" si="14"/>
        <v>45310</v>
      </c>
      <c r="BO160" s="36">
        <f t="shared" si="15"/>
        <v>45656</v>
      </c>
      <c r="BP160" s="37" t="e">
        <f>IF(((#REF!-$BN160)/($BO160-$BN160))&gt;=100%,100%,((#REF!-$BN160)/($BO160-$BN160)))</f>
        <v>#REF!</v>
      </c>
      <c r="BQ160" s="29">
        <f t="shared" si="12"/>
        <v>82194000</v>
      </c>
      <c r="BR160" s="23" t="e">
        <f>+IF(BK160="1 SI","FINALIZADO",IF($BO160&lt;=#REF!,"FINALIZADO","EJECUCIÓN"))</f>
        <v>#REF!</v>
      </c>
      <c r="BS160" s="23">
        <v>82194000</v>
      </c>
      <c r="BT160" s="23">
        <f>+Tabla3[[#This Row],[VALOR TOTAL DE CONTRATO (ANTES DE LIQUIDACIÓN - LIBERACIÓN DE SALDOS)]]-Tabla3[[#This Row],[RECURSO TOTALES DESEMBOLSADOS]]</f>
        <v>0</v>
      </c>
      <c r="BU160" s="23"/>
      <c r="BW160" s="23" t="s">
        <v>98</v>
      </c>
      <c r="BX160" s="23" t="str">
        <f t="shared" si="16"/>
        <v>enero</v>
      </c>
      <c r="BY160" s="23" t="s">
        <v>113</v>
      </c>
      <c r="BZ160" s="23" t="s">
        <v>113</v>
      </c>
      <c r="CA160" s="23" t="s">
        <v>113</v>
      </c>
      <c r="CB160" t="s">
        <v>117</v>
      </c>
      <c r="CC160" t="s">
        <v>118</v>
      </c>
    </row>
    <row r="161" spans="1:81" x14ac:dyDescent="0.25">
      <c r="A161" s="23">
        <v>2024</v>
      </c>
      <c r="B161" s="25">
        <v>152</v>
      </c>
      <c r="C161" s="23" t="s">
        <v>87</v>
      </c>
      <c r="D161" t="s">
        <v>88</v>
      </c>
      <c r="E161" t="s">
        <v>89</v>
      </c>
      <c r="F161" t="s">
        <v>90</v>
      </c>
      <c r="G161" t="s">
        <v>91</v>
      </c>
      <c r="H161" s="23" t="s">
        <v>92</v>
      </c>
      <c r="I161" s="23" t="s">
        <v>119</v>
      </c>
      <c r="J161" t="s">
        <v>1269</v>
      </c>
      <c r="K161" s="23" t="s">
        <v>95</v>
      </c>
      <c r="L161" s="20" t="s">
        <v>121</v>
      </c>
      <c r="M161" s="28" t="s">
        <v>1270</v>
      </c>
      <c r="N161" s="23"/>
      <c r="O161" s="23" t="s">
        <v>98</v>
      </c>
      <c r="P161" s="20" t="s">
        <v>99</v>
      </c>
      <c r="Q161" s="20" t="s">
        <v>100</v>
      </c>
      <c r="R161" t="s">
        <v>1271</v>
      </c>
      <c r="S161" t="s">
        <v>1272</v>
      </c>
      <c r="T161" t="s">
        <v>1273</v>
      </c>
      <c r="U161" s="6">
        <v>38080000</v>
      </c>
      <c r="V161" s="6">
        <v>38080000</v>
      </c>
      <c r="W161" s="29">
        <v>9520000</v>
      </c>
      <c r="X161" s="29">
        <v>0</v>
      </c>
      <c r="Y161" s="23" t="s">
        <v>104</v>
      </c>
      <c r="Z161" t="s">
        <v>98</v>
      </c>
      <c r="AA161" t="s">
        <v>105</v>
      </c>
      <c r="AB161" s="30"/>
      <c r="AC161" s="30"/>
      <c r="AD161" s="30"/>
      <c r="AE161" s="24">
        <v>1524</v>
      </c>
      <c r="AF161" s="31">
        <v>45629</v>
      </c>
      <c r="AG161">
        <v>29624</v>
      </c>
      <c r="AH161" s="26">
        <v>45313</v>
      </c>
      <c r="AI161" s="32" t="s">
        <v>106</v>
      </c>
      <c r="AJ161" t="s">
        <v>1128</v>
      </c>
      <c r="AK161" s="33"/>
      <c r="AL161" t="s">
        <v>98</v>
      </c>
      <c r="AM161" s="26">
        <v>45309</v>
      </c>
      <c r="AN161" s="23" t="s">
        <v>108</v>
      </c>
      <c r="AO161" s="23" t="s">
        <v>108</v>
      </c>
      <c r="AP161" t="s">
        <v>109</v>
      </c>
      <c r="AQ161" t="s">
        <v>110</v>
      </c>
      <c r="AR161" t="s">
        <v>111</v>
      </c>
      <c r="AS161" t="s">
        <v>100</v>
      </c>
      <c r="AT161" s="23">
        <v>80111600</v>
      </c>
      <c r="AU161" s="41" t="s">
        <v>1274</v>
      </c>
      <c r="AV161" s="23" t="s">
        <v>113</v>
      </c>
      <c r="AW161" s="20" t="s">
        <v>114</v>
      </c>
      <c r="AX161" s="26">
        <v>45310</v>
      </c>
      <c r="AY161" s="20" t="s">
        <v>115</v>
      </c>
      <c r="AZ161" s="26">
        <v>45310</v>
      </c>
      <c r="BA161" s="26">
        <v>45313</v>
      </c>
      <c r="BB161" s="26">
        <v>45433</v>
      </c>
      <c r="BC161" s="35">
        <f>+Tabla3[[#This Row],[FECHA TERMINACION
(INICIAL)]]-Tabla3[[#This Row],[FECHA INICIO]]</f>
        <v>120</v>
      </c>
      <c r="BD161" s="35">
        <f>+Tabla3[[#This Row],[PLAZO DE EJECUCIÓN EN DÍAS (INICIAL)]]/30</f>
        <v>4</v>
      </c>
      <c r="BE161" t="s">
        <v>1275</v>
      </c>
      <c r="BF161" s="29">
        <f>+[1]BD_2!E160</f>
        <v>317333</v>
      </c>
      <c r="BG161" s="29">
        <f>[1]BD_2!BA160</f>
        <v>19040000</v>
      </c>
      <c r="BH161" s="23">
        <f>[1]BD_2!CF160</f>
        <v>61</v>
      </c>
      <c r="BI161" s="23">
        <f>+COUNTIF(Tabla3[[#This Row],[VALOR REDUCIDO]:[TOTAL TIEMPO PRORROGADO EN DÍAS
]],"&lt;&gt;0")</f>
        <v>3</v>
      </c>
      <c r="BJ161" s="23" t="str">
        <f>+[1]BD_2!CG160</f>
        <v>2 NO</v>
      </c>
      <c r="BK161" s="26" t="str">
        <f>[1]BD_2!CL160</f>
        <v>2 NO</v>
      </c>
      <c r="BL161" s="23" t="s">
        <v>98</v>
      </c>
      <c r="BM161">
        <f t="shared" si="13"/>
        <v>181</v>
      </c>
      <c r="BN161" s="36">
        <f t="shared" si="14"/>
        <v>45313</v>
      </c>
      <c r="BO161" s="36">
        <f t="shared" si="15"/>
        <v>45494</v>
      </c>
      <c r="BP161" s="37" t="e">
        <f>IF(((#REF!-$BN161)/($BO161-$BN161))&gt;=100%,100%,((#REF!-$BN161)/($BO161-$BN161)))</f>
        <v>#REF!</v>
      </c>
      <c r="BQ161" s="29">
        <f t="shared" si="12"/>
        <v>56802667</v>
      </c>
      <c r="BR161" s="23" t="s">
        <v>128</v>
      </c>
      <c r="BS161" s="23">
        <v>56802667</v>
      </c>
      <c r="BT161" s="23">
        <f>+Tabla3[[#This Row],[VALOR TOTAL DE CONTRATO (ANTES DE LIQUIDACIÓN - LIBERACIÓN DE SALDOS)]]-Tabla3[[#This Row],[RECURSO TOTALES DESEMBOLSADOS]]</f>
        <v>0</v>
      </c>
      <c r="BU161" s="23"/>
      <c r="BW161" s="23" t="s">
        <v>98</v>
      </c>
      <c r="BX161" s="23" t="str">
        <f t="shared" si="16"/>
        <v>enero</v>
      </c>
      <c r="BY161" s="23" t="s">
        <v>113</v>
      </c>
      <c r="BZ161" s="23" t="s">
        <v>113</v>
      </c>
      <c r="CA161" s="23" t="s">
        <v>113</v>
      </c>
      <c r="CB161" t="s">
        <v>117</v>
      </c>
      <c r="CC161" t="s">
        <v>118</v>
      </c>
    </row>
    <row r="162" spans="1:81" x14ac:dyDescent="0.25">
      <c r="A162" s="23">
        <v>2024</v>
      </c>
      <c r="B162" s="25">
        <v>153</v>
      </c>
      <c r="C162" s="23" t="s">
        <v>87</v>
      </c>
      <c r="D162" t="s">
        <v>88</v>
      </c>
      <c r="E162" t="s">
        <v>89</v>
      </c>
      <c r="F162" t="s">
        <v>90</v>
      </c>
      <c r="G162" t="s">
        <v>91</v>
      </c>
      <c r="H162" s="23" t="s">
        <v>92</v>
      </c>
      <c r="I162" s="23" t="s">
        <v>119</v>
      </c>
      <c r="J162" t="s">
        <v>1276</v>
      </c>
      <c r="K162" s="23" t="s">
        <v>95</v>
      </c>
      <c r="L162" s="20" t="s">
        <v>121</v>
      </c>
      <c r="M162" s="28" t="s">
        <v>1277</v>
      </c>
      <c r="N162" s="23"/>
      <c r="O162" s="23" t="s">
        <v>98</v>
      </c>
      <c r="P162" s="20" t="s">
        <v>693</v>
      </c>
      <c r="Q162" s="20" t="s">
        <v>693</v>
      </c>
      <c r="R162" t="s">
        <v>1278</v>
      </c>
      <c r="S162" t="s">
        <v>1279</v>
      </c>
      <c r="T162" t="s">
        <v>1280</v>
      </c>
      <c r="U162" s="6">
        <v>17400000</v>
      </c>
      <c r="V162" s="6">
        <v>17400000</v>
      </c>
      <c r="W162" s="29">
        <v>5800000</v>
      </c>
      <c r="X162" s="29">
        <v>0</v>
      </c>
      <c r="Y162" s="23" t="s">
        <v>104</v>
      </c>
      <c r="Z162" t="s">
        <v>98</v>
      </c>
      <c r="AA162" t="s">
        <v>105</v>
      </c>
      <c r="AB162" s="30"/>
      <c r="AC162" s="30"/>
      <c r="AD162" s="30"/>
      <c r="AE162" s="24">
        <v>3524</v>
      </c>
      <c r="AF162" s="31">
        <v>45294</v>
      </c>
      <c r="AG162">
        <v>24624</v>
      </c>
      <c r="AH162" s="26">
        <v>45310</v>
      </c>
      <c r="AI162" s="32" t="s">
        <v>106</v>
      </c>
      <c r="AJ162" t="s">
        <v>697</v>
      </c>
      <c r="AK162" s="33"/>
      <c r="AL162" t="s">
        <v>98</v>
      </c>
      <c r="AM162" s="26">
        <v>45309</v>
      </c>
      <c r="AN162" s="23" t="s">
        <v>108</v>
      </c>
      <c r="AO162" s="23" t="s">
        <v>108</v>
      </c>
      <c r="AP162" t="s">
        <v>109</v>
      </c>
      <c r="AQ162" t="s">
        <v>698</v>
      </c>
      <c r="AR162" t="s">
        <v>699</v>
      </c>
      <c r="AS162" t="s">
        <v>700</v>
      </c>
      <c r="AT162" s="23">
        <v>80111600</v>
      </c>
      <c r="AU162" s="41" t="s">
        <v>1281</v>
      </c>
      <c r="AV162" s="23" t="s">
        <v>113</v>
      </c>
      <c r="AW162" s="20" t="s">
        <v>114</v>
      </c>
      <c r="AX162" s="26">
        <v>45310</v>
      </c>
      <c r="AY162" s="20" t="s">
        <v>115</v>
      </c>
      <c r="AZ162" s="26">
        <v>45310</v>
      </c>
      <c r="BA162" s="26">
        <v>45310</v>
      </c>
      <c r="BB162" s="26">
        <v>45400</v>
      </c>
      <c r="BC162" s="35">
        <f>+Tabla3[[#This Row],[FECHA TERMINACION
(INICIAL)]]-Tabla3[[#This Row],[FECHA INICIO]]</f>
        <v>90</v>
      </c>
      <c r="BD162" s="35">
        <f>+Tabla3[[#This Row],[PLAZO DE EJECUCIÓN EN DÍAS (INICIAL)]]/30</f>
        <v>3</v>
      </c>
      <c r="BE162" t="s">
        <v>1282</v>
      </c>
      <c r="BF162" s="29">
        <f>+[1]BD_2!E161</f>
        <v>0</v>
      </c>
      <c r="BG162" s="29">
        <f>[1]BD_2!BA161</f>
        <v>0</v>
      </c>
      <c r="BH162" s="23">
        <f>[1]BD_2!CF161</f>
        <v>0</v>
      </c>
      <c r="BI162" s="23">
        <f>+COUNTIF(Tabla3[[#This Row],[VALOR REDUCIDO]:[TOTAL TIEMPO PRORROGADO EN DÍAS
]],"&lt;&gt;0")</f>
        <v>0</v>
      </c>
      <c r="BJ162" s="23" t="str">
        <f>+[1]BD_2!CG161</f>
        <v>2 NO</v>
      </c>
      <c r="BK162" s="26" t="str">
        <f>[1]BD_2!CL161</f>
        <v>2 NO</v>
      </c>
      <c r="BL162" s="23" t="s">
        <v>98</v>
      </c>
      <c r="BM162">
        <f t="shared" si="13"/>
        <v>90</v>
      </c>
      <c r="BN162" s="36">
        <f t="shared" si="14"/>
        <v>45310</v>
      </c>
      <c r="BO162" s="36">
        <f t="shared" si="15"/>
        <v>45400</v>
      </c>
      <c r="BP162" s="37" t="e">
        <f>IF(((#REF!-$BN162)/($BO162-$BN162))&gt;=100%,100%,((#REF!-$BN162)/($BO162-$BN162)))</f>
        <v>#REF!</v>
      </c>
      <c r="BQ162" s="29">
        <f t="shared" si="12"/>
        <v>17400000</v>
      </c>
      <c r="BR162" s="23" t="e">
        <f>+IF(BK162="1 SI","FINALIZADO",IF($BO162&lt;=#REF!,"FINALIZADO","EJECUCIÓN"))</f>
        <v>#REF!</v>
      </c>
      <c r="BS162" s="23">
        <v>17400000</v>
      </c>
      <c r="BT162" s="23">
        <f>+Tabla3[[#This Row],[VALOR TOTAL DE CONTRATO (ANTES DE LIQUIDACIÓN - LIBERACIÓN DE SALDOS)]]-Tabla3[[#This Row],[RECURSO TOTALES DESEMBOLSADOS]]</f>
        <v>0</v>
      </c>
      <c r="BU162" s="23"/>
      <c r="BW162" s="23" t="s">
        <v>98</v>
      </c>
      <c r="BX162" s="23" t="str">
        <f t="shared" si="16"/>
        <v>enero</v>
      </c>
      <c r="BY162" s="23" t="s">
        <v>113</v>
      </c>
      <c r="BZ162" s="23" t="s">
        <v>113</v>
      </c>
      <c r="CA162" s="23" t="s">
        <v>113</v>
      </c>
      <c r="CB162" t="s">
        <v>117</v>
      </c>
      <c r="CC162" t="s">
        <v>118</v>
      </c>
    </row>
    <row r="163" spans="1:81" x14ac:dyDescent="0.25">
      <c r="A163" s="23">
        <v>2024</v>
      </c>
      <c r="B163" s="25">
        <v>154</v>
      </c>
      <c r="C163" s="23" t="s">
        <v>87</v>
      </c>
      <c r="D163" t="s">
        <v>88</v>
      </c>
      <c r="E163" t="s">
        <v>89</v>
      </c>
      <c r="F163" t="s">
        <v>90</v>
      </c>
      <c r="G163" t="s">
        <v>91</v>
      </c>
      <c r="H163" s="23" t="s">
        <v>92</v>
      </c>
      <c r="I163" s="23" t="s">
        <v>119</v>
      </c>
      <c r="J163" t="s">
        <v>1283</v>
      </c>
      <c r="K163" s="23" t="s">
        <v>95</v>
      </c>
      <c r="L163" s="20" t="s">
        <v>179</v>
      </c>
      <c r="M163" s="28" t="s">
        <v>1284</v>
      </c>
      <c r="N163" s="23"/>
      <c r="O163" s="23" t="s">
        <v>98</v>
      </c>
      <c r="P163" s="20" t="s">
        <v>186</v>
      </c>
      <c r="Q163" s="20" t="s">
        <v>186</v>
      </c>
      <c r="R163" t="s">
        <v>1029</v>
      </c>
      <c r="S163" s="49" t="s">
        <v>1030</v>
      </c>
      <c r="T163" t="s">
        <v>743</v>
      </c>
      <c r="U163" s="6">
        <v>90640000</v>
      </c>
      <c r="V163" s="6">
        <v>90640000</v>
      </c>
      <c r="W163" s="29">
        <v>8240000</v>
      </c>
      <c r="X163" s="29">
        <v>0</v>
      </c>
      <c r="Y163" s="23" t="s">
        <v>104</v>
      </c>
      <c r="Z163" t="s">
        <v>98</v>
      </c>
      <c r="AA163" t="s">
        <v>105</v>
      </c>
      <c r="AB163" s="30"/>
      <c r="AC163" s="30"/>
      <c r="AD163" s="30"/>
      <c r="AE163" s="24">
        <v>3224</v>
      </c>
      <c r="AF163" s="31">
        <v>45294</v>
      </c>
      <c r="AG163">
        <v>25124</v>
      </c>
      <c r="AH163" s="26">
        <v>45310</v>
      </c>
      <c r="AI163" s="32" t="s">
        <v>106</v>
      </c>
      <c r="AJ163" t="s">
        <v>241</v>
      </c>
      <c r="AK163" s="33"/>
      <c r="AL163" t="s">
        <v>98</v>
      </c>
      <c r="AM163" s="26">
        <v>45309</v>
      </c>
      <c r="AN163" s="23" t="s">
        <v>108</v>
      </c>
      <c r="AO163" s="23" t="s">
        <v>108</v>
      </c>
      <c r="AP163" t="s">
        <v>109</v>
      </c>
      <c r="AQ163" t="s">
        <v>249</v>
      </c>
      <c r="AR163" t="s">
        <v>250</v>
      </c>
      <c r="AS163" t="s">
        <v>186</v>
      </c>
      <c r="AT163" s="23">
        <v>80111600</v>
      </c>
      <c r="AU163" s="41" t="s">
        <v>1285</v>
      </c>
      <c r="AV163" s="23" t="s">
        <v>113</v>
      </c>
      <c r="AW163" s="20" t="s">
        <v>114</v>
      </c>
      <c r="AX163" s="26">
        <v>45309</v>
      </c>
      <c r="AY163" s="20" t="s">
        <v>144</v>
      </c>
      <c r="AZ163" s="26">
        <v>45309</v>
      </c>
      <c r="BA163" s="26">
        <v>45310</v>
      </c>
      <c r="BB163" s="26">
        <v>45434</v>
      </c>
      <c r="BC163" s="35">
        <f>+Tabla3[[#This Row],[FECHA TERMINACION
(INICIAL)]]-Tabla3[[#This Row],[FECHA INICIO]]</f>
        <v>124</v>
      </c>
      <c r="BD163" s="35">
        <f>+Tabla3[[#This Row],[PLAZO DE EJECUCIÓN EN DÍAS (INICIAL)]]/30</f>
        <v>4.1333333333333337</v>
      </c>
      <c r="BE163" t="s">
        <v>1286</v>
      </c>
      <c r="BF163" s="29">
        <f>+[1]BD_2!E162</f>
        <v>0</v>
      </c>
      <c r="BG163" s="29">
        <f>[1]BD_2!BA162</f>
        <v>3296000</v>
      </c>
      <c r="BH163" s="23">
        <f>[1]BD_2!CF162</f>
        <v>12</v>
      </c>
      <c r="BI163" s="23">
        <f>+COUNTIF(Tabla3[[#This Row],[VALOR REDUCIDO]:[TOTAL TIEMPO PRORROGADO EN DÍAS
]],"&lt;&gt;0")</f>
        <v>2</v>
      </c>
      <c r="BJ163" s="23" t="str">
        <f>+[1]BD_2!CG162</f>
        <v>2 NO</v>
      </c>
      <c r="BK163" s="26" t="str">
        <f>[1]BD_2!CL162</f>
        <v>2 NO</v>
      </c>
      <c r="BL163" s="23" t="s">
        <v>113</v>
      </c>
      <c r="BM163">
        <f t="shared" si="13"/>
        <v>136</v>
      </c>
      <c r="BN163" s="36">
        <f t="shared" si="14"/>
        <v>45310</v>
      </c>
      <c r="BO163" s="36">
        <f t="shared" si="15"/>
        <v>45446</v>
      </c>
      <c r="BP163" s="37" t="e">
        <f>IF(((#REF!-$BN163)/($BO163-$BN163))&gt;=100%,100%,((#REF!-$BN163)/($BO163-$BN163)))</f>
        <v>#REF!</v>
      </c>
      <c r="BQ163" s="29">
        <f t="shared" si="12"/>
        <v>93936000</v>
      </c>
      <c r="BR163" s="23" t="e">
        <f>+IF(BK163="1 SI","FINALIZADO",IF($BO163&lt;=#REF!,"FINALIZADO","EJECUCIÓN"))</f>
        <v>#REF!</v>
      </c>
      <c r="BS163" s="23">
        <v>34058667</v>
      </c>
      <c r="BT163" s="23">
        <f>+Tabla3[[#This Row],[VALOR TOTAL DE CONTRATO (ANTES DE LIQUIDACIÓN - LIBERACIÓN DE SALDOS)]]-Tabla3[[#This Row],[RECURSO TOTALES DESEMBOLSADOS]]</f>
        <v>59877333</v>
      </c>
      <c r="BU163" s="23"/>
      <c r="BW163" s="23" t="s">
        <v>98</v>
      </c>
      <c r="BX163" s="23" t="str">
        <f t="shared" si="16"/>
        <v>enero</v>
      </c>
      <c r="BY163" s="23" t="s">
        <v>113</v>
      </c>
      <c r="BZ163" s="23" t="s">
        <v>113</v>
      </c>
      <c r="CA163" s="23" t="s">
        <v>113</v>
      </c>
      <c r="CB163" t="s">
        <v>117</v>
      </c>
      <c r="CC163" t="s">
        <v>118</v>
      </c>
    </row>
    <row r="164" spans="1:81" x14ac:dyDescent="0.25">
      <c r="A164" s="23">
        <v>2024</v>
      </c>
      <c r="B164" s="25" t="s">
        <v>1287</v>
      </c>
      <c r="C164" s="23" t="s">
        <v>87</v>
      </c>
      <c r="D164" t="s">
        <v>88</v>
      </c>
      <c r="E164" t="s">
        <v>89</v>
      </c>
      <c r="F164" t="s">
        <v>90</v>
      </c>
      <c r="G164" t="s">
        <v>91</v>
      </c>
      <c r="H164" s="23" t="s">
        <v>92</v>
      </c>
      <c r="I164" s="23" t="s">
        <v>119</v>
      </c>
      <c r="J164" t="s">
        <v>1288</v>
      </c>
      <c r="K164" s="23" t="s">
        <v>95</v>
      </c>
      <c r="L164" s="20" t="s">
        <v>121</v>
      </c>
      <c r="M164" s="28" t="s">
        <v>1289</v>
      </c>
      <c r="N164" s="23"/>
      <c r="O164" s="23" t="s">
        <v>98</v>
      </c>
      <c r="P164" s="20" t="s">
        <v>186</v>
      </c>
      <c r="Q164" s="20" t="s">
        <v>186</v>
      </c>
      <c r="R164" t="s">
        <v>1029</v>
      </c>
      <c r="S164" s="49" t="s">
        <v>1030</v>
      </c>
      <c r="T164" t="s">
        <v>1290</v>
      </c>
      <c r="U164" s="6">
        <v>56581333</v>
      </c>
      <c r="V164" s="6">
        <v>56581333</v>
      </c>
      <c r="W164" s="29">
        <v>8240000</v>
      </c>
      <c r="X164" s="29">
        <v>0</v>
      </c>
      <c r="Y164" s="23" t="s">
        <v>104</v>
      </c>
      <c r="Z164" t="s">
        <v>98</v>
      </c>
      <c r="AA164" t="s">
        <v>105</v>
      </c>
      <c r="AB164" s="30"/>
      <c r="AC164" s="30"/>
      <c r="AD164" s="30"/>
      <c r="AE164" s="24">
        <v>3224</v>
      </c>
      <c r="AF164" s="31">
        <v>45294</v>
      </c>
      <c r="AG164">
        <v>300024</v>
      </c>
      <c r="AH164" s="26">
        <v>45435</v>
      </c>
      <c r="AI164" s="32" t="s">
        <v>106</v>
      </c>
      <c r="AJ164" t="s">
        <v>241</v>
      </c>
      <c r="AK164" s="33"/>
      <c r="AL164" t="s">
        <v>98</v>
      </c>
      <c r="AM164" s="26">
        <v>45435</v>
      </c>
      <c r="AN164" s="23" t="s">
        <v>108</v>
      </c>
      <c r="AO164" s="23" t="s">
        <v>108</v>
      </c>
      <c r="AP164" t="s">
        <v>109</v>
      </c>
      <c r="AQ164" t="s">
        <v>249</v>
      </c>
      <c r="AR164" t="s">
        <v>250</v>
      </c>
      <c r="AS164" t="s">
        <v>186</v>
      </c>
      <c r="AT164" s="23">
        <v>80111600</v>
      </c>
      <c r="AU164" s="41" t="s">
        <v>1285</v>
      </c>
      <c r="AV164" s="23" t="s">
        <v>113</v>
      </c>
      <c r="AW164" s="20" t="s">
        <v>114</v>
      </c>
      <c r="AX164" s="26">
        <v>45435</v>
      </c>
      <c r="AY164" s="20" t="s">
        <v>144</v>
      </c>
      <c r="AZ164" s="26">
        <v>45435</v>
      </c>
      <c r="BA164" s="26">
        <v>45435</v>
      </c>
      <c r="BB164" s="26">
        <v>45644</v>
      </c>
      <c r="BC164" s="35">
        <f>+Tabla3[[#This Row],[FECHA TERMINACION
(INICIAL)]]-Tabla3[[#This Row],[FECHA INICIO]]</f>
        <v>209</v>
      </c>
      <c r="BD164" s="35">
        <f>+Tabla3[[#This Row],[PLAZO DE EJECUCIÓN EN DÍAS (INICIAL)]]/30</f>
        <v>6.9666666666666668</v>
      </c>
      <c r="BE164" t="s">
        <v>1291</v>
      </c>
      <c r="BF164" s="29">
        <f>+[1]BD_2!E163</f>
        <v>0</v>
      </c>
      <c r="BG164" s="29">
        <f>[1]BD_2!BA163</f>
        <v>3296000</v>
      </c>
      <c r="BH164" s="23">
        <f>[1]BD_2!CF163</f>
        <v>12</v>
      </c>
      <c r="BI164" s="23">
        <f>+COUNTIF(Tabla3[[#This Row],[VALOR REDUCIDO]:[TOTAL TIEMPO PRORROGADO EN DÍAS
]],"&lt;&gt;0")</f>
        <v>2</v>
      </c>
      <c r="BJ164" s="23" t="str">
        <f>+[1]BD_2!CG163</f>
        <v>2 NO</v>
      </c>
      <c r="BK164" s="26" t="str">
        <f>[1]BD_2!CL163</f>
        <v>2 NO</v>
      </c>
      <c r="BL164" s="23" t="s">
        <v>98</v>
      </c>
      <c r="BM164">
        <f t="shared" si="13"/>
        <v>221</v>
      </c>
      <c r="BN164" s="36">
        <f t="shared" si="14"/>
        <v>45435</v>
      </c>
      <c r="BO164" s="36">
        <f t="shared" si="15"/>
        <v>45656</v>
      </c>
      <c r="BP164" s="37" t="e">
        <f>IF(((#REF!-$BN164)/($BO164-$BN164))&gt;=100%,100%,((#REF!-$BN164)/($BO164-$BN164)))</f>
        <v>#REF!</v>
      </c>
      <c r="BQ164" s="29">
        <f t="shared" si="12"/>
        <v>59877333</v>
      </c>
      <c r="BR164" s="23" t="e">
        <f>+IF(BK164="1 SI","FINALIZADO",IF($BO164&lt;=#REF!,"FINALIZADO","EJECUCIÓN"))</f>
        <v>#REF!</v>
      </c>
      <c r="BS164" s="23">
        <v>59877333</v>
      </c>
      <c r="BT164" s="23">
        <f>+Tabla3[[#This Row],[VALOR TOTAL DE CONTRATO (ANTES DE LIQUIDACIÓN - LIBERACIÓN DE SALDOS)]]-Tabla3[[#This Row],[RECURSO TOTALES DESEMBOLSADOS]]</f>
        <v>0</v>
      </c>
      <c r="BU164" s="23"/>
      <c r="BW164" s="23" t="s">
        <v>98</v>
      </c>
      <c r="BX164" s="23" t="str">
        <f t="shared" si="16"/>
        <v>mayo</v>
      </c>
      <c r="BY164" s="23" t="s">
        <v>113</v>
      </c>
      <c r="BZ164" s="23" t="s">
        <v>113</v>
      </c>
      <c r="CA164" s="23" t="s">
        <v>113</v>
      </c>
      <c r="CB164" t="s">
        <v>117</v>
      </c>
      <c r="CC164" t="s">
        <v>118</v>
      </c>
    </row>
    <row r="165" spans="1:81" x14ac:dyDescent="0.25">
      <c r="A165" s="23">
        <v>2024</v>
      </c>
      <c r="B165" s="25">
        <v>155</v>
      </c>
      <c r="C165" s="23" t="s">
        <v>87</v>
      </c>
      <c r="D165" t="s">
        <v>88</v>
      </c>
      <c r="E165" t="s">
        <v>89</v>
      </c>
      <c r="F165" t="s">
        <v>90</v>
      </c>
      <c r="G165" t="s">
        <v>91</v>
      </c>
      <c r="H165" s="23" t="s">
        <v>92</v>
      </c>
      <c r="I165" s="23" t="s">
        <v>119</v>
      </c>
      <c r="J165" t="s">
        <v>1292</v>
      </c>
      <c r="K165" s="23" t="s">
        <v>95</v>
      </c>
      <c r="L165" s="20" t="s">
        <v>1293</v>
      </c>
      <c r="M165" s="28" t="s">
        <v>1294</v>
      </c>
      <c r="N165" s="23"/>
      <c r="O165" s="23" t="s">
        <v>98</v>
      </c>
      <c r="P165" s="20" t="s">
        <v>460</v>
      </c>
      <c r="Q165" s="20" t="s">
        <v>460</v>
      </c>
      <c r="R165" t="s">
        <v>1295</v>
      </c>
      <c r="S165" t="s">
        <v>1296</v>
      </c>
      <c r="T165" t="s">
        <v>1297</v>
      </c>
      <c r="U165" s="6">
        <v>110000000</v>
      </c>
      <c r="V165" s="6">
        <v>110000000</v>
      </c>
      <c r="W165" s="29">
        <v>10000000</v>
      </c>
      <c r="X165" s="29">
        <v>0</v>
      </c>
      <c r="Y165" s="23" t="s">
        <v>104</v>
      </c>
      <c r="Z165" t="s">
        <v>98</v>
      </c>
      <c r="AA165" t="s">
        <v>105</v>
      </c>
      <c r="AB165" s="30"/>
      <c r="AC165" s="30"/>
      <c r="AD165" s="30"/>
      <c r="AE165" s="24">
        <v>4624</v>
      </c>
      <c r="AF165" s="31">
        <v>45294</v>
      </c>
      <c r="AG165">
        <v>17224</v>
      </c>
      <c r="AH165" s="26">
        <v>45309</v>
      </c>
      <c r="AI165" s="32" t="s">
        <v>106</v>
      </c>
      <c r="AJ165" t="s">
        <v>464</v>
      </c>
      <c r="AK165" s="33"/>
      <c r="AL165" t="s">
        <v>98</v>
      </c>
      <c r="AM165" s="26">
        <v>45307</v>
      </c>
      <c r="AN165" s="23" t="s">
        <v>108</v>
      </c>
      <c r="AO165" s="23" t="s">
        <v>108</v>
      </c>
      <c r="AP165" t="s">
        <v>109</v>
      </c>
      <c r="AQ165" t="s">
        <v>465</v>
      </c>
      <c r="AR165" t="s">
        <v>466</v>
      </c>
      <c r="AS165" t="s">
        <v>467</v>
      </c>
      <c r="AT165" s="23">
        <v>80111600</v>
      </c>
      <c r="AU165" s="41" t="s">
        <v>1298</v>
      </c>
      <c r="AV165" s="23" t="s">
        <v>113</v>
      </c>
      <c r="AW165" s="20" t="s">
        <v>114</v>
      </c>
      <c r="AX165" s="26">
        <v>45307</v>
      </c>
      <c r="AY165" s="20" t="s">
        <v>115</v>
      </c>
      <c r="AZ165" s="26">
        <v>45307</v>
      </c>
      <c r="BA165" s="26">
        <v>45309</v>
      </c>
      <c r="BB165" s="26">
        <v>45643</v>
      </c>
      <c r="BC165" s="35">
        <f>+Tabla3[[#This Row],[FECHA TERMINACION
(INICIAL)]]-Tabla3[[#This Row],[FECHA INICIO]]</f>
        <v>334</v>
      </c>
      <c r="BD165" s="35">
        <f>+Tabla3[[#This Row],[PLAZO DE EJECUCIÓN EN DÍAS (INICIAL)]]/30</f>
        <v>11.133333333333333</v>
      </c>
      <c r="BE165" t="s">
        <v>1299</v>
      </c>
      <c r="BF165" s="29">
        <f>+[1]BD_2!E164</f>
        <v>0</v>
      </c>
      <c r="BG165" s="29">
        <f>[1]BD_2!BA164</f>
        <v>4333333</v>
      </c>
      <c r="BH165" s="23">
        <f>[1]BD_2!CF164</f>
        <v>13</v>
      </c>
      <c r="BI165" s="23">
        <f>+COUNTIF(Tabla3[[#This Row],[VALOR REDUCIDO]:[TOTAL TIEMPO PRORROGADO EN DÍAS
]],"&lt;&gt;0")</f>
        <v>2</v>
      </c>
      <c r="BJ165" s="23" t="str">
        <f>+[1]BD_2!CG164</f>
        <v>2 NO</v>
      </c>
      <c r="BK165" s="26" t="str">
        <f>[1]BD_2!CL164</f>
        <v>2 NO</v>
      </c>
      <c r="BL165" s="23" t="s">
        <v>98</v>
      </c>
      <c r="BM165">
        <f t="shared" si="13"/>
        <v>347</v>
      </c>
      <c r="BN165" s="36">
        <f t="shared" si="14"/>
        <v>45309</v>
      </c>
      <c r="BO165" s="36">
        <f t="shared" si="15"/>
        <v>45656</v>
      </c>
      <c r="BP165" s="37" t="e">
        <f>IF(((#REF!-$BN165)/($BO165-$BN165))&gt;=100%,100%,((#REF!-$BN165)/($BO165-$BN165)))</f>
        <v>#REF!</v>
      </c>
      <c r="BQ165" s="29">
        <f t="shared" si="12"/>
        <v>114333333</v>
      </c>
      <c r="BR165" s="23" t="e">
        <f>+IF(BK165="1 SI","FINALIZADO",IF($BO165&lt;=#REF!,"FINALIZADO","EJECUCIÓN"))</f>
        <v>#REF!</v>
      </c>
      <c r="BS165" s="23">
        <v>114333333</v>
      </c>
      <c r="BT165" s="23">
        <f>+Tabla3[[#This Row],[VALOR TOTAL DE CONTRATO (ANTES DE LIQUIDACIÓN - LIBERACIÓN DE SALDOS)]]-Tabla3[[#This Row],[RECURSO TOTALES DESEMBOLSADOS]]</f>
        <v>0</v>
      </c>
      <c r="BU165" s="23"/>
      <c r="BW165" s="23" t="s">
        <v>98</v>
      </c>
      <c r="BX165" s="23" t="str">
        <f t="shared" si="16"/>
        <v>enero</v>
      </c>
      <c r="BY165" s="23" t="s">
        <v>113</v>
      </c>
      <c r="BZ165" s="23" t="s">
        <v>113</v>
      </c>
      <c r="CA165" s="23" t="s">
        <v>113</v>
      </c>
      <c r="CB165" t="s">
        <v>117</v>
      </c>
      <c r="CC165" t="s">
        <v>118</v>
      </c>
    </row>
    <row r="166" spans="1:81" x14ac:dyDescent="0.25">
      <c r="A166" s="23">
        <v>2024</v>
      </c>
      <c r="B166" s="25">
        <v>156</v>
      </c>
      <c r="C166" s="23" t="s">
        <v>87</v>
      </c>
      <c r="D166" t="s">
        <v>88</v>
      </c>
      <c r="E166" t="s">
        <v>89</v>
      </c>
      <c r="F166" t="s">
        <v>90</v>
      </c>
      <c r="G166" t="s">
        <v>91</v>
      </c>
      <c r="H166" s="23" t="s">
        <v>92</v>
      </c>
      <c r="I166" s="23" t="s">
        <v>119</v>
      </c>
      <c r="J166" t="s">
        <v>1300</v>
      </c>
      <c r="K166" s="23" t="s">
        <v>95</v>
      </c>
      <c r="L166" s="20" t="s">
        <v>121</v>
      </c>
      <c r="M166" s="28" t="s">
        <v>1301</v>
      </c>
      <c r="N166" s="23"/>
      <c r="O166" s="23" t="s">
        <v>98</v>
      </c>
      <c r="P166" s="20" t="s">
        <v>460</v>
      </c>
      <c r="Q166" s="20" t="s">
        <v>460</v>
      </c>
      <c r="R166" t="s">
        <v>1302</v>
      </c>
      <c r="S166" s="50" t="s">
        <v>1303</v>
      </c>
      <c r="T166" t="s">
        <v>1201</v>
      </c>
      <c r="U166" s="6">
        <v>110000000</v>
      </c>
      <c r="V166" s="6">
        <v>110000000</v>
      </c>
      <c r="W166" s="29">
        <v>10000000</v>
      </c>
      <c r="X166" s="29">
        <v>0</v>
      </c>
      <c r="Y166" s="23" t="s">
        <v>104</v>
      </c>
      <c r="Z166" t="s">
        <v>98</v>
      </c>
      <c r="AA166" t="s">
        <v>105</v>
      </c>
      <c r="AB166" s="30"/>
      <c r="AC166" s="30"/>
      <c r="AD166" s="30"/>
      <c r="AE166" s="24">
        <v>5124</v>
      </c>
      <c r="AF166" s="31">
        <v>45294</v>
      </c>
      <c r="AG166">
        <v>17324</v>
      </c>
      <c r="AH166" s="26">
        <v>45309</v>
      </c>
      <c r="AI166" s="32" t="s">
        <v>106</v>
      </c>
      <c r="AJ166" t="s">
        <v>1304</v>
      </c>
      <c r="AK166" s="33"/>
      <c r="AL166" t="s">
        <v>98</v>
      </c>
      <c r="AM166" s="26">
        <v>45307</v>
      </c>
      <c r="AN166" s="23" t="s">
        <v>108</v>
      </c>
      <c r="AO166" s="23" t="s">
        <v>108</v>
      </c>
      <c r="AP166" t="s">
        <v>109</v>
      </c>
      <c r="AQ166" t="s">
        <v>465</v>
      </c>
      <c r="AR166" t="s">
        <v>466</v>
      </c>
      <c r="AS166" t="s">
        <v>467</v>
      </c>
      <c r="AT166" s="23">
        <v>80111600</v>
      </c>
      <c r="AU166" s="41" t="s">
        <v>1305</v>
      </c>
      <c r="AV166" s="23" t="s">
        <v>113</v>
      </c>
      <c r="AW166" s="20" t="s">
        <v>114</v>
      </c>
      <c r="AX166" s="26">
        <v>45307</v>
      </c>
      <c r="AY166" s="20" t="s">
        <v>115</v>
      </c>
      <c r="AZ166" s="26">
        <v>45307</v>
      </c>
      <c r="BA166" s="26">
        <v>45309</v>
      </c>
      <c r="BB166" s="26">
        <v>45643</v>
      </c>
      <c r="BC166" s="35">
        <f>+Tabla3[[#This Row],[FECHA TERMINACION
(INICIAL)]]-Tabla3[[#This Row],[FECHA INICIO]]</f>
        <v>334</v>
      </c>
      <c r="BD166" s="35">
        <f>+Tabla3[[#This Row],[PLAZO DE EJECUCIÓN EN DÍAS (INICIAL)]]/30</f>
        <v>11.133333333333333</v>
      </c>
      <c r="BE166" t="s">
        <v>1299</v>
      </c>
      <c r="BF166" s="29">
        <f>+[1]BD_2!E165</f>
        <v>0</v>
      </c>
      <c r="BG166" s="29">
        <f>[1]BD_2!BA165</f>
        <v>4333333</v>
      </c>
      <c r="BH166" s="23">
        <f>[1]BD_2!CF165</f>
        <v>13</v>
      </c>
      <c r="BI166" s="23">
        <f>+COUNTIF(Tabla3[[#This Row],[VALOR REDUCIDO]:[TOTAL TIEMPO PRORROGADO EN DÍAS
]],"&lt;&gt;0")</f>
        <v>2</v>
      </c>
      <c r="BJ166" s="23" t="str">
        <f>+[1]BD_2!CG165</f>
        <v>2 NO</v>
      </c>
      <c r="BK166" s="26" t="str">
        <f>[1]BD_2!CL165</f>
        <v>2 NO</v>
      </c>
      <c r="BL166" s="23" t="s">
        <v>98</v>
      </c>
      <c r="BM166">
        <f t="shared" si="13"/>
        <v>347</v>
      </c>
      <c r="BN166" s="36">
        <f t="shared" si="14"/>
        <v>45309</v>
      </c>
      <c r="BO166" s="36">
        <f t="shared" si="15"/>
        <v>45656</v>
      </c>
      <c r="BP166" s="37" t="e">
        <f>IF(((#REF!-$BN166)/($BO166-$BN166))&gt;=100%,100%,((#REF!-$BN166)/($BO166-$BN166)))</f>
        <v>#REF!</v>
      </c>
      <c r="BQ166" s="29">
        <f t="shared" si="12"/>
        <v>114333333</v>
      </c>
      <c r="BR166" s="23" t="e">
        <f>+IF(BK166="1 SI","FINALIZADO",IF($BO166&lt;=#REF!,"FINALIZADO","EJECUCIÓN"))</f>
        <v>#REF!</v>
      </c>
      <c r="BS166" s="23">
        <v>114333333</v>
      </c>
      <c r="BT166" s="23">
        <f>+Tabla3[[#This Row],[VALOR TOTAL DE CONTRATO (ANTES DE LIQUIDACIÓN - LIBERACIÓN DE SALDOS)]]-Tabla3[[#This Row],[RECURSO TOTALES DESEMBOLSADOS]]</f>
        <v>0</v>
      </c>
      <c r="BU166" s="23"/>
      <c r="BW166" s="23" t="s">
        <v>98</v>
      </c>
      <c r="BX166" s="23" t="str">
        <f t="shared" si="16"/>
        <v>enero</v>
      </c>
      <c r="BY166" s="23" t="s">
        <v>113</v>
      </c>
      <c r="BZ166" s="23" t="s">
        <v>113</v>
      </c>
      <c r="CA166" s="23" t="s">
        <v>113</v>
      </c>
      <c r="CB166" t="s">
        <v>117</v>
      </c>
      <c r="CC166" t="s">
        <v>118</v>
      </c>
    </row>
    <row r="167" spans="1:81" x14ac:dyDescent="0.25">
      <c r="A167" s="23">
        <v>2024</v>
      </c>
      <c r="B167" s="25">
        <v>157</v>
      </c>
      <c r="C167" s="23" t="s">
        <v>87</v>
      </c>
      <c r="D167" t="s">
        <v>88</v>
      </c>
      <c r="E167" t="s">
        <v>89</v>
      </c>
      <c r="F167" t="s">
        <v>90</v>
      </c>
      <c r="G167" t="s">
        <v>91</v>
      </c>
      <c r="H167" s="23" t="s">
        <v>92</v>
      </c>
      <c r="I167" s="23" t="s">
        <v>119</v>
      </c>
      <c r="J167" t="s">
        <v>1306</v>
      </c>
      <c r="K167" s="23" t="s">
        <v>95</v>
      </c>
      <c r="L167" s="20" t="s">
        <v>494</v>
      </c>
      <c r="M167" s="28" t="s">
        <v>1307</v>
      </c>
      <c r="N167" s="23"/>
      <c r="O167" s="23" t="s">
        <v>98</v>
      </c>
      <c r="P167" s="20" t="s">
        <v>335</v>
      </c>
      <c r="Q167" s="20" t="s">
        <v>335</v>
      </c>
      <c r="R167" t="s">
        <v>1308</v>
      </c>
      <c r="S167" t="s">
        <v>1309</v>
      </c>
      <c r="T167" t="s">
        <v>1310</v>
      </c>
      <c r="U167" s="6">
        <v>134000000</v>
      </c>
      <c r="V167" s="6">
        <v>134000000</v>
      </c>
      <c r="W167" s="29">
        <v>11550000</v>
      </c>
      <c r="X167" s="29">
        <v>0</v>
      </c>
      <c r="Y167" s="23" t="s">
        <v>104</v>
      </c>
      <c r="Z167" t="s">
        <v>98</v>
      </c>
      <c r="AA167" t="s">
        <v>105</v>
      </c>
      <c r="AB167" s="30"/>
      <c r="AC167" s="30"/>
      <c r="AD167" s="30"/>
      <c r="AE167" s="24">
        <v>4224</v>
      </c>
      <c r="AF167" s="31">
        <v>45294</v>
      </c>
      <c r="AG167">
        <v>23724</v>
      </c>
      <c r="AH167" s="26">
        <v>45310</v>
      </c>
      <c r="AI167" s="32" t="s">
        <v>106</v>
      </c>
      <c r="AJ167" t="s">
        <v>339</v>
      </c>
      <c r="AK167" s="33"/>
      <c r="AL167" t="s">
        <v>98</v>
      </c>
      <c r="AM167" s="26">
        <v>45309</v>
      </c>
      <c r="AN167" s="23" t="s">
        <v>108</v>
      </c>
      <c r="AO167" s="23" t="s">
        <v>108</v>
      </c>
      <c r="AP167" t="s">
        <v>109</v>
      </c>
      <c r="AQ167" t="s">
        <v>340</v>
      </c>
      <c r="AR167" t="s">
        <v>341</v>
      </c>
      <c r="AS167" t="s">
        <v>342</v>
      </c>
      <c r="AT167" s="23">
        <v>80111600</v>
      </c>
      <c r="AU167" s="41" t="s">
        <v>1311</v>
      </c>
      <c r="AV167" s="23" t="s">
        <v>113</v>
      </c>
      <c r="AW167" s="20" t="s">
        <v>114</v>
      </c>
      <c r="AX167" s="26">
        <v>45310</v>
      </c>
      <c r="AY167" s="20" t="s">
        <v>144</v>
      </c>
      <c r="AZ167" s="26">
        <v>45310</v>
      </c>
      <c r="BA167" s="26">
        <v>45310</v>
      </c>
      <c r="BB167" s="26">
        <v>45649</v>
      </c>
      <c r="BC167" s="35">
        <f>+Tabla3[[#This Row],[FECHA TERMINACION
(INICIAL)]]-Tabla3[[#This Row],[FECHA INICIO]]</f>
        <v>339</v>
      </c>
      <c r="BD167" s="35">
        <f>+Tabla3[[#This Row],[PLAZO DE EJECUCIÓN EN DÍAS (INICIAL)]]/30</f>
        <v>11.3</v>
      </c>
      <c r="BE167" t="s">
        <v>1312</v>
      </c>
      <c r="BF167" s="29">
        <f>+[1]BD_2!E166</f>
        <v>0</v>
      </c>
      <c r="BG167" s="29">
        <f>[1]BD_2!BA166</f>
        <v>0</v>
      </c>
      <c r="BH167" s="23">
        <f>[1]BD_2!CF166</f>
        <v>0</v>
      </c>
      <c r="BI167" s="23">
        <f>+COUNTIF(Tabla3[[#This Row],[VALOR REDUCIDO]:[TOTAL TIEMPO PRORROGADO EN DÍAS
]],"&lt;&gt;0")</f>
        <v>0</v>
      </c>
      <c r="BJ167" s="23" t="str">
        <f>+[1]BD_2!CG166</f>
        <v>2 NO</v>
      </c>
      <c r="BK167" s="26" t="str">
        <f>[1]BD_2!CL166</f>
        <v>2 NO</v>
      </c>
      <c r="BL167" s="23" t="s">
        <v>98</v>
      </c>
      <c r="BM167">
        <f t="shared" si="13"/>
        <v>339</v>
      </c>
      <c r="BN167" s="36">
        <f t="shared" si="14"/>
        <v>45310</v>
      </c>
      <c r="BO167" s="36">
        <f t="shared" si="15"/>
        <v>45649</v>
      </c>
      <c r="BP167" s="37" t="e">
        <f>IF(((#REF!-$BN167)/($BO167-$BN167))&gt;=100%,100%,((#REF!-$BN167)/($BO167-$BN167)))</f>
        <v>#REF!</v>
      </c>
      <c r="BQ167" s="29">
        <f t="shared" si="12"/>
        <v>134000000</v>
      </c>
      <c r="BR167" s="23" t="e">
        <f>+IF(BK167="1 SI","FINALIZADO",IF($BO167&lt;=#REF!,"FINALIZADO","EJECUCIÓN"))</f>
        <v>#REF!</v>
      </c>
      <c r="BS167" s="23">
        <v>134000000</v>
      </c>
      <c r="BT167" s="23">
        <f>+Tabla3[[#This Row],[VALOR TOTAL DE CONTRATO (ANTES DE LIQUIDACIÓN - LIBERACIÓN DE SALDOS)]]-Tabla3[[#This Row],[RECURSO TOTALES DESEMBOLSADOS]]</f>
        <v>0</v>
      </c>
      <c r="BU167" s="23"/>
      <c r="BW167" s="23" t="s">
        <v>98</v>
      </c>
      <c r="BX167" s="23" t="str">
        <f t="shared" si="16"/>
        <v>enero</v>
      </c>
      <c r="BY167" s="23" t="s">
        <v>113</v>
      </c>
      <c r="BZ167" s="23" t="s">
        <v>113</v>
      </c>
      <c r="CA167" s="23" t="s">
        <v>113</v>
      </c>
      <c r="CB167" t="s">
        <v>117</v>
      </c>
      <c r="CC167" t="s">
        <v>118</v>
      </c>
    </row>
    <row r="168" spans="1:81" x14ac:dyDescent="0.25">
      <c r="A168" s="23">
        <v>2024</v>
      </c>
      <c r="B168" s="25">
        <v>158</v>
      </c>
      <c r="C168" s="23" t="s">
        <v>87</v>
      </c>
      <c r="D168" t="s">
        <v>88</v>
      </c>
      <c r="E168" t="s">
        <v>89</v>
      </c>
      <c r="F168" t="s">
        <v>90</v>
      </c>
      <c r="G168" t="s">
        <v>91</v>
      </c>
      <c r="H168" s="23" t="s">
        <v>92</v>
      </c>
      <c r="I168" s="23" t="s">
        <v>93</v>
      </c>
      <c r="J168" t="s">
        <v>1313</v>
      </c>
      <c r="K168" s="23" t="s">
        <v>95</v>
      </c>
      <c r="L168" s="20" t="s">
        <v>515</v>
      </c>
      <c r="M168" s="28" t="s">
        <v>1314</v>
      </c>
      <c r="N168" s="23"/>
      <c r="O168" s="23" t="s">
        <v>98</v>
      </c>
      <c r="P168" s="20" t="s">
        <v>335</v>
      </c>
      <c r="Q168" s="20" t="s">
        <v>335</v>
      </c>
      <c r="R168" t="s">
        <v>1315</v>
      </c>
      <c r="S168" s="51" t="s">
        <v>1316</v>
      </c>
      <c r="T168" t="s">
        <v>1317</v>
      </c>
      <c r="U168" s="6">
        <v>51081800</v>
      </c>
      <c r="V168" s="6">
        <v>51081800</v>
      </c>
      <c r="W168" s="29">
        <v>4494000</v>
      </c>
      <c r="X168" s="29">
        <v>0</v>
      </c>
      <c r="Y168" s="23" t="s">
        <v>104</v>
      </c>
      <c r="Z168" t="s">
        <v>98</v>
      </c>
      <c r="AA168" t="s">
        <v>105</v>
      </c>
      <c r="AB168" s="30"/>
      <c r="AC168" s="30"/>
      <c r="AD168" s="30"/>
      <c r="AE168" s="24">
        <v>4224</v>
      </c>
      <c r="AF168" s="31">
        <v>45294</v>
      </c>
      <c r="AG168">
        <v>29324</v>
      </c>
      <c r="AH168" s="26">
        <v>45293</v>
      </c>
      <c r="AI168" s="32" t="s">
        <v>106</v>
      </c>
      <c r="AJ168" t="s">
        <v>499</v>
      </c>
      <c r="AK168" s="33"/>
      <c r="AL168" t="s">
        <v>98</v>
      </c>
      <c r="AM168" s="26">
        <v>45309</v>
      </c>
      <c r="AN168" s="23" t="s">
        <v>108</v>
      </c>
      <c r="AO168" s="23" t="s">
        <v>108</v>
      </c>
      <c r="AP168" t="s">
        <v>109</v>
      </c>
      <c r="AQ168" t="s">
        <v>340</v>
      </c>
      <c r="AR168" t="s">
        <v>341</v>
      </c>
      <c r="AS168" t="s">
        <v>342</v>
      </c>
      <c r="AT168" s="23">
        <v>80111600</v>
      </c>
      <c r="AU168" s="41" t="s">
        <v>1318</v>
      </c>
      <c r="AV168" s="23" t="s">
        <v>98</v>
      </c>
      <c r="AW168" s="20" t="s">
        <v>476</v>
      </c>
      <c r="AX168" s="26" t="s">
        <v>105</v>
      </c>
      <c r="AY168" s="20" t="s">
        <v>477</v>
      </c>
      <c r="AZ168" s="26">
        <v>45313</v>
      </c>
      <c r="BA168" s="26">
        <v>45313</v>
      </c>
      <c r="BB168" s="26">
        <v>45656</v>
      </c>
      <c r="BC168" s="35">
        <f>+Tabla3[[#This Row],[FECHA TERMINACION
(INICIAL)]]-Tabla3[[#This Row],[FECHA INICIO]]</f>
        <v>343</v>
      </c>
      <c r="BD168" s="35">
        <f>+Tabla3[[#This Row],[PLAZO DE EJECUCIÓN EN DÍAS (INICIAL)]]/30</f>
        <v>11.433333333333334</v>
      </c>
      <c r="BE168" t="s">
        <v>1319</v>
      </c>
      <c r="BF168" s="29">
        <f>+[1]BD_2!E167</f>
        <v>0</v>
      </c>
      <c r="BG168" s="29">
        <f>[1]BD_2!BA167</f>
        <v>0</v>
      </c>
      <c r="BH168" s="23">
        <f>[1]BD_2!CF167</f>
        <v>0</v>
      </c>
      <c r="BI168" s="23">
        <f>+COUNTIF(Tabla3[[#This Row],[VALOR REDUCIDO]:[TOTAL TIEMPO PRORROGADO EN DÍAS
]],"&lt;&gt;0")</f>
        <v>0</v>
      </c>
      <c r="BJ168" s="23" t="str">
        <f>+[1]BD_2!CG167</f>
        <v>2 NO</v>
      </c>
      <c r="BK168" s="26" t="str">
        <f>[1]BD_2!CL167</f>
        <v>2 NO</v>
      </c>
      <c r="BL168" s="23" t="s">
        <v>98</v>
      </c>
      <c r="BM168">
        <f t="shared" si="13"/>
        <v>343</v>
      </c>
      <c r="BN168" s="36">
        <f t="shared" si="14"/>
        <v>45313</v>
      </c>
      <c r="BO168" s="36">
        <f t="shared" si="15"/>
        <v>45656</v>
      </c>
      <c r="BP168" s="37" t="e">
        <f>IF(((#REF!-$BN168)/($BO168-$BN168))&gt;=100%,100%,((#REF!-$BN168)/($BO168-$BN168)))</f>
        <v>#REF!</v>
      </c>
      <c r="BQ168" s="29">
        <f t="shared" si="12"/>
        <v>51081800</v>
      </c>
      <c r="BR168" s="23" t="e">
        <f>+IF(BK168="1 SI","FINALIZADO",IF($BO168&lt;=#REF!,"FINALIZADO","EJECUCIÓN"))</f>
        <v>#REF!</v>
      </c>
      <c r="BS168" s="23">
        <v>50782200</v>
      </c>
      <c r="BT168" s="23">
        <f>+Tabla3[[#This Row],[VALOR TOTAL DE CONTRATO (ANTES DE LIQUIDACIÓN - LIBERACIÓN DE SALDOS)]]-Tabla3[[#This Row],[RECURSO TOTALES DESEMBOLSADOS]]</f>
        <v>299600</v>
      </c>
      <c r="BU168" s="23"/>
      <c r="BW168" s="23" t="s">
        <v>98</v>
      </c>
      <c r="BX168" s="23" t="str">
        <f t="shared" si="16"/>
        <v>enero</v>
      </c>
      <c r="BY168" s="23" t="s">
        <v>113</v>
      </c>
      <c r="BZ168" s="23" t="s">
        <v>113</v>
      </c>
      <c r="CA168" s="23" t="s">
        <v>113</v>
      </c>
      <c r="CB168" t="s">
        <v>117</v>
      </c>
      <c r="CC168" t="s">
        <v>118</v>
      </c>
    </row>
    <row r="169" spans="1:81" x14ac:dyDescent="0.25">
      <c r="A169" s="23">
        <v>2024</v>
      </c>
      <c r="B169" s="25">
        <v>159</v>
      </c>
      <c r="C169" s="23" t="s">
        <v>87</v>
      </c>
      <c r="D169" t="s">
        <v>88</v>
      </c>
      <c r="E169" t="s">
        <v>89</v>
      </c>
      <c r="F169" t="s">
        <v>90</v>
      </c>
      <c r="G169" t="s">
        <v>91</v>
      </c>
      <c r="H169" s="23" t="s">
        <v>92</v>
      </c>
      <c r="I169" s="23" t="s">
        <v>119</v>
      </c>
      <c r="J169" t="s">
        <v>1320</v>
      </c>
      <c r="K169" s="23" t="s">
        <v>95</v>
      </c>
      <c r="L169" s="20" t="s">
        <v>494</v>
      </c>
      <c r="M169" s="42" t="s">
        <v>1321</v>
      </c>
      <c r="N169" s="23"/>
      <c r="O169" s="23" t="s">
        <v>98</v>
      </c>
      <c r="P169" s="20" t="s">
        <v>335</v>
      </c>
      <c r="Q169" s="20" t="s">
        <v>335</v>
      </c>
      <c r="R169" t="s">
        <v>1322</v>
      </c>
      <c r="S169" t="s">
        <v>1323</v>
      </c>
      <c r="T169" t="s">
        <v>1324</v>
      </c>
      <c r="U169" s="6">
        <v>128975000</v>
      </c>
      <c r="V169" s="6">
        <v>128975000</v>
      </c>
      <c r="W169" s="29">
        <v>11550000</v>
      </c>
      <c r="X169" s="29">
        <v>0</v>
      </c>
      <c r="Y169" s="23" t="s">
        <v>104</v>
      </c>
      <c r="Z169" t="s">
        <v>98</v>
      </c>
      <c r="AA169" t="s">
        <v>105</v>
      </c>
      <c r="AB169" s="30"/>
      <c r="AC169" s="30"/>
      <c r="AD169" s="30"/>
      <c r="AE169" s="24">
        <v>4224</v>
      </c>
      <c r="AF169" s="31">
        <v>45294</v>
      </c>
      <c r="AG169">
        <v>22924</v>
      </c>
      <c r="AH169" s="26">
        <v>45310</v>
      </c>
      <c r="AI169" s="32" t="s">
        <v>106</v>
      </c>
      <c r="AJ169" t="s">
        <v>339</v>
      </c>
      <c r="AK169" s="33"/>
      <c r="AL169" t="s">
        <v>98</v>
      </c>
      <c r="AM169" s="26">
        <v>45309</v>
      </c>
      <c r="AN169" s="23" t="s">
        <v>108</v>
      </c>
      <c r="AO169" s="23" t="s">
        <v>108</v>
      </c>
      <c r="AP169" t="s">
        <v>109</v>
      </c>
      <c r="AQ169" t="s">
        <v>340</v>
      </c>
      <c r="AR169" t="s">
        <v>341</v>
      </c>
      <c r="AS169" t="s">
        <v>342</v>
      </c>
      <c r="AT169" s="23">
        <v>80111600</v>
      </c>
      <c r="AU169" s="41" t="s">
        <v>1325</v>
      </c>
      <c r="AV169" s="23" t="s">
        <v>113</v>
      </c>
      <c r="AW169" s="20" t="s">
        <v>114</v>
      </c>
      <c r="AX169" s="26">
        <v>45309</v>
      </c>
      <c r="AY169" s="20" t="s">
        <v>144</v>
      </c>
      <c r="AZ169" s="26">
        <v>45309</v>
      </c>
      <c r="BA169" s="26">
        <v>45310</v>
      </c>
      <c r="BB169" s="26">
        <v>45649</v>
      </c>
      <c r="BC169" s="35">
        <f>+Tabla3[[#This Row],[FECHA TERMINACION
(INICIAL)]]-Tabla3[[#This Row],[FECHA INICIO]]</f>
        <v>339</v>
      </c>
      <c r="BD169" s="35">
        <f>+Tabla3[[#This Row],[PLAZO DE EJECUCIÓN EN DÍAS (INICIAL)]]/30</f>
        <v>11.3</v>
      </c>
      <c r="BE169" t="s">
        <v>1326</v>
      </c>
      <c r="BF169" s="29">
        <f>+[1]BD_2!E168</f>
        <v>0</v>
      </c>
      <c r="BG169" s="29">
        <f>[1]BD_2!BA168</f>
        <v>0</v>
      </c>
      <c r="BH169" s="23">
        <f>[1]BD_2!CF168</f>
        <v>0</v>
      </c>
      <c r="BI169" s="23">
        <f>+COUNTIF(Tabla3[[#This Row],[VALOR REDUCIDO]:[TOTAL TIEMPO PRORROGADO EN DÍAS
]],"&lt;&gt;0")</f>
        <v>0</v>
      </c>
      <c r="BJ169" s="23" t="str">
        <f>+[1]BD_2!CG168</f>
        <v>2 NO</v>
      </c>
      <c r="BK169" s="26" t="str">
        <f>[1]BD_2!CL168</f>
        <v>2 NO</v>
      </c>
      <c r="BL169" s="23" t="s">
        <v>98</v>
      </c>
      <c r="BM169">
        <f t="shared" si="13"/>
        <v>339</v>
      </c>
      <c r="BN169" s="36">
        <f t="shared" si="14"/>
        <v>45310</v>
      </c>
      <c r="BO169" s="36">
        <f t="shared" si="15"/>
        <v>45649</v>
      </c>
      <c r="BP169" s="37" t="e">
        <f>IF(((#REF!-$BN169)/($BO169-$BN169))&gt;=100%,100%,((#REF!-$BN169)/($BO169-$BN169)))</f>
        <v>#REF!</v>
      </c>
      <c r="BQ169" s="29">
        <f t="shared" si="12"/>
        <v>128975000</v>
      </c>
      <c r="BR169" s="23" t="e">
        <f>+IF(BK169="1 SI","FINALIZADO",IF($BO169&lt;=#REF!,"FINALIZADO","EJECUCIÓN"))</f>
        <v>#REF!</v>
      </c>
      <c r="BS169" s="23">
        <v>128975000</v>
      </c>
      <c r="BT169" s="23">
        <f>+Tabla3[[#This Row],[VALOR TOTAL DE CONTRATO (ANTES DE LIQUIDACIÓN - LIBERACIÓN DE SALDOS)]]-Tabla3[[#This Row],[RECURSO TOTALES DESEMBOLSADOS]]</f>
        <v>0</v>
      </c>
      <c r="BU169" s="23"/>
      <c r="BW169" s="23" t="s">
        <v>98</v>
      </c>
      <c r="BX169" s="23" t="str">
        <f t="shared" si="16"/>
        <v>enero</v>
      </c>
      <c r="BY169" s="23" t="s">
        <v>113</v>
      </c>
      <c r="BZ169" s="23" t="s">
        <v>113</v>
      </c>
      <c r="CA169" s="23" t="s">
        <v>113</v>
      </c>
      <c r="CB169" t="s">
        <v>117</v>
      </c>
      <c r="CC169" t="s">
        <v>118</v>
      </c>
    </row>
    <row r="170" spans="1:81" x14ac:dyDescent="0.25">
      <c r="A170" s="23">
        <v>2024</v>
      </c>
      <c r="B170" s="25">
        <v>160</v>
      </c>
      <c r="C170" s="23" t="s">
        <v>87</v>
      </c>
      <c r="D170" t="s">
        <v>88</v>
      </c>
      <c r="E170" t="s">
        <v>89</v>
      </c>
      <c r="F170" t="s">
        <v>90</v>
      </c>
      <c r="G170" t="s">
        <v>91</v>
      </c>
      <c r="H170" s="23" t="s">
        <v>92</v>
      </c>
      <c r="I170" s="23" t="s">
        <v>119</v>
      </c>
      <c r="J170" t="s">
        <v>1327</v>
      </c>
      <c r="K170" s="23" t="s">
        <v>95</v>
      </c>
      <c r="L170" s="20" t="s">
        <v>1162</v>
      </c>
      <c r="M170" s="28" t="s">
        <v>1328</v>
      </c>
      <c r="N170" s="23"/>
      <c r="O170" s="23" t="s">
        <v>98</v>
      </c>
      <c r="P170" s="20" t="s">
        <v>335</v>
      </c>
      <c r="Q170" s="20" t="s">
        <v>335</v>
      </c>
      <c r="R170" t="s">
        <v>1329</v>
      </c>
      <c r="S170" t="s">
        <v>1330</v>
      </c>
      <c r="T170" t="s">
        <v>1331</v>
      </c>
      <c r="U170" s="6">
        <v>98175000</v>
      </c>
      <c r="V170" s="6">
        <v>98175000</v>
      </c>
      <c r="W170" s="29">
        <v>8925000</v>
      </c>
      <c r="X170" s="29">
        <v>0</v>
      </c>
      <c r="Y170" s="23" t="s">
        <v>104</v>
      </c>
      <c r="Z170" t="s">
        <v>98</v>
      </c>
      <c r="AA170" t="s">
        <v>105</v>
      </c>
      <c r="AB170" s="30"/>
      <c r="AC170" s="30"/>
      <c r="AD170" s="30"/>
      <c r="AE170" s="24">
        <v>4224</v>
      </c>
      <c r="AF170" s="31">
        <v>45294</v>
      </c>
      <c r="AG170">
        <v>40824</v>
      </c>
      <c r="AH170" s="26">
        <v>45317</v>
      </c>
      <c r="AI170" s="32" t="s">
        <v>106</v>
      </c>
      <c r="AJ170" t="s">
        <v>499</v>
      </c>
      <c r="AK170" s="33"/>
      <c r="AL170" t="s">
        <v>98</v>
      </c>
      <c r="AM170" s="26">
        <v>45315</v>
      </c>
      <c r="AN170" s="23" t="s">
        <v>108</v>
      </c>
      <c r="AO170" s="23" t="s">
        <v>108</v>
      </c>
      <c r="AP170" t="s">
        <v>109</v>
      </c>
      <c r="AQ170" t="s">
        <v>340</v>
      </c>
      <c r="AR170" t="s">
        <v>341</v>
      </c>
      <c r="AS170" t="s">
        <v>342</v>
      </c>
      <c r="AT170" s="23">
        <v>80111600</v>
      </c>
      <c r="AU170" s="41" t="s">
        <v>1332</v>
      </c>
      <c r="AV170" s="23" t="s">
        <v>113</v>
      </c>
      <c r="AW170" s="20" t="s">
        <v>114</v>
      </c>
      <c r="AX170" s="26">
        <v>45316</v>
      </c>
      <c r="AY170" s="20" t="s">
        <v>144</v>
      </c>
      <c r="AZ170" s="26">
        <v>45316</v>
      </c>
      <c r="BA170" s="26">
        <v>45317</v>
      </c>
      <c r="BB170" s="26">
        <v>45490</v>
      </c>
      <c r="BC170" s="35">
        <f>+Tabla3[[#This Row],[FECHA TERMINACION
(INICIAL)]]-Tabla3[[#This Row],[FECHA INICIO]]</f>
        <v>173</v>
      </c>
      <c r="BD170" s="35">
        <f>+Tabla3[[#This Row],[PLAZO DE EJECUCIÓN EN DÍAS (INICIAL)]]/30</f>
        <v>5.7666666666666666</v>
      </c>
      <c r="BE170" t="s">
        <v>1333</v>
      </c>
      <c r="BF170" s="29">
        <f>+[1]BD_2!E169</f>
        <v>0</v>
      </c>
      <c r="BG170" s="29">
        <f>[1]BD_2!BA169</f>
        <v>0</v>
      </c>
      <c r="BH170" s="23">
        <f>[1]BD_2!CF169</f>
        <v>0</v>
      </c>
      <c r="BI170" s="23">
        <f>+COUNTIF(Tabla3[[#This Row],[VALOR REDUCIDO]:[TOTAL TIEMPO PRORROGADO EN DÍAS
]],"&lt;&gt;0")</f>
        <v>0</v>
      </c>
      <c r="BJ170" s="23" t="str">
        <f>+[1]BD_2!CG169</f>
        <v>2 NO</v>
      </c>
      <c r="BK170" s="26" t="str">
        <f>[1]BD_2!CL169</f>
        <v>2 NO</v>
      </c>
      <c r="BL170" s="23" t="s">
        <v>113</v>
      </c>
      <c r="BM170">
        <f t="shared" si="13"/>
        <v>173</v>
      </c>
      <c r="BN170" s="36">
        <f t="shared" si="14"/>
        <v>45317</v>
      </c>
      <c r="BO170" s="36">
        <f t="shared" si="15"/>
        <v>45490</v>
      </c>
      <c r="BP170" s="37" t="e">
        <f>IF(((#REF!-$BN170)/($BO170-$BN170))&gt;=100%,100%,((#REF!-$BN170)/($BO170-$BN170)))</f>
        <v>#REF!</v>
      </c>
      <c r="BQ170" s="29">
        <f t="shared" si="12"/>
        <v>98175000</v>
      </c>
      <c r="BR170" s="23" t="e">
        <f>+IF(BK170="1 SI","FINALIZADO",IF($BO170&lt;=#REF!,"FINALIZADO","EJECUCIÓN"))</f>
        <v>#REF!</v>
      </c>
      <c r="BS170" s="23">
        <v>51170000</v>
      </c>
      <c r="BT170" s="23">
        <f>+Tabla3[[#This Row],[VALOR TOTAL DE CONTRATO (ANTES DE LIQUIDACIÓN - LIBERACIÓN DE SALDOS)]]-Tabla3[[#This Row],[RECURSO TOTALES DESEMBOLSADOS]]</f>
        <v>47005000</v>
      </c>
      <c r="BU170" s="23"/>
      <c r="BW170" s="23" t="s">
        <v>98</v>
      </c>
      <c r="BX170" s="23" t="str">
        <f t="shared" si="16"/>
        <v>enero</v>
      </c>
      <c r="BY170" s="23" t="s">
        <v>113</v>
      </c>
      <c r="BZ170" s="23" t="s">
        <v>113</v>
      </c>
      <c r="CA170" s="23" t="s">
        <v>113</v>
      </c>
      <c r="CB170" t="s">
        <v>117</v>
      </c>
      <c r="CC170" t="s">
        <v>118</v>
      </c>
    </row>
    <row r="171" spans="1:81" x14ac:dyDescent="0.25">
      <c r="A171" s="23">
        <v>2024</v>
      </c>
      <c r="B171" s="25" t="s">
        <v>1334</v>
      </c>
      <c r="C171" s="23" t="s">
        <v>87</v>
      </c>
      <c r="D171" t="s">
        <v>88</v>
      </c>
      <c r="E171" t="s">
        <v>89</v>
      </c>
      <c r="F171" t="s">
        <v>90</v>
      </c>
      <c r="G171" t="s">
        <v>91</v>
      </c>
      <c r="H171" s="23" t="s">
        <v>92</v>
      </c>
      <c r="I171" s="23" t="s">
        <v>119</v>
      </c>
      <c r="J171" t="s">
        <v>1335</v>
      </c>
      <c r="K171" s="23" t="s">
        <v>95</v>
      </c>
      <c r="L171" s="20" t="s">
        <v>1162</v>
      </c>
      <c r="M171" s="28" t="s">
        <v>1328</v>
      </c>
      <c r="N171" s="23"/>
      <c r="O171" s="23" t="s">
        <v>98</v>
      </c>
      <c r="P171" s="20" t="s">
        <v>335</v>
      </c>
      <c r="Q171" s="20" t="s">
        <v>335</v>
      </c>
      <c r="R171" t="s">
        <v>1329</v>
      </c>
      <c r="S171" t="s">
        <v>1330</v>
      </c>
      <c r="T171" t="s">
        <v>1336</v>
      </c>
      <c r="U171" s="6">
        <v>47005000</v>
      </c>
      <c r="V171" s="6">
        <v>47005000</v>
      </c>
      <c r="W171" s="29">
        <v>8925000</v>
      </c>
      <c r="X171" s="29">
        <v>0</v>
      </c>
      <c r="Y171" s="23" t="s">
        <v>104</v>
      </c>
      <c r="Z171" t="s">
        <v>98</v>
      </c>
      <c r="AA171" t="s">
        <v>105</v>
      </c>
      <c r="AB171" s="30"/>
      <c r="AC171" s="30"/>
      <c r="AD171" s="30"/>
      <c r="AE171" s="24">
        <v>4224</v>
      </c>
      <c r="AF171" s="31">
        <v>45294</v>
      </c>
      <c r="AG171">
        <v>416124</v>
      </c>
      <c r="AH171" s="26">
        <v>45491</v>
      </c>
      <c r="AI171" s="32" t="s">
        <v>106</v>
      </c>
      <c r="AJ171" t="s">
        <v>499</v>
      </c>
      <c r="AK171" s="33"/>
      <c r="AL171" t="s">
        <v>98</v>
      </c>
      <c r="AM171" s="26">
        <v>45491</v>
      </c>
      <c r="AN171" s="23" t="s">
        <v>108</v>
      </c>
      <c r="AO171" s="23" t="s">
        <v>108</v>
      </c>
      <c r="AP171" t="s">
        <v>109</v>
      </c>
      <c r="AQ171" t="s">
        <v>340</v>
      </c>
      <c r="AR171" t="s">
        <v>341</v>
      </c>
      <c r="AS171" t="s">
        <v>342</v>
      </c>
      <c r="AT171" s="23">
        <v>80111600</v>
      </c>
      <c r="AU171" s="41" t="s">
        <v>1332</v>
      </c>
      <c r="AV171" s="23" t="s">
        <v>113</v>
      </c>
      <c r="AW171" s="20" t="s">
        <v>114</v>
      </c>
      <c r="AX171" s="26">
        <v>45491</v>
      </c>
      <c r="AY171" s="20" t="s">
        <v>144</v>
      </c>
      <c r="AZ171" s="26">
        <v>45491</v>
      </c>
      <c r="BA171" s="26">
        <v>45491</v>
      </c>
      <c r="BB171" s="26">
        <v>45651</v>
      </c>
      <c r="BC171" s="35">
        <f>+Tabla3[[#This Row],[FECHA TERMINACION
(INICIAL)]]-Tabla3[[#This Row],[FECHA INICIO]]</f>
        <v>160</v>
      </c>
      <c r="BD171" s="35">
        <f>+Tabla3[[#This Row],[PLAZO DE EJECUCIÓN EN DÍAS (INICIAL)]]/30</f>
        <v>5.333333333333333</v>
      </c>
      <c r="BE171" t="s">
        <v>1337</v>
      </c>
      <c r="BF171" s="29">
        <f>+[1]BD_2!E170</f>
        <v>0</v>
      </c>
      <c r="BG171" s="29">
        <f>[1]BD_2!BA170</f>
        <v>0</v>
      </c>
      <c r="BH171" s="23">
        <f>[1]BD_2!CF170</f>
        <v>0</v>
      </c>
      <c r="BI171" s="23">
        <f>+COUNTIF(Tabla3[[#This Row],[VALOR REDUCIDO]:[TOTAL TIEMPO PRORROGADO EN DÍAS
]],"&lt;&gt;0")</f>
        <v>0</v>
      </c>
      <c r="BJ171" s="23" t="str">
        <f>+[1]BD_2!CG170</f>
        <v>2 NO</v>
      </c>
      <c r="BK171" s="26" t="str">
        <f>[1]BD_2!CL170</f>
        <v>2 NO</v>
      </c>
      <c r="BL171" s="23" t="s">
        <v>98</v>
      </c>
      <c r="BM171">
        <f t="shared" si="13"/>
        <v>160</v>
      </c>
      <c r="BN171" s="36">
        <f t="shared" si="14"/>
        <v>45491</v>
      </c>
      <c r="BO171" s="36">
        <f t="shared" si="15"/>
        <v>45651</v>
      </c>
      <c r="BP171" s="37" t="e">
        <f>IF(((#REF!-$BN171)/($BO171-$BN171))&gt;=100%,100%,((#REF!-$BN171)/($BO171-$BN171)))</f>
        <v>#REF!</v>
      </c>
      <c r="BQ171" s="29">
        <f t="shared" si="12"/>
        <v>47005000</v>
      </c>
      <c r="BR171" s="23" t="e">
        <f>+IF(BK171="1 SI","FINALIZADO",IF($BO171&lt;=#REF!,"FINALIZADO","EJECUCIÓN"))</f>
        <v>#REF!</v>
      </c>
      <c r="BS171" s="23">
        <v>47005000</v>
      </c>
      <c r="BT171" s="23">
        <f>+Tabla3[[#This Row],[VALOR TOTAL DE CONTRATO (ANTES DE LIQUIDACIÓN - LIBERACIÓN DE SALDOS)]]-Tabla3[[#This Row],[RECURSO TOTALES DESEMBOLSADOS]]</f>
        <v>0</v>
      </c>
      <c r="BU171" s="23"/>
      <c r="BW171" s="23" t="s">
        <v>98</v>
      </c>
      <c r="BX171" s="23" t="str">
        <f t="shared" si="16"/>
        <v>julio</v>
      </c>
      <c r="BY171" s="23" t="s">
        <v>113</v>
      </c>
      <c r="BZ171" s="23" t="s">
        <v>113</v>
      </c>
      <c r="CA171" s="23" t="s">
        <v>113</v>
      </c>
      <c r="CB171" t="s">
        <v>117</v>
      </c>
      <c r="CC171" t="s">
        <v>118</v>
      </c>
    </row>
    <row r="172" spans="1:81" x14ac:dyDescent="0.25">
      <c r="A172" s="23">
        <v>2024</v>
      </c>
      <c r="B172" s="25">
        <v>161</v>
      </c>
      <c r="C172" s="23" t="s">
        <v>87</v>
      </c>
      <c r="D172" t="s">
        <v>88</v>
      </c>
      <c r="E172" t="s">
        <v>89</v>
      </c>
      <c r="F172" t="s">
        <v>90</v>
      </c>
      <c r="G172" t="s">
        <v>91</v>
      </c>
      <c r="H172" s="23" t="s">
        <v>92</v>
      </c>
      <c r="I172" s="23" t="s">
        <v>93</v>
      </c>
      <c r="J172" t="s">
        <v>1338</v>
      </c>
      <c r="K172" s="23" t="s">
        <v>95</v>
      </c>
      <c r="L172" s="20" t="s">
        <v>96</v>
      </c>
      <c r="M172" s="28" t="s">
        <v>1339</v>
      </c>
      <c r="N172" s="23"/>
      <c r="O172" s="23" t="s">
        <v>98</v>
      </c>
      <c r="P172" s="20" t="s">
        <v>186</v>
      </c>
      <c r="Q172" s="20" t="s">
        <v>186</v>
      </c>
      <c r="R172" t="s">
        <v>1340</v>
      </c>
      <c r="S172" t="s">
        <v>1341</v>
      </c>
      <c r="T172" t="s">
        <v>1342</v>
      </c>
      <c r="U172" s="6">
        <v>54560000</v>
      </c>
      <c r="V172" s="6">
        <v>54560000</v>
      </c>
      <c r="W172" s="29">
        <v>4960000</v>
      </c>
      <c r="X172" s="29">
        <v>0</v>
      </c>
      <c r="Y172" s="23" t="s">
        <v>104</v>
      </c>
      <c r="Z172" t="s">
        <v>98</v>
      </c>
      <c r="AA172" t="s">
        <v>105</v>
      </c>
      <c r="AB172" s="30"/>
      <c r="AC172" s="30"/>
      <c r="AD172" s="30"/>
      <c r="AE172" s="24">
        <v>3224</v>
      </c>
      <c r="AF172" s="31">
        <v>45294</v>
      </c>
      <c r="AG172">
        <v>22424</v>
      </c>
      <c r="AH172" s="26">
        <v>45310</v>
      </c>
      <c r="AI172" s="32" t="s">
        <v>106</v>
      </c>
      <c r="AJ172" t="s">
        <v>1343</v>
      </c>
      <c r="AK172" s="33"/>
      <c r="AL172" t="s">
        <v>98</v>
      </c>
      <c r="AM172" s="26">
        <v>45309</v>
      </c>
      <c r="AN172" s="23" t="s">
        <v>108</v>
      </c>
      <c r="AO172" s="23" t="s">
        <v>108</v>
      </c>
      <c r="AP172" t="s">
        <v>109</v>
      </c>
      <c r="AQ172" t="s">
        <v>249</v>
      </c>
      <c r="AR172" t="s">
        <v>250</v>
      </c>
      <c r="AS172" t="s">
        <v>186</v>
      </c>
      <c r="AT172" s="23">
        <v>80111600</v>
      </c>
      <c r="AU172" s="41" t="s">
        <v>1344</v>
      </c>
      <c r="AV172" s="23" t="s">
        <v>113</v>
      </c>
      <c r="AW172" s="20" t="s">
        <v>114</v>
      </c>
      <c r="AX172" s="26">
        <v>45309</v>
      </c>
      <c r="AY172" s="20" t="s">
        <v>144</v>
      </c>
      <c r="AZ172" s="26">
        <v>45309</v>
      </c>
      <c r="BA172" s="26">
        <v>45310</v>
      </c>
      <c r="BB172" s="26">
        <v>45644</v>
      </c>
      <c r="BC172" s="35">
        <f>+Tabla3[[#This Row],[FECHA TERMINACION
(INICIAL)]]-Tabla3[[#This Row],[FECHA INICIO]]</f>
        <v>334</v>
      </c>
      <c r="BD172" s="35">
        <f>+Tabla3[[#This Row],[PLAZO DE EJECUCIÓN EN DÍAS (INICIAL)]]/30</f>
        <v>11.133333333333333</v>
      </c>
      <c r="BE172" t="s">
        <v>1345</v>
      </c>
      <c r="BF172" s="29">
        <f>+[1]BD_2!E171</f>
        <v>0</v>
      </c>
      <c r="BG172" s="29">
        <f>[1]BD_2!BA171</f>
        <v>1984000</v>
      </c>
      <c r="BH172" s="23">
        <f>[1]BD_2!CF171</f>
        <v>12</v>
      </c>
      <c r="BI172" s="23">
        <f>+COUNTIF(Tabla3[[#This Row],[VALOR REDUCIDO]:[TOTAL TIEMPO PRORROGADO EN DÍAS
]],"&lt;&gt;0")</f>
        <v>2</v>
      </c>
      <c r="BJ172" s="23" t="str">
        <f>+[1]BD_2!CG171</f>
        <v>2 NO</v>
      </c>
      <c r="BK172" s="26" t="str">
        <f>[1]BD_2!CL171</f>
        <v>2 NO</v>
      </c>
      <c r="BL172" s="23" t="s">
        <v>98</v>
      </c>
      <c r="BM172">
        <f t="shared" si="13"/>
        <v>346</v>
      </c>
      <c r="BN172" s="36">
        <f t="shared" si="14"/>
        <v>45310</v>
      </c>
      <c r="BO172" s="36">
        <f t="shared" si="15"/>
        <v>45656</v>
      </c>
      <c r="BP172" s="37" t="e">
        <f>IF(((#REF!-$BN172)/($BO172-$BN172))&gt;=100%,100%,((#REF!-$BN172)/($BO172-$BN172)))</f>
        <v>#REF!</v>
      </c>
      <c r="BQ172" s="29">
        <f t="shared" si="12"/>
        <v>56544000</v>
      </c>
      <c r="BR172" s="23" t="e">
        <f>+IF(BK172="1 SI","FINALIZADO",IF($BO172&lt;=#REF!,"FINALIZADO","EJECUCIÓN"))</f>
        <v>#REF!</v>
      </c>
      <c r="BS172" s="23">
        <v>56544000</v>
      </c>
      <c r="BT172" s="23">
        <f>+Tabla3[[#This Row],[VALOR TOTAL DE CONTRATO (ANTES DE LIQUIDACIÓN - LIBERACIÓN DE SALDOS)]]-Tabla3[[#This Row],[RECURSO TOTALES DESEMBOLSADOS]]</f>
        <v>0</v>
      </c>
      <c r="BU172" s="23"/>
      <c r="BW172" s="23" t="s">
        <v>98</v>
      </c>
      <c r="BX172" s="23" t="str">
        <f t="shared" si="16"/>
        <v>enero</v>
      </c>
      <c r="BY172" s="23" t="s">
        <v>113</v>
      </c>
      <c r="BZ172" s="23" t="s">
        <v>113</v>
      </c>
      <c r="CA172" s="23" t="s">
        <v>113</v>
      </c>
      <c r="CB172" t="s">
        <v>117</v>
      </c>
      <c r="CC172" t="s">
        <v>118</v>
      </c>
    </row>
    <row r="173" spans="1:81" x14ac:dyDescent="0.25">
      <c r="A173" s="23">
        <v>2024</v>
      </c>
      <c r="B173" s="25">
        <v>162</v>
      </c>
      <c r="C173" s="23" t="s">
        <v>87</v>
      </c>
      <c r="D173" t="s">
        <v>88</v>
      </c>
      <c r="E173" t="s">
        <v>89</v>
      </c>
      <c r="F173" t="s">
        <v>90</v>
      </c>
      <c r="G173" t="s">
        <v>91</v>
      </c>
      <c r="H173" s="23" t="s">
        <v>92</v>
      </c>
      <c r="I173" s="23" t="s">
        <v>93</v>
      </c>
      <c r="J173" t="s">
        <v>1346</v>
      </c>
      <c r="K173" s="23" t="s">
        <v>95</v>
      </c>
      <c r="L173" s="20" t="s">
        <v>96</v>
      </c>
      <c r="M173" s="28" t="s">
        <v>1347</v>
      </c>
      <c r="N173" s="23"/>
      <c r="O173" s="23" t="s">
        <v>98</v>
      </c>
      <c r="P173" s="20" t="s">
        <v>693</v>
      </c>
      <c r="Q173" s="20" t="s">
        <v>693</v>
      </c>
      <c r="R173" t="s">
        <v>1348</v>
      </c>
      <c r="S173" t="s">
        <v>1349</v>
      </c>
      <c r="T173" t="s">
        <v>1350</v>
      </c>
      <c r="U173" s="6">
        <v>54560000</v>
      </c>
      <c r="V173" s="6">
        <v>54560000</v>
      </c>
      <c r="W173" s="29">
        <v>4960000</v>
      </c>
      <c r="X173" s="29">
        <v>0</v>
      </c>
      <c r="Y173" s="23" t="s">
        <v>104</v>
      </c>
      <c r="Z173" t="s">
        <v>98</v>
      </c>
      <c r="AA173" t="s">
        <v>105</v>
      </c>
      <c r="AB173" s="30"/>
      <c r="AC173" s="30"/>
      <c r="AD173" s="30"/>
      <c r="AE173" s="24">
        <v>3524</v>
      </c>
      <c r="AF173" s="31">
        <v>45294</v>
      </c>
      <c r="AG173">
        <v>21724</v>
      </c>
      <c r="AH173" s="26">
        <v>45310</v>
      </c>
      <c r="AI173" s="32" t="s">
        <v>106</v>
      </c>
      <c r="AJ173" t="s">
        <v>697</v>
      </c>
      <c r="AK173" s="33"/>
      <c r="AL173" t="s">
        <v>98</v>
      </c>
      <c r="AM173" s="26">
        <v>45309</v>
      </c>
      <c r="AN173" s="23" t="s">
        <v>108</v>
      </c>
      <c r="AO173" s="23" t="s">
        <v>108</v>
      </c>
      <c r="AP173" t="s">
        <v>109</v>
      </c>
      <c r="AQ173" t="s">
        <v>698</v>
      </c>
      <c r="AR173" t="s">
        <v>699</v>
      </c>
      <c r="AS173" t="s">
        <v>700</v>
      </c>
      <c r="AT173" s="23">
        <v>80111600</v>
      </c>
      <c r="AU173" s="41" t="s">
        <v>1351</v>
      </c>
      <c r="AV173" s="23" t="s">
        <v>98</v>
      </c>
      <c r="AW173" s="20" t="s">
        <v>476</v>
      </c>
      <c r="AX173" s="26" t="s">
        <v>105</v>
      </c>
      <c r="AY173" s="20" t="s">
        <v>477</v>
      </c>
      <c r="AZ173" s="26">
        <v>45310</v>
      </c>
      <c r="BA173" s="26">
        <v>45310</v>
      </c>
      <c r="BB173" s="26">
        <v>45644</v>
      </c>
      <c r="BC173" s="35">
        <f>+Tabla3[[#This Row],[FECHA TERMINACION
(INICIAL)]]-Tabla3[[#This Row],[FECHA INICIO]]</f>
        <v>334</v>
      </c>
      <c r="BD173" s="35">
        <f>+Tabla3[[#This Row],[PLAZO DE EJECUCIÓN EN DÍAS (INICIAL)]]/30</f>
        <v>11.133333333333333</v>
      </c>
      <c r="BE173" t="s">
        <v>1144</v>
      </c>
      <c r="BF173" s="29">
        <f>+[1]BD_2!E172</f>
        <v>0</v>
      </c>
      <c r="BG173" s="29">
        <f>[1]BD_2!BA172</f>
        <v>1984000</v>
      </c>
      <c r="BH173" s="23">
        <f>[1]BD_2!CF172</f>
        <v>12</v>
      </c>
      <c r="BI173" s="23">
        <f>+COUNTIF(Tabla3[[#This Row],[VALOR REDUCIDO]:[TOTAL TIEMPO PRORROGADO EN DÍAS
]],"&lt;&gt;0")</f>
        <v>2</v>
      </c>
      <c r="BJ173" s="23" t="str">
        <f>+[1]BD_2!CG172</f>
        <v>2 NO</v>
      </c>
      <c r="BK173" s="26" t="str">
        <f>[1]BD_2!CL172</f>
        <v>2 NO</v>
      </c>
      <c r="BL173" s="23" t="s">
        <v>98</v>
      </c>
      <c r="BM173">
        <f t="shared" si="13"/>
        <v>346</v>
      </c>
      <c r="BN173" s="36">
        <f t="shared" si="14"/>
        <v>45310</v>
      </c>
      <c r="BO173" s="36">
        <f t="shared" si="15"/>
        <v>45656</v>
      </c>
      <c r="BP173" s="37" t="e">
        <f>IF(((#REF!-$BN173)/($BO173-$BN173))&gt;=100%,100%,((#REF!-$BN173)/($BO173-$BN173)))</f>
        <v>#REF!</v>
      </c>
      <c r="BQ173" s="29">
        <f t="shared" si="12"/>
        <v>56544000</v>
      </c>
      <c r="BR173" s="23" t="e">
        <f>+IF(BK173="1 SI","FINALIZADO",IF($BO173&lt;=#REF!,"FINALIZADO","EJECUCIÓN"))</f>
        <v>#REF!</v>
      </c>
      <c r="BS173" s="23">
        <v>56544000</v>
      </c>
      <c r="BT173" s="23">
        <f>+Tabla3[[#This Row],[VALOR TOTAL DE CONTRATO (ANTES DE LIQUIDACIÓN - LIBERACIÓN DE SALDOS)]]-Tabla3[[#This Row],[RECURSO TOTALES DESEMBOLSADOS]]</f>
        <v>0</v>
      </c>
      <c r="BU173" s="23"/>
      <c r="BW173" s="23" t="s">
        <v>98</v>
      </c>
      <c r="BX173" s="23" t="str">
        <f t="shared" si="16"/>
        <v>enero</v>
      </c>
      <c r="BY173" s="23" t="s">
        <v>113</v>
      </c>
      <c r="BZ173" s="23" t="s">
        <v>113</v>
      </c>
      <c r="CA173" s="23" t="s">
        <v>113</v>
      </c>
      <c r="CB173" t="s">
        <v>117</v>
      </c>
      <c r="CC173" t="s">
        <v>118</v>
      </c>
    </row>
    <row r="174" spans="1:81" x14ac:dyDescent="0.25">
      <c r="A174" s="23">
        <v>2024</v>
      </c>
      <c r="B174" s="25">
        <v>163</v>
      </c>
      <c r="C174" s="23" t="s">
        <v>87</v>
      </c>
      <c r="D174" t="s">
        <v>88</v>
      </c>
      <c r="E174" t="s">
        <v>89</v>
      </c>
      <c r="F174" t="s">
        <v>90</v>
      </c>
      <c r="G174" t="s">
        <v>91</v>
      </c>
      <c r="H174" s="23" t="s">
        <v>92</v>
      </c>
      <c r="I174" s="23" t="s">
        <v>119</v>
      </c>
      <c r="J174" t="s">
        <v>1352</v>
      </c>
      <c r="K174" s="23" t="s">
        <v>95</v>
      </c>
      <c r="L174" s="20" t="s">
        <v>1353</v>
      </c>
      <c r="M174" s="28" t="s">
        <v>1354</v>
      </c>
      <c r="N174" s="23"/>
      <c r="O174" s="23" t="s">
        <v>98</v>
      </c>
      <c r="P174" s="20" t="s">
        <v>867</v>
      </c>
      <c r="Q174" s="20" t="s">
        <v>867</v>
      </c>
      <c r="R174" t="s">
        <v>1355</v>
      </c>
      <c r="S174" t="s">
        <v>1356</v>
      </c>
      <c r="T174" t="s">
        <v>1357</v>
      </c>
      <c r="U174" s="6">
        <v>95824000</v>
      </c>
      <c r="V174" s="6">
        <v>95824000</v>
      </c>
      <c r="W174" s="29">
        <v>8480000</v>
      </c>
      <c r="X174" s="29">
        <v>0</v>
      </c>
      <c r="Y174" s="23" t="s">
        <v>104</v>
      </c>
      <c r="Z174" t="s">
        <v>98</v>
      </c>
      <c r="AA174" t="s">
        <v>105</v>
      </c>
      <c r="AB174" s="30"/>
      <c r="AC174" s="30"/>
      <c r="AD174" s="30"/>
      <c r="AE174" s="24">
        <v>5624</v>
      </c>
      <c r="AF174" s="31">
        <v>45295</v>
      </c>
      <c r="AG174">
        <v>23024</v>
      </c>
      <c r="AH174" s="26">
        <v>45310</v>
      </c>
      <c r="AI174" s="32" t="s">
        <v>106</v>
      </c>
      <c r="AJ174" t="s">
        <v>871</v>
      </c>
      <c r="AK174" s="33"/>
      <c r="AL174" t="s">
        <v>98</v>
      </c>
      <c r="AM174" s="26">
        <v>45309</v>
      </c>
      <c r="AN174" s="23" t="s">
        <v>108</v>
      </c>
      <c r="AO174" s="23" t="s">
        <v>108</v>
      </c>
      <c r="AP174" t="s">
        <v>109</v>
      </c>
      <c r="AQ174" t="s">
        <v>872</v>
      </c>
      <c r="AR174" t="s">
        <v>873</v>
      </c>
      <c r="AS174" t="s">
        <v>874</v>
      </c>
      <c r="AT174" s="23">
        <v>80111600</v>
      </c>
      <c r="AU174" s="41" t="s">
        <v>1358</v>
      </c>
      <c r="AV174" s="23" t="s">
        <v>113</v>
      </c>
      <c r="AW174" s="20" t="s">
        <v>114</v>
      </c>
      <c r="AX174" s="26">
        <v>45309</v>
      </c>
      <c r="AY174" s="20" t="s">
        <v>115</v>
      </c>
      <c r="AZ174" s="26">
        <v>45309</v>
      </c>
      <c r="BA174" s="26">
        <v>45313</v>
      </c>
      <c r="BB174" s="26">
        <v>45656</v>
      </c>
      <c r="BC174" s="35">
        <f>+Tabla3[[#This Row],[FECHA TERMINACION
(INICIAL)]]-Tabla3[[#This Row],[FECHA INICIO]]</f>
        <v>343</v>
      </c>
      <c r="BD174" s="35">
        <f>+Tabla3[[#This Row],[PLAZO DE EJECUCIÓN EN DÍAS (INICIAL)]]/30</f>
        <v>11.433333333333334</v>
      </c>
      <c r="BE174" t="s">
        <v>1359</v>
      </c>
      <c r="BF174" s="29">
        <f>+[1]BD_2!E173</f>
        <v>0</v>
      </c>
      <c r="BG174" s="29">
        <f>[1]BD_2!BA173</f>
        <v>0</v>
      </c>
      <c r="BH174" s="23">
        <f>[1]BD_2!CF173</f>
        <v>0</v>
      </c>
      <c r="BI174" s="23">
        <f>+COUNTIF(Tabla3[[#This Row],[VALOR REDUCIDO]:[TOTAL TIEMPO PRORROGADO EN DÍAS
]],"&lt;&gt;0")</f>
        <v>0</v>
      </c>
      <c r="BJ174" s="23" t="str">
        <f>+[1]BD_2!CG173</f>
        <v>2 NO</v>
      </c>
      <c r="BK174" s="26" t="str">
        <f>[1]BD_2!CL173</f>
        <v>2 NO</v>
      </c>
      <c r="BL174" s="23" t="s">
        <v>98</v>
      </c>
      <c r="BM174">
        <f t="shared" si="13"/>
        <v>343</v>
      </c>
      <c r="BN174" s="36">
        <f t="shared" si="14"/>
        <v>45313</v>
      </c>
      <c r="BO174" s="36">
        <f t="shared" si="15"/>
        <v>45656</v>
      </c>
      <c r="BP174" s="37" t="e">
        <f>IF(((#REF!-$BN174)/($BO174-$BN174))&gt;=100%,100%,((#REF!-$BN174)/($BO174-$BN174)))</f>
        <v>#REF!</v>
      </c>
      <c r="BQ174" s="29">
        <f t="shared" si="12"/>
        <v>95824000</v>
      </c>
      <c r="BR174" s="23" t="e">
        <f>+IF(BK174="1 SI","FINALIZADO",IF($BO174&lt;=#REF!,"FINALIZADO","EJECUCIÓN"))</f>
        <v>#REF!</v>
      </c>
      <c r="BS174" s="23">
        <v>95824000</v>
      </c>
      <c r="BT174" s="23">
        <f>+Tabla3[[#This Row],[VALOR TOTAL DE CONTRATO (ANTES DE LIQUIDACIÓN - LIBERACIÓN DE SALDOS)]]-Tabla3[[#This Row],[RECURSO TOTALES DESEMBOLSADOS]]</f>
        <v>0</v>
      </c>
      <c r="BU174" s="23"/>
      <c r="BW174" s="23" t="s">
        <v>98</v>
      </c>
      <c r="BX174" s="23" t="str">
        <f t="shared" si="16"/>
        <v>enero</v>
      </c>
      <c r="BY174" s="23" t="s">
        <v>113</v>
      </c>
      <c r="BZ174" s="23" t="s">
        <v>113</v>
      </c>
      <c r="CA174" s="23" t="s">
        <v>113</v>
      </c>
      <c r="CB174" t="s">
        <v>117</v>
      </c>
      <c r="CC174" t="s">
        <v>118</v>
      </c>
    </row>
    <row r="175" spans="1:81" x14ac:dyDescent="0.25">
      <c r="A175" s="23">
        <v>2024</v>
      </c>
      <c r="B175" s="25">
        <v>164</v>
      </c>
      <c r="C175" s="23" t="s">
        <v>87</v>
      </c>
      <c r="D175" t="s">
        <v>88</v>
      </c>
      <c r="E175" t="s">
        <v>89</v>
      </c>
      <c r="F175" t="s">
        <v>90</v>
      </c>
      <c r="G175" t="s">
        <v>91</v>
      </c>
      <c r="H175" s="23" t="s">
        <v>92</v>
      </c>
      <c r="I175" s="23" t="s">
        <v>119</v>
      </c>
      <c r="J175" t="s">
        <v>1360</v>
      </c>
      <c r="K175" s="23" t="s">
        <v>95</v>
      </c>
      <c r="L175" s="20" t="s">
        <v>358</v>
      </c>
      <c r="M175" s="28" t="s">
        <v>1361</v>
      </c>
      <c r="N175" s="23"/>
      <c r="O175" s="23" t="s">
        <v>98</v>
      </c>
      <c r="P175" s="20" t="s">
        <v>294</v>
      </c>
      <c r="Q175" s="20" t="s">
        <v>294</v>
      </c>
      <c r="R175" t="s">
        <v>1362</v>
      </c>
      <c r="S175" t="s">
        <v>1363</v>
      </c>
      <c r="T175" t="s">
        <v>1364</v>
      </c>
      <c r="U175" s="6">
        <v>61200000</v>
      </c>
      <c r="V175" s="6">
        <v>61200000</v>
      </c>
      <c r="W175" s="29">
        <v>5400000</v>
      </c>
      <c r="X175" s="29">
        <v>0</v>
      </c>
      <c r="Y175" s="23" t="s">
        <v>104</v>
      </c>
      <c r="Z175" t="s">
        <v>98</v>
      </c>
      <c r="AA175" t="s">
        <v>105</v>
      </c>
      <c r="AB175" s="30"/>
      <c r="AC175" s="30"/>
      <c r="AD175" s="30"/>
      <c r="AE175" s="24">
        <v>3424</v>
      </c>
      <c r="AF175" s="31">
        <v>45294</v>
      </c>
      <c r="AG175">
        <v>21524</v>
      </c>
      <c r="AH175" s="26">
        <v>45310</v>
      </c>
      <c r="AI175" s="32" t="s">
        <v>106</v>
      </c>
      <c r="AJ175" t="s">
        <v>107</v>
      </c>
      <c r="AK175" s="33"/>
      <c r="AL175" t="s">
        <v>98</v>
      </c>
      <c r="AM175" s="26">
        <v>45309</v>
      </c>
      <c r="AN175" s="23" t="s">
        <v>108</v>
      </c>
      <c r="AO175" s="23" t="s">
        <v>108</v>
      </c>
      <c r="AP175" t="s">
        <v>109</v>
      </c>
      <c r="AQ175" t="s">
        <v>298</v>
      </c>
      <c r="AR175" t="s">
        <v>299</v>
      </c>
      <c r="AS175" t="s">
        <v>294</v>
      </c>
      <c r="AT175" s="23">
        <v>80111600</v>
      </c>
      <c r="AU175" s="41" t="s">
        <v>1365</v>
      </c>
      <c r="AV175" s="23" t="s">
        <v>113</v>
      </c>
      <c r="AW175" s="20" t="s">
        <v>114</v>
      </c>
      <c r="AX175" s="26">
        <v>45309</v>
      </c>
      <c r="AY175" s="20" t="s">
        <v>144</v>
      </c>
      <c r="AZ175" s="26">
        <v>45309</v>
      </c>
      <c r="BA175" s="26">
        <v>45310</v>
      </c>
      <c r="BB175" s="26">
        <v>45654</v>
      </c>
      <c r="BC175" s="35">
        <f>+Tabla3[[#This Row],[FECHA TERMINACION
(INICIAL)]]-Tabla3[[#This Row],[FECHA INICIO]]</f>
        <v>344</v>
      </c>
      <c r="BD175" s="35">
        <f>+Tabla3[[#This Row],[PLAZO DE EJECUCIÓN EN DÍAS (INICIAL)]]/30</f>
        <v>11.466666666666667</v>
      </c>
      <c r="BE175" t="s">
        <v>1115</v>
      </c>
      <c r="BF175" s="29">
        <f>+[1]BD_2!E174</f>
        <v>0</v>
      </c>
      <c r="BG175" s="29">
        <f>[1]BD_2!BA174</f>
        <v>0</v>
      </c>
      <c r="BH175" s="23">
        <f>[1]BD_2!CF174</f>
        <v>0</v>
      </c>
      <c r="BI175" s="23">
        <f>+COUNTIF(Tabla3[[#This Row],[VALOR REDUCIDO]:[TOTAL TIEMPO PRORROGADO EN DÍAS
]],"&lt;&gt;0")</f>
        <v>0</v>
      </c>
      <c r="BJ175" s="23" t="str">
        <f>+[1]BD_2!CG174</f>
        <v>2 NO</v>
      </c>
      <c r="BK175" s="26" t="str">
        <f>[1]BD_2!CL174</f>
        <v>2 NO</v>
      </c>
      <c r="BL175" s="23" t="s">
        <v>98</v>
      </c>
      <c r="BM175">
        <f t="shared" si="13"/>
        <v>344</v>
      </c>
      <c r="BN175" s="36">
        <f t="shared" si="14"/>
        <v>45310</v>
      </c>
      <c r="BO175" s="36">
        <f t="shared" si="15"/>
        <v>45654</v>
      </c>
      <c r="BP175" s="37" t="e">
        <f>IF(((#REF!-$BN175)/($BO175-$BN175))&gt;=100%,100%,((#REF!-$BN175)/($BO175-$BN175)))</f>
        <v>#REF!</v>
      </c>
      <c r="BQ175" s="29">
        <f t="shared" si="12"/>
        <v>61200000</v>
      </c>
      <c r="BR175" s="23" t="e">
        <f>+IF(BK175="1 SI","FINALIZADO",IF($BO175&lt;=#REF!,"FINALIZADO","EJECUCIÓN"))</f>
        <v>#REF!</v>
      </c>
      <c r="BS175" s="23">
        <v>61200000</v>
      </c>
      <c r="BT175" s="23">
        <f>+Tabla3[[#This Row],[VALOR TOTAL DE CONTRATO (ANTES DE LIQUIDACIÓN - LIBERACIÓN DE SALDOS)]]-Tabla3[[#This Row],[RECURSO TOTALES DESEMBOLSADOS]]</f>
        <v>0</v>
      </c>
      <c r="BU175" s="23"/>
      <c r="BW175" s="23" t="s">
        <v>98</v>
      </c>
      <c r="BX175" s="23" t="str">
        <f t="shared" si="16"/>
        <v>enero</v>
      </c>
      <c r="BY175" s="23" t="s">
        <v>113</v>
      </c>
      <c r="BZ175" s="23" t="s">
        <v>113</v>
      </c>
      <c r="CA175" s="23" t="s">
        <v>113</v>
      </c>
      <c r="CB175" t="s">
        <v>117</v>
      </c>
      <c r="CC175" t="s">
        <v>118</v>
      </c>
    </row>
    <row r="176" spans="1:81" x14ac:dyDescent="0.25">
      <c r="A176" s="23">
        <v>2024</v>
      </c>
      <c r="B176" s="25">
        <v>165</v>
      </c>
      <c r="C176" s="23" t="s">
        <v>87</v>
      </c>
      <c r="D176" t="s">
        <v>88</v>
      </c>
      <c r="E176" t="s">
        <v>89</v>
      </c>
      <c r="F176" t="s">
        <v>90</v>
      </c>
      <c r="G176" t="s">
        <v>91</v>
      </c>
      <c r="H176" s="23" t="s">
        <v>92</v>
      </c>
      <c r="I176" s="23" t="s">
        <v>119</v>
      </c>
      <c r="J176" t="s">
        <v>1366</v>
      </c>
      <c r="K176" s="23" t="s">
        <v>95</v>
      </c>
      <c r="L176" s="20" t="s">
        <v>1367</v>
      </c>
      <c r="M176" s="28" t="s">
        <v>1368</v>
      </c>
      <c r="N176" s="23"/>
      <c r="O176" s="23" t="s">
        <v>98</v>
      </c>
      <c r="P176" s="20" t="s">
        <v>693</v>
      </c>
      <c r="Q176" s="20" t="s">
        <v>693</v>
      </c>
      <c r="R176" t="s">
        <v>1369</v>
      </c>
      <c r="S176" t="s">
        <v>1370</v>
      </c>
      <c r="T176" t="s">
        <v>1371</v>
      </c>
      <c r="U176" s="6">
        <v>154000000</v>
      </c>
      <c r="V176" s="6">
        <v>154000000</v>
      </c>
      <c r="W176" s="29">
        <v>14000000</v>
      </c>
      <c r="X176" s="29">
        <v>0</v>
      </c>
      <c r="Y176" s="23" t="s">
        <v>104</v>
      </c>
      <c r="Z176" t="s">
        <v>98</v>
      </c>
      <c r="AA176" t="s">
        <v>105</v>
      </c>
      <c r="AB176" s="30"/>
      <c r="AC176" s="30"/>
      <c r="AD176" s="30"/>
      <c r="AE176" s="24">
        <v>1924</v>
      </c>
      <c r="AF176" s="31">
        <v>45294</v>
      </c>
      <c r="AG176">
        <v>15724</v>
      </c>
      <c r="AH176" s="26">
        <v>45309</v>
      </c>
      <c r="AI176" s="32" t="s">
        <v>106</v>
      </c>
      <c r="AJ176" t="s">
        <v>1372</v>
      </c>
      <c r="AK176" s="33"/>
      <c r="AL176" t="s">
        <v>98</v>
      </c>
      <c r="AM176" s="26">
        <v>45308</v>
      </c>
      <c r="AN176" s="23" t="s">
        <v>108</v>
      </c>
      <c r="AO176" s="23" t="s">
        <v>108</v>
      </c>
      <c r="AP176" t="s">
        <v>109</v>
      </c>
      <c r="AQ176" t="s">
        <v>698</v>
      </c>
      <c r="AR176" s="52" t="s">
        <v>699</v>
      </c>
      <c r="AS176" t="s">
        <v>700</v>
      </c>
      <c r="AT176" s="24">
        <v>80111600</v>
      </c>
      <c r="AU176" s="23" t="s">
        <v>1373</v>
      </c>
      <c r="AV176" s="23" t="s">
        <v>113</v>
      </c>
      <c r="AW176" s="20" t="s">
        <v>114</v>
      </c>
      <c r="AX176" s="26">
        <v>45308</v>
      </c>
      <c r="AY176" s="20" t="s">
        <v>115</v>
      </c>
      <c r="AZ176" s="26">
        <v>45308</v>
      </c>
      <c r="BA176" s="26">
        <v>45309</v>
      </c>
      <c r="BB176" s="26">
        <v>45643</v>
      </c>
      <c r="BC176" s="35">
        <f>+Tabla3[[#This Row],[FECHA TERMINACION
(INICIAL)]]-Tabla3[[#This Row],[FECHA INICIO]]</f>
        <v>334</v>
      </c>
      <c r="BD176" s="35">
        <f>+Tabla3[[#This Row],[PLAZO DE EJECUCIÓN EN DÍAS (INICIAL)]]/30</f>
        <v>11.133333333333333</v>
      </c>
      <c r="BE176" t="s">
        <v>731</v>
      </c>
      <c r="BF176" s="29">
        <f>+[1]BD_2!E175</f>
        <v>0</v>
      </c>
      <c r="BG176" s="29">
        <f>[1]BD_2!BA175</f>
        <v>6066667</v>
      </c>
      <c r="BH176" s="23">
        <f>[1]BD_2!CF175</f>
        <v>13</v>
      </c>
      <c r="BI176" s="23">
        <f>+COUNTIF(Tabla3[[#This Row],[VALOR REDUCIDO]:[TOTAL TIEMPO PRORROGADO EN DÍAS
]],"&lt;&gt;0")</f>
        <v>2</v>
      </c>
      <c r="BJ176" s="23" t="str">
        <f>+[1]BD_2!CG175</f>
        <v>2 NO</v>
      </c>
      <c r="BK176" s="26" t="str">
        <f>[1]BD_2!CL175</f>
        <v>2 NO</v>
      </c>
      <c r="BL176" s="23" t="s">
        <v>98</v>
      </c>
      <c r="BM176">
        <f t="shared" si="13"/>
        <v>347</v>
      </c>
      <c r="BN176" s="36">
        <f t="shared" si="14"/>
        <v>45309</v>
      </c>
      <c r="BO176" s="36">
        <f t="shared" si="15"/>
        <v>45656</v>
      </c>
      <c r="BP176" s="37" t="e">
        <f>IF(((#REF!-$BN176)/($BO176-$BN176))&gt;=100%,100%,((#REF!-$BN176)/($BO176-$BN176)))</f>
        <v>#REF!</v>
      </c>
      <c r="BQ176" s="29">
        <f t="shared" ref="BQ176:BQ239" si="17">$V176+$BG176-$BF176</f>
        <v>160066667</v>
      </c>
      <c r="BR176" s="23" t="e">
        <f>+IF(BK176="1 SI","FINALIZADO",IF($BO176&lt;=#REF!,"FINALIZADO","EJECUCIÓN"))</f>
        <v>#REF!</v>
      </c>
      <c r="BS176" s="23">
        <v>160066667</v>
      </c>
      <c r="BT176" s="23">
        <f>+Tabla3[[#This Row],[VALOR TOTAL DE CONTRATO (ANTES DE LIQUIDACIÓN - LIBERACIÓN DE SALDOS)]]-Tabla3[[#This Row],[RECURSO TOTALES DESEMBOLSADOS]]</f>
        <v>0</v>
      </c>
      <c r="BU176" s="23"/>
      <c r="BW176" s="23" t="s">
        <v>98</v>
      </c>
      <c r="BX176" s="23" t="str">
        <f t="shared" si="16"/>
        <v>enero</v>
      </c>
      <c r="BY176" s="23" t="s">
        <v>113</v>
      </c>
      <c r="BZ176" s="23" t="s">
        <v>113</v>
      </c>
      <c r="CA176" s="23" t="s">
        <v>113</v>
      </c>
      <c r="CB176" t="s">
        <v>117</v>
      </c>
      <c r="CC176" t="s">
        <v>118</v>
      </c>
    </row>
    <row r="177" spans="1:81" x14ac:dyDescent="0.25">
      <c r="A177" s="23">
        <v>2024</v>
      </c>
      <c r="B177" s="25">
        <v>166</v>
      </c>
      <c r="C177" s="23" t="s">
        <v>87</v>
      </c>
      <c r="D177" t="s">
        <v>88</v>
      </c>
      <c r="E177" t="s">
        <v>89</v>
      </c>
      <c r="F177" t="s">
        <v>90</v>
      </c>
      <c r="G177" t="s">
        <v>91</v>
      </c>
      <c r="H177" s="23" t="s">
        <v>92</v>
      </c>
      <c r="I177" s="23" t="s">
        <v>93</v>
      </c>
      <c r="J177" t="s">
        <v>1374</v>
      </c>
      <c r="K177" s="23" t="s">
        <v>95</v>
      </c>
      <c r="L177" s="20" t="s">
        <v>1375</v>
      </c>
      <c r="M177" s="28" t="s">
        <v>1376</v>
      </c>
      <c r="N177" s="23"/>
      <c r="O177" s="23" t="s">
        <v>98</v>
      </c>
      <c r="P177" s="20" t="s">
        <v>1263</v>
      </c>
      <c r="Q177" s="20" t="s">
        <v>100</v>
      </c>
      <c r="R177" t="s">
        <v>1377</v>
      </c>
      <c r="S177" t="s">
        <v>1378</v>
      </c>
      <c r="T177" t="s">
        <v>1379</v>
      </c>
      <c r="U177" s="6">
        <v>43186000</v>
      </c>
      <c r="V177" s="6">
        <v>43186000</v>
      </c>
      <c r="W177" s="29">
        <v>3926000</v>
      </c>
      <c r="X177" s="29">
        <v>0</v>
      </c>
      <c r="Y177" s="23" t="s">
        <v>104</v>
      </c>
      <c r="Z177" t="s">
        <v>98</v>
      </c>
      <c r="AA177" t="s">
        <v>105</v>
      </c>
      <c r="AB177" s="30"/>
      <c r="AC177" s="30"/>
      <c r="AD177" s="30"/>
      <c r="AE177" s="24">
        <v>27724</v>
      </c>
      <c r="AF177" s="31">
        <v>45294</v>
      </c>
      <c r="AG177">
        <v>23524</v>
      </c>
      <c r="AH177" s="26">
        <v>45310</v>
      </c>
      <c r="AI177" s="32" t="s">
        <v>106</v>
      </c>
      <c r="AJ177" t="s">
        <v>656</v>
      </c>
      <c r="AK177" s="33"/>
      <c r="AL177" t="s">
        <v>98</v>
      </c>
      <c r="AM177" s="26">
        <v>45309</v>
      </c>
      <c r="AN177" s="23" t="s">
        <v>108</v>
      </c>
      <c r="AO177" s="23" t="s">
        <v>108</v>
      </c>
      <c r="AP177" t="s">
        <v>109</v>
      </c>
      <c r="AQ177" t="s">
        <v>657</v>
      </c>
      <c r="AR177" t="s">
        <v>658</v>
      </c>
      <c r="AS177" t="s">
        <v>100</v>
      </c>
      <c r="AT177" s="23">
        <v>80111600</v>
      </c>
      <c r="AU177" s="41" t="s">
        <v>1380</v>
      </c>
      <c r="AV177" s="23" t="s">
        <v>113</v>
      </c>
      <c r="AW177" s="20" t="s">
        <v>114</v>
      </c>
      <c r="AX177" s="26">
        <v>45309</v>
      </c>
      <c r="AY177" s="20" t="s">
        <v>115</v>
      </c>
      <c r="AZ177" s="26">
        <v>45309</v>
      </c>
      <c r="BA177" s="26">
        <v>45310</v>
      </c>
      <c r="BB177" s="26">
        <v>45644</v>
      </c>
      <c r="BC177" s="35">
        <f>+Tabla3[[#This Row],[FECHA TERMINACION
(INICIAL)]]-Tabla3[[#This Row],[FECHA INICIO]]</f>
        <v>334</v>
      </c>
      <c r="BD177" s="35">
        <f>+Tabla3[[#This Row],[PLAZO DE EJECUCIÓN EN DÍAS (INICIAL)]]/30</f>
        <v>11.133333333333333</v>
      </c>
      <c r="BE177" t="s">
        <v>1381</v>
      </c>
      <c r="BF177" s="29">
        <f>+[1]BD_2!E176</f>
        <v>0</v>
      </c>
      <c r="BG177" s="29">
        <f>[1]BD_2!BA176</f>
        <v>1570400</v>
      </c>
      <c r="BH177" s="23">
        <f>[1]BD_2!CF176</f>
        <v>12</v>
      </c>
      <c r="BI177" s="23">
        <f>+COUNTIF(Tabla3[[#This Row],[VALOR REDUCIDO]:[TOTAL TIEMPO PRORROGADO EN DÍAS
]],"&lt;&gt;0")</f>
        <v>2</v>
      </c>
      <c r="BJ177" s="23" t="str">
        <f>+[1]BD_2!CG176</f>
        <v>2 NO</v>
      </c>
      <c r="BK177" s="26" t="str">
        <f>[1]BD_2!CL176</f>
        <v>2 NO</v>
      </c>
      <c r="BL177" s="23" t="s">
        <v>98</v>
      </c>
      <c r="BM177">
        <f t="shared" si="13"/>
        <v>346</v>
      </c>
      <c r="BN177" s="36">
        <f t="shared" si="14"/>
        <v>45310</v>
      </c>
      <c r="BO177" s="36">
        <f t="shared" si="15"/>
        <v>45656</v>
      </c>
      <c r="BP177" s="37" t="e">
        <f>IF(((#REF!-$BN177)/($BO177-$BN177))&gt;=100%,100%,((#REF!-$BN177)/($BO177-$BN177)))</f>
        <v>#REF!</v>
      </c>
      <c r="BQ177" s="29">
        <f t="shared" si="17"/>
        <v>44756400</v>
      </c>
      <c r="BR177" s="23" t="e">
        <f>+IF(BK177="1 SI","FINALIZADO",IF($BO177&lt;=#REF!,"FINALIZADO","EJECUCIÓN"))</f>
        <v>#REF!</v>
      </c>
      <c r="BS177" s="23">
        <v>44756400</v>
      </c>
      <c r="BT177" s="23">
        <f>+Tabla3[[#This Row],[VALOR TOTAL DE CONTRATO (ANTES DE LIQUIDACIÓN - LIBERACIÓN DE SALDOS)]]-Tabla3[[#This Row],[RECURSO TOTALES DESEMBOLSADOS]]</f>
        <v>0</v>
      </c>
      <c r="BU177" s="23"/>
      <c r="BW177" s="23" t="s">
        <v>98</v>
      </c>
      <c r="BX177" s="23" t="str">
        <f t="shared" si="16"/>
        <v>enero</v>
      </c>
      <c r="BY177" s="23" t="s">
        <v>113</v>
      </c>
      <c r="BZ177" s="23" t="s">
        <v>113</v>
      </c>
      <c r="CA177" s="23" t="s">
        <v>113</v>
      </c>
      <c r="CB177" t="s">
        <v>117</v>
      </c>
      <c r="CC177" t="s">
        <v>118</v>
      </c>
    </row>
    <row r="178" spans="1:81" x14ac:dyDescent="0.25">
      <c r="A178" s="23">
        <v>2024</v>
      </c>
      <c r="B178" s="25">
        <v>167</v>
      </c>
      <c r="C178" s="23" t="s">
        <v>87</v>
      </c>
      <c r="D178" t="s">
        <v>88</v>
      </c>
      <c r="E178" t="s">
        <v>89</v>
      </c>
      <c r="F178" t="s">
        <v>90</v>
      </c>
      <c r="G178" t="s">
        <v>91</v>
      </c>
      <c r="H178" s="23" t="s">
        <v>92</v>
      </c>
      <c r="I178" s="23" t="s">
        <v>119</v>
      </c>
      <c r="J178" t="s">
        <v>1382</v>
      </c>
      <c r="K178" s="23" t="s">
        <v>95</v>
      </c>
      <c r="L178" s="20" t="s">
        <v>130</v>
      </c>
      <c r="M178" s="28" t="s">
        <v>1383</v>
      </c>
      <c r="N178" s="23"/>
      <c r="O178" s="23" t="s">
        <v>98</v>
      </c>
      <c r="P178" s="20" t="s">
        <v>1263</v>
      </c>
      <c r="Q178" s="20" t="s">
        <v>100</v>
      </c>
      <c r="R178" t="s">
        <v>1384</v>
      </c>
      <c r="S178" t="s">
        <v>1385</v>
      </c>
      <c r="T178" t="s">
        <v>1386</v>
      </c>
      <c r="U178" s="6">
        <v>44000000</v>
      </c>
      <c r="V178" s="6">
        <v>44000000</v>
      </c>
      <c r="W178" s="29">
        <v>4000000</v>
      </c>
      <c r="X178" s="29">
        <v>0</v>
      </c>
      <c r="Y178" s="23" t="s">
        <v>104</v>
      </c>
      <c r="Z178" t="s">
        <v>98</v>
      </c>
      <c r="AA178" t="s">
        <v>105</v>
      </c>
      <c r="AB178" s="30"/>
      <c r="AC178" s="30"/>
      <c r="AD178" s="30"/>
      <c r="AE178" s="24">
        <v>2424</v>
      </c>
      <c r="AF178" s="31">
        <v>45294</v>
      </c>
      <c r="AG178">
        <v>28824</v>
      </c>
      <c r="AH178" s="26">
        <v>45313</v>
      </c>
      <c r="AI178" s="32" t="s">
        <v>106</v>
      </c>
      <c r="AJ178" t="s">
        <v>656</v>
      </c>
      <c r="AK178" s="33"/>
      <c r="AL178" t="s">
        <v>98</v>
      </c>
      <c r="AM178" s="26">
        <v>45309</v>
      </c>
      <c r="AN178" s="23" t="s">
        <v>108</v>
      </c>
      <c r="AO178" s="23" t="s">
        <v>108</v>
      </c>
      <c r="AP178" t="s">
        <v>109</v>
      </c>
      <c r="AQ178" t="s">
        <v>657</v>
      </c>
      <c r="AR178" t="s">
        <v>658</v>
      </c>
      <c r="AS178" t="s">
        <v>100</v>
      </c>
      <c r="AT178" s="23">
        <v>80111600</v>
      </c>
      <c r="AU178" s="41" t="s">
        <v>1387</v>
      </c>
      <c r="AV178" s="23" t="s">
        <v>113</v>
      </c>
      <c r="AW178" s="20" t="s">
        <v>114</v>
      </c>
      <c r="AX178" s="26">
        <v>45309</v>
      </c>
      <c r="AY178" s="20" t="s">
        <v>115</v>
      </c>
      <c r="AZ178" s="26">
        <v>45309</v>
      </c>
      <c r="BA178" s="26">
        <v>45313</v>
      </c>
      <c r="BB178" s="26">
        <v>45647</v>
      </c>
      <c r="BC178" s="35">
        <f>+Tabla3[[#This Row],[FECHA TERMINACION
(INICIAL)]]-Tabla3[[#This Row],[FECHA INICIO]]</f>
        <v>334</v>
      </c>
      <c r="BD178" s="35">
        <f>+Tabla3[[#This Row],[PLAZO DE EJECUCIÓN EN DÍAS (INICIAL)]]/30</f>
        <v>11.133333333333333</v>
      </c>
      <c r="BE178" t="s">
        <v>1388</v>
      </c>
      <c r="BF178" s="29">
        <f>+[1]BD_2!E177</f>
        <v>0</v>
      </c>
      <c r="BG178" s="29">
        <f>[1]BD_2!BA177</f>
        <v>1200000</v>
      </c>
      <c r="BH178" s="23">
        <f>[1]BD_2!CF177</f>
        <v>9</v>
      </c>
      <c r="BI178" s="23">
        <f>+COUNTIF(Tabla3[[#This Row],[VALOR REDUCIDO]:[TOTAL TIEMPO PRORROGADO EN DÍAS
]],"&lt;&gt;0")</f>
        <v>2</v>
      </c>
      <c r="BJ178" s="23" t="str">
        <f>+[1]BD_2!CG177</f>
        <v>2 NO</v>
      </c>
      <c r="BK178" s="26" t="str">
        <f>[1]BD_2!CL177</f>
        <v>2 NO</v>
      </c>
      <c r="BL178" s="23" t="s">
        <v>98</v>
      </c>
      <c r="BM178">
        <f t="shared" si="13"/>
        <v>343</v>
      </c>
      <c r="BN178" s="36">
        <f t="shared" si="14"/>
        <v>45313</v>
      </c>
      <c r="BO178" s="36">
        <f t="shared" si="15"/>
        <v>45656</v>
      </c>
      <c r="BP178" s="37" t="e">
        <f>IF(((#REF!-$BN178)/($BO178-$BN178))&gt;=100%,100%,((#REF!-$BN178)/($BO178-$BN178)))</f>
        <v>#REF!</v>
      </c>
      <c r="BQ178" s="29">
        <f t="shared" si="17"/>
        <v>45200000</v>
      </c>
      <c r="BR178" s="23" t="e">
        <f>+IF(BK178="1 SI","FINALIZADO",IF($BO178&lt;=#REF!,"FINALIZADO","EJECUCIÓN"))</f>
        <v>#REF!</v>
      </c>
      <c r="BS178" s="23">
        <v>45200000</v>
      </c>
      <c r="BT178" s="23">
        <f>+Tabla3[[#This Row],[VALOR TOTAL DE CONTRATO (ANTES DE LIQUIDACIÓN - LIBERACIÓN DE SALDOS)]]-Tabla3[[#This Row],[RECURSO TOTALES DESEMBOLSADOS]]</f>
        <v>0</v>
      </c>
      <c r="BU178" s="23"/>
      <c r="BW178" s="23" t="s">
        <v>98</v>
      </c>
      <c r="BX178" s="23" t="str">
        <f t="shared" si="16"/>
        <v>enero</v>
      </c>
      <c r="BY178" s="23" t="s">
        <v>113</v>
      </c>
      <c r="BZ178" s="23" t="s">
        <v>113</v>
      </c>
      <c r="CA178" s="23" t="s">
        <v>113</v>
      </c>
      <c r="CB178" t="s">
        <v>117</v>
      </c>
      <c r="CC178" t="s">
        <v>118</v>
      </c>
    </row>
    <row r="179" spans="1:81" x14ac:dyDescent="0.25">
      <c r="A179" s="23">
        <v>2024</v>
      </c>
      <c r="B179" s="25">
        <v>168</v>
      </c>
      <c r="C179" s="23" t="s">
        <v>87</v>
      </c>
      <c r="D179" t="s">
        <v>88</v>
      </c>
      <c r="E179" t="s">
        <v>89</v>
      </c>
      <c r="F179" t="s">
        <v>90</v>
      </c>
      <c r="G179" t="s">
        <v>91</v>
      </c>
      <c r="H179" s="23" t="s">
        <v>92</v>
      </c>
      <c r="I179" s="23" t="s">
        <v>119</v>
      </c>
      <c r="J179" t="s">
        <v>1389</v>
      </c>
      <c r="K179" s="23" t="s">
        <v>95</v>
      </c>
      <c r="L179" s="20" t="s">
        <v>1390</v>
      </c>
      <c r="M179" s="28" t="s">
        <v>1391</v>
      </c>
      <c r="N179" s="23"/>
      <c r="O179" s="23" t="s">
        <v>98</v>
      </c>
      <c r="P179" s="20" t="s">
        <v>538</v>
      </c>
      <c r="Q179" s="20" t="s">
        <v>538</v>
      </c>
      <c r="R179" t="s">
        <v>1392</v>
      </c>
      <c r="S179" t="s">
        <v>1393</v>
      </c>
      <c r="T179" t="s">
        <v>1394</v>
      </c>
      <c r="U179" s="6">
        <v>87756000</v>
      </c>
      <c r="V179" s="6">
        <v>87756000</v>
      </c>
      <c r="W179" s="29">
        <v>8775600</v>
      </c>
      <c r="X179" s="29">
        <v>0</v>
      </c>
      <c r="Y179" s="23" t="s">
        <v>104</v>
      </c>
      <c r="Z179" t="s">
        <v>98</v>
      </c>
      <c r="AA179" t="s">
        <v>105</v>
      </c>
      <c r="AB179" s="30"/>
      <c r="AC179" s="30"/>
      <c r="AD179" s="30"/>
      <c r="AE179" s="24">
        <v>5224</v>
      </c>
      <c r="AF179" s="31">
        <v>45295</v>
      </c>
      <c r="AG179">
        <v>24724</v>
      </c>
      <c r="AH179" s="26">
        <v>45310</v>
      </c>
      <c r="AI179" s="32" t="s">
        <v>106</v>
      </c>
      <c r="AJ179" t="s">
        <v>543</v>
      </c>
      <c r="AK179" s="33"/>
      <c r="AL179" t="s">
        <v>98</v>
      </c>
      <c r="AM179" s="26">
        <v>45309</v>
      </c>
      <c r="AN179" s="23" t="s">
        <v>108</v>
      </c>
      <c r="AO179" s="23" t="s">
        <v>108</v>
      </c>
      <c r="AP179" t="s">
        <v>109</v>
      </c>
      <c r="AQ179" t="s">
        <v>1395</v>
      </c>
      <c r="AR179" t="s">
        <v>1396</v>
      </c>
      <c r="AS179" t="s">
        <v>546</v>
      </c>
      <c r="AT179" s="23">
        <v>80111600</v>
      </c>
      <c r="AU179" s="41" t="s">
        <v>1397</v>
      </c>
      <c r="AV179" s="23" t="s">
        <v>113</v>
      </c>
      <c r="AW179" s="20" t="s">
        <v>114</v>
      </c>
      <c r="AX179" s="26">
        <v>45309</v>
      </c>
      <c r="AY179" s="20" t="s">
        <v>115</v>
      </c>
      <c r="AZ179" s="26">
        <v>45309</v>
      </c>
      <c r="BA179" s="26">
        <v>45310</v>
      </c>
      <c r="BB179" s="26">
        <v>45614</v>
      </c>
      <c r="BC179" s="35">
        <f>+Tabla3[[#This Row],[FECHA TERMINACION
(INICIAL)]]-Tabla3[[#This Row],[FECHA INICIO]]</f>
        <v>304</v>
      </c>
      <c r="BD179" s="35">
        <f>+Tabla3[[#This Row],[PLAZO DE EJECUCIÓN EN DÍAS (INICIAL)]]/30</f>
        <v>10.133333333333333</v>
      </c>
      <c r="BE179" t="s">
        <v>1398</v>
      </c>
      <c r="BF179" s="29">
        <f>+[1]BD_2!E178</f>
        <v>0</v>
      </c>
      <c r="BG179" s="29">
        <f>[1]BD_2!BA178</f>
        <v>9360640</v>
      </c>
      <c r="BH179" s="23">
        <f>[1]BD_2!CF178</f>
        <v>32</v>
      </c>
      <c r="BI179" s="23">
        <f>+COUNTIF(Tabla3[[#This Row],[VALOR REDUCIDO]:[TOTAL TIEMPO PRORROGADO EN DÍAS
]],"&lt;&gt;0")</f>
        <v>2</v>
      </c>
      <c r="BJ179" s="23" t="str">
        <f>+[1]BD_2!CG178</f>
        <v>2 NO</v>
      </c>
      <c r="BK179" s="26" t="str">
        <f>[1]BD_2!CL178</f>
        <v>2 NO</v>
      </c>
      <c r="BL179" s="23" t="s">
        <v>98</v>
      </c>
      <c r="BM179">
        <f t="shared" si="13"/>
        <v>336</v>
      </c>
      <c r="BN179" s="36">
        <f t="shared" si="14"/>
        <v>45310</v>
      </c>
      <c r="BO179" s="36">
        <f t="shared" si="15"/>
        <v>45646</v>
      </c>
      <c r="BP179" s="37" t="e">
        <f>IF(((#REF!-$BN179)/($BO179-$BN179))&gt;=100%,100%,((#REF!-$BN179)/($BO179-$BN179)))</f>
        <v>#REF!</v>
      </c>
      <c r="BQ179" s="29">
        <f t="shared" si="17"/>
        <v>97116640</v>
      </c>
      <c r="BR179" s="23" t="e">
        <f>+IF(BK179="1 SI","FINALIZADO",IF($BO179&lt;=#REF!,"FINALIZADO","EJECUCIÓN"))</f>
        <v>#REF!</v>
      </c>
      <c r="BS179" s="23">
        <v>97116640</v>
      </c>
      <c r="BT179" s="23">
        <f>+Tabla3[[#This Row],[VALOR TOTAL DE CONTRATO (ANTES DE LIQUIDACIÓN - LIBERACIÓN DE SALDOS)]]-Tabla3[[#This Row],[RECURSO TOTALES DESEMBOLSADOS]]</f>
        <v>0</v>
      </c>
      <c r="BU179" s="23"/>
      <c r="BW179" s="23" t="s">
        <v>98</v>
      </c>
      <c r="BX179" s="23" t="str">
        <f t="shared" si="16"/>
        <v>enero</v>
      </c>
      <c r="BY179" s="23" t="s">
        <v>113</v>
      </c>
      <c r="BZ179" s="23" t="s">
        <v>113</v>
      </c>
      <c r="CA179" s="23" t="s">
        <v>113</v>
      </c>
      <c r="CB179" t="s">
        <v>117</v>
      </c>
      <c r="CC179" t="s">
        <v>118</v>
      </c>
    </row>
    <row r="180" spans="1:81" x14ac:dyDescent="0.25">
      <c r="A180" s="23">
        <v>2024</v>
      </c>
      <c r="B180" s="25">
        <v>169</v>
      </c>
      <c r="C180" s="23" t="s">
        <v>87</v>
      </c>
      <c r="D180" t="s">
        <v>88</v>
      </c>
      <c r="E180" t="s">
        <v>89</v>
      </c>
      <c r="F180" t="s">
        <v>90</v>
      </c>
      <c r="G180" t="s">
        <v>91</v>
      </c>
      <c r="H180" s="23" t="s">
        <v>92</v>
      </c>
      <c r="I180" s="23" t="s">
        <v>119</v>
      </c>
      <c r="J180" t="s">
        <v>1399</v>
      </c>
      <c r="K180" s="23" t="s">
        <v>95</v>
      </c>
      <c r="L180" s="20" t="s">
        <v>1400</v>
      </c>
      <c r="M180" s="28" t="s">
        <v>1401</v>
      </c>
      <c r="N180" s="23"/>
      <c r="O180" s="23" t="s">
        <v>98</v>
      </c>
      <c r="P180" s="20" t="s">
        <v>867</v>
      </c>
      <c r="Q180" s="20" t="s">
        <v>867</v>
      </c>
      <c r="R180" t="s">
        <v>1402</v>
      </c>
      <c r="S180" t="s">
        <v>1403</v>
      </c>
      <c r="T180" t="s">
        <v>1404</v>
      </c>
      <c r="U180" s="6">
        <v>153793068</v>
      </c>
      <c r="V180" s="6">
        <v>153793068</v>
      </c>
      <c r="W180" s="29">
        <v>13490620</v>
      </c>
      <c r="X180" s="29">
        <v>0</v>
      </c>
      <c r="Y180" s="23" t="s">
        <v>104</v>
      </c>
      <c r="Z180" t="s">
        <v>98</v>
      </c>
      <c r="AA180" t="s">
        <v>105</v>
      </c>
      <c r="AB180" s="30"/>
      <c r="AC180" s="30"/>
      <c r="AD180" s="30"/>
      <c r="AE180" s="24">
        <v>5624</v>
      </c>
      <c r="AF180" s="31">
        <v>45295</v>
      </c>
      <c r="AG180">
        <v>21624</v>
      </c>
      <c r="AH180" s="26">
        <v>45310</v>
      </c>
      <c r="AI180" s="32" t="s">
        <v>106</v>
      </c>
      <c r="AJ180" t="s">
        <v>871</v>
      </c>
      <c r="AK180" s="33"/>
      <c r="AL180" t="s">
        <v>98</v>
      </c>
      <c r="AM180" s="26">
        <v>45309</v>
      </c>
      <c r="AN180" s="23" t="s">
        <v>108</v>
      </c>
      <c r="AO180" s="23" t="s">
        <v>108</v>
      </c>
      <c r="AP180" t="s">
        <v>109</v>
      </c>
      <c r="AQ180" t="s">
        <v>872</v>
      </c>
      <c r="AR180" t="s">
        <v>873</v>
      </c>
      <c r="AS180" t="s">
        <v>874</v>
      </c>
      <c r="AT180" s="23">
        <v>80111600</v>
      </c>
      <c r="AU180" s="41" t="s">
        <v>1405</v>
      </c>
      <c r="AV180" s="23" t="s">
        <v>113</v>
      </c>
      <c r="AW180" s="20" t="s">
        <v>114</v>
      </c>
      <c r="AX180" s="26">
        <v>45309</v>
      </c>
      <c r="AY180" s="20" t="s">
        <v>115</v>
      </c>
      <c r="AZ180" s="26">
        <v>45309</v>
      </c>
      <c r="BA180" s="26">
        <v>45310</v>
      </c>
      <c r="BB180" s="26">
        <v>45656</v>
      </c>
      <c r="BC180" s="35">
        <f>+Tabla3[[#This Row],[FECHA TERMINACION
(INICIAL)]]-Tabla3[[#This Row],[FECHA INICIO]]</f>
        <v>346</v>
      </c>
      <c r="BD180" s="35">
        <f>+Tabla3[[#This Row],[PLAZO DE EJECUCIÓN EN DÍAS (INICIAL)]]/30</f>
        <v>11.533333333333333</v>
      </c>
      <c r="BE180" t="s">
        <v>1406</v>
      </c>
      <c r="BF180" s="29">
        <f>+[1]BD_2!E179</f>
        <v>0</v>
      </c>
      <c r="BG180" s="29">
        <f>[1]BD_2!BA179</f>
        <v>0</v>
      </c>
      <c r="BH180" s="23">
        <f>[1]BD_2!CF179</f>
        <v>0</v>
      </c>
      <c r="BI180" s="23">
        <f>+COUNTIF(Tabla3[[#This Row],[VALOR REDUCIDO]:[TOTAL TIEMPO PRORROGADO EN DÍAS
]],"&lt;&gt;0")</f>
        <v>0</v>
      </c>
      <c r="BJ180" s="23" t="str">
        <f>+[1]BD_2!CG179</f>
        <v>2 NO</v>
      </c>
      <c r="BK180" s="26" t="str">
        <f>[1]BD_2!CL179</f>
        <v>2 NO</v>
      </c>
      <c r="BL180" s="23" t="s">
        <v>98</v>
      </c>
      <c r="BM180">
        <f t="shared" si="13"/>
        <v>346</v>
      </c>
      <c r="BN180" s="36">
        <f t="shared" si="14"/>
        <v>45310</v>
      </c>
      <c r="BO180" s="36">
        <f t="shared" si="15"/>
        <v>45656</v>
      </c>
      <c r="BP180" s="37" t="e">
        <f>IF(((#REF!-$BN180)/($BO180-$BN180))&gt;=100%,100%,((#REF!-$BN180)/($BO180-$BN180)))</f>
        <v>#REF!</v>
      </c>
      <c r="BQ180" s="29">
        <f t="shared" si="17"/>
        <v>153793068</v>
      </c>
      <c r="BR180" s="23" t="e">
        <f>+IF(BK180="1 SI","FINALIZADO",IF($BO180&lt;=#REF!,"FINALIZADO","EJECUCIÓN"))</f>
        <v>#REF!</v>
      </c>
      <c r="BS180" s="23">
        <v>153793068</v>
      </c>
      <c r="BT180" s="23">
        <f>+Tabla3[[#This Row],[VALOR TOTAL DE CONTRATO (ANTES DE LIQUIDACIÓN - LIBERACIÓN DE SALDOS)]]-Tabla3[[#This Row],[RECURSO TOTALES DESEMBOLSADOS]]</f>
        <v>0</v>
      </c>
      <c r="BU180" s="23"/>
      <c r="BW180" s="23" t="s">
        <v>98</v>
      </c>
      <c r="BX180" s="23" t="str">
        <f t="shared" si="16"/>
        <v>enero</v>
      </c>
      <c r="BY180" s="23" t="s">
        <v>113</v>
      </c>
      <c r="BZ180" s="23" t="s">
        <v>113</v>
      </c>
      <c r="CA180" s="23" t="s">
        <v>113</v>
      </c>
      <c r="CB180" t="s">
        <v>117</v>
      </c>
      <c r="CC180" t="s">
        <v>118</v>
      </c>
    </row>
    <row r="181" spans="1:81" x14ac:dyDescent="0.25">
      <c r="A181" s="23">
        <v>2024</v>
      </c>
      <c r="B181" s="25">
        <v>170</v>
      </c>
      <c r="C181" s="23" t="s">
        <v>87</v>
      </c>
      <c r="D181" t="s">
        <v>88</v>
      </c>
      <c r="E181" t="s">
        <v>89</v>
      </c>
      <c r="F181" t="s">
        <v>90</v>
      </c>
      <c r="G181" t="s">
        <v>91</v>
      </c>
      <c r="H181" s="23" t="s">
        <v>92</v>
      </c>
      <c r="I181" s="23" t="s">
        <v>119</v>
      </c>
      <c r="J181" t="s">
        <v>1407</v>
      </c>
      <c r="K181" s="23" t="s">
        <v>95</v>
      </c>
      <c r="L181" s="20" t="s">
        <v>121</v>
      </c>
      <c r="M181" s="28" t="s">
        <v>1408</v>
      </c>
      <c r="N181" s="23"/>
      <c r="O181" s="23" t="s">
        <v>98</v>
      </c>
      <c r="P181" s="20" t="s">
        <v>1263</v>
      </c>
      <c r="Q181" s="20" t="s">
        <v>100</v>
      </c>
      <c r="R181" t="s">
        <v>1409</v>
      </c>
      <c r="S181" t="s">
        <v>1410</v>
      </c>
      <c r="T181" t="s">
        <v>1411</v>
      </c>
      <c r="U181" s="6">
        <v>77000000</v>
      </c>
      <c r="V181" s="6">
        <v>77000000</v>
      </c>
      <c r="W181" s="29">
        <v>7000000</v>
      </c>
      <c r="X181" s="29">
        <v>0</v>
      </c>
      <c r="Y181" s="23" t="s">
        <v>104</v>
      </c>
      <c r="Z181" t="s">
        <v>98</v>
      </c>
      <c r="AA181" t="s">
        <v>105</v>
      </c>
      <c r="AB181" s="30"/>
      <c r="AC181" s="30"/>
      <c r="AD181" s="30"/>
      <c r="AE181" s="24">
        <v>2424</v>
      </c>
      <c r="AF181" s="31">
        <v>45294</v>
      </c>
      <c r="AG181">
        <v>34624</v>
      </c>
      <c r="AH181" s="26">
        <v>45315</v>
      </c>
      <c r="AI181" s="32" t="s">
        <v>106</v>
      </c>
      <c r="AJ181" t="s">
        <v>656</v>
      </c>
      <c r="AK181" s="33"/>
      <c r="AL181" t="s">
        <v>98</v>
      </c>
      <c r="AM181" s="26">
        <v>45314</v>
      </c>
      <c r="AN181" s="23" t="s">
        <v>108</v>
      </c>
      <c r="AO181" s="23" t="s">
        <v>108</v>
      </c>
      <c r="AP181" t="s">
        <v>109</v>
      </c>
      <c r="AQ181" t="s">
        <v>657</v>
      </c>
      <c r="AR181" t="s">
        <v>658</v>
      </c>
      <c r="AS181" t="s">
        <v>100</v>
      </c>
      <c r="AT181" s="23">
        <v>80111600</v>
      </c>
      <c r="AU181" s="41" t="s">
        <v>1412</v>
      </c>
      <c r="AV181" s="23" t="s">
        <v>113</v>
      </c>
      <c r="AW181" s="20" t="s">
        <v>114</v>
      </c>
      <c r="AX181" s="26">
        <v>45314</v>
      </c>
      <c r="AY181" s="20" t="s">
        <v>115</v>
      </c>
      <c r="AZ181" s="26">
        <v>45314</v>
      </c>
      <c r="BA181" s="26">
        <v>45315</v>
      </c>
      <c r="BB181" s="26">
        <v>45649</v>
      </c>
      <c r="BC181" s="35">
        <f>+Tabla3[[#This Row],[FECHA TERMINACION
(INICIAL)]]-Tabla3[[#This Row],[FECHA INICIO]]</f>
        <v>334</v>
      </c>
      <c r="BD181" s="35">
        <f>+Tabla3[[#This Row],[PLAZO DE EJECUCIÓN EN DÍAS (INICIAL)]]/30</f>
        <v>11.133333333333333</v>
      </c>
      <c r="BE181" t="s">
        <v>1268</v>
      </c>
      <c r="BF181" s="29">
        <f>+[1]BD_2!E180</f>
        <v>0</v>
      </c>
      <c r="BG181" s="29">
        <f>[1]BD_2!BA180</f>
        <v>0</v>
      </c>
      <c r="BH181" s="23">
        <f>[1]BD_2!CF180</f>
        <v>0</v>
      </c>
      <c r="BI181" s="23">
        <f>+COUNTIF(Tabla3[[#This Row],[VALOR REDUCIDO]:[TOTAL TIEMPO PRORROGADO EN DÍAS
]],"&lt;&gt;0")</f>
        <v>0</v>
      </c>
      <c r="BJ181" s="23" t="str">
        <f>+[1]BD_2!CG180</f>
        <v>2 NO</v>
      </c>
      <c r="BK181" s="26" t="str">
        <f>[1]BD_2!CL180</f>
        <v>2 NO</v>
      </c>
      <c r="BL181" s="23" t="s">
        <v>98</v>
      </c>
      <c r="BM181">
        <f t="shared" si="13"/>
        <v>334</v>
      </c>
      <c r="BN181" s="36">
        <f t="shared" si="14"/>
        <v>45315</v>
      </c>
      <c r="BO181" s="36">
        <f t="shared" si="15"/>
        <v>45649</v>
      </c>
      <c r="BP181" s="37" t="e">
        <f>IF(((#REF!-$BN181)/($BO181-$BN181))&gt;=100%,100%,((#REF!-$BN181)/($BO181-$BN181)))</f>
        <v>#REF!</v>
      </c>
      <c r="BQ181" s="29">
        <f t="shared" si="17"/>
        <v>77000000</v>
      </c>
      <c r="BR181" s="23" t="e">
        <f>+IF(BK181="1 SI","FINALIZADO",IF($BO181&lt;=#REF!,"FINALIZADO","EJECUCIÓN"))</f>
        <v>#REF!</v>
      </c>
      <c r="BS181" s="23">
        <v>77000000</v>
      </c>
      <c r="BT181" s="23">
        <f>+Tabla3[[#This Row],[VALOR TOTAL DE CONTRATO (ANTES DE LIQUIDACIÓN - LIBERACIÓN DE SALDOS)]]-Tabla3[[#This Row],[RECURSO TOTALES DESEMBOLSADOS]]</f>
        <v>0</v>
      </c>
      <c r="BU181" s="23"/>
      <c r="BW181" s="23" t="s">
        <v>98</v>
      </c>
      <c r="BX181" s="23" t="str">
        <f t="shared" si="16"/>
        <v>enero</v>
      </c>
      <c r="BY181" s="23" t="s">
        <v>113</v>
      </c>
      <c r="BZ181" s="23" t="s">
        <v>113</v>
      </c>
      <c r="CA181" s="23" t="s">
        <v>113</v>
      </c>
      <c r="CB181" t="s">
        <v>117</v>
      </c>
      <c r="CC181" t="s">
        <v>118</v>
      </c>
    </row>
    <row r="182" spans="1:81" x14ac:dyDescent="0.25">
      <c r="A182" s="23">
        <v>2024</v>
      </c>
      <c r="B182" s="25">
        <v>171</v>
      </c>
      <c r="C182" s="23" t="s">
        <v>87</v>
      </c>
      <c r="D182" t="s">
        <v>88</v>
      </c>
      <c r="E182" t="s">
        <v>89</v>
      </c>
      <c r="F182" t="s">
        <v>90</v>
      </c>
      <c r="G182" t="s">
        <v>91</v>
      </c>
      <c r="H182" s="23" t="s">
        <v>92</v>
      </c>
      <c r="I182" s="23" t="s">
        <v>119</v>
      </c>
      <c r="J182" t="s">
        <v>1413</v>
      </c>
      <c r="K182" s="23" t="s">
        <v>95</v>
      </c>
      <c r="L182" s="20" t="s">
        <v>929</v>
      </c>
      <c r="M182" s="28" t="s">
        <v>1414</v>
      </c>
      <c r="N182" s="23"/>
      <c r="O182" s="23" t="s">
        <v>98</v>
      </c>
      <c r="P182" s="20" t="s">
        <v>1263</v>
      </c>
      <c r="Q182" s="20" t="s">
        <v>100</v>
      </c>
      <c r="R182" t="s">
        <v>1415</v>
      </c>
      <c r="S182" t="s">
        <v>1416</v>
      </c>
      <c r="T182" t="s">
        <v>1417</v>
      </c>
      <c r="U182" s="6">
        <v>95172000</v>
      </c>
      <c r="V182" s="6">
        <v>95172000</v>
      </c>
      <c r="W182" s="29">
        <v>8652000</v>
      </c>
      <c r="X182" s="29">
        <v>0</v>
      </c>
      <c r="Y182" s="23" t="s">
        <v>104</v>
      </c>
      <c r="Z182" t="s">
        <v>98</v>
      </c>
      <c r="AA182" t="s">
        <v>105</v>
      </c>
      <c r="AB182" s="30"/>
      <c r="AC182" s="30"/>
      <c r="AD182" s="30"/>
      <c r="AE182" s="24">
        <v>2424</v>
      </c>
      <c r="AF182" s="31">
        <v>45294</v>
      </c>
      <c r="AG182">
        <v>50024</v>
      </c>
      <c r="AH182" s="26">
        <v>45321</v>
      </c>
      <c r="AI182" s="32" t="s">
        <v>106</v>
      </c>
      <c r="AJ182" t="s">
        <v>656</v>
      </c>
      <c r="AK182" s="33"/>
      <c r="AL182" t="s">
        <v>98</v>
      </c>
      <c r="AM182" s="26">
        <v>45320</v>
      </c>
      <c r="AN182" s="23" t="s">
        <v>108</v>
      </c>
      <c r="AO182" s="23" t="s">
        <v>108</v>
      </c>
      <c r="AP182" t="s">
        <v>109</v>
      </c>
      <c r="AQ182" t="s">
        <v>657</v>
      </c>
      <c r="AR182" t="s">
        <v>658</v>
      </c>
      <c r="AS182" t="s">
        <v>100</v>
      </c>
      <c r="AT182" s="23">
        <v>80111600</v>
      </c>
      <c r="AU182" s="41" t="s">
        <v>1418</v>
      </c>
      <c r="AV182" s="23" t="s">
        <v>113</v>
      </c>
      <c r="AW182" s="20" t="s">
        <v>114</v>
      </c>
      <c r="AX182" s="26">
        <v>45320</v>
      </c>
      <c r="AY182" s="20" t="s">
        <v>115</v>
      </c>
      <c r="AZ182" s="26">
        <v>45320</v>
      </c>
      <c r="BA182" s="26">
        <v>45321</v>
      </c>
      <c r="BB182" s="26">
        <v>45655</v>
      </c>
      <c r="BC182" s="35">
        <f>+Tabla3[[#This Row],[FECHA TERMINACION
(INICIAL)]]-Tabla3[[#This Row],[FECHA INICIO]]</f>
        <v>334</v>
      </c>
      <c r="BD182" s="35">
        <f>+Tabla3[[#This Row],[PLAZO DE EJECUCIÓN EN DÍAS (INICIAL)]]/30</f>
        <v>11.133333333333333</v>
      </c>
      <c r="BE182" t="s">
        <v>1381</v>
      </c>
      <c r="BF182" s="29">
        <f>+[1]BD_2!E181</f>
        <v>0</v>
      </c>
      <c r="BG182" s="29">
        <f>[1]BD_2!BA181</f>
        <v>0</v>
      </c>
      <c r="BH182" s="23">
        <f>[1]BD_2!CF181</f>
        <v>0</v>
      </c>
      <c r="BI182" s="23">
        <f>+COUNTIF(Tabla3[[#This Row],[VALOR REDUCIDO]:[TOTAL TIEMPO PRORROGADO EN DÍAS
]],"&lt;&gt;0")</f>
        <v>0</v>
      </c>
      <c r="BJ182" s="23" t="str">
        <f>+[1]BD_2!CG181</f>
        <v>2 NO</v>
      </c>
      <c r="BK182" s="26" t="str">
        <f>[1]BD_2!CL181</f>
        <v>1 SI</v>
      </c>
      <c r="BL182" s="23" t="s">
        <v>98</v>
      </c>
      <c r="BM182">
        <f t="shared" si="13"/>
        <v>334</v>
      </c>
      <c r="BN182" s="36">
        <f t="shared" si="14"/>
        <v>45321</v>
      </c>
      <c r="BO182" s="36">
        <f t="shared" si="15"/>
        <v>45655</v>
      </c>
      <c r="BP182" s="37" t="e">
        <f>IF(((#REF!-$BN182)/($BO182-$BN182))&gt;=100%,100%,((#REF!-$BN182)/($BO182-$BN182)))</f>
        <v>#REF!</v>
      </c>
      <c r="BQ182" s="29">
        <f t="shared" si="17"/>
        <v>95172000</v>
      </c>
      <c r="BR182" s="23" t="str">
        <f>+IF(BK182="1 SI","FINALIZADO",IF($BO182&lt;=#REF!,"FINALIZADO","EJECUCIÓN"))</f>
        <v>FINALIZADO</v>
      </c>
      <c r="BS182" s="23">
        <v>72676800</v>
      </c>
      <c r="BT182" s="23">
        <f>+Tabla3[[#This Row],[VALOR TOTAL DE CONTRATO (ANTES DE LIQUIDACIÓN - LIBERACIÓN DE SALDOS)]]-Tabla3[[#This Row],[RECURSO TOTALES DESEMBOLSADOS]]</f>
        <v>22495200</v>
      </c>
      <c r="BU182" s="23"/>
      <c r="BW182" s="23" t="s">
        <v>98</v>
      </c>
      <c r="BX182" s="23" t="str">
        <f t="shared" si="16"/>
        <v>enero</v>
      </c>
      <c r="BY182" s="23" t="s">
        <v>113</v>
      </c>
      <c r="BZ182" s="23" t="s">
        <v>113</v>
      </c>
      <c r="CA182" s="23" t="s">
        <v>113</v>
      </c>
      <c r="CB182" t="s">
        <v>117</v>
      </c>
      <c r="CC182" t="s">
        <v>118</v>
      </c>
    </row>
    <row r="183" spans="1:81" x14ac:dyDescent="0.25">
      <c r="A183" s="23">
        <v>2024</v>
      </c>
      <c r="B183" s="25">
        <v>172</v>
      </c>
      <c r="C183" s="23" t="s">
        <v>87</v>
      </c>
      <c r="D183" t="s">
        <v>88</v>
      </c>
      <c r="E183" t="s">
        <v>89</v>
      </c>
      <c r="F183" t="s">
        <v>90</v>
      </c>
      <c r="G183" t="s">
        <v>91</v>
      </c>
      <c r="H183" s="23" t="s">
        <v>92</v>
      </c>
      <c r="I183" s="23" t="s">
        <v>119</v>
      </c>
      <c r="J183" t="s">
        <v>1419</v>
      </c>
      <c r="K183" s="23" t="s">
        <v>95</v>
      </c>
      <c r="L183" s="20" t="s">
        <v>1420</v>
      </c>
      <c r="M183" s="28" t="s">
        <v>1421</v>
      </c>
      <c r="N183" s="23"/>
      <c r="O183" s="23" t="s">
        <v>98</v>
      </c>
      <c r="P183" s="20" t="s">
        <v>269</v>
      </c>
      <c r="Q183" s="20" t="s">
        <v>269</v>
      </c>
      <c r="R183" t="s">
        <v>1083</v>
      </c>
      <c r="S183" t="s">
        <v>1084</v>
      </c>
      <c r="T183" t="s">
        <v>1085</v>
      </c>
      <c r="U183" s="6">
        <v>92796000</v>
      </c>
      <c r="V183" s="6">
        <v>92796000</v>
      </c>
      <c r="W183" s="29">
        <v>8140000</v>
      </c>
      <c r="X183" s="29">
        <v>0</v>
      </c>
      <c r="Y183" s="23" t="s">
        <v>104</v>
      </c>
      <c r="Z183" t="s">
        <v>98</v>
      </c>
      <c r="AA183" t="s">
        <v>105</v>
      </c>
      <c r="AB183" s="30"/>
      <c r="AC183" s="30"/>
      <c r="AD183" s="30"/>
      <c r="AE183" s="24">
        <v>5524</v>
      </c>
      <c r="AF183" s="31">
        <v>45295</v>
      </c>
      <c r="AG183">
        <v>23124</v>
      </c>
      <c r="AH183" s="26">
        <v>45310</v>
      </c>
      <c r="AI183" s="32" t="s">
        <v>106</v>
      </c>
      <c r="AJ183" t="s">
        <v>940</v>
      </c>
      <c r="AK183" s="33"/>
      <c r="AL183" t="s">
        <v>98</v>
      </c>
      <c r="AM183" s="26">
        <v>45309</v>
      </c>
      <c r="AN183" s="23" t="s">
        <v>108</v>
      </c>
      <c r="AO183" s="23" t="s">
        <v>108</v>
      </c>
      <c r="AP183" t="s">
        <v>109</v>
      </c>
      <c r="AQ183" t="s">
        <v>274</v>
      </c>
      <c r="AR183" t="s">
        <v>275</v>
      </c>
      <c r="AS183" t="s">
        <v>269</v>
      </c>
      <c r="AT183" s="23">
        <v>80111600</v>
      </c>
      <c r="AU183" s="41" t="s">
        <v>1422</v>
      </c>
      <c r="AV183" s="23" t="s">
        <v>113</v>
      </c>
      <c r="AW183" s="20" t="s">
        <v>114</v>
      </c>
      <c r="AX183" s="26">
        <v>45310</v>
      </c>
      <c r="AY183" s="20" t="s">
        <v>115</v>
      </c>
      <c r="AZ183" s="26">
        <v>45310</v>
      </c>
      <c r="BA183" s="26">
        <v>45310</v>
      </c>
      <c r="BB183" s="26">
        <v>45656</v>
      </c>
      <c r="BC183" s="35">
        <f>+Tabla3[[#This Row],[FECHA TERMINACION
(INICIAL)]]-Tabla3[[#This Row],[FECHA INICIO]]</f>
        <v>346</v>
      </c>
      <c r="BD183" s="35">
        <f>+Tabla3[[#This Row],[PLAZO DE EJECUCIÓN EN DÍAS (INICIAL)]]/30</f>
        <v>11.533333333333333</v>
      </c>
      <c r="BE183" t="s">
        <v>1087</v>
      </c>
      <c r="BF183" s="29">
        <f>+[1]BD_2!E182</f>
        <v>0</v>
      </c>
      <c r="BG183" s="29">
        <f>[1]BD_2!BA182</f>
        <v>0</v>
      </c>
      <c r="BH183" s="23">
        <f>[1]BD_2!CF182</f>
        <v>0</v>
      </c>
      <c r="BI183" s="23">
        <f>+COUNTIF(Tabla3[[#This Row],[VALOR REDUCIDO]:[TOTAL TIEMPO PRORROGADO EN DÍAS
]],"&lt;&gt;0")</f>
        <v>0</v>
      </c>
      <c r="BJ183" s="23" t="str">
        <f>+[1]BD_2!CG182</f>
        <v>2 NO</v>
      </c>
      <c r="BK183" s="26" t="str">
        <f>[1]BD_2!CL182</f>
        <v>2 NO</v>
      </c>
      <c r="BL183" s="23" t="s">
        <v>98</v>
      </c>
      <c r="BM183">
        <f t="shared" si="13"/>
        <v>346</v>
      </c>
      <c r="BN183" s="36">
        <f t="shared" si="14"/>
        <v>45310</v>
      </c>
      <c r="BO183" s="36">
        <f t="shared" si="15"/>
        <v>45656</v>
      </c>
      <c r="BP183" s="37" t="e">
        <f>IF(((#REF!-$BN183)/($BO183-$BN183))&gt;=100%,100%,((#REF!-$BN183)/($BO183-$BN183)))</f>
        <v>#REF!</v>
      </c>
      <c r="BQ183" s="29">
        <f t="shared" si="17"/>
        <v>92796000</v>
      </c>
      <c r="BR183" s="23" t="e">
        <f>+IF(BK183="1 SI","FINALIZADO",IF($BO183&lt;=#REF!,"FINALIZADO","EJECUCIÓN"))</f>
        <v>#REF!</v>
      </c>
      <c r="BS183" s="23">
        <v>92796000</v>
      </c>
      <c r="BT183" s="23">
        <f>+Tabla3[[#This Row],[VALOR TOTAL DE CONTRATO (ANTES DE LIQUIDACIÓN - LIBERACIÓN DE SALDOS)]]-Tabla3[[#This Row],[RECURSO TOTALES DESEMBOLSADOS]]</f>
        <v>0</v>
      </c>
      <c r="BU183" s="23"/>
      <c r="BW183" s="23" t="s">
        <v>98</v>
      </c>
      <c r="BX183" s="23" t="str">
        <f t="shared" si="16"/>
        <v>enero</v>
      </c>
      <c r="BY183" s="23" t="s">
        <v>113</v>
      </c>
      <c r="BZ183" s="23" t="s">
        <v>113</v>
      </c>
      <c r="CA183" s="23" t="s">
        <v>113</v>
      </c>
      <c r="CB183" t="s">
        <v>117</v>
      </c>
      <c r="CC183" t="s">
        <v>118</v>
      </c>
    </row>
    <row r="184" spans="1:81" x14ac:dyDescent="0.25">
      <c r="A184" s="23">
        <v>2024</v>
      </c>
      <c r="B184" s="25">
        <v>173</v>
      </c>
      <c r="C184" s="23" t="s">
        <v>87</v>
      </c>
      <c r="D184" t="s">
        <v>88</v>
      </c>
      <c r="E184" t="s">
        <v>89</v>
      </c>
      <c r="F184" t="s">
        <v>90</v>
      </c>
      <c r="G184" t="s">
        <v>91</v>
      </c>
      <c r="H184" s="23" t="s">
        <v>92</v>
      </c>
      <c r="I184" s="23" t="s">
        <v>119</v>
      </c>
      <c r="J184" t="s">
        <v>1423</v>
      </c>
      <c r="K184" s="23" t="s">
        <v>95</v>
      </c>
      <c r="L184" s="20" t="s">
        <v>1424</v>
      </c>
      <c r="M184" s="28" t="s">
        <v>1425</v>
      </c>
      <c r="N184" s="23"/>
      <c r="O184" s="23" t="s">
        <v>98</v>
      </c>
      <c r="P184" s="20" t="s">
        <v>269</v>
      </c>
      <c r="Q184" s="20" t="s">
        <v>269</v>
      </c>
      <c r="R184" t="s">
        <v>1426</v>
      </c>
      <c r="S184" t="s">
        <v>1427</v>
      </c>
      <c r="T184" t="s">
        <v>1428</v>
      </c>
      <c r="U184" s="6">
        <v>64071000</v>
      </c>
      <c r="V184" s="6">
        <v>64071000</v>
      </c>
      <c r="W184" s="29">
        <v>5670000</v>
      </c>
      <c r="X184" s="29">
        <v>0</v>
      </c>
      <c r="Y184" s="23" t="s">
        <v>104</v>
      </c>
      <c r="Z184" t="s">
        <v>98</v>
      </c>
      <c r="AA184" t="s">
        <v>105</v>
      </c>
      <c r="AB184" s="30"/>
      <c r="AC184" s="30"/>
      <c r="AD184" s="30"/>
      <c r="AE184" s="24">
        <v>5524</v>
      </c>
      <c r="AF184" s="31">
        <v>45295</v>
      </c>
      <c r="AG184">
        <v>28924</v>
      </c>
      <c r="AH184" s="26">
        <v>45313</v>
      </c>
      <c r="AI184" s="32" t="s">
        <v>106</v>
      </c>
      <c r="AJ184" t="s">
        <v>273</v>
      </c>
      <c r="AK184" s="33"/>
      <c r="AL184" t="s">
        <v>98</v>
      </c>
      <c r="AM184" s="26">
        <v>45309</v>
      </c>
      <c r="AN184" s="23" t="s">
        <v>108</v>
      </c>
      <c r="AO184" s="23" t="s">
        <v>108</v>
      </c>
      <c r="AP184" t="s">
        <v>109</v>
      </c>
      <c r="AQ184" t="s">
        <v>274</v>
      </c>
      <c r="AR184" t="s">
        <v>275</v>
      </c>
      <c r="AS184" t="s">
        <v>269</v>
      </c>
      <c r="AT184" s="23">
        <v>80111600</v>
      </c>
      <c r="AU184" s="41" t="s">
        <v>1429</v>
      </c>
      <c r="AV184" s="23" t="s">
        <v>113</v>
      </c>
      <c r="AW184" s="20" t="s">
        <v>114</v>
      </c>
      <c r="AX184" s="26">
        <v>45310</v>
      </c>
      <c r="AY184" s="20" t="s">
        <v>115</v>
      </c>
      <c r="AZ184" s="26">
        <v>45310</v>
      </c>
      <c r="BA184" s="26">
        <v>45313</v>
      </c>
      <c r="BB184" s="26">
        <v>45656</v>
      </c>
      <c r="BC184" s="35">
        <f>+Tabla3[[#This Row],[FECHA TERMINACION
(INICIAL)]]-Tabla3[[#This Row],[FECHA INICIO]]</f>
        <v>343</v>
      </c>
      <c r="BD184" s="35">
        <f>+Tabla3[[#This Row],[PLAZO DE EJECUCIÓN EN DÍAS (INICIAL)]]/30</f>
        <v>11.433333333333334</v>
      </c>
      <c r="BE184" t="s">
        <v>1430</v>
      </c>
      <c r="BF184" s="29">
        <f>+[1]BD_2!E183</f>
        <v>0</v>
      </c>
      <c r="BG184" s="29">
        <f>[1]BD_2!BA183</f>
        <v>0</v>
      </c>
      <c r="BH184" s="23">
        <f>[1]BD_2!CF183</f>
        <v>0</v>
      </c>
      <c r="BI184" s="23">
        <f>+COUNTIF(Tabla3[[#This Row],[VALOR REDUCIDO]:[TOTAL TIEMPO PRORROGADO EN DÍAS
]],"&lt;&gt;0")</f>
        <v>0</v>
      </c>
      <c r="BJ184" s="23" t="str">
        <f>+[1]BD_2!CG183</f>
        <v>2 NO</v>
      </c>
      <c r="BK184" s="26" t="str">
        <f>[1]BD_2!CL183</f>
        <v>2 NO</v>
      </c>
      <c r="BL184" s="23" t="s">
        <v>98</v>
      </c>
      <c r="BM184">
        <f t="shared" si="13"/>
        <v>343</v>
      </c>
      <c r="BN184" s="36">
        <f t="shared" si="14"/>
        <v>45313</v>
      </c>
      <c r="BO184" s="36">
        <f t="shared" si="15"/>
        <v>45656</v>
      </c>
      <c r="BP184" s="37" t="e">
        <f>IF(((#REF!-$BN184)/($BO184-$BN184))&gt;=100%,100%,((#REF!-$BN184)/($BO184-$BN184)))</f>
        <v>#REF!</v>
      </c>
      <c r="BQ184" s="29">
        <f t="shared" si="17"/>
        <v>64071000</v>
      </c>
      <c r="BR184" s="23" t="e">
        <f>+IF(BK184="1 SI","FINALIZADO",IF($BO184&lt;=#REF!,"FINALIZADO","EJECUCIÓN"))</f>
        <v>#REF!</v>
      </c>
      <c r="BS184" s="23">
        <v>64071000</v>
      </c>
      <c r="BT184" s="23">
        <f>+Tabla3[[#This Row],[VALOR TOTAL DE CONTRATO (ANTES DE LIQUIDACIÓN - LIBERACIÓN DE SALDOS)]]-Tabla3[[#This Row],[RECURSO TOTALES DESEMBOLSADOS]]</f>
        <v>0</v>
      </c>
      <c r="BU184" s="23"/>
      <c r="BW184" s="23" t="s">
        <v>98</v>
      </c>
      <c r="BX184" s="23" t="str">
        <f t="shared" si="16"/>
        <v>enero</v>
      </c>
      <c r="BY184" s="23" t="s">
        <v>113</v>
      </c>
      <c r="BZ184" s="23" t="s">
        <v>113</v>
      </c>
      <c r="CA184" s="23" t="s">
        <v>113</v>
      </c>
      <c r="CB184" t="s">
        <v>117</v>
      </c>
      <c r="CC184" t="s">
        <v>118</v>
      </c>
    </row>
    <row r="185" spans="1:81" x14ac:dyDescent="0.25">
      <c r="A185" s="23">
        <v>2024</v>
      </c>
      <c r="B185" s="25">
        <v>174</v>
      </c>
      <c r="C185" s="23" t="s">
        <v>87</v>
      </c>
      <c r="D185" t="s">
        <v>88</v>
      </c>
      <c r="E185" t="s">
        <v>89</v>
      </c>
      <c r="F185" t="s">
        <v>90</v>
      </c>
      <c r="G185" t="s">
        <v>91</v>
      </c>
      <c r="H185" s="23" t="s">
        <v>92</v>
      </c>
      <c r="I185" s="23" t="s">
        <v>119</v>
      </c>
      <c r="J185" t="s">
        <v>1431</v>
      </c>
      <c r="K185" s="23" t="s">
        <v>95</v>
      </c>
      <c r="L185" s="20" t="s">
        <v>121</v>
      </c>
      <c r="M185" s="28" t="s">
        <v>1432</v>
      </c>
      <c r="N185" s="23"/>
      <c r="O185" s="23" t="s">
        <v>98</v>
      </c>
      <c r="P185" s="20" t="s">
        <v>186</v>
      </c>
      <c r="Q185" s="20" t="s">
        <v>186</v>
      </c>
      <c r="R185" t="s">
        <v>246</v>
      </c>
      <c r="S185" t="s">
        <v>247</v>
      </c>
      <c r="T185" t="s">
        <v>257</v>
      </c>
      <c r="U185" s="6">
        <v>77000000</v>
      </c>
      <c r="V185" s="6">
        <v>77000000</v>
      </c>
      <c r="W185" s="29">
        <v>7000000</v>
      </c>
      <c r="X185" s="29">
        <v>0</v>
      </c>
      <c r="Y185" s="23" t="s">
        <v>104</v>
      </c>
      <c r="Z185" t="s">
        <v>98</v>
      </c>
      <c r="AA185" t="s">
        <v>105</v>
      </c>
      <c r="AB185" s="30"/>
      <c r="AC185" s="30"/>
      <c r="AD185" s="30"/>
      <c r="AE185" s="24">
        <v>3224</v>
      </c>
      <c r="AF185" s="31">
        <v>45294</v>
      </c>
      <c r="AG185">
        <v>24524</v>
      </c>
      <c r="AH185" s="26">
        <v>45310</v>
      </c>
      <c r="AI185" s="32" t="s">
        <v>106</v>
      </c>
      <c r="AJ185" t="s">
        <v>241</v>
      </c>
      <c r="AK185" s="33"/>
      <c r="AL185" t="s">
        <v>98</v>
      </c>
      <c r="AM185" s="26">
        <v>45309</v>
      </c>
      <c r="AN185" s="23" t="s">
        <v>108</v>
      </c>
      <c r="AO185" s="23" t="s">
        <v>108</v>
      </c>
      <c r="AP185" t="s">
        <v>109</v>
      </c>
      <c r="AQ185" t="s">
        <v>249</v>
      </c>
      <c r="AR185" t="s">
        <v>250</v>
      </c>
      <c r="AS185" t="s">
        <v>186</v>
      </c>
      <c r="AT185" s="23">
        <v>80111600</v>
      </c>
      <c r="AU185" s="41" t="s">
        <v>1433</v>
      </c>
      <c r="AV185" s="23" t="s">
        <v>113</v>
      </c>
      <c r="AW185" s="20" t="s">
        <v>114</v>
      </c>
      <c r="AX185" s="26">
        <v>45309</v>
      </c>
      <c r="AY185" s="20" t="s">
        <v>144</v>
      </c>
      <c r="AZ185" s="26">
        <v>45309</v>
      </c>
      <c r="BA185" s="26">
        <v>45310</v>
      </c>
      <c r="BB185" s="26">
        <v>45644</v>
      </c>
      <c r="BC185" s="35">
        <f>+Tabla3[[#This Row],[FECHA TERMINACION
(INICIAL)]]-Tabla3[[#This Row],[FECHA INICIO]]</f>
        <v>334</v>
      </c>
      <c r="BD185" s="35">
        <f>+Tabla3[[#This Row],[PLAZO DE EJECUCIÓN EN DÍAS (INICIAL)]]/30</f>
        <v>11.133333333333333</v>
      </c>
      <c r="BE185" t="s">
        <v>259</v>
      </c>
      <c r="BF185" s="29">
        <f>+[1]BD_2!E184</f>
        <v>0</v>
      </c>
      <c r="BG185" s="29">
        <f>[1]BD_2!BA184</f>
        <v>0</v>
      </c>
      <c r="BH185" s="23">
        <f>[1]BD_2!CF184</f>
        <v>0</v>
      </c>
      <c r="BI185" s="23">
        <f>+COUNTIF(Tabla3[[#This Row],[VALOR REDUCIDO]:[TOTAL TIEMPO PRORROGADO EN DÍAS
]],"&lt;&gt;0")</f>
        <v>0</v>
      </c>
      <c r="BJ185" s="23" t="str">
        <f>+[1]BD_2!CG184</f>
        <v>2 NO</v>
      </c>
      <c r="BK185" s="26" t="str">
        <f>[1]BD_2!CL184</f>
        <v>2 NO</v>
      </c>
      <c r="BL185" s="23" t="s">
        <v>98</v>
      </c>
      <c r="BM185">
        <f t="shared" si="13"/>
        <v>334</v>
      </c>
      <c r="BN185" s="36">
        <f t="shared" si="14"/>
        <v>45310</v>
      </c>
      <c r="BO185" s="36">
        <f t="shared" si="15"/>
        <v>45644</v>
      </c>
      <c r="BP185" s="37" t="e">
        <f>IF(((#REF!-$BN185)/($BO185-$BN185))&gt;=100%,100%,((#REF!-$BN185)/($BO185-$BN185)))</f>
        <v>#REF!</v>
      </c>
      <c r="BQ185" s="29">
        <f t="shared" si="17"/>
        <v>77000000</v>
      </c>
      <c r="BR185" s="23" t="e">
        <f>+IF(BK185="1 SI","FINALIZADO",IF($BO185&lt;=#REF!,"FINALIZADO","EJECUCIÓN"))</f>
        <v>#REF!</v>
      </c>
      <c r="BS185" s="23">
        <v>77000000</v>
      </c>
      <c r="BT185" s="23">
        <f>+Tabla3[[#This Row],[VALOR TOTAL DE CONTRATO (ANTES DE LIQUIDACIÓN - LIBERACIÓN DE SALDOS)]]-Tabla3[[#This Row],[RECURSO TOTALES DESEMBOLSADOS]]</f>
        <v>0</v>
      </c>
      <c r="BU185" s="23"/>
      <c r="BW185" s="23" t="s">
        <v>98</v>
      </c>
      <c r="BX185" s="23" t="str">
        <f t="shared" si="16"/>
        <v>enero</v>
      </c>
      <c r="BY185" s="23" t="s">
        <v>113</v>
      </c>
      <c r="BZ185" s="23" t="s">
        <v>113</v>
      </c>
      <c r="CA185" s="23" t="s">
        <v>113</v>
      </c>
      <c r="CB185" t="s">
        <v>117</v>
      </c>
      <c r="CC185" t="s">
        <v>118</v>
      </c>
    </row>
    <row r="186" spans="1:81" x14ac:dyDescent="0.25">
      <c r="A186" s="23">
        <v>2024</v>
      </c>
      <c r="B186" s="25">
        <v>175</v>
      </c>
      <c r="C186" s="23" t="s">
        <v>87</v>
      </c>
      <c r="D186" t="s">
        <v>88</v>
      </c>
      <c r="E186" t="s">
        <v>89</v>
      </c>
      <c r="F186" t="s">
        <v>90</v>
      </c>
      <c r="G186" t="s">
        <v>91</v>
      </c>
      <c r="H186" s="23" t="s">
        <v>92</v>
      </c>
      <c r="I186" s="23" t="s">
        <v>119</v>
      </c>
      <c r="J186" t="s">
        <v>1434</v>
      </c>
      <c r="K186" s="23" t="s">
        <v>95</v>
      </c>
      <c r="L186" s="20" t="s">
        <v>121</v>
      </c>
      <c r="M186" s="28" t="s">
        <v>1435</v>
      </c>
      <c r="N186" s="23"/>
      <c r="O186" s="23" t="s">
        <v>98</v>
      </c>
      <c r="P186" s="20" t="s">
        <v>1263</v>
      </c>
      <c r="Q186" s="20" t="s">
        <v>100</v>
      </c>
      <c r="R186" t="s">
        <v>1436</v>
      </c>
      <c r="S186" t="s">
        <v>1437</v>
      </c>
      <c r="T186" t="s">
        <v>1438</v>
      </c>
      <c r="U186" s="6">
        <v>77000000</v>
      </c>
      <c r="V186" s="6">
        <v>77000000</v>
      </c>
      <c r="W186" s="29">
        <v>7000000</v>
      </c>
      <c r="X186" s="29">
        <v>0</v>
      </c>
      <c r="Y186" s="23" t="s">
        <v>104</v>
      </c>
      <c r="Z186" t="s">
        <v>98</v>
      </c>
      <c r="AA186" t="s">
        <v>105</v>
      </c>
      <c r="AB186" s="30"/>
      <c r="AC186" s="30"/>
      <c r="AD186" s="30"/>
      <c r="AE186" s="24">
        <v>2424</v>
      </c>
      <c r="AF186" s="31">
        <v>45294</v>
      </c>
      <c r="AG186">
        <v>34524</v>
      </c>
      <c r="AH186" s="26">
        <v>45315</v>
      </c>
      <c r="AI186" s="32" t="s">
        <v>106</v>
      </c>
      <c r="AJ186" t="s">
        <v>656</v>
      </c>
      <c r="AK186" s="33"/>
      <c r="AL186" t="s">
        <v>98</v>
      </c>
      <c r="AM186" s="26">
        <v>45313</v>
      </c>
      <c r="AN186" s="23" t="s">
        <v>108</v>
      </c>
      <c r="AO186" s="23" t="s">
        <v>108</v>
      </c>
      <c r="AP186" t="s">
        <v>109</v>
      </c>
      <c r="AQ186" t="s">
        <v>657</v>
      </c>
      <c r="AR186" t="s">
        <v>658</v>
      </c>
      <c r="AS186" t="s">
        <v>100</v>
      </c>
      <c r="AT186" s="23">
        <v>80111600</v>
      </c>
      <c r="AU186" s="41" t="s">
        <v>1439</v>
      </c>
      <c r="AV186" s="23" t="s">
        <v>113</v>
      </c>
      <c r="AW186" s="20" t="s">
        <v>114</v>
      </c>
      <c r="AX186" s="26">
        <v>45313</v>
      </c>
      <c r="AY186" s="20" t="s">
        <v>115</v>
      </c>
      <c r="AZ186" s="26">
        <v>45313</v>
      </c>
      <c r="BA186" s="26">
        <v>45315</v>
      </c>
      <c r="BB186" s="26">
        <v>45649</v>
      </c>
      <c r="BC186" s="35">
        <f>+Tabla3[[#This Row],[FECHA TERMINACION
(INICIAL)]]-Tabla3[[#This Row],[FECHA INICIO]]</f>
        <v>334</v>
      </c>
      <c r="BD186" s="35">
        <f>+Tabla3[[#This Row],[PLAZO DE EJECUCIÓN EN DÍAS (INICIAL)]]/30</f>
        <v>11.133333333333333</v>
      </c>
      <c r="BE186" t="s">
        <v>1381</v>
      </c>
      <c r="BF186" s="29">
        <f>+[1]BD_2!E185</f>
        <v>0</v>
      </c>
      <c r="BG186" s="29">
        <f>[1]BD_2!BA185</f>
        <v>0</v>
      </c>
      <c r="BH186" s="23">
        <f>[1]BD_2!CF185</f>
        <v>0</v>
      </c>
      <c r="BI186" s="23">
        <f>+COUNTIF(Tabla3[[#This Row],[VALOR REDUCIDO]:[TOTAL TIEMPO PRORROGADO EN DÍAS
]],"&lt;&gt;0")</f>
        <v>0</v>
      </c>
      <c r="BJ186" s="23" t="str">
        <f>+[1]BD_2!CG185</f>
        <v>2 NO</v>
      </c>
      <c r="BK186" s="26" t="str">
        <f>[1]BD_2!CL185</f>
        <v>2 NO</v>
      </c>
      <c r="BL186" s="23" t="s">
        <v>98</v>
      </c>
      <c r="BM186">
        <f t="shared" si="13"/>
        <v>334</v>
      </c>
      <c r="BN186" s="36">
        <f t="shared" si="14"/>
        <v>45315</v>
      </c>
      <c r="BO186" s="36">
        <f t="shared" si="15"/>
        <v>45649</v>
      </c>
      <c r="BP186" s="37" t="e">
        <f>IF(((#REF!-$BN186)/($BO186-$BN186))&gt;=100%,100%,((#REF!-$BN186)/($BO186-$BN186)))</f>
        <v>#REF!</v>
      </c>
      <c r="BQ186" s="29">
        <f t="shared" si="17"/>
        <v>77000000</v>
      </c>
      <c r="BR186" s="23" t="e">
        <f>+IF(BK186="1 SI","FINALIZADO",IF($BO186&lt;=#REF!,"FINALIZADO","EJECUCIÓN"))</f>
        <v>#REF!</v>
      </c>
      <c r="BS186" s="23">
        <v>77000000</v>
      </c>
      <c r="BT186" s="23">
        <f>+Tabla3[[#This Row],[VALOR TOTAL DE CONTRATO (ANTES DE LIQUIDACIÓN - LIBERACIÓN DE SALDOS)]]-Tabla3[[#This Row],[RECURSO TOTALES DESEMBOLSADOS]]</f>
        <v>0</v>
      </c>
      <c r="BU186" s="23"/>
      <c r="BW186" s="23" t="s">
        <v>98</v>
      </c>
      <c r="BX186" s="23" t="str">
        <f t="shared" si="16"/>
        <v>enero</v>
      </c>
      <c r="BY186" s="23" t="s">
        <v>113</v>
      </c>
      <c r="BZ186" s="23" t="s">
        <v>113</v>
      </c>
      <c r="CA186" s="23" t="s">
        <v>113</v>
      </c>
      <c r="CB186" t="s">
        <v>117</v>
      </c>
      <c r="CC186" t="s">
        <v>118</v>
      </c>
    </row>
    <row r="187" spans="1:81" x14ac:dyDescent="0.25">
      <c r="A187" s="23">
        <v>2024</v>
      </c>
      <c r="B187" s="25">
        <v>176</v>
      </c>
      <c r="C187" s="23" t="s">
        <v>87</v>
      </c>
      <c r="D187" t="s">
        <v>88</v>
      </c>
      <c r="E187" t="s">
        <v>89</v>
      </c>
      <c r="F187" t="s">
        <v>90</v>
      </c>
      <c r="G187" t="s">
        <v>91</v>
      </c>
      <c r="H187" s="23" t="s">
        <v>92</v>
      </c>
      <c r="I187" s="23" t="s">
        <v>119</v>
      </c>
      <c r="J187" t="s">
        <v>1440</v>
      </c>
      <c r="K187" s="23" t="s">
        <v>95</v>
      </c>
      <c r="L187" s="20" t="s">
        <v>494</v>
      </c>
      <c r="M187" s="28" t="s">
        <v>1441</v>
      </c>
      <c r="N187" s="23"/>
      <c r="O187" s="23" t="s">
        <v>98</v>
      </c>
      <c r="P187" s="20" t="s">
        <v>335</v>
      </c>
      <c r="Q187" s="20" t="s">
        <v>335</v>
      </c>
      <c r="R187" t="s">
        <v>1442</v>
      </c>
      <c r="S187" t="s">
        <v>1443</v>
      </c>
      <c r="T187" t="s">
        <v>1444</v>
      </c>
      <c r="U187" s="6">
        <v>94920000</v>
      </c>
      <c r="V187" s="6">
        <v>94920000</v>
      </c>
      <c r="W187" s="29">
        <v>8400000</v>
      </c>
      <c r="X187" s="29">
        <v>0</v>
      </c>
      <c r="Y187" s="23" t="s">
        <v>104</v>
      </c>
      <c r="Z187" t="s">
        <v>98</v>
      </c>
      <c r="AA187" t="s">
        <v>105</v>
      </c>
      <c r="AB187" s="30"/>
      <c r="AC187" s="30"/>
      <c r="AD187" s="30"/>
      <c r="AE187" s="24">
        <v>4224</v>
      </c>
      <c r="AF187" s="31">
        <v>45294</v>
      </c>
      <c r="AG187">
        <v>18324</v>
      </c>
      <c r="AH187" s="26">
        <v>45313</v>
      </c>
      <c r="AI187" s="32" t="s">
        <v>106</v>
      </c>
      <c r="AJ187" t="s">
        <v>1151</v>
      </c>
      <c r="AK187" s="33"/>
      <c r="AL187" t="s">
        <v>98</v>
      </c>
      <c r="AM187" s="26">
        <v>45310</v>
      </c>
      <c r="AN187" s="23" t="s">
        <v>108</v>
      </c>
      <c r="AO187" s="23" t="s">
        <v>108</v>
      </c>
      <c r="AP187" t="s">
        <v>109</v>
      </c>
      <c r="AQ187" t="s">
        <v>340</v>
      </c>
      <c r="AR187" t="s">
        <v>341</v>
      </c>
      <c r="AS187" t="s">
        <v>342</v>
      </c>
      <c r="AT187" s="23">
        <v>80111600</v>
      </c>
      <c r="AU187" s="41" t="s">
        <v>1445</v>
      </c>
      <c r="AV187" s="23" t="s">
        <v>113</v>
      </c>
      <c r="AW187" s="20" t="s">
        <v>114</v>
      </c>
      <c r="AX187" s="26">
        <v>45310</v>
      </c>
      <c r="AY187" s="20" t="s">
        <v>144</v>
      </c>
      <c r="AZ187" s="26">
        <v>45310</v>
      </c>
      <c r="BA187" s="26">
        <v>45313</v>
      </c>
      <c r="BB187" s="26">
        <v>45559</v>
      </c>
      <c r="BC187" s="35">
        <f>+Tabla3[[#This Row],[FECHA TERMINACION
(INICIAL)]]-Tabla3[[#This Row],[FECHA INICIO]]</f>
        <v>246</v>
      </c>
      <c r="BD187" s="35">
        <f>+Tabla3[[#This Row],[PLAZO DE EJECUCIÓN EN DÍAS (INICIAL)]]/30</f>
        <v>8.1999999999999993</v>
      </c>
      <c r="BE187" t="s">
        <v>1446</v>
      </c>
      <c r="BF187" s="29">
        <f>+[1]BD_2!E186</f>
        <v>0</v>
      </c>
      <c r="BG187" s="29">
        <f>[1]BD_2!BA186</f>
        <v>0</v>
      </c>
      <c r="BH187" s="23">
        <f>[1]BD_2!CF186</f>
        <v>0</v>
      </c>
      <c r="BI187" s="23">
        <f>+COUNTIF(Tabla3[[#This Row],[VALOR REDUCIDO]:[TOTAL TIEMPO PRORROGADO EN DÍAS
]],"&lt;&gt;0")</f>
        <v>0</v>
      </c>
      <c r="BJ187" s="23" t="str">
        <f>+[1]BD_2!CG186</f>
        <v>2 NO</v>
      </c>
      <c r="BK187" s="26" t="str">
        <f>[1]BD_2!CL186</f>
        <v>2 NO</v>
      </c>
      <c r="BL187" s="23" t="s">
        <v>113</v>
      </c>
      <c r="BM187">
        <f t="shared" si="13"/>
        <v>246</v>
      </c>
      <c r="BN187" s="36">
        <f t="shared" si="14"/>
        <v>45313</v>
      </c>
      <c r="BO187" s="36">
        <f t="shared" si="15"/>
        <v>45559</v>
      </c>
      <c r="BP187" s="37" t="e">
        <f>IF(((#REF!-$BN187)/($BO187-$BN187))&gt;=100%,100%,((#REF!-$BN187)/($BO187-$BN187)))</f>
        <v>#REF!</v>
      </c>
      <c r="BQ187" s="29">
        <f t="shared" si="17"/>
        <v>94920000</v>
      </c>
      <c r="BR187" s="23" t="e">
        <f>+IF(BK187="1 SI","FINALIZADO",IF($BO187&lt;=#REF!,"FINALIZADO","EJECUCIÓN"))</f>
        <v>#REF!</v>
      </c>
      <c r="BS187" s="23">
        <v>68040000</v>
      </c>
      <c r="BT187" s="23">
        <f>+Tabla3[[#This Row],[VALOR TOTAL DE CONTRATO (ANTES DE LIQUIDACIÓN - LIBERACIÓN DE SALDOS)]]-Tabla3[[#This Row],[RECURSO TOTALES DESEMBOLSADOS]]</f>
        <v>26880000</v>
      </c>
      <c r="BU187" s="23"/>
      <c r="BW187" s="23" t="s">
        <v>98</v>
      </c>
      <c r="BX187" s="23" t="str">
        <f t="shared" si="16"/>
        <v>enero</v>
      </c>
      <c r="BY187" s="23" t="s">
        <v>113</v>
      </c>
      <c r="BZ187" s="23" t="s">
        <v>113</v>
      </c>
      <c r="CA187" s="23" t="s">
        <v>113</v>
      </c>
      <c r="CB187" t="s">
        <v>117</v>
      </c>
      <c r="CC187" t="s">
        <v>118</v>
      </c>
    </row>
    <row r="188" spans="1:81" x14ac:dyDescent="0.25">
      <c r="A188" s="23">
        <v>2024</v>
      </c>
      <c r="B188" s="25" t="s">
        <v>1447</v>
      </c>
      <c r="C188" s="23" t="s">
        <v>87</v>
      </c>
      <c r="D188" t="s">
        <v>88</v>
      </c>
      <c r="E188" t="s">
        <v>89</v>
      </c>
      <c r="F188" t="s">
        <v>90</v>
      </c>
      <c r="G188" t="s">
        <v>91</v>
      </c>
      <c r="H188" s="23" t="s">
        <v>92</v>
      </c>
      <c r="I188" s="23" t="s">
        <v>119</v>
      </c>
      <c r="J188" t="s">
        <v>1448</v>
      </c>
      <c r="K188" s="23" t="s">
        <v>95</v>
      </c>
      <c r="L188" s="20" t="s">
        <v>494</v>
      </c>
      <c r="M188" s="28" t="s">
        <v>1449</v>
      </c>
      <c r="N188" s="23"/>
      <c r="O188" s="23" t="s">
        <v>98</v>
      </c>
      <c r="P188" s="20" t="s">
        <v>335</v>
      </c>
      <c r="Q188" s="20" t="s">
        <v>335</v>
      </c>
      <c r="R188" t="s">
        <v>1442</v>
      </c>
      <c r="S188" t="s">
        <v>1443</v>
      </c>
      <c r="T188" t="s">
        <v>1450</v>
      </c>
      <c r="U188" s="6">
        <v>26880000</v>
      </c>
      <c r="V188" s="6">
        <v>26880000</v>
      </c>
      <c r="W188" s="29">
        <v>8400000</v>
      </c>
      <c r="X188" s="29">
        <v>0</v>
      </c>
      <c r="Y188" s="23" t="s">
        <v>104</v>
      </c>
      <c r="Z188" t="s">
        <v>98</v>
      </c>
      <c r="AA188" t="s">
        <v>105</v>
      </c>
      <c r="AB188" s="30"/>
      <c r="AC188" s="30"/>
      <c r="AD188" s="30"/>
      <c r="AE188" s="24">
        <v>4224</v>
      </c>
      <c r="AF188" s="31">
        <v>45294</v>
      </c>
      <c r="AG188">
        <v>527724</v>
      </c>
      <c r="AH188" s="26">
        <v>45560</v>
      </c>
      <c r="AI188" s="32" t="s">
        <v>106</v>
      </c>
      <c r="AJ188" t="s">
        <v>1151</v>
      </c>
      <c r="AK188" s="33"/>
      <c r="AL188" t="s">
        <v>98</v>
      </c>
      <c r="AM188" s="26">
        <v>45560</v>
      </c>
      <c r="AN188" s="23" t="s">
        <v>108</v>
      </c>
      <c r="AO188" s="23" t="s">
        <v>108</v>
      </c>
      <c r="AP188" t="s">
        <v>109</v>
      </c>
      <c r="AQ188" t="s">
        <v>340</v>
      </c>
      <c r="AR188" t="s">
        <v>341</v>
      </c>
      <c r="AS188" t="s">
        <v>342</v>
      </c>
      <c r="AT188" s="23">
        <v>80111600</v>
      </c>
      <c r="AU188" s="41" t="s">
        <v>1445</v>
      </c>
      <c r="AV188" s="23" t="s">
        <v>113</v>
      </c>
      <c r="AW188" s="20" t="s">
        <v>114</v>
      </c>
      <c r="AX188" s="26">
        <v>45560</v>
      </c>
      <c r="AY188" s="20" t="s">
        <v>144</v>
      </c>
      <c r="AZ188" s="26">
        <v>45560</v>
      </c>
      <c r="BA188" s="26">
        <v>45560</v>
      </c>
      <c r="BB188" s="26">
        <v>45656</v>
      </c>
      <c r="BC188" s="35">
        <f>+Tabla3[[#This Row],[FECHA TERMINACION
(INICIAL)]]-Tabla3[[#This Row],[FECHA INICIO]]</f>
        <v>96</v>
      </c>
      <c r="BD188" s="35">
        <f>+Tabla3[[#This Row],[PLAZO DE EJECUCIÓN EN DÍAS (INICIAL)]]/30</f>
        <v>3.2</v>
      </c>
      <c r="BE188" t="s">
        <v>1451</v>
      </c>
      <c r="BF188" s="29">
        <f>+[1]BD_2!E187</f>
        <v>0</v>
      </c>
      <c r="BG188" s="29">
        <f>[1]BD_2!BA187</f>
        <v>0</v>
      </c>
      <c r="BH188" s="23">
        <f>[1]BD_2!CF187</f>
        <v>0</v>
      </c>
      <c r="BI188" s="23">
        <f>+COUNTIF(Tabla3[[#This Row],[VALOR REDUCIDO]:[TOTAL TIEMPO PRORROGADO EN DÍAS
]],"&lt;&gt;0")</f>
        <v>0</v>
      </c>
      <c r="BJ188" s="23">
        <f>+[1]BD_2!CG187</f>
        <v>0</v>
      </c>
      <c r="BK188" s="26">
        <f>[1]BD_2!CL187</f>
        <v>0</v>
      </c>
      <c r="BL188" s="23" t="s">
        <v>98</v>
      </c>
      <c r="BM188">
        <f>$BO188-$BN188</f>
        <v>96</v>
      </c>
      <c r="BN188" s="36">
        <f>$BA188</f>
        <v>45560</v>
      </c>
      <c r="BO188" s="36">
        <f>$BB188+$BH188</f>
        <v>45656</v>
      </c>
      <c r="BP188" s="37" t="e">
        <f>IF(((#REF!-$BN188)/($BO188-$BN188))&gt;=100%,100%,((#REF!-$BN188)/($BO188-$BN188)))</f>
        <v>#REF!</v>
      </c>
      <c r="BQ188" s="29">
        <f t="shared" si="17"/>
        <v>26880000</v>
      </c>
      <c r="BR188" s="23" t="e">
        <f>+IF(BK188="1 SI","FINALIZADO",IF($BO188&lt;=#REF!,"FINALIZADO","EJECUCIÓN"))</f>
        <v>#REF!</v>
      </c>
      <c r="BS188" s="23">
        <v>26880000</v>
      </c>
      <c r="BT188" s="23">
        <f>+Tabla3[[#This Row],[VALOR TOTAL DE CONTRATO (ANTES DE LIQUIDACIÓN - LIBERACIÓN DE SALDOS)]]-Tabla3[[#This Row],[RECURSO TOTALES DESEMBOLSADOS]]</f>
        <v>0</v>
      </c>
      <c r="BU188" s="23"/>
      <c r="BW188" s="43" t="s">
        <v>98</v>
      </c>
      <c r="BX188" s="23" t="str">
        <f t="shared" si="16"/>
        <v>septiembre</v>
      </c>
      <c r="BY188" s="43" t="s">
        <v>113</v>
      </c>
      <c r="BZ188" s="43" t="s">
        <v>113</v>
      </c>
      <c r="CA188" s="43" t="s">
        <v>113</v>
      </c>
      <c r="CB188" s="44" t="s">
        <v>117</v>
      </c>
      <c r="CC188" t="s">
        <v>118</v>
      </c>
    </row>
    <row r="189" spans="1:81" x14ac:dyDescent="0.25">
      <c r="A189" s="23">
        <v>2024</v>
      </c>
      <c r="B189" s="25">
        <v>177</v>
      </c>
      <c r="C189" s="23" t="s">
        <v>87</v>
      </c>
      <c r="D189" t="s">
        <v>88</v>
      </c>
      <c r="E189" t="s">
        <v>89</v>
      </c>
      <c r="F189" t="s">
        <v>90</v>
      </c>
      <c r="G189" t="s">
        <v>91</v>
      </c>
      <c r="H189" s="23" t="s">
        <v>92</v>
      </c>
      <c r="I189" s="23" t="s">
        <v>93</v>
      </c>
      <c r="J189" t="s">
        <v>1452</v>
      </c>
      <c r="K189" s="23" t="s">
        <v>95</v>
      </c>
      <c r="L189" s="20" t="s">
        <v>1453</v>
      </c>
      <c r="M189" s="28" t="s">
        <v>1454</v>
      </c>
      <c r="N189" s="23"/>
      <c r="O189" s="23" t="s">
        <v>98</v>
      </c>
      <c r="P189" s="20" t="s">
        <v>335</v>
      </c>
      <c r="Q189" s="20" t="s">
        <v>335</v>
      </c>
      <c r="R189" t="s">
        <v>1455</v>
      </c>
      <c r="S189" t="s">
        <v>1456</v>
      </c>
      <c r="T189" t="s">
        <v>1457</v>
      </c>
      <c r="U189" s="6">
        <v>50183000</v>
      </c>
      <c r="V189" s="6">
        <v>50183000</v>
      </c>
      <c r="W189" s="29">
        <v>4494000</v>
      </c>
      <c r="X189" s="29">
        <v>0</v>
      </c>
      <c r="Y189" s="23" t="s">
        <v>104</v>
      </c>
      <c r="Z189" t="s">
        <v>98</v>
      </c>
      <c r="AA189" t="s">
        <v>105</v>
      </c>
      <c r="AB189" s="30"/>
      <c r="AC189" s="30"/>
      <c r="AD189" s="30"/>
      <c r="AE189" s="24">
        <v>4224</v>
      </c>
      <c r="AF189" s="31">
        <v>45294</v>
      </c>
      <c r="AG189">
        <v>21424</v>
      </c>
      <c r="AH189" s="26">
        <v>45310</v>
      </c>
      <c r="AI189" s="32" t="s">
        <v>106</v>
      </c>
      <c r="AJ189" t="s">
        <v>532</v>
      </c>
      <c r="AK189" s="33"/>
      <c r="AL189" t="s">
        <v>98</v>
      </c>
      <c r="AM189" s="26">
        <v>45309</v>
      </c>
      <c r="AN189" s="23" t="s">
        <v>108</v>
      </c>
      <c r="AO189" s="23" t="s">
        <v>108</v>
      </c>
      <c r="AP189" t="s">
        <v>109</v>
      </c>
      <c r="AQ189" t="s">
        <v>340</v>
      </c>
      <c r="AR189" t="s">
        <v>341</v>
      </c>
      <c r="AS189" t="s">
        <v>342</v>
      </c>
      <c r="AT189" s="23">
        <v>80111600</v>
      </c>
      <c r="AU189" s="41" t="s">
        <v>1458</v>
      </c>
      <c r="AV189" s="23" t="s">
        <v>98</v>
      </c>
      <c r="AW189" s="20" t="s">
        <v>476</v>
      </c>
      <c r="AX189" s="26" t="s">
        <v>105</v>
      </c>
      <c r="AY189" s="20" t="s">
        <v>477</v>
      </c>
      <c r="AZ189" s="26">
        <v>45309</v>
      </c>
      <c r="BA189" s="26">
        <v>45310</v>
      </c>
      <c r="BB189" s="26">
        <v>45649</v>
      </c>
      <c r="BC189" s="35">
        <f>+Tabla3[[#This Row],[FECHA TERMINACION
(INICIAL)]]-Tabla3[[#This Row],[FECHA INICIO]]</f>
        <v>339</v>
      </c>
      <c r="BD189" s="35">
        <f>+Tabla3[[#This Row],[PLAZO DE EJECUCIÓN EN DÍAS (INICIAL)]]/30</f>
        <v>11.3</v>
      </c>
      <c r="BE189" t="s">
        <v>1459</v>
      </c>
      <c r="BF189" s="29">
        <f>+[1]BD_2!E188</f>
        <v>0</v>
      </c>
      <c r="BG189" s="29">
        <f>[1]BD_2!BA188</f>
        <v>0</v>
      </c>
      <c r="BH189" s="23">
        <f>[1]BD_2!CF188</f>
        <v>0</v>
      </c>
      <c r="BI189" s="23">
        <f>+COUNTIF(Tabla3[[#This Row],[VALOR REDUCIDO]:[TOTAL TIEMPO PRORROGADO EN DÍAS
]],"&lt;&gt;0")</f>
        <v>0</v>
      </c>
      <c r="BJ189" s="23" t="str">
        <f>+[1]BD_2!CG188</f>
        <v>2 NO</v>
      </c>
      <c r="BK189" s="26" t="str">
        <f>[1]BD_2!CL188</f>
        <v>2 NO</v>
      </c>
      <c r="BL189" s="23" t="s">
        <v>98</v>
      </c>
      <c r="BM189">
        <f t="shared" si="13"/>
        <v>339</v>
      </c>
      <c r="BN189" s="36">
        <f t="shared" si="14"/>
        <v>45310</v>
      </c>
      <c r="BO189" s="36">
        <f t="shared" si="15"/>
        <v>45649</v>
      </c>
      <c r="BP189" s="37" t="e">
        <f>IF(((#REF!-$BN189)/($BO189-$BN189))&gt;=100%,100%,((#REF!-$BN189)/($BO189-$BN189)))</f>
        <v>#REF!</v>
      </c>
      <c r="BQ189" s="29">
        <f t="shared" si="17"/>
        <v>50183000</v>
      </c>
      <c r="BR189" s="23" t="e">
        <f>+IF(BK189="1 SI","FINALIZADO",IF($BO189&lt;=#REF!,"FINALIZADO","EJECUCIÓN"))</f>
        <v>#REF!</v>
      </c>
      <c r="BS189" s="23">
        <v>50183000</v>
      </c>
      <c r="BT189" s="23">
        <f>+Tabla3[[#This Row],[VALOR TOTAL DE CONTRATO (ANTES DE LIQUIDACIÓN - LIBERACIÓN DE SALDOS)]]-Tabla3[[#This Row],[RECURSO TOTALES DESEMBOLSADOS]]</f>
        <v>0</v>
      </c>
      <c r="BU189" s="23"/>
      <c r="BW189" s="23" t="s">
        <v>98</v>
      </c>
      <c r="BX189" s="23" t="str">
        <f t="shared" si="16"/>
        <v>enero</v>
      </c>
      <c r="BY189" s="23" t="s">
        <v>113</v>
      </c>
      <c r="BZ189" s="23" t="s">
        <v>113</v>
      </c>
      <c r="CA189" s="23" t="s">
        <v>113</v>
      </c>
      <c r="CB189" t="s">
        <v>117</v>
      </c>
      <c r="CC189" t="s">
        <v>118</v>
      </c>
    </row>
    <row r="190" spans="1:81" s="46" customFormat="1" x14ac:dyDescent="0.25">
      <c r="A190" s="23">
        <v>2024</v>
      </c>
      <c r="B190" s="25">
        <v>178</v>
      </c>
      <c r="C190" s="23" t="s">
        <v>87</v>
      </c>
      <c r="D190" t="s">
        <v>88</v>
      </c>
      <c r="E190" t="s">
        <v>89</v>
      </c>
      <c r="F190" t="s">
        <v>90</v>
      </c>
      <c r="G190" t="s">
        <v>91</v>
      </c>
      <c r="H190" s="23" t="s">
        <v>92</v>
      </c>
      <c r="I190" s="23" t="s">
        <v>119</v>
      </c>
      <c r="J190" t="s">
        <v>1460</v>
      </c>
      <c r="K190" s="23" t="s">
        <v>95</v>
      </c>
      <c r="L190" s="20" t="s">
        <v>121</v>
      </c>
      <c r="M190" s="28" t="s">
        <v>1461</v>
      </c>
      <c r="N190" s="23"/>
      <c r="O190" s="23" t="s">
        <v>98</v>
      </c>
      <c r="P190" s="20" t="s">
        <v>186</v>
      </c>
      <c r="Q190" s="20" t="s">
        <v>186</v>
      </c>
      <c r="R190" t="s">
        <v>1462</v>
      </c>
      <c r="S190" t="s">
        <v>1463</v>
      </c>
      <c r="T190" t="s">
        <v>1464</v>
      </c>
      <c r="U190" s="6">
        <v>132000000</v>
      </c>
      <c r="V190" s="6">
        <v>132000000</v>
      </c>
      <c r="W190" s="29">
        <v>12000000</v>
      </c>
      <c r="X190" s="29">
        <v>0</v>
      </c>
      <c r="Y190" s="23" t="s">
        <v>104</v>
      </c>
      <c r="Z190" t="s">
        <v>98</v>
      </c>
      <c r="AA190" t="s">
        <v>105</v>
      </c>
      <c r="AB190" s="30"/>
      <c r="AC190" s="30"/>
      <c r="AD190" s="30"/>
      <c r="AE190" s="24">
        <v>3224</v>
      </c>
      <c r="AF190" s="31">
        <v>45294</v>
      </c>
      <c r="AG190">
        <v>24424</v>
      </c>
      <c r="AH190" s="26">
        <v>45310</v>
      </c>
      <c r="AI190" s="32" t="s">
        <v>106</v>
      </c>
      <c r="AJ190" t="s">
        <v>1465</v>
      </c>
      <c r="AK190" s="33"/>
      <c r="AL190" t="s">
        <v>98</v>
      </c>
      <c r="AM190" s="26">
        <v>45309</v>
      </c>
      <c r="AN190" s="23" t="s">
        <v>108</v>
      </c>
      <c r="AO190" s="23" t="s">
        <v>108</v>
      </c>
      <c r="AP190" t="s">
        <v>109</v>
      </c>
      <c r="AQ190" t="s">
        <v>191</v>
      </c>
      <c r="AR190" t="s">
        <v>192</v>
      </c>
      <c r="AS190" t="s">
        <v>186</v>
      </c>
      <c r="AT190" s="23">
        <v>80111600</v>
      </c>
      <c r="AU190" s="41" t="s">
        <v>1466</v>
      </c>
      <c r="AV190" s="23" t="s">
        <v>113</v>
      </c>
      <c r="AW190" s="20" t="s">
        <v>114</v>
      </c>
      <c r="AX190" s="26">
        <v>45309</v>
      </c>
      <c r="AY190" s="20" t="s">
        <v>144</v>
      </c>
      <c r="AZ190" s="26">
        <v>45309</v>
      </c>
      <c r="BA190" s="26">
        <v>45310</v>
      </c>
      <c r="BB190" s="26">
        <v>45644</v>
      </c>
      <c r="BC190" s="35">
        <f>+Tabla3[[#This Row],[FECHA TERMINACION
(INICIAL)]]-Tabla3[[#This Row],[FECHA INICIO]]</f>
        <v>334</v>
      </c>
      <c r="BD190" s="35">
        <f>+Tabla3[[#This Row],[PLAZO DE EJECUCIÓN EN DÍAS (INICIAL)]]/30</f>
        <v>11.133333333333333</v>
      </c>
      <c r="BE190" t="s">
        <v>1467</v>
      </c>
      <c r="BF190" s="29">
        <f>+[1]BD_2!E189</f>
        <v>0</v>
      </c>
      <c r="BG190" s="29">
        <v>4800000</v>
      </c>
      <c r="BH190" s="23">
        <f>[1]BD_2!CF189</f>
        <v>0</v>
      </c>
      <c r="BI190" s="23">
        <f>+COUNTIF(Tabla3[[#This Row],[VALOR REDUCIDO]:[TOTAL TIEMPO PRORROGADO EN DÍAS
]],"&lt;&gt;0")</f>
        <v>1</v>
      </c>
      <c r="BJ190" s="23" t="str">
        <f>+[1]BD_2!CG189</f>
        <v>2 NO</v>
      </c>
      <c r="BK190" s="26" t="str">
        <f>[1]BD_2!CL189</f>
        <v>2 NO</v>
      </c>
      <c r="BL190" s="23" t="s">
        <v>98</v>
      </c>
      <c r="BM190">
        <f t="shared" si="13"/>
        <v>334</v>
      </c>
      <c r="BN190" s="36">
        <f t="shared" si="14"/>
        <v>45310</v>
      </c>
      <c r="BO190" s="36">
        <f t="shared" si="15"/>
        <v>45644</v>
      </c>
      <c r="BP190" s="37" t="e">
        <f>IF(((#REF!-$BN190)/($BO190-$BN190))&gt;=100%,100%,((#REF!-$BN190)/($BO190-$BN190)))</f>
        <v>#REF!</v>
      </c>
      <c r="BQ190" s="29">
        <f t="shared" si="17"/>
        <v>136800000</v>
      </c>
      <c r="BR190" s="23" t="e">
        <f>+IF(BK190="1 SI","FINALIZADO",IF($BO190&lt;=#REF!,"FINALIZADO","EJECUCIÓN"))</f>
        <v>#REF!</v>
      </c>
      <c r="BS190" s="23">
        <v>136800000</v>
      </c>
      <c r="BT190" s="23">
        <f>+Tabla3[[#This Row],[VALOR TOTAL DE CONTRATO (ANTES DE LIQUIDACIÓN - LIBERACIÓN DE SALDOS)]]-Tabla3[[#This Row],[RECURSO TOTALES DESEMBOLSADOS]]</f>
        <v>0</v>
      </c>
      <c r="BU190" s="23"/>
      <c r="BV190" s="38"/>
      <c r="BW190" s="23" t="s">
        <v>98</v>
      </c>
      <c r="BX190" s="23" t="str">
        <f t="shared" si="16"/>
        <v>enero</v>
      </c>
      <c r="BY190" s="23" t="s">
        <v>113</v>
      </c>
      <c r="BZ190" s="23" t="s">
        <v>113</v>
      </c>
      <c r="CA190" s="23" t="s">
        <v>113</v>
      </c>
      <c r="CB190" t="s">
        <v>117</v>
      </c>
      <c r="CC190" t="s">
        <v>118</v>
      </c>
    </row>
    <row r="191" spans="1:81" x14ac:dyDescent="0.25">
      <c r="A191" s="23">
        <v>2024</v>
      </c>
      <c r="B191" s="25">
        <v>179</v>
      </c>
      <c r="C191" s="23" t="s">
        <v>87</v>
      </c>
      <c r="D191" t="s">
        <v>88</v>
      </c>
      <c r="E191" t="s">
        <v>89</v>
      </c>
      <c r="F191" t="s">
        <v>90</v>
      </c>
      <c r="G191" t="s">
        <v>91</v>
      </c>
      <c r="H191" s="23" t="s">
        <v>92</v>
      </c>
      <c r="I191" s="23" t="s">
        <v>119</v>
      </c>
      <c r="J191" t="s">
        <v>1468</v>
      </c>
      <c r="K191" s="23" t="s">
        <v>95</v>
      </c>
      <c r="L191" s="20" t="s">
        <v>358</v>
      </c>
      <c r="M191" s="28" t="s">
        <v>1469</v>
      </c>
      <c r="N191" s="23"/>
      <c r="O191" s="23" t="s">
        <v>98</v>
      </c>
      <c r="P191" s="20" t="s">
        <v>538</v>
      </c>
      <c r="Q191" s="20" t="s">
        <v>538</v>
      </c>
      <c r="R191" t="s">
        <v>1470</v>
      </c>
      <c r="S191" t="s">
        <v>1471</v>
      </c>
      <c r="T191" t="s">
        <v>1472</v>
      </c>
      <c r="U191" s="6">
        <v>65000000</v>
      </c>
      <c r="V191" s="6">
        <v>65000000</v>
      </c>
      <c r="W191" s="29">
        <v>6500000</v>
      </c>
      <c r="X191" s="29">
        <v>0</v>
      </c>
      <c r="Y191" s="23" t="s">
        <v>104</v>
      </c>
      <c r="Z191" t="s">
        <v>98</v>
      </c>
      <c r="AA191" t="s">
        <v>105</v>
      </c>
      <c r="AB191" s="30"/>
      <c r="AC191" s="30"/>
      <c r="AD191" s="30"/>
      <c r="AE191" s="24">
        <v>5224</v>
      </c>
      <c r="AF191" s="31">
        <v>45295</v>
      </c>
      <c r="AG191">
        <v>21624</v>
      </c>
      <c r="AH191" s="26">
        <v>45310</v>
      </c>
      <c r="AI191" s="32" t="s">
        <v>106</v>
      </c>
      <c r="AJ191" t="s">
        <v>871</v>
      </c>
      <c r="AK191" s="33"/>
      <c r="AL191" t="s">
        <v>98</v>
      </c>
      <c r="AM191" s="26">
        <v>45310</v>
      </c>
      <c r="AN191" s="23" t="s">
        <v>108</v>
      </c>
      <c r="AO191" s="23" t="s">
        <v>108</v>
      </c>
      <c r="AP191" t="s">
        <v>109</v>
      </c>
      <c r="AQ191" t="s">
        <v>1473</v>
      </c>
      <c r="AR191" t="s">
        <v>1474</v>
      </c>
      <c r="AS191" t="s">
        <v>546</v>
      </c>
      <c r="AT191" s="23">
        <v>80111600</v>
      </c>
      <c r="AU191" s="41" t="s">
        <v>1475</v>
      </c>
      <c r="AV191" s="23" t="s">
        <v>113</v>
      </c>
      <c r="AW191" s="20" t="s">
        <v>114</v>
      </c>
      <c r="AX191" s="26">
        <v>45310</v>
      </c>
      <c r="AY191" s="20" t="s">
        <v>115</v>
      </c>
      <c r="AZ191" s="26">
        <v>45310</v>
      </c>
      <c r="BA191" s="26">
        <v>45310</v>
      </c>
      <c r="BB191" s="26">
        <v>45656</v>
      </c>
      <c r="BC191" s="35">
        <f>+Tabla3[[#This Row],[FECHA TERMINACION
(INICIAL)]]-Tabla3[[#This Row],[FECHA INICIO]]</f>
        <v>346</v>
      </c>
      <c r="BD191" s="35">
        <f>+Tabla3[[#This Row],[PLAZO DE EJECUCIÓN EN DÍAS (INICIAL)]]/30</f>
        <v>11.533333333333333</v>
      </c>
      <c r="BE191" t="s">
        <v>1476</v>
      </c>
      <c r="BF191" s="29">
        <f>+[1]BD_2!E190</f>
        <v>0</v>
      </c>
      <c r="BG191" s="29">
        <f>[1]BD_2!BA190</f>
        <v>0</v>
      </c>
      <c r="BH191" s="23">
        <f>[1]BD_2!CF190</f>
        <v>0</v>
      </c>
      <c r="BI191" s="23">
        <f>+COUNTIF(Tabla3[[#This Row],[VALOR REDUCIDO]:[TOTAL TIEMPO PRORROGADO EN DÍAS
]],"&lt;&gt;0")</f>
        <v>0</v>
      </c>
      <c r="BJ191" s="23" t="str">
        <f>+[1]BD_2!CG190</f>
        <v>2 NO</v>
      </c>
      <c r="BK191" s="26" t="str">
        <f>[1]BD_2!CL190</f>
        <v>2 NO</v>
      </c>
      <c r="BL191" s="23" t="s">
        <v>98</v>
      </c>
      <c r="BM191">
        <f t="shared" si="13"/>
        <v>346</v>
      </c>
      <c r="BN191" s="36">
        <f t="shared" si="14"/>
        <v>45310</v>
      </c>
      <c r="BO191" s="36">
        <f t="shared" si="15"/>
        <v>45656</v>
      </c>
      <c r="BP191" s="37" t="e">
        <f>IF(((#REF!-$BN191)/($BO191-$BN191))&gt;=100%,100%,((#REF!-$BN191)/($BO191-$BN191)))</f>
        <v>#REF!</v>
      </c>
      <c r="BQ191" s="29">
        <f t="shared" si="17"/>
        <v>65000000</v>
      </c>
      <c r="BR191" s="23" t="e">
        <f>+IF(BK191="1 SI","FINALIZADO",IF($BO191&lt;=#REF!,"FINALIZADO","EJECUCIÓN"))</f>
        <v>#REF!</v>
      </c>
      <c r="BS191" s="23">
        <v>65000000</v>
      </c>
      <c r="BT191" s="23">
        <f>+Tabla3[[#This Row],[VALOR TOTAL DE CONTRATO (ANTES DE LIQUIDACIÓN - LIBERACIÓN DE SALDOS)]]-Tabla3[[#This Row],[RECURSO TOTALES DESEMBOLSADOS]]</f>
        <v>0</v>
      </c>
      <c r="BU191" s="23"/>
      <c r="BW191" s="23" t="s">
        <v>98</v>
      </c>
      <c r="BX191" s="23" t="str">
        <f t="shared" si="16"/>
        <v>enero</v>
      </c>
      <c r="BY191" s="23" t="s">
        <v>113</v>
      </c>
      <c r="BZ191" s="23" t="s">
        <v>113</v>
      </c>
      <c r="CA191" s="23" t="s">
        <v>113</v>
      </c>
      <c r="CB191" t="s">
        <v>117</v>
      </c>
      <c r="CC191" t="s">
        <v>118</v>
      </c>
    </row>
    <row r="192" spans="1:81" x14ac:dyDescent="0.25">
      <c r="A192" s="23">
        <v>2024</v>
      </c>
      <c r="B192" s="25">
        <v>180</v>
      </c>
      <c r="C192" s="23" t="s">
        <v>87</v>
      </c>
      <c r="D192" t="s">
        <v>88</v>
      </c>
      <c r="E192" t="s">
        <v>89</v>
      </c>
      <c r="F192" t="s">
        <v>90</v>
      </c>
      <c r="G192" t="s">
        <v>91</v>
      </c>
      <c r="H192" s="23" t="s">
        <v>92</v>
      </c>
      <c r="I192" s="23" t="s">
        <v>119</v>
      </c>
      <c r="J192" t="s">
        <v>1477</v>
      </c>
      <c r="K192" s="23" t="s">
        <v>95</v>
      </c>
      <c r="L192" s="20" t="s">
        <v>121</v>
      </c>
      <c r="M192" s="28" t="s">
        <v>1478</v>
      </c>
      <c r="N192" s="23"/>
      <c r="O192" s="23" t="s">
        <v>98</v>
      </c>
      <c r="P192" s="20" t="s">
        <v>693</v>
      </c>
      <c r="Q192" s="20" t="s">
        <v>693</v>
      </c>
      <c r="R192" t="s">
        <v>1479</v>
      </c>
      <c r="S192" t="s">
        <v>1480</v>
      </c>
      <c r="T192" t="s">
        <v>1481</v>
      </c>
      <c r="U192" s="6">
        <v>132825000</v>
      </c>
      <c r="V192" s="6">
        <v>132825000</v>
      </c>
      <c r="W192" s="29">
        <v>12075000</v>
      </c>
      <c r="X192" s="29">
        <v>0</v>
      </c>
      <c r="Y192" s="23" t="s">
        <v>104</v>
      </c>
      <c r="Z192" t="s">
        <v>98</v>
      </c>
      <c r="AA192" t="s">
        <v>105</v>
      </c>
      <c r="AB192" s="30"/>
      <c r="AC192" s="30"/>
      <c r="AD192" s="30"/>
      <c r="AE192" s="24">
        <v>3524</v>
      </c>
      <c r="AF192" s="31">
        <v>45294</v>
      </c>
      <c r="AG192">
        <v>33524</v>
      </c>
      <c r="AH192" s="26">
        <v>45314</v>
      </c>
      <c r="AI192" s="32" t="s">
        <v>106</v>
      </c>
      <c r="AJ192" t="s">
        <v>697</v>
      </c>
      <c r="AK192" s="33"/>
      <c r="AL192" t="s">
        <v>98</v>
      </c>
      <c r="AM192" s="26">
        <v>45313</v>
      </c>
      <c r="AN192" s="23" t="s">
        <v>108</v>
      </c>
      <c r="AO192" s="23" t="s">
        <v>108</v>
      </c>
      <c r="AP192" t="s">
        <v>109</v>
      </c>
      <c r="AQ192" t="s">
        <v>1482</v>
      </c>
      <c r="AR192" t="s">
        <v>1483</v>
      </c>
      <c r="AS192" t="s">
        <v>700</v>
      </c>
      <c r="AT192" s="23">
        <v>80111600</v>
      </c>
      <c r="AU192" s="41" t="s">
        <v>1484</v>
      </c>
      <c r="AV192" s="23" t="s">
        <v>98</v>
      </c>
      <c r="AW192" s="20" t="s">
        <v>476</v>
      </c>
      <c r="AX192" s="26" t="s">
        <v>105</v>
      </c>
      <c r="AY192" s="20" t="s">
        <v>477</v>
      </c>
      <c r="AZ192" s="26">
        <v>45314</v>
      </c>
      <c r="BA192" s="26">
        <v>45314</v>
      </c>
      <c r="BB192" s="26">
        <v>45648</v>
      </c>
      <c r="BC192" s="35">
        <f>+Tabla3[[#This Row],[FECHA TERMINACION
(INICIAL)]]-Tabla3[[#This Row],[FECHA INICIO]]</f>
        <v>334</v>
      </c>
      <c r="BD192" s="35">
        <f>+Tabla3[[#This Row],[PLAZO DE EJECUCIÓN EN DÍAS (INICIAL)]]/30</f>
        <v>11.133333333333333</v>
      </c>
      <c r="BE192" t="s">
        <v>1467</v>
      </c>
      <c r="BF192" s="29">
        <f>+[1]BD_2!E191</f>
        <v>0</v>
      </c>
      <c r="BG192" s="29">
        <f>[1]BD_2!BA191</f>
        <v>0</v>
      </c>
      <c r="BH192" s="23">
        <f>[1]BD_2!CF191</f>
        <v>0</v>
      </c>
      <c r="BI192" s="23">
        <f>+COUNTIF(Tabla3[[#This Row],[VALOR REDUCIDO]:[TOTAL TIEMPO PRORROGADO EN DÍAS
]],"&lt;&gt;0")</f>
        <v>0</v>
      </c>
      <c r="BJ192" s="23" t="str">
        <f>+[1]BD_2!CG191</f>
        <v>2 NO</v>
      </c>
      <c r="BK192" s="26" t="str">
        <f>[1]BD_2!CL191</f>
        <v>2 NO</v>
      </c>
      <c r="BL192" s="23" t="s">
        <v>98</v>
      </c>
      <c r="BM192">
        <f t="shared" si="13"/>
        <v>334</v>
      </c>
      <c r="BN192" s="36">
        <f t="shared" si="14"/>
        <v>45314</v>
      </c>
      <c r="BO192" s="36">
        <f t="shared" si="15"/>
        <v>45648</v>
      </c>
      <c r="BP192" s="37" t="e">
        <f>IF(((#REF!-$BN192)/($BO192-$BN192))&gt;=100%,100%,((#REF!-$BN192)/($BO192-$BN192)))</f>
        <v>#REF!</v>
      </c>
      <c r="BQ192" s="29">
        <f t="shared" si="17"/>
        <v>132825000</v>
      </c>
      <c r="BR192" s="23" t="e">
        <f>+IF(BK192="1 SI","FINALIZADO",IF($BO192&lt;=#REF!,"FINALIZADO","EJECUCIÓN"))</f>
        <v>#REF!</v>
      </c>
      <c r="BS192" s="23">
        <v>123970000</v>
      </c>
      <c r="BT192" s="23">
        <f>+Tabla3[[#This Row],[VALOR TOTAL DE CONTRATO (ANTES DE LIQUIDACIÓN - LIBERACIÓN DE SALDOS)]]-Tabla3[[#This Row],[RECURSO TOTALES DESEMBOLSADOS]]</f>
        <v>8855000</v>
      </c>
      <c r="BU192" s="23"/>
      <c r="BW192" s="23" t="s">
        <v>98</v>
      </c>
      <c r="BX192" s="23" t="str">
        <f t="shared" si="16"/>
        <v>enero</v>
      </c>
      <c r="BY192" s="23" t="s">
        <v>113</v>
      </c>
      <c r="BZ192" s="23" t="s">
        <v>113</v>
      </c>
      <c r="CA192" s="23" t="s">
        <v>113</v>
      </c>
      <c r="CB192" t="s">
        <v>117</v>
      </c>
      <c r="CC192" t="s">
        <v>118</v>
      </c>
    </row>
    <row r="193" spans="1:81" ht="15" customHeight="1" x14ac:dyDescent="0.25">
      <c r="A193" s="23">
        <v>2024</v>
      </c>
      <c r="B193" s="25">
        <v>181</v>
      </c>
      <c r="C193" s="23" t="s">
        <v>87</v>
      </c>
      <c r="D193" t="s">
        <v>88</v>
      </c>
      <c r="E193" t="s">
        <v>89</v>
      </c>
      <c r="F193" t="s">
        <v>90</v>
      </c>
      <c r="G193" t="s">
        <v>91</v>
      </c>
      <c r="H193" s="23" t="s">
        <v>92</v>
      </c>
      <c r="I193" s="23" t="s">
        <v>119</v>
      </c>
      <c r="J193" t="s">
        <v>1485</v>
      </c>
      <c r="K193" s="23" t="s">
        <v>95</v>
      </c>
      <c r="L193" s="20" t="s">
        <v>121</v>
      </c>
      <c r="M193" s="28" t="s">
        <v>1486</v>
      </c>
      <c r="N193" s="23"/>
      <c r="O193" s="23" t="s">
        <v>98</v>
      </c>
      <c r="P193" s="20" t="s">
        <v>100</v>
      </c>
      <c r="Q193" s="20" t="s">
        <v>100</v>
      </c>
      <c r="R193" t="s">
        <v>1487</v>
      </c>
      <c r="S193" t="s">
        <v>1488</v>
      </c>
      <c r="T193" t="s">
        <v>1489</v>
      </c>
      <c r="U193" s="6">
        <v>171360000</v>
      </c>
      <c r="V193" s="6">
        <v>171360000</v>
      </c>
      <c r="W193" s="29">
        <v>16000000</v>
      </c>
      <c r="X193" s="29">
        <v>0</v>
      </c>
      <c r="Y193" s="23" t="s">
        <v>104</v>
      </c>
      <c r="Z193" t="s">
        <v>98</v>
      </c>
      <c r="AA193" t="s">
        <v>105</v>
      </c>
      <c r="AB193" s="30"/>
      <c r="AC193" s="30"/>
      <c r="AD193" s="30"/>
      <c r="AE193" s="24">
        <v>1824</v>
      </c>
      <c r="AF193" s="31">
        <v>45294</v>
      </c>
      <c r="AG193">
        <v>22524</v>
      </c>
      <c r="AH193" s="26">
        <v>45310</v>
      </c>
      <c r="AI193" s="32" t="s">
        <v>106</v>
      </c>
      <c r="AJ193" t="s">
        <v>107</v>
      </c>
      <c r="AK193" s="33"/>
      <c r="AL193" t="s">
        <v>98</v>
      </c>
      <c r="AM193" s="26">
        <v>45309</v>
      </c>
      <c r="AN193" s="23" t="s">
        <v>108</v>
      </c>
      <c r="AO193" s="23" t="s">
        <v>108</v>
      </c>
      <c r="AP193" t="s">
        <v>109</v>
      </c>
      <c r="AQ193" t="s">
        <v>191</v>
      </c>
      <c r="AR193" t="s">
        <v>192</v>
      </c>
      <c r="AS193" t="s">
        <v>186</v>
      </c>
      <c r="AT193" s="23">
        <v>80111600</v>
      </c>
      <c r="AU193" s="41" t="s">
        <v>1490</v>
      </c>
      <c r="AV193" s="23" t="s">
        <v>113</v>
      </c>
      <c r="AW193" s="20" t="s">
        <v>114</v>
      </c>
      <c r="AX193" s="26">
        <v>45309</v>
      </c>
      <c r="AY193" s="20" t="s">
        <v>115</v>
      </c>
      <c r="AZ193" s="26">
        <v>45309</v>
      </c>
      <c r="BA193" s="26">
        <v>45310</v>
      </c>
      <c r="BB193" s="26">
        <v>45583</v>
      </c>
      <c r="BC193" s="35">
        <f>+Tabla3[[#This Row],[FECHA TERMINACION
(INICIAL)]]-Tabla3[[#This Row],[FECHA INICIO]]</f>
        <v>273</v>
      </c>
      <c r="BD193" s="35">
        <f>+Tabla3[[#This Row],[PLAZO DE EJECUCIÓN EN DÍAS (INICIAL)]]/30</f>
        <v>9.1</v>
      </c>
      <c r="BE193" t="s">
        <v>1491</v>
      </c>
      <c r="BF193" s="29">
        <f>+[1]BD_2!E192</f>
        <v>0</v>
      </c>
      <c r="BG193" s="29">
        <f>[1]BD_2!BA192</f>
        <v>43792000</v>
      </c>
      <c r="BH193" s="23">
        <f>[1]BD_2!CF192</f>
        <v>70</v>
      </c>
      <c r="BI193" s="23">
        <f>+COUNTIF(Tabla3[[#This Row],[VALOR REDUCIDO]:[TOTAL TIEMPO PRORROGADO EN DÍAS
]],"&lt;&gt;0")</f>
        <v>2</v>
      </c>
      <c r="BJ193" s="23" t="str">
        <f>+[1]BD_2!CG192</f>
        <v>2 NO</v>
      </c>
      <c r="BK193" s="26" t="str">
        <f>[1]BD_2!CL192</f>
        <v>2 NO</v>
      </c>
      <c r="BL193" s="23" t="s">
        <v>98</v>
      </c>
      <c r="BM193">
        <f t="shared" si="13"/>
        <v>343</v>
      </c>
      <c r="BN193" s="36">
        <f t="shared" si="14"/>
        <v>45310</v>
      </c>
      <c r="BO193" s="36">
        <f t="shared" si="15"/>
        <v>45653</v>
      </c>
      <c r="BP193" s="37" t="e">
        <f>IF(((#REF!-$BN193)/($BO193-$BN193))&gt;=100%,100%,((#REF!-$BN193)/($BO193-$BN193)))</f>
        <v>#REF!</v>
      </c>
      <c r="BQ193" s="29">
        <f t="shared" si="17"/>
        <v>215152000</v>
      </c>
      <c r="BR193" s="23" t="e">
        <f>+IF(BK193="1 SI","FINALIZADO",IF($BO193&lt;=#REF!,"FINALIZADO","EJECUCIÓN"))</f>
        <v>#REF!</v>
      </c>
      <c r="BS193" s="23">
        <v>198016000</v>
      </c>
      <c r="BT193" s="23">
        <f>+Tabla3[[#This Row],[VALOR TOTAL DE CONTRATO (ANTES DE LIQUIDACIÓN - LIBERACIÓN DE SALDOS)]]-Tabla3[[#This Row],[RECURSO TOTALES DESEMBOLSADOS]]</f>
        <v>17136000</v>
      </c>
      <c r="BU193" s="23"/>
      <c r="BW193" s="23" t="s">
        <v>98</v>
      </c>
      <c r="BX193" s="23" t="str">
        <f t="shared" si="16"/>
        <v>enero</v>
      </c>
      <c r="BY193" s="23" t="s">
        <v>113</v>
      </c>
      <c r="BZ193" s="23" t="s">
        <v>113</v>
      </c>
      <c r="CA193" s="23" t="s">
        <v>113</v>
      </c>
      <c r="CB193" t="s">
        <v>117</v>
      </c>
      <c r="CC193" t="s">
        <v>118</v>
      </c>
    </row>
    <row r="194" spans="1:81" x14ac:dyDescent="0.25">
      <c r="A194" s="23">
        <v>2024</v>
      </c>
      <c r="B194" s="25">
        <v>182</v>
      </c>
      <c r="C194" s="23" t="s">
        <v>87</v>
      </c>
      <c r="D194" t="s">
        <v>88</v>
      </c>
      <c r="E194" t="s">
        <v>89</v>
      </c>
      <c r="F194" t="s">
        <v>90</v>
      </c>
      <c r="G194" t="s">
        <v>91</v>
      </c>
      <c r="H194" s="23" t="s">
        <v>92</v>
      </c>
      <c r="I194" s="23" t="s">
        <v>119</v>
      </c>
      <c r="J194" t="s">
        <v>1492</v>
      </c>
      <c r="K194" s="23" t="s">
        <v>95</v>
      </c>
      <c r="L194" s="20" t="s">
        <v>1197</v>
      </c>
      <c r="M194" s="28" t="s">
        <v>1493</v>
      </c>
      <c r="N194" s="23"/>
      <c r="O194" s="23" t="s">
        <v>98</v>
      </c>
      <c r="P194" s="20" t="s">
        <v>100</v>
      </c>
      <c r="Q194" s="20" t="s">
        <v>100</v>
      </c>
      <c r="R194" t="s">
        <v>1494</v>
      </c>
      <c r="S194" t="s">
        <v>1495</v>
      </c>
      <c r="T194" t="s">
        <v>1496</v>
      </c>
      <c r="U194" s="6">
        <v>140080000</v>
      </c>
      <c r="V194" s="6">
        <v>140080000</v>
      </c>
      <c r="W194" s="29">
        <v>12360000</v>
      </c>
      <c r="X194" s="29">
        <v>0</v>
      </c>
      <c r="Y194" s="23" t="s">
        <v>104</v>
      </c>
      <c r="Z194" t="s">
        <v>98</v>
      </c>
      <c r="AA194" t="s">
        <v>105</v>
      </c>
      <c r="AB194" s="30"/>
      <c r="AC194" s="30"/>
      <c r="AD194" s="30"/>
      <c r="AE194" s="24">
        <v>1724</v>
      </c>
      <c r="AF194" s="31">
        <v>45294</v>
      </c>
      <c r="AG194">
        <v>29724</v>
      </c>
      <c r="AH194" s="26">
        <v>45313</v>
      </c>
      <c r="AI194" s="32" t="s">
        <v>106</v>
      </c>
      <c r="AJ194" t="s">
        <v>107</v>
      </c>
      <c r="AK194" s="33"/>
      <c r="AL194" t="s">
        <v>98</v>
      </c>
      <c r="AM194" s="26">
        <v>45310</v>
      </c>
      <c r="AN194" s="23" t="s">
        <v>108</v>
      </c>
      <c r="AO194" s="23" t="s">
        <v>108</v>
      </c>
      <c r="AP194" t="s">
        <v>109</v>
      </c>
      <c r="AQ194" t="s">
        <v>174</v>
      </c>
      <c r="AR194" t="s">
        <v>175</v>
      </c>
      <c r="AS194" t="s">
        <v>100</v>
      </c>
      <c r="AT194" s="23">
        <v>80111600</v>
      </c>
      <c r="AU194" s="41" t="s">
        <v>1497</v>
      </c>
      <c r="AV194" s="23" t="s">
        <v>113</v>
      </c>
      <c r="AW194" s="20" t="s">
        <v>114</v>
      </c>
      <c r="AX194" s="26">
        <v>45310</v>
      </c>
      <c r="AY194" s="20" t="s">
        <v>115</v>
      </c>
      <c r="AZ194" s="26">
        <v>45310</v>
      </c>
      <c r="BA194" s="26">
        <v>45313</v>
      </c>
      <c r="BB194" s="26">
        <v>45656</v>
      </c>
      <c r="BC194" s="35">
        <f>+Tabla3[[#This Row],[FECHA TERMINACION
(INICIAL)]]-Tabla3[[#This Row],[FECHA INICIO]]</f>
        <v>343</v>
      </c>
      <c r="BD194" s="35">
        <f>+Tabla3[[#This Row],[PLAZO DE EJECUCIÓN EN DÍAS (INICIAL)]]/30</f>
        <v>11.433333333333334</v>
      </c>
      <c r="BE194" t="s">
        <v>177</v>
      </c>
      <c r="BF194" s="29">
        <f>+[1]BD_2!E193</f>
        <v>4944000</v>
      </c>
      <c r="BG194" s="29">
        <f>[1]BD_2!BA193</f>
        <v>0</v>
      </c>
      <c r="BH194" s="23">
        <f>[1]BD_2!CF193</f>
        <v>0</v>
      </c>
      <c r="BI194" s="23">
        <f>+COUNTIF(Tabla3[[#This Row],[VALOR REDUCIDO]:[TOTAL TIEMPO PRORROGADO EN DÍAS
]],"&lt;&gt;0")</f>
        <v>1</v>
      </c>
      <c r="BJ194" s="23" t="str">
        <f>+[1]BD_2!CG193</f>
        <v>1 SI</v>
      </c>
      <c r="BK194" s="26" t="str">
        <f>[1]BD_2!CL193</f>
        <v>2 NO</v>
      </c>
      <c r="BL194" s="23" t="s">
        <v>98</v>
      </c>
      <c r="BM194">
        <f t="shared" si="13"/>
        <v>343</v>
      </c>
      <c r="BN194" s="36">
        <f t="shared" si="14"/>
        <v>45313</v>
      </c>
      <c r="BO194" s="36">
        <f t="shared" si="15"/>
        <v>45656</v>
      </c>
      <c r="BP194" s="37" t="e">
        <f>IF(((#REF!-$BN194)/($BO194-$BN194))&gt;=100%,100%,((#REF!-$BN194)/($BO194-$BN194)))</f>
        <v>#REF!</v>
      </c>
      <c r="BQ194" s="29">
        <f t="shared" si="17"/>
        <v>135136000</v>
      </c>
      <c r="BR194" s="23" t="e">
        <f>+IF(BK194="1 SI","FINALIZADO",IF($BO194&lt;=#REF!,"FINALIZADO","EJECUCIÓN"))</f>
        <v>#REF!</v>
      </c>
      <c r="BS194" s="23">
        <v>135136000</v>
      </c>
      <c r="BT194" s="23">
        <f>+Tabla3[[#This Row],[VALOR TOTAL DE CONTRATO (ANTES DE LIQUIDACIÓN - LIBERACIÓN DE SALDOS)]]-Tabla3[[#This Row],[RECURSO TOTALES DESEMBOLSADOS]]</f>
        <v>0</v>
      </c>
      <c r="BU194" s="23"/>
      <c r="BW194" s="23" t="s">
        <v>98</v>
      </c>
      <c r="BX194" s="23" t="str">
        <f t="shared" si="16"/>
        <v>enero</v>
      </c>
      <c r="BY194" s="23" t="s">
        <v>113</v>
      </c>
      <c r="BZ194" s="23" t="s">
        <v>113</v>
      </c>
      <c r="CA194" s="23" t="s">
        <v>113</v>
      </c>
      <c r="CB194" t="s">
        <v>117</v>
      </c>
      <c r="CC194" t="s">
        <v>118</v>
      </c>
    </row>
    <row r="195" spans="1:81" x14ac:dyDescent="0.25">
      <c r="A195" s="23">
        <v>2024</v>
      </c>
      <c r="B195" s="25">
        <v>183</v>
      </c>
      <c r="C195" s="23" t="s">
        <v>87</v>
      </c>
      <c r="D195" t="s">
        <v>88</v>
      </c>
      <c r="E195" t="s">
        <v>89</v>
      </c>
      <c r="F195" t="s">
        <v>90</v>
      </c>
      <c r="G195" t="s">
        <v>91</v>
      </c>
      <c r="H195" s="23" t="s">
        <v>92</v>
      </c>
      <c r="I195" s="23" t="s">
        <v>119</v>
      </c>
      <c r="J195" t="s">
        <v>1498</v>
      </c>
      <c r="K195" s="23" t="s">
        <v>95</v>
      </c>
      <c r="L195" s="20" t="s">
        <v>929</v>
      </c>
      <c r="M195" s="28" t="s">
        <v>1499</v>
      </c>
      <c r="N195" s="23"/>
      <c r="O195" s="23" t="s">
        <v>98</v>
      </c>
      <c r="P195" s="20" t="s">
        <v>1263</v>
      </c>
      <c r="Q195" s="20" t="s">
        <v>100</v>
      </c>
      <c r="R195" t="s">
        <v>1500</v>
      </c>
      <c r="S195" t="s">
        <v>1501</v>
      </c>
      <c r="T195" t="s">
        <v>1502</v>
      </c>
      <c r="U195" s="6">
        <v>77000000</v>
      </c>
      <c r="V195" s="6">
        <v>77000000</v>
      </c>
      <c r="W195" s="29">
        <v>7000000</v>
      </c>
      <c r="X195" s="29">
        <v>0</v>
      </c>
      <c r="Y195" s="23" t="s">
        <v>104</v>
      </c>
      <c r="Z195" t="s">
        <v>98</v>
      </c>
      <c r="AA195" t="s">
        <v>105</v>
      </c>
      <c r="AB195" s="30"/>
      <c r="AC195" s="30"/>
      <c r="AD195" s="30"/>
      <c r="AE195" s="24">
        <v>2424</v>
      </c>
      <c r="AF195" s="31">
        <v>45294</v>
      </c>
      <c r="AG195">
        <v>42124</v>
      </c>
      <c r="AH195" s="26">
        <v>45317</v>
      </c>
      <c r="AI195" s="32" t="s">
        <v>106</v>
      </c>
      <c r="AJ195" t="s">
        <v>656</v>
      </c>
      <c r="AK195" s="33"/>
      <c r="AL195" t="s">
        <v>98</v>
      </c>
      <c r="AM195" s="26">
        <v>45316</v>
      </c>
      <c r="AN195" s="23" t="s">
        <v>108</v>
      </c>
      <c r="AO195" s="23" t="s">
        <v>108</v>
      </c>
      <c r="AP195" t="s">
        <v>109</v>
      </c>
      <c r="AQ195" t="s">
        <v>657</v>
      </c>
      <c r="AR195" t="s">
        <v>658</v>
      </c>
      <c r="AS195" t="s">
        <v>100</v>
      </c>
      <c r="AT195" s="23">
        <v>80111600</v>
      </c>
      <c r="AU195" s="41" t="s">
        <v>1503</v>
      </c>
      <c r="AV195" s="23" t="s">
        <v>113</v>
      </c>
      <c r="AW195" s="20" t="s">
        <v>114</v>
      </c>
      <c r="AX195" s="26">
        <v>45316</v>
      </c>
      <c r="AY195" s="20" t="s">
        <v>115</v>
      </c>
      <c r="AZ195" s="26">
        <v>45316</v>
      </c>
      <c r="BA195" s="26">
        <v>45317</v>
      </c>
      <c r="BB195" s="26">
        <v>45651</v>
      </c>
      <c r="BC195" s="35">
        <f>+Tabla3[[#This Row],[FECHA TERMINACION
(INICIAL)]]-Tabla3[[#This Row],[FECHA INICIO]]</f>
        <v>334</v>
      </c>
      <c r="BD195" s="35">
        <f>+Tabla3[[#This Row],[PLAZO DE EJECUCIÓN EN DÍAS (INICIAL)]]/30</f>
        <v>11.133333333333333</v>
      </c>
      <c r="BE195" t="s">
        <v>1268</v>
      </c>
      <c r="BF195" s="29">
        <f>+[1]BD_2!E194</f>
        <v>0</v>
      </c>
      <c r="BG195" s="29">
        <f>[1]BD_2!BA194</f>
        <v>0</v>
      </c>
      <c r="BH195" s="23">
        <f>[1]BD_2!CF194</f>
        <v>0</v>
      </c>
      <c r="BI195" s="23">
        <f>+COUNTIF(Tabla3[[#This Row],[VALOR REDUCIDO]:[TOTAL TIEMPO PRORROGADO EN DÍAS
]],"&lt;&gt;0")</f>
        <v>0</v>
      </c>
      <c r="BJ195" s="23" t="str">
        <f>+[1]BD_2!CG194</f>
        <v>2 NO</v>
      </c>
      <c r="BK195" s="26" t="str">
        <f>[1]BD_2!CL194</f>
        <v>2 NO</v>
      </c>
      <c r="BL195" s="23" t="s">
        <v>98</v>
      </c>
      <c r="BM195">
        <f t="shared" si="13"/>
        <v>334</v>
      </c>
      <c r="BN195" s="36">
        <f t="shared" si="14"/>
        <v>45317</v>
      </c>
      <c r="BO195" s="36">
        <f t="shared" si="15"/>
        <v>45651</v>
      </c>
      <c r="BP195" s="37" t="e">
        <f>IF(((#REF!-$BN195)/($BO195-$BN195))&gt;=100%,100%,((#REF!-$BN195)/($BO195-$BN195)))</f>
        <v>#REF!</v>
      </c>
      <c r="BQ195" s="29">
        <f t="shared" si="17"/>
        <v>77000000</v>
      </c>
      <c r="BR195" s="23" t="e">
        <f>+IF(BK195="1 SI","FINALIZADO",IF($BO195&lt;=#REF!,"FINALIZADO","EJECUCIÓN"))</f>
        <v>#REF!</v>
      </c>
      <c r="BS195" s="23">
        <v>77000000</v>
      </c>
      <c r="BT195" s="23">
        <f>+Tabla3[[#This Row],[VALOR TOTAL DE CONTRATO (ANTES DE LIQUIDACIÓN - LIBERACIÓN DE SALDOS)]]-Tabla3[[#This Row],[RECURSO TOTALES DESEMBOLSADOS]]</f>
        <v>0</v>
      </c>
      <c r="BU195" s="23"/>
      <c r="BW195" s="23" t="s">
        <v>98</v>
      </c>
      <c r="BX195" s="23" t="str">
        <f t="shared" si="16"/>
        <v>enero</v>
      </c>
      <c r="BY195" s="23" t="s">
        <v>113</v>
      </c>
      <c r="BZ195" s="23" t="s">
        <v>113</v>
      </c>
      <c r="CA195" s="23" t="s">
        <v>113</v>
      </c>
      <c r="CB195" t="s">
        <v>117</v>
      </c>
      <c r="CC195" t="s">
        <v>118</v>
      </c>
    </row>
    <row r="196" spans="1:81" x14ac:dyDescent="0.25">
      <c r="A196" s="23">
        <v>2024</v>
      </c>
      <c r="B196" s="25">
        <v>184</v>
      </c>
      <c r="C196" s="23" t="s">
        <v>87</v>
      </c>
      <c r="D196" t="s">
        <v>88</v>
      </c>
      <c r="E196" t="s">
        <v>89</v>
      </c>
      <c r="F196" t="s">
        <v>90</v>
      </c>
      <c r="G196" t="s">
        <v>91</v>
      </c>
      <c r="H196" s="23" t="s">
        <v>92</v>
      </c>
      <c r="I196" s="23" t="s">
        <v>119</v>
      </c>
      <c r="J196" t="s">
        <v>1504</v>
      </c>
      <c r="K196" s="23" t="s">
        <v>95</v>
      </c>
      <c r="L196" s="20" t="s">
        <v>1175</v>
      </c>
      <c r="M196" s="42" t="s">
        <v>1505</v>
      </c>
      <c r="N196" s="23"/>
      <c r="O196" s="23" t="s">
        <v>98</v>
      </c>
      <c r="P196" s="20" t="s">
        <v>1263</v>
      </c>
      <c r="Q196" s="20" t="s">
        <v>100</v>
      </c>
      <c r="R196" t="s">
        <v>1506</v>
      </c>
      <c r="S196" t="s">
        <v>1507</v>
      </c>
      <c r="T196" t="s">
        <v>1508</v>
      </c>
      <c r="U196" s="6">
        <v>65920000</v>
      </c>
      <c r="V196" s="6">
        <v>65920000</v>
      </c>
      <c r="W196" s="29">
        <v>8240000</v>
      </c>
      <c r="X196" s="29">
        <v>0</v>
      </c>
      <c r="Y196" s="23" t="s">
        <v>104</v>
      </c>
      <c r="Z196" t="s">
        <v>98</v>
      </c>
      <c r="AA196" t="s">
        <v>105</v>
      </c>
      <c r="AB196" s="30"/>
      <c r="AC196" s="30"/>
      <c r="AD196" s="30"/>
      <c r="AE196" s="24">
        <v>2724</v>
      </c>
      <c r="AF196" s="31">
        <v>45294</v>
      </c>
      <c r="AG196">
        <v>31824</v>
      </c>
      <c r="AH196" s="26">
        <v>45314</v>
      </c>
      <c r="AI196" s="32" t="s">
        <v>106</v>
      </c>
      <c r="AJ196" t="s">
        <v>1509</v>
      </c>
      <c r="AK196" s="33"/>
      <c r="AL196" t="s">
        <v>98</v>
      </c>
      <c r="AM196" s="26">
        <v>45313</v>
      </c>
      <c r="AN196" s="23" t="s">
        <v>108</v>
      </c>
      <c r="AO196" s="23" t="s">
        <v>108</v>
      </c>
      <c r="AP196" t="s">
        <v>109</v>
      </c>
      <c r="AQ196" t="s">
        <v>657</v>
      </c>
      <c r="AR196" t="s">
        <v>658</v>
      </c>
      <c r="AS196" t="s">
        <v>100</v>
      </c>
      <c r="AT196" s="23">
        <v>80111600</v>
      </c>
      <c r="AU196" s="41" t="s">
        <v>1510</v>
      </c>
      <c r="AV196" s="23" t="s">
        <v>113</v>
      </c>
      <c r="AW196" s="20" t="s">
        <v>114</v>
      </c>
      <c r="AX196" s="26">
        <v>44948</v>
      </c>
      <c r="AY196" s="20" t="s">
        <v>115</v>
      </c>
      <c r="AZ196" s="26">
        <v>44948</v>
      </c>
      <c r="BA196" s="26">
        <v>45314</v>
      </c>
      <c r="BB196" s="26">
        <v>45557</v>
      </c>
      <c r="BC196" s="35">
        <f>+Tabla3[[#This Row],[FECHA TERMINACION
(INICIAL)]]-Tabla3[[#This Row],[FECHA INICIO]]</f>
        <v>243</v>
      </c>
      <c r="BD196" s="35">
        <f>+Tabla3[[#This Row],[PLAZO DE EJECUCIÓN EN DÍAS (INICIAL)]]/30</f>
        <v>8.1</v>
      </c>
      <c r="BE196" t="s">
        <v>1511</v>
      </c>
      <c r="BF196" s="29">
        <f>+[1]BD_2!E195</f>
        <v>0</v>
      </c>
      <c r="BG196" s="29">
        <f>[1]BD_2!BA195</f>
        <v>0</v>
      </c>
      <c r="BH196" s="23">
        <f>[1]BD_2!CF195</f>
        <v>0</v>
      </c>
      <c r="BI196" s="23">
        <f>+COUNTIF(Tabla3[[#This Row],[VALOR REDUCIDO]:[TOTAL TIEMPO PRORROGADO EN DÍAS
]],"&lt;&gt;0")</f>
        <v>0</v>
      </c>
      <c r="BJ196" s="23" t="str">
        <f>+[1]BD_2!CG195</f>
        <v>2 NO</v>
      </c>
      <c r="BK196" s="26" t="str">
        <f>[1]BD_2!CL195</f>
        <v>2 NO</v>
      </c>
      <c r="BL196" s="23" t="s">
        <v>98</v>
      </c>
      <c r="BM196">
        <f t="shared" si="13"/>
        <v>243</v>
      </c>
      <c r="BN196" s="36">
        <f t="shared" si="14"/>
        <v>45314</v>
      </c>
      <c r="BO196" s="36">
        <f t="shared" si="15"/>
        <v>45557</v>
      </c>
      <c r="BP196" s="37" t="e">
        <f>IF(((#REF!-$BN196)/($BO196-$BN196))&gt;=100%,100%,((#REF!-$BN196)/($BO196-$BN196)))</f>
        <v>#REF!</v>
      </c>
      <c r="BQ196" s="29">
        <f t="shared" si="17"/>
        <v>65920000</v>
      </c>
      <c r="BR196" s="23" t="e">
        <f>+IF(BK196="1 SI","FINALIZADO",IF($BO196&lt;=#REF!,"FINALIZADO","EJECUCIÓN"))</f>
        <v>#REF!</v>
      </c>
      <c r="BS196" s="23">
        <v>65920000</v>
      </c>
      <c r="BT196" s="23">
        <f>+Tabla3[[#This Row],[VALOR TOTAL DE CONTRATO (ANTES DE LIQUIDACIÓN - LIBERACIÓN DE SALDOS)]]-Tabla3[[#This Row],[RECURSO TOTALES DESEMBOLSADOS]]</f>
        <v>0</v>
      </c>
      <c r="BU196" s="23"/>
      <c r="BW196" s="23" t="s">
        <v>98</v>
      </c>
      <c r="BX196" s="23" t="str">
        <f t="shared" ref="BX196:BX259" si="18">TEXT(AM196,"MMMM")</f>
        <v>enero</v>
      </c>
      <c r="BY196" s="23" t="s">
        <v>113</v>
      </c>
      <c r="BZ196" s="23" t="s">
        <v>113</v>
      </c>
      <c r="CA196" s="23" t="s">
        <v>113</v>
      </c>
      <c r="CB196" t="s">
        <v>117</v>
      </c>
      <c r="CC196" t="s">
        <v>118</v>
      </c>
    </row>
    <row r="197" spans="1:81" x14ac:dyDescent="0.25">
      <c r="A197" s="23">
        <v>2024</v>
      </c>
      <c r="B197" s="25">
        <v>186</v>
      </c>
      <c r="C197" s="23" t="s">
        <v>87</v>
      </c>
      <c r="D197" t="s">
        <v>88</v>
      </c>
      <c r="E197" t="s">
        <v>89</v>
      </c>
      <c r="F197" t="s">
        <v>90</v>
      </c>
      <c r="G197" t="s">
        <v>91</v>
      </c>
      <c r="H197" s="23" t="s">
        <v>92</v>
      </c>
      <c r="I197" s="23" t="s">
        <v>119</v>
      </c>
      <c r="J197" t="s">
        <v>1512</v>
      </c>
      <c r="K197" s="23" t="s">
        <v>95</v>
      </c>
      <c r="L197" s="20" t="s">
        <v>121</v>
      </c>
      <c r="M197" s="28" t="s">
        <v>1513</v>
      </c>
      <c r="N197" s="23"/>
      <c r="O197" s="23" t="s">
        <v>98</v>
      </c>
      <c r="P197" s="20" t="s">
        <v>1514</v>
      </c>
      <c r="Q197" s="20" t="s">
        <v>1514</v>
      </c>
      <c r="R197" t="s">
        <v>1515</v>
      </c>
      <c r="S197" t="s">
        <v>1516</v>
      </c>
      <c r="T197" t="s">
        <v>1517</v>
      </c>
      <c r="U197" s="6">
        <v>108300000</v>
      </c>
      <c r="V197" s="6">
        <v>108300000</v>
      </c>
      <c r="W197" s="29">
        <v>9500000</v>
      </c>
      <c r="X197" s="29">
        <v>0</v>
      </c>
      <c r="Y197" s="23" t="s">
        <v>104</v>
      </c>
      <c r="Z197" t="s">
        <v>98</v>
      </c>
      <c r="AA197" t="s">
        <v>105</v>
      </c>
      <c r="AB197" s="30"/>
      <c r="AC197" s="30"/>
      <c r="AD197" s="30"/>
      <c r="AE197" s="24">
        <v>9024</v>
      </c>
      <c r="AF197" s="31">
        <v>45300</v>
      </c>
      <c r="AG197">
        <v>22224</v>
      </c>
      <c r="AH197" s="26">
        <v>45310</v>
      </c>
      <c r="AI197" s="32" t="s">
        <v>106</v>
      </c>
      <c r="AJ197" t="s">
        <v>1518</v>
      </c>
      <c r="AK197" s="33"/>
      <c r="AL197" t="s">
        <v>98</v>
      </c>
      <c r="AM197" s="26">
        <v>45309</v>
      </c>
      <c r="AN197" s="23" t="s">
        <v>108</v>
      </c>
      <c r="AO197" s="23" t="s">
        <v>108</v>
      </c>
      <c r="AP197" t="s">
        <v>109</v>
      </c>
      <c r="AQ197" t="s">
        <v>1519</v>
      </c>
      <c r="AR197" t="s">
        <v>1520</v>
      </c>
      <c r="AS197" t="s">
        <v>1514</v>
      </c>
      <c r="AT197" s="23">
        <v>80111600</v>
      </c>
      <c r="AU197" s="41" t="s">
        <v>1521</v>
      </c>
      <c r="AV197" s="23" t="s">
        <v>113</v>
      </c>
      <c r="AW197" s="20" t="s">
        <v>114</v>
      </c>
      <c r="AX197" s="26">
        <v>45309</v>
      </c>
      <c r="AY197" s="20" t="s">
        <v>115</v>
      </c>
      <c r="AZ197" s="26">
        <v>45309</v>
      </c>
      <c r="BA197" s="26">
        <v>45310</v>
      </c>
      <c r="BB197" s="26">
        <v>45656</v>
      </c>
      <c r="BC197" s="35">
        <f>+Tabla3[[#This Row],[FECHA TERMINACION
(INICIAL)]]-Tabla3[[#This Row],[FECHA INICIO]]</f>
        <v>346</v>
      </c>
      <c r="BD197" s="35">
        <f>+Tabla3[[#This Row],[PLAZO DE EJECUCIÓN EN DÍAS (INICIAL)]]/30</f>
        <v>11.533333333333333</v>
      </c>
      <c r="BE197" t="s">
        <v>1522</v>
      </c>
      <c r="BF197" s="29">
        <f>+[1]BD_2!E197</f>
        <v>0</v>
      </c>
      <c r="BG197" s="29">
        <f>[1]BD_2!BA197</f>
        <v>0</v>
      </c>
      <c r="BH197" s="23">
        <f>[1]BD_2!CF197</f>
        <v>0</v>
      </c>
      <c r="BI197" s="23">
        <f>+COUNTIF(Tabla3[[#This Row],[VALOR REDUCIDO]:[TOTAL TIEMPO PRORROGADO EN DÍAS
]],"&lt;&gt;0")</f>
        <v>0</v>
      </c>
      <c r="BJ197" s="23" t="str">
        <f>+[1]BD_2!CG197</f>
        <v>2 NO</v>
      </c>
      <c r="BK197" s="26" t="str">
        <f>[1]BD_2!CL197</f>
        <v>2 NO</v>
      </c>
      <c r="BL197" s="23" t="s">
        <v>98</v>
      </c>
      <c r="BM197">
        <f t="shared" ref="BM197:BM262" si="19">$BO197-$BN197</f>
        <v>346</v>
      </c>
      <c r="BN197" s="36">
        <f t="shared" ref="BN197:BN262" si="20">$BA197</f>
        <v>45310</v>
      </c>
      <c r="BO197" s="36">
        <f t="shared" ref="BO197:BO262" si="21">$BB197+$BH197</f>
        <v>45656</v>
      </c>
      <c r="BP197" s="37" t="e">
        <f>IF(((#REF!-$BN197)/($BO197-$BN197))&gt;=100%,100%,((#REF!-$BN197)/($BO197-$BN197)))</f>
        <v>#REF!</v>
      </c>
      <c r="BQ197" s="29">
        <f t="shared" si="17"/>
        <v>108300000</v>
      </c>
      <c r="BR197" s="23" t="e">
        <f>+IF(BK197="1 SI","FINALIZADO",IF($BO197&lt;=#REF!,"FINALIZADO","EJECUCIÓN"))</f>
        <v>#REF!</v>
      </c>
      <c r="BS197" s="23">
        <v>108300000</v>
      </c>
      <c r="BT197" s="23">
        <f>+Tabla3[[#This Row],[VALOR TOTAL DE CONTRATO (ANTES DE LIQUIDACIÓN - LIBERACIÓN DE SALDOS)]]-Tabla3[[#This Row],[RECURSO TOTALES DESEMBOLSADOS]]</f>
        <v>0</v>
      </c>
      <c r="BU197" s="23"/>
      <c r="BW197" s="23" t="s">
        <v>98</v>
      </c>
      <c r="BX197" s="23" t="str">
        <f t="shared" si="18"/>
        <v>enero</v>
      </c>
      <c r="BY197" s="23" t="s">
        <v>113</v>
      </c>
      <c r="BZ197" s="23" t="s">
        <v>113</v>
      </c>
      <c r="CA197" s="23" t="s">
        <v>113</v>
      </c>
      <c r="CB197" t="s">
        <v>117</v>
      </c>
      <c r="CC197" t="s">
        <v>118</v>
      </c>
    </row>
    <row r="198" spans="1:81" x14ac:dyDescent="0.25">
      <c r="A198" s="23">
        <v>2024</v>
      </c>
      <c r="B198" s="25">
        <v>187</v>
      </c>
      <c r="C198" s="23" t="s">
        <v>87</v>
      </c>
      <c r="D198" t="s">
        <v>88</v>
      </c>
      <c r="E198" t="s">
        <v>89</v>
      </c>
      <c r="F198" t="s">
        <v>90</v>
      </c>
      <c r="G198" t="s">
        <v>91</v>
      </c>
      <c r="H198" s="23" t="s">
        <v>92</v>
      </c>
      <c r="I198" s="23" t="s">
        <v>119</v>
      </c>
      <c r="J198" t="s">
        <v>1523</v>
      </c>
      <c r="K198" s="23" t="s">
        <v>95</v>
      </c>
      <c r="L198" s="20" t="s">
        <v>358</v>
      </c>
      <c r="M198" s="28" t="s">
        <v>1524</v>
      </c>
      <c r="N198" s="23"/>
      <c r="O198" s="23" t="s">
        <v>98</v>
      </c>
      <c r="P198" s="20" t="s">
        <v>693</v>
      </c>
      <c r="Q198" s="20" t="s">
        <v>693</v>
      </c>
      <c r="R198" t="s">
        <v>1525</v>
      </c>
      <c r="S198" t="s">
        <v>1526</v>
      </c>
      <c r="T198" t="s">
        <v>1527</v>
      </c>
      <c r="U198" s="6">
        <v>77000000</v>
      </c>
      <c r="V198" s="6">
        <v>77000000</v>
      </c>
      <c r="W198" s="29">
        <v>7000000</v>
      </c>
      <c r="X198" s="29">
        <v>0</v>
      </c>
      <c r="Y198" s="23" t="s">
        <v>104</v>
      </c>
      <c r="Z198" t="s">
        <v>98</v>
      </c>
      <c r="AA198" t="s">
        <v>105</v>
      </c>
      <c r="AB198" s="30"/>
      <c r="AC198" s="30"/>
      <c r="AD198" s="30"/>
      <c r="AE198" s="24">
        <v>3524</v>
      </c>
      <c r="AF198" s="31">
        <v>45294</v>
      </c>
      <c r="AG198">
        <v>31624</v>
      </c>
      <c r="AH198" s="26">
        <v>45314</v>
      </c>
      <c r="AI198" s="32" t="s">
        <v>106</v>
      </c>
      <c r="AJ198" t="s">
        <v>697</v>
      </c>
      <c r="AK198" s="33"/>
      <c r="AL198" t="s">
        <v>98</v>
      </c>
      <c r="AM198" s="26">
        <v>45313</v>
      </c>
      <c r="AN198" s="23" t="s">
        <v>108</v>
      </c>
      <c r="AO198" s="23" t="s">
        <v>108</v>
      </c>
      <c r="AP198" t="s">
        <v>109</v>
      </c>
      <c r="AQ198" t="s">
        <v>1528</v>
      </c>
      <c r="AR198" t="s">
        <v>1529</v>
      </c>
      <c r="AS198" t="s">
        <v>700</v>
      </c>
      <c r="AT198" s="23">
        <v>80111600</v>
      </c>
      <c r="AU198" s="41" t="s">
        <v>1530</v>
      </c>
      <c r="AV198" s="23" t="s">
        <v>113</v>
      </c>
      <c r="AW198" s="20" t="s">
        <v>114</v>
      </c>
      <c r="AX198" s="26">
        <v>45313</v>
      </c>
      <c r="AY198" s="20" t="s">
        <v>115</v>
      </c>
      <c r="AZ198" s="26">
        <v>45313</v>
      </c>
      <c r="BA198" s="26">
        <v>45314</v>
      </c>
      <c r="BB198" s="26">
        <v>45648</v>
      </c>
      <c r="BC198" s="35">
        <f>+Tabla3[[#This Row],[FECHA TERMINACION
(INICIAL)]]-Tabla3[[#This Row],[FECHA INICIO]]</f>
        <v>334</v>
      </c>
      <c r="BD198" s="35">
        <f>+Tabla3[[#This Row],[PLAZO DE EJECUCIÓN EN DÍAS (INICIAL)]]/30</f>
        <v>11.133333333333333</v>
      </c>
      <c r="BE198" t="s">
        <v>1531</v>
      </c>
      <c r="BF198" s="29">
        <f>+[1]BD_2!E198</f>
        <v>0</v>
      </c>
      <c r="BG198" s="29">
        <f>[1]BD_2!BA198</f>
        <v>1866667</v>
      </c>
      <c r="BH198" s="23">
        <f>[1]BD_2!CF198</f>
        <v>8</v>
      </c>
      <c r="BI198" s="23">
        <f>+COUNTIF(Tabla3[[#This Row],[VALOR REDUCIDO]:[TOTAL TIEMPO PRORROGADO EN DÍAS
]],"&lt;&gt;0")</f>
        <v>2</v>
      </c>
      <c r="BJ198" s="23" t="str">
        <f>+[1]BD_2!CG198</f>
        <v>2 NO</v>
      </c>
      <c r="BK198" s="26" t="str">
        <f>[1]BD_2!CL198</f>
        <v>2 NO</v>
      </c>
      <c r="BL198" s="23" t="s">
        <v>98</v>
      </c>
      <c r="BM198">
        <f t="shared" si="19"/>
        <v>342</v>
      </c>
      <c r="BN198" s="36">
        <f t="shared" si="20"/>
        <v>45314</v>
      </c>
      <c r="BO198" s="36">
        <f t="shared" si="21"/>
        <v>45656</v>
      </c>
      <c r="BP198" s="37" t="e">
        <f>IF(((#REF!-$BN198)/($BO198-$BN198))&gt;=100%,100%,((#REF!-$BN198)/($BO198-$BN198)))</f>
        <v>#REF!</v>
      </c>
      <c r="BQ198" s="29">
        <f t="shared" si="17"/>
        <v>78866667</v>
      </c>
      <c r="BR198" s="23" t="e">
        <f>+IF(BK198="1 SI","FINALIZADO",IF($BO198&lt;=#REF!,"FINALIZADO","EJECUCIÓN"))</f>
        <v>#REF!</v>
      </c>
      <c r="BS198" s="23">
        <v>78866667</v>
      </c>
      <c r="BT198" s="23">
        <f>+Tabla3[[#This Row],[VALOR TOTAL DE CONTRATO (ANTES DE LIQUIDACIÓN - LIBERACIÓN DE SALDOS)]]-Tabla3[[#This Row],[RECURSO TOTALES DESEMBOLSADOS]]</f>
        <v>0</v>
      </c>
      <c r="BU198" s="23"/>
      <c r="BW198" s="23" t="s">
        <v>98</v>
      </c>
      <c r="BX198" s="23" t="str">
        <f t="shared" si="18"/>
        <v>enero</v>
      </c>
      <c r="BY198" s="23" t="s">
        <v>113</v>
      </c>
      <c r="BZ198" s="23" t="s">
        <v>113</v>
      </c>
      <c r="CA198" s="23" t="s">
        <v>113</v>
      </c>
      <c r="CB198" t="s">
        <v>117</v>
      </c>
      <c r="CC198" t="s">
        <v>118</v>
      </c>
    </row>
    <row r="199" spans="1:81" x14ac:dyDescent="0.25">
      <c r="A199" s="23">
        <v>2024</v>
      </c>
      <c r="B199" s="25">
        <v>188</v>
      </c>
      <c r="C199" s="23" t="s">
        <v>87</v>
      </c>
      <c r="D199" t="s">
        <v>88</v>
      </c>
      <c r="E199" t="s">
        <v>89</v>
      </c>
      <c r="F199" t="s">
        <v>90</v>
      </c>
      <c r="G199" t="s">
        <v>91</v>
      </c>
      <c r="H199" s="23" t="s">
        <v>92</v>
      </c>
      <c r="I199" s="23" t="s">
        <v>119</v>
      </c>
      <c r="J199" t="s">
        <v>1532</v>
      </c>
      <c r="K199" s="23" t="s">
        <v>95</v>
      </c>
      <c r="L199" s="20" t="s">
        <v>783</v>
      </c>
      <c r="M199" s="28" t="s">
        <v>1533</v>
      </c>
      <c r="N199" s="23"/>
      <c r="O199" s="23" t="s">
        <v>98</v>
      </c>
      <c r="P199" s="20" t="s">
        <v>99</v>
      </c>
      <c r="Q199" s="20" t="s">
        <v>100</v>
      </c>
      <c r="R199" t="s">
        <v>1534</v>
      </c>
      <c r="S199" t="s">
        <v>1535</v>
      </c>
      <c r="T199" t="s">
        <v>1536</v>
      </c>
      <c r="U199" s="6">
        <v>38800000</v>
      </c>
      <c r="V199" s="6">
        <v>38800000</v>
      </c>
      <c r="W199" s="29">
        <v>4000000</v>
      </c>
      <c r="X199" s="29">
        <v>0</v>
      </c>
      <c r="Y199" s="23" t="s">
        <v>104</v>
      </c>
      <c r="Z199" t="s">
        <v>98</v>
      </c>
      <c r="AA199" t="s">
        <v>105</v>
      </c>
      <c r="AB199" s="30"/>
      <c r="AC199" s="30"/>
      <c r="AD199" s="30"/>
      <c r="AE199" s="24">
        <v>1524</v>
      </c>
      <c r="AF199" s="31">
        <v>45294</v>
      </c>
      <c r="AG199">
        <v>62924</v>
      </c>
      <c r="AH199" s="26">
        <v>45324</v>
      </c>
      <c r="AI199" s="32" t="s">
        <v>106</v>
      </c>
      <c r="AJ199" t="s">
        <v>107</v>
      </c>
      <c r="AK199" s="33"/>
      <c r="AL199" t="s">
        <v>98</v>
      </c>
      <c r="AM199" s="26">
        <v>45323</v>
      </c>
      <c r="AN199" s="23" t="s">
        <v>108</v>
      </c>
      <c r="AO199" s="23" t="s">
        <v>108</v>
      </c>
      <c r="AP199" t="s">
        <v>109</v>
      </c>
      <c r="AQ199" t="s">
        <v>110</v>
      </c>
      <c r="AR199" t="s">
        <v>111</v>
      </c>
      <c r="AS199" t="s">
        <v>100</v>
      </c>
      <c r="AT199" s="23">
        <v>80111600</v>
      </c>
      <c r="AU199" s="41" t="s">
        <v>1537</v>
      </c>
      <c r="AV199" s="23" t="s">
        <v>113</v>
      </c>
      <c r="AW199" s="20" t="s">
        <v>114</v>
      </c>
      <c r="AX199" s="26">
        <v>45324</v>
      </c>
      <c r="AY199" s="20" t="s">
        <v>144</v>
      </c>
      <c r="AZ199" s="26">
        <v>45324</v>
      </c>
      <c r="BA199" s="26">
        <v>45327</v>
      </c>
      <c r="BB199" s="26">
        <v>45621</v>
      </c>
      <c r="BC199" s="35">
        <f>+Tabla3[[#This Row],[FECHA TERMINACION
(INICIAL)]]-Tabla3[[#This Row],[FECHA INICIO]]</f>
        <v>294</v>
      </c>
      <c r="BD199" s="35">
        <f>+Tabla3[[#This Row],[PLAZO DE EJECUCIÓN EN DÍAS (INICIAL)]]/30</f>
        <v>9.8000000000000007</v>
      </c>
      <c r="BE199" t="s">
        <v>1538</v>
      </c>
      <c r="BF199" s="29">
        <f>+[1]BD_2!E199</f>
        <v>0</v>
      </c>
      <c r="BG199" s="29">
        <f>[1]BD_2!BA199</f>
        <v>0</v>
      </c>
      <c r="BH199" s="23">
        <f>[1]BD_2!CF199</f>
        <v>0</v>
      </c>
      <c r="BI199" s="23">
        <f>+COUNTIF(Tabla3[[#This Row],[VALOR REDUCIDO]:[TOTAL TIEMPO PRORROGADO EN DÍAS
]],"&lt;&gt;0")</f>
        <v>0</v>
      </c>
      <c r="BJ199" s="23" t="str">
        <f>+[1]BD_2!CG199</f>
        <v>2 NO</v>
      </c>
      <c r="BK199" s="26" t="str">
        <f>[1]BD_2!CL199</f>
        <v>1 SI</v>
      </c>
      <c r="BL199" s="23" t="s">
        <v>98</v>
      </c>
      <c r="BM199">
        <f t="shared" si="19"/>
        <v>294</v>
      </c>
      <c r="BN199" s="36">
        <f t="shared" si="20"/>
        <v>45327</v>
      </c>
      <c r="BO199" s="36">
        <f t="shared" si="21"/>
        <v>45621</v>
      </c>
      <c r="BP199" s="37" t="e">
        <f>IF(((#REF!-$BN199)/($BO199-$BN199))&gt;=100%,100%,((#REF!-$BN199)/($BO199-$BN199)))</f>
        <v>#REF!</v>
      </c>
      <c r="BQ199" s="29">
        <f t="shared" si="17"/>
        <v>38800000</v>
      </c>
      <c r="BR199" s="23" t="str">
        <f>+IF(BK199="1 SI","FINALIZADO",IF($BO199&lt;=#REF!,"FINALIZADO","EJECUCIÓN"))</f>
        <v>FINALIZADO</v>
      </c>
      <c r="BS199" s="23">
        <v>31466667</v>
      </c>
      <c r="BT199" s="23">
        <f>+Tabla3[[#This Row],[VALOR TOTAL DE CONTRATO (ANTES DE LIQUIDACIÓN - LIBERACIÓN DE SALDOS)]]-Tabla3[[#This Row],[RECURSO TOTALES DESEMBOLSADOS]]</f>
        <v>7333333</v>
      </c>
      <c r="BU199" s="23"/>
      <c r="BW199" s="23" t="s">
        <v>98</v>
      </c>
      <c r="BX199" s="23" t="str">
        <f t="shared" si="18"/>
        <v>febrero</v>
      </c>
      <c r="BY199" s="23" t="s">
        <v>113</v>
      </c>
      <c r="BZ199" s="23" t="s">
        <v>113</v>
      </c>
      <c r="CA199" s="23" t="s">
        <v>113</v>
      </c>
      <c r="CB199" t="s">
        <v>117</v>
      </c>
      <c r="CC199" t="s">
        <v>118</v>
      </c>
    </row>
    <row r="200" spans="1:81" x14ac:dyDescent="0.25">
      <c r="A200" s="23">
        <v>2024</v>
      </c>
      <c r="B200" s="25">
        <v>189</v>
      </c>
      <c r="C200" s="23" t="s">
        <v>87</v>
      </c>
      <c r="D200" t="s">
        <v>88</v>
      </c>
      <c r="E200" t="s">
        <v>89</v>
      </c>
      <c r="F200" t="s">
        <v>90</v>
      </c>
      <c r="G200" t="s">
        <v>91</v>
      </c>
      <c r="H200" s="23" t="s">
        <v>92</v>
      </c>
      <c r="I200" s="23" t="s">
        <v>119</v>
      </c>
      <c r="J200" t="s">
        <v>1539</v>
      </c>
      <c r="K200" s="23" t="s">
        <v>95</v>
      </c>
      <c r="L200" s="20" t="s">
        <v>1175</v>
      </c>
      <c r="M200" s="28" t="s">
        <v>1540</v>
      </c>
      <c r="N200" s="23"/>
      <c r="O200" s="23" t="s">
        <v>98</v>
      </c>
      <c r="P200" s="20" t="s">
        <v>269</v>
      </c>
      <c r="Q200" s="20" t="s">
        <v>269</v>
      </c>
      <c r="R200" t="s">
        <v>1541</v>
      </c>
      <c r="S200" t="s">
        <v>1542</v>
      </c>
      <c r="T200" t="s">
        <v>1543</v>
      </c>
      <c r="U200" s="6">
        <v>79100000</v>
      </c>
      <c r="V200" s="6">
        <v>79100000</v>
      </c>
      <c r="W200" s="29">
        <v>7000000</v>
      </c>
      <c r="X200" s="29">
        <v>0</v>
      </c>
      <c r="Y200" s="23" t="s">
        <v>104</v>
      </c>
      <c r="Z200" t="s">
        <v>98</v>
      </c>
      <c r="AA200" t="s">
        <v>105</v>
      </c>
      <c r="AB200" s="30"/>
      <c r="AC200" s="30"/>
      <c r="AD200" s="30"/>
      <c r="AE200" s="24">
        <v>5524</v>
      </c>
      <c r="AF200" s="31">
        <v>45295</v>
      </c>
      <c r="AG200">
        <v>29124</v>
      </c>
      <c r="AH200" s="26">
        <v>45313</v>
      </c>
      <c r="AI200" s="32" t="s">
        <v>106</v>
      </c>
      <c r="AJ200" t="s">
        <v>1544</v>
      </c>
      <c r="AK200" s="33"/>
      <c r="AL200" t="s">
        <v>98</v>
      </c>
      <c r="AM200" s="26">
        <v>45309</v>
      </c>
      <c r="AN200" s="23" t="s">
        <v>108</v>
      </c>
      <c r="AO200" s="23" t="s">
        <v>108</v>
      </c>
      <c r="AP200" t="s">
        <v>109</v>
      </c>
      <c r="AQ200" t="s">
        <v>1545</v>
      </c>
      <c r="AR200" t="s">
        <v>1546</v>
      </c>
      <c r="AS200" s="20" t="s">
        <v>269</v>
      </c>
      <c r="AT200" s="23">
        <v>80111600</v>
      </c>
      <c r="AU200" s="41" t="s">
        <v>1547</v>
      </c>
      <c r="AV200" s="23" t="s">
        <v>113</v>
      </c>
      <c r="AW200" s="20" t="s">
        <v>114</v>
      </c>
      <c r="AX200" s="26">
        <v>45310</v>
      </c>
      <c r="AY200" s="20" t="s">
        <v>115</v>
      </c>
      <c r="AZ200" s="26">
        <v>45310</v>
      </c>
      <c r="BA200" s="26">
        <v>45313</v>
      </c>
      <c r="BB200" s="26">
        <v>45656</v>
      </c>
      <c r="BC200" s="35">
        <f>+Tabla3[[#This Row],[FECHA TERMINACION
(INICIAL)]]-Tabla3[[#This Row],[FECHA INICIO]]</f>
        <v>343</v>
      </c>
      <c r="BD200" s="35">
        <f>+Tabla3[[#This Row],[PLAZO DE EJECUCIÓN EN DÍAS (INICIAL)]]/30</f>
        <v>11.433333333333334</v>
      </c>
      <c r="BE200" t="s">
        <v>1548</v>
      </c>
      <c r="BF200" s="29">
        <f>+[1]BD_2!E200</f>
        <v>0</v>
      </c>
      <c r="BG200" s="29">
        <f>[1]BD_2!BA200</f>
        <v>0</v>
      </c>
      <c r="BH200" s="23">
        <f>[1]BD_2!CF200</f>
        <v>0</v>
      </c>
      <c r="BI200" s="23">
        <f>+COUNTIF(Tabla3[[#This Row],[VALOR REDUCIDO]:[TOTAL TIEMPO PRORROGADO EN DÍAS
]],"&lt;&gt;0")</f>
        <v>0</v>
      </c>
      <c r="BJ200" s="23" t="str">
        <f>+[1]BD_2!CG200</f>
        <v>2 NO</v>
      </c>
      <c r="BK200" s="26" t="str">
        <f>[1]BD_2!CL200</f>
        <v>2 NO</v>
      </c>
      <c r="BL200" s="23" t="s">
        <v>98</v>
      </c>
      <c r="BM200">
        <f t="shared" si="19"/>
        <v>343</v>
      </c>
      <c r="BN200" s="36">
        <f t="shared" si="20"/>
        <v>45313</v>
      </c>
      <c r="BO200" s="36">
        <f t="shared" si="21"/>
        <v>45656</v>
      </c>
      <c r="BP200" s="37" t="e">
        <f>IF(((#REF!-$BN200)/($BO200-$BN200))&gt;=100%,100%,((#REF!-$BN200)/($BO200-$BN200)))</f>
        <v>#REF!</v>
      </c>
      <c r="BQ200" s="29">
        <f t="shared" si="17"/>
        <v>79100000</v>
      </c>
      <c r="BR200" s="23" t="e">
        <f>+IF(BK200="1 SI","FINALIZADO",IF($BO200&lt;=#REF!,"FINALIZADO","EJECUCIÓN"))</f>
        <v>#REF!</v>
      </c>
      <c r="BS200" s="23">
        <v>58100000</v>
      </c>
      <c r="BT200" s="23">
        <f>+Tabla3[[#This Row],[VALOR TOTAL DE CONTRATO (ANTES DE LIQUIDACIÓN - LIBERACIÓN DE SALDOS)]]-Tabla3[[#This Row],[RECURSO TOTALES DESEMBOLSADOS]]</f>
        <v>21000000</v>
      </c>
      <c r="BU200" s="23"/>
      <c r="BW200" s="23" t="s">
        <v>98</v>
      </c>
      <c r="BX200" s="23" t="str">
        <f t="shared" si="18"/>
        <v>enero</v>
      </c>
      <c r="BY200" s="23" t="s">
        <v>113</v>
      </c>
      <c r="BZ200" s="23" t="s">
        <v>113</v>
      </c>
      <c r="CA200" s="23" t="s">
        <v>113</v>
      </c>
      <c r="CB200" t="s">
        <v>117</v>
      </c>
      <c r="CC200" t="s">
        <v>118</v>
      </c>
    </row>
    <row r="201" spans="1:81" x14ac:dyDescent="0.25">
      <c r="A201" s="23">
        <v>2024</v>
      </c>
      <c r="B201" s="25">
        <v>190</v>
      </c>
      <c r="C201" s="23" t="s">
        <v>87</v>
      </c>
      <c r="D201" t="s">
        <v>88</v>
      </c>
      <c r="E201" t="s">
        <v>89</v>
      </c>
      <c r="F201" t="s">
        <v>90</v>
      </c>
      <c r="G201" t="s">
        <v>91</v>
      </c>
      <c r="H201" s="23" t="s">
        <v>92</v>
      </c>
      <c r="I201" s="23" t="s">
        <v>119</v>
      </c>
      <c r="J201" t="s">
        <v>1549</v>
      </c>
      <c r="K201" s="23" t="s">
        <v>95</v>
      </c>
      <c r="L201" s="20" t="s">
        <v>1550</v>
      </c>
      <c r="M201" s="28" t="s">
        <v>1551</v>
      </c>
      <c r="N201" s="23"/>
      <c r="O201" s="23" t="s">
        <v>98</v>
      </c>
      <c r="P201" s="20" t="s">
        <v>1552</v>
      </c>
      <c r="Q201" s="20" t="s">
        <v>1552</v>
      </c>
      <c r="R201" t="s">
        <v>1553</v>
      </c>
      <c r="S201" t="s">
        <v>1554</v>
      </c>
      <c r="T201" t="s">
        <v>1555</v>
      </c>
      <c r="U201" s="6">
        <v>77712000</v>
      </c>
      <c r="V201" s="6">
        <v>77712000</v>
      </c>
      <c r="W201" s="29">
        <v>9714000</v>
      </c>
      <c r="X201" s="29">
        <v>0</v>
      </c>
      <c r="Y201" s="23" t="s">
        <v>104</v>
      </c>
      <c r="Z201" t="s">
        <v>98</v>
      </c>
      <c r="AA201" t="s">
        <v>105</v>
      </c>
      <c r="AB201" s="30"/>
      <c r="AC201" s="30"/>
      <c r="AD201" s="30"/>
      <c r="AE201" s="24">
        <v>7724</v>
      </c>
      <c r="AF201" s="31">
        <v>45295</v>
      </c>
      <c r="AG201">
        <v>29424</v>
      </c>
      <c r="AH201" s="26">
        <v>45313</v>
      </c>
      <c r="AI201" s="32" t="s">
        <v>106</v>
      </c>
      <c r="AJ201" t="s">
        <v>1556</v>
      </c>
      <c r="AK201" s="33"/>
      <c r="AL201" t="s">
        <v>98</v>
      </c>
      <c r="AM201" s="26">
        <v>45310</v>
      </c>
      <c r="AN201" s="23" t="s">
        <v>108</v>
      </c>
      <c r="AO201" s="23" t="s">
        <v>108</v>
      </c>
      <c r="AP201" t="s">
        <v>109</v>
      </c>
      <c r="AQ201" t="s">
        <v>1557</v>
      </c>
      <c r="AR201" t="s">
        <v>1558</v>
      </c>
      <c r="AS201" s="20" t="s">
        <v>1552</v>
      </c>
      <c r="AT201" s="23">
        <v>80111600</v>
      </c>
      <c r="AU201" s="41" t="s">
        <v>1559</v>
      </c>
      <c r="AV201" s="23" t="s">
        <v>113</v>
      </c>
      <c r="AW201" s="20" t="s">
        <v>114</v>
      </c>
      <c r="AX201" s="26">
        <v>45310</v>
      </c>
      <c r="AY201" s="20" t="s">
        <v>144</v>
      </c>
      <c r="AZ201" s="26">
        <v>45310</v>
      </c>
      <c r="BA201" s="26">
        <v>45313</v>
      </c>
      <c r="BB201" s="26">
        <v>45556</v>
      </c>
      <c r="BC201" s="35">
        <f>+Tabla3[[#This Row],[FECHA TERMINACION
(INICIAL)]]-Tabla3[[#This Row],[FECHA INICIO]]</f>
        <v>243</v>
      </c>
      <c r="BD201" s="35">
        <f>+Tabla3[[#This Row],[PLAZO DE EJECUCIÓN EN DÍAS (INICIAL)]]/30</f>
        <v>8.1</v>
      </c>
      <c r="BE201" t="s">
        <v>1560</v>
      </c>
      <c r="BF201" s="29">
        <f>+[1]BD_2!E201</f>
        <v>0</v>
      </c>
      <c r="BG201" s="29">
        <f>[1]BD_2!BA201</f>
        <v>28818200</v>
      </c>
      <c r="BH201" s="23">
        <f>[1]BD_2!CF201</f>
        <v>100</v>
      </c>
      <c r="BI201" s="23">
        <f>+COUNTIF(Tabla3[[#This Row],[VALOR REDUCIDO]:[TOTAL TIEMPO PRORROGADO EN DÍAS
]],"&lt;&gt;0")</f>
        <v>2</v>
      </c>
      <c r="BJ201" s="23" t="str">
        <f>+[1]BD_2!CG201</f>
        <v>1 SI</v>
      </c>
      <c r="BK201" s="26" t="str">
        <f>[1]BD_2!CL201</f>
        <v>2 NO</v>
      </c>
      <c r="BL201" s="23" t="s">
        <v>98</v>
      </c>
      <c r="BM201">
        <f t="shared" si="19"/>
        <v>343</v>
      </c>
      <c r="BN201" s="36">
        <f t="shared" si="20"/>
        <v>45313</v>
      </c>
      <c r="BO201" s="36">
        <f t="shared" si="21"/>
        <v>45656</v>
      </c>
      <c r="BP201" s="37" t="e">
        <f>IF(((#REF!-$BN201)/($BO201-$BN201))&gt;=100%,100%,((#REF!-$BN201)/($BO201-$BN201)))</f>
        <v>#REF!</v>
      </c>
      <c r="BQ201" s="29">
        <f t="shared" si="17"/>
        <v>106530200</v>
      </c>
      <c r="BR201" s="23" t="e">
        <f>+IF(BK201="1 SI","FINALIZADO",IF($BO201&lt;=#REF!,"FINALIZADO","EJECUCIÓN"))</f>
        <v>#REF!</v>
      </c>
      <c r="BS201" s="23">
        <v>100378000</v>
      </c>
      <c r="BT201" s="23">
        <f>+Tabla3[[#This Row],[VALOR TOTAL DE CONTRATO (ANTES DE LIQUIDACIÓN - LIBERACIÓN DE SALDOS)]]-Tabla3[[#This Row],[RECURSO TOTALES DESEMBOLSADOS]]</f>
        <v>6152200</v>
      </c>
      <c r="BU201" s="23"/>
      <c r="BW201" s="23" t="s">
        <v>98</v>
      </c>
      <c r="BX201" s="23" t="str">
        <f t="shared" si="18"/>
        <v>enero</v>
      </c>
      <c r="BY201" s="23" t="s">
        <v>113</v>
      </c>
      <c r="BZ201" s="23" t="s">
        <v>113</v>
      </c>
      <c r="CA201" s="23" t="s">
        <v>113</v>
      </c>
      <c r="CB201" t="s">
        <v>117</v>
      </c>
      <c r="CC201" t="s">
        <v>118</v>
      </c>
    </row>
    <row r="202" spans="1:81" x14ac:dyDescent="0.25">
      <c r="A202" s="23">
        <v>2024</v>
      </c>
      <c r="B202" s="25">
        <v>191</v>
      </c>
      <c r="C202" s="23" t="s">
        <v>87</v>
      </c>
      <c r="D202" t="s">
        <v>88</v>
      </c>
      <c r="E202" t="s">
        <v>89</v>
      </c>
      <c r="F202" t="s">
        <v>90</v>
      </c>
      <c r="G202" t="s">
        <v>91</v>
      </c>
      <c r="H202" s="23" t="s">
        <v>92</v>
      </c>
      <c r="I202" s="23" t="s">
        <v>119</v>
      </c>
      <c r="J202" t="s">
        <v>1561</v>
      </c>
      <c r="K202" s="23" t="s">
        <v>95</v>
      </c>
      <c r="L202" s="20" t="s">
        <v>121</v>
      </c>
      <c r="M202" s="28" t="s">
        <v>1562</v>
      </c>
      <c r="N202" s="23"/>
      <c r="O202" s="23" t="s">
        <v>98</v>
      </c>
      <c r="P202" s="20" t="s">
        <v>186</v>
      </c>
      <c r="Q202" s="20" t="s">
        <v>186</v>
      </c>
      <c r="R202" t="s">
        <v>1563</v>
      </c>
      <c r="S202" t="s">
        <v>1564</v>
      </c>
      <c r="T202" t="s">
        <v>1565</v>
      </c>
      <c r="U202" s="6">
        <v>36000000</v>
      </c>
      <c r="V202" s="6">
        <v>36000000</v>
      </c>
      <c r="W202" s="29">
        <v>6000000</v>
      </c>
      <c r="X202" s="29">
        <v>0</v>
      </c>
      <c r="Y202" s="23" t="s">
        <v>104</v>
      </c>
      <c r="Z202" t="s">
        <v>98</v>
      </c>
      <c r="AA202" t="s">
        <v>105</v>
      </c>
      <c r="AB202" s="30"/>
      <c r="AC202" s="30"/>
      <c r="AD202" s="30"/>
      <c r="AE202" s="24">
        <v>3224</v>
      </c>
      <c r="AF202" s="31">
        <v>45294</v>
      </c>
      <c r="AG202">
        <v>24324</v>
      </c>
      <c r="AH202" s="26">
        <v>45310</v>
      </c>
      <c r="AI202" s="32" t="s">
        <v>106</v>
      </c>
      <c r="AJ202" t="s">
        <v>241</v>
      </c>
      <c r="AK202" s="33"/>
      <c r="AL202" t="s">
        <v>98</v>
      </c>
      <c r="AM202" s="26">
        <v>45309</v>
      </c>
      <c r="AN202" s="23" t="s">
        <v>108</v>
      </c>
      <c r="AO202" s="23" t="s">
        <v>108</v>
      </c>
      <c r="AP202" t="s">
        <v>109</v>
      </c>
      <c r="AQ202" t="s">
        <v>249</v>
      </c>
      <c r="AR202" t="s">
        <v>250</v>
      </c>
      <c r="AS202" t="s">
        <v>186</v>
      </c>
      <c r="AT202" s="23">
        <v>80111600</v>
      </c>
      <c r="AU202" s="41" t="s">
        <v>1566</v>
      </c>
      <c r="AV202" s="23" t="s">
        <v>113</v>
      </c>
      <c r="AW202" s="20" t="s">
        <v>114</v>
      </c>
      <c r="AX202" s="26">
        <v>45309</v>
      </c>
      <c r="AY202" s="20" t="s">
        <v>144</v>
      </c>
      <c r="AZ202" s="26">
        <v>45309</v>
      </c>
      <c r="BA202" s="26">
        <v>45310</v>
      </c>
      <c r="BB202" s="26">
        <v>45491</v>
      </c>
      <c r="BC202" s="35">
        <f>+Tabla3[[#This Row],[FECHA TERMINACION
(INICIAL)]]-Tabla3[[#This Row],[FECHA INICIO]]</f>
        <v>181</v>
      </c>
      <c r="BD202" s="35">
        <f>+Tabla3[[#This Row],[PLAZO DE EJECUCIÓN EN DÍAS (INICIAL)]]/30</f>
        <v>6.0333333333333332</v>
      </c>
      <c r="BE202" t="s">
        <v>1567</v>
      </c>
      <c r="BF202" s="29">
        <f>+[1]BD_2!E202</f>
        <v>0</v>
      </c>
      <c r="BG202" s="29">
        <f>[1]BD_2!BA202</f>
        <v>8400000</v>
      </c>
      <c r="BH202" s="23">
        <f>[1]BD_2!CF202</f>
        <v>43</v>
      </c>
      <c r="BI202" s="23">
        <f>+COUNTIF(Tabla3[[#This Row],[VALOR REDUCIDO]:[TOTAL TIEMPO PRORROGADO EN DÍAS
]],"&lt;&gt;0")</f>
        <v>2</v>
      </c>
      <c r="BJ202" s="23" t="str">
        <f>+[1]BD_2!CG202</f>
        <v>2 NO</v>
      </c>
      <c r="BK202" s="26" t="str">
        <f>[1]BD_2!CL202</f>
        <v>2 NO</v>
      </c>
      <c r="BL202" s="23" t="s">
        <v>98</v>
      </c>
      <c r="BM202">
        <f t="shared" si="19"/>
        <v>224</v>
      </c>
      <c r="BN202" s="36">
        <f t="shared" si="20"/>
        <v>45310</v>
      </c>
      <c r="BO202" s="36">
        <f t="shared" si="21"/>
        <v>45534</v>
      </c>
      <c r="BP202" s="37" t="e">
        <f>IF(((#REF!-$BN202)/($BO202-$BN202))&gt;=100%,100%,((#REF!-$BN202)/($BO202-$BN202)))</f>
        <v>#REF!</v>
      </c>
      <c r="BQ202" s="29">
        <f t="shared" si="17"/>
        <v>44400000</v>
      </c>
      <c r="BR202" s="23" t="e">
        <f>+IF(BK202="1 SI","FINALIZADO",IF($BO202&lt;=#REF!,"FINALIZADO","EJECUCIÓN"))</f>
        <v>#REF!</v>
      </c>
      <c r="BS202" s="23">
        <v>44400000</v>
      </c>
      <c r="BT202" s="23">
        <f>+Tabla3[[#This Row],[VALOR TOTAL DE CONTRATO (ANTES DE LIQUIDACIÓN - LIBERACIÓN DE SALDOS)]]-Tabla3[[#This Row],[RECURSO TOTALES DESEMBOLSADOS]]</f>
        <v>0</v>
      </c>
      <c r="BU202" s="23"/>
      <c r="BW202" s="23" t="s">
        <v>98</v>
      </c>
      <c r="BX202" s="23" t="str">
        <f t="shared" si="18"/>
        <v>enero</v>
      </c>
      <c r="BY202" s="23" t="s">
        <v>113</v>
      </c>
      <c r="BZ202" s="23" t="s">
        <v>113</v>
      </c>
      <c r="CA202" s="23" t="s">
        <v>113</v>
      </c>
      <c r="CB202" t="s">
        <v>117</v>
      </c>
      <c r="CC202" t="s">
        <v>118</v>
      </c>
    </row>
    <row r="203" spans="1:81" x14ac:dyDescent="0.25">
      <c r="A203" s="23">
        <v>2024</v>
      </c>
      <c r="B203" s="25">
        <v>192</v>
      </c>
      <c r="C203" s="23" t="s">
        <v>87</v>
      </c>
      <c r="D203" t="s">
        <v>88</v>
      </c>
      <c r="E203" t="s">
        <v>89</v>
      </c>
      <c r="F203" t="s">
        <v>90</v>
      </c>
      <c r="G203" t="s">
        <v>91</v>
      </c>
      <c r="H203" s="23" t="s">
        <v>92</v>
      </c>
      <c r="I203" s="23" t="s">
        <v>119</v>
      </c>
      <c r="J203" t="s">
        <v>1568</v>
      </c>
      <c r="K203" s="23" t="s">
        <v>95</v>
      </c>
      <c r="L203" s="20" t="s">
        <v>121</v>
      </c>
      <c r="M203" s="28" t="s">
        <v>1569</v>
      </c>
      <c r="N203" s="23"/>
      <c r="O203" s="23" t="s">
        <v>98</v>
      </c>
      <c r="P203" s="20" t="s">
        <v>186</v>
      </c>
      <c r="Q203" s="20" t="s">
        <v>186</v>
      </c>
      <c r="R203" t="s">
        <v>1570</v>
      </c>
      <c r="S203" t="s">
        <v>1571</v>
      </c>
      <c r="T203" t="s">
        <v>1572</v>
      </c>
      <c r="U203" s="6">
        <v>66000000</v>
      </c>
      <c r="V203" s="6">
        <v>66000000</v>
      </c>
      <c r="W203" s="29">
        <v>6000000</v>
      </c>
      <c r="X203" s="29">
        <v>0</v>
      </c>
      <c r="Y203" s="23" t="s">
        <v>104</v>
      </c>
      <c r="Z203" t="s">
        <v>98</v>
      </c>
      <c r="AA203" t="s">
        <v>105</v>
      </c>
      <c r="AB203" s="30"/>
      <c r="AC203" s="30"/>
      <c r="AD203" s="30"/>
      <c r="AE203" s="24">
        <v>3224</v>
      </c>
      <c r="AF203" s="31">
        <v>45294</v>
      </c>
      <c r="AG203">
        <v>33024</v>
      </c>
      <c r="AH203" s="26">
        <v>45314</v>
      </c>
      <c r="AI203" s="32" t="s">
        <v>106</v>
      </c>
      <c r="AJ203" t="s">
        <v>241</v>
      </c>
      <c r="AK203" s="33"/>
      <c r="AL203" t="s">
        <v>98</v>
      </c>
      <c r="AM203" s="26">
        <v>45310</v>
      </c>
      <c r="AN203" s="23" t="s">
        <v>108</v>
      </c>
      <c r="AO203" s="23" t="s">
        <v>108</v>
      </c>
      <c r="AP203" t="s">
        <v>109</v>
      </c>
      <c r="AQ203" t="s">
        <v>249</v>
      </c>
      <c r="AR203" t="s">
        <v>250</v>
      </c>
      <c r="AS203" t="s">
        <v>186</v>
      </c>
      <c r="AT203" s="23">
        <v>80111600</v>
      </c>
      <c r="AU203" s="41" t="s">
        <v>1573</v>
      </c>
      <c r="AV203" s="23" t="s">
        <v>113</v>
      </c>
      <c r="AW203" s="20" t="s">
        <v>114</v>
      </c>
      <c r="AX203" s="26">
        <v>45313</v>
      </c>
      <c r="AY203" s="20" t="s">
        <v>144</v>
      </c>
      <c r="AZ203" s="26">
        <v>45313</v>
      </c>
      <c r="BA203" s="26">
        <v>45314</v>
      </c>
      <c r="BB203" s="26">
        <v>45648</v>
      </c>
      <c r="BC203" s="35">
        <f>+Tabla3[[#This Row],[FECHA TERMINACION
(INICIAL)]]-Tabla3[[#This Row],[FECHA INICIO]]</f>
        <v>334</v>
      </c>
      <c r="BD203" s="35">
        <f>+Tabla3[[#This Row],[PLAZO DE EJECUCIÓN EN DÍAS (INICIAL)]]/30</f>
        <v>11.133333333333333</v>
      </c>
      <c r="BE203" t="s">
        <v>1574</v>
      </c>
      <c r="BF203" s="29">
        <f>+[1]BD_2!E203</f>
        <v>0</v>
      </c>
      <c r="BG203" s="29">
        <f>[1]BD_2!BA203</f>
        <v>1600000</v>
      </c>
      <c r="BH203" s="23">
        <f>[1]BD_2!CF203</f>
        <v>8</v>
      </c>
      <c r="BI203" s="23">
        <f>+COUNTIF(Tabla3[[#This Row],[VALOR REDUCIDO]:[TOTAL TIEMPO PRORROGADO EN DÍAS
]],"&lt;&gt;0")</f>
        <v>2</v>
      </c>
      <c r="BJ203" s="23" t="str">
        <f>+[1]BD_2!CG203</f>
        <v>2 NO</v>
      </c>
      <c r="BK203" s="26" t="str">
        <f>[1]BD_2!CL203</f>
        <v>2 NO</v>
      </c>
      <c r="BL203" s="23" t="s">
        <v>98</v>
      </c>
      <c r="BM203">
        <f t="shared" si="19"/>
        <v>342</v>
      </c>
      <c r="BN203" s="36">
        <f t="shared" si="20"/>
        <v>45314</v>
      </c>
      <c r="BO203" s="36">
        <f t="shared" si="21"/>
        <v>45656</v>
      </c>
      <c r="BP203" s="37" t="e">
        <f>IF(((#REF!-$BN203)/($BO203-$BN203))&gt;=100%,100%,((#REF!-$BN203)/($BO203-$BN203)))</f>
        <v>#REF!</v>
      </c>
      <c r="BQ203" s="29">
        <f t="shared" si="17"/>
        <v>67600000</v>
      </c>
      <c r="BR203" s="23" t="e">
        <f>+IF(BK203="1 SI","FINALIZADO",IF($BO203&lt;=#REF!,"FINALIZADO","EJECUCIÓN"))</f>
        <v>#REF!</v>
      </c>
      <c r="BS203" s="23">
        <v>67600000</v>
      </c>
      <c r="BT203" s="23">
        <f>+Tabla3[[#This Row],[VALOR TOTAL DE CONTRATO (ANTES DE LIQUIDACIÓN - LIBERACIÓN DE SALDOS)]]-Tabla3[[#This Row],[RECURSO TOTALES DESEMBOLSADOS]]</f>
        <v>0</v>
      </c>
      <c r="BU203" s="23"/>
      <c r="BW203" s="23" t="s">
        <v>98</v>
      </c>
      <c r="BX203" s="23" t="str">
        <f t="shared" si="18"/>
        <v>enero</v>
      </c>
      <c r="BY203" s="23" t="s">
        <v>113</v>
      </c>
      <c r="BZ203" s="23" t="s">
        <v>113</v>
      </c>
      <c r="CA203" s="23" t="s">
        <v>113</v>
      </c>
      <c r="CB203" t="s">
        <v>117</v>
      </c>
      <c r="CC203" t="s">
        <v>118</v>
      </c>
    </row>
    <row r="204" spans="1:81" x14ac:dyDescent="0.25">
      <c r="A204" s="23">
        <v>2024</v>
      </c>
      <c r="B204" s="25">
        <v>193</v>
      </c>
      <c r="C204" s="23" t="s">
        <v>87</v>
      </c>
      <c r="D204" t="s">
        <v>88</v>
      </c>
      <c r="E204" t="s">
        <v>89</v>
      </c>
      <c r="F204" t="s">
        <v>90</v>
      </c>
      <c r="G204" t="s">
        <v>91</v>
      </c>
      <c r="H204" s="23" t="s">
        <v>92</v>
      </c>
      <c r="I204" s="23" t="s">
        <v>119</v>
      </c>
      <c r="J204" t="s">
        <v>1575</v>
      </c>
      <c r="K204" s="23" t="s">
        <v>95</v>
      </c>
      <c r="L204" s="20" t="s">
        <v>1197</v>
      </c>
      <c r="M204" s="28" t="s">
        <v>1576</v>
      </c>
      <c r="N204" s="23"/>
      <c r="O204" s="23" t="s">
        <v>98</v>
      </c>
      <c r="P204" s="20" t="s">
        <v>100</v>
      </c>
      <c r="Q204" s="20" t="s">
        <v>100</v>
      </c>
      <c r="R204" t="s">
        <v>1577</v>
      </c>
      <c r="S204" t="s">
        <v>1578</v>
      </c>
      <c r="T204" t="s">
        <v>1579</v>
      </c>
      <c r="U204" s="6">
        <v>120000000</v>
      </c>
      <c r="V204" s="6">
        <v>120000000</v>
      </c>
      <c r="W204" s="29">
        <v>12000000</v>
      </c>
      <c r="X204" s="29">
        <v>0</v>
      </c>
      <c r="Y204" s="23" t="s">
        <v>104</v>
      </c>
      <c r="Z204" t="s">
        <v>98</v>
      </c>
      <c r="AA204" t="s">
        <v>105</v>
      </c>
      <c r="AB204" s="30"/>
      <c r="AC204" s="30"/>
      <c r="AD204" s="30"/>
      <c r="AE204" s="24">
        <v>1824</v>
      </c>
      <c r="AF204" s="31">
        <v>45294</v>
      </c>
      <c r="AG204">
        <v>28524</v>
      </c>
      <c r="AH204" s="26">
        <v>45313</v>
      </c>
      <c r="AI204" s="32" t="s">
        <v>106</v>
      </c>
      <c r="AJ204" t="s">
        <v>107</v>
      </c>
      <c r="AK204" s="33"/>
      <c r="AL204" t="s">
        <v>98</v>
      </c>
      <c r="AM204" s="26">
        <v>45310</v>
      </c>
      <c r="AN204" s="23" t="s">
        <v>108</v>
      </c>
      <c r="AO204" s="23" t="s">
        <v>108</v>
      </c>
      <c r="AP204" t="s">
        <v>109</v>
      </c>
      <c r="AQ204" t="s">
        <v>1580</v>
      </c>
      <c r="AR204" t="s">
        <v>1581</v>
      </c>
      <c r="AS204" t="s">
        <v>1581</v>
      </c>
      <c r="AT204" s="23">
        <v>80111600</v>
      </c>
      <c r="AU204" s="41" t="s">
        <v>1582</v>
      </c>
      <c r="AV204" s="23" t="s">
        <v>113</v>
      </c>
      <c r="AW204" s="20" t="s">
        <v>114</v>
      </c>
      <c r="AX204" s="26">
        <v>45310</v>
      </c>
      <c r="AY204" s="20" t="s">
        <v>115</v>
      </c>
      <c r="AZ204" s="26">
        <v>45310</v>
      </c>
      <c r="BA204" s="26">
        <v>45313</v>
      </c>
      <c r="BB204" s="26">
        <v>45617</v>
      </c>
      <c r="BC204" s="35">
        <f>+Tabla3[[#This Row],[FECHA TERMINACION
(INICIAL)]]-Tabla3[[#This Row],[FECHA INICIO]]</f>
        <v>304</v>
      </c>
      <c r="BD204" s="35">
        <f>+Tabla3[[#This Row],[PLAZO DE EJECUCIÓN EN DÍAS (INICIAL)]]/30</f>
        <v>10.133333333333333</v>
      </c>
      <c r="BE204" t="s">
        <v>1583</v>
      </c>
      <c r="BF204" s="29">
        <f>+[1]BD_2!E204</f>
        <v>0</v>
      </c>
      <c r="BG204" s="29">
        <f>[1]BD_2!BA204</f>
        <v>0</v>
      </c>
      <c r="BH204" s="23">
        <f>[1]BD_2!CF204</f>
        <v>0</v>
      </c>
      <c r="BI204" s="23">
        <f>+COUNTIF(Tabla3[[#This Row],[VALOR REDUCIDO]:[TOTAL TIEMPO PRORROGADO EN DÍAS
]],"&lt;&gt;0")</f>
        <v>0</v>
      </c>
      <c r="BJ204" s="23" t="str">
        <f>+[1]BD_2!CG204</f>
        <v>2 NO</v>
      </c>
      <c r="BK204" s="26" t="str">
        <f>[1]BD_2!CL204</f>
        <v>1 SI</v>
      </c>
      <c r="BL204" s="23" t="s">
        <v>98</v>
      </c>
      <c r="BM204">
        <f t="shared" si="19"/>
        <v>304</v>
      </c>
      <c r="BN204" s="36">
        <f t="shared" si="20"/>
        <v>45313</v>
      </c>
      <c r="BO204" s="36">
        <f t="shared" si="21"/>
        <v>45617</v>
      </c>
      <c r="BP204" s="37" t="e">
        <f>IF(((#REF!-$BN204)/($BO204-$BN204))&gt;=100%,100%,((#REF!-$BN204)/($BO204-$BN204)))</f>
        <v>#REF!</v>
      </c>
      <c r="BQ204" s="29">
        <f t="shared" si="17"/>
        <v>120000000</v>
      </c>
      <c r="BR204" s="23" t="str">
        <f>+IF(BK204="1 SI","FINALIZADO",IF($BO204&lt;=#REF!,"FINALIZADO","EJECUCIÓN"))</f>
        <v>FINALIZADO</v>
      </c>
      <c r="BS204" s="23">
        <v>39600000</v>
      </c>
      <c r="BT204" s="23">
        <f>+Tabla3[[#This Row],[VALOR TOTAL DE CONTRATO (ANTES DE LIQUIDACIÓN - LIBERACIÓN DE SALDOS)]]-Tabla3[[#This Row],[RECURSO TOTALES DESEMBOLSADOS]]</f>
        <v>80400000</v>
      </c>
      <c r="BU204" s="23"/>
      <c r="BW204" s="23" t="s">
        <v>98</v>
      </c>
      <c r="BX204" s="23" t="str">
        <f t="shared" si="18"/>
        <v>enero</v>
      </c>
      <c r="BY204" s="23" t="s">
        <v>113</v>
      </c>
      <c r="BZ204" s="23" t="s">
        <v>113</v>
      </c>
      <c r="CA204" s="23" t="s">
        <v>113</v>
      </c>
      <c r="CB204" t="s">
        <v>117</v>
      </c>
      <c r="CC204" t="s">
        <v>118</v>
      </c>
    </row>
    <row r="205" spans="1:81" ht="15" customHeight="1" x14ac:dyDescent="0.25">
      <c r="A205" s="23">
        <v>2024</v>
      </c>
      <c r="B205" s="25">
        <v>194</v>
      </c>
      <c r="C205" s="23" t="s">
        <v>87</v>
      </c>
      <c r="D205" t="s">
        <v>88</v>
      </c>
      <c r="E205" t="s">
        <v>89</v>
      </c>
      <c r="F205" t="s">
        <v>90</v>
      </c>
      <c r="G205" t="s">
        <v>91</v>
      </c>
      <c r="H205" s="23" t="s">
        <v>92</v>
      </c>
      <c r="I205" s="23" t="s">
        <v>119</v>
      </c>
      <c r="J205" t="s">
        <v>1584</v>
      </c>
      <c r="K205" s="23" t="s">
        <v>95</v>
      </c>
      <c r="L205" s="20" t="s">
        <v>1585</v>
      </c>
      <c r="M205" s="28" t="s">
        <v>1586</v>
      </c>
      <c r="N205" s="23"/>
      <c r="O205" s="23" t="s">
        <v>98</v>
      </c>
      <c r="P205" s="20" t="s">
        <v>538</v>
      </c>
      <c r="Q205" s="20" t="s">
        <v>538</v>
      </c>
      <c r="R205" t="s">
        <v>1587</v>
      </c>
      <c r="S205" t="s">
        <v>1588</v>
      </c>
      <c r="T205" t="s">
        <v>1589</v>
      </c>
      <c r="U205" s="29">
        <v>103000000</v>
      </c>
      <c r="V205" s="29">
        <v>103000000</v>
      </c>
      <c r="W205" s="29">
        <v>10300000</v>
      </c>
      <c r="X205" s="29">
        <v>0</v>
      </c>
      <c r="Y205" s="23" t="s">
        <v>104</v>
      </c>
      <c r="Z205" t="s">
        <v>98</v>
      </c>
      <c r="AA205" t="s">
        <v>105</v>
      </c>
      <c r="AB205" s="30"/>
      <c r="AC205" s="30"/>
      <c r="AD205" s="30"/>
      <c r="AE205" s="24">
        <v>5224</v>
      </c>
      <c r="AF205" s="31">
        <v>45295</v>
      </c>
      <c r="AG205">
        <v>25024</v>
      </c>
      <c r="AH205" s="26">
        <v>45310</v>
      </c>
      <c r="AI205" s="32" t="s">
        <v>106</v>
      </c>
      <c r="AJ205" t="s">
        <v>543</v>
      </c>
      <c r="AK205" s="33"/>
      <c r="AL205" t="s">
        <v>98</v>
      </c>
      <c r="AM205" s="26">
        <v>45309</v>
      </c>
      <c r="AN205" s="23" t="s">
        <v>108</v>
      </c>
      <c r="AO205" s="23" t="s">
        <v>108</v>
      </c>
      <c r="AP205" t="s">
        <v>109</v>
      </c>
      <c r="AQ205" t="s">
        <v>1590</v>
      </c>
      <c r="AR205" t="s">
        <v>1591</v>
      </c>
      <c r="AS205" t="s">
        <v>1592</v>
      </c>
      <c r="AT205" s="23">
        <v>80111600</v>
      </c>
      <c r="AU205" s="41" t="s">
        <v>1593</v>
      </c>
      <c r="AV205" s="23" t="s">
        <v>113</v>
      </c>
      <c r="AW205" s="20" t="s">
        <v>114</v>
      </c>
      <c r="AX205" s="26">
        <v>45309</v>
      </c>
      <c r="AY205" s="20" t="s">
        <v>115</v>
      </c>
      <c r="AZ205" s="26">
        <v>45309</v>
      </c>
      <c r="BA205" s="26">
        <v>45310</v>
      </c>
      <c r="BB205" s="26">
        <v>45614</v>
      </c>
      <c r="BC205" s="35">
        <f>+Tabla3[[#This Row],[FECHA TERMINACION
(INICIAL)]]-Tabla3[[#This Row],[FECHA INICIO]]</f>
        <v>304</v>
      </c>
      <c r="BD205" s="35">
        <f>+Tabla3[[#This Row],[PLAZO DE EJECUCIÓN EN DÍAS (INICIAL)]]/30</f>
        <v>10.133333333333333</v>
      </c>
      <c r="BE205" t="s">
        <v>1398</v>
      </c>
      <c r="BF205" s="29">
        <f>+[1]BD_2!E205</f>
        <v>0</v>
      </c>
      <c r="BG205" s="29">
        <f>[1]BD_2!BA205</f>
        <v>14420000</v>
      </c>
      <c r="BH205" s="23">
        <f>[1]BD_2!CF205</f>
        <v>42</v>
      </c>
      <c r="BI205" s="23">
        <f>+COUNTIF(Tabla3[[#This Row],[VALOR REDUCIDO]:[TOTAL TIEMPO PRORROGADO EN DÍAS
]],"&lt;&gt;0")</f>
        <v>2</v>
      </c>
      <c r="BJ205" s="23" t="str">
        <f>+[1]BD_2!CG205</f>
        <v>2 NO</v>
      </c>
      <c r="BK205" s="26" t="str">
        <f>[1]BD_2!CL205</f>
        <v>2 NO</v>
      </c>
      <c r="BL205" s="23" t="s">
        <v>98</v>
      </c>
      <c r="BM205">
        <f t="shared" si="19"/>
        <v>346</v>
      </c>
      <c r="BN205" s="36">
        <f t="shared" si="20"/>
        <v>45310</v>
      </c>
      <c r="BO205" s="36">
        <f t="shared" si="21"/>
        <v>45656</v>
      </c>
      <c r="BP205" s="37" t="e">
        <f>IF(((#REF!-$BN205)/($BO205-$BN205))&gt;=100%,100%,((#REF!-$BN205)/($BO205-$BN205)))</f>
        <v>#REF!</v>
      </c>
      <c r="BQ205" s="29">
        <f t="shared" si="17"/>
        <v>117420000</v>
      </c>
      <c r="BR205" s="23" t="e">
        <f>+IF(BK205="1 SI","FINALIZADO",IF($BO205&lt;=#REF!,"FINALIZADO","EJECUCIÓN"))</f>
        <v>#REF!</v>
      </c>
      <c r="BS205" s="23">
        <v>117420000</v>
      </c>
      <c r="BT205" s="23">
        <f>+Tabla3[[#This Row],[VALOR TOTAL DE CONTRATO (ANTES DE LIQUIDACIÓN - LIBERACIÓN DE SALDOS)]]-Tabla3[[#This Row],[RECURSO TOTALES DESEMBOLSADOS]]</f>
        <v>0</v>
      </c>
      <c r="BU205" s="23"/>
      <c r="BW205" s="23" t="s">
        <v>98</v>
      </c>
      <c r="BX205" s="23" t="str">
        <f t="shared" si="18"/>
        <v>enero</v>
      </c>
      <c r="BY205" s="23" t="s">
        <v>113</v>
      </c>
      <c r="BZ205" s="23" t="s">
        <v>113</v>
      </c>
      <c r="CA205" s="23" t="s">
        <v>113</v>
      </c>
      <c r="CB205" t="s">
        <v>117</v>
      </c>
      <c r="CC205" t="s">
        <v>118</v>
      </c>
    </row>
    <row r="206" spans="1:81" ht="15" customHeight="1" x14ac:dyDescent="0.25">
      <c r="A206" s="23">
        <v>2024</v>
      </c>
      <c r="B206" s="25">
        <v>195</v>
      </c>
      <c r="C206" s="23" t="s">
        <v>87</v>
      </c>
      <c r="D206" t="s">
        <v>88</v>
      </c>
      <c r="E206" t="s">
        <v>89</v>
      </c>
      <c r="F206" t="s">
        <v>90</v>
      </c>
      <c r="G206" t="s">
        <v>91</v>
      </c>
      <c r="H206" s="23" t="s">
        <v>92</v>
      </c>
      <c r="I206" s="23" t="s">
        <v>119</v>
      </c>
      <c r="J206" t="s">
        <v>1594</v>
      </c>
      <c r="K206" s="23" t="s">
        <v>95</v>
      </c>
      <c r="L206" s="20" t="s">
        <v>1595</v>
      </c>
      <c r="M206" s="28" t="s">
        <v>1596</v>
      </c>
      <c r="N206" s="23"/>
      <c r="O206" s="23" t="s">
        <v>98</v>
      </c>
      <c r="P206" s="20" t="s">
        <v>867</v>
      </c>
      <c r="Q206" s="20" t="s">
        <v>867</v>
      </c>
      <c r="R206" t="s">
        <v>1597</v>
      </c>
      <c r="S206" t="s">
        <v>1598</v>
      </c>
      <c r="T206" t="s">
        <v>1599</v>
      </c>
      <c r="U206" s="6">
        <v>145473623</v>
      </c>
      <c r="V206" s="6">
        <v>145473623</v>
      </c>
      <c r="W206" s="29">
        <v>12911860</v>
      </c>
      <c r="X206" s="29">
        <v>0</v>
      </c>
      <c r="Y206" s="23" t="s">
        <v>104</v>
      </c>
      <c r="Z206" t="s">
        <v>98</v>
      </c>
      <c r="AA206" t="s">
        <v>105</v>
      </c>
      <c r="AB206" s="30"/>
      <c r="AC206" s="30"/>
      <c r="AD206" s="30"/>
      <c r="AE206" s="24">
        <v>5624</v>
      </c>
      <c r="AF206" s="31">
        <v>45295</v>
      </c>
      <c r="AG206">
        <v>24224</v>
      </c>
      <c r="AH206" s="26">
        <v>45310</v>
      </c>
      <c r="AI206" s="32" t="s">
        <v>106</v>
      </c>
      <c r="AJ206" t="s">
        <v>871</v>
      </c>
      <c r="AK206" s="33"/>
      <c r="AL206" t="s">
        <v>98</v>
      </c>
      <c r="AM206" s="26">
        <v>45309</v>
      </c>
      <c r="AN206" s="23" t="s">
        <v>108</v>
      </c>
      <c r="AO206" s="23" t="s">
        <v>108</v>
      </c>
      <c r="AP206" t="s">
        <v>109</v>
      </c>
      <c r="AQ206" t="s">
        <v>872</v>
      </c>
      <c r="AR206" t="s">
        <v>873</v>
      </c>
      <c r="AS206" t="s">
        <v>874</v>
      </c>
      <c r="AT206" s="23">
        <v>80111600</v>
      </c>
      <c r="AU206" s="41" t="s">
        <v>1600</v>
      </c>
      <c r="AV206" s="23" t="s">
        <v>113</v>
      </c>
      <c r="AW206" s="20" t="s">
        <v>114</v>
      </c>
      <c r="AX206" s="26">
        <v>45310</v>
      </c>
      <c r="AY206" s="20" t="s">
        <v>115</v>
      </c>
      <c r="AZ206" s="26">
        <v>45310</v>
      </c>
      <c r="BA206" s="26">
        <v>45313</v>
      </c>
      <c r="BB206" s="26">
        <v>45655</v>
      </c>
      <c r="BC206" s="35">
        <f>+Tabla3[[#This Row],[FECHA TERMINACION
(INICIAL)]]-Tabla3[[#This Row],[FECHA INICIO]]</f>
        <v>342</v>
      </c>
      <c r="BD206" s="35">
        <f>+Tabla3[[#This Row],[PLAZO DE EJECUCIÓN EN DÍAS (INICIAL)]]/30</f>
        <v>11.4</v>
      </c>
      <c r="BE206" t="s">
        <v>1601</v>
      </c>
      <c r="BF206" s="29">
        <f>+[1]BD_2!E206</f>
        <v>0</v>
      </c>
      <c r="BG206" s="29">
        <f>[1]BD_2!BA206</f>
        <v>0</v>
      </c>
      <c r="BH206" s="23">
        <f>[1]BD_2!CF206</f>
        <v>0</v>
      </c>
      <c r="BI206" s="23">
        <f>+COUNTIF(Tabla3[[#This Row],[VALOR REDUCIDO]:[TOTAL TIEMPO PRORROGADO EN DÍAS
]],"&lt;&gt;0")</f>
        <v>0</v>
      </c>
      <c r="BJ206" s="23" t="str">
        <f>+[1]BD_2!CG206</f>
        <v>2 NO</v>
      </c>
      <c r="BK206" s="26" t="str">
        <f>[1]BD_2!CL206</f>
        <v>2 NO</v>
      </c>
      <c r="BL206" s="23" t="s">
        <v>98</v>
      </c>
      <c r="BM206">
        <f t="shared" si="19"/>
        <v>342</v>
      </c>
      <c r="BN206" s="36">
        <f t="shared" si="20"/>
        <v>45313</v>
      </c>
      <c r="BO206" s="36">
        <f t="shared" si="21"/>
        <v>45655</v>
      </c>
      <c r="BP206" s="37" t="e">
        <f>IF(((#REF!-$BN206)/($BO206-$BN206))&gt;=100%,100%,((#REF!-$BN206)/($BO206-$BN206)))</f>
        <v>#REF!</v>
      </c>
      <c r="BQ206" s="29">
        <f t="shared" si="17"/>
        <v>145473623</v>
      </c>
      <c r="BR206" s="23" t="e">
        <f>+IF(BK206="1 SI","FINALIZADO",IF($BO206&lt;=#REF!,"FINALIZADO","EJECUCIÓN"))</f>
        <v>#REF!</v>
      </c>
      <c r="BS206" s="23">
        <v>145473623</v>
      </c>
      <c r="BT206" s="23">
        <f>+Tabla3[[#This Row],[VALOR TOTAL DE CONTRATO (ANTES DE LIQUIDACIÓN - LIBERACIÓN DE SALDOS)]]-Tabla3[[#This Row],[RECURSO TOTALES DESEMBOLSADOS]]</f>
        <v>0</v>
      </c>
      <c r="BU206" s="23"/>
      <c r="BW206" s="23" t="s">
        <v>98</v>
      </c>
      <c r="BX206" s="23" t="str">
        <f t="shared" si="18"/>
        <v>enero</v>
      </c>
      <c r="BY206" s="23" t="s">
        <v>113</v>
      </c>
      <c r="BZ206" s="23" t="s">
        <v>113</v>
      </c>
      <c r="CA206" s="23" t="s">
        <v>113</v>
      </c>
      <c r="CB206" t="s">
        <v>117</v>
      </c>
      <c r="CC206" t="s">
        <v>118</v>
      </c>
    </row>
    <row r="207" spans="1:81" x14ac:dyDescent="0.25">
      <c r="A207" s="23">
        <v>2024</v>
      </c>
      <c r="B207" s="25">
        <v>196</v>
      </c>
      <c r="C207" s="23" t="s">
        <v>87</v>
      </c>
      <c r="D207" t="s">
        <v>88</v>
      </c>
      <c r="E207" t="s">
        <v>89</v>
      </c>
      <c r="F207" t="s">
        <v>90</v>
      </c>
      <c r="G207" t="s">
        <v>91</v>
      </c>
      <c r="H207" s="23" t="s">
        <v>92</v>
      </c>
      <c r="I207" s="23" t="s">
        <v>119</v>
      </c>
      <c r="J207" t="s">
        <v>1602</v>
      </c>
      <c r="K207" s="23" t="s">
        <v>95</v>
      </c>
      <c r="L207" s="20" t="s">
        <v>905</v>
      </c>
      <c r="M207" s="28" t="s">
        <v>1603</v>
      </c>
      <c r="N207" s="23"/>
      <c r="O207" s="23" t="s">
        <v>98</v>
      </c>
      <c r="P207" s="20" t="s">
        <v>693</v>
      </c>
      <c r="Q207" s="20" t="s">
        <v>693</v>
      </c>
      <c r="R207" t="s">
        <v>1604</v>
      </c>
      <c r="S207" t="s">
        <v>1605</v>
      </c>
      <c r="T207" t="s">
        <v>1606</v>
      </c>
      <c r="U207" s="29">
        <v>84000000</v>
      </c>
      <c r="V207" s="29">
        <v>84000000</v>
      </c>
      <c r="W207" s="29">
        <v>8000000</v>
      </c>
      <c r="X207" s="29">
        <v>0</v>
      </c>
      <c r="Y207" s="23" t="s">
        <v>104</v>
      </c>
      <c r="Z207" t="s">
        <v>98</v>
      </c>
      <c r="AA207" t="s">
        <v>105</v>
      </c>
      <c r="AB207" s="30"/>
      <c r="AC207" s="30"/>
      <c r="AD207" s="30"/>
      <c r="AE207" s="24">
        <v>2124</v>
      </c>
      <c r="AF207" s="31">
        <v>45294</v>
      </c>
      <c r="AG207">
        <v>33924</v>
      </c>
      <c r="AH207" s="26">
        <v>45315</v>
      </c>
      <c r="AI207" s="32" t="s">
        <v>106</v>
      </c>
      <c r="AJ207" t="s">
        <v>1372</v>
      </c>
      <c r="AK207" s="33"/>
      <c r="AL207" t="s">
        <v>98</v>
      </c>
      <c r="AM207" s="26">
        <v>45314</v>
      </c>
      <c r="AN207" s="23" t="s">
        <v>108</v>
      </c>
      <c r="AO207" s="23" t="s">
        <v>108</v>
      </c>
      <c r="AP207" t="s">
        <v>109</v>
      </c>
      <c r="AQ207" t="s">
        <v>698</v>
      </c>
      <c r="AR207" t="s">
        <v>699</v>
      </c>
      <c r="AS207" s="20" t="s">
        <v>700</v>
      </c>
      <c r="AT207" s="23">
        <v>80111600</v>
      </c>
      <c r="AU207" s="41" t="s">
        <v>1607</v>
      </c>
      <c r="AV207" s="23" t="s">
        <v>113</v>
      </c>
      <c r="AW207" s="20" t="s">
        <v>114</v>
      </c>
      <c r="AX207" s="26">
        <v>45314</v>
      </c>
      <c r="AY207" s="20" t="s">
        <v>115</v>
      </c>
      <c r="AZ207" s="26">
        <v>45314</v>
      </c>
      <c r="BA207" s="26">
        <v>45315</v>
      </c>
      <c r="BB207" s="26">
        <v>45634</v>
      </c>
      <c r="BC207" s="35">
        <f>+Tabla3[[#This Row],[FECHA TERMINACION
(INICIAL)]]-Tabla3[[#This Row],[FECHA INICIO]]</f>
        <v>319</v>
      </c>
      <c r="BD207" s="35">
        <f>+Tabla3[[#This Row],[PLAZO DE EJECUCIÓN EN DÍAS (INICIAL)]]/30</f>
        <v>10.633333333333333</v>
      </c>
      <c r="BE207" t="s">
        <v>1608</v>
      </c>
      <c r="BF207" s="29">
        <f>+[1]BD_2!E207</f>
        <v>0</v>
      </c>
      <c r="BG207" s="29">
        <f>[1]BD_2!BA207</f>
        <v>5866666</v>
      </c>
      <c r="BH207" s="23">
        <f>[1]BD_2!CF207</f>
        <v>22</v>
      </c>
      <c r="BI207" s="23">
        <f>+COUNTIF(Tabla3[[#This Row],[VALOR REDUCIDO]:[TOTAL TIEMPO PRORROGADO EN DÍAS
]],"&lt;&gt;0")</f>
        <v>2</v>
      </c>
      <c r="BJ207" s="23" t="str">
        <f>+[1]BD_2!CG207</f>
        <v>2 NO</v>
      </c>
      <c r="BK207" s="26" t="str">
        <f>[1]BD_2!CL207</f>
        <v>2 NO</v>
      </c>
      <c r="BL207" s="23" t="s">
        <v>98</v>
      </c>
      <c r="BM207">
        <f t="shared" si="19"/>
        <v>341</v>
      </c>
      <c r="BN207" s="36">
        <f t="shared" si="20"/>
        <v>45315</v>
      </c>
      <c r="BO207" s="36">
        <f t="shared" si="21"/>
        <v>45656</v>
      </c>
      <c r="BP207" s="37" t="e">
        <f>IF(((#REF!-$BN207)/($BO207-$BN207))&gt;=100%,100%,((#REF!-$BN207)/($BO207-$BN207)))</f>
        <v>#REF!</v>
      </c>
      <c r="BQ207" s="29">
        <f t="shared" si="17"/>
        <v>89866666</v>
      </c>
      <c r="BR207" s="23" t="e">
        <f>+IF(BK207="1 SI","FINALIZADO",IF($BO207&lt;=#REF!,"FINALIZADO","EJECUCIÓN"))</f>
        <v>#REF!</v>
      </c>
      <c r="BS207" s="23">
        <v>89866666</v>
      </c>
      <c r="BT207" s="23">
        <f>+Tabla3[[#This Row],[VALOR TOTAL DE CONTRATO (ANTES DE LIQUIDACIÓN - LIBERACIÓN DE SALDOS)]]-Tabla3[[#This Row],[RECURSO TOTALES DESEMBOLSADOS]]</f>
        <v>0</v>
      </c>
      <c r="BU207" s="23"/>
      <c r="BW207" s="23" t="s">
        <v>98</v>
      </c>
      <c r="BX207" s="23" t="str">
        <f t="shared" si="18"/>
        <v>enero</v>
      </c>
      <c r="BY207" s="23" t="s">
        <v>113</v>
      </c>
      <c r="BZ207" s="23" t="s">
        <v>113</v>
      </c>
      <c r="CA207" s="23" t="s">
        <v>113</v>
      </c>
      <c r="CB207" t="s">
        <v>117</v>
      </c>
      <c r="CC207" t="s">
        <v>118</v>
      </c>
    </row>
    <row r="208" spans="1:81" x14ac:dyDescent="0.25">
      <c r="A208" s="23">
        <v>2024</v>
      </c>
      <c r="B208" s="25">
        <v>197</v>
      </c>
      <c r="C208" s="23" t="s">
        <v>87</v>
      </c>
      <c r="D208" t="s">
        <v>88</v>
      </c>
      <c r="E208" t="s">
        <v>89</v>
      </c>
      <c r="F208" t="s">
        <v>90</v>
      </c>
      <c r="G208" t="s">
        <v>91</v>
      </c>
      <c r="H208" s="23" t="s">
        <v>92</v>
      </c>
      <c r="I208" s="23" t="s">
        <v>119</v>
      </c>
      <c r="J208" t="s">
        <v>1609</v>
      </c>
      <c r="K208" s="23" t="s">
        <v>95</v>
      </c>
      <c r="L208" s="20" t="s">
        <v>1610</v>
      </c>
      <c r="M208" s="28" t="s">
        <v>1611</v>
      </c>
      <c r="N208" s="23"/>
      <c r="O208" s="23" t="s">
        <v>98</v>
      </c>
      <c r="P208" s="20" t="s">
        <v>269</v>
      </c>
      <c r="Q208" s="20" t="s">
        <v>269</v>
      </c>
      <c r="R208" t="s">
        <v>1612</v>
      </c>
      <c r="S208" t="s">
        <v>1613</v>
      </c>
      <c r="T208" t="s">
        <v>1614</v>
      </c>
      <c r="U208" s="29">
        <v>91710667</v>
      </c>
      <c r="V208" s="29">
        <v>91710667</v>
      </c>
      <c r="W208" s="29">
        <v>8140000</v>
      </c>
      <c r="X208" s="29">
        <v>0</v>
      </c>
      <c r="Y208" s="23" t="s">
        <v>104</v>
      </c>
      <c r="Z208" t="s">
        <v>98</v>
      </c>
      <c r="AA208" t="s">
        <v>105</v>
      </c>
      <c r="AB208" s="30"/>
      <c r="AC208" s="30"/>
      <c r="AD208" s="30"/>
      <c r="AE208" s="24">
        <v>5524</v>
      </c>
      <c r="AF208" s="31">
        <v>45295</v>
      </c>
      <c r="AG208">
        <v>32124</v>
      </c>
      <c r="AH208" s="26">
        <v>45314</v>
      </c>
      <c r="AI208" s="32" t="s">
        <v>106</v>
      </c>
      <c r="AJ208" t="s">
        <v>940</v>
      </c>
      <c r="AK208" s="33"/>
      <c r="AL208" t="s">
        <v>98</v>
      </c>
      <c r="AM208" s="26">
        <v>45313</v>
      </c>
      <c r="AN208" s="23" t="s">
        <v>108</v>
      </c>
      <c r="AO208" s="23" t="s">
        <v>108</v>
      </c>
      <c r="AP208" t="s">
        <v>109</v>
      </c>
      <c r="AQ208" t="s">
        <v>274</v>
      </c>
      <c r="AR208" t="s">
        <v>275</v>
      </c>
      <c r="AS208" t="s">
        <v>269</v>
      </c>
      <c r="AT208" s="23">
        <v>80111600</v>
      </c>
      <c r="AU208" s="41" t="s">
        <v>1615</v>
      </c>
      <c r="AV208" s="23" t="s">
        <v>113</v>
      </c>
      <c r="AW208" s="20" t="s">
        <v>114</v>
      </c>
      <c r="AX208" s="26">
        <v>45313</v>
      </c>
      <c r="AY208" s="20" t="s">
        <v>115</v>
      </c>
      <c r="AZ208" s="26">
        <v>45313</v>
      </c>
      <c r="BA208" s="26">
        <v>45314</v>
      </c>
      <c r="BB208" s="26">
        <v>45656</v>
      </c>
      <c r="BC208" s="35">
        <f>+Tabla3[[#This Row],[FECHA TERMINACION
(INICIAL)]]-Tabla3[[#This Row],[FECHA INICIO]]</f>
        <v>342</v>
      </c>
      <c r="BD208" s="35">
        <f>+Tabla3[[#This Row],[PLAZO DE EJECUCIÓN EN DÍAS (INICIAL)]]/30</f>
        <v>11.4</v>
      </c>
      <c r="BE208" t="s">
        <v>1616</v>
      </c>
      <c r="BF208" s="29">
        <f>+[1]BD_2!E208</f>
        <v>0</v>
      </c>
      <c r="BG208" s="29">
        <f>[1]BD_2!BA208</f>
        <v>0</v>
      </c>
      <c r="BH208" s="23">
        <f>[1]BD_2!CF208</f>
        <v>0</v>
      </c>
      <c r="BI208" s="23">
        <f>+COUNTIF(Tabla3[[#This Row],[VALOR REDUCIDO]:[TOTAL TIEMPO PRORROGADO EN DÍAS
]],"&lt;&gt;0")</f>
        <v>0</v>
      </c>
      <c r="BJ208" s="23" t="str">
        <f>+[1]BD_2!CG208</f>
        <v>2 NO</v>
      </c>
      <c r="BK208" s="26" t="str">
        <f>[1]BD_2!CL208</f>
        <v>1 SI</v>
      </c>
      <c r="BL208" s="23" t="s">
        <v>98</v>
      </c>
      <c r="BM208">
        <f t="shared" si="19"/>
        <v>342</v>
      </c>
      <c r="BN208" s="36">
        <f t="shared" si="20"/>
        <v>45314</v>
      </c>
      <c r="BO208" s="36">
        <f t="shared" si="21"/>
        <v>45656</v>
      </c>
      <c r="BP208" s="37" t="e">
        <f>IF(((#REF!-$BN208)/($BO208-$BN208))&gt;=100%,100%,((#REF!-$BN208)/($BO208-$BN208)))</f>
        <v>#REF!</v>
      </c>
      <c r="BQ208" s="29">
        <f t="shared" si="17"/>
        <v>91710667</v>
      </c>
      <c r="BR208" s="23" t="str">
        <f>+IF(BK208="1 SI","FINALIZADO",IF($BO208&lt;=#REF!,"FINALIZADO","EJECUCIÓN"))</f>
        <v>FINALIZADO</v>
      </c>
      <c r="BS208" s="23">
        <v>42328000</v>
      </c>
      <c r="BT208" s="23">
        <f>+Tabla3[[#This Row],[VALOR TOTAL DE CONTRATO (ANTES DE LIQUIDACIÓN - LIBERACIÓN DE SALDOS)]]-Tabla3[[#This Row],[RECURSO TOTALES DESEMBOLSADOS]]</f>
        <v>49382667</v>
      </c>
      <c r="BU208" s="23"/>
      <c r="BW208" s="23" t="s">
        <v>98</v>
      </c>
      <c r="BX208" s="23" t="str">
        <f t="shared" si="18"/>
        <v>enero</v>
      </c>
      <c r="BY208" s="23" t="s">
        <v>113</v>
      </c>
      <c r="BZ208" s="23" t="s">
        <v>113</v>
      </c>
      <c r="CA208" s="23" t="s">
        <v>113</v>
      </c>
      <c r="CB208" t="s">
        <v>117</v>
      </c>
      <c r="CC208" t="s">
        <v>118</v>
      </c>
    </row>
    <row r="209" spans="1:81" x14ac:dyDescent="0.25">
      <c r="A209" s="23">
        <v>2024</v>
      </c>
      <c r="B209" s="25">
        <v>198</v>
      </c>
      <c r="C209" s="23" t="s">
        <v>87</v>
      </c>
      <c r="D209" t="s">
        <v>88</v>
      </c>
      <c r="E209" t="s">
        <v>89</v>
      </c>
      <c r="F209" t="s">
        <v>90</v>
      </c>
      <c r="G209" t="s">
        <v>91</v>
      </c>
      <c r="H209" s="23" t="s">
        <v>92</v>
      </c>
      <c r="I209" s="23" t="s">
        <v>119</v>
      </c>
      <c r="J209" t="s">
        <v>1617</v>
      </c>
      <c r="K209" s="23" t="s">
        <v>95</v>
      </c>
      <c r="L209" s="20" t="s">
        <v>420</v>
      </c>
      <c r="M209" s="28" t="s">
        <v>1618</v>
      </c>
      <c r="N209" s="23"/>
      <c r="O209" s="23" t="s">
        <v>98</v>
      </c>
      <c r="P209" s="20" t="s">
        <v>269</v>
      </c>
      <c r="Q209" s="20" t="s">
        <v>269</v>
      </c>
      <c r="R209" t="s">
        <v>1612</v>
      </c>
      <c r="S209" t="s">
        <v>1613</v>
      </c>
      <c r="T209" s="29" t="s">
        <v>1614</v>
      </c>
      <c r="U209" s="29">
        <v>91710667</v>
      </c>
      <c r="V209" s="29">
        <v>91710667</v>
      </c>
      <c r="W209" s="29">
        <v>8140000</v>
      </c>
      <c r="X209" s="29">
        <v>0</v>
      </c>
      <c r="Y209" s="23" t="s">
        <v>104</v>
      </c>
      <c r="Z209" t="s">
        <v>98</v>
      </c>
      <c r="AA209" t="s">
        <v>105</v>
      </c>
      <c r="AB209" s="30"/>
      <c r="AC209" s="30"/>
      <c r="AD209" s="30"/>
      <c r="AE209" s="24">
        <v>5524</v>
      </c>
      <c r="AF209" s="31">
        <v>45295</v>
      </c>
      <c r="AG209">
        <v>32424</v>
      </c>
      <c r="AH209" s="26">
        <v>45314</v>
      </c>
      <c r="AI209" s="32" t="s">
        <v>106</v>
      </c>
      <c r="AJ209" t="s">
        <v>940</v>
      </c>
      <c r="AK209" s="33"/>
      <c r="AL209" t="s">
        <v>98</v>
      </c>
      <c r="AM209" s="26">
        <v>45313</v>
      </c>
      <c r="AN209" s="23" t="s">
        <v>108</v>
      </c>
      <c r="AO209" s="23" t="s">
        <v>108</v>
      </c>
      <c r="AP209" t="s">
        <v>109</v>
      </c>
      <c r="AQ209" t="s">
        <v>274</v>
      </c>
      <c r="AR209" t="s">
        <v>275</v>
      </c>
      <c r="AS209" t="s">
        <v>269</v>
      </c>
      <c r="AT209" s="23">
        <v>80111600</v>
      </c>
      <c r="AU209" s="41" t="s">
        <v>1619</v>
      </c>
      <c r="AV209" s="23" t="s">
        <v>113</v>
      </c>
      <c r="AW209" s="20" t="s">
        <v>114</v>
      </c>
      <c r="AX209" s="26">
        <v>45313</v>
      </c>
      <c r="AY209" s="20" t="s">
        <v>115</v>
      </c>
      <c r="AZ209" s="26">
        <v>45313</v>
      </c>
      <c r="BA209" s="26">
        <v>45314</v>
      </c>
      <c r="BB209" s="26">
        <v>45656</v>
      </c>
      <c r="BC209" s="35">
        <f>+Tabla3[[#This Row],[FECHA TERMINACION
(INICIAL)]]-Tabla3[[#This Row],[FECHA INICIO]]</f>
        <v>342</v>
      </c>
      <c r="BD209" s="35">
        <f>+Tabla3[[#This Row],[PLAZO DE EJECUCIÓN EN DÍAS (INICIAL)]]/30</f>
        <v>11.4</v>
      </c>
      <c r="BE209" t="s">
        <v>1616</v>
      </c>
      <c r="BF209" s="29">
        <f>+[1]BD_2!E209</f>
        <v>0</v>
      </c>
      <c r="BG209" s="29">
        <f>[1]BD_2!BA209</f>
        <v>0</v>
      </c>
      <c r="BH209" s="23">
        <f>[1]BD_2!CF209</f>
        <v>0</v>
      </c>
      <c r="BI209" s="23">
        <f>+COUNTIF(Tabla3[[#This Row],[VALOR REDUCIDO]:[TOTAL TIEMPO PRORROGADO EN DÍAS
]],"&lt;&gt;0")</f>
        <v>0</v>
      </c>
      <c r="BJ209" s="23" t="str">
        <f>+[1]BD_2!CG209</f>
        <v>2 NO</v>
      </c>
      <c r="BK209" s="26" t="str">
        <f>[1]BD_2!CL209</f>
        <v>2 NO</v>
      </c>
      <c r="BL209" s="23" t="s">
        <v>98</v>
      </c>
      <c r="BM209">
        <f t="shared" si="19"/>
        <v>342</v>
      </c>
      <c r="BN209" s="36">
        <f t="shared" si="20"/>
        <v>45314</v>
      </c>
      <c r="BO209" s="36">
        <f t="shared" si="21"/>
        <v>45656</v>
      </c>
      <c r="BP209" s="37" t="e">
        <f>IF(((#REF!-$BN209)/($BO209-$BN209))&gt;=100%,100%,((#REF!-$BN209)/($BO209-$BN209)))</f>
        <v>#REF!</v>
      </c>
      <c r="BQ209" s="29">
        <f t="shared" si="17"/>
        <v>91710667</v>
      </c>
      <c r="BR209" s="23" t="e">
        <f>+IF(BK209="1 SI","FINALIZADO",IF($BO209&lt;=#REF!,"FINALIZADO","EJECUCIÓN"))</f>
        <v>#REF!</v>
      </c>
      <c r="BS209" s="23">
        <v>91710667</v>
      </c>
      <c r="BT209" s="23">
        <f>+Tabla3[[#This Row],[VALOR TOTAL DE CONTRATO (ANTES DE LIQUIDACIÓN - LIBERACIÓN DE SALDOS)]]-Tabla3[[#This Row],[RECURSO TOTALES DESEMBOLSADOS]]</f>
        <v>0</v>
      </c>
      <c r="BU209" s="23"/>
      <c r="BW209" s="23" t="s">
        <v>98</v>
      </c>
      <c r="BX209" s="23" t="str">
        <f t="shared" si="18"/>
        <v>enero</v>
      </c>
      <c r="BY209" s="23" t="s">
        <v>113</v>
      </c>
      <c r="BZ209" s="23" t="s">
        <v>113</v>
      </c>
      <c r="CA209" s="23" t="s">
        <v>113</v>
      </c>
      <c r="CB209" t="s">
        <v>117</v>
      </c>
      <c r="CC209" t="s">
        <v>118</v>
      </c>
    </row>
    <row r="210" spans="1:81" x14ac:dyDescent="0.25">
      <c r="A210" s="23">
        <v>2024</v>
      </c>
      <c r="B210" s="25">
        <v>199</v>
      </c>
      <c r="C210" s="23" t="s">
        <v>87</v>
      </c>
      <c r="D210" t="s">
        <v>88</v>
      </c>
      <c r="E210" t="s">
        <v>89</v>
      </c>
      <c r="F210" t="s">
        <v>90</v>
      </c>
      <c r="G210" t="s">
        <v>91</v>
      </c>
      <c r="H210" s="23" t="s">
        <v>92</v>
      </c>
      <c r="I210" s="23" t="s">
        <v>119</v>
      </c>
      <c r="J210" t="s">
        <v>1620</v>
      </c>
      <c r="K210" s="23" t="s">
        <v>95</v>
      </c>
      <c r="L210" s="20" t="s">
        <v>1621</v>
      </c>
      <c r="M210" s="28" t="s">
        <v>1622</v>
      </c>
      <c r="N210" s="23"/>
      <c r="O210" s="23" t="s">
        <v>98</v>
      </c>
      <c r="P210" s="20" t="s">
        <v>1183</v>
      </c>
      <c r="Q210" s="20" t="s">
        <v>562</v>
      </c>
      <c r="R210" t="s">
        <v>1623</v>
      </c>
      <c r="S210" t="s">
        <v>1624</v>
      </c>
      <c r="T210" t="s">
        <v>1625</v>
      </c>
      <c r="U210" s="6">
        <v>73233333</v>
      </c>
      <c r="V210" s="6">
        <v>73233333</v>
      </c>
      <c r="W210" s="29">
        <v>6500000</v>
      </c>
      <c r="X210" s="29">
        <v>0</v>
      </c>
      <c r="Y210" s="23" t="s">
        <v>104</v>
      </c>
      <c r="Z210" t="s">
        <v>98</v>
      </c>
      <c r="AA210" t="s">
        <v>105</v>
      </c>
      <c r="AB210" s="30"/>
      <c r="AC210" s="30"/>
      <c r="AD210" s="30"/>
      <c r="AE210" s="24">
        <v>2024</v>
      </c>
      <c r="AF210" s="31">
        <v>45294</v>
      </c>
      <c r="AG210">
        <v>33624</v>
      </c>
      <c r="AH210" s="26">
        <v>45314</v>
      </c>
      <c r="AI210" s="32" t="s">
        <v>106</v>
      </c>
      <c r="AJ210" t="s">
        <v>1187</v>
      </c>
      <c r="AK210" s="33"/>
      <c r="AL210" t="s">
        <v>98</v>
      </c>
      <c r="AM210" s="26">
        <v>45313</v>
      </c>
      <c r="AN210" s="23" t="s">
        <v>108</v>
      </c>
      <c r="AO210" s="23" t="s">
        <v>108</v>
      </c>
      <c r="AP210" t="s">
        <v>109</v>
      </c>
      <c r="AQ210" t="s">
        <v>1188</v>
      </c>
      <c r="AR210" t="s">
        <v>1189</v>
      </c>
      <c r="AS210" t="s">
        <v>100</v>
      </c>
      <c r="AT210" s="23">
        <v>80111600</v>
      </c>
      <c r="AU210" s="41" t="s">
        <v>1626</v>
      </c>
      <c r="AV210" s="23" t="s">
        <v>113</v>
      </c>
      <c r="AW210" s="20" t="s">
        <v>114</v>
      </c>
      <c r="AX210" s="26">
        <v>45314</v>
      </c>
      <c r="AY210" s="20" t="s">
        <v>115</v>
      </c>
      <c r="AZ210" s="26">
        <v>45314</v>
      </c>
      <c r="BA210" s="26">
        <v>45314</v>
      </c>
      <c r="BB210" s="26">
        <v>45656</v>
      </c>
      <c r="BC210" s="35">
        <f>+Tabla3[[#This Row],[FECHA TERMINACION
(INICIAL)]]-Tabla3[[#This Row],[FECHA INICIO]]</f>
        <v>342</v>
      </c>
      <c r="BD210" s="35">
        <f>+Tabla3[[#This Row],[PLAZO DE EJECUCIÓN EN DÍAS (INICIAL)]]/30</f>
        <v>11.4</v>
      </c>
      <c r="BE210" t="s">
        <v>1627</v>
      </c>
      <c r="BF210" s="29">
        <f>+[1]BD_2!E210</f>
        <v>0</v>
      </c>
      <c r="BG210" s="29">
        <f>[1]BD_2!BA210</f>
        <v>0</v>
      </c>
      <c r="BH210" s="23">
        <f>[1]BD_2!CF210</f>
        <v>0</v>
      </c>
      <c r="BI210" s="23">
        <f>+COUNTIF(Tabla3[[#This Row],[VALOR REDUCIDO]:[TOTAL TIEMPO PRORROGADO EN DÍAS
]],"&lt;&gt;0")</f>
        <v>0</v>
      </c>
      <c r="BJ210" s="23" t="str">
        <f>+[1]BD_2!CG210</f>
        <v>2 NO</v>
      </c>
      <c r="BK210" s="26" t="str">
        <f>[1]BD_2!CL210</f>
        <v>2 NO</v>
      </c>
      <c r="BL210" s="23" t="s">
        <v>98</v>
      </c>
      <c r="BM210">
        <f t="shared" si="19"/>
        <v>342</v>
      </c>
      <c r="BN210" s="36">
        <f t="shared" si="20"/>
        <v>45314</v>
      </c>
      <c r="BO210" s="36">
        <f t="shared" si="21"/>
        <v>45656</v>
      </c>
      <c r="BP210" s="37" t="e">
        <f>IF(((#REF!-$BN210)/($BO210-$BN210))&gt;=100%,100%,((#REF!-$BN210)/($BO210-$BN210)))</f>
        <v>#REF!</v>
      </c>
      <c r="BQ210" s="29">
        <f t="shared" si="17"/>
        <v>73233333</v>
      </c>
      <c r="BR210" s="23" t="e">
        <f>+IF(BK210="1 SI","FINALIZADO",IF($BO210&lt;=#REF!,"FINALIZADO","EJECUCIÓN"))</f>
        <v>#REF!</v>
      </c>
      <c r="BS210" s="23">
        <v>73233333</v>
      </c>
      <c r="BT210" s="23">
        <f>+Tabla3[[#This Row],[VALOR TOTAL DE CONTRATO (ANTES DE LIQUIDACIÓN - LIBERACIÓN DE SALDOS)]]-Tabla3[[#This Row],[RECURSO TOTALES DESEMBOLSADOS]]</f>
        <v>0</v>
      </c>
      <c r="BU210" s="23"/>
      <c r="BW210" s="23" t="s">
        <v>98</v>
      </c>
      <c r="BX210" s="23" t="str">
        <f t="shared" si="18"/>
        <v>enero</v>
      </c>
      <c r="BY210" s="23" t="s">
        <v>113</v>
      </c>
      <c r="BZ210" s="23" t="s">
        <v>113</v>
      </c>
      <c r="CA210" s="23" t="s">
        <v>113</v>
      </c>
      <c r="CB210" t="s">
        <v>117</v>
      </c>
      <c r="CC210" t="s">
        <v>118</v>
      </c>
    </row>
    <row r="211" spans="1:81" x14ac:dyDescent="0.25">
      <c r="A211" s="23">
        <v>2024</v>
      </c>
      <c r="B211" s="25">
        <v>200</v>
      </c>
      <c r="C211" s="23" t="s">
        <v>87</v>
      </c>
      <c r="D211" t="s">
        <v>88</v>
      </c>
      <c r="E211" t="s">
        <v>89</v>
      </c>
      <c r="F211" t="s">
        <v>90</v>
      </c>
      <c r="G211" t="s">
        <v>91</v>
      </c>
      <c r="H211" s="23" t="s">
        <v>92</v>
      </c>
      <c r="I211" s="23" t="s">
        <v>119</v>
      </c>
      <c r="J211" t="s">
        <v>1628</v>
      </c>
      <c r="K211" s="23" t="s">
        <v>95</v>
      </c>
      <c r="L211" s="20" t="s">
        <v>494</v>
      </c>
      <c r="M211" s="28" t="s">
        <v>1629</v>
      </c>
      <c r="N211" s="23"/>
      <c r="O211" s="23" t="s">
        <v>98</v>
      </c>
      <c r="P211" s="20" t="s">
        <v>335</v>
      </c>
      <c r="Q211" s="20" t="s">
        <v>335</v>
      </c>
      <c r="R211" t="s">
        <v>1308</v>
      </c>
      <c r="S211" t="s">
        <v>1630</v>
      </c>
      <c r="T211" t="s">
        <v>1631</v>
      </c>
      <c r="U211" s="6">
        <v>130130000</v>
      </c>
      <c r="V211" s="6">
        <v>130130000</v>
      </c>
      <c r="W211" s="29">
        <v>11550000</v>
      </c>
      <c r="X211" s="29">
        <v>0</v>
      </c>
      <c r="Y211" s="23" t="s">
        <v>104</v>
      </c>
      <c r="Z211" t="s">
        <v>98</v>
      </c>
      <c r="AA211" t="s">
        <v>105</v>
      </c>
      <c r="AB211" s="30"/>
      <c r="AC211" s="30"/>
      <c r="AD211" s="30"/>
      <c r="AE211" s="24">
        <v>4224</v>
      </c>
      <c r="AF211" s="31">
        <v>45294</v>
      </c>
      <c r="AG211">
        <v>28624</v>
      </c>
      <c r="AH211" s="26">
        <v>45313</v>
      </c>
      <c r="AI211" s="32" t="s">
        <v>106</v>
      </c>
      <c r="AJ211" t="s">
        <v>339</v>
      </c>
      <c r="AK211" s="33"/>
      <c r="AL211" t="s">
        <v>98</v>
      </c>
      <c r="AM211" s="26">
        <v>45310</v>
      </c>
      <c r="AN211" s="23" t="s">
        <v>108</v>
      </c>
      <c r="AO211" s="23" t="s">
        <v>108</v>
      </c>
      <c r="AP211" t="s">
        <v>109</v>
      </c>
      <c r="AQ211" t="s">
        <v>340</v>
      </c>
      <c r="AR211" t="s">
        <v>341</v>
      </c>
      <c r="AS211" t="s">
        <v>342</v>
      </c>
      <c r="AT211" s="23">
        <v>80111600</v>
      </c>
      <c r="AU211" s="41" t="s">
        <v>1632</v>
      </c>
      <c r="AV211" s="23" t="s">
        <v>113</v>
      </c>
      <c r="AW211" s="20" t="s">
        <v>114</v>
      </c>
      <c r="AX211" s="26">
        <v>45310</v>
      </c>
      <c r="AY211" s="20" t="s">
        <v>144</v>
      </c>
      <c r="AZ211" s="26">
        <v>45310</v>
      </c>
      <c r="BA211" s="26">
        <v>45313</v>
      </c>
      <c r="BB211" s="26">
        <v>45579</v>
      </c>
      <c r="BC211" s="35">
        <f>+Tabla3[[#This Row],[FECHA TERMINACION
(INICIAL)]]-Tabla3[[#This Row],[FECHA INICIO]]</f>
        <v>266</v>
      </c>
      <c r="BD211" s="35">
        <f>+Tabla3[[#This Row],[PLAZO DE EJECUCIÓN EN DÍAS (INICIAL)]]/30</f>
        <v>8.8666666666666671</v>
      </c>
      <c r="BE211" t="s">
        <v>1633</v>
      </c>
      <c r="BF211" s="29">
        <f>+[1]BD_2!E211</f>
        <v>9240000</v>
      </c>
      <c r="BG211" s="29">
        <f>[1]BD_2!BA211</f>
        <v>0</v>
      </c>
      <c r="BH211" s="23">
        <f>[1]BD_2!CF211</f>
        <v>0</v>
      </c>
      <c r="BI211" s="23">
        <f>+COUNTIF(Tabla3[[#This Row],[VALOR REDUCIDO]:[TOTAL TIEMPO PRORROGADO EN DÍAS
]],"&lt;&gt;0")</f>
        <v>1</v>
      </c>
      <c r="BJ211" s="23" t="str">
        <f>+[1]BD_2!CG211</f>
        <v>1 SI</v>
      </c>
      <c r="BK211" s="26" t="str">
        <f>[1]BD_2!CL211</f>
        <v>2 NO</v>
      </c>
      <c r="BL211" s="23" t="s">
        <v>113</v>
      </c>
      <c r="BM211">
        <f t="shared" si="19"/>
        <v>266</v>
      </c>
      <c r="BN211" s="36">
        <f t="shared" si="20"/>
        <v>45313</v>
      </c>
      <c r="BO211" s="36">
        <f t="shared" si="21"/>
        <v>45579</v>
      </c>
      <c r="BP211" s="37" t="e">
        <f>IF(((#REF!-$BN211)/($BO211-$BN211))&gt;=100%,100%,((#REF!-$BN211)/($BO211-$BN211)))</f>
        <v>#REF!</v>
      </c>
      <c r="BQ211" s="29">
        <f t="shared" si="17"/>
        <v>120890000</v>
      </c>
      <c r="BR211" s="23" t="e">
        <f>+IF(BK211="1 SI","FINALIZADO",IF($BO211&lt;=#REF!,"FINALIZADO","EJECUCIÓN"))</f>
        <v>#REF!</v>
      </c>
      <c r="BS211" s="23">
        <v>92015000</v>
      </c>
      <c r="BT211" s="23">
        <f>+Tabla3[[#This Row],[VALOR TOTAL DE CONTRATO (ANTES DE LIQUIDACIÓN - LIBERACIÓN DE SALDOS)]]-Tabla3[[#This Row],[RECURSO TOTALES DESEMBOLSADOS]]</f>
        <v>28875000</v>
      </c>
      <c r="BU211" s="23"/>
      <c r="BW211" s="23" t="s">
        <v>98</v>
      </c>
      <c r="BX211" s="23" t="str">
        <f t="shared" si="18"/>
        <v>enero</v>
      </c>
      <c r="BY211" s="23" t="s">
        <v>113</v>
      </c>
      <c r="BZ211" s="23" t="s">
        <v>113</v>
      </c>
      <c r="CA211" s="23" t="s">
        <v>113</v>
      </c>
      <c r="CB211" t="s">
        <v>117</v>
      </c>
      <c r="CC211" t="s">
        <v>118</v>
      </c>
    </row>
    <row r="212" spans="1:81" x14ac:dyDescent="0.25">
      <c r="A212" s="23">
        <v>2024</v>
      </c>
      <c r="B212" s="25" t="s">
        <v>1634</v>
      </c>
      <c r="C212" s="23" t="s">
        <v>87</v>
      </c>
      <c r="D212" t="s">
        <v>88</v>
      </c>
      <c r="E212" t="s">
        <v>89</v>
      </c>
      <c r="F212" t="s">
        <v>90</v>
      </c>
      <c r="G212" t="s">
        <v>91</v>
      </c>
      <c r="H212" s="23" t="s">
        <v>92</v>
      </c>
      <c r="I212" s="23" t="s">
        <v>119</v>
      </c>
      <c r="J212" t="s">
        <v>1635</v>
      </c>
      <c r="K212" s="23" t="s">
        <v>95</v>
      </c>
      <c r="L212" s="20" t="s">
        <v>1636</v>
      </c>
      <c r="M212" s="28" t="s">
        <v>1637</v>
      </c>
      <c r="N212" s="23"/>
      <c r="O212" s="23" t="s">
        <v>98</v>
      </c>
      <c r="P212" s="20" t="s">
        <v>335</v>
      </c>
      <c r="Q212" s="20" t="s">
        <v>335</v>
      </c>
      <c r="R212" t="s">
        <v>1308</v>
      </c>
      <c r="S212" t="s">
        <v>1630</v>
      </c>
      <c r="T212" t="s">
        <v>1638</v>
      </c>
      <c r="U212" s="6">
        <v>28875000</v>
      </c>
      <c r="V212" s="6">
        <v>28875000</v>
      </c>
      <c r="W212" s="29">
        <v>11550000</v>
      </c>
      <c r="X212" s="29">
        <v>0</v>
      </c>
      <c r="Y212" s="23" t="s">
        <v>104</v>
      </c>
      <c r="Z212" t="s">
        <v>98</v>
      </c>
      <c r="AA212" t="s">
        <v>105</v>
      </c>
      <c r="AB212" s="30"/>
      <c r="AC212" s="30"/>
      <c r="AD212" s="30"/>
      <c r="AE212" s="24">
        <v>4224</v>
      </c>
      <c r="AF212" s="31">
        <v>45294</v>
      </c>
      <c r="AG212">
        <v>572924</v>
      </c>
      <c r="AH212" s="26">
        <v>45580</v>
      </c>
      <c r="AI212" s="32" t="s">
        <v>106</v>
      </c>
      <c r="AJ212" t="s">
        <v>339</v>
      </c>
      <c r="AK212" s="33"/>
      <c r="AL212" t="s">
        <v>98</v>
      </c>
      <c r="AM212" s="26">
        <v>45580</v>
      </c>
      <c r="AN212" s="23" t="s">
        <v>108</v>
      </c>
      <c r="AO212" s="23" t="s">
        <v>108</v>
      </c>
      <c r="AP212" t="s">
        <v>109</v>
      </c>
      <c r="AQ212" t="s">
        <v>340</v>
      </c>
      <c r="AR212" t="s">
        <v>341</v>
      </c>
      <c r="AS212" t="s">
        <v>342</v>
      </c>
      <c r="AT212" s="23">
        <v>80111600</v>
      </c>
      <c r="AU212" s="41" t="s">
        <v>1632</v>
      </c>
      <c r="AV212" s="23" t="s">
        <v>113</v>
      </c>
      <c r="AW212" s="20" t="s">
        <v>114</v>
      </c>
      <c r="AX212" s="26">
        <v>45580</v>
      </c>
      <c r="AY212" s="20" t="s">
        <v>144</v>
      </c>
      <c r="AZ212" s="26">
        <v>45580</v>
      </c>
      <c r="BA212" s="26">
        <v>45580</v>
      </c>
      <c r="BB212" s="26">
        <v>45655</v>
      </c>
      <c r="BC212" s="35">
        <f>+Tabla3[[#This Row],[FECHA TERMINACION
(INICIAL)]]-Tabla3[[#This Row],[FECHA INICIO]]</f>
        <v>75</v>
      </c>
      <c r="BD212" s="35">
        <f>+Tabla3[[#This Row],[PLAZO DE EJECUCIÓN EN DÍAS (INICIAL)]]/30</f>
        <v>2.5</v>
      </c>
      <c r="BE212" t="s">
        <v>1639</v>
      </c>
      <c r="BF212" s="29">
        <f>+[1]BD_2!E212</f>
        <v>0</v>
      </c>
      <c r="BG212" s="29">
        <f>[1]BD_2!BA212</f>
        <v>0</v>
      </c>
      <c r="BH212" s="23">
        <f>[1]BD_2!CF212</f>
        <v>0</v>
      </c>
      <c r="BI212" s="23">
        <f>+COUNTIF(Tabla3[[#This Row],[VALOR REDUCIDO]:[TOTAL TIEMPO PRORROGADO EN DÍAS
]],"&lt;&gt;0")</f>
        <v>0</v>
      </c>
      <c r="BJ212" s="23" t="str">
        <f>+[1]BD_2!CG212</f>
        <v>2 NO</v>
      </c>
      <c r="BK212" s="26" t="str">
        <f>[1]BD_2!CL212</f>
        <v>2 NO</v>
      </c>
      <c r="BL212" s="23" t="s">
        <v>98</v>
      </c>
      <c r="BM212">
        <f>$BO212-$BN212</f>
        <v>75</v>
      </c>
      <c r="BN212" s="36">
        <f>$BA212</f>
        <v>45580</v>
      </c>
      <c r="BO212" s="36">
        <f>$BB212+$BH212</f>
        <v>45655</v>
      </c>
      <c r="BP212" s="37" t="e">
        <f>IF(((#REF!-$BN212)/($BO212-$BN212))&gt;=100%,100%,((#REF!-$BN212)/($BO212-$BN212)))</f>
        <v>#REF!</v>
      </c>
      <c r="BQ212" s="29">
        <f t="shared" si="17"/>
        <v>28875000</v>
      </c>
      <c r="BR212" s="23" t="e">
        <f>+IF(BK212="1 SI","FINALIZADO",IF($BO212&lt;=#REF!,"FINALIZADO","EJECUCIÓN"))</f>
        <v>#REF!</v>
      </c>
      <c r="BS212" s="23">
        <v>28875000</v>
      </c>
      <c r="BT212" s="23">
        <f>+Tabla3[[#This Row],[VALOR TOTAL DE CONTRATO (ANTES DE LIQUIDACIÓN - LIBERACIÓN DE SALDOS)]]-Tabla3[[#This Row],[RECURSO TOTALES DESEMBOLSADOS]]</f>
        <v>0</v>
      </c>
      <c r="BU212" s="23"/>
      <c r="BW212" s="43" t="s">
        <v>98</v>
      </c>
      <c r="BX212" s="23" t="str">
        <f t="shared" si="18"/>
        <v>octubre</v>
      </c>
      <c r="BY212" s="43" t="s">
        <v>113</v>
      </c>
      <c r="BZ212" s="43" t="s">
        <v>113</v>
      </c>
      <c r="CA212" s="43" t="s">
        <v>113</v>
      </c>
      <c r="CB212" s="44" t="s">
        <v>117</v>
      </c>
      <c r="CC212" t="s">
        <v>118</v>
      </c>
    </row>
    <row r="213" spans="1:81" x14ac:dyDescent="0.25">
      <c r="A213" s="23">
        <v>2024</v>
      </c>
      <c r="B213" s="25">
        <v>201</v>
      </c>
      <c r="C213" s="23" t="s">
        <v>87</v>
      </c>
      <c r="D213" t="s">
        <v>88</v>
      </c>
      <c r="E213" t="s">
        <v>89</v>
      </c>
      <c r="F213" t="s">
        <v>90</v>
      </c>
      <c r="G213" t="s">
        <v>91</v>
      </c>
      <c r="H213" s="23" t="s">
        <v>92</v>
      </c>
      <c r="I213" s="23" t="s">
        <v>119</v>
      </c>
      <c r="J213" t="s">
        <v>1640</v>
      </c>
      <c r="K213" s="23" t="s">
        <v>95</v>
      </c>
      <c r="L213" s="20" t="s">
        <v>130</v>
      </c>
      <c r="M213" s="28" t="s">
        <v>1641</v>
      </c>
      <c r="N213" s="23"/>
      <c r="O213" s="23" t="s">
        <v>98</v>
      </c>
      <c r="P213" s="20" t="s">
        <v>693</v>
      </c>
      <c r="Q213" s="20" t="s">
        <v>693</v>
      </c>
      <c r="R213" t="s">
        <v>1642</v>
      </c>
      <c r="S213" t="s">
        <v>1643</v>
      </c>
      <c r="T213" t="s">
        <v>1527</v>
      </c>
      <c r="U213" s="6">
        <v>77000000</v>
      </c>
      <c r="V213" s="6">
        <v>77000000</v>
      </c>
      <c r="W213" s="29">
        <v>7000000</v>
      </c>
      <c r="X213" s="29">
        <v>0</v>
      </c>
      <c r="Y213" s="23" t="s">
        <v>1644</v>
      </c>
      <c r="Z213" t="s">
        <v>98</v>
      </c>
      <c r="AA213" t="s">
        <v>105</v>
      </c>
      <c r="AB213" s="30"/>
      <c r="AC213" s="30"/>
      <c r="AD213" s="30"/>
      <c r="AE213" s="24">
        <v>124</v>
      </c>
      <c r="AF213" s="31">
        <v>45295</v>
      </c>
      <c r="AG213">
        <v>324</v>
      </c>
      <c r="AH213" s="26">
        <v>45315</v>
      </c>
      <c r="AI213" s="32" t="s">
        <v>106</v>
      </c>
      <c r="AJ213" t="s">
        <v>1645</v>
      </c>
      <c r="AK213" s="33"/>
      <c r="AL213" t="s">
        <v>98</v>
      </c>
      <c r="AM213" s="26">
        <v>45314</v>
      </c>
      <c r="AN213" s="23" t="s">
        <v>108</v>
      </c>
      <c r="AO213" s="23" t="s">
        <v>108</v>
      </c>
      <c r="AP213" t="s">
        <v>109</v>
      </c>
      <c r="AQ213" t="s">
        <v>1646</v>
      </c>
      <c r="AR213" t="s">
        <v>1647</v>
      </c>
      <c r="AS213" t="s">
        <v>700</v>
      </c>
      <c r="AT213" s="23">
        <v>80111600</v>
      </c>
      <c r="AU213" s="41" t="s">
        <v>1648</v>
      </c>
      <c r="AV213" s="23" t="s">
        <v>113</v>
      </c>
      <c r="AW213" s="20" t="s">
        <v>114</v>
      </c>
      <c r="AX213" s="26">
        <v>45314</v>
      </c>
      <c r="AY213" s="20" t="s">
        <v>115</v>
      </c>
      <c r="AZ213" s="26">
        <v>45314</v>
      </c>
      <c r="BA213" s="26">
        <v>45315</v>
      </c>
      <c r="BB213" s="26">
        <v>45649</v>
      </c>
      <c r="BC213" s="35">
        <f>+Tabla3[[#This Row],[FECHA TERMINACION
(INICIAL)]]-Tabla3[[#This Row],[FECHA INICIO]]</f>
        <v>334</v>
      </c>
      <c r="BD213" s="35">
        <f>+Tabla3[[#This Row],[PLAZO DE EJECUCIÓN EN DÍAS (INICIAL)]]/30</f>
        <v>11.133333333333333</v>
      </c>
      <c r="BE213" t="s">
        <v>1649</v>
      </c>
      <c r="BF213" s="29">
        <f>+[1]BD_2!E213</f>
        <v>0</v>
      </c>
      <c r="BG213" s="29">
        <f>[1]BD_2!BA213</f>
        <v>1633333</v>
      </c>
      <c r="BH213" s="23">
        <f>[1]BD_2!CF213</f>
        <v>7</v>
      </c>
      <c r="BI213" s="23">
        <f>+COUNTIF(Tabla3[[#This Row],[VALOR REDUCIDO]:[TOTAL TIEMPO PRORROGADO EN DÍAS
]],"&lt;&gt;0")</f>
        <v>2</v>
      </c>
      <c r="BJ213" s="23" t="str">
        <f>+[1]BD_2!CG213</f>
        <v>2 NO</v>
      </c>
      <c r="BK213" s="26" t="str">
        <f>[1]BD_2!CL213</f>
        <v>2 NO</v>
      </c>
      <c r="BL213" s="23" t="s">
        <v>98</v>
      </c>
      <c r="BM213">
        <f t="shared" si="19"/>
        <v>341</v>
      </c>
      <c r="BN213" s="36">
        <f t="shared" si="20"/>
        <v>45315</v>
      </c>
      <c r="BO213" s="36">
        <f t="shared" si="21"/>
        <v>45656</v>
      </c>
      <c r="BP213" s="37" t="e">
        <f>IF(((#REF!-$BN213)/($BO213-$BN213))&gt;=100%,100%,((#REF!-$BN213)/($BO213-$BN213)))</f>
        <v>#REF!</v>
      </c>
      <c r="BQ213" s="29">
        <f t="shared" si="17"/>
        <v>78633333</v>
      </c>
      <c r="BR213" s="23" t="e">
        <f>+IF(BK213="1 SI","FINALIZADO",IF($BO213&lt;=#REF!,"FINALIZADO","EJECUCIÓN"))</f>
        <v>#REF!</v>
      </c>
      <c r="BS213" s="23">
        <v>78633333</v>
      </c>
      <c r="BT213" s="23">
        <f>+Tabla3[[#This Row],[VALOR TOTAL DE CONTRATO (ANTES DE LIQUIDACIÓN - LIBERACIÓN DE SALDOS)]]-Tabla3[[#This Row],[RECURSO TOTALES DESEMBOLSADOS]]</f>
        <v>0</v>
      </c>
      <c r="BU213" s="23"/>
      <c r="BW213" s="23" t="s">
        <v>98</v>
      </c>
      <c r="BX213" s="23" t="str">
        <f t="shared" si="18"/>
        <v>enero</v>
      </c>
      <c r="BY213" s="23" t="s">
        <v>113</v>
      </c>
      <c r="BZ213" s="23" t="s">
        <v>113</v>
      </c>
      <c r="CA213" s="23" t="s">
        <v>113</v>
      </c>
      <c r="CB213" t="s">
        <v>117</v>
      </c>
      <c r="CC213" t="s">
        <v>118</v>
      </c>
    </row>
    <row r="214" spans="1:81" x14ac:dyDescent="0.25">
      <c r="A214" s="23">
        <v>2024</v>
      </c>
      <c r="B214" s="25">
        <v>202</v>
      </c>
      <c r="C214" s="23" t="s">
        <v>87</v>
      </c>
      <c r="D214" t="s">
        <v>88</v>
      </c>
      <c r="E214" t="s">
        <v>89</v>
      </c>
      <c r="F214" t="s">
        <v>90</v>
      </c>
      <c r="G214" t="s">
        <v>91</v>
      </c>
      <c r="H214" s="23" t="s">
        <v>92</v>
      </c>
      <c r="I214" s="23" t="s">
        <v>119</v>
      </c>
      <c r="J214" t="s">
        <v>1650</v>
      </c>
      <c r="K214" s="23" t="s">
        <v>95</v>
      </c>
      <c r="L214" s="20" t="s">
        <v>121</v>
      </c>
      <c r="M214" s="28" t="s">
        <v>1651</v>
      </c>
      <c r="N214" s="23"/>
      <c r="O214" s="23" t="s">
        <v>98</v>
      </c>
      <c r="P214" s="20" t="s">
        <v>693</v>
      </c>
      <c r="Q214" s="20" t="s">
        <v>693</v>
      </c>
      <c r="R214" t="s">
        <v>1652</v>
      </c>
      <c r="S214" s="49" t="s">
        <v>1653</v>
      </c>
      <c r="T214" t="s">
        <v>1654</v>
      </c>
      <c r="U214" s="6">
        <v>77000000</v>
      </c>
      <c r="V214" s="6">
        <v>77000000</v>
      </c>
      <c r="W214" s="29">
        <v>7000000</v>
      </c>
      <c r="X214" s="29">
        <v>0</v>
      </c>
      <c r="Y214" s="23" t="s">
        <v>104</v>
      </c>
      <c r="Z214" t="s">
        <v>98</v>
      </c>
      <c r="AA214" t="s">
        <v>105</v>
      </c>
      <c r="AB214" s="30"/>
      <c r="AC214" s="30"/>
      <c r="AD214" s="30"/>
      <c r="AE214" s="24">
        <v>3524</v>
      </c>
      <c r="AF214" s="31">
        <v>45294</v>
      </c>
      <c r="AG214">
        <v>34824</v>
      </c>
      <c r="AH214" s="26">
        <v>45315</v>
      </c>
      <c r="AI214" s="32" t="s">
        <v>106</v>
      </c>
      <c r="AJ214" t="s">
        <v>697</v>
      </c>
      <c r="AK214" s="33"/>
      <c r="AL214" t="s">
        <v>98</v>
      </c>
      <c r="AM214" s="26">
        <v>45313</v>
      </c>
      <c r="AN214" s="23" t="s">
        <v>108</v>
      </c>
      <c r="AO214" s="23" t="s">
        <v>108</v>
      </c>
      <c r="AP214" t="s">
        <v>109</v>
      </c>
      <c r="AQ214" t="s">
        <v>698</v>
      </c>
      <c r="AR214" t="s">
        <v>699</v>
      </c>
      <c r="AS214" t="s">
        <v>700</v>
      </c>
      <c r="AT214" s="23">
        <v>80111600</v>
      </c>
      <c r="AU214" s="41" t="s">
        <v>1655</v>
      </c>
      <c r="AV214" s="23" t="s">
        <v>113</v>
      </c>
      <c r="AW214" s="20" t="s">
        <v>114</v>
      </c>
      <c r="AX214" s="26">
        <v>45313</v>
      </c>
      <c r="AY214" s="20" t="s">
        <v>115</v>
      </c>
      <c r="AZ214" s="26">
        <v>45313</v>
      </c>
      <c r="BA214" s="26">
        <v>45315</v>
      </c>
      <c r="BB214" s="26">
        <v>45649</v>
      </c>
      <c r="BC214" s="35">
        <f>+Tabla3[[#This Row],[FECHA TERMINACION
(INICIAL)]]-Tabla3[[#This Row],[FECHA INICIO]]</f>
        <v>334</v>
      </c>
      <c r="BD214" s="35">
        <f>+Tabla3[[#This Row],[PLAZO DE EJECUCIÓN EN DÍAS (INICIAL)]]/30</f>
        <v>11.133333333333333</v>
      </c>
      <c r="BE214" t="s">
        <v>883</v>
      </c>
      <c r="BF214" s="29">
        <f>+[1]BD_2!E214</f>
        <v>0</v>
      </c>
      <c r="BG214" s="29">
        <f>[1]BD_2!BA214</f>
        <v>0</v>
      </c>
      <c r="BH214" s="23">
        <f>[1]BD_2!CF214</f>
        <v>0</v>
      </c>
      <c r="BI214" s="23">
        <f>+COUNTIF(Tabla3[[#This Row],[VALOR REDUCIDO]:[TOTAL TIEMPO PRORROGADO EN DÍAS
]],"&lt;&gt;0")</f>
        <v>0</v>
      </c>
      <c r="BJ214" s="23" t="str">
        <f>+[1]BD_2!CG214</f>
        <v>2 NO</v>
      </c>
      <c r="BK214" s="26" t="str">
        <f>[1]BD_2!CL214</f>
        <v>2 NO</v>
      </c>
      <c r="BL214" s="23" t="s">
        <v>98</v>
      </c>
      <c r="BM214">
        <f t="shared" si="19"/>
        <v>334</v>
      </c>
      <c r="BN214" s="36">
        <f t="shared" si="20"/>
        <v>45315</v>
      </c>
      <c r="BO214" s="36">
        <f t="shared" si="21"/>
        <v>45649</v>
      </c>
      <c r="BP214" s="37" t="e">
        <f>IF(((#REF!-$BN214)/($BO214-$BN214))&gt;=100%,100%,((#REF!-$BN214)/($BO214-$BN214)))</f>
        <v>#REF!</v>
      </c>
      <c r="BQ214" s="29">
        <f t="shared" si="17"/>
        <v>77000000</v>
      </c>
      <c r="BR214" s="23" t="e">
        <f>+IF(BK214="1 SI","FINALIZADO",IF($BO214&lt;=#REF!,"FINALIZADO","EJECUCIÓN"))</f>
        <v>#REF!</v>
      </c>
      <c r="BS214" s="23">
        <v>77000000</v>
      </c>
      <c r="BT214" s="23">
        <f>+Tabla3[[#This Row],[VALOR TOTAL DE CONTRATO (ANTES DE LIQUIDACIÓN - LIBERACIÓN DE SALDOS)]]-Tabla3[[#This Row],[RECURSO TOTALES DESEMBOLSADOS]]</f>
        <v>0</v>
      </c>
      <c r="BU214" s="23"/>
      <c r="BW214" s="23" t="s">
        <v>98</v>
      </c>
      <c r="BX214" s="23" t="str">
        <f t="shared" si="18"/>
        <v>enero</v>
      </c>
      <c r="BY214" s="23" t="s">
        <v>113</v>
      </c>
      <c r="BZ214" s="23" t="s">
        <v>113</v>
      </c>
      <c r="CA214" s="23" t="s">
        <v>113</v>
      </c>
      <c r="CB214" t="s">
        <v>117</v>
      </c>
      <c r="CC214" t="s">
        <v>118</v>
      </c>
    </row>
    <row r="215" spans="1:81" x14ac:dyDescent="0.25">
      <c r="A215" s="23">
        <v>2024</v>
      </c>
      <c r="B215" s="25">
        <v>203</v>
      </c>
      <c r="C215" s="23" t="s">
        <v>87</v>
      </c>
      <c r="D215" t="s">
        <v>88</v>
      </c>
      <c r="E215" t="s">
        <v>89</v>
      </c>
      <c r="F215" t="s">
        <v>90</v>
      </c>
      <c r="G215" t="s">
        <v>91</v>
      </c>
      <c r="H215" s="23" t="s">
        <v>92</v>
      </c>
      <c r="I215" s="23" t="s">
        <v>119</v>
      </c>
      <c r="J215" t="s">
        <v>1656</v>
      </c>
      <c r="K215" s="23" t="s">
        <v>95</v>
      </c>
      <c r="L215" s="20" t="s">
        <v>121</v>
      </c>
      <c r="M215" s="28" t="s">
        <v>1657</v>
      </c>
      <c r="N215" s="23"/>
      <c r="O215" s="23" t="s">
        <v>98</v>
      </c>
      <c r="P215" s="20" t="s">
        <v>186</v>
      </c>
      <c r="Q215" s="20" t="s">
        <v>186</v>
      </c>
      <c r="R215" t="s">
        <v>1563</v>
      </c>
      <c r="S215" s="49" t="s">
        <v>1658</v>
      </c>
      <c r="T215" t="s">
        <v>1659</v>
      </c>
      <c r="U215" s="6">
        <v>36000000</v>
      </c>
      <c r="V215" s="6">
        <v>36000000</v>
      </c>
      <c r="W215" s="29">
        <v>6000000</v>
      </c>
      <c r="X215" s="29">
        <v>0</v>
      </c>
      <c r="Y215" s="23" t="s">
        <v>104</v>
      </c>
      <c r="Z215" t="s">
        <v>98</v>
      </c>
      <c r="AA215" t="s">
        <v>105</v>
      </c>
      <c r="AB215" s="30"/>
      <c r="AC215" s="30"/>
      <c r="AD215" s="30"/>
      <c r="AE215" s="24">
        <v>3224</v>
      </c>
      <c r="AF215" s="31">
        <v>45294</v>
      </c>
      <c r="AG215">
        <v>33324</v>
      </c>
      <c r="AH215" s="26">
        <v>45314</v>
      </c>
      <c r="AI215" s="32" t="s">
        <v>106</v>
      </c>
      <c r="AJ215" t="s">
        <v>241</v>
      </c>
      <c r="AK215" s="33"/>
      <c r="AL215" t="s">
        <v>98</v>
      </c>
      <c r="AM215" s="26">
        <v>45313</v>
      </c>
      <c r="AN215" s="23" t="s">
        <v>108</v>
      </c>
      <c r="AO215" s="23" t="s">
        <v>108</v>
      </c>
      <c r="AP215" t="s">
        <v>109</v>
      </c>
      <c r="AQ215" t="s">
        <v>249</v>
      </c>
      <c r="AR215" t="s">
        <v>250</v>
      </c>
      <c r="AS215" t="s">
        <v>186</v>
      </c>
      <c r="AT215" s="23">
        <v>80111600</v>
      </c>
      <c r="AU215" s="41" t="s">
        <v>1660</v>
      </c>
      <c r="AV215" s="23" t="s">
        <v>113</v>
      </c>
      <c r="AW215" s="20" t="s">
        <v>114</v>
      </c>
      <c r="AX215" s="26">
        <v>45313</v>
      </c>
      <c r="AY215" s="20" t="s">
        <v>144</v>
      </c>
      <c r="AZ215" s="26">
        <v>45313</v>
      </c>
      <c r="BA215" s="26">
        <v>45314</v>
      </c>
      <c r="BB215" s="26">
        <v>45495</v>
      </c>
      <c r="BC215" s="35">
        <f>+Tabla3[[#This Row],[FECHA TERMINACION
(INICIAL)]]-Tabla3[[#This Row],[FECHA INICIO]]</f>
        <v>181</v>
      </c>
      <c r="BD215" s="35">
        <f>+Tabla3[[#This Row],[PLAZO DE EJECUCIÓN EN DÍAS (INICIAL)]]/30</f>
        <v>6.0333333333333332</v>
      </c>
      <c r="BE215" t="s">
        <v>1661</v>
      </c>
      <c r="BF215" s="29">
        <f>+[1]BD_2!E215</f>
        <v>0</v>
      </c>
      <c r="BG215" s="29">
        <f>[1]BD_2!BA215</f>
        <v>18000000</v>
      </c>
      <c r="BH215" s="23">
        <f>[1]BD_2!CF215</f>
        <v>92</v>
      </c>
      <c r="BI215" s="23">
        <f>+COUNTIF(Tabla3[[#This Row],[VALOR REDUCIDO]:[TOTAL TIEMPO PRORROGADO EN DÍAS
]],"&lt;&gt;0")</f>
        <v>2</v>
      </c>
      <c r="BJ215" s="23" t="str">
        <f>+[1]BD_2!CG215</f>
        <v>2 NO</v>
      </c>
      <c r="BK215" s="26" t="str">
        <f>[1]BD_2!CL215</f>
        <v>2 NO</v>
      </c>
      <c r="BL215" s="23" t="s">
        <v>98</v>
      </c>
      <c r="BM215">
        <f t="shared" si="19"/>
        <v>273</v>
      </c>
      <c r="BN215" s="36">
        <f t="shared" si="20"/>
        <v>45314</v>
      </c>
      <c r="BO215" s="36">
        <f t="shared" si="21"/>
        <v>45587</v>
      </c>
      <c r="BP215" s="37" t="e">
        <f>IF(((#REF!-$BN215)/($BO215-$BN215))&gt;=100%,100%,((#REF!-$BN215)/($BO215-$BN215)))</f>
        <v>#REF!</v>
      </c>
      <c r="BQ215" s="29">
        <f t="shared" si="17"/>
        <v>54000000</v>
      </c>
      <c r="BR215" s="23" t="e">
        <f>+IF(BK215="1 SI","FINALIZADO",IF($BO215&lt;=#REF!,"FINALIZADO","EJECUCIÓN"))</f>
        <v>#REF!</v>
      </c>
      <c r="BS215" s="23">
        <v>54000000</v>
      </c>
      <c r="BT215" s="23">
        <f>+Tabla3[[#This Row],[VALOR TOTAL DE CONTRATO (ANTES DE LIQUIDACIÓN - LIBERACIÓN DE SALDOS)]]-Tabla3[[#This Row],[RECURSO TOTALES DESEMBOLSADOS]]</f>
        <v>0</v>
      </c>
      <c r="BU215" s="23"/>
      <c r="BW215" s="23" t="s">
        <v>98</v>
      </c>
      <c r="BX215" s="23" t="str">
        <f t="shared" si="18"/>
        <v>enero</v>
      </c>
      <c r="BY215" s="23" t="s">
        <v>113</v>
      </c>
      <c r="BZ215" s="23" t="s">
        <v>113</v>
      </c>
      <c r="CA215" s="23" t="s">
        <v>113</v>
      </c>
      <c r="CB215" t="s">
        <v>117</v>
      </c>
      <c r="CC215" t="s">
        <v>118</v>
      </c>
    </row>
    <row r="216" spans="1:81" x14ac:dyDescent="0.25">
      <c r="A216" s="23">
        <v>2024</v>
      </c>
      <c r="B216" s="25">
        <v>204</v>
      </c>
      <c r="C216" s="23" t="s">
        <v>87</v>
      </c>
      <c r="D216" t="s">
        <v>88</v>
      </c>
      <c r="E216" t="s">
        <v>89</v>
      </c>
      <c r="F216" t="s">
        <v>90</v>
      </c>
      <c r="G216" t="s">
        <v>91</v>
      </c>
      <c r="H216" s="23" t="s">
        <v>92</v>
      </c>
      <c r="I216" s="23" t="s">
        <v>119</v>
      </c>
      <c r="J216" t="s">
        <v>1662</v>
      </c>
      <c r="K216" s="23" t="s">
        <v>95</v>
      </c>
      <c r="L216" s="20" t="s">
        <v>121</v>
      </c>
      <c r="M216" s="28" t="s">
        <v>1663</v>
      </c>
      <c r="N216" s="23"/>
      <c r="O216" s="23" t="s">
        <v>98</v>
      </c>
      <c r="P216" s="20" t="s">
        <v>186</v>
      </c>
      <c r="Q216" s="20" t="s">
        <v>186</v>
      </c>
      <c r="R216" t="s">
        <v>1563</v>
      </c>
      <c r="S216" s="51" t="s">
        <v>1658</v>
      </c>
      <c r="T216" t="s">
        <v>265</v>
      </c>
      <c r="U216" s="6">
        <v>66000000</v>
      </c>
      <c r="V216" s="6">
        <v>66000000</v>
      </c>
      <c r="W216" s="29">
        <v>6000000</v>
      </c>
      <c r="X216" s="29">
        <v>0</v>
      </c>
      <c r="Y216" s="23" t="s">
        <v>104</v>
      </c>
      <c r="Z216" t="s">
        <v>98</v>
      </c>
      <c r="AA216" t="s">
        <v>105</v>
      </c>
      <c r="AB216" s="30"/>
      <c r="AC216" s="30"/>
      <c r="AD216" s="30"/>
      <c r="AE216" s="24">
        <v>3224</v>
      </c>
      <c r="AF216" s="31">
        <v>45294</v>
      </c>
      <c r="AG216">
        <v>29524</v>
      </c>
      <c r="AH216" s="26">
        <v>45313</v>
      </c>
      <c r="AI216" s="32" t="s">
        <v>106</v>
      </c>
      <c r="AJ216" t="s">
        <v>241</v>
      </c>
      <c r="AK216" s="33"/>
      <c r="AL216" t="s">
        <v>98</v>
      </c>
      <c r="AM216" s="26">
        <v>45310</v>
      </c>
      <c r="AN216" s="23" t="s">
        <v>108</v>
      </c>
      <c r="AO216" s="23" t="s">
        <v>108</v>
      </c>
      <c r="AP216" t="s">
        <v>109</v>
      </c>
      <c r="AQ216" t="s">
        <v>249</v>
      </c>
      <c r="AR216" t="s">
        <v>250</v>
      </c>
      <c r="AS216" t="s">
        <v>186</v>
      </c>
      <c r="AT216" s="23">
        <v>80111600</v>
      </c>
      <c r="AU216" s="41" t="s">
        <v>1664</v>
      </c>
      <c r="AV216" s="23" t="s">
        <v>113</v>
      </c>
      <c r="AW216" s="20" t="s">
        <v>114</v>
      </c>
      <c r="AX216" s="26">
        <v>45311</v>
      </c>
      <c r="AY216" s="20" t="s">
        <v>144</v>
      </c>
      <c r="AZ216" s="26">
        <v>45311</v>
      </c>
      <c r="BA216" s="26">
        <v>45313</v>
      </c>
      <c r="BB216" s="26">
        <v>45530</v>
      </c>
      <c r="BC216" s="35">
        <f>+Tabla3[[#This Row],[FECHA TERMINACION
(INICIAL)]]-Tabla3[[#This Row],[FECHA INICIO]]</f>
        <v>217</v>
      </c>
      <c r="BD216" s="35">
        <f>+Tabla3[[#This Row],[PLAZO DE EJECUCIÓN EN DÍAS (INICIAL)]]/30</f>
        <v>7.2333333333333334</v>
      </c>
      <c r="BE216" t="s">
        <v>259</v>
      </c>
      <c r="BF216" s="29">
        <f>+[1]BD_2!E216</f>
        <v>0</v>
      </c>
      <c r="BG216" s="29">
        <f>[1]BD_2!BA216</f>
        <v>0</v>
      </c>
      <c r="BH216" s="23">
        <f>[1]BD_2!CF216</f>
        <v>0</v>
      </c>
      <c r="BI216" s="23">
        <f>+COUNTIF(Tabla3[[#This Row],[VALOR REDUCIDO]:[TOTAL TIEMPO PRORROGADO EN DÍAS
]],"&lt;&gt;0")</f>
        <v>0</v>
      </c>
      <c r="BJ216" s="23" t="str">
        <f>+[1]BD_2!CG216</f>
        <v>2 NO</v>
      </c>
      <c r="BK216" s="26" t="str">
        <f>[1]BD_2!CL216</f>
        <v>2 NO</v>
      </c>
      <c r="BL216" s="23" t="s">
        <v>113</v>
      </c>
      <c r="BM216">
        <f t="shared" si="19"/>
        <v>217</v>
      </c>
      <c r="BN216" s="36">
        <f t="shared" si="20"/>
        <v>45313</v>
      </c>
      <c r="BO216" s="36">
        <f t="shared" si="21"/>
        <v>45530</v>
      </c>
      <c r="BP216" s="37" t="e">
        <f>IF(((#REF!-$BN216)/($BO216-$BN216))&gt;=100%,100%,((#REF!-$BN216)/($BO216-$BN216)))</f>
        <v>#REF!</v>
      </c>
      <c r="BQ216" s="29">
        <f t="shared" si="17"/>
        <v>66000000</v>
      </c>
      <c r="BR216" s="23" t="e">
        <f>+IF(BK216="1 SI","FINALIZADO",IF($BO216&lt;=#REF!,"FINALIZADO","EJECUCIÓN"))</f>
        <v>#REF!</v>
      </c>
      <c r="BS216" s="23">
        <v>43000000</v>
      </c>
      <c r="BT216" s="23">
        <f>+Tabla3[[#This Row],[VALOR TOTAL DE CONTRATO (ANTES DE LIQUIDACIÓN - LIBERACIÓN DE SALDOS)]]-Tabla3[[#This Row],[RECURSO TOTALES DESEMBOLSADOS]]</f>
        <v>23000000</v>
      </c>
      <c r="BU216" s="23"/>
      <c r="BW216" s="23" t="s">
        <v>98</v>
      </c>
      <c r="BX216" s="23" t="str">
        <f t="shared" si="18"/>
        <v>enero</v>
      </c>
      <c r="BY216" s="23" t="s">
        <v>113</v>
      </c>
      <c r="BZ216" s="23" t="s">
        <v>113</v>
      </c>
      <c r="CA216" s="23" t="s">
        <v>113</v>
      </c>
      <c r="CB216" t="s">
        <v>117</v>
      </c>
      <c r="CC216" t="s">
        <v>118</v>
      </c>
    </row>
    <row r="217" spans="1:81" x14ac:dyDescent="0.25">
      <c r="A217" s="23">
        <v>2024</v>
      </c>
      <c r="B217" s="25" t="s">
        <v>1665</v>
      </c>
      <c r="C217" s="23" t="s">
        <v>87</v>
      </c>
      <c r="D217" t="s">
        <v>88</v>
      </c>
      <c r="E217" t="s">
        <v>89</v>
      </c>
      <c r="F217" t="s">
        <v>90</v>
      </c>
      <c r="G217" t="s">
        <v>91</v>
      </c>
      <c r="H217" s="23" t="s">
        <v>92</v>
      </c>
      <c r="I217" s="23" t="s">
        <v>119</v>
      </c>
      <c r="J217" t="s">
        <v>1666</v>
      </c>
      <c r="K217" s="23" t="s">
        <v>95</v>
      </c>
      <c r="L217" s="20" t="s">
        <v>121</v>
      </c>
      <c r="M217" s="28" t="s">
        <v>1667</v>
      </c>
      <c r="N217" s="23"/>
      <c r="O217" s="23" t="s">
        <v>98</v>
      </c>
      <c r="P217" s="20" t="s">
        <v>186</v>
      </c>
      <c r="Q217" s="20" t="s">
        <v>186</v>
      </c>
      <c r="R217" t="s">
        <v>1563</v>
      </c>
      <c r="S217" s="51" t="s">
        <v>1658</v>
      </c>
      <c r="T217" t="s">
        <v>1668</v>
      </c>
      <c r="U217" s="6">
        <v>23000000</v>
      </c>
      <c r="V217" s="6">
        <v>23000000</v>
      </c>
      <c r="W217" s="29">
        <v>6000000</v>
      </c>
      <c r="X217" s="29">
        <v>0</v>
      </c>
      <c r="Y217" s="23" t="s">
        <v>104</v>
      </c>
      <c r="Z217" t="s">
        <v>98</v>
      </c>
      <c r="AA217" t="s">
        <v>105</v>
      </c>
      <c r="AB217" s="30"/>
      <c r="AC217" s="30"/>
      <c r="AD217" s="30"/>
      <c r="AE217" s="24">
        <v>3224</v>
      </c>
      <c r="AF217" s="31">
        <v>45294</v>
      </c>
      <c r="AG217">
        <v>471324</v>
      </c>
      <c r="AH217" s="26">
        <v>45531</v>
      </c>
      <c r="AI217" s="32" t="s">
        <v>106</v>
      </c>
      <c r="AJ217" t="s">
        <v>241</v>
      </c>
      <c r="AK217" s="33">
        <v>202300000000272</v>
      </c>
      <c r="AL217" t="s">
        <v>98</v>
      </c>
      <c r="AM217" s="26">
        <v>45310</v>
      </c>
      <c r="AN217" s="23" t="s">
        <v>108</v>
      </c>
      <c r="AO217" s="23" t="s">
        <v>108</v>
      </c>
      <c r="AP217" t="s">
        <v>109</v>
      </c>
      <c r="AQ217" t="s">
        <v>249</v>
      </c>
      <c r="AR217" t="s">
        <v>250</v>
      </c>
      <c r="AS217" t="s">
        <v>186</v>
      </c>
      <c r="AT217" s="23">
        <v>80111600</v>
      </c>
      <c r="AU217" s="41" t="s">
        <v>1664</v>
      </c>
      <c r="AV217" s="23" t="s">
        <v>113</v>
      </c>
      <c r="AW217" s="20" t="s">
        <v>114</v>
      </c>
      <c r="AX217" s="26">
        <v>45531</v>
      </c>
      <c r="AY217" s="20" t="s">
        <v>144</v>
      </c>
      <c r="AZ217" s="26">
        <v>45531</v>
      </c>
      <c r="BA217" s="26">
        <v>45531</v>
      </c>
      <c r="BB217" s="26">
        <v>45647</v>
      </c>
      <c r="BC217" s="35">
        <f>+Tabla3[[#This Row],[FECHA TERMINACION
(INICIAL)]]-Tabla3[[#This Row],[FECHA INICIO]]</f>
        <v>116</v>
      </c>
      <c r="BD217" s="35">
        <f>+Tabla3[[#This Row],[PLAZO DE EJECUCIÓN EN DÍAS (INICIAL)]]/30</f>
        <v>3.8666666666666667</v>
      </c>
      <c r="BE217" t="s">
        <v>1669</v>
      </c>
      <c r="BF217" s="29">
        <f>+[1]BD_2!E217</f>
        <v>0</v>
      </c>
      <c r="BG217" s="29">
        <f>[1]BD_2!BA217</f>
        <v>1800000</v>
      </c>
      <c r="BH217" s="23">
        <f>[1]BD_2!CF217</f>
        <v>9</v>
      </c>
      <c r="BI217" s="23">
        <f>+COUNTIF(Tabla3[[#This Row],[VALOR REDUCIDO]:[TOTAL TIEMPO PRORROGADO EN DÍAS
]],"&lt;&gt;0")</f>
        <v>2</v>
      </c>
      <c r="BJ217" s="23">
        <f>+[1]BD_2!CG217</f>
        <v>0</v>
      </c>
      <c r="BK217" s="26">
        <f>[1]BD_2!CL217</f>
        <v>0</v>
      </c>
      <c r="BL217" s="23" t="s">
        <v>98</v>
      </c>
      <c r="BM217">
        <f>$BO217-$BN217</f>
        <v>125</v>
      </c>
      <c r="BN217" s="36">
        <f>$BA217</f>
        <v>45531</v>
      </c>
      <c r="BO217" s="36">
        <f>$BB217+$BH217</f>
        <v>45656</v>
      </c>
      <c r="BP217" s="37" t="e">
        <f>IF(((#REF!-$BN217)/($BO217-$BN217))&gt;=100%,100%,((#REF!-$BN217)/($BO217-$BN217)))</f>
        <v>#REF!</v>
      </c>
      <c r="BQ217" s="29">
        <f t="shared" si="17"/>
        <v>24800000</v>
      </c>
      <c r="BR217" s="23" t="e">
        <f>+IF(BK217="1 SI","FINALIZADO",IF($BO217&lt;=#REF!,"FINALIZADO","EJECUCIÓN"))</f>
        <v>#REF!</v>
      </c>
      <c r="BS217" s="23">
        <v>24800000</v>
      </c>
      <c r="BT217" s="23">
        <f>+Tabla3[[#This Row],[VALOR TOTAL DE CONTRATO (ANTES DE LIQUIDACIÓN - LIBERACIÓN DE SALDOS)]]-Tabla3[[#This Row],[RECURSO TOTALES DESEMBOLSADOS]]</f>
        <v>0</v>
      </c>
      <c r="BU217" s="23"/>
      <c r="BW217" s="23" t="s">
        <v>98</v>
      </c>
      <c r="BX217" s="23" t="str">
        <f t="shared" si="18"/>
        <v>enero</v>
      </c>
      <c r="BY217" s="23" t="s">
        <v>113</v>
      </c>
      <c r="BZ217" s="23" t="s">
        <v>113</v>
      </c>
      <c r="CA217" s="23" t="s">
        <v>113</v>
      </c>
      <c r="CB217" t="s">
        <v>117</v>
      </c>
      <c r="CC217" t="s">
        <v>118</v>
      </c>
    </row>
    <row r="218" spans="1:81" x14ac:dyDescent="0.25">
      <c r="A218" s="23">
        <v>2024</v>
      </c>
      <c r="B218" s="25">
        <v>205</v>
      </c>
      <c r="C218" s="23" t="s">
        <v>87</v>
      </c>
      <c r="D218" t="s">
        <v>88</v>
      </c>
      <c r="E218" t="s">
        <v>89</v>
      </c>
      <c r="F218" t="s">
        <v>90</v>
      </c>
      <c r="G218" t="s">
        <v>91</v>
      </c>
      <c r="H218" s="23" t="s">
        <v>92</v>
      </c>
      <c r="I218" s="23" t="s">
        <v>119</v>
      </c>
      <c r="J218" t="s">
        <v>1670</v>
      </c>
      <c r="K218" s="23" t="s">
        <v>95</v>
      </c>
      <c r="L218" s="20" t="s">
        <v>1671</v>
      </c>
      <c r="M218" s="28" t="s">
        <v>1667</v>
      </c>
      <c r="N218" s="23"/>
      <c r="O218" s="23" t="s">
        <v>98</v>
      </c>
      <c r="P218" s="20" t="s">
        <v>100</v>
      </c>
      <c r="Q218" s="20" t="s">
        <v>100</v>
      </c>
      <c r="R218" t="s">
        <v>1672</v>
      </c>
      <c r="S218" s="51" t="s">
        <v>1673</v>
      </c>
      <c r="T218" t="s">
        <v>1674</v>
      </c>
      <c r="U218" s="6">
        <v>145000000</v>
      </c>
      <c r="V218" s="6">
        <v>145000000</v>
      </c>
      <c r="W218" s="29">
        <v>14500000</v>
      </c>
      <c r="X218" s="29">
        <v>0</v>
      </c>
      <c r="Y218" s="23" t="s">
        <v>104</v>
      </c>
      <c r="Z218" t="s">
        <v>98</v>
      </c>
      <c r="AA218" t="s">
        <v>105</v>
      </c>
      <c r="AB218" s="30"/>
      <c r="AC218" s="30"/>
      <c r="AD218" s="30"/>
      <c r="AE218" s="24">
        <v>1824</v>
      </c>
      <c r="AF218" s="31">
        <v>45294</v>
      </c>
      <c r="AG218">
        <v>28424</v>
      </c>
      <c r="AH218" s="26">
        <v>45313</v>
      </c>
      <c r="AI218" s="32" t="s">
        <v>106</v>
      </c>
      <c r="AJ218" t="s">
        <v>107</v>
      </c>
      <c r="AK218" s="33"/>
      <c r="AL218" t="s">
        <v>98</v>
      </c>
      <c r="AM218" s="26">
        <v>45310</v>
      </c>
      <c r="AN218" s="23" t="s">
        <v>108</v>
      </c>
      <c r="AO218" s="23" t="s">
        <v>108</v>
      </c>
      <c r="AP218" t="s">
        <v>109</v>
      </c>
      <c r="AQ218" t="s">
        <v>1675</v>
      </c>
      <c r="AR218" t="s">
        <v>1676</v>
      </c>
      <c r="AS218" t="s">
        <v>1236</v>
      </c>
      <c r="AT218" s="23">
        <v>80111600</v>
      </c>
      <c r="AU218" s="41" t="s">
        <v>1677</v>
      </c>
      <c r="AV218" s="23" t="s">
        <v>113</v>
      </c>
      <c r="AW218" s="20" t="s">
        <v>114</v>
      </c>
      <c r="AX218" s="26">
        <v>45310</v>
      </c>
      <c r="AY218" s="20" t="s">
        <v>115</v>
      </c>
      <c r="AZ218" s="26">
        <v>45310</v>
      </c>
      <c r="BA218" s="26">
        <v>45313</v>
      </c>
      <c r="BB218" s="26">
        <v>45617</v>
      </c>
      <c r="BC218" s="35">
        <f>+Tabla3[[#This Row],[FECHA TERMINACION
(INICIAL)]]-Tabla3[[#This Row],[FECHA INICIO]]</f>
        <v>304</v>
      </c>
      <c r="BD218" s="35">
        <f>+Tabla3[[#This Row],[PLAZO DE EJECUCIÓN EN DÍAS (INICIAL)]]/30</f>
        <v>10.133333333333333</v>
      </c>
      <c r="BE218" t="s">
        <v>1583</v>
      </c>
      <c r="BF218" s="29">
        <f>+[1]BD_2!E218</f>
        <v>0</v>
      </c>
      <c r="BG218" s="29">
        <f>[1]BD_2!BA218</f>
        <v>0</v>
      </c>
      <c r="BH218" s="23">
        <f>[1]BD_2!CF218</f>
        <v>0</v>
      </c>
      <c r="BI218" s="23">
        <f>+COUNTIF(Tabla3[[#This Row],[VALOR REDUCIDO]:[TOTAL TIEMPO PRORROGADO EN DÍAS
]],"&lt;&gt;0")</f>
        <v>0</v>
      </c>
      <c r="BJ218" s="23" t="str">
        <f>+[1]BD_2!CG218</f>
        <v>2 NO</v>
      </c>
      <c r="BK218" s="26" t="str">
        <f>[1]BD_2!CL218</f>
        <v>2 NO</v>
      </c>
      <c r="BL218" s="23" t="s">
        <v>98</v>
      </c>
      <c r="BM218">
        <f t="shared" si="19"/>
        <v>304</v>
      </c>
      <c r="BN218" s="36">
        <f t="shared" si="20"/>
        <v>45313</v>
      </c>
      <c r="BO218" s="36">
        <f t="shared" si="21"/>
        <v>45617</v>
      </c>
      <c r="BP218" s="37" t="e">
        <f>IF(((#REF!-$BN218)/($BO218-$BN218))&gt;=100%,100%,((#REF!-$BN218)/($BO218-$BN218)))</f>
        <v>#REF!</v>
      </c>
      <c r="BQ218" s="29">
        <f t="shared" si="17"/>
        <v>145000000</v>
      </c>
      <c r="BR218" s="23" t="e">
        <f>+IF(BK218="1 SI","FINALIZADO",IF($BO218&lt;=#REF!,"FINALIZADO","EJECUCIÓN"))</f>
        <v>#REF!</v>
      </c>
      <c r="BS218" s="23">
        <v>134850000</v>
      </c>
      <c r="BT218" s="23">
        <f>+Tabla3[[#This Row],[VALOR TOTAL DE CONTRATO (ANTES DE LIQUIDACIÓN - LIBERACIÓN DE SALDOS)]]-Tabla3[[#This Row],[RECURSO TOTALES DESEMBOLSADOS]]</f>
        <v>10150000</v>
      </c>
      <c r="BU218" s="23"/>
      <c r="BW218" s="23" t="s">
        <v>98</v>
      </c>
      <c r="BX218" s="23" t="str">
        <f t="shared" si="18"/>
        <v>enero</v>
      </c>
      <c r="BY218" s="23" t="s">
        <v>113</v>
      </c>
      <c r="BZ218" s="23" t="s">
        <v>113</v>
      </c>
      <c r="CA218" s="23" t="s">
        <v>113</v>
      </c>
      <c r="CB218" t="s">
        <v>117</v>
      </c>
      <c r="CC218" t="s">
        <v>118</v>
      </c>
    </row>
    <row r="219" spans="1:81" x14ac:dyDescent="0.25">
      <c r="A219" s="23">
        <v>2024</v>
      </c>
      <c r="B219" s="25">
        <v>206</v>
      </c>
      <c r="C219" s="23" t="s">
        <v>87</v>
      </c>
      <c r="D219" t="s">
        <v>88</v>
      </c>
      <c r="E219" t="s">
        <v>89</v>
      </c>
      <c r="F219" t="s">
        <v>90</v>
      </c>
      <c r="G219" t="s">
        <v>91</v>
      </c>
      <c r="H219" s="23" t="s">
        <v>92</v>
      </c>
      <c r="I219" s="23" t="s">
        <v>119</v>
      </c>
      <c r="J219" t="s">
        <v>1678</v>
      </c>
      <c r="K219" s="23" t="s">
        <v>95</v>
      </c>
      <c r="L219" s="20" t="s">
        <v>1679</v>
      </c>
      <c r="M219" s="28" t="s">
        <v>1680</v>
      </c>
      <c r="N219" s="23"/>
      <c r="O219" s="23" t="s">
        <v>98</v>
      </c>
      <c r="P219" s="20" t="s">
        <v>693</v>
      </c>
      <c r="Q219" s="20" t="s">
        <v>693</v>
      </c>
      <c r="R219" t="s">
        <v>1681</v>
      </c>
      <c r="S219" t="s">
        <v>1682</v>
      </c>
      <c r="T219" t="s">
        <v>1683</v>
      </c>
      <c r="U219" s="6">
        <v>78540000</v>
      </c>
      <c r="V219" s="6">
        <v>78540000</v>
      </c>
      <c r="W219" s="29">
        <v>7140000</v>
      </c>
      <c r="X219" s="29">
        <v>0</v>
      </c>
      <c r="Y219" s="23" t="s">
        <v>104</v>
      </c>
      <c r="Z219" t="s">
        <v>98</v>
      </c>
      <c r="AA219" t="s">
        <v>105</v>
      </c>
      <c r="AB219" s="30"/>
      <c r="AC219" s="30"/>
      <c r="AD219" s="30"/>
      <c r="AE219" s="24">
        <v>3524</v>
      </c>
      <c r="AF219" s="31">
        <v>45294</v>
      </c>
      <c r="AG219">
        <v>32524</v>
      </c>
      <c r="AH219" s="26">
        <v>45314</v>
      </c>
      <c r="AI219" s="32" t="s">
        <v>106</v>
      </c>
      <c r="AJ219" t="s">
        <v>697</v>
      </c>
      <c r="AK219" s="33"/>
      <c r="AL219" t="s">
        <v>98</v>
      </c>
      <c r="AM219" s="26">
        <v>45313</v>
      </c>
      <c r="AN219" s="23" t="s">
        <v>108</v>
      </c>
      <c r="AO219" s="23" t="s">
        <v>108</v>
      </c>
      <c r="AP219" t="s">
        <v>109</v>
      </c>
      <c r="AQ219" t="s">
        <v>1684</v>
      </c>
      <c r="AR219" t="s">
        <v>1685</v>
      </c>
      <c r="AS219" t="s">
        <v>700</v>
      </c>
      <c r="AT219" s="23">
        <v>80111600</v>
      </c>
      <c r="AU219" s="41" t="s">
        <v>1686</v>
      </c>
      <c r="AV219" s="23" t="s">
        <v>113</v>
      </c>
      <c r="AW219" s="20" t="s">
        <v>114</v>
      </c>
      <c r="AX219" s="26">
        <v>45313</v>
      </c>
      <c r="AY219" s="20" t="s">
        <v>115</v>
      </c>
      <c r="AZ219" s="26">
        <v>45313</v>
      </c>
      <c r="BA219" s="26">
        <v>45314</v>
      </c>
      <c r="BB219" s="26">
        <v>45648</v>
      </c>
      <c r="BC219" s="35">
        <f>+Tabla3[[#This Row],[FECHA TERMINACION
(INICIAL)]]-Tabla3[[#This Row],[FECHA INICIO]]</f>
        <v>334</v>
      </c>
      <c r="BD219" s="35">
        <f>+Tabla3[[#This Row],[PLAZO DE EJECUCIÓN EN DÍAS (INICIAL)]]/30</f>
        <v>11.133333333333333</v>
      </c>
      <c r="BE219" t="s">
        <v>1649</v>
      </c>
      <c r="BF219" s="29">
        <f>+[1]BD_2!E219</f>
        <v>0</v>
      </c>
      <c r="BG219" s="29">
        <f>[1]BD_2!BA219</f>
        <v>0</v>
      </c>
      <c r="BH219" s="23">
        <f>[1]BD_2!CF219</f>
        <v>0</v>
      </c>
      <c r="BI219" s="23">
        <f>+COUNTIF(Tabla3[[#This Row],[VALOR REDUCIDO]:[TOTAL TIEMPO PRORROGADO EN DÍAS
]],"&lt;&gt;0")</f>
        <v>0</v>
      </c>
      <c r="BJ219" s="23" t="str">
        <f>+[1]BD_2!CG219</f>
        <v>2 NO</v>
      </c>
      <c r="BK219" s="26" t="str">
        <f>[1]BD_2!CL219</f>
        <v>2 NO</v>
      </c>
      <c r="BL219" s="23" t="s">
        <v>98</v>
      </c>
      <c r="BM219">
        <f t="shared" si="19"/>
        <v>334</v>
      </c>
      <c r="BN219" s="36">
        <f t="shared" si="20"/>
        <v>45314</v>
      </c>
      <c r="BO219" s="36">
        <f t="shared" si="21"/>
        <v>45648</v>
      </c>
      <c r="BP219" s="37" t="e">
        <f>IF(((#REF!-$BN219)/($BO219-$BN219))&gt;=100%,100%,((#REF!-$BN219)/($BO219-$BN219)))</f>
        <v>#REF!</v>
      </c>
      <c r="BQ219" s="29">
        <f t="shared" si="17"/>
        <v>78540000</v>
      </c>
      <c r="BR219" s="23" t="e">
        <f>+IF(BK219="1 SI","FINALIZADO",IF($BO219&lt;=#REF!,"FINALIZADO","EJECUCIÓN"))</f>
        <v>#REF!</v>
      </c>
      <c r="BS219" s="23">
        <v>78540000</v>
      </c>
      <c r="BT219" s="23">
        <f>+Tabla3[[#This Row],[VALOR TOTAL DE CONTRATO (ANTES DE LIQUIDACIÓN - LIBERACIÓN DE SALDOS)]]-Tabla3[[#This Row],[RECURSO TOTALES DESEMBOLSADOS]]</f>
        <v>0</v>
      </c>
      <c r="BU219" s="23"/>
      <c r="BW219" s="23" t="s">
        <v>98</v>
      </c>
      <c r="BX219" s="23" t="str">
        <f t="shared" si="18"/>
        <v>enero</v>
      </c>
      <c r="BY219" s="23" t="s">
        <v>113</v>
      </c>
      <c r="BZ219" s="23" t="s">
        <v>113</v>
      </c>
      <c r="CA219" s="23" t="s">
        <v>113</v>
      </c>
      <c r="CB219" t="s">
        <v>117</v>
      </c>
      <c r="CC219" t="s">
        <v>118</v>
      </c>
    </row>
    <row r="220" spans="1:81" x14ac:dyDescent="0.25">
      <c r="A220" s="23">
        <v>2024</v>
      </c>
      <c r="B220" s="25">
        <v>207</v>
      </c>
      <c r="C220" s="23" t="s">
        <v>87</v>
      </c>
      <c r="D220" t="s">
        <v>88</v>
      </c>
      <c r="E220" t="s">
        <v>89</v>
      </c>
      <c r="F220" t="s">
        <v>90</v>
      </c>
      <c r="G220" t="s">
        <v>91</v>
      </c>
      <c r="H220" s="23" t="s">
        <v>92</v>
      </c>
      <c r="I220" s="23" t="s">
        <v>119</v>
      </c>
      <c r="J220" t="s">
        <v>1687</v>
      </c>
      <c r="K220" s="23" t="s">
        <v>95</v>
      </c>
      <c r="L220" s="20" t="s">
        <v>121</v>
      </c>
      <c r="M220" s="28" t="s">
        <v>1688</v>
      </c>
      <c r="N220" s="23"/>
      <c r="O220" s="23" t="s">
        <v>98</v>
      </c>
      <c r="P220" s="20" t="s">
        <v>99</v>
      </c>
      <c r="Q220" s="20" t="s">
        <v>100</v>
      </c>
      <c r="R220" t="s">
        <v>1689</v>
      </c>
      <c r="S220" t="s">
        <v>1690</v>
      </c>
      <c r="T220" t="s">
        <v>1691</v>
      </c>
      <c r="U220" s="6">
        <v>69490667</v>
      </c>
      <c r="V220" s="6">
        <v>69490667</v>
      </c>
      <c r="W220" s="29">
        <v>8240000</v>
      </c>
      <c r="X220" s="29">
        <v>0</v>
      </c>
      <c r="Y220" s="23" t="s">
        <v>104</v>
      </c>
      <c r="Z220" t="s">
        <v>98</v>
      </c>
      <c r="AA220" t="s">
        <v>105</v>
      </c>
      <c r="AB220" s="30"/>
      <c r="AC220" s="30"/>
      <c r="AD220" s="30"/>
      <c r="AE220" s="24">
        <v>1524</v>
      </c>
      <c r="AF220" s="31">
        <v>45294</v>
      </c>
      <c r="AG220">
        <v>29024</v>
      </c>
      <c r="AH220" s="26">
        <v>45313</v>
      </c>
      <c r="AI220" s="32" t="s">
        <v>106</v>
      </c>
      <c r="AJ220" t="s">
        <v>107</v>
      </c>
      <c r="AK220" s="33"/>
      <c r="AL220" t="s">
        <v>98</v>
      </c>
      <c r="AM220" s="26">
        <v>45310</v>
      </c>
      <c r="AN220" s="23" t="s">
        <v>108</v>
      </c>
      <c r="AO220" s="23" t="s">
        <v>108</v>
      </c>
      <c r="AP220" t="s">
        <v>109</v>
      </c>
      <c r="AQ220" t="s">
        <v>110</v>
      </c>
      <c r="AR220" t="s">
        <v>111</v>
      </c>
      <c r="AS220" t="s">
        <v>100</v>
      </c>
      <c r="AT220" s="23">
        <v>80111600</v>
      </c>
      <c r="AU220" s="41" t="s">
        <v>1692</v>
      </c>
      <c r="AV220" s="23" t="s">
        <v>113</v>
      </c>
      <c r="AW220" s="20" t="s">
        <v>114</v>
      </c>
      <c r="AX220" s="26">
        <v>45310</v>
      </c>
      <c r="AY220" s="20" t="s">
        <v>115</v>
      </c>
      <c r="AZ220" s="26">
        <v>45310</v>
      </c>
      <c r="BA220" s="26">
        <v>45313</v>
      </c>
      <c r="BB220" s="26">
        <v>45569</v>
      </c>
      <c r="BC220" s="35">
        <f>+Tabla3[[#This Row],[FECHA TERMINACION
(INICIAL)]]-Tabla3[[#This Row],[FECHA INICIO]]</f>
        <v>256</v>
      </c>
      <c r="BD220" s="35">
        <f>+Tabla3[[#This Row],[PLAZO DE EJECUCIÓN EN DÍAS (INICIAL)]]/30</f>
        <v>8.5333333333333332</v>
      </c>
      <c r="BE220" t="s">
        <v>1693</v>
      </c>
      <c r="BF220" s="29">
        <f>+[1]BD_2!E220</f>
        <v>0</v>
      </c>
      <c r="BG220" s="29">
        <f>[1]BD_2!BA220</f>
        <v>13733333</v>
      </c>
      <c r="BH220" s="23">
        <f>[1]BD_2!CF220</f>
        <v>84</v>
      </c>
      <c r="BI220" s="23">
        <f>+COUNTIF(Tabla3[[#This Row],[VALOR REDUCIDO]:[TOTAL TIEMPO PRORROGADO EN DÍAS
]],"&lt;&gt;0")</f>
        <v>2</v>
      </c>
      <c r="BJ220" s="23" t="str">
        <f>+[1]BD_2!CG220</f>
        <v>1 SI</v>
      </c>
      <c r="BK220" s="26" t="str">
        <f>[1]BD_2!CL220</f>
        <v>2 NO</v>
      </c>
      <c r="BL220" s="23" t="s">
        <v>98</v>
      </c>
      <c r="BM220">
        <f t="shared" si="19"/>
        <v>340</v>
      </c>
      <c r="BN220" s="36">
        <f t="shared" si="20"/>
        <v>45313</v>
      </c>
      <c r="BO220" s="36">
        <f t="shared" si="21"/>
        <v>45653</v>
      </c>
      <c r="BP220" s="37" t="e">
        <f>IF(((#REF!-$BN220)/($BO220-$BN220))&gt;=100%,100%,((#REF!-$BN220)/($BO220-$BN220)))</f>
        <v>#REF!</v>
      </c>
      <c r="BQ220" s="29">
        <f t="shared" si="17"/>
        <v>83224000</v>
      </c>
      <c r="BR220" s="23" t="e">
        <f>+IF(BK220="1 SI","FINALIZADO",IF($BO220&lt;=#REF!,"FINALIZADO","EJECUCIÓN"))</f>
        <v>#REF!</v>
      </c>
      <c r="BS220" s="23">
        <v>83224000</v>
      </c>
      <c r="BT220" s="23">
        <f>+Tabla3[[#This Row],[VALOR TOTAL DE CONTRATO (ANTES DE LIQUIDACIÓN - LIBERACIÓN DE SALDOS)]]-Tabla3[[#This Row],[RECURSO TOTALES DESEMBOLSADOS]]</f>
        <v>0</v>
      </c>
      <c r="BU220" s="23"/>
      <c r="BW220" s="23" t="s">
        <v>98</v>
      </c>
      <c r="BX220" s="23" t="str">
        <f t="shared" si="18"/>
        <v>enero</v>
      </c>
      <c r="BY220" s="23" t="s">
        <v>113</v>
      </c>
      <c r="BZ220" s="23" t="s">
        <v>113</v>
      </c>
      <c r="CA220" s="23" t="s">
        <v>113</v>
      </c>
      <c r="CB220" t="s">
        <v>117</v>
      </c>
      <c r="CC220" t="s">
        <v>118</v>
      </c>
    </row>
    <row r="221" spans="1:81" x14ac:dyDescent="0.25">
      <c r="A221" s="23">
        <v>2024</v>
      </c>
      <c r="B221" s="25">
        <v>208</v>
      </c>
      <c r="C221" s="23" t="s">
        <v>87</v>
      </c>
      <c r="D221" t="s">
        <v>88</v>
      </c>
      <c r="E221" t="s">
        <v>89</v>
      </c>
      <c r="F221" t="s">
        <v>90</v>
      </c>
      <c r="G221" t="s">
        <v>91</v>
      </c>
      <c r="H221" s="23" t="s">
        <v>92</v>
      </c>
      <c r="I221" s="23" t="s">
        <v>119</v>
      </c>
      <c r="J221" t="s">
        <v>1694</v>
      </c>
      <c r="K221" s="23" t="s">
        <v>95</v>
      </c>
      <c r="L221" s="20" t="s">
        <v>1420</v>
      </c>
      <c r="M221" s="28" t="s">
        <v>1695</v>
      </c>
      <c r="N221" s="23"/>
      <c r="O221" s="23" t="s">
        <v>98</v>
      </c>
      <c r="P221" s="20" t="s">
        <v>693</v>
      </c>
      <c r="Q221" s="20" t="s">
        <v>693</v>
      </c>
      <c r="R221" t="s">
        <v>1696</v>
      </c>
      <c r="S221" t="s">
        <v>1697</v>
      </c>
      <c r="T221" t="s">
        <v>1698</v>
      </c>
      <c r="U221" s="6">
        <v>70000000</v>
      </c>
      <c r="V221" s="6">
        <v>70000000</v>
      </c>
      <c r="W221" s="29">
        <v>7000000</v>
      </c>
      <c r="X221" s="29">
        <v>0</v>
      </c>
      <c r="Y221" s="23" t="s">
        <v>104</v>
      </c>
      <c r="Z221" t="s">
        <v>98</v>
      </c>
      <c r="AA221" t="s">
        <v>105</v>
      </c>
      <c r="AB221" s="30"/>
      <c r="AC221" s="30"/>
      <c r="AD221" s="30"/>
      <c r="AE221" s="24">
        <v>2124</v>
      </c>
      <c r="AF221" s="31">
        <v>45294</v>
      </c>
      <c r="AG221">
        <v>46824</v>
      </c>
      <c r="AH221" s="26">
        <v>45320</v>
      </c>
      <c r="AI221" s="32" t="s">
        <v>106</v>
      </c>
      <c r="AJ221" t="s">
        <v>1372</v>
      </c>
      <c r="AK221" s="33"/>
      <c r="AL221" t="s">
        <v>98</v>
      </c>
      <c r="AM221" s="26">
        <v>45316</v>
      </c>
      <c r="AN221" s="23" t="s">
        <v>108</v>
      </c>
      <c r="AO221" s="23" t="s">
        <v>108</v>
      </c>
      <c r="AP221" t="s">
        <v>109</v>
      </c>
      <c r="AQ221" t="s">
        <v>698</v>
      </c>
      <c r="AR221" s="54" t="s">
        <v>699</v>
      </c>
      <c r="AS221" t="s">
        <v>700</v>
      </c>
      <c r="AT221" s="23">
        <v>80111600</v>
      </c>
      <c r="AU221" s="41" t="s">
        <v>1699</v>
      </c>
      <c r="AV221" s="23" t="s">
        <v>113</v>
      </c>
      <c r="AW221" s="20" t="s">
        <v>114</v>
      </c>
      <c r="AX221" s="26">
        <v>45317</v>
      </c>
      <c r="AY221" s="20" t="s">
        <v>115</v>
      </c>
      <c r="AZ221" s="26">
        <v>45317</v>
      </c>
      <c r="BA221" s="26">
        <v>45320</v>
      </c>
      <c r="BB221" s="26">
        <v>45624</v>
      </c>
      <c r="BC221" s="35">
        <f>+Tabla3[[#This Row],[FECHA TERMINACION
(INICIAL)]]-Tabla3[[#This Row],[FECHA INICIO]]</f>
        <v>304</v>
      </c>
      <c r="BD221" s="35">
        <f>+Tabla3[[#This Row],[PLAZO DE EJECUCIÓN EN DÍAS (INICIAL)]]/30</f>
        <v>10.133333333333333</v>
      </c>
      <c r="BE221" t="s">
        <v>1700</v>
      </c>
      <c r="BF221" s="29">
        <f>+[1]BD_2!E221</f>
        <v>0</v>
      </c>
      <c r="BG221" s="29">
        <f>[1]BD_2!BA221</f>
        <v>7466667</v>
      </c>
      <c r="BH221" s="23">
        <f>[1]BD_2!CF221</f>
        <v>32</v>
      </c>
      <c r="BI221" s="23">
        <f>+COUNTIF(Tabla3[[#This Row],[VALOR REDUCIDO]:[TOTAL TIEMPO PRORROGADO EN DÍAS
]],"&lt;&gt;0")</f>
        <v>2</v>
      </c>
      <c r="BJ221" s="23" t="str">
        <f>+[1]BD_2!CG221</f>
        <v>2 NO</v>
      </c>
      <c r="BK221" s="26" t="str">
        <f>[1]BD_2!CL221</f>
        <v>2 NO</v>
      </c>
      <c r="BL221" s="23" t="s">
        <v>98</v>
      </c>
      <c r="BM221">
        <f t="shared" si="19"/>
        <v>336</v>
      </c>
      <c r="BN221" s="36">
        <f t="shared" si="20"/>
        <v>45320</v>
      </c>
      <c r="BO221" s="36">
        <f t="shared" si="21"/>
        <v>45656</v>
      </c>
      <c r="BP221" s="37" t="e">
        <f>IF(((#REF!-$BN221)/($BO221-$BN221))&gt;=100%,100%,((#REF!-$BN221)/($BO221-$BN221)))</f>
        <v>#REF!</v>
      </c>
      <c r="BQ221" s="29">
        <f t="shared" si="17"/>
        <v>77466667</v>
      </c>
      <c r="BR221" s="23" t="e">
        <f>+IF(BK221="1 SI","FINALIZADO",IF($BO221&lt;=#REF!,"FINALIZADO","EJECUCIÓN"))</f>
        <v>#REF!</v>
      </c>
      <c r="BS221" s="23">
        <v>77466667</v>
      </c>
      <c r="BT221" s="23">
        <f>+Tabla3[[#This Row],[VALOR TOTAL DE CONTRATO (ANTES DE LIQUIDACIÓN - LIBERACIÓN DE SALDOS)]]-Tabla3[[#This Row],[RECURSO TOTALES DESEMBOLSADOS]]</f>
        <v>0</v>
      </c>
      <c r="BU221" s="23"/>
      <c r="BW221" s="23" t="s">
        <v>98</v>
      </c>
      <c r="BX221" s="23" t="str">
        <f t="shared" si="18"/>
        <v>enero</v>
      </c>
      <c r="BY221" s="23" t="s">
        <v>113</v>
      </c>
      <c r="BZ221" s="23" t="s">
        <v>113</v>
      </c>
      <c r="CA221" s="23" t="s">
        <v>113</v>
      </c>
      <c r="CB221" t="s">
        <v>117</v>
      </c>
      <c r="CC221" t="s">
        <v>118</v>
      </c>
    </row>
    <row r="222" spans="1:81" x14ac:dyDescent="0.25">
      <c r="A222" s="23">
        <v>2024</v>
      </c>
      <c r="B222" s="25">
        <v>209</v>
      </c>
      <c r="C222" s="23" t="s">
        <v>87</v>
      </c>
      <c r="D222" t="s">
        <v>88</v>
      </c>
      <c r="E222" t="s">
        <v>89</v>
      </c>
      <c r="F222" t="s">
        <v>90</v>
      </c>
      <c r="G222" t="s">
        <v>91</v>
      </c>
      <c r="H222" s="23" t="s">
        <v>92</v>
      </c>
      <c r="I222" s="23" t="s">
        <v>93</v>
      </c>
      <c r="J222" t="s">
        <v>1701</v>
      </c>
      <c r="K222" s="23" t="s">
        <v>95</v>
      </c>
      <c r="L222" s="20" t="s">
        <v>96</v>
      </c>
      <c r="M222" s="28" t="s">
        <v>1702</v>
      </c>
      <c r="N222" s="23"/>
      <c r="O222" s="23" t="s">
        <v>98</v>
      </c>
      <c r="P222" s="20" t="s">
        <v>1183</v>
      </c>
      <c r="Q222" s="20" t="s">
        <v>562</v>
      </c>
      <c r="R222" t="s">
        <v>1703</v>
      </c>
      <c r="S222" t="s">
        <v>1704</v>
      </c>
      <c r="T222" t="s">
        <v>1705</v>
      </c>
      <c r="U222" s="6">
        <v>33589333</v>
      </c>
      <c r="V222" s="6">
        <v>33589333</v>
      </c>
      <c r="W222" s="29">
        <v>3008000</v>
      </c>
      <c r="X222" s="29">
        <v>0</v>
      </c>
      <c r="Y222" s="23" t="s">
        <v>104</v>
      </c>
      <c r="Z222" t="s">
        <v>98</v>
      </c>
      <c r="AA222" t="s">
        <v>105</v>
      </c>
      <c r="AB222" s="30"/>
      <c r="AC222" s="30"/>
      <c r="AD222" s="30"/>
      <c r="AE222" s="24">
        <v>2024</v>
      </c>
      <c r="AF222" s="31">
        <v>45294</v>
      </c>
      <c r="AG222">
        <v>43724</v>
      </c>
      <c r="AH222" s="26">
        <v>45317</v>
      </c>
      <c r="AI222" s="32" t="s">
        <v>106</v>
      </c>
      <c r="AJ222" t="s">
        <v>1187</v>
      </c>
      <c r="AK222" s="33"/>
      <c r="AL222" t="s">
        <v>98</v>
      </c>
      <c r="AM222" s="26">
        <v>45316</v>
      </c>
      <c r="AN222" s="23" t="s">
        <v>108</v>
      </c>
      <c r="AO222" s="23" t="s">
        <v>108</v>
      </c>
      <c r="AP222" t="s">
        <v>109</v>
      </c>
      <c r="AQ222" t="s">
        <v>1188</v>
      </c>
      <c r="AR222" t="s">
        <v>1189</v>
      </c>
      <c r="AS222" t="s">
        <v>100</v>
      </c>
      <c r="AT222" s="23">
        <v>80111600</v>
      </c>
      <c r="AU222" s="41" t="s">
        <v>1706</v>
      </c>
      <c r="AV222" s="23" t="s">
        <v>113</v>
      </c>
      <c r="AW222" s="20" t="s">
        <v>114</v>
      </c>
      <c r="AX222" s="26">
        <v>45316</v>
      </c>
      <c r="AY222" s="20" t="s">
        <v>144</v>
      </c>
      <c r="AZ222" s="26">
        <v>45316</v>
      </c>
      <c r="BA222" s="26">
        <v>45317</v>
      </c>
      <c r="BB222" s="26">
        <v>45426</v>
      </c>
      <c r="BC222" s="35">
        <f>+Tabla3[[#This Row],[FECHA TERMINACION
(INICIAL)]]-Tabla3[[#This Row],[FECHA INICIO]]</f>
        <v>109</v>
      </c>
      <c r="BD222" s="35">
        <f>+Tabla3[[#This Row],[PLAZO DE EJECUCIÓN EN DÍAS (INICIAL)]]/30</f>
        <v>3.6333333333333333</v>
      </c>
      <c r="BE222" t="s">
        <v>1707</v>
      </c>
      <c r="BF222" s="29">
        <f>+[1]BD_2!E222</f>
        <v>0</v>
      </c>
      <c r="BG222" s="29">
        <f>[1]BD_2!BA222</f>
        <v>0</v>
      </c>
      <c r="BH222" s="23">
        <f>[1]BD_2!CF222</f>
        <v>0</v>
      </c>
      <c r="BI222" s="23">
        <f>+COUNTIF(Tabla3[[#This Row],[VALOR REDUCIDO]:[TOTAL TIEMPO PRORROGADO EN DÍAS
]],"&lt;&gt;0")</f>
        <v>0</v>
      </c>
      <c r="BJ222" s="23" t="str">
        <f>+[1]BD_2!CG222</f>
        <v>2 NO</v>
      </c>
      <c r="BK222" s="26" t="str">
        <f>[1]BD_2!CL222</f>
        <v>2 NO</v>
      </c>
      <c r="BL222" s="23" t="s">
        <v>113</v>
      </c>
      <c r="BM222">
        <f t="shared" si="19"/>
        <v>109</v>
      </c>
      <c r="BN222" s="36">
        <f t="shared" si="20"/>
        <v>45317</v>
      </c>
      <c r="BO222" s="36">
        <f t="shared" si="21"/>
        <v>45426</v>
      </c>
      <c r="BP222" s="37" t="e">
        <f>IF(((#REF!-$BN222)/($BO222-$BN222))&gt;=100%,100%,((#REF!-$BN222)/($BO222-$BN222)))</f>
        <v>#REF!</v>
      </c>
      <c r="BQ222" s="29">
        <f t="shared" si="17"/>
        <v>33589333</v>
      </c>
      <c r="BR222" s="23" t="e">
        <f>+IF(BK222="1 SI","FINALIZADO",IF($BO222&lt;=#REF!,"FINALIZADO","EJECUCIÓN"))</f>
        <v>#REF!</v>
      </c>
      <c r="BS222" s="23">
        <v>10929066</v>
      </c>
      <c r="BT222" s="23">
        <f>+Tabla3[[#This Row],[VALOR TOTAL DE CONTRATO (ANTES DE LIQUIDACIÓN - LIBERACIÓN DE SALDOS)]]-Tabla3[[#This Row],[RECURSO TOTALES DESEMBOLSADOS]]</f>
        <v>22660267</v>
      </c>
      <c r="BU222" s="23"/>
      <c r="BW222" s="23" t="s">
        <v>98</v>
      </c>
      <c r="BX222" s="23" t="str">
        <f t="shared" si="18"/>
        <v>enero</v>
      </c>
      <c r="BY222" s="23" t="s">
        <v>113</v>
      </c>
      <c r="BZ222" s="23" t="s">
        <v>113</v>
      </c>
      <c r="CA222" s="23" t="s">
        <v>113</v>
      </c>
      <c r="CB222" t="s">
        <v>117</v>
      </c>
      <c r="CC222" t="s">
        <v>118</v>
      </c>
    </row>
    <row r="223" spans="1:81" x14ac:dyDescent="0.25">
      <c r="A223" s="23">
        <v>2024</v>
      </c>
      <c r="B223" s="25" t="s">
        <v>1708</v>
      </c>
      <c r="C223" s="23" t="s">
        <v>87</v>
      </c>
      <c r="D223" t="s">
        <v>88</v>
      </c>
      <c r="E223" t="s">
        <v>89</v>
      </c>
      <c r="F223" t="s">
        <v>90</v>
      </c>
      <c r="G223" t="s">
        <v>91</v>
      </c>
      <c r="H223" s="23" t="s">
        <v>92</v>
      </c>
      <c r="I223" s="23" t="s">
        <v>93</v>
      </c>
      <c r="J223" t="s">
        <v>1709</v>
      </c>
      <c r="K223" s="23" t="s">
        <v>95</v>
      </c>
      <c r="L223" s="20" t="s">
        <v>96</v>
      </c>
      <c r="M223" s="28" t="s">
        <v>1710</v>
      </c>
      <c r="N223" s="23"/>
      <c r="O223" s="23" t="s">
        <v>98</v>
      </c>
      <c r="P223" s="20" t="s">
        <v>1183</v>
      </c>
      <c r="Q223" s="20" t="s">
        <v>562</v>
      </c>
      <c r="R223" t="s">
        <v>1703</v>
      </c>
      <c r="S223" t="s">
        <v>1704</v>
      </c>
      <c r="T223" t="s">
        <v>1711</v>
      </c>
      <c r="U223" s="6">
        <v>22660267</v>
      </c>
      <c r="V223" s="6">
        <v>22660267</v>
      </c>
      <c r="W223" s="29">
        <v>3008000</v>
      </c>
      <c r="X223" s="29">
        <v>0</v>
      </c>
      <c r="Y223" s="23" t="s">
        <v>104</v>
      </c>
      <c r="Z223" t="s">
        <v>98</v>
      </c>
      <c r="AA223" t="s">
        <v>105</v>
      </c>
      <c r="AB223" s="30"/>
      <c r="AC223" s="30"/>
      <c r="AD223" s="30"/>
      <c r="AE223" s="24">
        <v>2024</v>
      </c>
      <c r="AF223" s="31">
        <v>45294</v>
      </c>
      <c r="AG223">
        <v>277824</v>
      </c>
      <c r="AH223" s="26">
        <v>45427</v>
      </c>
      <c r="AI223" s="32" t="s">
        <v>106</v>
      </c>
      <c r="AJ223" t="s">
        <v>1187</v>
      </c>
      <c r="AK223" s="33"/>
      <c r="AL223" t="s">
        <v>98</v>
      </c>
      <c r="AM223" s="26">
        <v>45427</v>
      </c>
      <c r="AN223" s="23" t="s">
        <v>108</v>
      </c>
      <c r="AO223" s="23" t="s">
        <v>108</v>
      </c>
      <c r="AP223" t="s">
        <v>109</v>
      </c>
      <c r="AQ223" t="s">
        <v>1188</v>
      </c>
      <c r="AR223" t="s">
        <v>1189</v>
      </c>
      <c r="AS223" t="s">
        <v>100</v>
      </c>
      <c r="AT223" s="23">
        <v>80111600</v>
      </c>
      <c r="AU223" s="40" t="s">
        <v>1712</v>
      </c>
      <c r="AV223" s="23" t="s">
        <v>113</v>
      </c>
      <c r="AW223" s="20" t="s">
        <v>114</v>
      </c>
      <c r="AX223" s="26">
        <v>45427</v>
      </c>
      <c r="AY223" s="20" t="s">
        <v>144</v>
      </c>
      <c r="AZ223" s="26">
        <v>45427</v>
      </c>
      <c r="BA223" s="26">
        <v>45427</v>
      </c>
      <c r="BB223" s="26">
        <v>45656</v>
      </c>
      <c r="BC223" s="35">
        <f>+Tabla3[[#This Row],[FECHA TERMINACION
(INICIAL)]]-Tabla3[[#This Row],[FECHA INICIO]]</f>
        <v>229</v>
      </c>
      <c r="BD223" s="35">
        <f>+Tabla3[[#This Row],[PLAZO DE EJECUCIÓN EN DÍAS (INICIAL)]]/30</f>
        <v>7.6333333333333337</v>
      </c>
      <c r="BE223" t="s">
        <v>1713</v>
      </c>
      <c r="BF223" s="29">
        <f>+[1]BD_2!E223</f>
        <v>0</v>
      </c>
      <c r="BG223" s="29">
        <f>[1]BD_2!BA223</f>
        <v>0</v>
      </c>
      <c r="BH223" s="23">
        <f>[1]BD_2!CF223</f>
        <v>0</v>
      </c>
      <c r="BI223" s="23">
        <f>+COUNTIF(Tabla3[[#This Row],[VALOR REDUCIDO]:[TOTAL TIEMPO PRORROGADO EN DÍAS
]],"&lt;&gt;0")</f>
        <v>0</v>
      </c>
      <c r="BJ223" s="23" t="str">
        <f>+[1]BD_2!CG223</f>
        <v>2 NO</v>
      </c>
      <c r="BK223" s="26" t="str">
        <f>[1]BD_2!CL223</f>
        <v>2 NO</v>
      </c>
      <c r="BL223" s="23" t="s">
        <v>98</v>
      </c>
      <c r="BM223">
        <f t="shared" si="19"/>
        <v>229</v>
      </c>
      <c r="BN223" s="36">
        <f t="shared" si="20"/>
        <v>45427</v>
      </c>
      <c r="BO223" s="36">
        <f t="shared" si="21"/>
        <v>45656</v>
      </c>
      <c r="BP223" s="37" t="e">
        <f>IF(((#REF!-$BN223)/($BO223-$BN223))&gt;=100%,100%,((#REF!-$BN223)/($BO223-$BN223)))</f>
        <v>#REF!</v>
      </c>
      <c r="BQ223" s="29">
        <f t="shared" si="17"/>
        <v>22660267</v>
      </c>
      <c r="BR223" s="23" t="e">
        <f>+IF(BK223="1 SI","FINALIZADO",IF($BO223&lt;=#REF!,"FINALIZADO","EJECUCIÓN"))</f>
        <v>#REF!</v>
      </c>
      <c r="BS223" s="23">
        <v>22660267</v>
      </c>
      <c r="BT223" s="23">
        <f>+Tabla3[[#This Row],[VALOR TOTAL DE CONTRATO (ANTES DE LIQUIDACIÓN - LIBERACIÓN DE SALDOS)]]-Tabla3[[#This Row],[RECURSO TOTALES DESEMBOLSADOS]]</f>
        <v>0</v>
      </c>
      <c r="BU223" s="23"/>
      <c r="BW223" s="23" t="s">
        <v>98</v>
      </c>
      <c r="BX223" s="23" t="str">
        <f t="shared" si="18"/>
        <v>mayo</v>
      </c>
      <c r="BY223" s="23" t="s">
        <v>113</v>
      </c>
      <c r="BZ223" s="23" t="s">
        <v>113</v>
      </c>
      <c r="CA223" s="23" t="s">
        <v>113</v>
      </c>
      <c r="CB223" t="s">
        <v>117</v>
      </c>
      <c r="CC223" t="s">
        <v>118</v>
      </c>
    </row>
    <row r="224" spans="1:81" ht="15" customHeight="1" x14ac:dyDescent="0.25">
      <c r="A224" s="23">
        <v>2024</v>
      </c>
      <c r="B224" s="25">
        <v>210</v>
      </c>
      <c r="C224" s="23" t="s">
        <v>87</v>
      </c>
      <c r="D224" t="s">
        <v>88</v>
      </c>
      <c r="E224" t="s">
        <v>89</v>
      </c>
      <c r="F224" t="s">
        <v>90</v>
      </c>
      <c r="G224" t="s">
        <v>91</v>
      </c>
      <c r="H224" s="23" t="s">
        <v>92</v>
      </c>
      <c r="I224" s="23" t="s">
        <v>119</v>
      </c>
      <c r="J224" t="s">
        <v>1714</v>
      </c>
      <c r="K224" s="23" t="s">
        <v>95</v>
      </c>
      <c r="L224" s="20" t="s">
        <v>1715</v>
      </c>
      <c r="M224" s="28" t="s">
        <v>1716</v>
      </c>
      <c r="N224" s="23"/>
      <c r="O224" s="23" t="s">
        <v>98</v>
      </c>
      <c r="P224" s="20" t="s">
        <v>1552</v>
      </c>
      <c r="Q224" s="20" t="s">
        <v>1552</v>
      </c>
      <c r="R224" t="s">
        <v>1717</v>
      </c>
      <c r="S224" t="s">
        <v>1718</v>
      </c>
      <c r="T224" t="s">
        <v>1719</v>
      </c>
      <c r="U224" s="6">
        <v>100000000</v>
      </c>
      <c r="V224" s="6">
        <v>100000000</v>
      </c>
      <c r="W224" s="29">
        <v>10000000</v>
      </c>
      <c r="X224" s="29">
        <v>0</v>
      </c>
      <c r="Y224" s="23" t="s">
        <v>104</v>
      </c>
      <c r="Z224" t="s">
        <v>98</v>
      </c>
      <c r="AA224" t="s">
        <v>105</v>
      </c>
      <c r="AB224" s="30"/>
      <c r="AC224" s="30"/>
      <c r="AD224" s="30"/>
      <c r="AE224" s="24">
        <v>7724</v>
      </c>
      <c r="AF224" s="31">
        <v>45295</v>
      </c>
      <c r="AG224">
        <v>38124</v>
      </c>
      <c r="AH224" s="26">
        <v>45316</v>
      </c>
      <c r="AI224" s="32" t="s">
        <v>106</v>
      </c>
      <c r="AJ224" t="s">
        <v>1720</v>
      </c>
      <c r="AK224" s="33"/>
      <c r="AL224" t="s">
        <v>98</v>
      </c>
      <c r="AM224" s="26">
        <v>45314</v>
      </c>
      <c r="AN224" s="23" t="s">
        <v>108</v>
      </c>
      <c r="AO224" s="23" t="s">
        <v>108</v>
      </c>
      <c r="AP224" t="s">
        <v>109</v>
      </c>
      <c r="AQ224" t="s">
        <v>1721</v>
      </c>
      <c r="AR224" t="s">
        <v>1722</v>
      </c>
      <c r="AS224" t="s">
        <v>1552</v>
      </c>
      <c r="AT224" s="23">
        <v>80111600</v>
      </c>
      <c r="AU224" s="41" t="s">
        <v>1723</v>
      </c>
      <c r="AV224" s="23" t="s">
        <v>113</v>
      </c>
      <c r="AW224" s="20" t="s">
        <v>114</v>
      </c>
      <c r="AX224" s="26">
        <v>45315</v>
      </c>
      <c r="AY224" s="20" t="s">
        <v>144</v>
      </c>
      <c r="AZ224" s="26">
        <v>45315</v>
      </c>
      <c r="BA224" s="26">
        <v>45316</v>
      </c>
      <c r="BB224" s="26">
        <v>45620</v>
      </c>
      <c r="BC224" s="35">
        <f>+Tabla3[[#This Row],[FECHA TERMINACION
(INICIAL)]]-Tabla3[[#This Row],[FECHA INICIO]]</f>
        <v>304</v>
      </c>
      <c r="BD224" s="35">
        <f>+Tabla3[[#This Row],[PLAZO DE EJECUCIÓN EN DÍAS (INICIAL)]]/30</f>
        <v>10.133333333333333</v>
      </c>
      <c r="BE224" t="s">
        <v>1724</v>
      </c>
      <c r="BF224" s="29">
        <f>+[1]BD_2!E224</f>
        <v>18000001</v>
      </c>
      <c r="BG224" s="29">
        <f>[1]BD_2!BA224</f>
        <v>0</v>
      </c>
      <c r="BH224" s="23">
        <f>[1]BD_2!CF224</f>
        <v>36</v>
      </c>
      <c r="BI224" s="23">
        <f>+COUNTIF(Tabla3[[#This Row],[VALOR REDUCIDO]:[TOTAL TIEMPO PRORROGADO EN DÍAS
]],"&lt;&gt;0")</f>
        <v>2</v>
      </c>
      <c r="BJ224" s="23" t="str">
        <f>+[1]BD_2!CG224</f>
        <v>1 SI</v>
      </c>
      <c r="BK224" s="26" t="str">
        <f>[1]BD_2!CL224</f>
        <v>2 NO</v>
      </c>
      <c r="BL224" s="23" t="s">
        <v>98</v>
      </c>
      <c r="BM224">
        <f t="shared" si="19"/>
        <v>340</v>
      </c>
      <c r="BN224" s="36">
        <f t="shared" si="20"/>
        <v>45316</v>
      </c>
      <c r="BO224" s="36">
        <f t="shared" si="21"/>
        <v>45656</v>
      </c>
      <c r="BP224" s="37" t="e">
        <f>IF(((#REF!-$BN224)/($BO224-$BN224))&gt;=100%,100%,((#REF!-$BN224)/($BO224-$BN224)))</f>
        <v>#REF!</v>
      </c>
      <c r="BQ224" s="29">
        <f t="shared" si="17"/>
        <v>81999999</v>
      </c>
      <c r="BR224" s="23" t="e">
        <f>+IF(BK224="1 SI","FINALIZADO",IF($BO224&lt;=#REF!,"FINALIZADO","EJECUCIÓN"))</f>
        <v>#REF!</v>
      </c>
      <c r="BS224" s="23">
        <v>81999999</v>
      </c>
      <c r="BT224" s="23">
        <f>+Tabla3[[#This Row],[VALOR TOTAL DE CONTRATO (ANTES DE LIQUIDACIÓN - LIBERACIÓN DE SALDOS)]]-Tabla3[[#This Row],[RECURSO TOTALES DESEMBOLSADOS]]</f>
        <v>0</v>
      </c>
      <c r="BU224" s="23"/>
      <c r="BW224" s="23" t="s">
        <v>98</v>
      </c>
      <c r="BX224" s="23" t="str">
        <f t="shared" si="18"/>
        <v>enero</v>
      </c>
      <c r="BY224" s="23" t="s">
        <v>113</v>
      </c>
      <c r="BZ224" s="23" t="s">
        <v>113</v>
      </c>
      <c r="CA224" s="23" t="s">
        <v>113</v>
      </c>
      <c r="CB224" t="s">
        <v>117</v>
      </c>
      <c r="CC224" t="s">
        <v>118</v>
      </c>
    </row>
    <row r="225" spans="1:81" x14ac:dyDescent="0.25">
      <c r="A225" s="23">
        <v>2024</v>
      </c>
      <c r="B225" s="25">
        <v>211</v>
      </c>
      <c r="C225" s="23" t="s">
        <v>87</v>
      </c>
      <c r="D225" t="s">
        <v>88</v>
      </c>
      <c r="E225" t="s">
        <v>89</v>
      </c>
      <c r="F225" t="s">
        <v>90</v>
      </c>
      <c r="G225" t="s">
        <v>91</v>
      </c>
      <c r="H225" s="23" t="s">
        <v>92</v>
      </c>
      <c r="I225" s="23" t="s">
        <v>119</v>
      </c>
      <c r="J225" t="s">
        <v>1725</v>
      </c>
      <c r="K225" s="23" t="s">
        <v>95</v>
      </c>
      <c r="L225" s="20" t="s">
        <v>121</v>
      </c>
      <c r="M225" s="28" t="s">
        <v>1726</v>
      </c>
      <c r="N225" s="23"/>
      <c r="O225" s="23" t="s">
        <v>98</v>
      </c>
      <c r="P225" s="20" t="s">
        <v>1514</v>
      </c>
      <c r="Q225" t="s">
        <v>1514</v>
      </c>
      <c r="R225" t="s">
        <v>1727</v>
      </c>
      <c r="S225" s="49" t="s">
        <v>1728</v>
      </c>
      <c r="T225" t="s">
        <v>1729</v>
      </c>
      <c r="U225" s="6">
        <v>116600000</v>
      </c>
      <c r="V225" s="6">
        <v>116600000</v>
      </c>
      <c r="W225" s="29">
        <v>10600000</v>
      </c>
      <c r="X225" s="29">
        <v>0</v>
      </c>
      <c r="Y225" s="23" t="s">
        <v>104</v>
      </c>
      <c r="Z225" t="s">
        <v>98</v>
      </c>
      <c r="AA225" t="s">
        <v>105</v>
      </c>
      <c r="AB225" s="30"/>
      <c r="AC225" s="30"/>
      <c r="AD225" s="30"/>
      <c r="AE225" s="24">
        <v>9024</v>
      </c>
      <c r="AF225" s="31">
        <v>45295</v>
      </c>
      <c r="AG225">
        <v>31724</v>
      </c>
      <c r="AH225" s="26">
        <v>45314</v>
      </c>
      <c r="AI225" s="32" t="s">
        <v>106</v>
      </c>
      <c r="AJ225" t="s">
        <v>1518</v>
      </c>
      <c r="AK225" s="33"/>
      <c r="AL225" t="s">
        <v>98</v>
      </c>
      <c r="AM225" s="26">
        <v>45313</v>
      </c>
      <c r="AN225" s="23" t="s">
        <v>108</v>
      </c>
      <c r="AO225" s="23" t="s">
        <v>108</v>
      </c>
      <c r="AP225" t="s">
        <v>109</v>
      </c>
      <c r="AQ225" t="s">
        <v>1730</v>
      </c>
      <c r="AR225" t="s">
        <v>1731</v>
      </c>
      <c r="AS225" t="s">
        <v>1514</v>
      </c>
      <c r="AT225" s="23">
        <v>80111600</v>
      </c>
      <c r="AU225" s="41" t="s">
        <v>1732</v>
      </c>
      <c r="AV225" s="23" t="s">
        <v>113</v>
      </c>
      <c r="AW225" s="20" t="s">
        <v>114</v>
      </c>
      <c r="AX225" s="26">
        <v>45313</v>
      </c>
      <c r="AY225" s="20" t="s">
        <v>115</v>
      </c>
      <c r="AZ225" s="26">
        <v>45313</v>
      </c>
      <c r="BA225" s="26">
        <v>45314</v>
      </c>
      <c r="BB225" s="26">
        <v>45648</v>
      </c>
      <c r="BC225" s="35">
        <f>+Tabla3[[#This Row],[FECHA TERMINACION
(INICIAL)]]-Tabla3[[#This Row],[FECHA INICIO]]</f>
        <v>334</v>
      </c>
      <c r="BD225" s="35">
        <f>+Tabla3[[#This Row],[PLAZO DE EJECUCIÓN EN DÍAS (INICIAL)]]/30</f>
        <v>11.133333333333333</v>
      </c>
      <c r="BE225" t="s">
        <v>1733</v>
      </c>
      <c r="BF225" s="29">
        <f>+[1]BD_2!E225</f>
        <v>0</v>
      </c>
      <c r="BG225" s="29">
        <f>[1]BD_2!BA225</f>
        <v>0</v>
      </c>
      <c r="BH225" s="23">
        <f>[1]BD_2!CF225</f>
        <v>0</v>
      </c>
      <c r="BI225" s="23">
        <f>+COUNTIF(Tabla3[[#This Row],[VALOR REDUCIDO]:[TOTAL TIEMPO PRORROGADO EN DÍAS
]],"&lt;&gt;0")</f>
        <v>0</v>
      </c>
      <c r="BJ225" s="23" t="str">
        <f>+[1]BD_2!CG225</f>
        <v>2 NO</v>
      </c>
      <c r="BK225" s="26" t="str">
        <f>[1]BD_2!CL225</f>
        <v>1 SI</v>
      </c>
      <c r="BL225" s="23" t="s">
        <v>98</v>
      </c>
      <c r="BM225">
        <f t="shared" si="19"/>
        <v>334</v>
      </c>
      <c r="BN225" s="36">
        <f t="shared" si="20"/>
        <v>45314</v>
      </c>
      <c r="BO225" s="36">
        <f t="shared" si="21"/>
        <v>45648</v>
      </c>
      <c r="BP225" s="37" t="e">
        <f>IF(((#REF!-$BN225)/($BO225-$BN225))&gt;=100%,100%,((#REF!-$BN225)/($BO225-$BN225)))</f>
        <v>#REF!</v>
      </c>
      <c r="BQ225" s="29">
        <f t="shared" si="17"/>
        <v>116600000</v>
      </c>
      <c r="BR225" s="23" t="str">
        <f>+IF(BK225="1 SI","FINALIZADO",IF($BO225&lt;=#REF!,"FINALIZADO","EJECUCIÓN"))</f>
        <v>FINALIZADO</v>
      </c>
      <c r="BS225" s="23">
        <v>77026667</v>
      </c>
      <c r="BT225" s="23">
        <f>+Tabla3[[#This Row],[VALOR TOTAL DE CONTRATO (ANTES DE LIQUIDACIÓN - LIBERACIÓN DE SALDOS)]]-Tabla3[[#This Row],[RECURSO TOTALES DESEMBOLSADOS]]</f>
        <v>39573333</v>
      </c>
      <c r="BU225" s="23"/>
      <c r="BW225" s="23" t="s">
        <v>98</v>
      </c>
      <c r="BX225" s="23" t="str">
        <f t="shared" si="18"/>
        <v>enero</v>
      </c>
      <c r="BY225" s="23" t="s">
        <v>113</v>
      </c>
      <c r="BZ225" s="23" t="s">
        <v>113</v>
      </c>
      <c r="CA225" s="23" t="s">
        <v>113</v>
      </c>
      <c r="CB225" t="s">
        <v>117</v>
      </c>
      <c r="CC225" t="s">
        <v>118</v>
      </c>
    </row>
    <row r="226" spans="1:81" x14ac:dyDescent="0.25">
      <c r="A226" s="23">
        <v>2024</v>
      </c>
      <c r="B226" s="25">
        <v>212</v>
      </c>
      <c r="C226" s="23" t="s">
        <v>87</v>
      </c>
      <c r="D226" t="s">
        <v>88</v>
      </c>
      <c r="E226" t="s">
        <v>89</v>
      </c>
      <c r="F226" t="s">
        <v>90</v>
      </c>
      <c r="G226" t="s">
        <v>91</v>
      </c>
      <c r="H226" s="23" t="s">
        <v>92</v>
      </c>
      <c r="I226" s="23" t="s">
        <v>93</v>
      </c>
      <c r="J226" t="s">
        <v>1734</v>
      </c>
      <c r="K226" s="23" t="s">
        <v>95</v>
      </c>
      <c r="L226" s="20" t="s">
        <v>1735</v>
      </c>
      <c r="M226" s="28" t="s">
        <v>1736</v>
      </c>
      <c r="N226" s="23"/>
      <c r="O226" s="23" t="s">
        <v>98</v>
      </c>
      <c r="P226" s="20" t="s">
        <v>1263</v>
      </c>
      <c r="Q226" s="20" t="s">
        <v>100</v>
      </c>
      <c r="R226" t="s">
        <v>1737</v>
      </c>
      <c r="S226" t="s">
        <v>1738</v>
      </c>
      <c r="T226" t="s">
        <v>1739</v>
      </c>
      <c r="U226" s="6">
        <v>43186000</v>
      </c>
      <c r="V226" s="6">
        <v>43186000</v>
      </c>
      <c r="W226" s="29">
        <v>3926000</v>
      </c>
      <c r="X226" s="6">
        <v>0</v>
      </c>
      <c r="Y226" s="23" t="s">
        <v>104</v>
      </c>
      <c r="Z226" t="s">
        <v>98</v>
      </c>
      <c r="AA226" t="s">
        <v>105</v>
      </c>
      <c r="AB226" s="30"/>
      <c r="AC226" s="30"/>
      <c r="AD226" s="30"/>
      <c r="AE226" s="24">
        <v>2424</v>
      </c>
      <c r="AF226" s="31">
        <v>45294</v>
      </c>
      <c r="AG226">
        <v>35824</v>
      </c>
      <c r="AH226" s="26">
        <v>45315</v>
      </c>
      <c r="AI226" s="32" t="s">
        <v>106</v>
      </c>
      <c r="AJ226" t="s">
        <v>1509</v>
      </c>
      <c r="AK226" s="33"/>
      <c r="AL226" t="s">
        <v>98</v>
      </c>
      <c r="AM226" s="26">
        <v>45314</v>
      </c>
      <c r="AN226" s="23" t="s">
        <v>108</v>
      </c>
      <c r="AO226" s="23" t="s">
        <v>108</v>
      </c>
      <c r="AP226" t="s">
        <v>109</v>
      </c>
      <c r="AQ226" t="s">
        <v>657</v>
      </c>
      <c r="AR226" t="s">
        <v>658</v>
      </c>
      <c r="AS226" t="s">
        <v>100</v>
      </c>
      <c r="AT226" s="23">
        <v>80111600</v>
      </c>
      <c r="AU226" s="41" t="s">
        <v>1740</v>
      </c>
      <c r="AV226" s="23" t="s">
        <v>113</v>
      </c>
      <c r="AW226" s="20" t="s">
        <v>114</v>
      </c>
      <c r="AX226" s="26">
        <v>45314</v>
      </c>
      <c r="AY226" s="20" t="s">
        <v>115</v>
      </c>
      <c r="AZ226" s="26">
        <v>45314</v>
      </c>
      <c r="BA226" s="26">
        <v>45315</v>
      </c>
      <c r="BB226" s="26">
        <v>45649</v>
      </c>
      <c r="BC226" s="35">
        <f>+Tabla3[[#This Row],[FECHA TERMINACION
(INICIAL)]]-Tabla3[[#This Row],[FECHA INICIO]]</f>
        <v>334</v>
      </c>
      <c r="BD226" s="35">
        <f>+Tabla3[[#This Row],[PLAZO DE EJECUCIÓN EN DÍAS (INICIAL)]]/30</f>
        <v>11.133333333333333</v>
      </c>
      <c r="BE226" t="s">
        <v>1268</v>
      </c>
      <c r="BF226" s="29">
        <f>+[1]BD_2!E226</f>
        <v>0</v>
      </c>
      <c r="BG226" s="29">
        <f>[1]BD_2!BA226</f>
        <v>916067</v>
      </c>
      <c r="BH226" s="23">
        <f>[1]BD_2!CF226</f>
        <v>7</v>
      </c>
      <c r="BI226" s="23">
        <f>+COUNTIF(Tabla3[[#This Row],[VALOR REDUCIDO]:[TOTAL TIEMPO PRORROGADO EN DÍAS
]],"&lt;&gt;0")</f>
        <v>2</v>
      </c>
      <c r="BJ226" s="23" t="str">
        <f>+[1]BD_2!CG226</f>
        <v>2 NO</v>
      </c>
      <c r="BK226" s="26" t="str">
        <f>[1]BD_2!CL226</f>
        <v>2 NO</v>
      </c>
      <c r="BL226" s="23" t="s">
        <v>98</v>
      </c>
      <c r="BM226">
        <f t="shared" si="19"/>
        <v>341</v>
      </c>
      <c r="BN226" s="36">
        <f t="shared" si="20"/>
        <v>45315</v>
      </c>
      <c r="BO226" s="36">
        <f t="shared" si="21"/>
        <v>45656</v>
      </c>
      <c r="BP226" s="37" t="e">
        <f>IF(((#REF!-$BN226)/($BO226-$BN226))&gt;=100%,100%,((#REF!-$BN226)/($BO226-$BN226)))</f>
        <v>#REF!</v>
      </c>
      <c r="BQ226" s="29">
        <f t="shared" si="17"/>
        <v>44102067</v>
      </c>
      <c r="BR226" s="23" t="e">
        <f>+IF(BK226="1 SI","FINALIZADO",IF($BO226&lt;=#REF!,"FINALIZADO","EJECUCIÓN"))</f>
        <v>#REF!</v>
      </c>
      <c r="BS226" s="23">
        <v>44102067</v>
      </c>
      <c r="BT226" s="23">
        <f>+Tabla3[[#This Row],[VALOR TOTAL DE CONTRATO (ANTES DE LIQUIDACIÓN - LIBERACIÓN DE SALDOS)]]-Tabla3[[#This Row],[RECURSO TOTALES DESEMBOLSADOS]]</f>
        <v>0</v>
      </c>
      <c r="BU226" s="23"/>
      <c r="BW226" s="23" t="s">
        <v>98</v>
      </c>
      <c r="BX226" s="23" t="str">
        <f t="shared" si="18"/>
        <v>enero</v>
      </c>
      <c r="BY226" s="23" t="s">
        <v>113</v>
      </c>
      <c r="BZ226" s="23" t="s">
        <v>113</v>
      </c>
      <c r="CA226" s="23" t="s">
        <v>113</v>
      </c>
      <c r="CB226" t="s">
        <v>117</v>
      </c>
      <c r="CC226" t="s">
        <v>118</v>
      </c>
    </row>
    <row r="227" spans="1:81" x14ac:dyDescent="0.25">
      <c r="A227" s="23">
        <v>2024</v>
      </c>
      <c r="B227" s="25">
        <v>213</v>
      </c>
      <c r="C227" s="23" t="s">
        <v>87</v>
      </c>
      <c r="D227" t="s">
        <v>88</v>
      </c>
      <c r="E227" t="s">
        <v>89</v>
      </c>
      <c r="F227" t="s">
        <v>90</v>
      </c>
      <c r="G227" t="s">
        <v>91</v>
      </c>
      <c r="H227" s="23" t="s">
        <v>92</v>
      </c>
      <c r="I227" s="23" t="s">
        <v>119</v>
      </c>
      <c r="J227" t="s">
        <v>1741</v>
      </c>
      <c r="K227" s="23" t="s">
        <v>95</v>
      </c>
      <c r="L227" s="20" t="s">
        <v>1742</v>
      </c>
      <c r="M227" s="28" t="s">
        <v>1743</v>
      </c>
      <c r="N227" s="23"/>
      <c r="O227" s="23" t="s">
        <v>98</v>
      </c>
      <c r="P227" s="20" t="s">
        <v>693</v>
      </c>
      <c r="Q227" s="20" t="s">
        <v>693</v>
      </c>
      <c r="R227" t="s">
        <v>1744</v>
      </c>
      <c r="S227" s="51" t="s">
        <v>1745</v>
      </c>
      <c r="T227" t="s">
        <v>1746</v>
      </c>
      <c r="U227" s="6">
        <v>68750000</v>
      </c>
      <c r="V227" s="6">
        <v>68750000</v>
      </c>
      <c r="W227" s="29">
        <v>6250000</v>
      </c>
      <c r="X227" s="29">
        <v>0</v>
      </c>
      <c r="Y227" s="23" t="s">
        <v>104</v>
      </c>
      <c r="Z227" t="s">
        <v>98</v>
      </c>
      <c r="AA227" t="s">
        <v>105</v>
      </c>
      <c r="AB227" s="30"/>
      <c r="AC227" s="30"/>
      <c r="AD227" s="30"/>
      <c r="AE227" s="24">
        <v>3524</v>
      </c>
      <c r="AF227" s="31">
        <v>45294</v>
      </c>
      <c r="AG227">
        <v>33824</v>
      </c>
      <c r="AH227" s="26">
        <v>45315</v>
      </c>
      <c r="AI227" s="32" t="s">
        <v>106</v>
      </c>
      <c r="AJ227" t="s">
        <v>697</v>
      </c>
      <c r="AK227" s="33"/>
      <c r="AL227" t="s">
        <v>98</v>
      </c>
      <c r="AM227" s="26">
        <v>45314</v>
      </c>
      <c r="AN227" s="23" t="s">
        <v>108</v>
      </c>
      <c r="AO227" s="23" t="s">
        <v>108</v>
      </c>
      <c r="AP227" t="s">
        <v>109</v>
      </c>
      <c r="AQ227" t="s">
        <v>698</v>
      </c>
      <c r="AR227" t="s">
        <v>699</v>
      </c>
      <c r="AS227" t="s">
        <v>700</v>
      </c>
      <c r="AT227" s="23">
        <v>80111600</v>
      </c>
      <c r="AU227" s="41" t="s">
        <v>1747</v>
      </c>
      <c r="AV227" s="23" t="s">
        <v>113</v>
      </c>
      <c r="AW227" s="20" t="s">
        <v>114</v>
      </c>
      <c r="AX227" s="26">
        <v>45314</v>
      </c>
      <c r="AY227" s="20" t="s">
        <v>115</v>
      </c>
      <c r="AZ227" s="26">
        <v>45314</v>
      </c>
      <c r="BA227" s="26">
        <v>45315</v>
      </c>
      <c r="BB227" s="26">
        <v>45649</v>
      </c>
      <c r="BC227" s="35">
        <f>+Tabla3[[#This Row],[FECHA TERMINACION
(INICIAL)]]-Tabla3[[#This Row],[FECHA INICIO]]</f>
        <v>334</v>
      </c>
      <c r="BD227" s="35">
        <f>+Tabla3[[#This Row],[PLAZO DE EJECUCIÓN EN DÍAS (INICIAL)]]/30</f>
        <v>11.133333333333333</v>
      </c>
      <c r="BE227" t="s">
        <v>890</v>
      </c>
      <c r="BF227" s="29">
        <f>+[1]BD_2!E227</f>
        <v>0</v>
      </c>
      <c r="BG227" s="29">
        <f>[1]BD_2!BA227</f>
        <v>1458333</v>
      </c>
      <c r="BH227" s="23">
        <f>[1]BD_2!CF227</f>
        <v>8</v>
      </c>
      <c r="BI227" s="23">
        <f>+COUNTIF(Tabla3[[#This Row],[VALOR REDUCIDO]:[TOTAL TIEMPO PRORROGADO EN DÍAS
]],"&lt;&gt;0")</f>
        <v>2</v>
      </c>
      <c r="BJ227" s="23" t="str">
        <f>+[1]BD_2!CG227</f>
        <v>2 NO</v>
      </c>
      <c r="BK227" s="26" t="str">
        <f>[1]BD_2!CL227</f>
        <v>2 NO</v>
      </c>
      <c r="BL227" s="23" t="s">
        <v>98</v>
      </c>
      <c r="BM227">
        <f t="shared" si="19"/>
        <v>342</v>
      </c>
      <c r="BN227" s="36">
        <f t="shared" si="20"/>
        <v>45315</v>
      </c>
      <c r="BO227" s="36">
        <f t="shared" si="21"/>
        <v>45657</v>
      </c>
      <c r="BP227" s="37" t="e">
        <f>IF(((#REF!-$BN227)/($BO227-$BN227))&gt;=100%,100%,((#REF!-$BN227)/($BO227-$BN227)))</f>
        <v>#REF!</v>
      </c>
      <c r="BQ227" s="29">
        <f t="shared" si="17"/>
        <v>70208333</v>
      </c>
      <c r="BR227" s="23" t="e">
        <f>+IF(BK227="1 SI","FINALIZADO",IF($BO227&lt;=#REF!,"FINALIZADO","EJECUCIÓN"))</f>
        <v>#REF!</v>
      </c>
      <c r="BS227" s="23">
        <v>70208333</v>
      </c>
      <c r="BT227" s="23">
        <f>+Tabla3[[#This Row],[VALOR TOTAL DE CONTRATO (ANTES DE LIQUIDACIÓN - LIBERACIÓN DE SALDOS)]]-Tabla3[[#This Row],[RECURSO TOTALES DESEMBOLSADOS]]</f>
        <v>0</v>
      </c>
      <c r="BU227" s="23"/>
      <c r="BW227" s="23" t="s">
        <v>98</v>
      </c>
      <c r="BX227" s="23" t="str">
        <f t="shared" si="18"/>
        <v>enero</v>
      </c>
      <c r="BY227" s="23" t="s">
        <v>113</v>
      </c>
      <c r="BZ227" s="23" t="s">
        <v>113</v>
      </c>
      <c r="CA227" s="23" t="s">
        <v>113</v>
      </c>
      <c r="CB227" t="s">
        <v>117</v>
      </c>
      <c r="CC227" t="s">
        <v>118</v>
      </c>
    </row>
    <row r="228" spans="1:81" x14ac:dyDescent="0.25">
      <c r="A228" s="23">
        <v>2024</v>
      </c>
      <c r="B228" s="25">
        <v>214</v>
      </c>
      <c r="C228" s="23" t="s">
        <v>87</v>
      </c>
      <c r="D228" t="s">
        <v>88</v>
      </c>
      <c r="E228" t="s">
        <v>89</v>
      </c>
      <c r="F228" t="s">
        <v>90</v>
      </c>
      <c r="G228" t="s">
        <v>91</v>
      </c>
      <c r="H228" s="23" t="s">
        <v>92</v>
      </c>
      <c r="I228" s="23" t="s">
        <v>119</v>
      </c>
      <c r="J228" t="s">
        <v>1748</v>
      </c>
      <c r="K228" s="23" t="s">
        <v>95</v>
      </c>
      <c r="L228" s="20" t="s">
        <v>420</v>
      </c>
      <c r="M228" s="28" t="s">
        <v>1749</v>
      </c>
      <c r="N228" s="23"/>
      <c r="O228" s="23" t="s">
        <v>98</v>
      </c>
      <c r="P228" s="20" t="s">
        <v>169</v>
      </c>
      <c r="Q228" s="20" t="s">
        <v>100</v>
      </c>
      <c r="R228" t="s">
        <v>1750</v>
      </c>
      <c r="S228" t="s">
        <v>1751</v>
      </c>
      <c r="T228" t="s">
        <v>1752</v>
      </c>
      <c r="U228" s="6">
        <v>61800000</v>
      </c>
      <c r="V228" s="6">
        <v>61800000</v>
      </c>
      <c r="W228" s="29">
        <v>10300000</v>
      </c>
      <c r="X228" s="29">
        <v>0</v>
      </c>
      <c r="Y228" s="23" t="s">
        <v>104</v>
      </c>
      <c r="Z228" t="s">
        <v>98</v>
      </c>
      <c r="AA228" t="s">
        <v>105</v>
      </c>
      <c r="AB228" s="30"/>
      <c r="AC228" s="30"/>
      <c r="AD228" s="30"/>
      <c r="AE228" s="24">
        <v>3924</v>
      </c>
      <c r="AF228" s="31">
        <v>45294</v>
      </c>
      <c r="AG228">
        <v>31924</v>
      </c>
      <c r="AH228" s="26">
        <v>45649</v>
      </c>
      <c r="AI228" s="32" t="s">
        <v>106</v>
      </c>
      <c r="AJ228" t="s">
        <v>173</v>
      </c>
      <c r="AK228" s="33"/>
      <c r="AL228" t="s">
        <v>98</v>
      </c>
      <c r="AM228" s="26">
        <v>45313</v>
      </c>
      <c r="AN228" s="23" t="s">
        <v>108</v>
      </c>
      <c r="AO228" s="23" t="s">
        <v>108</v>
      </c>
      <c r="AP228" t="s">
        <v>109</v>
      </c>
      <c r="AQ228" t="s">
        <v>1753</v>
      </c>
      <c r="AR228" t="s">
        <v>364</v>
      </c>
      <c r="AS228" t="s">
        <v>100</v>
      </c>
      <c r="AT228" s="23">
        <v>80111600</v>
      </c>
      <c r="AU228" s="41" t="s">
        <v>1754</v>
      </c>
      <c r="AV228" s="23" t="s">
        <v>113</v>
      </c>
      <c r="AW228" s="20" t="s">
        <v>114</v>
      </c>
      <c r="AX228" s="26">
        <v>45313</v>
      </c>
      <c r="AY228" s="20" t="s">
        <v>115</v>
      </c>
      <c r="AZ228" s="26">
        <v>45313</v>
      </c>
      <c r="BA228" s="26">
        <v>45314</v>
      </c>
      <c r="BB228" s="26">
        <v>45495</v>
      </c>
      <c r="BC228" s="35">
        <f>+Tabla3[[#This Row],[FECHA TERMINACION
(INICIAL)]]-Tabla3[[#This Row],[FECHA INICIO]]</f>
        <v>181</v>
      </c>
      <c r="BD228" s="35">
        <f>+Tabla3[[#This Row],[PLAZO DE EJECUCIÓN EN DÍAS (INICIAL)]]/30</f>
        <v>6.0333333333333332</v>
      </c>
      <c r="BE228" t="s">
        <v>1755</v>
      </c>
      <c r="BF228" s="29">
        <f>+[1]BD_2!E228</f>
        <v>5493333</v>
      </c>
      <c r="BG228" s="29">
        <f>[1]BD_2!BA228</f>
        <v>0</v>
      </c>
      <c r="BH228" s="23">
        <f>[1]BD_2!CF228</f>
        <v>0</v>
      </c>
      <c r="BI228" s="23">
        <f>+COUNTIF(Tabla3[[#This Row],[VALOR REDUCIDO]:[TOTAL TIEMPO PRORROGADO EN DÍAS
]],"&lt;&gt;0")</f>
        <v>1</v>
      </c>
      <c r="BJ228" s="23" t="str">
        <f>+[1]BD_2!CG228</f>
        <v>1 SI</v>
      </c>
      <c r="BK228" s="26" t="str">
        <f>[1]BD_2!CL228</f>
        <v>2 NO</v>
      </c>
      <c r="BL228" s="23" t="s">
        <v>98</v>
      </c>
      <c r="BM228">
        <f t="shared" si="19"/>
        <v>181</v>
      </c>
      <c r="BN228" s="36">
        <f t="shared" si="20"/>
        <v>45314</v>
      </c>
      <c r="BO228" s="36">
        <f t="shared" si="21"/>
        <v>45495</v>
      </c>
      <c r="BP228" s="37" t="e">
        <f>IF(((#REF!-$BN228)/($BO228-$BN228))&gt;=100%,100%,((#REF!-$BN228)/($BO228-$BN228)))</f>
        <v>#REF!</v>
      </c>
      <c r="BQ228" s="29">
        <f t="shared" si="17"/>
        <v>56306667</v>
      </c>
      <c r="BR228" s="23" t="e">
        <f>+IF(BK228="1 SI","FINALIZADO",IF($BO228&lt;=#REF!,"FINALIZADO","EJECUCIÓN"))</f>
        <v>#REF!</v>
      </c>
      <c r="BS228" s="23">
        <v>56306667</v>
      </c>
      <c r="BT228" s="23">
        <f>+Tabla3[[#This Row],[VALOR TOTAL DE CONTRATO (ANTES DE LIQUIDACIÓN - LIBERACIÓN DE SALDOS)]]-Tabla3[[#This Row],[RECURSO TOTALES DESEMBOLSADOS]]</f>
        <v>0</v>
      </c>
      <c r="BU228" s="23"/>
      <c r="BW228" s="23" t="s">
        <v>98</v>
      </c>
      <c r="BX228" s="23" t="str">
        <f t="shared" si="18"/>
        <v>enero</v>
      </c>
      <c r="BY228" s="23" t="s">
        <v>113</v>
      </c>
      <c r="BZ228" s="23" t="s">
        <v>113</v>
      </c>
      <c r="CA228" s="23" t="s">
        <v>113</v>
      </c>
      <c r="CB228" t="s">
        <v>117</v>
      </c>
      <c r="CC228" t="s">
        <v>118</v>
      </c>
    </row>
    <row r="229" spans="1:81" x14ac:dyDescent="0.25">
      <c r="A229" s="23">
        <v>2024</v>
      </c>
      <c r="B229" s="25">
        <v>215</v>
      </c>
      <c r="C229" s="23" t="s">
        <v>87</v>
      </c>
      <c r="D229" t="s">
        <v>88</v>
      </c>
      <c r="E229" t="s">
        <v>89</v>
      </c>
      <c r="F229" t="s">
        <v>90</v>
      </c>
      <c r="G229" t="s">
        <v>91</v>
      </c>
      <c r="H229" s="23" t="s">
        <v>92</v>
      </c>
      <c r="I229" s="23" t="s">
        <v>119</v>
      </c>
      <c r="J229" t="s">
        <v>1756</v>
      </c>
      <c r="K229" s="23" t="s">
        <v>95</v>
      </c>
      <c r="L229" s="20" t="s">
        <v>1757</v>
      </c>
      <c r="M229" s="28" t="s">
        <v>1758</v>
      </c>
      <c r="N229" s="23"/>
      <c r="O229" s="23" t="s">
        <v>98</v>
      </c>
      <c r="P229" s="20" t="s">
        <v>169</v>
      </c>
      <c r="Q229" s="20" t="s">
        <v>100</v>
      </c>
      <c r="R229" t="s">
        <v>1759</v>
      </c>
      <c r="S229" t="s">
        <v>1760</v>
      </c>
      <c r="T229" t="s">
        <v>1761</v>
      </c>
      <c r="U229" s="6">
        <v>57200000</v>
      </c>
      <c r="V229" s="6">
        <v>57200000</v>
      </c>
      <c r="W229" s="29">
        <v>5200000</v>
      </c>
      <c r="X229" s="29">
        <v>0</v>
      </c>
      <c r="Y229" s="23" t="s">
        <v>104</v>
      </c>
      <c r="Z229" t="s">
        <v>98</v>
      </c>
      <c r="AA229" t="s">
        <v>105</v>
      </c>
      <c r="AB229" s="30"/>
      <c r="AC229" s="30"/>
      <c r="AD229" s="30"/>
      <c r="AE229" s="24">
        <v>3924</v>
      </c>
      <c r="AF229" s="31">
        <v>45294</v>
      </c>
      <c r="AG229">
        <v>32224</v>
      </c>
      <c r="AH229" s="26">
        <v>45314</v>
      </c>
      <c r="AI229" s="32" t="s">
        <v>106</v>
      </c>
      <c r="AJ229" t="s">
        <v>173</v>
      </c>
      <c r="AK229" s="33"/>
      <c r="AL229" t="s">
        <v>98</v>
      </c>
      <c r="AM229" s="26">
        <v>45313</v>
      </c>
      <c r="AN229" s="23" t="s">
        <v>108</v>
      </c>
      <c r="AO229" s="23" t="s">
        <v>108</v>
      </c>
      <c r="AP229" t="s">
        <v>109</v>
      </c>
      <c r="AQ229" t="s">
        <v>174</v>
      </c>
      <c r="AR229" t="s">
        <v>175</v>
      </c>
      <c r="AS229" t="s">
        <v>100</v>
      </c>
      <c r="AT229" s="23">
        <v>80111600</v>
      </c>
      <c r="AU229" s="55" t="s">
        <v>1762</v>
      </c>
      <c r="AV229" s="23" t="s">
        <v>113</v>
      </c>
      <c r="AW229" s="20" t="s">
        <v>114</v>
      </c>
      <c r="AX229" s="26">
        <v>45313</v>
      </c>
      <c r="AY229" s="20" t="s">
        <v>115</v>
      </c>
      <c r="AZ229" s="26">
        <v>45313</v>
      </c>
      <c r="BA229" s="26">
        <v>45314</v>
      </c>
      <c r="BB229" s="26">
        <v>45648</v>
      </c>
      <c r="BC229" s="35">
        <f>+Tabla3[[#This Row],[FECHA TERMINACION
(INICIAL)]]-Tabla3[[#This Row],[FECHA INICIO]]</f>
        <v>334</v>
      </c>
      <c r="BD229" s="35">
        <f>+Tabla3[[#This Row],[PLAZO DE EJECUCIÓN EN DÍAS (INICIAL)]]/30</f>
        <v>11.133333333333333</v>
      </c>
      <c r="BE229" t="s">
        <v>1763</v>
      </c>
      <c r="BF229" s="29">
        <f>+[1]BD_2!E229</f>
        <v>0</v>
      </c>
      <c r="BG229" s="29">
        <f>[1]BD_2!BA229</f>
        <v>0</v>
      </c>
      <c r="BH229" s="23">
        <f>[1]BD_2!CF229</f>
        <v>0</v>
      </c>
      <c r="BI229" s="23">
        <f>+COUNTIF(Tabla3[[#This Row],[VALOR REDUCIDO]:[TOTAL TIEMPO PRORROGADO EN DÍAS
]],"&lt;&gt;0")</f>
        <v>0</v>
      </c>
      <c r="BJ229" s="23" t="str">
        <f>+[1]BD_2!CG229</f>
        <v>2 NO</v>
      </c>
      <c r="BK229" s="26" t="str">
        <f>[1]BD_2!CL229</f>
        <v>2 NO</v>
      </c>
      <c r="BL229" s="23" t="s">
        <v>98</v>
      </c>
      <c r="BM229">
        <f t="shared" si="19"/>
        <v>334</v>
      </c>
      <c r="BN229" s="36">
        <f t="shared" si="20"/>
        <v>45314</v>
      </c>
      <c r="BO229" s="36">
        <f t="shared" si="21"/>
        <v>45648</v>
      </c>
      <c r="BP229" s="37" t="e">
        <f>IF(((#REF!-$BN229)/($BO229-$BN229))&gt;=100%,100%,((#REF!-$BN229)/($BO229-$BN229)))</f>
        <v>#REF!</v>
      </c>
      <c r="BQ229" s="29">
        <f t="shared" si="17"/>
        <v>57200000</v>
      </c>
      <c r="BR229" s="23" t="e">
        <f>+IF(BK229="1 SI","FINALIZADO",IF($BO229&lt;=#REF!,"FINALIZADO","EJECUCIÓN"))</f>
        <v>#REF!</v>
      </c>
      <c r="BS229" s="23">
        <v>57200000</v>
      </c>
      <c r="BT229" s="23">
        <f>+Tabla3[[#This Row],[VALOR TOTAL DE CONTRATO (ANTES DE LIQUIDACIÓN - LIBERACIÓN DE SALDOS)]]-Tabla3[[#This Row],[RECURSO TOTALES DESEMBOLSADOS]]</f>
        <v>0</v>
      </c>
      <c r="BU229" s="23"/>
      <c r="BW229" s="23" t="s">
        <v>98</v>
      </c>
      <c r="BX229" s="23" t="str">
        <f t="shared" si="18"/>
        <v>enero</v>
      </c>
      <c r="BY229" s="23" t="s">
        <v>113</v>
      </c>
      <c r="BZ229" s="23" t="s">
        <v>113</v>
      </c>
      <c r="CA229" s="23" t="s">
        <v>113</v>
      </c>
      <c r="CB229" t="s">
        <v>117</v>
      </c>
      <c r="CC229" t="s">
        <v>118</v>
      </c>
    </row>
    <row r="230" spans="1:81" x14ac:dyDescent="0.25">
      <c r="A230" s="23">
        <v>2024</v>
      </c>
      <c r="B230" s="25">
        <v>216</v>
      </c>
      <c r="C230" s="23" t="s">
        <v>87</v>
      </c>
      <c r="D230" t="s">
        <v>88</v>
      </c>
      <c r="E230" t="s">
        <v>89</v>
      </c>
      <c r="F230" t="s">
        <v>90</v>
      </c>
      <c r="G230" t="s">
        <v>91</v>
      </c>
      <c r="H230" s="23" t="s">
        <v>92</v>
      </c>
      <c r="I230" s="23" t="s">
        <v>119</v>
      </c>
      <c r="J230" t="s">
        <v>1764</v>
      </c>
      <c r="K230" s="23" t="s">
        <v>95</v>
      </c>
      <c r="L230" s="20" t="s">
        <v>179</v>
      </c>
      <c r="M230" s="28" t="s">
        <v>1765</v>
      </c>
      <c r="N230" s="23"/>
      <c r="O230" s="23" t="s">
        <v>98</v>
      </c>
      <c r="P230" s="20" t="s">
        <v>186</v>
      </c>
      <c r="Q230" s="20" t="s">
        <v>186</v>
      </c>
      <c r="R230" t="s">
        <v>1766</v>
      </c>
      <c r="S230" s="49" t="s">
        <v>1767</v>
      </c>
      <c r="T230" t="s">
        <v>1768</v>
      </c>
      <c r="U230" s="6">
        <v>57783000</v>
      </c>
      <c r="V230" s="6">
        <v>57783000</v>
      </c>
      <c r="W230" s="29">
        <v>5253000</v>
      </c>
      <c r="X230" s="29">
        <v>0</v>
      </c>
      <c r="Y230" s="23" t="s">
        <v>104</v>
      </c>
      <c r="Z230" t="s">
        <v>98</v>
      </c>
      <c r="AA230" t="s">
        <v>105</v>
      </c>
      <c r="AB230" s="30"/>
      <c r="AC230" s="30"/>
      <c r="AD230" s="30"/>
      <c r="AE230" s="24">
        <v>3224</v>
      </c>
      <c r="AF230" s="31">
        <v>45294</v>
      </c>
      <c r="AG230">
        <v>34724</v>
      </c>
      <c r="AH230" s="26">
        <v>45315</v>
      </c>
      <c r="AI230" s="32" t="s">
        <v>106</v>
      </c>
      <c r="AJ230" t="s">
        <v>190</v>
      </c>
      <c r="AK230" s="33"/>
      <c r="AL230" t="s">
        <v>98</v>
      </c>
      <c r="AM230" s="26">
        <v>45313</v>
      </c>
      <c r="AN230" s="23" t="s">
        <v>108</v>
      </c>
      <c r="AO230" s="23" t="s">
        <v>108</v>
      </c>
      <c r="AP230" t="s">
        <v>109</v>
      </c>
      <c r="AQ230" t="s">
        <v>191</v>
      </c>
      <c r="AR230" t="s">
        <v>192</v>
      </c>
      <c r="AS230" t="s">
        <v>186</v>
      </c>
      <c r="AT230" s="23">
        <v>80111600</v>
      </c>
      <c r="AU230" s="41" t="s">
        <v>1769</v>
      </c>
      <c r="AV230" s="23" t="s">
        <v>113</v>
      </c>
      <c r="AW230" s="20" t="s">
        <v>114</v>
      </c>
      <c r="AX230" s="26">
        <v>45314</v>
      </c>
      <c r="AY230" s="20" t="s">
        <v>144</v>
      </c>
      <c r="AZ230" s="26">
        <v>45314</v>
      </c>
      <c r="BA230" s="26">
        <v>45315</v>
      </c>
      <c r="BB230" s="26">
        <v>45649</v>
      </c>
      <c r="BC230" s="35">
        <f>+Tabla3[[#This Row],[FECHA TERMINACION
(INICIAL)]]-Tabla3[[#This Row],[FECHA INICIO]]</f>
        <v>334</v>
      </c>
      <c r="BD230" s="35">
        <f>+Tabla3[[#This Row],[PLAZO DE EJECUCIÓN EN DÍAS (INICIAL)]]/30</f>
        <v>11.133333333333333</v>
      </c>
      <c r="BE230" t="s">
        <v>1770</v>
      </c>
      <c r="BF230" s="29">
        <f>+[1]BD_2!E230</f>
        <v>0</v>
      </c>
      <c r="BG230" s="29">
        <f>[1]BD_2!BA230</f>
        <v>1225700</v>
      </c>
      <c r="BH230" s="23">
        <f>[1]BD_2!CF230</f>
        <v>7</v>
      </c>
      <c r="BI230" s="23">
        <f>+COUNTIF(Tabla3[[#This Row],[VALOR REDUCIDO]:[TOTAL TIEMPO PRORROGADO EN DÍAS
]],"&lt;&gt;0")</f>
        <v>2</v>
      </c>
      <c r="BJ230" s="23" t="str">
        <f>+[1]BD_2!CG230</f>
        <v>2 NO</v>
      </c>
      <c r="BK230" s="26" t="str">
        <f>[1]BD_2!CL230</f>
        <v>2 NO</v>
      </c>
      <c r="BL230" s="23" t="s">
        <v>98</v>
      </c>
      <c r="BM230">
        <f t="shared" si="19"/>
        <v>341</v>
      </c>
      <c r="BN230" s="36">
        <f t="shared" si="20"/>
        <v>45315</v>
      </c>
      <c r="BO230" s="36">
        <f t="shared" si="21"/>
        <v>45656</v>
      </c>
      <c r="BP230" s="37" t="e">
        <f>IF(((#REF!-$BN230)/($BO230-$BN230))&gt;=100%,100%,((#REF!-$BN230)/($BO230-$BN230)))</f>
        <v>#REF!</v>
      </c>
      <c r="BQ230" s="29">
        <f t="shared" si="17"/>
        <v>59008700</v>
      </c>
      <c r="BR230" s="23" t="e">
        <f>+IF(BK230="1 SI","FINALIZADO",IF($BO230&lt;=#REF!,"FINALIZADO","EJECUCIÓN"))</f>
        <v>#REF!</v>
      </c>
      <c r="BS230" s="23">
        <v>59008700</v>
      </c>
      <c r="BT230" s="23">
        <f>+Tabla3[[#This Row],[VALOR TOTAL DE CONTRATO (ANTES DE LIQUIDACIÓN - LIBERACIÓN DE SALDOS)]]-Tabla3[[#This Row],[RECURSO TOTALES DESEMBOLSADOS]]</f>
        <v>0</v>
      </c>
      <c r="BU230" s="23"/>
      <c r="BW230" s="23" t="s">
        <v>98</v>
      </c>
      <c r="BX230" s="23" t="str">
        <f t="shared" si="18"/>
        <v>enero</v>
      </c>
      <c r="BY230" s="23" t="s">
        <v>113</v>
      </c>
      <c r="BZ230" s="23" t="s">
        <v>113</v>
      </c>
      <c r="CA230" s="23" t="s">
        <v>113</v>
      </c>
      <c r="CB230" t="s">
        <v>117</v>
      </c>
      <c r="CC230" t="s">
        <v>118</v>
      </c>
    </row>
    <row r="231" spans="1:81" x14ac:dyDescent="0.25">
      <c r="A231" s="23">
        <v>2024</v>
      </c>
      <c r="B231" s="25">
        <v>217</v>
      </c>
      <c r="C231" s="23" t="s">
        <v>87</v>
      </c>
      <c r="D231" t="s">
        <v>88</v>
      </c>
      <c r="E231" t="s">
        <v>89</v>
      </c>
      <c r="F231" t="s">
        <v>90</v>
      </c>
      <c r="G231" t="s">
        <v>91</v>
      </c>
      <c r="H231" s="23" t="s">
        <v>92</v>
      </c>
      <c r="I231" s="23" t="s">
        <v>119</v>
      </c>
      <c r="J231" t="s">
        <v>1771</v>
      </c>
      <c r="K231" s="23" t="s">
        <v>95</v>
      </c>
      <c r="L231" s="20" t="s">
        <v>121</v>
      </c>
      <c r="M231" s="28" t="s">
        <v>1772</v>
      </c>
      <c r="N231" s="23"/>
      <c r="O231" s="23" t="s">
        <v>98</v>
      </c>
      <c r="P231" s="20" t="s">
        <v>186</v>
      </c>
      <c r="Q231" s="20" t="s">
        <v>186</v>
      </c>
      <c r="R231" t="s">
        <v>1773</v>
      </c>
      <c r="S231" t="s">
        <v>1767</v>
      </c>
      <c r="T231" t="s">
        <v>1768</v>
      </c>
      <c r="U231" s="6">
        <v>57783000</v>
      </c>
      <c r="V231" s="6">
        <v>57783000</v>
      </c>
      <c r="W231" s="29">
        <v>5253000</v>
      </c>
      <c r="X231" s="29">
        <v>0</v>
      </c>
      <c r="Y231" s="23" t="s">
        <v>104</v>
      </c>
      <c r="Z231" t="s">
        <v>98</v>
      </c>
      <c r="AA231" t="s">
        <v>105</v>
      </c>
      <c r="AB231" s="30"/>
      <c r="AC231" s="30"/>
      <c r="AD231" s="30"/>
      <c r="AE231" s="24">
        <v>3224</v>
      </c>
      <c r="AF231" s="31">
        <v>45294</v>
      </c>
      <c r="AG231">
        <v>35524</v>
      </c>
      <c r="AH231" s="26">
        <v>45315</v>
      </c>
      <c r="AI231" s="32" t="s">
        <v>106</v>
      </c>
      <c r="AJ231" t="s">
        <v>190</v>
      </c>
      <c r="AK231" s="33">
        <v>202300000000041</v>
      </c>
      <c r="AL231" t="s">
        <v>98</v>
      </c>
      <c r="AM231" s="26">
        <v>45314</v>
      </c>
      <c r="AN231" s="23" t="s">
        <v>108</v>
      </c>
      <c r="AO231" s="23" t="s">
        <v>108</v>
      </c>
      <c r="AP231" t="s">
        <v>109</v>
      </c>
      <c r="AQ231" t="s">
        <v>191</v>
      </c>
      <c r="AR231" t="s">
        <v>192</v>
      </c>
      <c r="AS231" t="s">
        <v>186</v>
      </c>
      <c r="AT231" s="23">
        <v>80111600</v>
      </c>
      <c r="AU231" s="41" t="s">
        <v>1774</v>
      </c>
      <c r="AV231" s="23" t="s">
        <v>113</v>
      </c>
      <c r="AW231" s="20" t="s">
        <v>114</v>
      </c>
      <c r="AX231" s="26">
        <v>45314</v>
      </c>
      <c r="AY231" s="20" t="s">
        <v>144</v>
      </c>
      <c r="AZ231" s="26">
        <v>45314</v>
      </c>
      <c r="BA231" s="26">
        <v>45315</v>
      </c>
      <c r="BB231" s="26">
        <v>45649</v>
      </c>
      <c r="BC231" s="35">
        <f>+Tabla3[[#This Row],[FECHA TERMINACION
(INICIAL)]]-Tabla3[[#This Row],[FECHA INICIO]]</f>
        <v>334</v>
      </c>
      <c r="BD231" s="35">
        <f>+Tabla3[[#This Row],[PLAZO DE EJECUCIÓN EN DÍAS (INICIAL)]]/30</f>
        <v>11.133333333333333</v>
      </c>
      <c r="BE231" t="s">
        <v>1770</v>
      </c>
      <c r="BF231" s="29">
        <f>+[1]BD_2!E231</f>
        <v>0</v>
      </c>
      <c r="BG231" s="29">
        <f>[1]BD_2!BA231</f>
        <v>0</v>
      </c>
      <c r="BH231" s="23">
        <f>[1]BD_2!CF231</f>
        <v>0</v>
      </c>
      <c r="BI231" s="23">
        <f>+COUNTIF(Tabla3[[#This Row],[VALOR REDUCIDO]:[TOTAL TIEMPO PRORROGADO EN DÍAS
]],"&lt;&gt;0")</f>
        <v>0</v>
      </c>
      <c r="BJ231" s="23" t="str">
        <f>+[1]BD_2!CG231</f>
        <v>2 NO</v>
      </c>
      <c r="BK231" s="26" t="str">
        <f>[1]BD_2!CL231</f>
        <v>1 SI</v>
      </c>
      <c r="BL231" s="23" t="s">
        <v>98</v>
      </c>
      <c r="BM231">
        <f t="shared" si="19"/>
        <v>334</v>
      </c>
      <c r="BN231" s="36">
        <f t="shared" si="20"/>
        <v>45315</v>
      </c>
      <c r="BO231" s="36">
        <f t="shared" si="21"/>
        <v>45649</v>
      </c>
      <c r="BP231" s="37" t="e">
        <f>IF(((#REF!-$BN231)/($BO231-$BN231))&gt;=100%,100%,((#REF!-$BN231)/($BO231-$BN231)))</f>
        <v>#REF!</v>
      </c>
      <c r="BQ231" s="29">
        <f t="shared" si="17"/>
        <v>57783000</v>
      </c>
      <c r="BR231" s="23" t="str">
        <f>+IF(BK231="1 SI","FINALIZADO",IF($BO231&lt;=#REF!,"FINALIZADO","EJECUCIÓN"))</f>
        <v>FINALIZADO</v>
      </c>
      <c r="BS231" s="23">
        <v>57432800</v>
      </c>
      <c r="BT231" s="23">
        <f>+Tabla3[[#This Row],[VALOR TOTAL DE CONTRATO (ANTES DE LIQUIDACIÓN - LIBERACIÓN DE SALDOS)]]-Tabla3[[#This Row],[RECURSO TOTALES DESEMBOLSADOS]]</f>
        <v>350200</v>
      </c>
      <c r="BU231" s="23"/>
      <c r="BW231" s="23" t="s">
        <v>98</v>
      </c>
      <c r="BX231" s="23" t="str">
        <f t="shared" si="18"/>
        <v>enero</v>
      </c>
      <c r="BY231" s="23" t="s">
        <v>113</v>
      </c>
      <c r="BZ231" s="23" t="s">
        <v>113</v>
      </c>
      <c r="CA231" s="23" t="s">
        <v>113</v>
      </c>
      <c r="CB231" t="s">
        <v>117</v>
      </c>
      <c r="CC231" t="s">
        <v>118</v>
      </c>
    </row>
    <row r="232" spans="1:81" x14ac:dyDescent="0.25">
      <c r="A232" s="23">
        <v>2024</v>
      </c>
      <c r="B232" s="25">
        <v>218</v>
      </c>
      <c r="C232" s="23" t="s">
        <v>87</v>
      </c>
      <c r="D232" t="s">
        <v>88</v>
      </c>
      <c r="E232" t="s">
        <v>89</v>
      </c>
      <c r="F232" t="s">
        <v>90</v>
      </c>
      <c r="G232" t="s">
        <v>91</v>
      </c>
      <c r="H232" s="23" t="s">
        <v>92</v>
      </c>
      <c r="I232" s="23" t="s">
        <v>119</v>
      </c>
      <c r="J232" t="s">
        <v>1775</v>
      </c>
      <c r="K232" s="23" t="s">
        <v>95</v>
      </c>
      <c r="L232" s="20" t="s">
        <v>121</v>
      </c>
      <c r="M232" s="28" t="s">
        <v>1776</v>
      </c>
      <c r="N232" s="23"/>
      <c r="O232" s="23" t="s">
        <v>98</v>
      </c>
      <c r="P232" s="20" t="s">
        <v>186</v>
      </c>
      <c r="Q232" s="20" t="s">
        <v>186</v>
      </c>
      <c r="R232" t="s">
        <v>1777</v>
      </c>
      <c r="S232" s="51" t="s">
        <v>1778</v>
      </c>
      <c r="T232" t="s">
        <v>1779</v>
      </c>
      <c r="U232" s="6">
        <v>99000000</v>
      </c>
      <c r="V232" s="6">
        <v>99000000</v>
      </c>
      <c r="W232" s="29">
        <v>9000000</v>
      </c>
      <c r="X232" s="29">
        <v>0</v>
      </c>
      <c r="Y232" s="23" t="s">
        <v>104</v>
      </c>
      <c r="Z232" t="s">
        <v>98</v>
      </c>
      <c r="AA232" t="s">
        <v>105</v>
      </c>
      <c r="AB232" s="30"/>
      <c r="AC232" s="30"/>
      <c r="AD232" s="30"/>
      <c r="AE232" s="24">
        <v>3224</v>
      </c>
      <c r="AF232" s="31">
        <v>45294</v>
      </c>
      <c r="AG232">
        <v>32924</v>
      </c>
      <c r="AH232" s="26">
        <v>45314</v>
      </c>
      <c r="AI232" s="32" t="s">
        <v>106</v>
      </c>
      <c r="AJ232" t="s">
        <v>1465</v>
      </c>
      <c r="AK232" s="33"/>
      <c r="AL232" t="s">
        <v>98</v>
      </c>
      <c r="AM232" s="26">
        <v>45313</v>
      </c>
      <c r="AN232" s="23" t="s">
        <v>108</v>
      </c>
      <c r="AO232" s="23" t="s">
        <v>108</v>
      </c>
      <c r="AP232" t="s">
        <v>109</v>
      </c>
      <c r="AQ232" t="s">
        <v>191</v>
      </c>
      <c r="AR232" t="s">
        <v>192</v>
      </c>
      <c r="AS232" t="s">
        <v>186</v>
      </c>
      <c r="AT232" s="23">
        <v>80111600</v>
      </c>
      <c r="AU232" s="41" t="s">
        <v>1780</v>
      </c>
      <c r="AV232" s="23" t="s">
        <v>113</v>
      </c>
      <c r="AW232" s="20" t="s">
        <v>114</v>
      </c>
      <c r="AX232" s="26">
        <v>44948</v>
      </c>
      <c r="AY232" s="20" t="s">
        <v>144</v>
      </c>
      <c r="AZ232" s="26">
        <v>44948</v>
      </c>
      <c r="BA232" s="26">
        <v>45314</v>
      </c>
      <c r="BB232" s="26">
        <v>45648</v>
      </c>
      <c r="BC232" s="35">
        <f>+Tabla3[[#This Row],[FECHA TERMINACION
(INICIAL)]]-Tabla3[[#This Row],[FECHA INICIO]]</f>
        <v>334</v>
      </c>
      <c r="BD232" s="35">
        <f>+Tabla3[[#This Row],[PLAZO DE EJECUCIÓN EN DÍAS (INICIAL)]]/30</f>
        <v>11.133333333333333</v>
      </c>
      <c r="BE232" t="s">
        <v>1467</v>
      </c>
      <c r="BF232" s="29">
        <f>+[1]BD_2!E232</f>
        <v>0</v>
      </c>
      <c r="BG232" s="29">
        <f>[1]BD_2!BA232</f>
        <v>0</v>
      </c>
      <c r="BH232" s="23">
        <f>[1]BD_2!CF232</f>
        <v>0</v>
      </c>
      <c r="BI232" s="23">
        <f>+COUNTIF(Tabla3[[#This Row],[VALOR REDUCIDO]:[TOTAL TIEMPO PRORROGADO EN DÍAS
]],"&lt;&gt;0")</f>
        <v>0</v>
      </c>
      <c r="BJ232" s="23" t="str">
        <f>+[1]BD_2!CG232</f>
        <v>2 NO</v>
      </c>
      <c r="BK232" s="26" t="str">
        <f>[1]BD_2!CL232</f>
        <v>2 NO</v>
      </c>
      <c r="BL232" s="23" t="s">
        <v>98</v>
      </c>
      <c r="BM232">
        <f t="shared" si="19"/>
        <v>334</v>
      </c>
      <c r="BN232" s="36">
        <f t="shared" si="20"/>
        <v>45314</v>
      </c>
      <c r="BO232" s="36">
        <f t="shared" si="21"/>
        <v>45648</v>
      </c>
      <c r="BP232" s="37" t="e">
        <f>IF(((#REF!-$BN232)/($BO232-$BN232))&gt;=100%,100%,((#REF!-$BN232)/($BO232-$BN232)))</f>
        <v>#REF!</v>
      </c>
      <c r="BQ232" s="29">
        <f t="shared" si="17"/>
        <v>99000000</v>
      </c>
      <c r="BR232" s="23" t="e">
        <f>+IF(BK232="1 SI","FINALIZADO",IF($BO232&lt;=#REF!,"FINALIZADO","EJECUCIÓN"))</f>
        <v>#REF!</v>
      </c>
      <c r="BS232" s="23">
        <v>99000000</v>
      </c>
      <c r="BT232" s="23">
        <f>+Tabla3[[#This Row],[VALOR TOTAL DE CONTRATO (ANTES DE LIQUIDACIÓN - LIBERACIÓN DE SALDOS)]]-Tabla3[[#This Row],[RECURSO TOTALES DESEMBOLSADOS]]</f>
        <v>0</v>
      </c>
      <c r="BU232" s="23"/>
      <c r="BW232" s="23" t="s">
        <v>98</v>
      </c>
      <c r="BX232" s="23" t="str">
        <f t="shared" si="18"/>
        <v>enero</v>
      </c>
      <c r="BY232" s="23" t="s">
        <v>113</v>
      </c>
      <c r="BZ232" s="23" t="s">
        <v>113</v>
      </c>
      <c r="CA232" s="23" t="s">
        <v>113</v>
      </c>
      <c r="CB232" t="s">
        <v>117</v>
      </c>
      <c r="CC232" t="s">
        <v>118</v>
      </c>
    </row>
    <row r="233" spans="1:81" x14ac:dyDescent="0.25">
      <c r="A233" s="23">
        <v>2024</v>
      </c>
      <c r="B233" s="25">
        <v>219</v>
      </c>
      <c r="C233" s="23" t="s">
        <v>87</v>
      </c>
      <c r="D233" t="s">
        <v>88</v>
      </c>
      <c r="E233" t="s">
        <v>89</v>
      </c>
      <c r="F233" t="s">
        <v>90</v>
      </c>
      <c r="G233" t="s">
        <v>91</v>
      </c>
      <c r="H233" s="23" t="s">
        <v>92</v>
      </c>
      <c r="I233" s="23" t="s">
        <v>119</v>
      </c>
      <c r="J233" t="s">
        <v>1781</v>
      </c>
      <c r="K233" s="23" t="s">
        <v>95</v>
      </c>
      <c r="L233" s="20" t="s">
        <v>1782</v>
      </c>
      <c r="M233" s="28" t="s">
        <v>1783</v>
      </c>
      <c r="N233" s="23"/>
      <c r="O233" s="23" t="s">
        <v>98</v>
      </c>
      <c r="P233" s="20" t="s">
        <v>304</v>
      </c>
      <c r="Q233" s="20" t="s">
        <v>304</v>
      </c>
      <c r="R233" t="s">
        <v>1784</v>
      </c>
      <c r="S233" t="s">
        <v>1785</v>
      </c>
      <c r="T233" t="s">
        <v>1786</v>
      </c>
      <c r="U233" s="6">
        <v>78633333</v>
      </c>
      <c r="V233" s="6">
        <v>78633333</v>
      </c>
      <c r="W233" s="29">
        <v>7000000</v>
      </c>
      <c r="X233" s="29">
        <v>0</v>
      </c>
      <c r="Y233" s="23" t="s">
        <v>104</v>
      </c>
      <c r="Z233" t="s">
        <v>98</v>
      </c>
      <c r="AA233" t="s">
        <v>105</v>
      </c>
      <c r="AB233" s="30"/>
      <c r="AC233" s="30"/>
      <c r="AD233" s="30"/>
      <c r="AE233" s="24">
        <v>4424</v>
      </c>
      <c r="AF233" s="31">
        <v>45294</v>
      </c>
      <c r="AG233">
        <v>32324</v>
      </c>
      <c r="AH233" s="26">
        <v>45314</v>
      </c>
      <c r="AI233" s="32" t="s">
        <v>106</v>
      </c>
      <c r="AJ233" t="s">
        <v>308</v>
      </c>
      <c r="AK233" s="33"/>
      <c r="AL233" t="s">
        <v>98</v>
      </c>
      <c r="AM233" s="26">
        <v>45313</v>
      </c>
      <c r="AN233" s="23" t="s">
        <v>108</v>
      </c>
      <c r="AO233" s="23" t="s">
        <v>108</v>
      </c>
      <c r="AP233" t="s">
        <v>109</v>
      </c>
      <c r="AQ233" t="s">
        <v>309</v>
      </c>
      <c r="AR233" t="s">
        <v>310</v>
      </c>
      <c r="AS233" t="s">
        <v>304</v>
      </c>
      <c r="AT233" s="23">
        <v>80111600</v>
      </c>
      <c r="AU233" s="41" t="s">
        <v>1787</v>
      </c>
      <c r="AV233" s="23" t="s">
        <v>113</v>
      </c>
      <c r="AW233" s="20" t="s">
        <v>114</v>
      </c>
      <c r="AX233" s="26">
        <v>45313</v>
      </c>
      <c r="AY233" s="20" t="s">
        <v>115</v>
      </c>
      <c r="AZ233" s="26">
        <v>45313</v>
      </c>
      <c r="BA233" s="26">
        <v>45314</v>
      </c>
      <c r="BB233" s="26">
        <v>45655</v>
      </c>
      <c r="BC233" s="35">
        <f>+Tabla3[[#This Row],[FECHA TERMINACION
(INICIAL)]]-Tabla3[[#This Row],[FECHA INICIO]]</f>
        <v>341</v>
      </c>
      <c r="BD233" s="35">
        <f>+Tabla3[[#This Row],[PLAZO DE EJECUCIÓN EN DÍAS (INICIAL)]]/30</f>
        <v>11.366666666666667</v>
      </c>
      <c r="BE233" t="s">
        <v>1788</v>
      </c>
      <c r="BF233" s="29">
        <f>+[1]BD_2!E233</f>
        <v>0</v>
      </c>
      <c r="BG233" s="29">
        <f>[1]BD_2!BA233</f>
        <v>0</v>
      </c>
      <c r="BH233" s="23">
        <f>[1]BD_2!CF233</f>
        <v>0</v>
      </c>
      <c r="BI233" s="23">
        <f>+COUNTIF(Tabla3[[#This Row],[VALOR REDUCIDO]:[TOTAL TIEMPO PRORROGADO EN DÍAS
]],"&lt;&gt;0")</f>
        <v>0</v>
      </c>
      <c r="BJ233" s="23" t="str">
        <f>+[1]BD_2!CG233</f>
        <v>2 NO</v>
      </c>
      <c r="BK233" s="26" t="str">
        <f>[1]BD_2!CL233</f>
        <v>1 SI</v>
      </c>
      <c r="BL233" s="23" t="s">
        <v>98</v>
      </c>
      <c r="BM233">
        <f t="shared" si="19"/>
        <v>341</v>
      </c>
      <c r="BN233" s="36">
        <f t="shared" si="20"/>
        <v>45314</v>
      </c>
      <c r="BO233" s="36">
        <f t="shared" si="21"/>
        <v>45655</v>
      </c>
      <c r="BP233" s="37" t="e">
        <f>IF(((#REF!-$BN233)/($BO233-$BN233))&gt;=100%,100%,((#REF!-$BN233)/($BO233-$BN233)))</f>
        <v>#REF!</v>
      </c>
      <c r="BQ233" s="29">
        <f t="shared" si="17"/>
        <v>78633333</v>
      </c>
      <c r="BR233" s="23" t="str">
        <f>+IF(BK233="1 SI","FINALIZADO",IF($BO233&lt;=#REF!,"FINALIZADO","EJECUCIÓN"))</f>
        <v>FINALIZADO</v>
      </c>
      <c r="BS233" s="23">
        <v>25200000</v>
      </c>
      <c r="BT233" s="23">
        <f>+Tabla3[[#This Row],[VALOR TOTAL DE CONTRATO (ANTES DE LIQUIDACIÓN - LIBERACIÓN DE SALDOS)]]-Tabla3[[#This Row],[RECURSO TOTALES DESEMBOLSADOS]]</f>
        <v>53433333</v>
      </c>
      <c r="BU233" s="23"/>
      <c r="BW233" s="23" t="s">
        <v>98</v>
      </c>
      <c r="BX233" s="23" t="str">
        <f t="shared" si="18"/>
        <v>enero</v>
      </c>
      <c r="BY233" s="23" t="s">
        <v>113</v>
      </c>
      <c r="BZ233" s="23" t="s">
        <v>113</v>
      </c>
      <c r="CA233" s="23" t="s">
        <v>113</v>
      </c>
      <c r="CB233" t="s">
        <v>117</v>
      </c>
      <c r="CC233" t="s">
        <v>118</v>
      </c>
    </row>
    <row r="234" spans="1:81" x14ac:dyDescent="0.25">
      <c r="A234" s="23">
        <v>2024</v>
      </c>
      <c r="B234" s="25">
        <v>220</v>
      </c>
      <c r="C234" s="23" t="s">
        <v>87</v>
      </c>
      <c r="D234" t="s">
        <v>88</v>
      </c>
      <c r="E234" t="s">
        <v>89</v>
      </c>
      <c r="F234" t="s">
        <v>90</v>
      </c>
      <c r="G234" t="s">
        <v>91</v>
      </c>
      <c r="H234" s="23" t="s">
        <v>92</v>
      </c>
      <c r="I234" s="23" t="s">
        <v>119</v>
      </c>
      <c r="J234" t="s">
        <v>1789</v>
      </c>
      <c r="K234" s="23" t="s">
        <v>95</v>
      </c>
      <c r="L234" s="20" t="s">
        <v>1790</v>
      </c>
      <c r="M234" s="28" t="s">
        <v>1791</v>
      </c>
      <c r="N234" s="23"/>
      <c r="O234" s="23" t="s">
        <v>98</v>
      </c>
      <c r="P234" s="20" t="s">
        <v>304</v>
      </c>
      <c r="Q234" s="20" t="s">
        <v>304</v>
      </c>
      <c r="R234" t="s">
        <v>1792</v>
      </c>
      <c r="S234" t="s">
        <v>1793</v>
      </c>
      <c r="T234" t="s">
        <v>1794</v>
      </c>
      <c r="U234" s="6">
        <v>35000000</v>
      </c>
      <c r="V234" s="6">
        <v>35000000</v>
      </c>
      <c r="W234" s="29">
        <v>7000000</v>
      </c>
      <c r="X234" s="29">
        <v>0</v>
      </c>
      <c r="Y234" s="23" t="s">
        <v>104</v>
      </c>
      <c r="Z234" t="s">
        <v>98</v>
      </c>
      <c r="AA234" t="s">
        <v>105</v>
      </c>
      <c r="AB234" s="30"/>
      <c r="AC234" s="30"/>
      <c r="AD234" s="30"/>
      <c r="AE234" s="24">
        <v>4424</v>
      </c>
      <c r="AF234" s="31">
        <v>45294</v>
      </c>
      <c r="AG234">
        <v>32024</v>
      </c>
      <c r="AH234" s="26">
        <v>45314</v>
      </c>
      <c r="AI234" s="32" t="s">
        <v>106</v>
      </c>
      <c r="AJ234" t="s">
        <v>308</v>
      </c>
      <c r="AK234" s="33"/>
      <c r="AL234" t="s">
        <v>98</v>
      </c>
      <c r="AM234" s="26">
        <v>45313</v>
      </c>
      <c r="AN234" s="23" t="s">
        <v>108</v>
      </c>
      <c r="AO234" s="23" t="s">
        <v>108</v>
      </c>
      <c r="AP234" t="s">
        <v>109</v>
      </c>
      <c r="AQ234" t="s">
        <v>309</v>
      </c>
      <c r="AR234" t="s">
        <v>310</v>
      </c>
      <c r="AS234" t="s">
        <v>304</v>
      </c>
      <c r="AT234" s="23">
        <v>80111600</v>
      </c>
      <c r="AU234" s="41" t="s">
        <v>1795</v>
      </c>
      <c r="AV234" s="23" t="s">
        <v>113</v>
      </c>
      <c r="AW234" s="20" t="s">
        <v>114</v>
      </c>
      <c r="AX234" s="26">
        <v>45313</v>
      </c>
      <c r="AY234" s="20" t="s">
        <v>115</v>
      </c>
      <c r="AZ234" s="26">
        <v>45313</v>
      </c>
      <c r="BA234" s="26">
        <v>45314</v>
      </c>
      <c r="BB234" s="26">
        <v>45465</v>
      </c>
      <c r="BC234" s="35">
        <f>+Tabla3[[#This Row],[FECHA TERMINACION
(INICIAL)]]-Tabla3[[#This Row],[FECHA INICIO]]</f>
        <v>151</v>
      </c>
      <c r="BD234" s="35">
        <f>+Tabla3[[#This Row],[PLAZO DE EJECUCIÓN EN DÍAS (INICIAL)]]/30</f>
        <v>5.0333333333333332</v>
      </c>
      <c r="BE234" t="s">
        <v>1796</v>
      </c>
      <c r="BF234" s="29">
        <f>+[1]BD_2!E234</f>
        <v>0</v>
      </c>
      <c r="BG234" s="29">
        <f>[1]BD_2!BA234</f>
        <v>0</v>
      </c>
      <c r="BH234" s="23">
        <f>[1]BD_2!CF234</f>
        <v>0</v>
      </c>
      <c r="BI234" s="23">
        <f>+COUNTIF(Tabla3[[#This Row],[VALOR REDUCIDO]:[TOTAL TIEMPO PRORROGADO EN DÍAS
]],"&lt;&gt;0")</f>
        <v>0</v>
      </c>
      <c r="BJ234" s="23" t="str">
        <f>+[1]BD_2!CG234</f>
        <v>2 NO</v>
      </c>
      <c r="BK234" s="26" t="str">
        <f>[1]BD_2!CL234</f>
        <v>2 NO</v>
      </c>
      <c r="BL234" s="23" t="s">
        <v>98</v>
      </c>
      <c r="BM234">
        <f t="shared" si="19"/>
        <v>151</v>
      </c>
      <c r="BN234" s="36">
        <f t="shared" si="20"/>
        <v>45314</v>
      </c>
      <c r="BO234" s="36">
        <f t="shared" si="21"/>
        <v>45465</v>
      </c>
      <c r="BP234" s="37" t="e">
        <f>IF(((#REF!-$BN234)/($BO234-$BN234))&gt;=100%,100%,((#REF!-$BN234)/($BO234-$BN234)))</f>
        <v>#REF!</v>
      </c>
      <c r="BQ234" s="29">
        <f t="shared" si="17"/>
        <v>35000000</v>
      </c>
      <c r="BR234" s="23" t="e">
        <f>+IF(BK234="1 SI","FINALIZADO",IF($BO234&lt;=#REF!,"FINALIZADO","EJECUCIÓN"))</f>
        <v>#REF!</v>
      </c>
      <c r="BS234" s="23">
        <v>35000000</v>
      </c>
      <c r="BT234" s="23">
        <f>+Tabla3[[#This Row],[VALOR TOTAL DE CONTRATO (ANTES DE LIQUIDACIÓN - LIBERACIÓN DE SALDOS)]]-Tabla3[[#This Row],[RECURSO TOTALES DESEMBOLSADOS]]</f>
        <v>0</v>
      </c>
      <c r="BU234" s="23"/>
      <c r="BW234" s="23" t="s">
        <v>98</v>
      </c>
      <c r="BX234" s="23" t="str">
        <f t="shared" si="18"/>
        <v>enero</v>
      </c>
      <c r="BY234" s="23" t="s">
        <v>113</v>
      </c>
      <c r="BZ234" s="23" t="s">
        <v>113</v>
      </c>
      <c r="CA234" s="23" t="s">
        <v>113</v>
      </c>
      <c r="CB234" t="s">
        <v>117</v>
      </c>
      <c r="CC234" t="s">
        <v>118</v>
      </c>
    </row>
    <row r="235" spans="1:81" x14ac:dyDescent="0.25">
      <c r="A235" s="23">
        <v>2024</v>
      </c>
      <c r="B235" s="25">
        <v>221</v>
      </c>
      <c r="C235" s="23" t="s">
        <v>87</v>
      </c>
      <c r="D235" t="s">
        <v>88</v>
      </c>
      <c r="E235" t="s">
        <v>89</v>
      </c>
      <c r="F235" t="s">
        <v>90</v>
      </c>
      <c r="G235" t="s">
        <v>91</v>
      </c>
      <c r="H235" s="23" t="s">
        <v>92</v>
      </c>
      <c r="I235" s="23" t="s">
        <v>119</v>
      </c>
      <c r="J235" t="s">
        <v>1797</v>
      </c>
      <c r="K235" s="23" t="s">
        <v>95</v>
      </c>
      <c r="L235" s="20" t="s">
        <v>1798</v>
      </c>
      <c r="M235" s="28" t="s">
        <v>1799</v>
      </c>
      <c r="N235" s="23"/>
      <c r="O235" s="23" t="s">
        <v>98</v>
      </c>
      <c r="P235" s="20" t="s">
        <v>1514</v>
      </c>
      <c r="Q235" s="20" t="s">
        <v>1514</v>
      </c>
      <c r="R235" t="s">
        <v>1800</v>
      </c>
      <c r="S235" t="s">
        <v>1801</v>
      </c>
      <c r="T235" t="s">
        <v>1802</v>
      </c>
      <c r="U235" s="6">
        <v>119780000</v>
      </c>
      <c r="V235" s="6">
        <v>119780000</v>
      </c>
      <c r="W235" s="29">
        <v>10600000</v>
      </c>
      <c r="X235" s="29">
        <v>0</v>
      </c>
      <c r="Y235" s="23" t="s">
        <v>104</v>
      </c>
      <c r="Z235" t="s">
        <v>98</v>
      </c>
      <c r="AA235" t="s">
        <v>105</v>
      </c>
      <c r="AB235" s="30"/>
      <c r="AC235" s="30"/>
      <c r="AD235" s="30"/>
      <c r="AE235" s="24">
        <v>9024</v>
      </c>
      <c r="AF235" s="31">
        <v>45295</v>
      </c>
      <c r="AG235">
        <v>33424</v>
      </c>
      <c r="AH235" s="26">
        <v>45314</v>
      </c>
      <c r="AI235" s="32" t="s">
        <v>106</v>
      </c>
      <c r="AJ235" t="s">
        <v>1518</v>
      </c>
      <c r="AK235" s="33"/>
      <c r="AL235" t="s">
        <v>98</v>
      </c>
      <c r="AM235" s="26">
        <v>45313</v>
      </c>
      <c r="AN235" s="23" t="s">
        <v>108</v>
      </c>
      <c r="AO235" s="23" t="s">
        <v>108</v>
      </c>
      <c r="AP235" t="s">
        <v>109</v>
      </c>
      <c r="AQ235" t="s">
        <v>1519</v>
      </c>
      <c r="AR235" t="s">
        <v>1803</v>
      </c>
      <c r="AS235" t="s">
        <v>1514</v>
      </c>
      <c r="AT235" s="23">
        <v>80111600</v>
      </c>
      <c r="AU235" s="41" t="s">
        <v>1804</v>
      </c>
      <c r="AV235" s="23" t="s">
        <v>113</v>
      </c>
      <c r="AW235" s="20" t="s">
        <v>114</v>
      </c>
      <c r="AX235" s="26">
        <v>45313</v>
      </c>
      <c r="AY235" s="20" t="s">
        <v>115</v>
      </c>
      <c r="AZ235" s="26">
        <v>45313</v>
      </c>
      <c r="BA235" s="26">
        <v>45314</v>
      </c>
      <c r="BB235" s="26">
        <v>45656</v>
      </c>
      <c r="BC235" s="35">
        <f>+Tabla3[[#This Row],[FECHA TERMINACION
(INICIAL)]]-Tabla3[[#This Row],[FECHA INICIO]]</f>
        <v>342</v>
      </c>
      <c r="BD235" s="35">
        <f>+Tabla3[[#This Row],[PLAZO DE EJECUCIÓN EN DÍAS (INICIAL)]]/30</f>
        <v>11.4</v>
      </c>
      <c r="BE235" t="s">
        <v>1805</v>
      </c>
      <c r="BF235" s="29">
        <f>+[1]BD_2!E235</f>
        <v>0</v>
      </c>
      <c r="BG235" s="29">
        <f>[1]BD_2!BA235</f>
        <v>0</v>
      </c>
      <c r="BH235" s="23">
        <f>[1]BD_2!CF235</f>
        <v>0</v>
      </c>
      <c r="BI235" s="23">
        <f>+COUNTIF(Tabla3[[#This Row],[VALOR REDUCIDO]:[TOTAL TIEMPO PRORROGADO EN DÍAS
]],"&lt;&gt;0")</f>
        <v>0</v>
      </c>
      <c r="BJ235" s="23" t="str">
        <f>+[1]BD_2!CG235</f>
        <v>2 NO</v>
      </c>
      <c r="BK235" s="26" t="str">
        <f>[1]BD_2!CL235</f>
        <v>2 NO</v>
      </c>
      <c r="BL235" s="23" t="s">
        <v>98</v>
      </c>
      <c r="BM235">
        <f t="shared" si="19"/>
        <v>342</v>
      </c>
      <c r="BN235" s="36">
        <f t="shared" si="20"/>
        <v>45314</v>
      </c>
      <c r="BO235" s="36">
        <f t="shared" si="21"/>
        <v>45656</v>
      </c>
      <c r="BP235" s="37" t="e">
        <f>IF(((#REF!-$BN235)/($BO235-$BN235))&gt;=100%,100%,((#REF!-$BN235)/($BO235-$BN235)))</f>
        <v>#REF!</v>
      </c>
      <c r="BQ235" s="29">
        <f t="shared" si="17"/>
        <v>119780000</v>
      </c>
      <c r="BR235" s="23" t="e">
        <f>+IF(BK235="1 SI","FINALIZADO",IF($BO235&lt;=#REF!,"FINALIZADO","EJECUCIÓN"))</f>
        <v>#REF!</v>
      </c>
      <c r="BS235" s="23">
        <v>119426667</v>
      </c>
      <c r="BT235" s="23">
        <f>+Tabla3[[#This Row],[VALOR TOTAL DE CONTRATO (ANTES DE LIQUIDACIÓN - LIBERACIÓN DE SALDOS)]]-Tabla3[[#This Row],[RECURSO TOTALES DESEMBOLSADOS]]</f>
        <v>353333</v>
      </c>
      <c r="BU235" s="23"/>
      <c r="BW235" s="23" t="s">
        <v>98</v>
      </c>
      <c r="BX235" s="23" t="str">
        <f t="shared" si="18"/>
        <v>enero</v>
      </c>
      <c r="BY235" s="23" t="s">
        <v>113</v>
      </c>
      <c r="BZ235" s="23" t="s">
        <v>113</v>
      </c>
      <c r="CA235" s="23" t="s">
        <v>113</v>
      </c>
      <c r="CB235" t="s">
        <v>117</v>
      </c>
      <c r="CC235" t="s">
        <v>118</v>
      </c>
    </row>
    <row r="236" spans="1:81" x14ac:dyDescent="0.25">
      <c r="A236" s="23">
        <v>2024</v>
      </c>
      <c r="B236" s="25">
        <v>222</v>
      </c>
      <c r="C236" s="23" t="s">
        <v>87</v>
      </c>
      <c r="D236" t="s">
        <v>88</v>
      </c>
      <c r="E236" t="s">
        <v>89</v>
      </c>
      <c r="F236" t="s">
        <v>90</v>
      </c>
      <c r="G236" t="s">
        <v>91</v>
      </c>
      <c r="H236" s="23" t="s">
        <v>92</v>
      </c>
      <c r="I236" s="23" t="s">
        <v>93</v>
      </c>
      <c r="J236" t="s">
        <v>1806</v>
      </c>
      <c r="K236" s="23" t="s">
        <v>95</v>
      </c>
      <c r="L236" s="20" t="s">
        <v>1807</v>
      </c>
      <c r="M236" s="28" t="s">
        <v>1808</v>
      </c>
      <c r="N236" s="23"/>
      <c r="O236" s="23" t="s">
        <v>98</v>
      </c>
      <c r="P236" s="20" t="s">
        <v>1183</v>
      </c>
      <c r="Q236" s="20" t="s">
        <v>562</v>
      </c>
      <c r="R236" t="s">
        <v>1809</v>
      </c>
      <c r="S236" t="s">
        <v>1810</v>
      </c>
      <c r="T236" t="s">
        <v>1811</v>
      </c>
      <c r="U236" s="6">
        <v>46244000</v>
      </c>
      <c r="V236" s="6">
        <v>46244000</v>
      </c>
      <c r="W236" s="29">
        <v>4204000</v>
      </c>
      <c r="X236" s="29">
        <v>0</v>
      </c>
      <c r="Y236" s="23" t="s">
        <v>104</v>
      </c>
      <c r="Z236" t="s">
        <v>98</v>
      </c>
      <c r="AA236" t="s">
        <v>105</v>
      </c>
      <c r="AB236" s="30"/>
      <c r="AC236" s="30"/>
      <c r="AD236" s="30"/>
      <c r="AE236" s="24">
        <v>2024</v>
      </c>
      <c r="AF236" s="31">
        <v>45294</v>
      </c>
      <c r="AG236">
        <v>49024</v>
      </c>
      <c r="AH236" s="53">
        <v>45321</v>
      </c>
      <c r="AI236" s="32" t="s">
        <v>106</v>
      </c>
      <c r="AJ236" t="s">
        <v>1187</v>
      </c>
      <c r="AK236" s="33"/>
      <c r="AL236" t="s">
        <v>98</v>
      </c>
      <c r="AM236" s="26">
        <v>45320</v>
      </c>
      <c r="AN236" s="23" t="s">
        <v>108</v>
      </c>
      <c r="AO236" s="23" t="s">
        <v>108</v>
      </c>
      <c r="AP236" t="s">
        <v>109</v>
      </c>
      <c r="AQ236" t="s">
        <v>1188</v>
      </c>
      <c r="AR236" t="s">
        <v>1189</v>
      </c>
      <c r="AS236" t="s">
        <v>100</v>
      </c>
      <c r="AT236" s="23">
        <v>80111600</v>
      </c>
      <c r="AU236" s="41" t="s">
        <v>1812</v>
      </c>
      <c r="AV236" s="23" t="s">
        <v>98</v>
      </c>
      <c r="AW236" s="20" t="s">
        <v>476</v>
      </c>
      <c r="AX236" s="26" t="s">
        <v>105</v>
      </c>
      <c r="AY236" s="20" t="s">
        <v>477</v>
      </c>
      <c r="AZ236" s="26">
        <v>45321</v>
      </c>
      <c r="BA236" s="26">
        <v>45321</v>
      </c>
      <c r="BB236" s="26">
        <v>45655</v>
      </c>
      <c r="BC236" s="35">
        <f>+Tabla3[[#This Row],[FECHA TERMINACION
(INICIAL)]]-Tabla3[[#This Row],[FECHA INICIO]]</f>
        <v>334</v>
      </c>
      <c r="BD236" s="35">
        <f>+Tabla3[[#This Row],[PLAZO DE EJECUCIÓN EN DÍAS (INICIAL)]]/30</f>
        <v>11.133333333333333</v>
      </c>
      <c r="BE236" t="s">
        <v>1813</v>
      </c>
      <c r="BF236" s="29">
        <f>+[1]BD_2!E236</f>
        <v>0</v>
      </c>
      <c r="BG236" s="29">
        <f>[1]BD_2!BA236</f>
        <v>0</v>
      </c>
      <c r="BH236" s="23">
        <f>[1]BD_2!CF236</f>
        <v>0</v>
      </c>
      <c r="BI236" s="23">
        <f>+COUNTIF(Tabla3[[#This Row],[VALOR REDUCIDO]:[TOTAL TIEMPO PRORROGADO EN DÍAS
]],"&lt;&gt;0")</f>
        <v>0</v>
      </c>
      <c r="BJ236" s="23" t="str">
        <f>+[1]BD_2!CG236</f>
        <v>2 NO</v>
      </c>
      <c r="BK236" s="26" t="str">
        <f>[1]BD_2!CL236</f>
        <v>2 NO</v>
      </c>
      <c r="BL236" s="23" t="s">
        <v>98</v>
      </c>
      <c r="BM236">
        <f t="shared" si="19"/>
        <v>334</v>
      </c>
      <c r="BN236" s="36">
        <f t="shared" si="20"/>
        <v>45321</v>
      </c>
      <c r="BO236" s="36">
        <f t="shared" si="21"/>
        <v>45655</v>
      </c>
      <c r="BP236" s="37" t="e">
        <f>IF(((#REF!-$BN236)/($BO236-$BN236))&gt;=100%,100%,((#REF!-$BN236)/($BO236-$BN236)))</f>
        <v>#REF!</v>
      </c>
      <c r="BQ236" s="29">
        <f t="shared" si="17"/>
        <v>46244000</v>
      </c>
      <c r="BR236" s="23" t="e">
        <f>+IF(BK236="1 SI","FINALIZADO",IF($BO236&lt;=#REF!,"FINALIZADO","EJECUCIÓN"))</f>
        <v>#REF!</v>
      </c>
      <c r="BS236" s="23">
        <v>46244000</v>
      </c>
      <c r="BT236" s="23">
        <f>+Tabla3[[#This Row],[VALOR TOTAL DE CONTRATO (ANTES DE LIQUIDACIÓN - LIBERACIÓN DE SALDOS)]]-Tabla3[[#This Row],[RECURSO TOTALES DESEMBOLSADOS]]</f>
        <v>0</v>
      </c>
      <c r="BU236" s="23"/>
      <c r="BW236" s="23" t="s">
        <v>98</v>
      </c>
      <c r="BX236" s="23" t="str">
        <f t="shared" si="18"/>
        <v>enero</v>
      </c>
      <c r="BY236" s="23" t="s">
        <v>113</v>
      </c>
      <c r="BZ236" s="23" t="s">
        <v>113</v>
      </c>
      <c r="CA236" s="23" t="s">
        <v>113</v>
      </c>
      <c r="CB236" t="s">
        <v>117</v>
      </c>
      <c r="CC236" t="s">
        <v>118</v>
      </c>
    </row>
    <row r="237" spans="1:81" x14ac:dyDescent="0.25">
      <c r="A237" s="23">
        <v>2024</v>
      </c>
      <c r="B237" s="25">
        <v>223</v>
      </c>
      <c r="C237" s="23" t="s">
        <v>87</v>
      </c>
      <c r="D237" t="s">
        <v>88</v>
      </c>
      <c r="E237" t="s">
        <v>89</v>
      </c>
      <c r="F237" t="s">
        <v>90</v>
      </c>
      <c r="G237" t="s">
        <v>91</v>
      </c>
      <c r="H237" s="23" t="s">
        <v>92</v>
      </c>
      <c r="I237" s="23" t="s">
        <v>93</v>
      </c>
      <c r="J237" t="s">
        <v>1814</v>
      </c>
      <c r="K237" s="23" t="s">
        <v>95</v>
      </c>
      <c r="L237" s="20" t="s">
        <v>96</v>
      </c>
      <c r="M237" s="28" t="s">
        <v>1815</v>
      </c>
      <c r="N237" s="23"/>
      <c r="O237" s="23" t="s">
        <v>98</v>
      </c>
      <c r="P237" s="20" t="s">
        <v>1183</v>
      </c>
      <c r="Q237" s="20" t="s">
        <v>562</v>
      </c>
      <c r="R237" t="s">
        <v>1816</v>
      </c>
      <c r="S237" t="s">
        <v>1817</v>
      </c>
      <c r="T237" t="s">
        <v>1818</v>
      </c>
      <c r="U237" s="6">
        <v>32396933</v>
      </c>
      <c r="V237" s="6">
        <v>32396933</v>
      </c>
      <c r="W237" s="29">
        <v>2884000</v>
      </c>
      <c r="X237" s="29">
        <v>0</v>
      </c>
      <c r="Y237" s="23" t="s">
        <v>104</v>
      </c>
      <c r="Z237" t="s">
        <v>98</v>
      </c>
      <c r="AA237" t="s">
        <v>105</v>
      </c>
      <c r="AB237" s="30"/>
      <c r="AC237" s="30"/>
      <c r="AD237" s="30"/>
      <c r="AE237" s="24">
        <v>8924</v>
      </c>
      <c r="AF237" s="56">
        <v>45296</v>
      </c>
      <c r="AG237">
        <v>35624</v>
      </c>
      <c r="AH237" s="26">
        <v>45315</v>
      </c>
      <c r="AI237" s="32" t="s">
        <v>1819</v>
      </c>
      <c r="AJ237" t="s">
        <v>1820</v>
      </c>
      <c r="AK237" s="33"/>
      <c r="AL237" t="s">
        <v>98</v>
      </c>
      <c r="AM237" s="26">
        <v>45315</v>
      </c>
      <c r="AN237" s="23" t="s">
        <v>108</v>
      </c>
      <c r="AO237" s="23" t="s">
        <v>108</v>
      </c>
      <c r="AP237" t="s">
        <v>109</v>
      </c>
      <c r="AQ237" t="s">
        <v>1188</v>
      </c>
      <c r="AR237" t="s">
        <v>1189</v>
      </c>
      <c r="AS237" t="s">
        <v>100</v>
      </c>
      <c r="AT237" s="23">
        <v>80111600</v>
      </c>
      <c r="AU237" s="41" t="s">
        <v>1821</v>
      </c>
      <c r="AV237" s="23" t="s">
        <v>98</v>
      </c>
      <c r="AW237" s="20" t="s">
        <v>476</v>
      </c>
      <c r="AX237" s="26" t="s">
        <v>105</v>
      </c>
      <c r="AY237" s="20" t="s">
        <v>477</v>
      </c>
      <c r="AZ237" s="26">
        <v>45315</v>
      </c>
      <c r="BA237" s="26">
        <v>45315</v>
      </c>
      <c r="BB237" s="26">
        <v>45656</v>
      </c>
      <c r="BC237" s="35">
        <f>+Tabla3[[#This Row],[FECHA TERMINACION
(INICIAL)]]-Tabla3[[#This Row],[FECHA INICIO]]</f>
        <v>341</v>
      </c>
      <c r="BD237" s="35">
        <f>+Tabla3[[#This Row],[PLAZO DE EJECUCIÓN EN DÍAS (INICIAL)]]/30</f>
        <v>11.366666666666667</v>
      </c>
      <c r="BE237" t="s">
        <v>1822</v>
      </c>
      <c r="BF237" s="29"/>
      <c r="BG237" s="29">
        <f>[1]BD_2!BA237</f>
        <v>0</v>
      </c>
      <c r="BH237" s="23">
        <f>[1]BD_2!CF237</f>
        <v>0</v>
      </c>
      <c r="BI237" s="23">
        <f>+COUNTIF(Tabla3[[#This Row],[VALOR REDUCIDO]:[TOTAL TIEMPO PRORROGADO EN DÍAS
]],"&lt;&gt;0")</f>
        <v>1</v>
      </c>
      <c r="BJ237" s="23" t="str">
        <f>+[1]BD_2!CG237</f>
        <v>2 NO</v>
      </c>
      <c r="BK237" s="26" t="str">
        <f>[1]BD_2!CL237</f>
        <v>2 NO</v>
      </c>
      <c r="BL237" s="23" t="s">
        <v>98</v>
      </c>
      <c r="BM237">
        <f t="shared" si="19"/>
        <v>341</v>
      </c>
      <c r="BN237" s="36">
        <f t="shared" si="20"/>
        <v>45315</v>
      </c>
      <c r="BO237" s="36">
        <f t="shared" si="21"/>
        <v>45656</v>
      </c>
      <c r="BP237" s="37" t="e">
        <f>IF(((#REF!-$BN237)/($BO237-$BN237))&gt;=100%,100%,((#REF!-$BN237)/($BO237-$BN237)))</f>
        <v>#REF!</v>
      </c>
      <c r="BQ237" s="29">
        <f t="shared" si="17"/>
        <v>32396933</v>
      </c>
      <c r="BR237" s="23" t="e">
        <f>+IF(BK237="1 SI","FINALIZADO",IF($BO237&lt;=#REF!,"FINALIZADO","EJECUCIÓN"))</f>
        <v>#REF!</v>
      </c>
      <c r="BS237" s="23">
        <v>32396933</v>
      </c>
      <c r="BT237" s="23">
        <f>+Tabla3[[#This Row],[VALOR TOTAL DE CONTRATO (ANTES DE LIQUIDACIÓN - LIBERACIÓN DE SALDOS)]]-Tabla3[[#This Row],[RECURSO TOTALES DESEMBOLSADOS]]</f>
        <v>0</v>
      </c>
      <c r="BU237" s="23"/>
      <c r="BW237" s="23" t="s">
        <v>98</v>
      </c>
      <c r="BX237" s="23" t="str">
        <f t="shared" si="18"/>
        <v>enero</v>
      </c>
      <c r="BY237" s="23" t="s">
        <v>113</v>
      </c>
      <c r="BZ237" s="23" t="s">
        <v>113</v>
      </c>
      <c r="CA237" s="23" t="s">
        <v>113</v>
      </c>
      <c r="CB237" t="s">
        <v>117</v>
      </c>
      <c r="CC237" t="s">
        <v>118</v>
      </c>
    </row>
    <row r="238" spans="1:81" x14ac:dyDescent="0.25">
      <c r="A238" s="23">
        <v>2024</v>
      </c>
      <c r="B238" s="25">
        <v>224</v>
      </c>
      <c r="C238" s="23" t="s">
        <v>87</v>
      </c>
      <c r="D238" t="s">
        <v>88</v>
      </c>
      <c r="E238" t="s">
        <v>89</v>
      </c>
      <c r="F238" t="s">
        <v>90</v>
      </c>
      <c r="G238" t="s">
        <v>91</v>
      </c>
      <c r="H238" s="23" t="s">
        <v>92</v>
      </c>
      <c r="I238" s="23" t="s">
        <v>119</v>
      </c>
      <c r="J238" t="s">
        <v>1823</v>
      </c>
      <c r="K238" s="23" t="s">
        <v>95</v>
      </c>
      <c r="L238" s="20" t="s">
        <v>1824</v>
      </c>
      <c r="M238" s="28" t="s">
        <v>1825</v>
      </c>
      <c r="N238" s="23"/>
      <c r="O238" s="23" t="s">
        <v>98</v>
      </c>
      <c r="P238" s="20" t="s">
        <v>954</v>
      </c>
      <c r="Q238" s="20" t="s">
        <v>100</v>
      </c>
      <c r="R238" t="s">
        <v>1826</v>
      </c>
      <c r="S238" t="s">
        <v>1827</v>
      </c>
      <c r="T238" t="s">
        <v>1828</v>
      </c>
      <c r="U238" s="6">
        <v>60049000</v>
      </c>
      <c r="V238" s="6">
        <v>60049000</v>
      </c>
      <c r="W238" s="29">
        <v>5459000</v>
      </c>
      <c r="X238" s="29">
        <v>0</v>
      </c>
      <c r="Y238" s="23" t="s">
        <v>104</v>
      </c>
      <c r="Z238" t="s">
        <v>98</v>
      </c>
      <c r="AA238" t="s">
        <v>105</v>
      </c>
      <c r="AB238" s="30"/>
      <c r="AC238" s="30"/>
      <c r="AD238" s="30"/>
      <c r="AE238" s="24">
        <v>3324</v>
      </c>
      <c r="AF238" s="31">
        <v>45294</v>
      </c>
      <c r="AG238">
        <v>33124</v>
      </c>
      <c r="AH238" s="26">
        <v>45314</v>
      </c>
      <c r="AI238" s="32" t="s">
        <v>106</v>
      </c>
      <c r="AJ238" t="s">
        <v>958</v>
      </c>
      <c r="AK238" s="33"/>
      <c r="AL238" t="s">
        <v>98</v>
      </c>
      <c r="AM238" s="26">
        <v>45313</v>
      </c>
      <c r="AN238" s="23" t="s">
        <v>108</v>
      </c>
      <c r="AO238" s="23" t="s">
        <v>1829</v>
      </c>
      <c r="AP238" t="s">
        <v>109</v>
      </c>
      <c r="AQ238" t="s">
        <v>959</v>
      </c>
      <c r="AR238" t="s">
        <v>1830</v>
      </c>
      <c r="AS238" t="s">
        <v>100</v>
      </c>
      <c r="AT238" s="23">
        <v>80111600</v>
      </c>
      <c r="AU238" s="41" t="s">
        <v>1831</v>
      </c>
      <c r="AV238" s="23" t="s">
        <v>113</v>
      </c>
      <c r="AW238" s="20" t="s">
        <v>114</v>
      </c>
      <c r="AX238" s="26">
        <v>45313</v>
      </c>
      <c r="AY238" s="20" t="s">
        <v>144</v>
      </c>
      <c r="AZ238" s="26">
        <v>45313</v>
      </c>
      <c r="BA238" s="26">
        <v>45314</v>
      </c>
      <c r="BB238" s="26">
        <v>45648</v>
      </c>
      <c r="BC238" s="35">
        <f>+Tabla3[[#This Row],[FECHA TERMINACION
(INICIAL)]]-Tabla3[[#This Row],[FECHA INICIO]]</f>
        <v>334</v>
      </c>
      <c r="BD238" s="35">
        <f>+Tabla3[[#This Row],[PLAZO DE EJECUCIÓN EN DÍAS (INICIAL)]]/30</f>
        <v>11.133333333333333</v>
      </c>
      <c r="BE238" t="s">
        <v>1832</v>
      </c>
      <c r="BF238" s="29">
        <f>+[1]BD_2!E238</f>
        <v>0</v>
      </c>
      <c r="BG238" s="29">
        <f>[1]BD_2!BA238</f>
        <v>0</v>
      </c>
      <c r="BH238" s="23">
        <f>[1]BD_2!CF238</f>
        <v>0</v>
      </c>
      <c r="BI238" s="23">
        <f>+COUNTIF(Tabla3[[#This Row],[VALOR REDUCIDO]:[TOTAL TIEMPO PRORROGADO EN DÍAS
]],"&lt;&gt;0")</f>
        <v>0</v>
      </c>
      <c r="BJ238" s="23" t="str">
        <f>+[1]BD_2!CG238</f>
        <v>2 NO</v>
      </c>
      <c r="BK238" s="26" t="str">
        <f>[1]BD_2!CL238</f>
        <v>2 NO</v>
      </c>
      <c r="BL238" s="23" t="s">
        <v>98</v>
      </c>
      <c r="BM238">
        <f t="shared" si="19"/>
        <v>334</v>
      </c>
      <c r="BN238" s="36">
        <f t="shared" si="20"/>
        <v>45314</v>
      </c>
      <c r="BO238" s="36">
        <f t="shared" si="21"/>
        <v>45648</v>
      </c>
      <c r="BP238" s="37" t="e">
        <f>IF(((#REF!-$BN238)/($BO238-$BN238))&gt;=100%,100%,((#REF!-$BN238)/($BO238-$BN238)))</f>
        <v>#REF!</v>
      </c>
      <c r="BQ238" s="29">
        <f t="shared" si="17"/>
        <v>60049000</v>
      </c>
      <c r="BR238" s="23" t="e">
        <f>+IF(BK238="1 SI","FINALIZADO",IF($BO238&lt;=#REF!,"FINALIZADO","EJECUCIÓN"))</f>
        <v>#REF!</v>
      </c>
      <c r="BS238" s="23">
        <v>60049000</v>
      </c>
      <c r="BT238" s="23">
        <f>+Tabla3[[#This Row],[VALOR TOTAL DE CONTRATO (ANTES DE LIQUIDACIÓN - LIBERACIÓN DE SALDOS)]]-Tabla3[[#This Row],[RECURSO TOTALES DESEMBOLSADOS]]</f>
        <v>0</v>
      </c>
      <c r="BU238" s="23"/>
      <c r="BW238" s="23" t="s">
        <v>98</v>
      </c>
      <c r="BX238" s="23" t="str">
        <f t="shared" si="18"/>
        <v>enero</v>
      </c>
      <c r="BY238" s="23" t="s">
        <v>113</v>
      </c>
      <c r="BZ238" s="23" t="s">
        <v>113</v>
      </c>
      <c r="CA238" s="23" t="s">
        <v>113</v>
      </c>
      <c r="CB238" t="s">
        <v>117</v>
      </c>
      <c r="CC238" t="s">
        <v>118</v>
      </c>
    </row>
    <row r="239" spans="1:81" x14ac:dyDescent="0.25">
      <c r="A239" s="23">
        <v>2024</v>
      </c>
      <c r="B239" s="25">
        <v>225</v>
      </c>
      <c r="C239" s="23" t="s">
        <v>87</v>
      </c>
      <c r="D239" t="s">
        <v>88</v>
      </c>
      <c r="E239" t="s">
        <v>89</v>
      </c>
      <c r="F239" t="s">
        <v>90</v>
      </c>
      <c r="G239" t="s">
        <v>91</v>
      </c>
      <c r="H239" s="23" t="s">
        <v>92</v>
      </c>
      <c r="I239" s="23" t="s">
        <v>119</v>
      </c>
      <c r="J239" t="s">
        <v>1833</v>
      </c>
      <c r="K239" s="23" t="s">
        <v>95</v>
      </c>
      <c r="L239" s="20" t="s">
        <v>358</v>
      </c>
      <c r="M239" s="28" t="s">
        <v>1834</v>
      </c>
      <c r="N239" s="23"/>
      <c r="O239" s="23" t="s">
        <v>98</v>
      </c>
      <c r="P239" s="20" t="s">
        <v>693</v>
      </c>
      <c r="Q239" s="20" t="s">
        <v>693</v>
      </c>
      <c r="R239" t="s">
        <v>1835</v>
      </c>
      <c r="S239" t="s">
        <v>1836</v>
      </c>
      <c r="T239" t="s">
        <v>1837</v>
      </c>
      <c r="U239" s="6">
        <v>75350000</v>
      </c>
      <c r="V239" s="6">
        <v>75350000</v>
      </c>
      <c r="W239" s="29">
        <v>6850000</v>
      </c>
      <c r="X239" s="29">
        <v>0</v>
      </c>
      <c r="Y239" s="23" t="s">
        <v>104</v>
      </c>
      <c r="Z239" t="s">
        <v>98</v>
      </c>
      <c r="AA239" t="s">
        <v>105</v>
      </c>
      <c r="AB239" s="30"/>
      <c r="AC239" s="30"/>
      <c r="AD239" s="30"/>
      <c r="AE239" s="24">
        <v>3524</v>
      </c>
      <c r="AF239" s="57">
        <v>45294</v>
      </c>
      <c r="AG239">
        <v>31524</v>
      </c>
      <c r="AH239" s="26">
        <v>45314</v>
      </c>
      <c r="AI239" s="32" t="s">
        <v>106</v>
      </c>
      <c r="AJ239" t="s">
        <v>697</v>
      </c>
      <c r="AK239" s="33"/>
      <c r="AL239" t="s">
        <v>98</v>
      </c>
      <c r="AM239" s="26">
        <v>45313</v>
      </c>
      <c r="AN239" s="23" t="s">
        <v>108</v>
      </c>
      <c r="AO239" s="23" t="s">
        <v>108</v>
      </c>
      <c r="AP239" t="s">
        <v>109</v>
      </c>
      <c r="AQ239" t="s">
        <v>698</v>
      </c>
      <c r="AR239" t="s">
        <v>699</v>
      </c>
      <c r="AS239" t="s">
        <v>700</v>
      </c>
      <c r="AT239" s="23">
        <v>80111600</v>
      </c>
      <c r="AU239" s="41" t="s">
        <v>1838</v>
      </c>
      <c r="AV239" s="23" t="s">
        <v>113</v>
      </c>
      <c r="AW239" s="20" t="s">
        <v>114</v>
      </c>
      <c r="AX239" s="26">
        <v>45313</v>
      </c>
      <c r="AY239" s="20" t="s">
        <v>115</v>
      </c>
      <c r="AZ239" s="26">
        <v>45313</v>
      </c>
      <c r="BA239" s="26">
        <v>45314</v>
      </c>
      <c r="BB239" s="26">
        <v>45648</v>
      </c>
      <c r="BC239" s="35">
        <f>+Tabla3[[#This Row],[FECHA TERMINACION
(INICIAL)]]-Tabla3[[#This Row],[FECHA INICIO]]</f>
        <v>334</v>
      </c>
      <c r="BD239" s="35">
        <f>+Tabla3[[#This Row],[PLAZO DE EJECUCIÓN EN DÍAS (INICIAL)]]/30</f>
        <v>11.133333333333333</v>
      </c>
      <c r="BE239" t="s">
        <v>883</v>
      </c>
      <c r="BF239" s="29">
        <f>+[1]BD_2!E239</f>
        <v>0</v>
      </c>
      <c r="BG239" s="29">
        <f>[1]BD_2!BA239</f>
        <v>1826667</v>
      </c>
      <c r="BH239" s="23">
        <f>[1]BD_2!CF239</f>
        <v>8</v>
      </c>
      <c r="BI239" s="23">
        <f>+COUNTIF(Tabla3[[#This Row],[VALOR REDUCIDO]:[TOTAL TIEMPO PRORROGADO EN DÍAS
]],"&lt;&gt;0")</f>
        <v>2</v>
      </c>
      <c r="BJ239" s="23" t="str">
        <f>+[1]BD_2!CG239</f>
        <v>2 NO</v>
      </c>
      <c r="BK239" s="26" t="str">
        <f>[1]BD_2!CL239</f>
        <v>2 NO</v>
      </c>
      <c r="BL239" s="23" t="s">
        <v>98</v>
      </c>
      <c r="BM239">
        <f t="shared" si="19"/>
        <v>342</v>
      </c>
      <c r="BN239" s="36">
        <f t="shared" si="20"/>
        <v>45314</v>
      </c>
      <c r="BO239" s="36">
        <f t="shared" si="21"/>
        <v>45656</v>
      </c>
      <c r="BP239" s="37" t="e">
        <f>IF(((#REF!-$BN239)/($BO239-$BN239))&gt;=100%,100%,((#REF!-$BN239)/($BO239-$BN239)))</f>
        <v>#REF!</v>
      </c>
      <c r="BQ239" s="29">
        <f t="shared" si="17"/>
        <v>77176667</v>
      </c>
      <c r="BR239" s="23" t="e">
        <f>+IF(BK239="1 SI","FINALIZADO",IF($BO239&lt;=#REF!,"FINALIZADO","EJECUCIÓN"))</f>
        <v>#REF!</v>
      </c>
      <c r="BS239" s="23">
        <v>77176667</v>
      </c>
      <c r="BT239" s="23">
        <f>+Tabla3[[#This Row],[VALOR TOTAL DE CONTRATO (ANTES DE LIQUIDACIÓN - LIBERACIÓN DE SALDOS)]]-Tabla3[[#This Row],[RECURSO TOTALES DESEMBOLSADOS]]</f>
        <v>0</v>
      </c>
      <c r="BU239" s="23"/>
      <c r="BW239" s="23" t="s">
        <v>98</v>
      </c>
      <c r="BX239" s="23" t="str">
        <f t="shared" si="18"/>
        <v>enero</v>
      </c>
      <c r="BY239" s="23" t="s">
        <v>113</v>
      </c>
      <c r="BZ239" s="23" t="s">
        <v>113</v>
      </c>
      <c r="CA239" s="23" t="s">
        <v>113</v>
      </c>
      <c r="CB239" t="s">
        <v>117</v>
      </c>
      <c r="CC239" t="s">
        <v>118</v>
      </c>
    </row>
    <row r="240" spans="1:81" x14ac:dyDescent="0.25">
      <c r="A240" s="23">
        <v>2024</v>
      </c>
      <c r="B240" s="25">
        <v>226</v>
      </c>
      <c r="C240" s="23" t="s">
        <v>87</v>
      </c>
      <c r="D240" t="s">
        <v>88</v>
      </c>
      <c r="E240" t="s">
        <v>89</v>
      </c>
      <c r="F240" t="s">
        <v>90</v>
      </c>
      <c r="G240" t="s">
        <v>91</v>
      </c>
      <c r="H240" s="23" t="s">
        <v>92</v>
      </c>
      <c r="I240" s="23" t="s">
        <v>119</v>
      </c>
      <c r="J240" t="s">
        <v>1839</v>
      </c>
      <c r="K240" s="23" t="s">
        <v>95</v>
      </c>
      <c r="L240" s="20" t="s">
        <v>1420</v>
      </c>
      <c r="M240" s="28" t="s">
        <v>1840</v>
      </c>
      <c r="N240" s="23"/>
      <c r="O240" s="23" t="s">
        <v>98</v>
      </c>
      <c r="P240" s="20" t="s">
        <v>538</v>
      </c>
      <c r="Q240" s="20" t="s">
        <v>538</v>
      </c>
      <c r="R240" t="s">
        <v>1841</v>
      </c>
      <c r="S240" t="s">
        <v>1842</v>
      </c>
      <c r="T240" t="s">
        <v>1843</v>
      </c>
      <c r="U240" s="6">
        <v>141625000</v>
      </c>
      <c r="V240" s="6">
        <v>141625000</v>
      </c>
      <c r="W240" s="29">
        <v>12875000</v>
      </c>
      <c r="X240" s="29">
        <v>0</v>
      </c>
      <c r="Y240" s="23" t="s">
        <v>104</v>
      </c>
      <c r="Z240" t="s">
        <v>98</v>
      </c>
      <c r="AA240" t="s">
        <v>105</v>
      </c>
      <c r="AB240" s="30"/>
      <c r="AC240" s="30"/>
      <c r="AD240" s="30"/>
      <c r="AE240" s="24">
        <v>5224</v>
      </c>
      <c r="AF240" s="31">
        <v>45295</v>
      </c>
      <c r="AG240">
        <v>43824</v>
      </c>
      <c r="AH240" s="26">
        <v>45317</v>
      </c>
      <c r="AI240" s="32" t="s">
        <v>106</v>
      </c>
      <c r="AJ240" t="s">
        <v>543</v>
      </c>
      <c r="AK240" s="33"/>
      <c r="AL240" t="s">
        <v>98</v>
      </c>
      <c r="AM240" s="26">
        <v>45316</v>
      </c>
      <c r="AN240" s="23" t="s">
        <v>108</v>
      </c>
      <c r="AO240" s="23" t="s">
        <v>108</v>
      </c>
      <c r="AP240" t="s">
        <v>109</v>
      </c>
      <c r="AQ240" t="s">
        <v>1473</v>
      </c>
      <c r="AR240" t="s">
        <v>1474</v>
      </c>
      <c r="AS240" t="s">
        <v>546</v>
      </c>
      <c r="AT240" s="23">
        <v>80111600</v>
      </c>
      <c r="AU240" s="41" t="s">
        <v>1844</v>
      </c>
      <c r="AV240" s="23" t="s">
        <v>113</v>
      </c>
      <c r="AW240" s="20" t="s">
        <v>114</v>
      </c>
      <c r="AX240" s="26">
        <v>45317</v>
      </c>
      <c r="AY240" s="20" t="s">
        <v>115</v>
      </c>
      <c r="AZ240" s="26">
        <v>45317</v>
      </c>
      <c r="BA240" s="26">
        <v>45320</v>
      </c>
      <c r="BB240" s="26">
        <v>45654</v>
      </c>
      <c r="BC240" s="35">
        <f>+Tabla3[[#This Row],[FECHA TERMINACION
(INICIAL)]]-Tabla3[[#This Row],[FECHA INICIO]]</f>
        <v>334</v>
      </c>
      <c r="BD240" s="35">
        <f>+Tabla3[[#This Row],[PLAZO DE EJECUCIÓN EN DÍAS (INICIAL)]]/30</f>
        <v>11.133333333333333</v>
      </c>
      <c r="BE240" t="s">
        <v>760</v>
      </c>
      <c r="BF240" s="29">
        <f>+[1]BD_2!E240</f>
        <v>0</v>
      </c>
      <c r="BG240" s="29">
        <f>[1]BD_2!BA240</f>
        <v>0</v>
      </c>
      <c r="BH240" s="23">
        <f>[1]BD_2!CF240</f>
        <v>0</v>
      </c>
      <c r="BI240" s="23">
        <f>+COUNTIF(Tabla3[[#This Row],[VALOR REDUCIDO]:[TOTAL TIEMPO PRORROGADO EN DÍAS
]],"&lt;&gt;0")</f>
        <v>0</v>
      </c>
      <c r="BJ240" s="23" t="str">
        <f>+[1]BD_2!CG240</f>
        <v>2 NO</v>
      </c>
      <c r="BK240" s="26" t="str">
        <f>[1]BD_2!CL240</f>
        <v>2 NO</v>
      </c>
      <c r="BL240" s="23" t="s">
        <v>98</v>
      </c>
      <c r="BM240">
        <f t="shared" si="19"/>
        <v>334</v>
      </c>
      <c r="BN240" s="36">
        <f t="shared" si="20"/>
        <v>45320</v>
      </c>
      <c r="BO240" s="36">
        <f t="shared" si="21"/>
        <v>45654</v>
      </c>
      <c r="BP240" s="37" t="e">
        <f>IF(((#REF!-$BN240)/($BO240-$BN240))&gt;=100%,100%,((#REF!-$BN240)/($BO240-$BN240)))</f>
        <v>#REF!</v>
      </c>
      <c r="BQ240" s="29">
        <f t="shared" ref="BQ240:BQ303" si="22">$V240+$BG240-$BF240</f>
        <v>141625000</v>
      </c>
      <c r="BR240" s="23" t="e">
        <f>+IF(BK240="1 SI","FINALIZADO",IF($BO240&lt;=#REF!,"FINALIZADO","EJECUCIÓN"))</f>
        <v>#REF!</v>
      </c>
      <c r="BS240" s="23">
        <v>141625000</v>
      </c>
      <c r="BT240" s="23">
        <f>+Tabla3[[#This Row],[VALOR TOTAL DE CONTRATO (ANTES DE LIQUIDACIÓN - LIBERACIÓN DE SALDOS)]]-Tabla3[[#This Row],[RECURSO TOTALES DESEMBOLSADOS]]</f>
        <v>0</v>
      </c>
      <c r="BU240" s="23"/>
      <c r="BW240" s="23" t="s">
        <v>98</v>
      </c>
      <c r="BX240" s="23" t="str">
        <f t="shared" si="18"/>
        <v>enero</v>
      </c>
      <c r="BY240" s="23" t="s">
        <v>113</v>
      </c>
      <c r="BZ240" s="23" t="s">
        <v>113</v>
      </c>
      <c r="CA240" s="23" t="s">
        <v>113</v>
      </c>
      <c r="CB240" t="s">
        <v>117</v>
      </c>
      <c r="CC240" t="s">
        <v>118</v>
      </c>
    </row>
    <row r="241" spans="1:81" x14ac:dyDescent="0.25">
      <c r="A241" s="23">
        <v>2024</v>
      </c>
      <c r="B241" s="25">
        <v>227</v>
      </c>
      <c r="C241" s="23" t="s">
        <v>87</v>
      </c>
      <c r="D241" t="s">
        <v>88</v>
      </c>
      <c r="E241" t="s">
        <v>89</v>
      </c>
      <c r="F241" t="s">
        <v>90</v>
      </c>
      <c r="G241" t="s">
        <v>91</v>
      </c>
      <c r="H241" s="23" t="s">
        <v>92</v>
      </c>
      <c r="I241" s="23" t="s">
        <v>119</v>
      </c>
      <c r="J241" t="s">
        <v>1845</v>
      </c>
      <c r="K241" s="23" t="s">
        <v>95</v>
      </c>
      <c r="L241" s="20" t="s">
        <v>358</v>
      </c>
      <c r="M241" s="28" t="s">
        <v>1846</v>
      </c>
      <c r="N241" s="23"/>
      <c r="O241" s="23" t="s">
        <v>98</v>
      </c>
      <c r="P241" s="20" t="s">
        <v>269</v>
      </c>
      <c r="Q241" s="20" t="s">
        <v>269</v>
      </c>
      <c r="R241" t="s">
        <v>1847</v>
      </c>
      <c r="S241" t="s">
        <v>1848</v>
      </c>
      <c r="T241" t="s">
        <v>1614</v>
      </c>
      <c r="U241" s="6">
        <v>91710667</v>
      </c>
      <c r="V241" s="6">
        <v>91710667</v>
      </c>
      <c r="W241" s="29">
        <v>8140000</v>
      </c>
      <c r="X241" s="29">
        <v>0</v>
      </c>
      <c r="Y241" s="23" t="s">
        <v>104</v>
      </c>
      <c r="Z241" t="s">
        <v>98</v>
      </c>
      <c r="AA241" t="s">
        <v>105</v>
      </c>
      <c r="AB241" s="30"/>
      <c r="AC241" s="30"/>
      <c r="AD241" s="30"/>
      <c r="AE241" s="24">
        <v>5524</v>
      </c>
      <c r="AF241" s="31">
        <v>45295</v>
      </c>
      <c r="AG241">
        <v>35024</v>
      </c>
      <c r="AH241" s="26">
        <v>45315</v>
      </c>
      <c r="AI241" s="32" t="s">
        <v>106</v>
      </c>
      <c r="AJ241" t="s">
        <v>1544</v>
      </c>
      <c r="AK241" s="33"/>
      <c r="AL241" t="s">
        <v>98</v>
      </c>
      <c r="AM241" s="26">
        <v>45314</v>
      </c>
      <c r="AN241" s="23" t="s">
        <v>108</v>
      </c>
      <c r="AO241" s="23" t="s">
        <v>108</v>
      </c>
      <c r="AP241" t="s">
        <v>109</v>
      </c>
      <c r="AQ241" t="s">
        <v>1545</v>
      </c>
      <c r="AR241" t="s">
        <v>1546</v>
      </c>
      <c r="AS241" s="20" t="s">
        <v>269</v>
      </c>
      <c r="AT241" s="23">
        <v>80111600</v>
      </c>
      <c r="AU241" s="41" t="s">
        <v>1849</v>
      </c>
      <c r="AV241" s="23" t="s">
        <v>113</v>
      </c>
      <c r="AW241" s="20" t="s">
        <v>114</v>
      </c>
      <c r="AX241" s="26">
        <v>45314</v>
      </c>
      <c r="AY241" s="20" t="s">
        <v>115</v>
      </c>
      <c r="AZ241" s="26">
        <v>45314</v>
      </c>
      <c r="BA241" s="26">
        <v>45315</v>
      </c>
      <c r="BB241" s="26">
        <v>45656</v>
      </c>
      <c r="BC241" s="35">
        <f>+Tabla3[[#This Row],[FECHA TERMINACION
(INICIAL)]]-Tabla3[[#This Row],[FECHA INICIO]]</f>
        <v>341</v>
      </c>
      <c r="BD241" s="35">
        <f>+Tabla3[[#This Row],[PLAZO DE EJECUCIÓN EN DÍAS (INICIAL)]]/30</f>
        <v>11.366666666666667</v>
      </c>
      <c r="BE241" t="s">
        <v>1850</v>
      </c>
      <c r="BF241" s="29">
        <f>+[1]BD_2!E241</f>
        <v>0</v>
      </c>
      <c r="BG241" s="29">
        <f>[1]BD_2!BA241</f>
        <v>0</v>
      </c>
      <c r="BH241" s="23">
        <f>[1]BD_2!CF241</f>
        <v>0</v>
      </c>
      <c r="BI241" s="23">
        <f>+COUNTIF(Tabla3[[#This Row],[VALOR REDUCIDO]:[TOTAL TIEMPO PRORROGADO EN DÍAS
]],"&lt;&gt;0")</f>
        <v>0</v>
      </c>
      <c r="BJ241" s="23" t="str">
        <f>+[1]BD_2!CG241</f>
        <v>2 NO</v>
      </c>
      <c r="BK241" s="26" t="str">
        <f>[1]BD_2!CL241</f>
        <v>2 NO</v>
      </c>
      <c r="BL241" s="23" t="s">
        <v>98</v>
      </c>
      <c r="BM241">
        <f t="shared" si="19"/>
        <v>341</v>
      </c>
      <c r="BN241" s="36">
        <f t="shared" si="20"/>
        <v>45315</v>
      </c>
      <c r="BO241" s="36">
        <f t="shared" si="21"/>
        <v>45656</v>
      </c>
      <c r="BP241" s="37" t="e">
        <f>IF(((#REF!-$BN241)/($BO241-$BN241))&gt;=100%,100%,((#REF!-$BN241)/($BO241-$BN241)))</f>
        <v>#REF!</v>
      </c>
      <c r="BQ241" s="29">
        <f t="shared" si="22"/>
        <v>91710667</v>
      </c>
      <c r="BR241" s="23" t="e">
        <f>+IF(BK241="1 SI","FINALIZADO",IF($BO241&lt;=#REF!,"FINALIZADO","EJECUCIÓN"))</f>
        <v>#REF!</v>
      </c>
      <c r="BS241" s="23">
        <v>91439333</v>
      </c>
      <c r="BT241" s="23">
        <f>+Tabla3[[#This Row],[VALOR TOTAL DE CONTRATO (ANTES DE LIQUIDACIÓN - LIBERACIÓN DE SALDOS)]]-Tabla3[[#This Row],[RECURSO TOTALES DESEMBOLSADOS]]</f>
        <v>271334</v>
      </c>
      <c r="BU241" s="23"/>
      <c r="BW241" s="23" t="s">
        <v>98</v>
      </c>
      <c r="BX241" s="23" t="str">
        <f t="shared" si="18"/>
        <v>enero</v>
      </c>
      <c r="BY241" s="23" t="s">
        <v>113</v>
      </c>
      <c r="BZ241" s="23" t="s">
        <v>113</v>
      </c>
      <c r="CA241" s="23" t="s">
        <v>113</v>
      </c>
      <c r="CB241" t="s">
        <v>117</v>
      </c>
      <c r="CC241" t="s">
        <v>118</v>
      </c>
    </row>
    <row r="242" spans="1:81" x14ac:dyDescent="0.25">
      <c r="A242" s="23">
        <v>2024</v>
      </c>
      <c r="B242" s="25">
        <v>228</v>
      </c>
      <c r="C242" s="23" t="s">
        <v>87</v>
      </c>
      <c r="D242" t="s">
        <v>88</v>
      </c>
      <c r="E242" t="s">
        <v>89</v>
      </c>
      <c r="F242" t="s">
        <v>90</v>
      </c>
      <c r="G242" t="s">
        <v>91</v>
      </c>
      <c r="H242" s="23" t="s">
        <v>92</v>
      </c>
      <c r="I242" s="23" t="s">
        <v>119</v>
      </c>
      <c r="J242" t="s">
        <v>1851</v>
      </c>
      <c r="K242" s="23" t="s">
        <v>95</v>
      </c>
      <c r="L242" s="20" t="s">
        <v>643</v>
      </c>
      <c r="M242" s="28" t="s">
        <v>1852</v>
      </c>
      <c r="N242" s="23"/>
      <c r="O242" s="23" t="s">
        <v>98</v>
      </c>
      <c r="P242" s="20" t="s">
        <v>269</v>
      </c>
      <c r="Q242" s="20" t="s">
        <v>269</v>
      </c>
      <c r="R242" t="s">
        <v>1853</v>
      </c>
      <c r="S242" t="s">
        <v>1854</v>
      </c>
      <c r="T242" t="s">
        <v>1855</v>
      </c>
      <c r="U242" s="6">
        <v>91710667</v>
      </c>
      <c r="V242" s="6">
        <v>91710667</v>
      </c>
      <c r="W242" s="29">
        <v>8140000</v>
      </c>
      <c r="X242" s="29">
        <v>0</v>
      </c>
      <c r="Y242" s="23" t="s">
        <v>104</v>
      </c>
      <c r="Z242" t="s">
        <v>98</v>
      </c>
      <c r="AA242" t="s">
        <v>105</v>
      </c>
      <c r="AB242" s="30"/>
      <c r="AC242" s="30"/>
      <c r="AD242" s="30"/>
      <c r="AE242" s="24">
        <v>5524</v>
      </c>
      <c r="AF242" s="31">
        <v>45295</v>
      </c>
      <c r="AG242">
        <v>35124</v>
      </c>
      <c r="AH242" s="26">
        <v>45315</v>
      </c>
      <c r="AI242" s="32" t="s">
        <v>106</v>
      </c>
      <c r="AJ242" t="s">
        <v>940</v>
      </c>
      <c r="AK242" s="33"/>
      <c r="AL242" t="s">
        <v>98</v>
      </c>
      <c r="AM242" s="26">
        <v>45313</v>
      </c>
      <c r="AN242" s="23" t="s">
        <v>108</v>
      </c>
      <c r="AO242" s="23" t="s">
        <v>108</v>
      </c>
      <c r="AP242" t="s">
        <v>109</v>
      </c>
      <c r="AQ242" t="s">
        <v>941</v>
      </c>
      <c r="AR242" t="s">
        <v>942</v>
      </c>
      <c r="AS242" t="s">
        <v>269</v>
      </c>
      <c r="AT242" s="23">
        <v>80111600</v>
      </c>
      <c r="AU242" s="41" t="s">
        <v>1856</v>
      </c>
      <c r="AV242" s="23" t="s">
        <v>113</v>
      </c>
      <c r="AW242" s="20" t="s">
        <v>114</v>
      </c>
      <c r="AX242" s="26">
        <v>45314</v>
      </c>
      <c r="AY242" s="20" t="s">
        <v>115</v>
      </c>
      <c r="AZ242" s="26">
        <v>45314</v>
      </c>
      <c r="BA242" s="26">
        <v>45315</v>
      </c>
      <c r="BB242" s="26">
        <v>45656</v>
      </c>
      <c r="BC242" s="35">
        <f>+Tabla3[[#This Row],[FECHA TERMINACION
(INICIAL)]]-Tabla3[[#This Row],[FECHA INICIO]]</f>
        <v>341</v>
      </c>
      <c r="BD242" s="35">
        <f>+Tabla3[[#This Row],[PLAZO DE EJECUCIÓN EN DÍAS (INICIAL)]]/30</f>
        <v>11.366666666666667</v>
      </c>
      <c r="BE242" t="s">
        <v>1850</v>
      </c>
      <c r="BF242" s="29">
        <f>+[1]BD_2!E242</f>
        <v>0</v>
      </c>
      <c r="BG242" s="29">
        <f>[1]BD_2!BA242</f>
        <v>0</v>
      </c>
      <c r="BH242" s="23">
        <f>[1]BD_2!CF242</f>
        <v>0</v>
      </c>
      <c r="BI242" s="23">
        <f>+COUNTIF(Tabla3[[#This Row],[VALOR REDUCIDO]:[TOTAL TIEMPO PRORROGADO EN DÍAS
]],"&lt;&gt;0")</f>
        <v>0</v>
      </c>
      <c r="BJ242" s="23" t="str">
        <f>+[1]BD_2!CG242</f>
        <v>2 NO</v>
      </c>
      <c r="BK242" s="26" t="str">
        <f>[1]BD_2!CL242</f>
        <v>2 NO</v>
      </c>
      <c r="BL242" s="23" t="s">
        <v>98</v>
      </c>
      <c r="BM242">
        <f t="shared" si="19"/>
        <v>341</v>
      </c>
      <c r="BN242" s="36">
        <f t="shared" si="20"/>
        <v>45315</v>
      </c>
      <c r="BO242" s="36">
        <f t="shared" si="21"/>
        <v>45656</v>
      </c>
      <c r="BP242" s="37" t="e">
        <f>IF(((#REF!-$BN242)/($BO242-$BN242))&gt;=100%,100%,((#REF!-$BN242)/($BO242-$BN242)))</f>
        <v>#REF!</v>
      </c>
      <c r="BQ242" s="29">
        <f t="shared" si="22"/>
        <v>91710667</v>
      </c>
      <c r="BR242" s="23" t="e">
        <f>+IF(BK242="1 SI","FINALIZADO",IF($BO242&lt;=#REF!,"FINALIZADO","EJECUCIÓN"))</f>
        <v>#REF!</v>
      </c>
      <c r="BS242" s="23">
        <v>91439333</v>
      </c>
      <c r="BT242" s="23">
        <f>+Tabla3[[#This Row],[VALOR TOTAL DE CONTRATO (ANTES DE LIQUIDACIÓN - LIBERACIÓN DE SALDOS)]]-Tabla3[[#This Row],[RECURSO TOTALES DESEMBOLSADOS]]</f>
        <v>271334</v>
      </c>
      <c r="BU242" s="23"/>
      <c r="BW242" s="23" t="s">
        <v>98</v>
      </c>
      <c r="BX242" s="23" t="str">
        <f t="shared" si="18"/>
        <v>enero</v>
      </c>
      <c r="BY242" s="23" t="s">
        <v>113</v>
      </c>
      <c r="BZ242" s="23" t="s">
        <v>113</v>
      </c>
      <c r="CA242" s="23" t="s">
        <v>113</v>
      </c>
      <c r="CB242" t="s">
        <v>117</v>
      </c>
      <c r="CC242" t="s">
        <v>118</v>
      </c>
    </row>
    <row r="243" spans="1:81" x14ac:dyDescent="0.25">
      <c r="A243" s="23">
        <v>2024</v>
      </c>
      <c r="B243" s="25">
        <v>229</v>
      </c>
      <c r="C243" s="23" t="s">
        <v>87</v>
      </c>
      <c r="D243" t="s">
        <v>88</v>
      </c>
      <c r="E243" t="s">
        <v>89</v>
      </c>
      <c r="F243" t="s">
        <v>90</v>
      </c>
      <c r="G243" t="s">
        <v>91</v>
      </c>
      <c r="H243" s="23" t="s">
        <v>92</v>
      </c>
      <c r="I243" s="23" t="s">
        <v>119</v>
      </c>
      <c r="J243" t="s">
        <v>1857</v>
      </c>
      <c r="K243" s="23" t="s">
        <v>95</v>
      </c>
      <c r="L243" s="20" t="s">
        <v>1858</v>
      </c>
      <c r="M243" s="28" t="s">
        <v>1859</v>
      </c>
      <c r="N243" s="23"/>
      <c r="O243" s="23" t="s">
        <v>98</v>
      </c>
      <c r="P243" s="20" t="s">
        <v>269</v>
      </c>
      <c r="Q243" s="20" t="s">
        <v>269</v>
      </c>
      <c r="R243" t="s">
        <v>1860</v>
      </c>
      <c r="S243" t="s">
        <v>1861</v>
      </c>
      <c r="T243" t="s">
        <v>1862</v>
      </c>
      <c r="U243" s="6">
        <v>63882000</v>
      </c>
      <c r="V243" s="6">
        <v>63882000</v>
      </c>
      <c r="W243" s="29">
        <v>5670000</v>
      </c>
      <c r="X243" s="29">
        <v>0</v>
      </c>
      <c r="Y243" s="23" t="s">
        <v>104</v>
      </c>
      <c r="Z243" t="s">
        <v>98</v>
      </c>
      <c r="AA243" t="s">
        <v>105</v>
      </c>
      <c r="AB243" s="30"/>
      <c r="AC243" s="30"/>
      <c r="AD243" s="30"/>
      <c r="AE243" s="24">
        <v>5524</v>
      </c>
      <c r="AF243" s="31">
        <v>45295</v>
      </c>
      <c r="AG243">
        <v>39324</v>
      </c>
      <c r="AH243" s="26">
        <v>45316</v>
      </c>
      <c r="AI243" s="32" t="s">
        <v>106</v>
      </c>
      <c r="AJ243" t="s">
        <v>273</v>
      </c>
      <c r="AK243" s="33"/>
      <c r="AL243" t="s">
        <v>98</v>
      </c>
      <c r="AM243" s="26">
        <v>45314</v>
      </c>
      <c r="AN243" s="23" t="s">
        <v>108</v>
      </c>
      <c r="AO243" s="23" t="s">
        <v>108</v>
      </c>
      <c r="AP243" t="s">
        <v>109</v>
      </c>
      <c r="AQ243" t="s">
        <v>274</v>
      </c>
      <c r="AR243" t="s">
        <v>275</v>
      </c>
      <c r="AS243" t="s">
        <v>269</v>
      </c>
      <c r="AT243" s="23">
        <v>80111600</v>
      </c>
      <c r="AU243" s="41" t="s">
        <v>1863</v>
      </c>
      <c r="AV243" s="23" t="s">
        <v>113</v>
      </c>
      <c r="AW243" s="20" t="s">
        <v>114</v>
      </c>
      <c r="AX243" s="26">
        <v>45314</v>
      </c>
      <c r="AY243" s="20" t="s">
        <v>144</v>
      </c>
      <c r="AZ243" s="26">
        <v>45314</v>
      </c>
      <c r="BA243" s="26">
        <v>45316</v>
      </c>
      <c r="BB243" s="26">
        <v>45656</v>
      </c>
      <c r="BC243" s="35">
        <f>+Tabla3[[#This Row],[FECHA TERMINACION
(INICIAL)]]-Tabla3[[#This Row],[FECHA INICIO]]</f>
        <v>340</v>
      </c>
      <c r="BD243" s="35">
        <f>+Tabla3[[#This Row],[PLAZO DE EJECUCIÓN EN DÍAS (INICIAL)]]/30</f>
        <v>11.333333333333334</v>
      </c>
      <c r="BE243" t="s">
        <v>1850</v>
      </c>
      <c r="BF243" s="29">
        <f>+[1]BD_2!E243</f>
        <v>0</v>
      </c>
      <c r="BG243" s="29">
        <f>[1]BD_2!BA243</f>
        <v>0</v>
      </c>
      <c r="BH243" s="23">
        <f>[1]BD_2!CF243</f>
        <v>0</v>
      </c>
      <c r="BI243" s="23">
        <f>+COUNTIF(Tabla3[[#This Row],[VALOR REDUCIDO]:[TOTAL TIEMPO PRORROGADO EN DÍAS
]],"&lt;&gt;0")</f>
        <v>0</v>
      </c>
      <c r="BJ243" s="23" t="str">
        <f>+[1]BD_2!CG243</f>
        <v>2 NO</v>
      </c>
      <c r="BK243" s="26" t="str">
        <f>[1]BD_2!CL243</f>
        <v>2 NO</v>
      </c>
      <c r="BL243" s="23" t="s">
        <v>98</v>
      </c>
      <c r="BM243">
        <f t="shared" si="19"/>
        <v>340</v>
      </c>
      <c r="BN243" s="36">
        <f t="shared" si="20"/>
        <v>45316</v>
      </c>
      <c r="BO243" s="36">
        <f t="shared" si="21"/>
        <v>45656</v>
      </c>
      <c r="BP243" s="37" t="e">
        <f>IF(((#REF!-$BN243)/($BO243-$BN243))&gt;=100%,100%,((#REF!-$BN243)/($BO243-$BN243)))</f>
        <v>#REF!</v>
      </c>
      <c r="BQ243" s="29">
        <f t="shared" si="22"/>
        <v>63882000</v>
      </c>
      <c r="BR243" s="23" t="e">
        <f>+IF(BK243="1 SI","FINALIZADO",IF($BO243&lt;=#REF!,"FINALIZADO","EJECUCIÓN"))</f>
        <v>#REF!</v>
      </c>
      <c r="BS243" s="23">
        <v>63504000</v>
      </c>
      <c r="BT243" s="23">
        <f>+Tabla3[[#This Row],[VALOR TOTAL DE CONTRATO (ANTES DE LIQUIDACIÓN - LIBERACIÓN DE SALDOS)]]-Tabla3[[#This Row],[RECURSO TOTALES DESEMBOLSADOS]]</f>
        <v>378000</v>
      </c>
      <c r="BU243" s="23"/>
      <c r="BW243" s="23" t="s">
        <v>98</v>
      </c>
      <c r="BX243" s="23" t="str">
        <f t="shared" si="18"/>
        <v>enero</v>
      </c>
      <c r="BY243" s="23" t="s">
        <v>113</v>
      </c>
      <c r="BZ243" s="23" t="s">
        <v>113</v>
      </c>
      <c r="CA243" s="23" t="s">
        <v>113</v>
      </c>
      <c r="CB243" t="s">
        <v>117</v>
      </c>
      <c r="CC243" t="s">
        <v>118</v>
      </c>
    </row>
    <row r="244" spans="1:81" x14ac:dyDescent="0.25">
      <c r="A244" s="23">
        <v>2024</v>
      </c>
      <c r="B244" s="25">
        <v>230</v>
      </c>
      <c r="C244" s="23" t="s">
        <v>87</v>
      </c>
      <c r="D244" t="s">
        <v>88</v>
      </c>
      <c r="E244" t="s">
        <v>89</v>
      </c>
      <c r="F244" t="s">
        <v>90</v>
      </c>
      <c r="G244" t="s">
        <v>91</v>
      </c>
      <c r="H244" s="23" t="s">
        <v>92</v>
      </c>
      <c r="I244" s="23" t="s">
        <v>119</v>
      </c>
      <c r="J244" t="s">
        <v>1864</v>
      </c>
      <c r="K244" s="23" t="s">
        <v>95</v>
      </c>
      <c r="L244" s="20" t="s">
        <v>121</v>
      </c>
      <c r="M244" s="28" t="s">
        <v>1865</v>
      </c>
      <c r="N244" s="23"/>
      <c r="O244" s="23" t="s">
        <v>98</v>
      </c>
      <c r="P244" s="20" t="s">
        <v>562</v>
      </c>
      <c r="Q244" s="20" t="s">
        <v>562</v>
      </c>
      <c r="R244" t="s">
        <v>1866</v>
      </c>
      <c r="S244" t="s">
        <v>1867</v>
      </c>
      <c r="T244" t="s">
        <v>1868</v>
      </c>
      <c r="U244" s="6">
        <v>65714000</v>
      </c>
      <c r="V244" s="6">
        <v>65714000</v>
      </c>
      <c r="W244" s="29">
        <v>5974000</v>
      </c>
      <c r="X244" s="29">
        <v>0</v>
      </c>
      <c r="Y244" s="23" t="s">
        <v>104</v>
      </c>
      <c r="Z244" t="s">
        <v>98</v>
      </c>
      <c r="AA244" t="s">
        <v>105</v>
      </c>
      <c r="AB244" s="30"/>
      <c r="AC244" s="30"/>
      <c r="AD244" s="30"/>
      <c r="AE244" s="24">
        <v>4124</v>
      </c>
      <c r="AF244" s="31">
        <v>45629</v>
      </c>
      <c r="AG244">
        <v>46724</v>
      </c>
      <c r="AH244" s="26">
        <v>45320</v>
      </c>
      <c r="AI244" s="32" t="s">
        <v>106</v>
      </c>
      <c r="AJ244" t="s">
        <v>107</v>
      </c>
      <c r="AK244" s="33"/>
      <c r="AL244" t="s">
        <v>98</v>
      </c>
      <c r="AM244" s="26">
        <v>45315</v>
      </c>
      <c r="AN244" s="23" t="s">
        <v>108</v>
      </c>
      <c r="AO244" s="23" t="s">
        <v>108</v>
      </c>
      <c r="AP244" t="s">
        <v>109</v>
      </c>
      <c r="AQ244" t="s">
        <v>566</v>
      </c>
      <c r="AR244" t="s">
        <v>567</v>
      </c>
      <c r="AS244" t="s">
        <v>100</v>
      </c>
      <c r="AT244" s="23">
        <v>80161500</v>
      </c>
      <c r="AU244" s="41" t="s">
        <v>1869</v>
      </c>
      <c r="AV244" s="23" t="s">
        <v>113</v>
      </c>
      <c r="AW244" s="20" t="s">
        <v>114</v>
      </c>
      <c r="AX244" s="26">
        <v>45315</v>
      </c>
      <c r="AY244" s="20" t="s">
        <v>115</v>
      </c>
      <c r="AZ244" s="26">
        <v>45315</v>
      </c>
      <c r="BA244" s="26">
        <v>45320</v>
      </c>
      <c r="BB244" s="26">
        <v>45654</v>
      </c>
      <c r="BC244" s="35">
        <f>+Tabla3[[#This Row],[FECHA TERMINACION
(INICIAL)]]-Tabla3[[#This Row],[FECHA INICIO]]</f>
        <v>334</v>
      </c>
      <c r="BD244" s="35">
        <f>+Tabla3[[#This Row],[PLAZO DE EJECUCIÓN EN DÍAS (INICIAL)]]/30</f>
        <v>11.133333333333333</v>
      </c>
      <c r="BE244" t="s">
        <v>1870</v>
      </c>
      <c r="BF244" s="29">
        <f>+[1]BD_2!E244</f>
        <v>0</v>
      </c>
      <c r="BG244" s="29">
        <f>[1]BD_2!BA244</f>
        <v>0</v>
      </c>
      <c r="BH244" s="23">
        <f>[1]BD_2!CF244</f>
        <v>0</v>
      </c>
      <c r="BI244" s="23">
        <f>+COUNTIF(Tabla3[[#This Row],[VALOR REDUCIDO]:[TOTAL TIEMPO PRORROGADO EN DÍAS
]],"&lt;&gt;0")</f>
        <v>0</v>
      </c>
      <c r="BJ244" s="23" t="str">
        <f>+[1]BD_2!CG244</f>
        <v>2 NO</v>
      </c>
      <c r="BK244" s="26" t="str">
        <f>[1]BD_2!CL244</f>
        <v>2 NO</v>
      </c>
      <c r="BL244" s="23" t="s">
        <v>98</v>
      </c>
      <c r="BM244">
        <f t="shared" si="19"/>
        <v>334</v>
      </c>
      <c r="BN244" s="36">
        <f t="shared" si="20"/>
        <v>45320</v>
      </c>
      <c r="BO244" s="36">
        <f t="shared" si="21"/>
        <v>45654</v>
      </c>
      <c r="BP244" s="37" t="e">
        <f>IF(((#REF!-$BN244)/($BO244-$BN244))&gt;=100%,100%,((#REF!-$BN244)/($BO244-$BN244)))</f>
        <v>#REF!</v>
      </c>
      <c r="BQ244" s="29">
        <f t="shared" si="22"/>
        <v>65714000</v>
      </c>
      <c r="BR244" s="23" t="e">
        <f>+IF(BK244="1 SI","FINALIZADO",IF($BO244&lt;=#REF!,"FINALIZADO","EJECUCIÓN"))</f>
        <v>#REF!</v>
      </c>
      <c r="BS244" s="23">
        <v>65714000</v>
      </c>
      <c r="BT244" s="23">
        <f>+Tabla3[[#This Row],[VALOR TOTAL DE CONTRATO (ANTES DE LIQUIDACIÓN - LIBERACIÓN DE SALDOS)]]-Tabla3[[#This Row],[RECURSO TOTALES DESEMBOLSADOS]]</f>
        <v>0</v>
      </c>
      <c r="BU244" s="23"/>
      <c r="BW244" s="23" t="s">
        <v>98</v>
      </c>
      <c r="BX244" s="23" t="str">
        <f t="shared" si="18"/>
        <v>enero</v>
      </c>
      <c r="BY244" s="23" t="s">
        <v>113</v>
      </c>
      <c r="BZ244" s="23" t="s">
        <v>113</v>
      </c>
      <c r="CA244" s="23" t="s">
        <v>113</v>
      </c>
      <c r="CB244" t="s">
        <v>117</v>
      </c>
      <c r="CC244" t="s">
        <v>118</v>
      </c>
    </row>
    <row r="245" spans="1:81" x14ac:dyDescent="0.25">
      <c r="A245" s="23">
        <v>2024</v>
      </c>
      <c r="B245" s="25">
        <v>231</v>
      </c>
      <c r="C245" s="23" t="s">
        <v>87</v>
      </c>
      <c r="D245" t="s">
        <v>88</v>
      </c>
      <c r="E245" t="s">
        <v>89</v>
      </c>
      <c r="F245" t="s">
        <v>90</v>
      </c>
      <c r="G245" t="s">
        <v>91</v>
      </c>
      <c r="H245" s="23" t="s">
        <v>92</v>
      </c>
      <c r="I245" s="23" t="s">
        <v>119</v>
      </c>
      <c r="J245" t="s">
        <v>1871</v>
      </c>
      <c r="K245" s="23" t="s">
        <v>95</v>
      </c>
      <c r="L245" s="20" t="s">
        <v>358</v>
      </c>
      <c r="M245" s="28" t="s">
        <v>1872</v>
      </c>
      <c r="N245" s="23"/>
      <c r="O245" s="23" t="s">
        <v>98</v>
      </c>
      <c r="P245" s="20" t="s">
        <v>764</v>
      </c>
      <c r="Q245" s="20" t="s">
        <v>764</v>
      </c>
      <c r="R245" t="s">
        <v>1873</v>
      </c>
      <c r="S245" t="s">
        <v>1874</v>
      </c>
      <c r="T245" t="s">
        <v>1875</v>
      </c>
      <c r="U245" s="6">
        <v>117700000</v>
      </c>
      <c r="V245" s="6">
        <v>117700000</v>
      </c>
      <c r="W245" s="29">
        <v>10700000</v>
      </c>
      <c r="X245" s="29">
        <v>0</v>
      </c>
      <c r="Y245" s="23" t="s">
        <v>104</v>
      </c>
      <c r="Z245" t="s">
        <v>98</v>
      </c>
      <c r="AA245" t="s">
        <v>105</v>
      </c>
      <c r="AB245" s="30"/>
      <c r="AC245" s="30"/>
      <c r="AD245" s="30"/>
      <c r="AE245" s="24">
        <v>7824</v>
      </c>
      <c r="AF245" s="31">
        <v>45296</v>
      </c>
      <c r="AG245">
        <v>34924</v>
      </c>
      <c r="AH245" s="26">
        <v>45315</v>
      </c>
      <c r="AI245" s="32" t="s">
        <v>106</v>
      </c>
      <c r="AJ245" t="s">
        <v>779</v>
      </c>
      <c r="AK245" s="33"/>
      <c r="AL245" t="s">
        <v>98</v>
      </c>
      <c r="AM245" s="26">
        <v>45313</v>
      </c>
      <c r="AN245" s="23" t="s">
        <v>108</v>
      </c>
      <c r="AO245" s="23" t="s">
        <v>108</v>
      </c>
      <c r="AP245" t="s">
        <v>109</v>
      </c>
      <c r="AQ245" t="s">
        <v>769</v>
      </c>
      <c r="AR245" t="s">
        <v>770</v>
      </c>
      <c r="AS245" t="s">
        <v>771</v>
      </c>
      <c r="AT245" s="23">
        <v>80111600</v>
      </c>
      <c r="AU245" s="41" t="s">
        <v>1876</v>
      </c>
      <c r="AV245" s="23" t="s">
        <v>113</v>
      </c>
      <c r="AW245" s="20" t="s">
        <v>114</v>
      </c>
      <c r="AX245" s="26">
        <v>45313</v>
      </c>
      <c r="AY245" s="20" t="s">
        <v>115</v>
      </c>
      <c r="AZ245" s="26">
        <v>45313</v>
      </c>
      <c r="BA245" s="26">
        <v>45315</v>
      </c>
      <c r="BB245" s="26">
        <v>45649</v>
      </c>
      <c r="BC245" s="35">
        <f>+Tabla3[[#This Row],[FECHA TERMINACION
(INICIAL)]]-Tabla3[[#This Row],[FECHA INICIO]]</f>
        <v>334</v>
      </c>
      <c r="BD245" s="35">
        <f>+Tabla3[[#This Row],[PLAZO DE EJECUCIÓN EN DÍAS (INICIAL)]]/30</f>
        <v>11.133333333333333</v>
      </c>
      <c r="BE245" t="s">
        <v>1877</v>
      </c>
      <c r="BF245" s="29">
        <f>+[1]BD_2!E245</f>
        <v>0</v>
      </c>
      <c r="BG245" s="29">
        <f>[1]BD_2!BA245</f>
        <v>0</v>
      </c>
      <c r="BH245" s="23">
        <f>[1]BD_2!CF245</f>
        <v>0</v>
      </c>
      <c r="BI245" s="23">
        <f>+COUNTIF(Tabla3[[#This Row],[VALOR REDUCIDO]:[TOTAL TIEMPO PRORROGADO EN DÍAS
]],"&lt;&gt;0")</f>
        <v>0</v>
      </c>
      <c r="BJ245" s="23" t="str">
        <f>+[1]BD_2!CG245</f>
        <v>2 NO</v>
      </c>
      <c r="BK245" s="26" t="str">
        <f>[1]BD_2!CL245</f>
        <v>2 NO</v>
      </c>
      <c r="BL245" s="23" t="s">
        <v>98</v>
      </c>
      <c r="BM245">
        <f t="shared" si="19"/>
        <v>334</v>
      </c>
      <c r="BN245" s="36">
        <f t="shared" si="20"/>
        <v>45315</v>
      </c>
      <c r="BO245" s="36">
        <f t="shared" si="21"/>
        <v>45649</v>
      </c>
      <c r="BP245" s="37" t="e">
        <f>IF(((#REF!-$BN245)/($BO245-$BN245))&gt;=100%,100%,((#REF!-$BN245)/($BO245-$BN245)))</f>
        <v>#REF!</v>
      </c>
      <c r="BQ245" s="29">
        <f t="shared" si="22"/>
        <v>117700000</v>
      </c>
      <c r="BR245" s="23" t="e">
        <f>+IF(BK245="1 SI","FINALIZADO",IF($BO245&lt;=#REF!,"FINALIZADO","EJECUCIÓN"))</f>
        <v>#REF!</v>
      </c>
      <c r="BS245" s="23">
        <v>117700000</v>
      </c>
      <c r="BT245" s="23">
        <f>+Tabla3[[#This Row],[VALOR TOTAL DE CONTRATO (ANTES DE LIQUIDACIÓN - LIBERACIÓN DE SALDOS)]]-Tabla3[[#This Row],[RECURSO TOTALES DESEMBOLSADOS]]</f>
        <v>0</v>
      </c>
      <c r="BU245" s="23"/>
      <c r="BW245" s="23" t="s">
        <v>98</v>
      </c>
      <c r="BX245" s="23" t="str">
        <f t="shared" si="18"/>
        <v>enero</v>
      </c>
      <c r="BY245" s="23" t="s">
        <v>113</v>
      </c>
      <c r="BZ245" s="23" t="s">
        <v>113</v>
      </c>
      <c r="CA245" s="23" t="s">
        <v>113</v>
      </c>
      <c r="CB245" t="s">
        <v>117</v>
      </c>
      <c r="CC245" t="s">
        <v>118</v>
      </c>
    </row>
    <row r="246" spans="1:81" x14ac:dyDescent="0.25">
      <c r="A246" s="23">
        <v>2024</v>
      </c>
      <c r="B246" s="25">
        <v>232</v>
      </c>
      <c r="C246" s="23" t="s">
        <v>87</v>
      </c>
      <c r="D246" t="s">
        <v>88</v>
      </c>
      <c r="E246" t="s">
        <v>89</v>
      </c>
      <c r="F246" t="s">
        <v>90</v>
      </c>
      <c r="G246" t="s">
        <v>91</v>
      </c>
      <c r="H246" s="23" t="s">
        <v>92</v>
      </c>
      <c r="I246" s="23" t="s">
        <v>119</v>
      </c>
      <c r="J246" t="s">
        <v>1878</v>
      </c>
      <c r="K246" s="23" t="s">
        <v>95</v>
      </c>
      <c r="L246" s="20" t="s">
        <v>138</v>
      </c>
      <c r="M246" s="28" t="s">
        <v>1879</v>
      </c>
      <c r="N246" s="23"/>
      <c r="O246" s="23" t="s">
        <v>98</v>
      </c>
      <c r="P246" s="20" t="s">
        <v>269</v>
      </c>
      <c r="Q246" s="20" t="s">
        <v>269</v>
      </c>
      <c r="R246" t="s">
        <v>1880</v>
      </c>
      <c r="S246" t="s">
        <v>1881</v>
      </c>
      <c r="T246" t="s">
        <v>1882</v>
      </c>
      <c r="U246" s="6">
        <v>65346667</v>
      </c>
      <c r="V246" s="6">
        <v>65346667</v>
      </c>
      <c r="W246" s="29">
        <v>5800000</v>
      </c>
      <c r="X246" s="29">
        <v>0</v>
      </c>
      <c r="Y246" s="23" t="s">
        <v>104</v>
      </c>
      <c r="Z246" t="s">
        <v>98</v>
      </c>
      <c r="AA246" t="s">
        <v>105</v>
      </c>
      <c r="AB246" s="30"/>
      <c r="AC246" s="30"/>
      <c r="AD246" s="30"/>
      <c r="AE246" s="24">
        <v>5524</v>
      </c>
      <c r="AF246" s="31">
        <v>45295</v>
      </c>
      <c r="AG246">
        <v>32624</v>
      </c>
      <c r="AH246" s="26">
        <v>45314</v>
      </c>
      <c r="AI246" s="32" t="s">
        <v>106</v>
      </c>
      <c r="AJ246" t="s">
        <v>940</v>
      </c>
      <c r="AK246" s="33"/>
      <c r="AL246" t="s">
        <v>98</v>
      </c>
      <c r="AM246" s="26">
        <v>45313</v>
      </c>
      <c r="AN246" s="23" t="s">
        <v>108</v>
      </c>
      <c r="AO246" s="23" t="s">
        <v>108</v>
      </c>
      <c r="AP246" t="s">
        <v>109</v>
      </c>
      <c r="AQ246" t="s">
        <v>274</v>
      </c>
      <c r="AR246" t="s">
        <v>275</v>
      </c>
      <c r="AS246" t="s">
        <v>269</v>
      </c>
      <c r="AT246" s="23">
        <v>80111600</v>
      </c>
      <c r="AU246" s="41" t="s">
        <v>1883</v>
      </c>
      <c r="AV246" s="23" t="s">
        <v>113</v>
      </c>
      <c r="AW246" s="20" t="s">
        <v>114</v>
      </c>
      <c r="AX246" s="26">
        <v>45313</v>
      </c>
      <c r="AY246" s="20" t="s">
        <v>115</v>
      </c>
      <c r="AZ246" s="26">
        <v>45313</v>
      </c>
      <c r="BA246" s="26">
        <v>45314</v>
      </c>
      <c r="BB246" s="26">
        <v>45656</v>
      </c>
      <c r="BC246" s="35">
        <f>+Tabla3[[#This Row],[FECHA TERMINACION
(INICIAL)]]-Tabla3[[#This Row],[FECHA INICIO]]</f>
        <v>342</v>
      </c>
      <c r="BD246" s="35">
        <f>+Tabla3[[#This Row],[PLAZO DE EJECUCIÓN EN DÍAS (INICIAL)]]/30</f>
        <v>11.4</v>
      </c>
      <c r="BE246" t="s">
        <v>1616</v>
      </c>
      <c r="BF246" s="29">
        <f>+[1]BD_2!E246</f>
        <v>0</v>
      </c>
      <c r="BG246" s="29">
        <f>[1]BD_2!BA246</f>
        <v>0</v>
      </c>
      <c r="BH246" s="23">
        <f>[1]BD_2!CF246</f>
        <v>0</v>
      </c>
      <c r="BI246" s="23">
        <f>+COUNTIF(Tabla3[[#This Row],[VALOR REDUCIDO]:[TOTAL TIEMPO PRORROGADO EN DÍAS
]],"&lt;&gt;0")</f>
        <v>0</v>
      </c>
      <c r="BJ246" s="23" t="str">
        <f>+[1]BD_2!CG246</f>
        <v>2 NO</v>
      </c>
      <c r="BK246" s="26" t="str">
        <f>[1]BD_2!CL246</f>
        <v>2 NO</v>
      </c>
      <c r="BL246" s="23" t="s">
        <v>98</v>
      </c>
      <c r="BM246">
        <f t="shared" si="19"/>
        <v>342</v>
      </c>
      <c r="BN246" s="36">
        <f t="shared" si="20"/>
        <v>45314</v>
      </c>
      <c r="BO246" s="36">
        <f t="shared" si="21"/>
        <v>45656</v>
      </c>
      <c r="BP246" s="37" t="e">
        <f>IF(((#REF!-$BN246)/($BO246-$BN246))&gt;=100%,100%,((#REF!-$BN246)/($BO246-$BN246)))</f>
        <v>#REF!</v>
      </c>
      <c r="BQ246" s="29">
        <f t="shared" si="22"/>
        <v>65346667</v>
      </c>
      <c r="BR246" s="23" t="e">
        <f>+IF(BK246="1 SI","FINALIZADO",IF($BO246&lt;=#REF!,"FINALIZADO","EJECUCIÓN"))</f>
        <v>#REF!</v>
      </c>
      <c r="BS246" s="23">
        <v>65346667</v>
      </c>
      <c r="BT246" s="23">
        <f>+Tabla3[[#This Row],[VALOR TOTAL DE CONTRATO (ANTES DE LIQUIDACIÓN - LIBERACIÓN DE SALDOS)]]-Tabla3[[#This Row],[RECURSO TOTALES DESEMBOLSADOS]]</f>
        <v>0</v>
      </c>
      <c r="BU246" s="23"/>
      <c r="BW246" s="23" t="s">
        <v>98</v>
      </c>
      <c r="BX246" s="23" t="str">
        <f t="shared" si="18"/>
        <v>enero</v>
      </c>
      <c r="BY246" s="23" t="s">
        <v>113</v>
      </c>
      <c r="BZ246" s="23" t="s">
        <v>113</v>
      </c>
      <c r="CA246" s="23" t="s">
        <v>113</v>
      </c>
      <c r="CB246" t="s">
        <v>117</v>
      </c>
      <c r="CC246" t="s">
        <v>118</v>
      </c>
    </row>
    <row r="247" spans="1:81" x14ac:dyDescent="0.25">
      <c r="A247" s="23">
        <v>2024</v>
      </c>
      <c r="B247" s="25">
        <v>233</v>
      </c>
      <c r="C247" s="23" t="s">
        <v>87</v>
      </c>
      <c r="D247" t="s">
        <v>88</v>
      </c>
      <c r="E247" t="s">
        <v>89</v>
      </c>
      <c r="F247" t="s">
        <v>90</v>
      </c>
      <c r="G247" t="s">
        <v>91</v>
      </c>
      <c r="H247" s="23" t="s">
        <v>92</v>
      </c>
      <c r="I247" s="23" t="s">
        <v>119</v>
      </c>
      <c r="J247" t="s">
        <v>1884</v>
      </c>
      <c r="K247" s="23" t="s">
        <v>95</v>
      </c>
      <c r="L247" s="20" t="s">
        <v>121</v>
      </c>
      <c r="M247" s="28" t="s">
        <v>1885</v>
      </c>
      <c r="N247" s="23"/>
      <c r="O247" s="23" t="s">
        <v>98</v>
      </c>
      <c r="P247" s="20" t="s">
        <v>186</v>
      </c>
      <c r="Q247" s="20" t="s">
        <v>186</v>
      </c>
      <c r="R247" t="s">
        <v>1886</v>
      </c>
      <c r="S247" t="s">
        <v>1887</v>
      </c>
      <c r="T247" t="s">
        <v>553</v>
      </c>
      <c r="U247" s="6">
        <v>90640000</v>
      </c>
      <c r="V247" s="6">
        <v>90640000</v>
      </c>
      <c r="W247" s="29">
        <v>8240000</v>
      </c>
      <c r="X247" s="29">
        <v>0</v>
      </c>
      <c r="Y247" s="23" t="s">
        <v>104</v>
      </c>
      <c r="Z247" t="s">
        <v>98</v>
      </c>
      <c r="AA247" t="s">
        <v>105</v>
      </c>
      <c r="AB247" s="30"/>
      <c r="AC247" s="30"/>
      <c r="AD247" s="30"/>
      <c r="AE247" s="24">
        <v>3224</v>
      </c>
      <c r="AF247" s="31">
        <v>45294</v>
      </c>
      <c r="AG247">
        <v>38224</v>
      </c>
      <c r="AH247" s="26">
        <v>45316</v>
      </c>
      <c r="AI247" s="32" t="s">
        <v>106</v>
      </c>
      <c r="AJ247" t="s">
        <v>190</v>
      </c>
      <c r="AK247" s="33"/>
      <c r="AL247" t="s">
        <v>98</v>
      </c>
      <c r="AM247" s="26">
        <v>45315</v>
      </c>
      <c r="AN247" s="23" t="s">
        <v>108</v>
      </c>
      <c r="AO247" s="23" t="s">
        <v>108</v>
      </c>
      <c r="AP247" t="s">
        <v>109</v>
      </c>
      <c r="AQ247" t="s">
        <v>554</v>
      </c>
      <c r="AR247" t="s">
        <v>1888</v>
      </c>
      <c r="AS247" t="s">
        <v>186</v>
      </c>
      <c r="AT247" s="23">
        <v>80111600</v>
      </c>
      <c r="AU247" s="41" t="s">
        <v>1889</v>
      </c>
      <c r="AV247" s="23" t="s">
        <v>113</v>
      </c>
      <c r="AW247" s="20" t="s">
        <v>114</v>
      </c>
      <c r="AX247" s="26">
        <v>45315</v>
      </c>
      <c r="AY247" s="20" t="s">
        <v>144</v>
      </c>
      <c r="AZ247" s="26">
        <v>45315</v>
      </c>
      <c r="BA247" s="26">
        <v>45316</v>
      </c>
      <c r="BB247" s="26">
        <v>45650</v>
      </c>
      <c r="BC247" s="35">
        <f>+Tabla3[[#This Row],[FECHA TERMINACION
(INICIAL)]]-Tabla3[[#This Row],[FECHA INICIO]]</f>
        <v>334</v>
      </c>
      <c r="BD247" s="35">
        <f>+Tabla3[[#This Row],[PLAZO DE EJECUCIÓN EN DÍAS (INICIAL)]]/30</f>
        <v>11.133333333333333</v>
      </c>
      <c r="BE247" t="s">
        <v>1890</v>
      </c>
      <c r="BF247" s="29">
        <f>+[1]BD_2!E247</f>
        <v>0</v>
      </c>
      <c r="BG247" s="29">
        <f>[1]BD_2!BA247</f>
        <v>1648000</v>
      </c>
      <c r="BH247" s="23">
        <f>[1]BD_2!CF247</f>
        <v>6</v>
      </c>
      <c r="BI247" s="23">
        <f>+COUNTIF(Tabla3[[#This Row],[VALOR REDUCIDO]:[TOTAL TIEMPO PRORROGADO EN DÍAS
]],"&lt;&gt;0")</f>
        <v>2</v>
      </c>
      <c r="BJ247" s="23" t="str">
        <f>+[1]BD_2!CG247</f>
        <v>2 NO</v>
      </c>
      <c r="BK247" s="26" t="str">
        <f>[1]BD_2!CL247</f>
        <v>2 NO</v>
      </c>
      <c r="BL247" s="23" t="s">
        <v>98</v>
      </c>
      <c r="BM247">
        <f t="shared" si="19"/>
        <v>340</v>
      </c>
      <c r="BN247" s="36">
        <f t="shared" si="20"/>
        <v>45316</v>
      </c>
      <c r="BO247" s="36">
        <f t="shared" si="21"/>
        <v>45656</v>
      </c>
      <c r="BP247" s="37" t="e">
        <f>IF(((#REF!-$BN247)/($BO247-$BN247))&gt;=100%,100%,((#REF!-$BN247)/($BO247-$BN247)))</f>
        <v>#REF!</v>
      </c>
      <c r="BQ247" s="29">
        <f t="shared" si="22"/>
        <v>92288000</v>
      </c>
      <c r="BR247" s="23" t="e">
        <f>+IF(BK247="1 SI","FINALIZADO",IF($BO247&lt;=#REF!,"FINALIZADO","EJECUCIÓN"))</f>
        <v>#REF!</v>
      </c>
      <c r="BS247" s="23">
        <v>92288000</v>
      </c>
      <c r="BT247" s="23">
        <f>+Tabla3[[#This Row],[VALOR TOTAL DE CONTRATO (ANTES DE LIQUIDACIÓN - LIBERACIÓN DE SALDOS)]]-Tabla3[[#This Row],[RECURSO TOTALES DESEMBOLSADOS]]</f>
        <v>0</v>
      </c>
      <c r="BU247" s="23"/>
      <c r="BW247" s="23" t="s">
        <v>98</v>
      </c>
      <c r="BX247" s="23" t="str">
        <f t="shared" si="18"/>
        <v>enero</v>
      </c>
      <c r="BY247" s="23" t="s">
        <v>113</v>
      </c>
      <c r="BZ247" s="23" t="s">
        <v>113</v>
      </c>
      <c r="CA247" s="23" t="s">
        <v>113</v>
      </c>
      <c r="CB247" t="s">
        <v>117</v>
      </c>
      <c r="CC247" t="s">
        <v>118</v>
      </c>
    </row>
    <row r="248" spans="1:81" x14ac:dyDescent="0.25">
      <c r="A248" s="23">
        <v>2024</v>
      </c>
      <c r="B248" s="25">
        <v>234</v>
      </c>
      <c r="C248" s="23" t="s">
        <v>87</v>
      </c>
      <c r="D248" t="s">
        <v>88</v>
      </c>
      <c r="E248" t="s">
        <v>89</v>
      </c>
      <c r="F248" t="s">
        <v>90</v>
      </c>
      <c r="G248" t="s">
        <v>91</v>
      </c>
      <c r="H248" s="23" t="s">
        <v>92</v>
      </c>
      <c r="I248" s="23" t="s">
        <v>119</v>
      </c>
      <c r="J248" t="s">
        <v>1891</v>
      </c>
      <c r="K248" s="23" t="s">
        <v>95</v>
      </c>
      <c r="L248" s="20" t="s">
        <v>121</v>
      </c>
      <c r="M248" s="28" t="s">
        <v>1892</v>
      </c>
      <c r="N248" s="23"/>
      <c r="O248" s="23" t="s">
        <v>98</v>
      </c>
      <c r="P248" s="20" t="s">
        <v>186</v>
      </c>
      <c r="Q248" s="20" t="s">
        <v>186</v>
      </c>
      <c r="R248" t="s">
        <v>1893</v>
      </c>
      <c r="S248" t="s">
        <v>1894</v>
      </c>
      <c r="T248" t="s">
        <v>1895</v>
      </c>
      <c r="U248" s="6">
        <v>115360000</v>
      </c>
      <c r="V248" s="6">
        <v>115360000</v>
      </c>
      <c r="W248" s="29">
        <v>10300000</v>
      </c>
      <c r="X248" s="29">
        <v>0</v>
      </c>
      <c r="Y248" s="23" t="s">
        <v>104</v>
      </c>
      <c r="Z248" t="s">
        <v>98</v>
      </c>
      <c r="AA248" t="s">
        <v>105</v>
      </c>
      <c r="AB248" s="30"/>
      <c r="AC248" s="30"/>
      <c r="AD248" s="30"/>
      <c r="AE248" s="24">
        <v>3224</v>
      </c>
      <c r="AF248" s="31">
        <v>45294</v>
      </c>
      <c r="AG248">
        <v>38024</v>
      </c>
      <c r="AH248" s="26">
        <v>45316</v>
      </c>
      <c r="AI248" s="32" t="s">
        <v>106</v>
      </c>
      <c r="AJ248" t="s">
        <v>190</v>
      </c>
      <c r="AK248" s="33"/>
      <c r="AL248" t="s">
        <v>98</v>
      </c>
      <c r="AM248" s="26">
        <v>45315</v>
      </c>
      <c r="AN248" s="23" t="s">
        <v>108</v>
      </c>
      <c r="AO248" s="23" t="s">
        <v>108</v>
      </c>
      <c r="AP248" t="s">
        <v>109</v>
      </c>
      <c r="AQ248" t="s">
        <v>191</v>
      </c>
      <c r="AR248" t="s">
        <v>192</v>
      </c>
      <c r="AS248" t="s">
        <v>186</v>
      </c>
      <c r="AT248" s="23">
        <v>80111600</v>
      </c>
      <c r="AU248" s="41" t="s">
        <v>1896</v>
      </c>
      <c r="AV248" s="23" t="s">
        <v>113</v>
      </c>
      <c r="AW248" s="20" t="s">
        <v>114</v>
      </c>
      <c r="AX248" s="26">
        <v>45315</v>
      </c>
      <c r="AY248" s="20" t="s">
        <v>144</v>
      </c>
      <c r="AZ248" s="26">
        <v>45315</v>
      </c>
      <c r="BA248" s="26">
        <v>45316</v>
      </c>
      <c r="BB248" s="26">
        <v>45656</v>
      </c>
      <c r="BC248" s="35">
        <f>+Tabla3[[#This Row],[FECHA TERMINACION
(INICIAL)]]-Tabla3[[#This Row],[FECHA INICIO]]</f>
        <v>340</v>
      </c>
      <c r="BD248" s="35">
        <f>+Tabla3[[#This Row],[PLAZO DE EJECUCIÓN EN DÍAS (INICIAL)]]/30</f>
        <v>11.333333333333334</v>
      </c>
      <c r="BE248" t="s">
        <v>1897</v>
      </c>
      <c r="BF248" s="29">
        <f>+[1]BD_2!E248</f>
        <v>0</v>
      </c>
      <c r="BG248" s="29">
        <f>[1]BD_2!BA248</f>
        <v>0</v>
      </c>
      <c r="BH248" s="23">
        <f>[1]BD_2!CF248</f>
        <v>0</v>
      </c>
      <c r="BI248" s="23">
        <f>+COUNTIF(Tabla3[[#This Row],[VALOR REDUCIDO]:[TOTAL TIEMPO PRORROGADO EN DÍAS
]],"&lt;&gt;0")</f>
        <v>0</v>
      </c>
      <c r="BJ248" s="23" t="str">
        <f>+[1]BD_2!CG248</f>
        <v>2 NO</v>
      </c>
      <c r="BK248" s="26" t="str">
        <f>[1]BD_2!CL248</f>
        <v>2 NO</v>
      </c>
      <c r="BL248" s="23" t="s">
        <v>98</v>
      </c>
      <c r="BM248">
        <f t="shared" si="19"/>
        <v>340</v>
      </c>
      <c r="BN248" s="36">
        <f t="shared" si="20"/>
        <v>45316</v>
      </c>
      <c r="BO248" s="36">
        <f t="shared" si="21"/>
        <v>45656</v>
      </c>
      <c r="BP248" s="37" t="e">
        <f>IF(((#REF!-$BN248)/($BO248-$BN248))&gt;=100%,100%,((#REF!-$BN248)/($BO248-$BN248)))</f>
        <v>#REF!</v>
      </c>
      <c r="BQ248" s="29">
        <f t="shared" si="22"/>
        <v>115360000</v>
      </c>
      <c r="BR248" s="23" t="e">
        <f>+IF(BK248="1 SI","FINALIZADO",IF($BO248&lt;=#REF!,"FINALIZADO","EJECUCIÓN"))</f>
        <v>#REF!</v>
      </c>
      <c r="BS248" s="23">
        <v>115360000</v>
      </c>
      <c r="BT248" s="23">
        <f>+Tabla3[[#This Row],[VALOR TOTAL DE CONTRATO (ANTES DE LIQUIDACIÓN - LIBERACIÓN DE SALDOS)]]-Tabla3[[#This Row],[RECURSO TOTALES DESEMBOLSADOS]]</f>
        <v>0</v>
      </c>
      <c r="BU248" s="23"/>
      <c r="BW248" s="23" t="s">
        <v>98</v>
      </c>
      <c r="BX248" s="23" t="str">
        <f t="shared" si="18"/>
        <v>enero</v>
      </c>
      <c r="BY248" s="23" t="s">
        <v>113</v>
      </c>
      <c r="BZ248" s="23" t="s">
        <v>113</v>
      </c>
      <c r="CA248" s="23" t="s">
        <v>113</v>
      </c>
      <c r="CB248" t="s">
        <v>117</v>
      </c>
      <c r="CC248" t="s">
        <v>118</v>
      </c>
    </row>
    <row r="249" spans="1:81" x14ac:dyDescent="0.25">
      <c r="A249" s="23">
        <v>2024</v>
      </c>
      <c r="B249" s="25">
        <v>235</v>
      </c>
      <c r="C249" s="23" t="s">
        <v>87</v>
      </c>
      <c r="D249" t="s">
        <v>88</v>
      </c>
      <c r="E249" t="s">
        <v>89</v>
      </c>
      <c r="F249" t="s">
        <v>90</v>
      </c>
      <c r="G249" t="s">
        <v>91</v>
      </c>
      <c r="H249" s="23" t="s">
        <v>92</v>
      </c>
      <c r="I249" s="23" t="s">
        <v>119</v>
      </c>
      <c r="J249" t="s">
        <v>1898</v>
      </c>
      <c r="K249" s="23" t="s">
        <v>95</v>
      </c>
      <c r="L249" s="20" t="s">
        <v>1671</v>
      </c>
      <c r="M249" s="28" t="s">
        <v>1899</v>
      </c>
      <c r="N249" s="23"/>
      <c r="O249" s="23" t="s">
        <v>98</v>
      </c>
      <c r="P249" s="20" t="s">
        <v>1514</v>
      </c>
      <c r="Q249" s="20" t="s">
        <v>1514</v>
      </c>
      <c r="R249" t="s">
        <v>1900</v>
      </c>
      <c r="S249" s="49" t="s">
        <v>1901</v>
      </c>
      <c r="T249" t="s">
        <v>1902</v>
      </c>
      <c r="U249" s="6">
        <v>82856667</v>
      </c>
      <c r="V249" s="6">
        <v>82856667</v>
      </c>
      <c r="W249" s="29">
        <v>7420000</v>
      </c>
      <c r="X249" s="29">
        <v>0</v>
      </c>
      <c r="Y249" s="23" t="s">
        <v>104</v>
      </c>
      <c r="Z249" t="s">
        <v>98</v>
      </c>
      <c r="AA249" t="s">
        <v>105</v>
      </c>
      <c r="AB249" s="30"/>
      <c r="AC249" s="30"/>
      <c r="AD249" s="30"/>
      <c r="AE249" s="24">
        <v>9024</v>
      </c>
      <c r="AF249" s="31">
        <v>45300</v>
      </c>
      <c r="AG249">
        <v>42724</v>
      </c>
      <c r="AH249" s="26">
        <v>45317</v>
      </c>
      <c r="AI249" s="32" t="s">
        <v>106</v>
      </c>
      <c r="AJ249" t="s">
        <v>1465</v>
      </c>
      <c r="AK249" s="33"/>
      <c r="AL249" t="s">
        <v>98</v>
      </c>
      <c r="AM249" s="26">
        <v>45315</v>
      </c>
      <c r="AN249" s="23" t="s">
        <v>108</v>
      </c>
      <c r="AO249" s="23" t="s">
        <v>108</v>
      </c>
      <c r="AP249" t="s">
        <v>109</v>
      </c>
      <c r="AQ249" t="s">
        <v>1903</v>
      </c>
      <c r="AR249" t="s">
        <v>1731</v>
      </c>
      <c r="AS249" s="20" t="s">
        <v>1514</v>
      </c>
      <c r="AT249" s="23">
        <v>80111600</v>
      </c>
      <c r="AU249" s="41" t="s">
        <v>1904</v>
      </c>
      <c r="AV249" s="23" t="s">
        <v>113</v>
      </c>
      <c r="AW249" s="20" t="s">
        <v>114</v>
      </c>
      <c r="AX249" s="26">
        <v>45315</v>
      </c>
      <c r="AY249" s="20" t="s">
        <v>115</v>
      </c>
      <c r="AZ249" s="26">
        <v>45315</v>
      </c>
      <c r="BA249" s="26">
        <v>45317</v>
      </c>
      <c r="BB249" s="26">
        <v>45656</v>
      </c>
      <c r="BC249" s="35">
        <f>+Tabla3[[#This Row],[FECHA TERMINACION
(INICIAL)]]-Tabla3[[#This Row],[FECHA INICIO]]</f>
        <v>339</v>
      </c>
      <c r="BD249" s="35">
        <f>+Tabla3[[#This Row],[PLAZO DE EJECUCIÓN EN DÍAS (INICIAL)]]/30</f>
        <v>11.3</v>
      </c>
      <c r="BE249" t="s">
        <v>1905</v>
      </c>
      <c r="BF249" s="29">
        <f>+[1]BD_2!E249</f>
        <v>0</v>
      </c>
      <c r="BG249" s="29">
        <f>[1]BD_2!BA249</f>
        <v>0</v>
      </c>
      <c r="BH249" s="23">
        <f>[1]BD_2!CF249</f>
        <v>0</v>
      </c>
      <c r="BI249" s="23">
        <f>+COUNTIF(Tabla3[[#This Row],[VALOR REDUCIDO]:[TOTAL TIEMPO PRORROGADO EN DÍAS
]],"&lt;&gt;0")</f>
        <v>0</v>
      </c>
      <c r="BJ249" s="23" t="str">
        <f>+[1]BD_2!CG249</f>
        <v>2 NO</v>
      </c>
      <c r="BK249" s="26" t="str">
        <f>[1]BD_2!CL249</f>
        <v>2 NO</v>
      </c>
      <c r="BL249" s="23" t="s">
        <v>98</v>
      </c>
      <c r="BM249">
        <f t="shared" si="19"/>
        <v>339</v>
      </c>
      <c r="BN249" s="36">
        <f t="shared" si="20"/>
        <v>45317</v>
      </c>
      <c r="BO249" s="36">
        <f t="shared" si="21"/>
        <v>45656</v>
      </c>
      <c r="BP249" s="37" t="e">
        <f>IF(((#REF!-$BN249)/($BO249-$BN249))&gt;=100%,100%,((#REF!-$BN249)/($BO249-$BN249)))</f>
        <v>#REF!</v>
      </c>
      <c r="BQ249" s="29">
        <f t="shared" si="22"/>
        <v>82856667</v>
      </c>
      <c r="BR249" s="23" t="e">
        <f>+IF(BK249="1 SI","FINALIZADO",IF($BO249&lt;=#REF!,"FINALIZADO","EJECUCIÓN"))</f>
        <v>#REF!</v>
      </c>
      <c r="BS249" s="23">
        <v>82856667</v>
      </c>
      <c r="BT249" s="23">
        <f>+Tabla3[[#This Row],[VALOR TOTAL DE CONTRATO (ANTES DE LIQUIDACIÓN - LIBERACIÓN DE SALDOS)]]-Tabla3[[#This Row],[RECURSO TOTALES DESEMBOLSADOS]]</f>
        <v>0</v>
      </c>
      <c r="BU249" s="23"/>
      <c r="BW249" s="23" t="s">
        <v>98</v>
      </c>
      <c r="BX249" s="23" t="str">
        <f t="shared" si="18"/>
        <v>enero</v>
      </c>
      <c r="BY249" s="23" t="s">
        <v>113</v>
      </c>
      <c r="BZ249" s="23" t="s">
        <v>113</v>
      </c>
      <c r="CA249" s="23" t="s">
        <v>113</v>
      </c>
      <c r="CB249" t="s">
        <v>117</v>
      </c>
      <c r="CC249" t="s">
        <v>118</v>
      </c>
    </row>
    <row r="250" spans="1:81" x14ac:dyDescent="0.25">
      <c r="A250" s="23">
        <v>2024</v>
      </c>
      <c r="B250" s="25">
        <v>236</v>
      </c>
      <c r="C250" s="23" t="s">
        <v>87</v>
      </c>
      <c r="D250" t="s">
        <v>88</v>
      </c>
      <c r="E250" t="s">
        <v>89</v>
      </c>
      <c r="F250" t="s">
        <v>90</v>
      </c>
      <c r="G250" t="s">
        <v>91</v>
      </c>
      <c r="H250" s="23" t="s">
        <v>92</v>
      </c>
      <c r="I250" s="23" t="s">
        <v>93</v>
      </c>
      <c r="J250" t="s">
        <v>1906</v>
      </c>
      <c r="K250" s="23" t="s">
        <v>95</v>
      </c>
      <c r="L250" s="20" t="s">
        <v>1019</v>
      </c>
      <c r="M250" s="28" t="s">
        <v>1907</v>
      </c>
      <c r="N250" s="23"/>
      <c r="O250" s="23" t="s">
        <v>98</v>
      </c>
      <c r="P250" s="20" t="s">
        <v>705</v>
      </c>
      <c r="Q250" s="20" t="s">
        <v>100</v>
      </c>
      <c r="R250" t="s">
        <v>1908</v>
      </c>
      <c r="S250" s="49" t="s">
        <v>1909</v>
      </c>
      <c r="T250" t="s">
        <v>1910</v>
      </c>
      <c r="U250" s="6">
        <v>42937267</v>
      </c>
      <c r="V250" s="6">
        <v>42937267</v>
      </c>
      <c r="W250" s="29">
        <v>3811000</v>
      </c>
      <c r="X250" s="29">
        <v>0</v>
      </c>
      <c r="Y250" s="23" t="s">
        <v>104</v>
      </c>
      <c r="Z250" t="s">
        <v>98</v>
      </c>
      <c r="AA250" t="s">
        <v>105</v>
      </c>
      <c r="AB250" s="30"/>
      <c r="AC250" s="30"/>
      <c r="AD250" s="30"/>
      <c r="AE250" s="24">
        <v>4124</v>
      </c>
      <c r="AF250" s="31">
        <v>45294</v>
      </c>
      <c r="AG250">
        <v>35324</v>
      </c>
      <c r="AH250" s="26">
        <v>45315</v>
      </c>
      <c r="AI250" s="32" t="s">
        <v>106</v>
      </c>
      <c r="AJ250" t="s">
        <v>107</v>
      </c>
      <c r="AK250" s="33"/>
      <c r="AL250" t="s">
        <v>98</v>
      </c>
      <c r="AM250" s="26">
        <v>45314</v>
      </c>
      <c r="AN250" s="23" t="s">
        <v>108</v>
      </c>
      <c r="AO250" s="23" t="s">
        <v>108</v>
      </c>
      <c r="AP250" t="s">
        <v>109</v>
      </c>
      <c r="AQ250" t="s">
        <v>566</v>
      </c>
      <c r="AR250" t="s">
        <v>709</v>
      </c>
      <c r="AS250" t="s">
        <v>100</v>
      </c>
      <c r="AT250" s="23">
        <v>80111600</v>
      </c>
      <c r="AU250" s="41" t="s">
        <v>1911</v>
      </c>
      <c r="AV250" s="23" t="s">
        <v>113</v>
      </c>
      <c r="AW250" s="20" t="s">
        <v>114</v>
      </c>
      <c r="AX250" s="26">
        <v>45314</v>
      </c>
      <c r="AY250" s="20" t="s">
        <v>144</v>
      </c>
      <c r="AZ250" s="26">
        <v>45314</v>
      </c>
      <c r="BA250" s="26">
        <v>45315</v>
      </c>
      <c r="BB250" s="26">
        <v>45656</v>
      </c>
      <c r="BC250" s="35">
        <f>+Tabla3[[#This Row],[FECHA TERMINACION
(INICIAL)]]-Tabla3[[#This Row],[FECHA INICIO]]</f>
        <v>341</v>
      </c>
      <c r="BD250" s="35">
        <f>+Tabla3[[#This Row],[PLAZO DE EJECUCIÓN EN DÍAS (INICIAL)]]/30</f>
        <v>11.366666666666667</v>
      </c>
      <c r="BE250" t="s">
        <v>1912</v>
      </c>
      <c r="BF250" s="29">
        <f>+[1]BD_2!E250</f>
        <v>127034</v>
      </c>
      <c r="BG250" s="29">
        <f>[1]BD_2!BA250</f>
        <v>0</v>
      </c>
      <c r="BH250" s="23">
        <f>[1]BD_2!CF250</f>
        <v>0</v>
      </c>
      <c r="BI250" s="23">
        <f>+COUNTIF(Tabla3[[#This Row],[VALOR REDUCIDO]:[TOTAL TIEMPO PRORROGADO EN DÍAS
]],"&lt;&gt;0")</f>
        <v>1</v>
      </c>
      <c r="BJ250" s="23" t="str">
        <f>+[1]BD_2!CG250</f>
        <v>2 NO</v>
      </c>
      <c r="BK250" s="26" t="str">
        <f>[1]BD_2!CL250</f>
        <v>2 NO</v>
      </c>
      <c r="BL250" s="23" t="s">
        <v>98</v>
      </c>
      <c r="BM250">
        <f t="shared" si="19"/>
        <v>341</v>
      </c>
      <c r="BN250" s="36">
        <f t="shared" si="20"/>
        <v>45315</v>
      </c>
      <c r="BO250" s="36">
        <f t="shared" si="21"/>
        <v>45656</v>
      </c>
      <c r="BP250" s="37" t="e">
        <f>IF(((#REF!-$BN250)/($BO250-$BN250))&gt;=100%,100%,((#REF!-$BN250)/($BO250-$BN250)))</f>
        <v>#REF!</v>
      </c>
      <c r="BQ250" s="29">
        <f t="shared" si="22"/>
        <v>42810233</v>
      </c>
      <c r="BR250" s="23" t="e">
        <f>+IF(BK250="1 SI","FINALIZADO",IF($BO250&lt;=#REF!,"FINALIZADO","EJECUCIÓN"))</f>
        <v>#REF!</v>
      </c>
      <c r="BS250" s="23">
        <v>42810233</v>
      </c>
      <c r="BT250" s="23">
        <f>+Tabla3[[#This Row],[VALOR TOTAL DE CONTRATO (ANTES DE LIQUIDACIÓN - LIBERACIÓN DE SALDOS)]]-Tabla3[[#This Row],[RECURSO TOTALES DESEMBOLSADOS]]</f>
        <v>0</v>
      </c>
      <c r="BU250" s="23"/>
      <c r="BW250" s="23" t="s">
        <v>98</v>
      </c>
      <c r="BX250" s="23" t="str">
        <f t="shared" si="18"/>
        <v>enero</v>
      </c>
      <c r="BY250" s="23" t="s">
        <v>113</v>
      </c>
      <c r="BZ250" s="23" t="s">
        <v>113</v>
      </c>
      <c r="CA250" s="23" t="s">
        <v>113</v>
      </c>
      <c r="CB250" t="s">
        <v>117</v>
      </c>
      <c r="CC250" t="s">
        <v>118</v>
      </c>
    </row>
    <row r="251" spans="1:81" x14ac:dyDescent="0.25">
      <c r="A251" s="23">
        <v>2024</v>
      </c>
      <c r="B251" s="25">
        <v>237</v>
      </c>
      <c r="C251" s="23" t="s">
        <v>87</v>
      </c>
      <c r="D251" t="s">
        <v>88</v>
      </c>
      <c r="E251" t="s">
        <v>89</v>
      </c>
      <c r="F251" t="s">
        <v>90</v>
      </c>
      <c r="G251" t="s">
        <v>91</v>
      </c>
      <c r="H251" s="23" t="s">
        <v>92</v>
      </c>
      <c r="I251" s="23" t="s">
        <v>119</v>
      </c>
      <c r="J251" t="s">
        <v>1913</v>
      </c>
      <c r="K251" s="23" t="s">
        <v>95</v>
      </c>
      <c r="L251" s="20" t="s">
        <v>1914</v>
      </c>
      <c r="M251" s="28" t="s">
        <v>1915</v>
      </c>
      <c r="N251" s="23"/>
      <c r="O251" s="23" t="s">
        <v>98</v>
      </c>
      <c r="P251" s="20" t="s">
        <v>294</v>
      </c>
      <c r="Q251" s="20" t="s">
        <v>294</v>
      </c>
      <c r="R251" t="s">
        <v>1916</v>
      </c>
      <c r="S251" s="51" t="s">
        <v>1917</v>
      </c>
      <c r="T251" t="s">
        <v>1918</v>
      </c>
      <c r="U251" s="6">
        <v>47236717</v>
      </c>
      <c r="V251" s="6">
        <v>47236717</v>
      </c>
      <c r="W251" s="29">
        <v>4205049</v>
      </c>
      <c r="X251" s="29">
        <v>0</v>
      </c>
      <c r="Y251" s="23" t="s">
        <v>104</v>
      </c>
      <c r="Z251" t="s">
        <v>98</v>
      </c>
      <c r="AA251" t="s">
        <v>105</v>
      </c>
      <c r="AB251" s="30"/>
      <c r="AC251" s="30"/>
      <c r="AD251" s="30"/>
      <c r="AE251" s="24">
        <v>3424</v>
      </c>
      <c r="AF251" s="31">
        <v>45294</v>
      </c>
      <c r="AG251">
        <v>33724</v>
      </c>
      <c r="AH251" s="26">
        <v>45315</v>
      </c>
      <c r="AI251" s="32" t="s">
        <v>106</v>
      </c>
      <c r="AJ251" t="s">
        <v>107</v>
      </c>
      <c r="AK251" s="33"/>
      <c r="AL251" t="s">
        <v>98</v>
      </c>
      <c r="AM251" s="26">
        <v>45314</v>
      </c>
      <c r="AN251" s="23" t="s">
        <v>108</v>
      </c>
      <c r="AO251" s="23" t="s">
        <v>108</v>
      </c>
      <c r="AP251" t="s">
        <v>109</v>
      </c>
      <c r="AQ251" t="s">
        <v>298</v>
      </c>
      <c r="AR251" t="s">
        <v>299</v>
      </c>
      <c r="AS251" t="s">
        <v>294</v>
      </c>
      <c r="AT251" s="23">
        <v>80111600</v>
      </c>
      <c r="AU251" s="41" t="s">
        <v>1919</v>
      </c>
      <c r="AV251" s="23" t="s">
        <v>113</v>
      </c>
      <c r="AW251" s="20" t="s">
        <v>114</v>
      </c>
      <c r="AX251" s="26">
        <v>45314</v>
      </c>
      <c r="AY251" s="20" t="s">
        <v>144</v>
      </c>
      <c r="AZ251" s="26">
        <v>45314</v>
      </c>
      <c r="BA251" s="26">
        <v>45315</v>
      </c>
      <c r="BB251" s="26">
        <v>45573</v>
      </c>
      <c r="BC251" s="35">
        <f>+Tabla3[[#This Row],[FECHA TERMINACION
(INICIAL)]]-Tabla3[[#This Row],[FECHA INICIO]]</f>
        <v>258</v>
      </c>
      <c r="BD251" s="35">
        <f>+Tabla3[[#This Row],[PLAZO DE EJECUCIÓN EN DÍAS (INICIAL)]]/30</f>
        <v>8.6</v>
      </c>
      <c r="BE251" t="s">
        <v>1920</v>
      </c>
      <c r="BF251" s="29">
        <f>+[1]BD_2!E251</f>
        <v>0</v>
      </c>
      <c r="BG251" s="29">
        <f>[1]BD_2!BA251</f>
        <v>0</v>
      </c>
      <c r="BH251" s="23">
        <f>[1]BD_2!CF251</f>
        <v>0</v>
      </c>
      <c r="BI251" s="23">
        <f>+COUNTIF(Tabla3[[#This Row],[VALOR REDUCIDO]:[TOTAL TIEMPO PRORROGADO EN DÍAS
]],"&lt;&gt;0")</f>
        <v>0</v>
      </c>
      <c r="BJ251" s="23" t="str">
        <f>+[1]BD_2!CG251</f>
        <v>2 NO</v>
      </c>
      <c r="BK251" s="26" t="str">
        <f>[1]BD_2!CL251</f>
        <v>2 NO</v>
      </c>
      <c r="BL251" s="23" t="s">
        <v>113</v>
      </c>
      <c r="BM251">
        <f t="shared" si="19"/>
        <v>258</v>
      </c>
      <c r="BN251" s="36">
        <f t="shared" si="20"/>
        <v>45315</v>
      </c>
      <c r="BO251" s="36">
        <f t="shared" si="21"/>
        <v>45573</v>
      </c>
      <c r="BP251" s="37" t="e">
        <f>IF(((#REF!-$BN251)/($BO251-$BN251))&gt;=100%,100%,((#REF!-$BN251)/($BO251-$BN251)))</f>
        <v>#REF!</v>
      </c>
      <c r="BQ251" s="29">
        <f t="shared" si="22"/>
        <v>47236717</v>
      </c>
      <c r="BR251" s="23" t="e">
        <f>+IF(BK251="1 SI","FINALIZADO",IF($BO251&lt;=#REF!,"FINALIZADO","EJECUCIÓN"))</f>
        <v>#REF!</v>
      </c>
      <c r="BS251" s="23">
        <v>35742916</v>
      </c>
      <c r="BT251" s="23">
        <f>+Tabla3[[#This Row],[VALOR TOTAL DE CONTRATO (ANTES DE LIQUIDACIÓN - LIBERACIÓN DE SALDOS)]]-Tabla3[[#This Row],[RECURSO TOTALES DESEMBOLSADOS]]</f>
        <v>11493801</v>
      </c>
      <c r="BU251" s="23"/>
      <c r="BW251" s="23" t="s">
        <v>98</v>
      </c>
      <c r="BX251" s="23" t="str">
        <f t="shared" si="18"/>
        <v>enero</v>
      </c>
      <c r="BY251" s="23" t="s">
        <v>113</v>
      </c>
      <c r="BZ251" s="23" t="s">
        <v>113</v>
      </c>
      <c r="CA251" s="23" t="s">
        <v>113</v>
      </c>
      <c r="CB251" t="s">
        <v>117</v>
      </c>
      <c r="CC251" t="s">
        <v>118</v>
      </c>
    </row>
    <row r="252" spans="1:81" x14ac:dyDescent="0.25">
      <c r="A252" s="23">
        <v>2024</v>
      </c>
      <c r="B252" s="25" t="s">
        <v>1921</v>
      </c>
      <c r="C252" s="23" t="s">
        <v>87</v>
      </c>
      <c r="D252" t="s">
        <v>88</v>
      </c>
      <c r="E252" t="s">
        <v>89</v>
      </c>
      <c r="F252" t="s">
        <v>90</v>
      </c>
      <c r="G252" t="s">
        <v>91</v>
      </c>
      <c r="H252" s="23" t="s">
        <v>92</v>
      </c>
      <c r="I252" s="23" t="s">
        <v>119</v>
      </c>
      <c r="J252" t="s">
        <v>1922</v>
      </c>
      <c r="K252" s="23" t="s">
        <v>95</v>
      </c>
      <c r="L252" s="20" t="s">
        <v>1923</v>
      </c>
      <c r="M252" s="28" t="s">
        <v>1924</v>
      </c>
      <c r="N252" s="23"/>
      <c r="O252" s="23" t="s">
        <v>98</v>
      </c>
      <c r="P252" s="20" t="s">
        <v>294</v>
      </c>
      <c r="Q252" s="20" t="s">
        <v>294</v>
      </c>
      <c r="R252" t="s">
        <v>1916</v>
      </c>
      <c r="S252" s="51" t="s">
        <v>1917</v>
      </c>
      <c r="T252" t="s">
        <v>1925</v>
      </c>
      <c r="U252" s="6">
        <v>11493801</v>
      </c>
      <c r="V252" s="6">
        <v>11493801</v>
      </c>
      <c r="W252" s="29">
        <v>4205049</v>
      </c>
      <c r="X252" s="29">
        <v>0</v>
      </c>
      <c r="Y252" s="23" t="s">
        <v>104</v>
      </c>
      <c r="Z252" t="s">
        <v>98</v>
      </c>
      <c r="AA252" t="s">
        <v>105</v>
      </c>
      <c r="AB252" s="30"/>
      <c r="AC252" s="30"/>
      <c r="AD252" s="30"/>
      <c r="AE252" s="24">
        <v>3424</v>
      </c>
      <c r="AF252" s="31">
        <v>45294</v>
      </c>
      <c r="AG252">
        <v>560824</v>
      </c>
      <c r="AH252" s="26">
        <v>45574</v>
      </c>
      <c r="AI252" s="32" t="s">
        <v>106</v>
      </c>
      <c r="AJ252" t="s">
        <v>107</v>
      </c>
      <c r="AK252" s="33"/>
      <c r="AL252" t="s">
        <v>98</v>
      </c>
      <c r="AM252" s="26">
        <v>45574</v>
      </c>
      <c r="AN252" s="23" t="s">
        <v>108</v>
      </c>
      <c r="AO252" s="23" t="s">
        <v>108</v>
      </c>
      <c r="AP252" t="s">
        <v>109</v>
      </c>
      <c r="AQ252" t="s">
        <v>1926</v>
      </c>
      <c r="AR252" t="s">
        <v>1927</v>
      </c>
      <c r="AS252" t="s">
        <v>294</v>
      </c>
      <c r="AT252" s="23">
        <v>80111600</v>
      </c>
      <c r="AU252" s="41" t="s">
        <v>1919</v>
      </c>
      <c r="AV252" s="23" t="s">
        <v>113</v>
      </c>
      <c r="AW252" s="20" t="s">
        <v>114</v>
      </c>
      <c r="AX252" s="26">
        <v>45314</v>
      </c>
      <c r="AY252" s="20" t="s">
        <v>144</v>
      </c>
      <c r="AZ252" s="26">
        <v>45573</v>
      </c>
      <c r="BA252" s="26">
        <v>45574</v>
      </c>
      <c r="BB252" s="26">
        <v>45656</v>
      </c>
      <c r="BC252" s="35">
        <f>+Tabla3[[#This Row],[FECHA TERMINACION
(INICIAL)]]-Tabla3[[#This Row],[FECHA INICIO]]</f>
        <v>82</v>
      </c>
      <c r="BD252" s="35">
        <f>+Tabla3[[#This Row],[PLAZO DE EJECUCIÓN EN DÍAS (INICIAL)]]/30</f>
        <v>2.7333333333333334</v>
      </c>
      <c r="BE252" t="s">
        <v>1928</v>
      </c>
      <c r="BF252" s="29">
        <f>+[1]BD_2!E252</f>
        <v>0</v>
      </c>
      <c r="BG252" s="29">
        <f>[1]BD_2!BA252</f>
        <v>0</v>
      </c>
      <c r="BH252" s="23">
        <f>[1]BD_2!CF252</f>
        <v>0</v>
      </c>
      <c r="BI252" s="23">
        <f>+COUNTIF(Tabla3[[#This Row],[VALOR REDUCIDO]:[TOTAL TIEMPO PRORROGADO EN DÍAS
]],"&lt;&gt;0")</f>
        <v>0</v>
      </c>
      <c r="BJ252" s="23" t="str">
        <f>+[1]BD_2!CG252</f>
        <v>2 NO</v>
      </c>
      <c r="BK252" s="26" t="str">
        <f>[1]BD_2!CL252</f>
        <v>1 SI</v>
      </c>
      <c r="BL252" s="23" t="s">
        <v>98</v>
      </c>
      <c r="BM252">
        <f>$BO252-$BN252</f>
        <v>82</v>
      </c>
      <c r="BN252" s="36">
        <f>$BA252</f>
        <v>45574</v>
      </c>
      <c r="BO252" s="36">
        <f>$BB252+$BH252</f>
        <v>45656</v>
      </c>
      <c r="BP252" s="37" t="e">
        <f>IF(((#REF!-$BN252)/($BO252-$BN252))&gt;=100%,100%,((#REF!-$BN252)/($BO252-$BN252)))</f>
        <v>#REF!</v>
      </c>
      <c r="BQ252" s="29">
        <f t="shared" si="22"/>
        <v>11493801</v>
      </c>
      <c r="BR252" s="23" t="str">
        <f>+IF(BK252="1 SI","FINALIZADO",IF($BO252&lt;=#REF!,"FINALIZADO","EJECUCIÓN"))</f>
        <v>FINALIZADO</v>
      </c>
      <c r="BS252" s="23">
        <v>4905891</v>
      </c>
      <c r="BT252" s="23">
        <f>+Tabla3[[#This Row],[VALOR TOTAL DE CONTRATO (ANTES DE LIQUIDACIÓN - LIBERACIÓN DE SALDOS)]]-Tabla3[[#This Row],[RECURSO TOTALES DESEMBOLSADOS]]</f>
        <v>6587910</v>
      </c>
      <c r="BU252" s="23"/>
      <c r="BW252" s="43" t="s">
        <v>98</v>
      </c>
      <c r="BX252" s="23" t="str">
        <f t="shared" si="18"/>
        <v>octubre</v>
      </c>
      <c r="BY252" s="43" t="s">
        <v>113</v>
      </c>
      <c r="BZ252" s="43" t="s">
        <v>113</v>
      </c>
      <c r="CA252" s="43" t="s">
        <v>113</v>
      </c>
      <c r="CB252" s="44" t="s">
        <v>117</v>
      </c>
      <c r="CC252" t="s">
        <v>118</v>
      </c>
    </row>
    <row r="253" spans="1:81" x14ac:dyDescent="0.25">
      <c r="A253" s="23">
        <v>2024</v>
      </c>
      <c r="B253" s="25">
        <v>238</v>
      </c>
      <c r="C253" s="23" t="s">
        <v>87</v>
      </c>
      <c r="D253" t="s">
        <v>88</v>
      </c>
      <c r="E253" t="s">
        <v>89</v>
      </c>
      <c r="F253" t="s">
        <v>90</v>
      </c>
      <c r="G253" t="s">
        <v>91</v>
      </c>
      <c r="H253" s="23" t="s">
        <v>92</v>
      </c>
      <c r="I253" s="23" t="s">
        <v>119</v>
      </c>
      <c r="J253" t="s">
        <v>1929</v>
      </c>
      <c r="K253" s="23" t="s">
        <v>95</v>
      </c>
      <c r="L253" s="20" t="s">
        <v>420</v>
      </c>
      <c r="M253" s="28" t="s">
        <v>1930</v>
      </c>
      <c r="N253" s="23"/>
      <c r="O253" s="23" t="s">
        <v>98</v>
      </c>
      <c r="P253" s="20" t="s">
        <v>1931</v>
      </c>
      <c r="Q253" s="20" t="s">
        <v>1931</v>
      </c>
      <c r="R253" t="s">
        <v>1932</v>
      </c>
      <c r="S253" s="51" t="s">
        <v>1933</v>
      </c>
      <c r="T253" t="s">
        <v>1934</v>
      </c>
      <c r="U253" s="6">
        <v>93500000</v>
      </c>
      <c r="V253" s="6">
        <v>93500000</v>
      </c>
      <c r="W253" s="29">
        <v>8500000</v>
      </c>
      <c r="X253" s="29">
        <v>0</v>
      </c>
      <c r="Y253" s="23" t="s">
        <v>104</v>
      </c>
      <c r="Z253" t="s">
        <v>98</v>
      </c>
      <c r="AA253" t="s">
        <v>105</v>
      </c>
      <c r="AB253" s="30"/>
      <c r="AC253" s="30"/>
      <c r="AD253" s="30"/>
      <c r="AE253" s="24">
        <v>9624</v>
      </c>
      <c r="AF253" s="31">
        <v>45306</v>
      </c>
      <c r="AG253">
        <v>37824</v>
      </c>
      <c r="AH253" s="26">
        <v>45316</v>
      </c>
      <c r="AI253" s="32" t="s">
        <v>106</v>
      </c>
      <c r="AJ253" t="s">
        <v>1935</v>
      </c>
      <c r="AK253" s="33"/>
      <c r="AL253" t="s">
        <v>98</v>
      </c>
      <c r="AM253" s="26">
        <v>45315</v>
      </c>
      <c r="AN253" s="23" t="s">
        <v>108</v>
      </c>
      <c r="AO253" s="23" t="s">
        <v>108</v>
      </c>
      <c r="AP253" t="s">
        <v>109</v>
      </c>
      <c r="AQ253" t="s">
        <v>1580</v>
      </c>
      <c r="AR253" t="s">
        <v>1581</v>
      </c>
      <c r="AS253" t="s">
        <v>1581</v>
      </c>
      <c r="AT253" s="23">
        <v>80111600</v>
      </c>
      <c r="AU253" s="41" t="s">
        <v>1936</v>
      </c>
      <c r="AV253" s="23" t="s">
        <v>113</v>
      </c>
      <c r="AW253" s="20" t="s">
        <v>114</v>
      </c>
      <c r="AX253" s="26">
        <v>45315</v>
      </c>
      <c r="AY253" s="20" t="s">
        <v>115</v>
      </c>
      <c r="AZ253" s="26">
        <v>45315</v>
      </c>
      <c r="BA253" s="26">
        <v>45316</v>
      </c>
      <c r="BB253" s="26">
        <v>45650</v>
      </c>
      <c r="BC253" s="35">
        <f>+Tabla3[[#This Row],[FECHA TERMINACION
(INICIAL)]]-Tabla3[[#This Row],[FECHA INICIO]]</f>
        <v>334</v>
      </c>
      <c r="BD253" s="35">
        <f>+Tabla3[[#This Row],[PLAZO DE EJECUCIÓN EN DÍAS (INICIAL)]]/30</f>
        <v>11.133333333333333</v>
      </c>
      <c r="BE253" t="s">
        <v>1937</v>
      </c>
      <c r="BF253" s="29"/>
      <c r="BG253" s="29">
        <f>[1]BD_2!BA253</f>
        <v>0</v>
      </c>
      <c r="BH253" s="23">
        <f>[1]BD_2!CF253</f>
        <v>0</v>
      </c>
      <c r="BI253" s="23">
        <f>+COUNTIF(Tabla3[[#This Row],[VALOR REDUCIDO]:[TOTAL TIEMPO PRORROGADO EN DÍAS
]],"&lt;&gt;0")</f>
        <v>1</v>
      </c>
      <c r="BJ253" s="23" t="str">
        <f>+[1]BD_2!CG253</f>
        <v>2 NO</v>
      </c>
      <c r="BK253" s="26" t="str">
        <f>[1]BD_2!CL253</f>
        <v>2 NO</v>
      </c>
      <c r="BL253" s="23" t="s">
        <v>98</v>
      </c>
      <c r="BM253">
        <f t="shared" si="19"/>
        <v>334</v>
      </c>
      <c r="BN253" s="36">
        <f t="shared" si="20"/>
        <v>45316</v>
      </c>
      <c r="BO253" s="36">
        <f t="shared" si="21"/>
        <v>45650</v>
      </c>
      <c r="BP253" s="37" t="e">
        <f>IF(((#REF!-$BN253)/($BO253-$BN253))&gt;=100%,100%,((#REF!-$BN253)/($BO253-$BN253)))</f>
        <v>#REF!</v>
      </c>
      <c r="BQ253" s="29">
        <f t="shared" si="22"/>
        <v>93500000</v>
      </c>
      <c r="BR253" s="23" t="e">
        <f>+IF(BK253="1 SI","FINALIZADO",IF($BO253&lt;=#REF!,"FINALIZADO","EJECUCIÓN"))</f>
        <v>#REF!</v>
      </c>
      <c r="BS253" s="23">
        <v>93500000</v>
      </c>
      <c r="BT253" s="23">
        <f>+Tabla3[[#This Row],[VALOR TOTAL DE CONTRATO (ANTES DE LIQUIDACIÓN - LIBERACIÓN DE SALDOS)]]-Tabla3[[#This Row],[RECURSO TOTALES DESEMBOLSADOS]]</f>
        <v>0</v>
      </c>
      <c r="BU253" s="23"/>
      <c r="BW253" s="23" t="s">
        <v>98</v>
      </c>
      <c r="BX253" s="23" t="str">
        <f t="shared" si="18"/>
        <v>enero</v>
      </c>
      <c r="BY253" s="23" t="s">
        <v>113</v>
      </c>
      <c r="BZ253" s="23" t="s">
        <v>113</v>
      </c>
      <c r="CA253" s="23" t="s">
        <v>113</v>
      </c>
      <c r="CB253" t="s">
        <v>117</v>
      </c>
      <c r="CC253" t="s">
        <v>118</v>
      </c>
    </row>
    <row r="254" spans="1:81" x14ac:dyDescent="0.25">
      <c r="A254" s="23">
        <v>2024</v>
      </c>
      <c r="B254" s="25">
        <v>239</v>
      </c>
      <c r="C254" s="23" t="s">
        <v>87</v>
      </c>
      <c r="D254" t="s">
        <v>88</v>
      </c>
      <c r="E254" t="s">
        <v>89</v>
      </c>
      <c r="F254" t="s">
        <v>90</v>
      </c>
      <c r="G254" t="s">
        <v>91</v>
      </c>
      <c r="H254" s="23" t="s">
        <v>92</v>
      </c>
      <c r="I254" s="23" t="s">
        <v>119</v>
      </c>
      <c r="J254" t="s">
        <v>1938</v>
      </c>
      <c r="K254" s="23" t="s">
        <v>95</v>
      </c>
      <c r="L254" s="20" t="s">
        <v>121</v>
      </c>
      <c r="M254" s="28" t="s">
        <v>1939</v>
      </c>
      <c r="N254" s="23"/>
      <c r="O254" s="23" t="s">
        <v>98</v>
      </c>
      <c r="P254" s="20" t="s">
        <v>186</v>
      </c>
      <c r="Q254" s="20" t="s">
        <v>186</v>
      </c>
      <c r="R254" t="s">
        <v>1940</v>
      </c>
      <c r="S254" t="s">
        <v>1941</v>
      </c>
      <c r="T254" t="s">
        <v>1942</v>
      </c>
      <c r="U254" s="6">
        <v>90640000</v>
      </c>
      <c r="V254" s="6">
        <v>90640000</v>
      </c>
      <c r="W254" s="29">
        <v>8240000</v>
      </c>
      <c r="X254" s="29">
        <v>0</v>
      </c>
      <c r="Y254" s="23" t="s">
        <v>104</v>
      </c>
      <c r="Z254" t="s">
        <v>98</v>
      </c>
      <c r="AA254" t="s">
        <v>105</v>
      </c>
      <c r="AB254" s="30"/>
      <c r="AC254" s="30"/>
      <c r="AD254" s="30"/>
      <c r="AE254" s="24">
        <v>3224</v>
      </c>
      <c r="AF254" s="31">
        <v>45294</v>
      </c>
      <c r="AG254">
        <v>42224</v>
      </c>
      <c r="AH254" s="26">
        <v>45317</v>
      </c>
      <c r="AI254" s="32" t="s">
        <v>106</v>
      </c>
      <c r="AJ254" t="s">
        <v>1465</v>
      </c>
      <c r="AK254" s="33"/>
      <c r="AL254" t="s">
        <v>98</v>
      </c>
      <c r="AM254" s="26">
        <v>45314</v>
      </c>
      <c r="AN254" s="23" t="s">
        <v>108</v>
      </c>
      <c r="AO254" s="23" t="s">
        <v>108</v>
      </c>
      <c r="AP254" t="s">
        <v>109</v>
      </c>
      <c r="AQ254" t="s">
        <v>1055</v>
      </c>
      <c r="AR254" t="s">
        <v>1056</v>
      </c>
      <c r="AS254" t="s">
        <v>186</v>
      </c>
      <c r="AT254" s="23">
        <v>80111600</v>
      </c>
      <c r="AU254" s="41" t="s">
        <v>1943</v>
      </c>
      <c r="AV254" s="23" t="s">
        <v>113</v>
      </c>
      <c r="AW254" s="20" t="s">
        <v>114</v>
      </c>
      <c r="AX254" s="26">
        <v>45315</v>
      </c>
      <c r="AY254" s="20" t="s">
        <v>144</v>
      </c>
      <c r="AZ254" s="26">
        <v>45315</v>
      </c>
      <c r="BA254" s="26">
        <v>45317</v>
      </c>
      <c r="BB254" s="26">
        <v>45651</v>
      </c>
      <c r="BC254" s="35">
        <f>+Tabla3[[#This Row],[FECHA TERMINACION
(INICIAL)]]-Tabla3[[#This Row],[FECHA INICIO]]</f>
        <v>334</v>
      </c>
      <c r="BD254" s="35">
        <f>+Tabla3[[#This Row],[PLAZO DE EJECUCIÓN EN DÍAS (INICIAL)]]/30</f>
        <v>11.133333333333333</v>
      </c>
      <c r="BE254" t="s">
        <v>1944</v>
      </c>
      <c r="BF254" s="29">
        <f>+[1]BD_2!E254</f>
        <v>0</v>
      </c>
      <c r="BG254" s="29">
        <f>[1]BD_2!BA254</f>
        <v>1373333</v>
      </c>
      <c r="BH254" s="23">
        <f>[1]BD_2!CF254</f>
        <v>5</v>
      </c>
      <c r="BI254" s="23">
        <f>+COUNTIF(Tabla3[[#This Row],[VALOR REDUCIDO]:[TOTAL TIEMPO PRORROGADO EN DÍAS
]],"&lt;&gt;0")</f>
        <v>2</v>
      </c>
      <c r="BJ254" s="23" t="str">
        <f>+[1]BD_2!CG254</f>
        <v>2 NO</v>
      </c>
      <c r="BK254" s="26" t="str">
        <f>[1]BD_2!CL254</f>
        <v>2 NO</v>
      </c>
      <c r="BL254" s="23" t="s">
        <v>98</v>
      </c>
      <c r="BM254">
        <f t="shared" si="19"/>
        <v>339</v>
      </c>
      <c r="BN254" s="36">
        <f t="shared" si="20"/>
        <v>45317</v>
      </c>
      <c r="BO254" s="36">
        <f t="shared" si="21"/>
        <v>45656</v>
      </c>
      <c r="BP254" s="37" t="e">
        <f>IF(((#REF!-$BN254)/($BO254-$BN254))&gt;=100%,100%,((#REF!-$BN254)/($BO254-$BN254)))</f>
        <v>#REF!</v>
      </c>
      <c r="BQ254" s="29">
        <f t="shared" si="22"/>
        <v>92013333</v>
      </c>
      <c r="BR254" s="23" t="e">
        <f>+IF(BK254="1 SI","FINALIZADO",IF($BO254&lt;=#REF!,"FINALIZADO","EJECUCIÓN"))</f>
        <v>#REF!</v>
      </c>
      <c r="BS254" s="23">
        <v>92013333</v>
      </c>
      <c r="BT254" s="23">
        <f>+Tabla3[[#This Row],[VALOR TOTAL DE CONTRATO (ANTES DE LIQUIDACIÓN - LIBERACIÓN DE SALDOS)]]-Tabla3[[#This Row],[RECURSO TOTALES DESEMBOLSADOS]]</f>
        <v>0</v>
      </c>
      <c r="BU254" s="23"/>
      <c r="BW254" s="23" t="s">
        <v>98</v>
      </c>
      <c r="BX254" s="23" t="str">
        <f t="shared" si="18"/>
        <v>enero</v>
      </c>
      <c r="BY254" s="23" t="s">
        <v>113</v>
      </c>
      <c r="BZ254" s="23" t="s">
        <v>113</v>
      </c>
      <c r="CA254" s="23" t="s">
        <v>113</v>
      </c>
      <c r="CB254" t="s">
        <v>117</v>
      </c>
      <c r="CC254" t="s">
        <v>118</v>
      </c>
    </row>
    <row r="255" spans="1:81" x14ac:dyDescent="0.25">
      <c r="A255" s="23">
        <v>2024</v>
      </c>
      <c r="B255" s="25">
        <v>240</v>
      </c>
      <c r="C255" s="23" t="s">
        <v>87</v>
      </c>
      <c r="D255" t="s">
        <v>88</v>
      </c>
      <c r="E255" t="s">
        <v>89</v>
      </c>
      <c r="F255" t="s">
        <v>90</v>
      </c>
      <c r="G255" t="s">
        <v>91</v>
      </c>
      <c r="H255" s="23" t="s">
        <v>92</v>
      </c>
      <c r="I255" s="23" t="s">
        <v>93</v>
      </c>
      <c r="J255" t="s">
        <v>1945</v>
      </c>
      <c r="K255" s="23" t="s">
        <v>95</v>
      </c>
      <c r="L255" s="20" t="s">
        <v>428</v>
      </c>
      <c r="M255" s="28" t="s">
        <v>1946</v>
      </c>
      <c r="N255" s="23"/>
      <c r="O255" s="23" t="s">
        <v>98</v>
      </c>
      <c r="P255" s="20" t="s">
        <v>954</v>
      </c>
      <c r="Q255" s="20" t="s">
        <v>100</v>
      </c>
      <c r="R255" t="s">
        <v>1947</v>
      </c>
      <c r="S255" t="s">
        <v>1948</v>
      </c>
      <c r="T255" t="s">
        <v>1949</v>
      </c>
      <c r="U255" s="6">
        <v>37080000</v>
      </c>
      <c r="V255" s="6">
        <v>37080000</v>
      </c>
      <c r="W255" s="29">
        <v>4120000</v>
      </c>
      <c r="X255" s="29">
        <v>0</v>
      </c>
      <c r="Y255" s="23" t="s">
        <v>104</v>
      </c>
      <c r="Z255" t="s">
        <v>98</v>
      </c>
      <c r="AA255" t="s">
        <v>105</v>
      </c>
      <c r="AB255" s="30"/>
      <c r="AC255" s="30"/>
      <c r="AD255" s="30"/>
      <c r="AE255" s="24">
        <v>3124</v>
      </c>
      <c r="AF255" s="31">
        <v>45294</v>
      </c>
      <c r="AG255">
        <v>37324</v>
      </c>
      <c r="AH255" s="26">
        <v>45316</v>
      </c>
      <c r="AI255" s="32" t="s">
        <v>106</v>
      </c>
      <c r="AJ255" t="s">
        <v>958</v>
      </c>
      <c r="AK255" s="33"/>
      <c r="AL255" t="s">
        <v>98</v>
      </c>
      <c r="AM255" s="26">
        <v>45315</v>
      </c>
      <c r="AN255" s="23" t="s">
        <v>108</v>
      </c>
      <c r="AO255" s="23" t="s">
        <v>1829</v>
      </c>
      <c r="AP255" t="s">
        <v>109</v>
      </c>
      <c r="AQ255" t="s">
        <v>959</v>
      </c>
      <c r="AR255" t="s">
        <v>1830</v>
      </c>
      <c r="AS255" t="s">
        <v>100</v>
      </c>
      <c r="AT255" s="23">
        <v>80111600</v>
      </c>
      <c r="AU255" s="41" t="s">
        <v>1950</v>
      </c>
      <c r="AV255" s="23" t="s">
        <v>113</v>
      </c>
      <c r="AW255" s="20" t="s">
        <v>114</v>
      </c>
      <c r="AX255" s="26">
        <v>45315</v>
      </c>
      <c r="AY255" s="20" t="s">
        <v>144</v>
      </c>
      <c r="AZ255" s="26">
        <v>45315</v>
      </c>
      <c r="BA255" s="26">
        <v>45316</v>
      </c>
      <c r="BB255" s="26">
        <v>45589</v>
      </c>
      <c r="BC255" s="35">
        <f>+Tabla3[[#This Row],[FECHA TERMINACION
(INICIAL)]]-Tabla3[[#This Row],[FECHA INICIO]]</f>
        <v>273</v>
      </c>
      <c r="BD255" s="35">
        <f>+Tabla3[[#This Row],[PLAZO DE EJECUCIÓN EN DÍAS (INICIAL)]]/30</f>
        <v>9.1</v>
      </c>
      <c r="BE255" t="s">
        <v>1951</v>
      </c>
      <c r="BF255" s="29">
        <f>+[1]BD_2!E255</f>
        <v>0</v>
      </c>
      <c r="BG255" s="29">
        <v>9064000</v>
      </c>
      <c r="BH255" s="23">
        <f>[1]BD_2!CF255</f>
        <v>68</v>
      </c>
      <c r="BI255" s="23">
        <f>+COUNTIF(Tabla3[[#This Row],[VALOR REDUCIDO]:[TOTAL TIEMPO PRORROGADO EN DÍAS
]],"&lt;&gt;0")</f>
        <v>2</v>
      </c>
      <c r="BJ255" s="23" t="str">
        <f>+[1]BD_2!CG255</f>
        <v>2 NO</v>
      </c>
      <c r="BK255" s="26" t="str">
        <f>[1]BD_2!CL255</f>
        <v>2 NO</v>
      </c>
      <c r="BL255" s="23" t="s">
        <v>98</v>
      </c>
      <c r="BM255">
        <f t="shared" si="19"/>
        <v>341</v>
      </c>
      <c r="BN255" s="36">
        <f t="shared" si="20"/>
        <v>45316</v>
      </c>
      <c r="BO255" s="36">
        <f t="shared" si="21"/>
        <v>45657</v>
      </c>
      <c r="BP255" s="37" t="e">
        <f>IF(((#REF!-$BN255)/($BO255-$BN255))&gt;=100%,100%,((#REF!-$BN255)/($BO255-$BN255)))</f>
        <v>#REF!</v>
      </c>
      <c r="BQ255" s="29">
        <f t="shared" si="22"/>
        <v>46144000</v>
      </c>
      <c r="BR255" s="23" t="e">
        <f>+IF(BK255="1 SI","FINALIZADO",IF($BO255&lt;=#REF!,"FINALIZADO","EJECUCIÓN"))</f>
        <v>#REF!</v>
      </c>
      <c r="BS255" s="23">
        <v>46144000</v>
      </c>
      <c r="BT255" s="23">
        <f>+Tabla3[[#This Row],[VALOR TOTAL DE CONTRATO (ANTES DE LIQUIDACIÓN - LIBERACIÓN DE SALDOS)]]-Tabla3[[#This Row],[RECURSO TOTALES DESEMBOLSADOS]]</f>
        <v>0</v>
      </c>
      <c r="BU255" s="23"/>
      <c r="BW255" s="23" t="s">
        <v>98</v>
      </c>
      <c r="BX255" s="23" t="str">
        <f t="shared" si="18"/>
        <v>enero</v>
      </c>
      <c r="BY255" s="23" t="s">
        <v>113</v>
      </c>
      <c r="BZ255" s="23" t="s">
        <v>113</v>
      </c>
      <c r="CA255" s="23" t="s">
        <v>113</v>
      </c>
      <c r="CB255" t="s">
        <v>117</v>
      </c>
      <c r="CC255" t="s">
        <v>118</v>
      </c>
    </row>
    <row r="256" spans="1:81" x14ac:dyDescent="0.25">
      <c r="A256" s="23">
        <v>2024</v>
      </c>
      <c r="B256" s="25">
        <v>241</v>
      </c>
      <c r="C256" s="23" t="s">
        <v>87</v>
      </c>
      <c r="D256" t="s">
        <v>88</v>
      </c>
      <c r="E256" t="s">
        <v>89</v>
      </c>
      <c r="F256" t="s">
        <v>90</v>
      </c>
      <c r="G256" t="s">
        <v>91</v>
      </c>
      <c r="H256" s="23" t="s">
        <v>92</v>
      </c>
      <c r="I256" s="23" t="s">
        <v>93</v>
      </c>
      <c r="J256" t="s">
        <v>1952</v>
      </c>
      <c r="K256" s="23" t="s">
        <v>95</v>
      </c>
      <c r="L256" s="20" t="s">
        <v>96</v>
      </c>
      <c r="M256" s="28" t="s">
        <v>1953</v>
      </c>
      <c r="N256" s="23"/>
      <c r="O256" s="23" t="s">
        <v>98</v>
      </c>
      <c r="P256" s="20" t="s">
        <v>954</v>
      </c>
      <c r="Q256" s="20" t="s">
        <v>100</v>
      </c>
      <c r="R256" t="s">
        <v>1954</v>
      </c>
      <c r="S256" t="s">
        <v>1955</v>
      </c>
      <c r="T256" t="s">
        <v>1956</v>
      </c>
      <c r="U256" s="6">
        <v>24202080</v>
      </c>
      <c r="V256" s="6">
        <v>24202080</v>
      </c>
      <c r="W256" s="29">
        <v>2689120</v>
      </c>
      <c r="X256" s="29">
        <v>0</v>
      </c>
      <c r="Y256" s="23" t="s">
        <v>104</v>
      </c>
      <c r="Z256" t="s">
        <v>98</v>
      </c>
      <c r="AA256" t="s">
        <v>105</v>
      </c>
      <c r="AB256" s="30"/>
      <c r="AC256" s="30"/>
      <c r="AD256" s="30"/>
      <c r="AE256" s="24">
        <v>3124</v>
      </c>
      <c r="AF256" s="31">
        <v>45294</v>
      </c>
      <c r="AG256">
        <v>35224</v>
      </c>
      <c r="AH256" s="26">
        <v>45315</v>
      </c>
      <c r="AI256" s="32" t="s">
        <v>106</v>
      </c>
      <c r="AJ256" t="s">
        <v>958</v>
      </c>
      <c r="AK256" s="33"/>
      <c r="AL256" t="s">
        <v>98</v>
      </c>
      <c r="AM256" s="26">
        <v>45314</v>
      </c>
      <c r="AN256" s="23" t="s">
        <v>108</v>
      </c>
      <c r="AO256" s="23" t="s">
        <v>1829</v>
      </c>
      <c r="AP256" t="s">
        <v>109</v>
      </c>
      <c r="AQ256" t="s">
        <v>959</v>
      </c>
      <c r="AR256" t="s">
        <v>1830</v>
      </c>
      <c r="AS256" t="s">
        <v>100</v>
      </c>
      <c r="AT256" s="23">
        <v>80111600</v>
      </c>
      <c r="AU256" s="41" t="s">
        <v>1957</v>
      </c>
      <c r="AV256" s="23" t="s">
        <v>113</v>
      </c>
      <c r="AW256" s="20" t="s">
        <v>114</v>
      </c>
      <c r="AX256" s="26">
        <v>45315</v>
      </c>
      <c r="AY256" s="20" t="s">
        <v>144</v>
      </c>
      <c r="AZ256" s="26">
        <v>45315</v>
      </c>
      <c r="BA256" s="26">
        <v>45315</v>
      </c>
      <c r="BB256" s="26">
        <v>45588</v>
      </c>
      <c r="BC256" s="35">
        <f>+Tabla3[[#This Row],[FECHA TERMINACION
(INICIAL)]]-Tabla3[[#This Row],[FECHA INICIO]]</f>
        <v>273</v>
      </c>
      <c r="BD256" s="35">
        <f>+Tabla3[[#This Row],[PLAZO DE EJECUCIÓN EN DÍAS (INICIAL)]]/30</f>
        <v>9.1</v>
      </c>
      <c r="BE256" t="s">
        <v>1951</v>
      </c>
      <c r="BF256" s="29">
        <f>+[1]BD_2!E256</f>
        <v>0</v>
      </c>
      <c r="BG256" s="29">
        <f>[1]BD_2!BA256</f>
        <v>6005701</v>
      </c>
      <c r="BH256" s="23">
        <f>[1]BD_2!CF256</f>
        <v>68</v>
      </c>
      <c r="BI256" s="23">
        <f>+COUNTIF(Tabla3[[#This Row],[VALOR REDUCIDO]:[TOTAL TIEMPO PRORROGADO EN DÍAS
]],"&lt;&gt;0")</f>
        <v>2</v>
      </c>
      <c r="BJ256" s="23" t="str">
        <f>+[1]BD_2!CG256</f>
        <v>2 NO</v>
      </c>
      <c r="BK256" s="26" t="str">
        <f>[1]BD_2!CL256</f>
        <v>2 NO</v>
      </c>
      <c r="BL256" s="23" t="s">
        <v>98</v>
      </c>
      <c r="BM256">
        <f t="shared" si="19"/>
        <v>341</v>
      </c>
      <c r="BN256" s="36">
        <f t="shared" si="20"/>
        <v>45315</v>
      </c>
      <c r="BO256" s="36">
        <f t="shared" si="21"/>
        <v>45656</v>
      </c>
      <c r="BP256" s="37" t="e">
        <f>IF(((#REF!-$BN256)/($BO256-$BN256))&gt;=100%,100%,((#REF!-$BN256)/($BO256-$BN256)))</f>
        <v>#REF!</v>
      </c>
      <c r="BQ256" s="29">
        <f t="shared" si="22"/>
        <v>30207781</v>
      </c>
      <c r="BR256" s="23" t="e">
        <f>+IF(BK256="1 SI","FINALIZADO",IF($BO256&lt;=#REF!,"FINALIZADO","EJECUCIÓN"))</f>
        <v>#REF!</v>
      </c>
      <c r="BS256" s="23">
        <v>30207781</v>
      </c>
      <c r="BT256" s="23">
        <f>+Tabla3[[#This Row],[VALOR TOTAL DE CONTRATO (ANTES DE LIQUIDACIÓN - LIBERACIÓN DE SALDOS)]]-Tabla3[[#This Row],[RECURSO TOTALES DESEMBOLSADOS]]</f>
        <v>0</v>
      </c>
      <c r="BU256" s="23"/>
      <c r="BW256" s="23" t="s">
        <v>98</v>
      </c>
      <c r="BX256" s="23" t="str">
        <f t="shared" si="18"/>
        <v>enero</v>
      </c>
      <c r="BY256" s="23" t="s">
        <v>113</v>
      </c>
      <c r="BZ256" s="23" t="s">
        <v>113</v>
      </c>
      <c r="CA256" s="23" t="s">
        <v>113</v>
      </c>
      <c r="CB256" t="s">
        <v>117</v>
      </c>
      <c r="CC256" t="s">
        <v>118</v>
      </c>
    </row>
    <row r="257" spans="1:81" x14ac:dyDescent="0.25">
      <c r="A257" s="23">
        <v>2024</v>
      </c>
      <c r="B257" s="25">
        <v>242</v>
      </c>
      <c r="C257" s="23" t="s">
        <v>87</v>
      </c>
      <c r="D257" t="s">
        <v>88</v>
      </c>
      <c r="E257" t="s">
        <v>89</v>
      </c>
      <c r="F257" t="s">
        <v>90</v>
      </c>
      <c r="G257" t="s">
        <v>91</v>
      </c>
      <c r="H257" s="23" t="s">
        <v>92</v>
      </c>
      <c r="I257" s="23" t="s">
        <v>93</v>
      </c>
      <c r="J257" t="s">
        <v>1958</v>
      </c>
      <c r="K257" s="23" t="s">
        <v>95</v>
      </c>
      <c r="L257" s="20" t="s">
        <v>130</v>
      </c>
      <c r="M257" s="28" t="s">
        <v>1959</v>
      </c>
      <c r="N257" s="23"/>
      <c r="O257" s="23" t="s">
        <v>98</v>
      </c>
      <c r="P257" s="20" t="s">
        <v>954</v>
      </c>
      <c r="Q257" s="20" t="s">
        <v>100</v>
      </c>
      <c r="R257" t="s">
        <v>1960</v>
      </c>
      <c r="S257" t="s">
        <v>1955</v>
      </c>
      <c r="T257" t="s">
        <v>1956</v>
      </c>
      <c r="U257" s="6">
        <v>24202080</v>
      </c>
      <c r="V257" s="6">
        <v>24202080</v>
      </c>
      <c r="W257" s="29">
        <v>2689120</v>
      </c>
      <c r="X257" s="29">
        <v>0</v>
      </c>
      <c r="Y257" s="23" t="s">
        <v>104</v>
      </c>
      <c r="Z257" t="s">
        <v>98</v>
      </c>
      <c r="AA257" t="s">
        <v>105</v>
      </c>
      <c r="AB257" s="30"/>
      <c r="AC257" s="30"/>
      <c r="AD257" s="30"/>
      <c r="AE257" s="24">
        <v>3124</v>
      </c>
      <c r="AF257" s="31">
        <v>45294</v>
      </c>
      <c r="AG257">
        <v>37924</v>
      </c>
      <c r="AH257" s="26">
        <v>45316</v>
      </c>
      <c r="AI257" s="32" t="s">
        <v>106</v>
      </c>
      <c r="AJ257" t="s">
        <v>958</v>
      </c>
      <c r="AK257" s="33"/>
      <c r="AL257" t="s">
        <v>98</v>
      </c>
      <c r="AM257" s="26">
        <v>45315</v>
      </c>
      <c r="AN257" s="23" t="s">
        <v>108</v>
      </c>
      <c r="AO257" s="23" t="s">
        <v>1829</v>
      </c>
      <c r="AP257" t="s">
        <v>109</v>
      </c>
      <c r="AQ257" t="s">
        <v>959</v>
      </c>
      <c r="AR257" t="s">
        <v>1830</v>
      </c>
      <c r="AS257" t="s">
        <v>100</v>
      </c>
      <c r="AT257" s="23">
        <v>80111600</v>
      </c>
      <c r="AU257" s="41" t="s">
        <v>1961</v>
      </c>
      <c r="AV257" s="23" t="s">
        <v>113</v>
      </c>
      <c r="AW257" s="20" t="s">
        <v>114</v>
      </c>
      <c r="AX257" s="26">
        <v>45315</v>
      </c>
      <c r="AY257" s="20" t="s">
        <v>144</v>
      </c>
      <c r="AZ257" s="26">
        <v>45315</v>
      </c>
      <c r="BA257" s="26">
        <v>45316</v>
      </c>
      <c r="BB257" s="26">
        <v>45461</v>
      </c>
      <c r="BC257" s="35">
        <f>+Tabla3[[#This Row],[FECHA TERMINACION
(INICIAL)]]-Tabla3[[#This Row],[FECHA INICIO]]</f>
        <v>145</v>
      </c>
      <c r="BD257" s="35">
        <f>+Tabla3[[#This Row],[PLAZO DE EJECUCIÓN EN DÍAS (INICIAL)]]/30</f>
        <v>4.833333333333333</v>
      </c>
      <c r="BE257" t="s">
        <v>1951</v>
      </c>
      <c r="BF257" s="29">
        <f>+[1]BD_2!E257</f>
        <v>0</v>
      </c>
      <c r="BG257" s="29">
        <f>[1]BD_2!BA257</f>
        <v>0</v>
      </c>
      <c r="BH257" s="23">
        <f>[1]BD_2!CF257</f>
        <v>0</v>
      </c>
      <c r="BI257" s="23">
        <f>+COUNTIF(Tabla3[[#This Row],[VALOR REDUCIDO]:[TOTAL TIEMPO PRORROGADO EN DÍAS
]],"&lt;&gt;0")</f>
        <v>0</v>
      </c>
      <c r="BJ257" s="23" t="str">
        <f>+[1]BD_2!CG257</f>
        <v>2 NO</v>
      </c>
      <c r="BK257" s="26" t="str">
        <f>[1]BD_2!CL257</f>
        <v>2 NO</v>
      </c>
      <c r="BL257" s="23" t="s">
        <v>113</v>
      </c>
      <c r="BM257">
        <f t="shared" si="19"/>
        <v>145</v>
      </c>
      <c r="BN257" s="36">
        <f t="shared" si="20"/>
        <v>45316</v>
      </c>
      <c r="BO257" s="36">
        <f t="shared" si="21"/>
        <v>45461</v>
      </c>
      <c r="BP257" s="37" t="e">
        <f>IF(((#REF!-$BN257)/($BO257-$BN257))&gt;=100%,100%,((#REF!-$BN257)/($BO257-$BN257)))</f>
        <v>#REF!</v>
      </c>
      <c r="BQ257" s="29">
        <f t="shared" si="22"/>
        <v>24202080</v>
      </c>
      <c r="BR257" s="23" t="e">
        <f>+IF(BK257="1 SI","FINALIZADO",IF($BO257&lt;=#REF!,"FINALIZADO","EJECUCIÓN"))</f>
        <v>#REF!</v>
      </c>
      <c r="BS257" s="23">
        <v>12907776</v>
      </c>
      <c r="BT257" s="23">
        <f>+Tabla3[[#This Row],[VALOR TOTAL DE CONTRATO (ANTES DE LIQUIDACIÓN - LIBERACIÓN DE SALDOS)]]-Tabla3[[#This Row],[RECURSO TOTALES DESEMBOLSADOS]]</f>
        <v>11294304</v>
      </c>
      <c r="BU257" s="23"/>
      <c r="BW257" s="23" t="s">
        <v>98</v>
      </c>
      <c r="BX257" s="23" t="str">
        <f t="shared" si="18"/>
        <v>enero</v>
      </c>
      <c r="BY257" s="23" t="s">
        <v>113</v>
      </c>
      <c r="BZ257" s="23" t="s">
        <v>113</v>
      </c>
      <c r="CA257" s="23" t="s">
        <v>113</v>
      </c>
      <c r="CB257" t="s">
        <v>117</v>
      </c>
      <c r="CC257" t="s">
        <v>118</v>
      </c>
    </row>
    <row r="258" spans="1:81" x14ac:dyDescent="0.25">
      <c r="A258" s="23">
        <v>2024</v>
      </c>
      <c r="B258" s="25" t="s">
        <v>1962</v>
      </c>
      <c r="C258" s="23" t="s">
        <v>87</v>
      </c>
      <c r="D258" t="s">
        <v>88</v>
      </c>
      <c r="E258" t="s">
        <v>89</v>
      </c>
      <c r="F258" t="s">
        <v>90</v>
      </c>
      <c r="G258" t="s">
        <v>91</v>
      </c>
      <c r="H258" s="23" t="s">
        <v>92</v>
      </c>
      <c r="I258" s="23" t="s">
        <v>93</v>
      </c>
      <c r="J258" t="s">
        <v>1963</v>
      </c>
      <c r="K258" s="23" t="s">
        <v>95</v>
      </c>
      <c r="L258" s="20" t="s">
        <v>96</v>
      </c>
      <c r="M258" s="28" t="s">
        <v>1964</v>
      </c>
      <c r="N258" s="23"/>
      <c r="O258" s="23" t="s">
        <v>98</v>
      </c>
      <c r="P258" s="20" t="s">
        <v>954</v>
      </c>
      <c r="Q258" s="20" t="s">
        <v>100</v>
      </c>
      <c r="R258" t="s">
        <v>1960</v>
      </c>
      <c r="S258" t="s">
        <v>1955</v>
      </c>
      <c r="T258" t="s">
        <v>1965</v>
      </c>
      <c r="U258" s="6">
        <v>11294304</v>
      </c>
      <c r="V258" s="6">
        <v>11294304</v>
      </c>
      <c r="W258" s="29">
        <v>2689120</v>
      </c>
      <c r="X258" s="29">
        <v>0</v>
      </c>
      <c r="Y258" s="23" t="s">
        <v>104</v>
      </c>
      <c r="Z258" t="s">
        <v>98</v>
      </c>
      <c r="AA258" t="s">
        <v>105</v>
      </c>
      <c r="AB258" s="30">
        <f>+Tabla3[[#This Row],[VALOR DEL CONTRATO
(EN NUMEROS)]]-Tabla3[[#This Row],[VALOR RECURSOS (MADS/FONAM)]]</f>
        <v>0</v>
      </c>
      <c r="AC258" s="30"/>
      <c r="AD258" s="30"/>
      <c r="AE258" s="24">
        <v>3124</v>
      </c>
      <c r="AF258" s="31">
        <v>45294</v>
      </c>
      <c r="AG258">
        <v>357124</v>
      </c>
      <c r="AH258" s="26">
        <v>45431</v>
      </c>
      <c r="AI258" s="32" t="s">
        <v>106</v>
      </c>
      <c r="AJ258" t="s">
        <v>958</v>
      </c>
      <c r="AK258" s="33"/>
      <c r="AL258" t="s">
        <v>98</v>
      </c>
      <c r="AM258" s="26">
        <v>45462</v>
      </c>
      <c r="AN258" s="23" t="s">
        <v>108</v>
      </c>
      <c r="AO258" s="23" t="s">
        <v>1829</v>
      </c>
      <c r="AP258" t="s">
        <v>109</v>
      </c>
      <c r="AQ258" t="s">
        <v>959</v>
      </c>
      <c r="AR258" t="s">
        <v>1830</v>
      </c>
      <c r="AS258" t="s">
        <v>100</v>
      </c>
      <c r="AT258" s="23">
        <v>80111600</v>
      </c>
      <c r="AU258" s="41" t="s">
        <v>1961</v>
      </c>
      <c r="AV258" s="23" t="s">
        <v>113</v>
      </c>
      <c r="AW258" s="20" t="s">
        <v>114</v>
      </c>
      <c r="AX258" s="26">
        <v>45462</v>
      </c>
      <c r="AY258" s="20" t="s">
        <v>144</v>
      </c>
      <c r="AZ258" s="26">
        <v>45462</v>
      </c>
      <c r="BA258" s="26">
        <v>45462</v>
      </c>
      <c r="BB258" s="26">
        <v>45589</v>
      </c>
      <c r="BC258" s="35">
        <f>+Tabla3[[#This Row],[FECHA TERMINACION
(INICIAL)]]-Tabla3[[#This Row],[FECHA INICIO]]</f>
        <v>127</v>
      </c>
      <c r="BD258" s="35">
        <f>+Tabla3[[#This Row],[PLAZO DE EJECUCIÓN EN DÍAS (INICIAL)]]/30</f>
        <v>4.2333333333333334</v>
      </c>
      <c r="BE258" t="s">
        <v>1966</v>
      </c>
      <c r="BF258" s="29">
        <f>+[1]BD_2!E258</f>
        <v>0</v>
      </c>
      <c r="BG258" s="29">
        <f>[1]BD_2!BA258</f>
        <v>5916064</v>
      </c>
      <c r="BH258" s="23">
        <f>[1]BD_2!CF258</f>
        <v>67</v>
      </c>
      <c r="BI258" s="23">
        <f>+COUNTIF(Tabla3[[#This Row],[VALOR REDUCIDO]:[TOTAL TIEMPO PRORROGADO EN DÍAS
]],"&lt;&gt;0")</f>
        <v>2</v>
      </c>
      <c r="BJ258" s="23" t="str">
        <f>+[1]BD_2!CG258</f>
        <v>2 NO</v>
      </c>
      <c r="BK258" s="26" t="str">
        <f>[1]BD_2!CL258</f>
        <v>2 NO</v>
      </c>
      <c r="BL258" s="23" t="s">
        <v>98</v>
      </c>
      <c r="BM258">
        <f t="shared" si="19"/>
        <v>194</v>
      </c>
      <c r="BN258" s="36">
        <f t="shared" si="20"/>
        <v>45462</v>
      </c>
      <c r="BO258" s="36">
        <f t="shared" si="21"/>
        <v>45656</v>
      </c>
      <c r="BP258" s="37" t="e">
        <f>IF(((#REF!-$BN258)/($BO258-$BN258))&gt;=100%,100%,((#REF!-$BN258)/($BO258-$BN258)))</f>
        <v>#REF!</v>
      </c>
      <c r="BQ258" s="29">
        <f t="shared" si="22"/>
        <v>17210368</v>
      </c>
      <c r="BR258" s="23" t="e">
        <f>+IF(BK258="1 SI","FINALIZADO",IF($BO258&lt;=#REF!,"FINALIZADO","EJECUCIÓN"))</f>
        <v>#REF!</v>
      </c>
      <c r="BS258" s="23">
        <v>17210368</v>
      </c>
      <c r="BT258" s="23">
        <f>+Tabla3[[#This Row],[VALOR TOTAL DE CONTRATO (ANTES DE LIQUIDACIÓN - LIBERACIÓN DE SALDOS)]]-Tabla3[[#This Row],[RECURSO TOTALES DESEMBOLSADOS]]</f>
        <v>0</v>
      </c>
      <c r="BU258" s="23"/>
      <c r="BW258" s="23" t="s">
        <v>98</v>
      </c>
      <c r="BX258" s="23" t="str">
        <f t="shared" si="18"/>
        <v>junio</v>
      </c>
      <c r="BY258" s="23" t="s">
        <v>113</v>
      </c>
      <c r="BZ258" s="23" t="s">
        <v>113</v>
      </c>
      <c r="CA258" s="23" t="s">
        <v>113</v>
      </c>
      <c r="CB258" t="s">
        <v>117</v>
      </c>
      <c r="CC258" t="s">
        <v>118</v>
      </c>
    </row>
    <row r="259" spans="1:81" x14ac:dyDescent="0.25">
      <c r="A259" s="23">
        <v>2024</v>
      </c>
      <c r="B259" s="25">
        <v>243</v>
      </c>
      <c r="C259" s="23" t="s">
        <v>87</v>
      </c>
      <c r="D259" t="s">
        <v>88</v>
      </c>
      <c r="E259" t="s">
        <v>89</v>
      </c>
      <c r="F259" t="s">
        <v>90</v>
      </c>
      <c r="G259" t="s">
        <v>91</v>
      </c>
      <c r="H259" s="23" t="s">
        <v>92</v>
      </c>
      <c r="I259" s="23" t="s">
        <v>119</v>
      </c>
      <c r="J259" t="s">
        <v>1967</v>
      </c>
      <c r="K259" s="23" t="s">
        <v>95</v>
      </c>
      <c r="L259" s="20" t="s">
        <v>1968</v>
      </c>
      <c r="M259" s="28" t="s">
        <v>1969</v>
      </c>
      <c r="N259" s="23"/>
      <c r="O259" s="23" t="s">
        <v>98</v>
      </c>
      <c r="P259" s="20" t="s">
        <v>1514</v>
      </c>
      <c r="Q259" s="20" t="s">
        <v>1514</v>
      </c>
      <c r="R259" t="s">
        <v>1970</v>
      </c>
      <c r="S259" t="s">
        <v>1971</v>
      </c>
      <c r="T259" t="s">
        <v>1972</v>
      </c>
      <c r="U259" s="6">
        <v>116600000</v>
      </c>
      <c r="V259" s="6">
        <v>116600000</v>
      </c>
      <c r="W259" s="29">
        <v>10600000</v>
      </c>
      <c r="X259" s="29">
        <v>0</v>
      </c>
      <c r="Y259" s="23" t="s">
        <v>104</v>
      </c>
      <c r="Z259" t="s">
        <v>98</v>
      </c>
      <c r="AA259" t="s">
        <v>105</v>
      </c>
      <c r="AB259" s="30"/>
      <c r="AC259" s="30"/>
      <c r="AD259" s="30"/>
      <c r="AE259" s="24">
        <v>9024</v>
      </c>
      <c r="AF259" s="31">
        <v>45300</v>
      </c>
      <c r="AG259">
        <v>33224</v>
      </c>
      <c r="AH259" s="26" t="s">
        <v>1973</v>
      </c>
      <c r="AI259" s="32" t="s">
        <v>106</v>
      </c>
      <c r="AJ259" t="s">
        <v>1974</v>
      </c>
      <c r="AK259" s="33"/>
      <c r="AL259" t="s">
        <v>98</v>
      </c>
      <c r="AM259" s="26">
        <v>45314</v>
      </c>
      <c r="AN259" s="23" t="s">
        <v>108</v>
      </c>
      <c r="AO259" s="23" t="s">
        <v>108</v>
      </c>
      <c r="AP259" t="s">
        <v>109</v>
      </c>
      <c r="AQ259" t="s">
        <v>1730</v>
      </c>
      <c r="AR259" t="s">
        <v>1731</v>
      </c>
      <c r="AS259" t="s">
        <v>1514</v>
      </c>
      <c r="AT259" s="23">
        <v>80111600</v>
      </c>
      <c r="AU259" s="41" t="s">
        <v>1975</v>
      </c>
      <c r="AV259" s="23" t="s">
        <v>113</v>
      </c>
      <c r="AW259" s="20" t="s">
        <v>114</v>
      </c>
      <c r="AX259" s="26">
        <v>45314</v>
      </c>
      <c r="AY259" s="20" t="s">
        <v>115</v>
      </c>
      <c r="AZ259" s="26">
        <v>45314</v>
      </c>
      <c r="BA259" s="26">
        <v>45314</v>
      </c>
      <c r="BB259" s="26">
        <v>45648</v>
      </c>
      <c r="BC259" s="35">
        <f>+Tabla3[[#This Row],[FECHA TERMINACION
(INICIAL)]]-Tabla3[[#This Row],[FECHA INICIO]]</f>
        <v>334</v>
      </c>
      <c r="BD259" s="35">
        <f>+Tabla3[[#This Row],[PLAZO DE EJECUCIÓN EN DÍAS (INICIAL)]]/30</f>
        <v>11.133333333333333</v>
      </c>
      <c r="BE259" t="s">
        <v>1976</v>
      </c>
      <c r="BF259" s="29">
        <f>+[1]BD_2!E259</f>
        <v>0</v>
      </c>
      <c r="BG259" s="29">
        <f>[1]BD_2!BA259</f>
        <v>0</v>
      </c>
      <c r="BH259" s="23">
        <f>[1]BD_2!CF259</f>
        <v>0</v>
      </c>
      <c r="BI259" s="23">
        <f>+COUNTIF(Tabla3[[#This Row],[VALOR REDUCIDO]:[TOTAL TIEMPO PRORROGADO EN DÍAS
]],"&lt;&gt;0")</f>
        <v>0</v>
      </c>
      <c r="BJ259" s="23" t="str">
        <f>+[1]BD_2!CG259</f>
        <v>2 NO</v>
      </c>
      <c r="BK259" s="26" t="str">
        <f>[1]BD_2!CL259</f>
        <v>2 NO</v>
      </c>
      <c r="BL259" s="23" t="s">
        <v>98</v>
      </c>
      <c r="BM259">
        <f t="shared" si="19"/>
        <v>334</v>
      </c>
      <c r="BN259" s="36">
        <f t="shared" si="20"/>
        <v>45314</v>
      </c>
      <c r="BO259" s="36">
        <f t="shared" si="21"/>
        <v>45648</v>
      </c>
      <c r="BP259" s="37" t="e">
        <f>IF(((#REF!-$BN259)/($BO259-$BN259))&gt;=100%,100%,((#REF!-$BN259)/($BO259-$BN259)))</f>
        <v>#REF!</v>
      </c>
      <c r="BQ259" s="29">
        <f t="shared" si="22"/>
        <v>116600000</v>
      </c>
      <c r="BR259" s="23" t="e">
        <f>+IF(BK259="1 SI","FINALIZADO",IF($BO259&lt;=#REF!,"FINALIZADO","EJECUCIÓN"))</f>
        <v>#REF!</v>
      </c>
      <c r="BS259" s="23">
        <v>116600000</v>
      </c>
      <c r="BT259" s="23">
        <f>+Tabla3[[#This Row],[VALOR TOTAL DE CONTRATO (ANTES DE LIQUIDACIÓN - LIBERACIÓN DE SALDOS)]]-Tabla3[[#This Row],[RECURSO TOTALES DESEMBOLSADOS]]</f>
        <v>0</v>
      </c>
      <c r="BU259" s="23"/>
      <c r="BW259" s="23" t="s">
        <v>98</v>
      </c>
      <c r="BX259" s="23" t="str">
        <f t="shared" si="18"/>
        <v>enero</v>
      </c>
      <c r="BY259" s="23" t="s">
        <v>113</v>
      </c>
      <c r="BZ259" s="23" t="s">
        <v>113</v>
      </c>
      <c r="CA259" s="23" t="s">
        <v>113</v>
      </c>
      <c r="CB259" t="s">
        <v>117</v>
      </c>
      <c r="CC259" t="s">
        <v>118</v>
      </c>
    </row>
    <row r="260" spans="1:81" x14ac:dyDescent="0.25">
      <c r="A260" s="23">
        <v>2024</v>
      </c>
      <c r="B260" s="25">
        <v>244</v>
      </c>
      <c r="C260" s="23" t="s">
        <v>87</v>
      </c>
      <c r="D260" t="s">
        <v>88</v>
      </c>
      <c r="E260" t="s">
        <v>89</v>
      </c>
      <c r="F260" t="s">
        <v>90</v>
      </c>
      <c r="G260" t="s">
        <v>91</v>
      </c>
      <c r="H260" s="23" t="s">
        <v>92</v>
      </c>
      <c r="I260" s="23" t="s">
        <v>119</v>
      </c>
      <c r="J260" t="s">
        <v>1977</v>
      </c>
      <c r="K260" s="23" t="s">
        <v>95</v>
      </c>
      <c r="L260" s="20" t="s">
        <v>1978</v>
      </c>
      <c r="M260" s="28" t="s">
        <v>1979</v>
      </c>
      <c r="N260" s="23"/>
      <c r="O260" s="23" t="s">
        <v>98</v>
      </c>
      <c r="P260" s="20" t="s">
        <v>693</v>
      </c>
      <c r="Q260" s="20" t="s">
        <v>693</v>
      </c>
      <c r="R260" t="s">
        <v>1980</v>
      </c>
      <c r="S260" t="s">
        <v>1981</v>
      </c>
      <c r="T260" t="s">
        <v>1982</v>
      </c>
      <c r="U260" s="6">
        <v>126000000</v>
      </c>
      <c r="V260" s="6">
        <v>126000000</v>
      </c>
      <c r="W260" s="29">
        <v>14000000</v>
      </c>
      <c r="X260" s="29">
        <v>0</v>
      </c>
      <c r="Y260" s="23" t="s">
        <v>104</v>
      </c>
      <c r="Z260" t="s">
        <v>98</v>
      </c>
      <c r="AA260" t="s">
        <v>105</v>
      </c>
      <c r="AB260" s="30"/>
      <c r="AC260" s="30"/>
      <c r="AD260" s="30"/>
      <c r="AE260" s="24">
        <v>3524</v>
      </c>
      <c r="AF260" s="31">
        <v>45294</v>
      </c>
      <c r="AG260">
        <v>44724</v>
      </c>
      <c r="AH260" s="26">
        <v>45317</v>
      </c>
      <c r="AI260" s="32" t="s">
        <v>106</v>
      </c>
      <c r="AJ260" t="s">
        <v>697</v>
      </c>
      <c r="AK260" s="33"/>
      <c r="AL260" t="s">
        <v>98</v>
      </c>
      <c r="AM260" s="26">
        <v>45316</v>
      </c>
      <c r="AN260" s="23" t="s">
        <v>108</v>
      </c>
      <c r="AO260" s="23" t="s">
        <v>108</v>
      </c>
      <c r="AP260" t="s">
        <v>109</v>
      </c>
      <c r="AQ260" t="s">
        <v>1482</v>
      </c>
      <c r="AR260" t="s">
        <v>1483</v>
      </c>
      <c r="AS260" t="s">
        <v>700</v>
      </c>
      <c r="AT260" s="23">
        <v>80111600</v>
      </c>
      <c r="AU260" s="41" t="s">
        <v>1983</v>
      </c>
      <c r="AV260" s="23" t="s">
        <v>113</v>
      </c>
      <c r="AW260" s="20" t="s">
        <v>114</v>
      </c>
      <c r="AX260" s="26">
        <v>45316</v>
      </c>
      <c r="AY260" s="20" t="s">
        <v>115</v>
      </c>
      <c r="AZ260" s="26">
        <v>45316</v>
      </c>
      <c r="BA260" s="26">
        <v>45317</v>
      </c>
      <c r="BB260" s="26">
        <v>45590</v>
      </c>
      <c r="BC260" s="35">
        <f>+Tabla3[[#This Row],[FECHA TERMINACION
(INICIAL)]]-Tabla3[[#This Row],[FECHA INICIO]]</f>
        <v>273</v>
      </c>
      <c r="BD260" s="35">
        <f>+Tabla3[[#This Row],[PLAZO DE EJECUCIÓN EN DÍAS (INICIAL)]]/30</f>
        <v>9.1</v>
      </c>
      <c r="BE260" t="s">
        <v>1984</v>
      </c>
      <c r="BF260" s="29">
        <f>+[1]BD_2!E260</f>
        <v>0</v>
      </c>
      <c r="BG260" s="29">
        <f>[1]BD_2!BA260</f>
        <v>0</v>
      </c>
      <c r="BH260" s="23">
        <f>[1]BD_2!CF260</f>
        <v>0</v>
      </c>
      <c r="BI260" s="23">
        <f>+COUNTIF(Tabla3[[#This Row],[VALOR REDUCIDO]:[TOTAL TIEMPO PRORROGADO EN DÍAS
]],"&lt;&gt;0")</f>
        <v>0</v>
      </c>
      <c r="BJ260" s="23" t="str">
        <f>+[1]BD_2!CG260</f>
        <v>2 NO</v>
      </c>
      <c r="BK260" s="26" t="str">
        <f>[1]BD_2!CL260</f>
        <v>1 SI</v>
      </c>
      <c r="BL260" s="23" t="s">
        <v>98</v>
      </c>
      <c r="BM260">
        <f t="shared" si="19"/>
        <v>273</v>
      </c>
      <c r="BN260" s="36">
        <f t="shared" si="20"/>
        <v>45317</v>
      </c>
      <c r="BO260" s="36">
        <f t="shared" si="21"/>
        <v>45590</v>
      </c>
      <c r="BP260" s="37" t="e">
        <f>IF(((#REF!-$BN260)/($BO260-$BN260))&gt;=100%,100%,((#REF!-$BN260)/($BO260-$BN260)))</f>
        <v>#REF!</v>
      </c>
      <c r="BQ260" s="29">
        <f t="shared" si="22"/>
        <v>126000000</v>
      </c>
      <c r="BR260" s="23" t="str">
        <f>+IF(BK260="1 SI","FINALIZADO",IF($BO260&lt;=#REF!,"FINALIZADO","EJECUCIÓN"))</f>
        <v>FINALIZADO</v>
      </c>
      <c r="BS260" s="23">
        <v>47133333</v>
      </c>
      <c r="BT260" s="23">
        <f>+Tabla3[[#This Row],[VALOR TOTAL DE CONTRATO (ANTES DE LIQUIDACIÓN - LIBERACIÓN DE SALDOS)]]-Tabla3[[#This Row],[RECURSO TOTALES DESEMBOLSADOS]]</f>
        <v>78866667</v>
      </c>
      <c r="BU260" s="23"/>
      <c r="BW260" s="23" t="s">
        <v>98</v>
      </c>
      <c r="BX260" s="23" t="str">
        <f t="shared" ref="BX260:BX323" si="23">TEXT(AM260,"MMMM")</f>
        <v>enero</v>
      </c>
      <c r="BY260" s="23" t="s">
        <v>113</v>
      </c>
      <c r="BZ260" s="23" t="s">
        <v>113</v>
      </c>
      <c r="CA260" s="23" t="s">
        <v>113</v>
      </c>
      <c r="CB260" t="s">
        <v>117</v>
      </c>
      <c r="CC260" t="s">
        <v>118</v>
      </c>
    </row>
    <row r="261" spans="1:81" x14ac:dyDescent="0.25">
      <c r="A261" s="23">
        <v>2024</v>
      </c>
      <c r="B261" s="25">
        <v>245</v>
      </c>
      <c r="C261" s="23" t="s">
        <v>87</v>
      </c>
      <c r="D261" t="s">
        <v>88</v>
      </c>
      <c r="E261" t="s">
        <v>89</v>
      </c>
      <c r="F261" t="s">
        <v>90</v>
      </c>
      <c r="G261" t="s">
        <v>91</v>
      </c>
      <c r="H261" s="23" t="s">
        <v>92</v>
      </c>
      <c r="I261" s="23" t="s">
        <v>119</v>
      </c>
      <c r="J261" t="s">
        <v>1985</v>
      </c>
      <c r="K261" s="23" t="s">
        <v>95</v>
      </c>
      <c r="L261" s="20" t="s">
        <v>494</v>
      </c>
      <c r="M261" s="28" t="s">
        <v>1986</v>
      </c>
      <c r="N261" s="23"/>
      <c r="O261" s="23" t="s">
        <v>98</v>
      </c>
      <c r="P261" s="20" t="s">
        <v>693</v>
      </c>
      <c r="Q261" s="20" t="s">
        <v>693</v>
      </c>
      <c r="R261" t="s">
        <v>1987</v>
      </c>
      <c r="S261" t="s">
        <v>1988</v>
      </c>
      <c r="T261" t="s">
        <v>1989</v>
      </c>
      <c r="U261" s="6">
        <v>121000000</v>
      </c>
      <c r="V261" s="6">
        <v>121000000</v>
      </c>
      <c r="W261" s="29">
        <v>11000000</v>
      </c>
      <c r="X261" s="29">
        <v>0</v>
      </c>
      <c r="Y261" s="23" t="s">
        <v>104</v>
      </c>
      <c r="Z261" t="s">
        <v>98</v>
      </c>
      <c r="AA261" t="s">
        <v>105</v>
      </c>
      <c r="AB261" s="30"/>
      <c r="AC261" s="30"/>
      <c r="AD261" s="30"/>
      <c r="AE261" s="24">
        <v>3524</v>
      </c>
      <c r="AF261" s="31">
        <v>45294</v>
      </c>
      <c r="AG261">
        <v>35724</v>
      </c>
      <c r="AH261" s="26">
        <v>45315</v>
      </c>
      <c r="AI261" s="32" t="s">
        <v>106</v>
      </c>
      <c r="AJ261" t="s">
        <v>697</v>
      </c>
      <c r="AK261" s="33"/>
      <c r="AL261" t="s">
        <v>98</v>
      </c>
      <c r="AM261" s="26">
        <v>45314</v>
      </c>
      <c r="AN261" s="23" t="s">
        <v>108</v>
      </c>
      <c r="AO261" s="23" t="s">
        <v>108</v>
      </c>
      <c r="AP261" t="s">
        <v>109</v>
      </c>
      <c r="AQ261" t="s">
        <v>698</v>
      </c>
      <c r="AR261" t="s">
        <v>699</v>
      </c>
      <c r="AS261" t="s">
        <v>700</v>
      </c>
      <c r="AT261" s="23">
        <v>80111600</v>
      </c>
      <c r="AU261" s="41" t="s">
        <v>1990</v>
      </c>
      <c r="AV261" s="23" t="s">
        <v>113</v>
      </c>
      <c r="AW261" s="20" t="s">
        <v>114</v>
      </c>
      <c r="AX261" s="26" t="s">
        <v>1991</v>
      </c>
      <c r="AY261" s="20" t="s">
        <v>115</v>
      </c>
      <c r="AZ261" s="26">
        <v>45314</v>
      </c>
      <c r="BA261" s="26">
        <v>45315</v>
      </c>
      <c r="BB261" s="26">
        <v>45649</v>
      </c>
      <c r="BC261" s="35">
        <f>+Tabla3[[#This Row],[FECHA TERMINACION
(INICIAL)]]-Tabla3[[#This Row],[FECHA INICIO]]</f>
        <v>334</v>
      </c>
      <c r="BD261" s="35">
        <f>+Tabla3[[#This Row],[PLAZO DE EJECUCIÓN EN DÍAS (INICIAL)]]/30</f>
        <v>11.133333333333333</v>
      </c>
      <c r="BE261" t="s">
        <v>1992</v>
      </c>
      <c r="BF261" s="29">
        <f>+[1]BD_2!E261</f>
        <v>0</v>
      </c>
      <c r="BG261" s="29">
        <f>[1]BD_2!BA261</f>
        <v>2566667</v>
      </c>
      <c r="BH261" s="23">
        <f>[1]BD_2!CF261</f>
        <v>7</v>
      </c>
      <c r="BI261" s="23">
        <f>+COUNTIF(Tabla3[[#This Row],[VALOR REDUCIDO]:[TOTAL TIEMPO PRORROGADO EN DÍAS
]],"&lt;&gt;0")</f>
        <v>2</v>
      </c>
      <c r="BJ261" s="23" t="str">
        <f>+[1]BD_2!CG261</f>
        <v>2 NO</v>
      </c>
      <c r="BK261" s="26" t="str">
        <f>[1]BD_2!CL261</f>
        <v>2 NO</v>
      </c>
      <c r="BL261" s="23" t="s">
        <v>98</v>
      </c>
      <c r="BM261">
        <f t="shared" si="19"/>
        <v>341</v>
      </c>
      <c r="BN261" s="36">
        <f t="shared" si="20"/>
        <v>45315</v>
      </c>
      <c r="BO261" s="36">
        <f t="shared" si="21"/>
        <v>45656</v>
      </c>
      <c r="BP261" s="37" t="e">
        <f>IF(((#REF!-$BN261)/($BO261-$BN261))&gt;=100%,100%,((#REF!-$BN261)/($BO261-$BN261)))</f>
        <v>#REF!</v>
      </c>
      <c r="BQ261" s="29">
        <f t="shared" si="22"/>
        <v>123566667</v>
      </c>
      <c r="BR261" s="23" t="e">
        <f>+IF(BK261="1 SI","FINALIZADO",IF($BO261&lt;=#REF!,"FINALIZADO","EJECUCIÓN"))</f>
        <v>#REF!</v>
      </c>
      <c r="BS261" s="23">
        <v>123566667</v>
      </c>
      <c r="BT261" s="23">
        <f>+Tabla3[[#This Row],[VALOR TOTAL DE CONTRATO (ANTES DE LIQUIDACIÓN - LIBERACIÓN DE SALDOS)]]-Tabla3[[#This Row],[RECURSO TOTALES DESEMBOLSADOS]]</f>
        <v>0</v>
      </c>
      <c r="BU261" s="23"/>
      <c r="BW261" s="23" t="s">
        <v>98</v>
      </c>
      <c r="BX261" s="23" t="str">
        <f t="shared" si="23"/>
        <v>enero</v>
      </c>
      <c r="BY261" s="23" t="s">
        <v>113</v>
      </c>
      <c r="BZ261" s="23" t="s">
        <v>113</v>
      </c>
      <c r="CA261" s="23" t="s">
        <v>113</v>
      </c>
      <c r="CB261" t="s">
        <v>117</v>
      </c>
      <c r="CC261" t="s">
        <v>118</v>
      </c>
    </row>
    <row r="262" spans="1:81" x14ac:dyDescent="0.25">
      <c r="A262" s="23">
        <v>2024</v>
      </c>
      <c r="B262" s="25">
        <v>246</v>
      </c>
      <c r="C262" s="23" t="s">
        <v>87</v>
      </c>
      <c r="D262" t="s">
        <v>88</v>
      </c>
      <c r="E262" t="s">
        <v>89</v>
      </c>
      <c r="F262" t="s">
        <v>90</v>
      </c>
      <c r="G262" t="s">
        <v>91</v>
      </c>
      <c r="H262" s="23" t="s">
        <v>92</v>
      </c>
      <c r="I262" s="23" t="s">
        <v>119</v>
      </c>
      <c r="J262" t="s">
        <v>1993</v>
      </c>
      <c r="K262" s="23" t="s">
        <v>95</v>
      </c>
      <c r="L262" s="20" t="s">
        <v>1994</v>
      </c>
      <c r="M262" s="28" t="s">
        <v>1995</v>
      </c>
      <c r="N262" s="23"/>
      <c r="O262" s="23" t="s">
        <v>98</v>
      </c>
      <c r="P262" s="20" t="s">
        <v>460</v>
      </c>
      <c r="Q262" s="20" t="s">
        <v>460</v>
      </c>
      <c r="R262" t="s">
        <v>1996</v>
      </c>
      <c r="S262" t="s">
        <v>1997</v>
      </c>
      <c r="T262" t="s">
        <v>1209</v>
      </c>
      <c r="U262" s="6">
        <v>121000000</v>
      </c>
      <c r="V262" s="6">
        <v>121000000</v>
      </c>
      <c r="W262" s="29">
        <v>11000000</v>
      </c>
      <c r="X262" s="29">
        <v>0</v>
      </c>
      <c r="Y262" s="23" t="s">
        <v>104</v>
      </c>
      <c r="Z262" t="s">
        <v>98</v>
      </c>
      <c r="AA262" t="s">
        <v>105</v>
      </c>
      <c r="AB262" s="30"/>
      <c r="AC262" s="30"/>
      <c r="AD262" s="30"/>
      <c r="AE262" s="24">
        <v>5124</v>
      </c>
      <c r="AF262" s="31">
        <v>45294</v>
      </c>
      <c r="AG262">
        <v>45724</v>
      </c>
      <c r="AH262" s="26">
        <v>45320</v>
      </c>
      <c r="AI262" s="32" t="s">
        <v>106</v>
      </c>
      <c r="AJ262" t="s">
        <v>1304</v>
      </c>
      <c r="AK262" s="33"/>
      <c r="AL262" t="s">
        <v>98</v>
      </c>
      <c r="AM262" s="26">
        <v>45314</v>
      </c>
      <c r="AN262" s="23" t="s">
        <v>108</v>
      </c>
      <c r="AO262" s="23" t="s">
        <v>108</v>
      </c>
      <c r="AP262" t="s">
        <v>109</v>
      </c>
      <c r="AQ262" t="s">
        <v>465</v>
      </c>
      <c r="AR262" t="s">
        <v>466</v>
      </c>
      <c r="AS262" t="s">
        <v>467</v>
      </c>
      <c r="AT262" s="23">
        <v>80111600</v>
      </c>
      <c r="AU262" s="41" t="s">
        <v>1998</v>
      </c>
      <c r="AV262" s="23" t="s">
        <v>113</v>
      </c>
      <c r="AW262" s="20" t="s">
        <v>114</v>
      </c>
      <c r="AX262" s="26">
        <v>45315</v>
      </c>
      <c r="AY262" s="20" t="s">
        <v>115</v>
      </c>
      <c r="AZ262" s="26">
        <v>45315</v>
      </c>
      <c r="BA262" s="26">
        <v>45320</v>
      </c>
      <c r="BB262" s="26">
        <v>45654</v>
      </c>
      <c r="BC262" s="35">
        <f>+Tabla3[[#This Row],[FECHA TERMINACION
(INICIAL)]]-Tabla3[[#This Row],[FECHA INICIO]]</f>
        <v>334</v>
      </c>
      <c r="BD262" s="35">
        <f>+Tabla3[[#This Row],[PLAZO DE EJECUCIÓN EN DÍAS (INICIAL)]]/30</f>
        <v>11.133333333333333</v>
      </c>
      <c r="BE262" t="s">
        <v>1999</v>
      </c>
      <c r="BF262" s="29">
        <f>+[1]BD_2!E262</f>
        <v>0</v>
      </c>
      <c r="BG262" s="29">
        <f>[1]BD_2!BA262</f>
        <v>0</v>
      </c>
      <c r="BH262" s="23">
        <f>[1]BD_2!CF262</f>
        <v>0</v>
      </c>
      <c r="BI262" s="23">
        <f>+COUNTIF(Tabla3[[#This Row],[VALOR REDUCIDO]:[TOTAL TIEMPO PRORROGADO EN DÍAS
]],"&lt;&gt;0")</f>
        <v>0</v>
      </c>
      <c r="BJ262" s="23" t="str">
        <f>+[1]BD_2!CG262</f>
        <v>2 NO</v>
      </c>
      <c r="BK262" s="26" t="str">
        <f>[1]BD_2!CL262</f>
        <v>2 NO</v>
      </c>
      <c r="BL262" s="23" t="s">
        <v>98</v>
      </c>
      <c r="BM262">
        <f t="shared" si="19"/>
        <v>334</v>
      </c>
      <c r="BN262" s="36">
        <f t="shared" si="20"/>
        <v>45320</v>
      </c>
      <c r="BO262" s="36">
        <f t="shared" si="21"/>
        <v>45654</v>
      </c>
      <c r="BP262" s="37" t="e">
        <f>IF(((#REF!-$BN262)/($BO262-$BN262))&gt;=100%,100%,((#REF!-$BN262)/($BO262-$BN262)))</f>
        <v>#REF!</v>
      </c>
      <c r="BQ262" s="29">
        <f t="shared" si="22"/>
        <v>121000000</v>
      </c>
      <c r="BR262" s="23" t="e">
        <f>+IF(BK262="1 SI","FINALIZADO",IF($BO262&lt;=#REF!,"FINALIZADO","EJECUCIÓN"))</f>
        <v>#REF!</v>
      </c>
      <c r="BS262" s="23">
        <v>121000000</v>
      </c>
      <c r="BT262" s="23">
        <f>+Tabla3[[#This Row],[VALOR TOTAL DE CONTRATO (ANTES DE LIQUIDACIÓN - LIBERACIÓN DE SALDOS)]]-Tabla3[[#This Row],[RECURSO TOTALES DESEMBOLSADOS]]</f>
        <v>0</v>
      </c>
      <c r="BU262" s="23"/>
      <c r="BW262" s="23" t="s">
        <v>98</v>
      </c>
      <c r="BX262" s="23" t="str">
        <f t="shared" si="23"/>
        <v>enero</v>
      </c>
      <c r="BY262" s="23" t="s">
        <v>113</v>
      </c>
      <c r="BZ262" s="23" t="s">
        <v>113</v>
      </c>
      <c r="CA262" s="23" t="s">
        <v>113</v>
      </c>
      <c r="CB262" t="s">
        <v>117</v>
      </c>
      <c r="CC262" t="s">
        <v>118</v>
      </c>
    </row>
    <row r="263" spans="1:81" x14ac:dyDescent="0.25">
      <c r="A263" s="23">
        <v>2024</v>
      </c>
      <c r="B263" s="25">
        <v>247</v>
      </c>
      <c r="C263" s="23" t="s">
        <v>87</v>
      </c>
      <c r="D263" t="s">
        <v>88</v>
      </c>
      <c r="E263" t="s">
        <v>89</v>
      </c>
      <c r="F263" t="s">
        <v>90</v>
      </c>
      <c r="G263" t="s">
        <v>91</v>
      </c>
      <c r="H263" s="23" t="s">
        <v>92</v>
      </c>
      <c r="I263" s="23" t="s">
        <v>119</v>
      </c>
      <c r="J263" t="s">
        <v>2000</v>
      </c>
      <c r="K263" s="23" t="s">
        <v>95</v>
      </c>
      <c r="L263" s="20" t="s">
        <v>2001</v>
      </c>
      <c r="M263" s="28" t="s">
        <v>2002</v>
      </c>
      <c r="N263" s="23"/>
      <c r="O263" s="23" t="s">
        <v>98</v>
      </c>
      <c r="P263" s="20" t="s">
        <v>460</v>
      </c>
      <c r="Q263" s="20" t="s">
        <v>460</v>
      </c>
      <c r="R263" t="s">
        <v>2003</v>
      </c>
      <c r="S263" t="s">
        <v>2004</v>
      </c>
      <c r="T263" t="s">
        <v>2005</v>
      </c>
      <c r="U263" s="6">
        <v>110000000</v>
      </c>
      <c r="V263" s="6">
        <v>110000000</v>
      </c>
      <c r="W263" s="29">
        <v>10000000</v>
      </c>
      <c r="X263" s="29">
        <v>0</v>
      </c>
      <c r="Y263" s="23" t="s">
        <v>104</v>
      </c>
      <c r="Z263" t="s">
        <v>98</v>
      </c>
      <c r="AA263" t="s">
        <v>105</v>
      </c>
      <c r="AB263" s="30"/>
      <c r="AC263" s="30"/>
      <c r="AD263" s="30"/>
      <c r="AE263" s="24">
        <v>4524</v>
      </c>
      <c r="AF263" s="31">
        <v>45294</v>
      </c>
      <c r="AG263">
        <v>40024</v>
      </c>
      <c r="AH263" s="26">
        <v>45316</v>
      </c>
      <c r="AI263" s="32" t="s">
        <v>106</v>
      </c>
      <c r="AJ263" t="s">
        <v>464</v>
      </c>
      <c r="AK263" s="33"/>
      <c r="AL263" t="s">
        <v>98</v>
      </c>
      <c r="AM263" s="26">
        <v>45315</v>
      </c>
      <c r="AN263" s="23" t="s">
        <v>108</v>
      </c>
      <c r="AO263" s="23" t="s">
        <v>108</v>
      </c>
      <c r="AP263" t="s">
        <v>109</v>
      </c>
      <c r="AQ263" t="s">
        <v>465</v>
      </c>
      <c r="AR263" t="s">
        <v>466</v>
      </c>
      <c r="AS263" t="s">
        <v>467</v>
      </c>
      <c r="AT263" s="23">
        <v>80111600</v>
      </c>
      <c r="AU263" s="41" t="s">
        <v>2006</v>
      </c>
      <c r="AV263" s="23" t="s">
        <v>113</v>
      </c>
      <c r="AW263" s="20" t="s">
        <v>114</v>
      </c>
      <c r="AX263" s="26">
        <v>45315</v>
      </c>
      <c r="AY263" s="20" t="s">
        <v>115</v>
      </c>
      <c r="AZ263" s="26">
        <v>45315</v>
      </c>
      <c r="BA263" s="26">
        <v>45316</v>
      </c>
      <c r="BB263" s="26">
        <v>45650</v>
      </c>
      <c r="BC263" s="35">
        <f>+Tabla3[[#This Row],[FECHA TERMINACION
(INICIAL)]]-Tabla3[[#This Row],[FECHA INICIO]]</f>
        <v>334</v>
      </c>
      <c r="BD263" s="35">
        <f>+Tabla3[[#This Row],[PLAZO DE EJECUCIÓN EN DÍAS (INICIAL)]]/30</f>
        <v>11.133333333333333</v>
      </c>
      <c r="BE263" t="s">
        <v>1999</v>
      </c>
      <c r="BF263" s="29">
        <f>+[1]BD_2!E263</f>
        <v>0</v>
      </c>
      <c r="BG263" s="29">
        <f>[1]BD_2!BA263</f>
        <v>0</v>
      </c>
      <c r="BH263" s="23">
        <f>[1]BD_2!CF263</f>
        <v>0</v>
      </c>
      <c r="BI263" s="23">
        <f>+COUNTIF(Tabla3[[#This Row],[VALOR REDUCIDO]:[TOTAL TIEMPO PRORROGADO EN DÍAS
]],"&lt;&gt;0")</f>
        <v>0</v>
      </c>
      <c r="BJ263" s="23" t="str">
        <f>+[1]BD_2!CG263</f>
        <v>2 NO</v>
      </c>
      <c r="BK263" s="26" t="str">
        <f>[1]BD_2!CL263</f>
        <v>2 NO</v>
      </c>
      <c r="BL263" s="23" t="s">
        <v>98</v>
      </c>
      <c r="BM263">
        <f t="shared" ref="BM263:BM327" si="24">$BO263-$BN263</f>
        <v>334</v>
      </c>
      <c r="BN263" s="36">
        <f t="shared" ref="BN263:BN327" si="25">$BA263</f>
        <v>45316</v>
      </c>
      <c r="BO263" s="36">
        <f t="shared" ref="BO263:BO327" si="26">$BB263+$BH263</f>
        <v>45650</v>
      </c>
      <c r="BP263" s="37" t="e">
        <f>IF(((#REF!-$BN263)/($BO263-$BN263))&gt;=100%,100%,((#REF!-$BN263)/($BO263-$BN263)))</f>
        <v>#REF!</v>
      </c>
      <c r="BQ263" s="29">
        <f t="shared" si="22"/>
        <v>110000000</v>
      </c>
      <c r="BR263" s="23" t="e">
        <f>+IF(BK263="1 SI","FINALIZADO",IF($BO263&lt;=#REF!,"FINALIZADO","EJECUCIÓN"))</f>
        <v>#REF!</v>
      </c>
      <c r="BS263" s="23">
        <v>110000000</v>
      </c>
      <c r="BT263" s="23">
        <f>+Tabla3[[#This Row],[VALOR TOTAL DE CONTRATO (ANTES DE LIQUIDACIÓN - LIBERACIÓN DE SALDOS)]]-Tabla3[[#This Row],[RECURSO TOTALES DESEMBOLSADOS]]</f>
        <v>0</v>
      </c>
      <c r="BU263" s="23"/>
      <c r="BW263" s="23" t="s">
        <v>98</v>
      </c>
      <c r="BX263" s="23" t="str">
        <f t="shared" si="23"/>
        <v>enero</v>
      </c>
      <c r="BY263" s="23" t="s">
        <v>113</v>
      </c>
      <c r="BZ263" s="23" t="s">
        <v>113</v>
      </c>
      <c r="CA263" s="23" t="s">
        <v>113</v>
      </c>
      <c r="CB263" t="s">
        <v>117</v>
      </c>
      <c r="CC263" t="s">
        <v>118</v>
      </c>
    </row>
    <row r="264" spans="1:81" x14ac:dyDescent="0.25">
      <c r="A264" s="23">
        <v>2024</v>
      </c>
      <c r="B264" s="25">
        <v>248</v>
      </c>
      <c r="C264" s="23" t="s">
        <v>87</v>
      </c>
      <c r="D264" t="s">
        <v>88</v>
      </c>
      <c r="E264" t="s">
        <v>89</v>
      </c>
      <c r="F264" t="s">
        <v>90</v>
      </c>
      <c r="G264" t="s">
        <v>91</v>
      </c>
      <c r="H264" s="23" t="s">
        <v>92</v>
      </c>
      <c r="I264" s="23" t="s">
        <v>119</v>
      </c>
      <c r="J264" t="s">
        <v>2007</v>
      </c>
      <c r="K264" s="23" t="s">
        <v>95</v>
      </c>
      <c r="L264" s="20" t="s">
        <v>358</v>
      </c>
      <c r="M264" s="28" t="s">
        <v>2008</v>
      </c>
      <c r="N264" s="23"/>
      <c r="O264" s="23" t="s">
        <v>98</v>
      </c>
      <c r="P264" s="20" t="s">
        <v>460</v>
      </c>
      <c r="Q264" s="20" t="s">
        <v>460</v>
      </c>
      <c r="R264" t="s">
        <v>2009</v>
      </c>
      <c r="S264" t="s">
        <v>2010</v>
      </c>
      <c r="T264" t="s">
        <v>2005</v>
      </c>
      <c r="U264" s="6">
        <v>110000000</v>
      </c>
      <c r="V264" s="6">
        <v>110000000</v>
      </c>
      <c r="W264" s="29">
        <v>10000000</v>
      </c>
      <c r="X264" s="29">
        <v>0</v>
      </c>
      <c r="Y264" s="23" t="s">
        <v>104</v>
      </c>
      <c r="Z264" t="s">
        <v>98</v>
      </c>
      <c r="AA264" t="s">
        <v>105</v>
      </c>
      <c r="AB264" s="30"/>
      <c r="AC264" s="30"/>
      <c r="AD264" s="30"/>
      <c r="AE264" s="24">
        <v>4324</v>
      </c>
      <c r="AF264" s="31">
        <v>45294</v>
      </c>
      <c r="AG264">
        <v>45524</v>
      </c>
      <c r="AH264" s="26">
        <v>45320</v>
      </c>
      <c r="AI264" s="32" t="s">
        <v>106</v>
      </c>
      <c r="AJ264" t="s">
        <v>464</v>
      </c>
      <c r="AK264" s="33"/>
      <c r="AL264" t="s">
        <v>98</v>
      </c>
      <c r="AM264" s="26">
        <v>45315</v>
      </c>
      <c r="AN264" s="23" t="s">
        <v>108</v>
      </c>
      <c r="AO264" s="23" t="s">
        <v>108</v>
      </c>
      <c r="AP264" t="s">
        <v>109</v>
      </c>
      <c r="AQ264" t="s">
        <v>465</v>
      </c>
      <c r="AR264" t="s">
        <v>466</v>
      </c>
      <c r="AS264" t="s">
        <v>467</v>
      </c>
      <c r="AT264" s="23">
        <v>80111600</v>
      </c>
      <c r="AU264" s="41" t="s">
        <v>2011</v>
      </c>
      <c r="AV264" s="23" t="s">
        <v>113</v>
      </c>
      <c r="AW264" s="20" t="s">
        <v>114</v>
      </c>
      <c r="AX264" s="26">
        <v>45315</v>
      </c>
      <c r="AY264" s="20" t="s">
        <v>115</v>
      </c>
      <c r="AZ264" s="26">
        <v>45315</v>
      </c>
      <c r="BA264" s="26">
        <v>45320</v>
      </c>
      <c r="BB264" s="26">
        <v>45654</v>
      </c>
      <c r="BC264" s="35">
        <f>+Tabla3[[#This Row],[FECHA TERMINACION
(INICIAL)]]-Tabla3[[#This Row],[FECHA INICIO]]</f>
        <v>334</v>
      </c>
      <c r="BD264" s="35">
        <f>+Tabla3[[#This Row],[PLAZO DE EJECUCIÓN EN DÍAS (INICIAL)]]/30</f>
        <v>11.133333333333333</v>
      </c>
      <c r="BE264" t="s">
        <v>1999</v>
      </c>
      <c r="BF264" s="29">
        <f>+[1]BD_2!E264</f>
        <v>0</v>
      </c>
      <c r="BG264" s="29">
        <f>[1]BD_2!BA264</f>
        <v>0</v>
      </c>
      <c r="BH264" s="23">
        <f>[1]BD_2!CF264</f>
        <v>0</v>
      </c>
      <c r="BI264" s="23">
        <f>+COUNTIF(Tabla3[[#This Row],[VALOR REDUCIDO]:[TOTAL TIEMPO PRORROGADO EN DÍAS
]],"&lt;&gt;0")</f>
        <v>0</v>
      </c>
      <c r="BJ264" s="23" t="str">
        <f>+[1]BD_2!CG264</f>
        <v>2 NO</v>
      </c>
      <c r="BK264" s="26" t="str">
        <f>[1]BD_2!CL264</f>
        <v>2 NO</v>
      </c>
      <c r="BL264" s="23" t="s">
        <v>98</v>
      </c>
      <c r="BM264">
        <f t="shared" si="24"/>
        <v>334</v>
      </c>
      <c r="BN264" s="36">
        <f t="shared" si="25"/>
        <v>45320</v>
      </c>
      <c r="BO264" s="36">
        <f t="shared" si="26"/>
        <v>45654</v>
      </c>
      <c r="BP264" s="37" t="e">
        <f>IF(((#REF!-$BN264)/($BO264-$BN264))&gt;=100%,100%,((#REF!-$BN264)/($BO264-$BN264)))</f>
        <v>#REF!</v>
      </c>
      <c r="BQ264" s="29">
        <f t="shared" si="22"/>
        <v>110000000</v>
      </c>
      <c r="BR264" s="23" t="e">
        <f>+IF(BK264="1 SI","FINALIZADO",IF($BO264&lt;=#REF!,"FINALIZADO","EJECUCIÓN"))</f>
        <v>#REF!</v>
      </c>
      <c r="BS264" s="23">
        <v>110000000</v>
      </c>
      <c r="BT264" s="23">
        <f>+Tabla3[[#This Row],[VALOR TOTAL DE CONTRATO (ANTES DE LIQUIDACIÓN - LIBERACIÓN DE SALDOS)]]-Tabla3[[#This Row],[RECURSO TOTALES DESEMBOLSADOS]]</f>
        <v>0</v>
      </c>
      <c r="BU264" s="23"/>
      <c r="BW264" s="23" t="s">
        <v>98</v>
      </c>
      <c r="BX264" s="23" t="str">
        <f t="shared" si="23"/>
        <v>enero</v>
      </c>
      <c r="BY264" s="23" t="s">
        <v>113</v>
      </c>
      <c r="BZ264" s="23" t="s">
        <v>113</v>
      </c>
      <c r="CA264" s="23" t="s">
        <v>113</v>
      </c>
      <c r="CB264" t="s">
        <v>117</v>
      </c>
      <c r="CC264" t="s">
        <v>118</v>
      </c>
    </row>
    <row r="265" spans="1:81" x14ac:dyDescent="0.25">
      <c r="A265" s="23">
        <v>2024</v>
      </c>
      <c r="B265" s="25">
        <v>249</v>
      </c>
      <c r="C265" s="23" t="s">
        <v>87</v>
      </c>
      <c r="D265" t="s">
        <v>88</v>
      </c>
      <c r="E265" t="s">
        <v>89</v>
      </c>
      <c r="F265" t="s">
        <v>90</v>
      </c>
      <c r="G265" t="s">
        <v>91</v>
      </c>
      <c r="H265" s="23" t="s">
        <v>92</v>
      </c>
      <c r="I265" s="23" t="s">
        <v>119</v>
      </c>
      <c r="J265" t="s">
        <v>2012</v>
      </c>
      <c r="K265" s="23" t="s">
        <v>95</v>
      </c>
      <c r="L265" s="20" t="s">
        <v>1197</v>
      </c>
      <c r="M265" s="28" t="s">
        <v>2013</v>
      </c>
      <c r="N265" s="23"/>
      <c r="O265" s="23" t="s">
        <v>98</v>
      </c>
      <c r="P265" s="20" t="s">
        <v>460</v>
      </c>
      <c r="Q265" s="20" t="s">
        <v>460</v>
      </c>
      <c r="R265" t="s">
        <v>2014</v>
      </c>
      <c r="S265" t="s">
        <v>2015</v>
      </c>
      <c r="T265" t="s">
        <v>2005</v>
      </c>
      <c r="U265" s="6">
        <v>110000000</v>
      </c>
      <c r="V265" s="6">
        <v>110000000</v>
      </c>
      <c r="W265" s="29">
        <v>10000000</v>
      </c>
      <c r="X265" s="29">
        <v>0</v>
      </c>
      <c r="Y265" s="23" t="s">
        <v>104</v>
      </c>
      <c r="Z265" t="s">
        <v>98</v>
      </c>
      <c r="AA265" t="s">
        <v>105</v>
      </c>
      <c r="AB265" s="30"/>
      <c r="AC265" s="30"/>
      <c r="AD265" s="30"/>
      <c r="AE265" s="24">
        <v>4324</v>
      </c>
      <c r="AF265" s="31">
        <v>45294</v>
      </c>
      <c r="AG265">
        <v>49924</v>
      </c>
      <c r="AH265" s="26">
        <v>45321</v>
      </c>
      <c r="AI265" s="32" t="s">
        <v>106</v>
      </c>
      <c r="AJ265" t="s">
        <v>464</v>
      </c>
      <c r="AK265" s="33"/>
      <c r="AL265" t="s">
        <v>98</v>
      </c>
      <c r="AM265" s="26">
        <v>45320</v>
      </c>
      <c r="AN265" s="23" t="s">
        <v>108</v>
      </c>
      <c r="AO265" s="23" t="s">
        <v>108</v>
      </c>
      <c r="AP265" t="s">
        <v>109</v>
      </c>
      <c r="AQ265" t="s">
        <v>465</v>
      </c>
      <c r="AR265" t="s">
        <v>466</v>
      </c>
      <c r="AS265" t="s">
        <v>467</v>
      </c>
      <c r="AT265" s="23">
        <v>80111600</v>
      </c>
      <c r="AU265" s="41" t="s">
        <v>2016</v>
      </c>
      <c r="AV265" s="23" t="s">
        <v>113</v>
      </c>
      <c r="AW265" s="20" t="s">
        <v>114</v>
      </c>
      <c r="AX265" s="26">
        <v>45320</v>
      </c>
      <c r="AY265" s="20" t="s">
        <v>115</v>
      </c>
      <c r="AZ265" s="26">
        <v>45320</v>
      </c>
      <c r="BA265" s="26">
        <v>45321</v>
      </c>
      <c r="BB265" s="26">
        <v>45655</v>
      </c>
      <c r="BC265" s="35">
        <f>+Tabla3[[#This Row],[FECHA TERMINACION
(INICIAL)]]-Tabla3[[#This Row],[FECHA INICIO]]</f>
        <v>334</v>
      </c>
      <c r="BD265" s="35">
        <f>+Tabla3[[#This Row],[PLAZO DE EJECUCIÓN EN DÍAS (INICIAL)]]/30</f>
        <v>11.133333333333333</v>
      </c>
      <c r="BE265" t="s">
        <v>2017</v>
      </c>
      <c r="BF265" s="29">
        <f>+[1]BD_2!E265</f>
        <v>0</v>
      </c>
      <c r="BG265" s="29">
        <f>[1]BD_2!BA265</f>
        <v>0</v>
      </c>
      <c r="BH265" s="23">
        <f>[1]BD_2!CF265</f>
        <v>0</v>
      </c>
      <c r="BI265" s="23">
        <f>+COUNTIF(Tabla3[[#This Row],[VALOR REDUCIDO]:[TOTAL TIEMPO PRORROGADO EN DÍAS
]],"&lt;&gt;0")</f>
        <v>0</v>
      </c>
      <c r="BJ265" s="23" t="str">
        <f>+[1]BD_2!CG265</f>
        <v>2 NO</v>
      </c>
      <c r="BK265" s="26" t="str">
        <f>[1]BD_2!CL265</f>
        <v>2 NO</v>
      </c>
      <c r="BL265" s="23" t="s">
        <v>98</v>
      </c>
      <c r="BM265">
        <f t="shared" si="24"/>
        <v>334</v>
      </c>
      <c r="BN265" s="36">
        <f t="shared" si="25"/>
        <v>45321</v>
      </c>
      <c r="BO265" s="36">
        <f t="shared" si="26"/>
        <v>45655</v>
      </c>
      <c r="BP265" s="37" t="e">
        <f>IF(((#REF!-$BN265)/($BO265-$BN265))&gt;=100%,100%,((#REF!-$BN265)/($BO265-$BN265)))</f>
        <v>#REF!</v>
      </c>
      <c r="BQ265" s="29">
        <f t="shared" si="22"/>
        <v>110000000</v>
      </c>
      <c r="BR265" s="23" t="e">
        <f>+IF(BK265="1 SI","FINALIZADO",IF($BO265&lt;=#REF!,"FINALIZADO","EJECUCIÓN"))</f>
        <v>#REF!</v>
      </c>
      <c r="BS265" s="23">
        <v>110000000</v>
      </c>
      <c r="BT265" s="23">
        <f>+Tabla3[[#This Row],[VALOR TOTAL DE CONTRATO (ANTES DE LIQUIDACIÓN - LIBERACIÓN DE SALDOS)]]-Tabla3[[#This Row],[RECURSO TOTALES DESEMBOLSADOS]]</f>
        <v>0</v>
      </c>
      <c r="BU265" s="23"/>
      <c r="BW265" s="23" t="s">
        <v>98</v>
      </c>
      <c r="BX265" s="23" t="str">
        <f t="shared" si="23"/>
        <v>enero</v>
      </c>
      <c r="BY265" s="23" t="s">
        <v>113</v>
      </c>
      <c r="BZ265" s="23" t="s">
        <v>113</v>
      </c>
      <c r="CA265" s="23" t="s">
        <v>113</v>
      </c>
      <c r="CB265" t="s">
        <v>117</v>
      </c>
      <c r="CC265" t="s">
        <v>118</v>
      </c>
    </row>
    <row r="266" spans="1:81" x14ac:dyDescent="0.25">
      <c r="A266" s="23">
        <v>2024</v>
      </c>
      <c r="B266" s="25">
        <v>250</v>
      </c>
      <c r="C266" s="23" t="s">
        <v>87</v>
      </c>
      <c r="D266" t="s">
        <v>88</v>
      </c>
      <c r="E266" t="s">
        <v>89</v>
      </c>
      <c r="F266" t="s">
        <v>90</v>
      </c>
      <c r="G266" t="s">
        <v>91</v>
      </c>
      <c r="H266" s="23" t="s">
        <v>92</v>
      </c>
      <c r="I266" s="23" t="s">
        <v>119</v>
      </c>
      <c r="J266" t="s">
        <v>2018</v>
      </c>
      <c r="K266" s="23" t="s">
        <v>95</v>
      </c>
      <c r="L266" s="20" t="s">
        <v>121</v>
      </c>
      <c r="M266" s="28" t="s">
        <v>2019</v>
      </c>
      <c r="N266" s="23"/>
      <c r="O266" s="23" t="s">
        <v>98</v>
      </c>
      <c r="P266" s="20" t="s">
        <v>693</v>
      </c>
      <c r="Q266" s="20" t="s">
        <v>693</v>
      </c>
      <c r="R266" t="s">
        <v>2020</v>
      </c>
      <c r="S266" t="s">
        <v>2021</v>
      </c>
      <c r="T266" t="s">
        <v>2022</v>
      </c>
      <c r="U266" s="6">
        <v>60500000</v>
      </c>
      <c r="V266" s="6">
        <v>60500000</v>
      </c>
      <c r="W266" s="29">
        <v>5500000</v>
      </c>
      <c r="X266" s="29">
        <v>0</v>
      </c>
      <c r="Y266" s="23" t="s">
        <v>104</v>
      </c>
      <c r="Z266" t="s">
        <v>98</v>
      </c>
      <c r="AA266" t="s">
        <v>105</v>
      </c>
      <c r="AB266" s="30"/>
      <c r="AC266" s="30"/>
      <c r="AD266" s="30"/>
      <c r="AE266" s="24">
        <v>3524</v>
      </c>
      <c r="AF266" s="31">
        <v>45294</v>
      </c>
      <c r="AG266">
        <v>34024</v>
      </c>
      <c r="AH266" s="26">
        <v>45315</v>
      </c>
      <c r="AI266" s="32" t="s">
        <v>106</v>
      </c>
      <c r="AJ266" t="s">
        <v>697</v>
      </c>
      <c r="AK266" s="33"/>
      <c r="AL266" t="s">
        <v>98</v>
      </c>
      <c r="AM266" s="26">
        <v>45314</v>
      </c>
      <c r="AN266" s="23" t="s">
        <v>108</v>
      </c>
      <c r="AO266" s="23" t="s">
        <v>108</v>
      </c>
      <c r="AP266" t="s">
        <v>109</v>
      </c>
      <c r="AQ266" t="s">
        <v>698</v>
      </c>
      <c r="AR266" t="s">
        <v>699</v>
      </c>
      <c r="AS266" t="s">
        <v>700</v>
      </c>
      <c r="AT266" s="23">
        <v>80111600</v>
      </c>
      <c r="AU266" s="41" t="s">
        <v>2023</v>
      </c>
      <c r="AV266" s="23" t="s">
        <v>113</v>
      </c>
      <c r="AW266" s="20" t="s">
        <v>114</v>
      </c>
      <c r="AX266" s="26" t="s">
        <v>1991</v>
      </c>
      <c r="AY266" s="20" t="s">
        <v>115</v>
      </c>
      <c r="AZ266" s="26">
        <v>45314</v>
      </c>
      <c r="BA266" s="26">
        <v>45315</v>
      </c>
      <c r="BB266" s="26">
        <v>45649</v>
      </c>
      <c r="BC266" s="35">
        <f>+Tabla3[[#This Row],[FECHA TERMINACION
(INICIAL)]]-Tabla3[[#This Row],[FECHA INICIO]]</f>
        <v>334</v>
      </c>
      <c r="BD266" s="35">
        <f>+Tabla3[[#This Row],[PLAZO DE EJECUCIÓN EN DÍAS (INICIAL)]]/30</f>
        <v>11.133333333333333</v>
      </c>
      <c r="BE266" t="s">
        <v>731</v>
      </c>
      <c r="BF266" s="29">
        <f>+[1]BD_2!E266</f>
        <v>0</v>
      </c>
      <c r="BG266" s="29">
        <f>[1]BD_2!BA266</f>
        <v>0</v>
      </c>
      <c r="BH266" s="23">
        <f>[1]BD_2!CF266</f>
        <v>0</v>
      </c>
      <c r="BI266" s="23">
        <f>+COUNTIF(Tabla3[[#This Row],[VALOR REDUCIDO]:[TOTAL TIEMPO PRORROGADO EN DÍAS
]],"&lt;&gt;0")</f>
        <v>0</v>
      </c>
      <c r="BJ266" s="23" t="str">
        <f>+[1]BD_2!CG266</f>
        <v>2 NO</v>
      </c>
      <c r="BK266" s="26" t="str">
        <f>[1]BD_2!CL266</f>
        <v>2 NO</v>
      </c>
      <c r="BL266" s="23" t="s">
        <v>98</v>
      </c>
      <c r="BM266">
        <f t="shared" si="24"/>
        <v>334</v>
      </c>
      <c r="BN266" s="36">
        <f t="shared" si="25"/>
        <v>45315</v>
      </c>
      <c r="BO266" s="36">
        <f t="shared" si="26"/>
        <v>45649</v>
      </c>
      <c r="BP266" s="37" t="e">
        <f>IF(((#REF!-$BN266)/($BO266-$BN266))&gt;=100%,100%,((#REF!-$BN266)/($BO266-$BN266)))</f>
        <v>#REF!</v>
      </c>
      <c r="BQ266" s="29">
        <f t="shared" si="22"/>
        <v>60500000</v>
      </c>
      <c r="BR266" s="23" t="e">
        <f>+IF(BK266="1 SI","FINALIZADO",IF($BO266&lt;=#REF!,"FINALIZADO","EJECUCIÓN"))</f>
        <v>#REF!</v>
      </c>
      <c r="BS266" s="23">
        <v>60500000</v>
      </c>
      <c r="BT266" s="23">
        <f>+Tabla3[[#This Row],[VALOR TOTAL DE CONTRATO (ANTES DE LIQUIDACIÓN - LIBERACIÓN DE SALDOS)]]-Tabla3[[#This Row],[RECURSO TOTALES DESEMBOLSADOS]]</f>
        <v>0</v>
      </c>
      <c r="BU266" s="23"/>
      <c r="BW266" s="23" t="s">
        <v>98</v>
      </c>
      <c r="BX266" s="23" t="str">
        <f t="shared" si="23"/>
        <v>enero</v>
      </c>
      <c r="BY266" s="23" t="s">
        <v>113</v>
      </c>
      <c r="BZ266" s="23" t="s">
        <v>113</v>
      </c>
      <c r="CA266" s="23" t="s">
        <v>113</v>
      </c>
      <c r="CB266" t="s">
        <v>117</v>
      </c>
      <c r="CC266" t="s">
        <v>118</v>
      </c>
    </row>
    <row r="267" spans="1:81" x14ac:dyDescent="0.25">
      <c r="A267" s="23">
        <v>2024</v>
      </c>
      <c r="B267" s="25">
        <v>251</v>
      </c>
      <c r="C267" s="23" t="s">
        <v>87</v>
      </c>
      <c r="D267" t="s">
        <v>88</v>
      </c>
      <c r="E267" t="s">
        <v>89</v>
      </c>
      <c r="F267" t="s">
        <v>90</v>
      </c>
      <c r="G267" t="s">
        <v>91</v>
      </c>
      <c r="H267" s="23" t="s">
        <v>92</v>
      </c>
      <c r="I267" s="23" t="s">
        <v>119</v>
      </c>
      <c r="J267" t="s">
        <v>2024</v>
      </c>
      <c r="K267" s="23" t="s">
        <v>95</v>
      </c>
      <c r="L267" s="20" t="s">
        <v>2025</v>
      </c>
      <c r="M267" s="28" t="s">
        <v>2026</v>
      </c>
      <c r="N267" s="23"/>
      <c r="O267" s="23" t="s">
        <v>98</v>
      </c>
      <c r="P267" s="20" t="s">
        <v>693</v>
      </c>
      <c r="Q267" s="20" t="s">
        <v>693</v>
      </c>
      <c r="R267" t="s">
        <v>2027</v>
      </c>
      <c r="S267" t="s">
        <v>2028</v>
      </c>
      <c r="T267" t="s">
        <v>2029</v>
      </c>
      <c r="U267" s="6">
        <v>80850000</v>
      </c>
      <c r="V267" s="6">
        <v>80850000</v>
      </c>
      <c r="W267" s="29">
        <v>7350000</v>
      </c>
      <c r="X267" s="29">
        <v>0</v>
      </c>
      <c r="Y267" s="23" t="s">
        <v>104</v>
      </c>
      <c r="Z267" t="s">
        <v>98</v>
      </c>
      <c r="AA267" t="s">
        <v>105</v>
      </c>
      <c r="AB267" s="30"/>
      <c r="AC267" s="30"/>
      <c r="AD267" s="30"/>
      <c r="AE267" s="24">
        <v>2324</v>
      </c>
      <c r="AF267" s="31">
        <v>45294</v>
      </c>
      <c r="AG267">
        <v>45224</v>
      </c>
      <c r="AH267" s="26">
        <v>45320</v>
      </c>
      <c r="AI267" s="32" t="s">
        <v>106</v>
      </c>
      <c r="AJ267" t="s">
        <v>2030</v>
      </c>
      <c r="AK267" s="33"/>
      <c r="AL267" t="s">
        <v>98</v>
      </c>
      <c r="AM267" s="26">
        <v>45314</v>
      </c>
      <c r="AN267" s="23" t="s">
        <v>108</v>
      </c>
      <c r="AO267" s="23" t="s">
        <v>108</v>
      </c>
      <c r="AP267" t="s">
        <v>109</v>
      </c>
      <c r="AQ267" t="s">
        <v>1646</v>
      </c>
      <c r="AR267" t="s">
        <v>1647</v>
      </c>
      <c r="AS267" t="s">
        <v>700</v>
      </c>
      <c r="AT267" s="23">
        <v>80111600</v>
      </c>
      <c r="AU267" s="41" t="s">
        <v>2031</v>
      </c>
      <c r="AV267" s="23" t="s">
        <v>113</v>
      </c>
      <c r="AW267" s="20" t="s">
        <v>114</v>
      </c>
      <c r="AX267" s="26">
        <v>45315</v>
      </c>
      <c r="AY267" s="20" t="s">
        <v>115</v>
      </c>
      <c r="AZ267" s="26">
        <v>45315</v>
      </c>
      <c r="BA267" s="26">
        <v>45320</v>
      </c>
      <c r="BB267" s="26">
        <v>45654</v>
      </c>
      <c r="BC267" s="35">
        <f>+Tabla3[[#This Row],[FECHA TERMINACION
(INICIAL)]]-Tabla3[[#This Row],[FECHA INICIO]]</f>
        <v>334</v>
      </c>
      <c r="BD267" s="35">
        <f>+Tabla3[[#This Row],[PLAZO DE EJECUCIÓN EN DÍAS (INICIAL)]]/30</f>
        <v>11.133333333333333</v>
      </c>
      <c r="BE267" t="s">
        <v>1649</v>
      </c>
      <c r="BF267" s="29">
        <f>+[1]BD_2!E267</f>
        <v>0</v>
      </c>
      <c r="BG267" s="29">
        <f>[1]BD_2!BA267</f>
        <v>0</v>
      </c>
      <c r="BH267" s="23">
        <f>[1]BD_2!CF267</f>
        <v>0</v>
      </c>
      <c r="BI267" s="23">
        <f>+COUNTIF(Tabla3[[#This Row],[VALOR REDUCIDO]:[TOTAL TIEMPO PRORROGADO EN DÍAS
]],"&lt;&gt;0")</f>
        <v>0</v>
      </c>
      <c r="BJ267" s="23" t="str">
        <f>+[1]BD_2!CG267</f>
        <v>2 NO</v>
      </c>
      <c r="BK267" s="26" t="str">
        <f>[1]BD_2!CL267</f>
        <v>2 NO</v>
      </c>
      <c r="BL267" s="23" t="s">
        <v>98</v>
      </c>
      <c r="BM267">
        <f t="shared" si="24"/>
        <v>334</v>
      </c>
      <c r="BN267" s="36">
        <f t="shared" si="25"/>
        <v>45320</v>
      </c>
      <c r="BO267" s="36">
        <f t="shared" si="26"/>
        <v>45654</v>
      </c>
      <c r="BP267" s="37" t="e">
        <f>IF(((#REF!-$BN267)/($BO267-$BN267))&gt;=100%,100%,((#REF!-$BN267)/($BO267-$BN267)))</f>
        <v>#REF!</v>
      </c>
      <c r="BQ267" s="29">
        <f t="shared" si="22"/>
        <v>80850000</v>
      </c>
      <c r="BR267" s="23" t="e">
        <f>+IF(BK267="1 SI","FINALIZADO",IF($BO267&lt;=#REF!,"FINALIZADO","EJECUCIÓN"))</f>
        <v>#REF!</v>
      </c>
      <c r="BS267" s="23">
        <v>80850000</v>
      </c>
      <c r="BT267" s="23">
        <f>+Tabla3[[#This Row],[VALOR TOTAL DE CONTRATO (ANTES DE LIQUIDACIÓN - LIBERACIÓN DE SALDOS)]]-Tabla3[[#This Row],[RECURSO TOTALES DESEMBOLSADOS]]</f>
        <v>0</v>
      </c>
      <c r="BU267" s="23"/>
      <c r="BW267" s="23" t="s">
        <v>98</v>
      </c>
      <c r="BX267" s="23" t="str">
        <f t="shared" si="23"/>
        <v>enero</v>
      </c>
      <c r="BY267" s="23" t="s">
        <v>113</v>
      </c>
      <c r="BZ267" s="23" t="s">
        <v>113</v>
      </c>
      <c r="CA267" s="23" t="s">
        <v>113</v>
      </c>
      <c r="CB267" t="s">
        <v>117</v>
      </c>
      <c r="CC267" t="s">
        <v>118</v>
      </c>
    </row>
    <row r="268" spans="1:81" x14ac:dyDescent="0.25">
      <c r="A268" s="23">
        <v>2024</v>
      </c>
      <c r="B268" s="25">
        <v>252</v>
      </c>
      <c r="C268" s="23" t="s">
        <v>87</v>
      </c>
      <c r="D268" t="s">
        <v>88</v>
      </c>
      <c r="E268" t="s">
        <v>89</v>
      </c>
      <c r="F268" t="s">
        <v>90</v>
      </c>
      <c r="G268" t="s">
        <v>91</v>
      </c>
      <c r="H268" s="23" t="s">
        <v>92</v>
      </c>
      <c r="I268" s="23" t="s">
        <v>119</v>
      </c>
      <c r="J268" t="s">
        <v>2032</v>
      </c>
      <c r="K268" s="23" t="s">
        <v>95</v>
      </c>
      <c r="L268" s="20" t="s">
        <v>2025</v>
      </c>
      <c r="M268" s="28" t="s">
        <v>2033</v>
      </c>
      <c r="N268" s="23"/>
      <c r="O268" s="23" t="s">
        <v>98</v>
      </c>
      <c r="P268" s="20" t="s">
        <v>693</v>
      </c>
      <c r="Q268" s="20" t="s">
        <v>693</v>
      </c>
      <c r="R268" t="s">
        <v>2034</v>
      </c>
      <c r="S268" t="s">
        <v>2035</v>
      </c>
      <c r="T268" t="s">
        <v>2036</v>
      </c>
      <c r="U268" s="6">
        <v>71500000</v>
      </c>
      <c r="V268" s="6">
        <v>71500000</v>
      </c>
      <c r="W268" s="29">
        <v>6500000</v>
      </c>
      <c r="X268" s="29">
        <v>0</v>
      </c>
      <c r="Y268" s="23" t="s">
        <v>104</v>
      </c>
      <c r="Z268" t="s">
        <v>98</v>
      </c>
      <c r="AA268" t="s">
        <v>105</v>
      </c>
      <c r="AB268" s="30"/>
      <c r="AC268" s="30"/>
      <c r="AD268" s="30"/>
      <c r="AE268" s="24">
        <v>3524</v>
      </c>
      <c r="AF268" s="31">
        <v>45294</v>
      </c>
      <c r="AG268">
        <v>37724</v>
      </c>
      <c r="AH268" s="26">
        <v>45316</v>
      </c>
      <c r="AI268" s="32" t="s">
        <v>106</v>
      </c>
      <c r="AJ268" t="s">
        <v>697</v>
      </c>
      <c r="AK268" s="33"/>
      <c r="AL268" t="s">
        <v>98</v>
      </c>
      <c r="AM268" s="26">
        <v>45315</v>
      </c>
      <c r="AN268" s="23" t="s">
        <v>108</v>
      </c>
      <c r="AO268" s="23" t="s">
        <v>108</v>
      </c>
      <c r="AP268" t="s">
        <v>109</v>
      </c>
      <c r="AQ268" t="s">
        <v>698</v>
      </c>
      <c r="AR268" t="s">
        <v>699</v>
      </c>
      <c r="AS268" t="s">
        <v>700</v>
      </c>
      <c r="AT268" s="23">
        <v>80111600</v>
      </c>
      <c r="AU268" s="41" t="s">
        <v>2037</v>
      </c>
      <c r="AV268" s="23" t="s">
        <v>113</v>
      </c>
      <c r="AW268" s="20" t="s">
        <v>114</v>
      </c>
      <c r="AX268" s="26">
        <v>45315</v>
      </c>
      <c r="AY268" s="20" t="s">
        <v>115</v>
      </c>
      <c r="AZ268" s="26">
        <v>45315</v>
      </c>
      <c r="BA268" s="26">
        <v>45316</v>
      </c>
      <c r="BB268" s="26">
        <v>45650</v>
      </c>
      <c r="BC268" s="35">
        <f>+Tabla3[[#This Row],[FECHA TERMINACION
(INICIAL)]]-Tabla3[[#This Row],[FECHA INICIO]]</f>
        <v>334</v>
      </c>
      <c r="BD268" s="35">
        <f>+Tabla3[[#This Row],[PLAZO DE EJECUCIÓN EN DÍAS (INICIAL)]]/30</f>
        <v>11.133333333333333</v>
      </c>
      <c r="BE268" t="s">
        <v>2038</v>
      </c>
      <c r="BF268" s="29">
        <f>+[1]BD_2!E268</f>
        <v>0</v>
      </c>
      <c r="BG268" s="29">
        <f>[1]BD_2!BA268</f>
        <v>0</v>
      </c>
      <c r="BH268" s="23">
        <f>[1]BD_2!CF268</f>
        <v>0</v>
      </c>
      <c r="BI268" s="23">
        <f>+COUNTIF(Tabla3[[#This Row],[VALOR REDUCIDO]:[TOTAL TIEMPO PRORROGADO EN DÍAS
]],"&lt;&gt;0")</f>
        <v>0</v>
      </c>
      <c r="BJ268" s="23" t="str">
        <f>+[1]BD_2!CG268</f>
        <v>2 NO</v>
      </c>
      <c r="BK268" s="26" t="str">
        <f>[1]BD_2!CL268</f>
        <v>2 NO</v>
      </c>
      <c r="BL268" s="23" t="s">
        <v>98</v>
      </c>
      <c r="BM268">
        <f t="shared" si="24"/>
        <v>334</v>
      </c>
      <c r="BN268" s="36">
        <f t="shared" si="25"/>
        <v>45316</v>
      </c>
      <c r="BO268" s="36">
        <f t="shared" si="26"/>
        <v>45650</v>
      </c>
      <c r="BP268" s="37" t="e">
        <f>IF(((#REF!-$BN268)/($BO268-$BN268))&gt;=100%,100%,((#REF!-$BN268)/($BO268-$BN268)))</f>
        <v>#REF!</v>
      </c>
      <c r="BQ268" s="29">
        <f t="shared" si="22"/>
        <v>71500000</v>
      </c>
      <c r="BR268" s="23" t="e">
        <f>+IF(BK268="1 SI","FINALIZADO",IF($BO268&lt;=#REF!,"FINALIZADO","EJECUCIÓN"))</f>
        <v>#REF!</v>
      </c>
      <c r="BS268" s="23">
        <v>71500000</v>
      </c>
      <c r="BT268" s="23">
        <f>+Tabla3[[#This Row],[VALOR TOTAL DE CONTRATO (ANTES DE LIQUIDACIÓN - LIBERACIÓN DE SALDOS)]]-Tabla3[[#This Row],[RECURSO TOTALES DESEMBOLSADOS]]</f>
        <v>0</v>
      </c>
      <c r="BU268" s="23"/>
      <c r="BW268" s="23" t="s">
        <v>98</v>
      </c>
      <c r="BX268" s="23" t="str">
        <f t="shared" si="23"/>
        <v>enero</v>
      </c>
      <c r="BY268" s="23" t="s">
        <v>113</v>
      </c>
      <c r="BZ268" s="23" t="s">
        <v>113</v>
      </c>
      <c r="CA268" s="23" t="s">
        <v>113</v>
      </c>
      <c r="CB268" t="s">
        <v>117</v>
      </c>
      <c r="CC268" t="s">
        <v>118</v>
      </c>
    </row>
    <row r="269" spans="1:81" x14ac:dyDescent="0.25">
      <c r="A269" s="23">
        <v>2024</v>
      </c>
      <c r="B269" s="25">
        <v>253</v>
      </c>
      <c r="C269" s="23" t="s">
        <v>87</v>
      </c>
      <c r="D269" t="s">
        <v>88</v>
      </c>
      <c r="E269" t="s">
        <v>89</v>
      </c>
      <c r="F269" t="s">
        <v>90</v>
      </c>
      <c r="G269" t="s">
        <v>91</v>
      </c>
      <c r="H269" s="23" t="s">
        <v>92</v>
      </c>
      <c r="I269" s="23" t="s">
        <v>93</v>
      </c>
      <c r="J269" t="s">
        <v>2039</v>
      </c>
      <c r="K269" s="23" t="s">
        <v>95</v>
      </c>
      <c r="L269" s="20" t="s">
        <v>96</v>
      </c>
      <c r="M269" s="28" t="s">
        <v>2040</v>
      </c>
      <c r="N269" s="23"/>
      <c r="O269" s="23" t="s">
        <v>98</v>
      </c>
      <c r="P269" s="20" t="s">
        <v>538</v>
      </c>
      <c r="Q269" s="20" t="s">
        <v>538</v>
      </c>
      <c r="R269" t="s">
        <v>2041</v>
      </c>
      <c r="S269" t="s">
        <v>2042</v>
      </c>
      <c r="T269" t="s">
        <v>2043</v>
      </c>
      <c r="U269" s="6">
        <v>52800000</v>
      </c>
      <c r="V269" s="6">
        <v>52800000</v>
      </c>
      <c r="W269" s="29">
        <v>4800000</v>
      </c>
      <c r="X269" s="29">
        <v>0</v>
      </c>
      <c r="Y269" s="23" t="s">
        <v>104</v>
      </c>
      <c r="Z269" t="s">
        <v>98</v>
      </c>
      <c r="AA269" t="s">
        <v>105</v>
      </c>
      <c r="AB269" s="30"/>
      <c r="AC269" s="30"/>
      <c r="AD269" s="30"/>
      <c r="AE269" s="24">
        <v>5224</v>
      </c>
      <c r="AF269" s="31">
        <v>45295</v>
      </c>
      <c r="AG269">
        <v>39524</v>
      </c>
      <c r="AH269" s="26">
        <v>45316</v>
      </c>
      <c r="AI269" s="32" t="s">
        <v>106</v>
      </c>
      <c r="AJ269" t="s">
        <v>543</v>
      </c>
      <c r="AK269" s="33"/>
      <c r="AL269" t="s">
        <v>98</v>
      </c>
      <c r="AM269" s="26">
        <v>45315</v>
      </c>
      <c r="AN269" s="23" t="s">
        <v>108</v>
      </c>
      <c r="AO269" s="23" t="s">
        <v>108</v>
      </c>
      <c r="AP269" t="s">
        <v>109</v>
      </c>
      <c r="AQ269" t="s">
        <v>544</v>
      </c>
      <c r="AR269" t="s">
        <v>545</v>
      </c>
      <c r="AS269" t="s">
        <v>546</v>
      </c>
      <c r="AT269" s="23">
        <v>80111600</v>
      </c>
      <c r="AU269" s="41" t="s">
        <v>2044</v>
      </c>
      <c r="AV269" s="23" t="s">
        <v>113</v>
      </c>
      <c r="AW269" s="20" t="s">
        <v>114</v>
      </c>
      <c r="AX269" s="26">
        <v>45315</v>
      </c>
      <c r="AY269" s="20" t="s">
        <v>115</v>
      </c>
      <c r="AZ269" s="26">
        <v>45315</v>
      </c>
      <c r="BA269" s="26">
        <v>45316</v>
      </c>
      <c r="BB269" s="26">
        <v>45650</v>
      </c>
      <c r="BC269" s="35">
        <f>+Tabla3[[#This Row],[FECHA TERMINACION
(INICIAL)]]-Tabla3[[#This Row],[FECHA INICIO]]</f>
        <v>334</v>
      </c>
      <c r="BD269" s="35">
        <f>+Tabla3[[#This Row],[PLAZO DE EJECUCIÓN EN DÍAS (INICIAL)]]/30</f>
        <v>11.133333333333333</v>
      </c>
      <c r="BE269" t="s">
        <v>2045</v>
      </c>
      <c r="BF269" s="29">
        <f>+[1]BD_2!E269</f>
        <v>0</v>
      </c>
      <c r="BG269" s="29">
        <f>[1]BD_2!BA269</f>
        <v>0</v>
      </c>
      <c r="BH269" s="23">
        <f>[1]BD_2!CF269</f>
        <v>0</v>
      </c>
      <c r="BI269" s="23">
        <f>+COUNTIF(Tabla3[[#This Row],[VALOR REDUCIDO]:[TOTAL TIEMPO PRORROGADO EN DÍAS
]],"&lt;&gt;0")</f>
        <v>0</v>
      </c>
      <c r="BJ269" s="23" t="str">
        <f>+[1]BD_2!CG269</f>
        <v>2 NO</v>
      </c>
      <c r="BK269" s="26" t="str">
        <f>[1]BD_2!CL269</f>
        <v>2 NO</v>
      </c>
      <c r="BL269" s="23" t="s">
        <v>98</v>
      </c>
      <c r="BM269">
        <f t="shared" si="24"/>
        <v>334</v>
      </c>
      <c r="BN269" s="36">
        <f t="shared" si="25"/>
        <v>45316</v>
      </c>
      <c r="BO269" s="36">
        <f t="shared" si="26"/>
        <v>45650</v>
      </c>
      <c r="BP269" s="37" t="e">
        <f>IF(((#REF!-$BN269)/($BO269-$BN269))&gt;=100%,100%,((#REF!-$BN269)/($BO269-$BN269)))</f>
        <v>#REF!</v>
      </c>
      <c r="BQ269" s="29">
        <f t="shared" si="22"/>
        <v>52800000</v>
      </c>
      <c r="BR269" s="23" t="e">
        <f>+IF(BK269="1 SI","FINALIZADO",IF($BO269&lt;=#REF!,"FINALIZADO","EJECUCIÓN"))</f>
        <v>#REF!</v>
      </c>
      <c r="BS269" s="23">
        <v>52800000</v>
      </c>
      <c r="BT269" s="23">
        <f>+Tabla3[[#This Row],[VALOR TOTAL DE CONTRATO (ANTES DE LIQUIDACIÓN - LIBERACIÓN DE SALDOS)]]-Tabla3[[#This Row],[RECURSO TOTALES DESEMBOLSADOS]]</f>
        <v>0</v>
      </c>
      <c r="BU269" s="23"/>
      <c r="BW269" s="23" t="s">
        <v>98</v>
      </c>
      <c r="BX269" s="23" t="str">
        <f t="shared" si="23"/>
        <v>enero</v>
      </c>
      <c r="BY269" s="23" t="s">
        <v>113</v>
      </c>
      <c r="BZ269" s="23" t="s">
        <v>113</v>
      </c>
      <c r="CA269" s="23" t="s">
        <v>113</v>
      </c>
      <c r="CB269" t="s">
        <v>117</v>
      </c>
      <c r="CC269" t="s">
        <v>118</v>
      </c>
    </row>
    <row r="270" spans="1:81" x14ac:dyDescent="0.25">
      <c r="A270" s="23">
        <v>2024</v>
      </c>
      <c r="B270" s="25">
        <v>254</v>
      </c>
      <c r="C270" s="23" t="s">
        <v>87</v>
      </c>
      <c r="D270" t="s">
        <v>88</v>
      </c>
      <c r="E270" t="s">
        <v>89</v>
      </c>
      <c r="F270" t="s">
        <v>90</v>
      </c>
      <c r="G270" t="s">
        <v>91</v>
      </c>
      <c r="H270" s="23" t="s">
        <v>92</v>
      </c>
      <c r="I270" s="23" t="s">
        <v>119</v>
      </c>
      <c r="J270" t="s">
        <v>2046</v>
      </c>
      <c r="K270" s="23" t="s">
        <v>95</v>
      </c>
      <c r="L270" s="20" t="s">
        <v>121</v>
      </c>
      <c r="M270" s="28" t="s">
        <v>2047</v>
      </c>
      <c r="N270" s="23"/>
      <c r="O270" s="23" t="s">
        <v>98</v>
      </c>
      <c r="P270" s="20" t="s">
        <v>693</v>
      </c>
      <c r="Q270" s="20" t="s">
        <v>693</v>
      </c>
      <c r="R270" t="s">
        <v>2048</v>
      </c>
      <c r="S270" t="s">
        <v>2049</v>
      </c>
      <c r="T270" t="s">
        <v>2050</v>
      </c>
      <c r="U270" s="6">
        <v>71500000</v>
      </c>
      <c r="V270" s="6">
        <v>71500000</v>
      </c>
      <c r="W270" s="29">
        <v>6500000</v>
      </c>
      <c r="X270" s="29">
        <v>0</v>
      </c>
      <c r="Y270" s="23" t="s">
        <v>104</v>
      </c>
      <c r="Z270" t="s">
        <v>98</v>
      </c>
      <c r="AA270" t="s">
        <v>105</v>
      </c>
      <c r="AB270" s="30"/>
      <c r="AC270" s="30"/>
      <c r="AD270" s="30"/>
      <c r="AE270" s="24">
        <v>3524</v>
      </c>
      <c r="AF270" s="31">
        <v>45294</v>
      </c>
      <c r="AG270">
        <v>38324</v>
      </c>
      <c r="AH270" s="26">
        <v>45316</v>
      </c>
      <c r="AI270" s="32" t="s">
        <v>106</v>
      </c>
      <c r="AJ270" t="s">
        <v>697</v>
      </c>
      <c r="AK270" s="33"/>
      <c r="AL270" t="s">
        <v>98</v>
      </c>
      <c r="AM270" s="26">
        <v>45314</v>
      </c>
      <c r="AN270" s="23" t="s">
        <v>108</v>
      </c>
      <c r="AO270" s="23" t="s">
        <v>108</v>
      </c>
      <c r="AP270" t="s">
        <v>109</v>
      </c>
      <c r="AQ270" t="s">
        <v>698</v>
      </c>
      <c r="AR270" t="s">
        <v>699</v>
      </c>
      <c r="AS270" t="s">
        <v>700</v>
      </c>
      <c r="AT270" s="23">
        <v>80111600</v>
      </c>
      <c r="AU270" s="41" t="s">
        <v>2051</v>
      </c>
      <c r="AV270" s="23" t="s">
        <v>113</v>
      </c>
      <c r="AW270" s="20" t="s">
        <v>114</v>
      </c>
      <c r="AX270" s="26">
        <v>45315</v>
      </c>
      <c r="AY270" s="20" t="s">
        <v>115</v>
      </c>
      <c r="AZ270" s="26">
        <v>45315</v>
      </c>
      <c r="BA270" s="26">
        <v>45316</v>
      </c>
      <c r="BB270" s="26">
        <v>45537</v>
      </c>
      <c r="BC270" s="35">
        <f>+Tabla3[[#This Row],[FECHA TERMINACION
(INICIAL)]]-Tabla3[[#This Row],[FECHA INICIO]]</f>
        <v>221</v>
      </c>
      <c r="BD270" s="35">
        <f>+Tabla3[[#This Row],[PLAZO DE EJECUCIÓN EN DÍAS (INICIAL)]]/30</f>
        <v>7.3666666666666663</v>
      </c>
      <c r="BE270" t="s">
        <v>2038</v>
      </c>
      <c r="BF270" s="29">
        <f>+[1]BD_2!E270</f>
        <v>0</v>
      </c>
      <c r="BG270" s="29">
        <f>[1]BD_2!BA270</f>
        <v>0</v>
      </c>
      <c r="BH270" s="23">
        <f>[1]BD_2!CF270</f>
        <v>0</v>
      </c>
      <c r="BI270" s="23">
        <f>+COUNTIF(Tabla3[[#This Row],[VALOR REDUCIDO]:[TOTAL TIEMPO PRORROGADO EN DÍAS
]],"&lt;&gt;0")</f>
        <v>0</v>
      </c>
      <c r="BJ270" s="23" t="str">
        <f>+[1]BD_2!CG270</f>
        <v>2 NO</v>
      </c>
      <c r="BK270" s="26" t="str">
        <f>[1]BD_2!CL270</f>
        <v>2 NO</v>
      </c>
      <c r="BL270" s="23" t="s">
        <v>113</v>
      </c>
      <c r="BM270">
        <f t="shared" si="24"/>
        <v>221</v>
      </c>
      <c r="BN270" s="36">
        <f t="shared" si="25"/>
        <v>45316</v>
      </c>
      <c r="BO270" s="36">
        <f t="shared" si="26"/>
        <v>45537</v>
      </c>
      <c r="BP270" s="37" t="e">
        <f>IF(((#REF!-$BN270)/($BO270-$BN270))&gt;=100%,100%,((#REF!-$BN270)/($BO270-$BN270)))</f>
        <v>#REF!</v>
      </c>
      <c r="BQ270" s="29">
        <f t="shared" si="22"/>
        <v>71500000</v>
      </c>
      <c r="BR270" s="23" t="e">
        <f>+IF(BK270="1 SI","FINALIZADO",IF($BO270&lt;=#REF!,"FINALIZADO","EJECUCIÓN"))</f>
        <v>#REF!</v>
      </c>
      <c r="BS270" s="23">
        <v>47233333</v>
      </c>
      <c r="BT270" s="23">
        <f>+Tabla3[[#This Row],[VALOR TOTAL DE CONTRATO (ANTES DE LIQUIDACIÓN - LIBERACIÓN DE SALDOS)]]-Tabla3[[#This Row],[RECURSO TOTALES DESEMBOLSADOS]]</f>
        <v>24266667</v>
      </c>
      <c r="BU270" s="23"/>
      <c r="BW270" s="23" t="s">
        <v>98</v>
      </c>
      <c r="BX270" s="23" t="str">
        <f t="shared" si="23"/>
        <v>enero</v>
      </c>
      <c r="BY270" s="23" t="s">
        <v>113</v>
      </c>
      <c r="BZ270" s="23" t="s">
        <v>113</v>
      </c>
      <c r="CA270" s="23" t="s">
        <v>113</v>
      </c>
      <c r="CB270" t="s">
        <v>117</v>
      </c>
      <c r="CC270" t="s">
        <v>118</v>
      </c>
    </row>
    <row r="271" spans="1:81" x14ac:dyDescent="0.25">
      <c r="A271" s="23">
        <v>2024</v>
      </c>
      <c r="B271" s="25" t="s">
        <v>2052</v>
      </c>
      <c r="C271" s="23" t="s">
        <v>87</v>
      </c>
      <c r="D271" t="s">
        <v>88</v>
      </c>
      <c r="E271" t="s">
        <v>89</v>
      </c>
      <c r="F271" t="s">
        <v>90</v>
      </c>
      <c r="G271" t="s">
        <v>91</v>
      </c>
      <c r="H271" s="23" t="s">
        <v>92</v>
      </c>
      <c r="I271" s="23" t="s">
        <v>119</v>
      </c>
      <c r="J271" t="s">
        <v>2053</v>
      </c>
      <c r="K271" s="23" t="s">
        <v>95</v>
      </c>
      <c r="L271" s="20" t="s">
        <v>121</v>
      </c>
      <c r="M271" s="28" t="s">
        <v>2054</v>
      </c>
      <c r="N271" s="23"/>
      <c r="O271" s="23" t="s">
        <v>98</v>
      </c>
      <c r="P271" s="20" t="s">
        <v>693</v>
      </c>
      <c r="Q271" s="20" t="s">
        <v>693</v>
      </c>
      <c r="R271" t="s">
        <v>2048</v>
      </c>
      <c r="S271" t="s">
        <v>2049</v>
      </c>
      <c r="T271" t="s">
        <v>2055</v>
      </c>
      <c r="U271" s="6">
        <v>24266667</v>
      </c>
      <c r="V271" s="6">
        <v>24266667</v>
      </c>
      <c r="W271" s="29">
        <v>6500000</v>
      </c>
      <c r="X271" s="29"/>
      <c r="Y271" s="23" t="s">
        <v>104</v>
      </c>
      <c r="Z271" t="s">
        <v>98</v>
      </c>
      <c r="AA271" t="s">
        <v>105</v>
      </c>
      <c r="AB271" s="30"/>
      <c r="AC271" s="30"/>
      <c r="AD271" s="30"/>
      <c r="AE271" s="24">
        <v>3524</v>
      </c>
      <c r="AF271" s="31">
        <v>45294</v>
      </c>
      <c r="AG271">
        <v>479324</v>
      </c>
      <c r="AH271" s="26">
        <v>45538</v>
      </c>
      <c r="AI271" s="32" t="s">
        <v>106</v>
      </c>
      <c r="AJ271" t="s">
        <v>697</v>
      </c>
      <c r="AK271" s="33">
        <v>202300000000154</v>
      </c>
      <c r="AL271" t="s">
        <v>98</v>
      </c>
      <c r="AM271" s="26">
        <v>45538</v>
      </c>
      <c r="AN271" s="23" t="s">
        <v>108</v>
      </c>
      <c r="AO271" s="23" t="s">
        <v>108</v>
      </c>
      <c r="AP271" t="s">
        <v>109</v>
      </c>
      <c r="AQ271" t="s">
        <v>698</v>
      </c>
      <c r="AR271" t="s">
        <v>699</v>
      </c>
      <c r="AS271" t="s">
        <v>700</v>
      </c>
      <c r="AT271" s="23">
        <v>80111600</v>
      </c>
      <c r="AU271" s="41" t="s">
        <v>2051</v>
      </c>
      <c r="AV271" s="23" t="s">
        <v>113</v>
      </c>
      <c r="AW271" s="20" t="s">
        <v>114</v>
      </c>
      <c r="AX271" s="26">
        <v>45539</v>
      </c>
      <c r="AY271" s="20" t="s">
        <v>115</v>
      </c>
      <c r="AZ271" s="26">
        <v>45539</v>
      </c>
      <c r="BA271" s="26">
        <v>45538</v>
      </c>
      <c r="BB271" s="26">
        <v>45650</v>
      </c>
      <c r="BC271" s="35">
        <f>+Tabla3[[#This Row],[FECHA TERMINACION
(INICIAL)]]-Tabla3[[#This Row],[FECHA INICIO]]</f>
        <v>112</v>
      </c>
      <c r="BD271" s="35">
        <f>+Tabla3[[#This Row],[PLAZO DE EJECUCIÓN EN DÍAS (INICIAL)]]/30</f>
        <v>3.7333333333333334</v>
      </c>
      <c r="BE271" t="s">
        <v>2056</v>
      </c>
      <c r="BF271" s="29">
        <f>+[1]BD_2!E271</f>
        <v>433333</v>
      </c>
      <c r="BG271" s="29">
        <f>[1]BD_2!BA271</f>
        <v>0</v>
      </c>
      <c r="BH271" s="23">
        <f>[1]BD_2!CF271</f>
        <v>0</v>
      </c>
      <c r="BI271" s="23">
        <f>+COUNTIF(Tabla3[[#This Row],[VALOR REDUCIDO]:[TOTAL TIEMPO PRORROGADO EN DÍAS
]],"&lt;&gt;0")</f>
        <v>1</v>
      </c>
      <c r="BJ271" s="23" t="str">
        <f>+[1]BD_2!CG271</f>
        <v>2 NO</v>
      </c>
      <c r="BK271" s="26" t="str">
        <f>[1]BD_2!CL271</f>
        <v>2 NO</v>
      </c>
      <c r="BL271" s="23" t="s">
        <v>98</v>
      </c>
      <c r="BM271">
        <f>$BO271-$BN271</f>
        <v>112</v>
      </c>
      <c r="BN271" s="36">
        <f>$BA271</f>
        <v>45538</v>
      </c>
      <c r="BO271" s="36">
        <f>$BB271+$BH271</f>
        <v>45650</v>
      </c>
      <c r="BP271" s="37" t="e">
        <f>IF(((#REF!-$BN271)/($BO271-$BN271))&gt;=100%,100%,((#REF!-$BN271)/($BO271-$BN271)))</f>
        <v>#REF!</v>
      </c>
      <c r="BQ271" s="29">
        <f t="shared" si="22"/>
        <v>23833334</v>
      </c>
      <c r="BR271" s="23" t="e">
        <f>+IF(BK271="1 SI","FINALIZADO",IF($BO271&lt;=#REF!,"FINALIZADO","EJECUCIÓN"))</f>
        <v>#REF!</v>
      </c>
      <c r="BS271" s="23">
        <v>23833334</v>
      </c>
      <c r="BT271" s="23">
        <f>+Tabla3[[#This Row],[VALOR TOTAL DE CONTRATO (ANTES DE LIQUIDACIÓN - LIBERACIÓN DE SALDOS)]]-Tabla3[[#This Row],[RECURSO TOTALES DESEMBOLSADOS]]</f>
        <v>0</v>
      </c>
      <c r="BU271" s="23"/>
      <c r="BW271" s="23" t="s">
        <v>98</v>
      </c>
      <c r="BX271" s="23" t="str">
        <f t="shared" si="23"/>
        <v>septiembre</v>
      </c>
      <c r="BY271" s="23" t="s">
        <v>113</v>
      </c>
      <c r="BZ271" s="23" t="s">
        <v>113</v>
      </c>
      <c r="CA271" s="23" t="s">
        <v>113</v>
      </c>
      <c r="CB271" t="s">
        <v>117</v>
      </c>
      <c r="CC271" t="s">
        <v>118</v>
      </c>
    </row>
    <row r="272" spans="1:81" x14ac:dyDescent="0.25">
      <c r="A272" s="23">
        <v>2024</v>
      </c>
      <c r="B272" s="25">
        <v>255</v>
      </c>
      <c r="C272" s="23" t="s">
        <v>87</v>
      </c>
      <c r="D272" t="s">
        <v>88</v>
      </c>
      <c r="E272" t="s">
        <v>89</v>
      </c>
      <c r="F272" t="s">
        <v>90</v>
      </c>
      <c r="G272" t="s">
        <v>91</v>
      </c>
      <c r="H272" s="23" t="s">
        <v>92</v>
      </c>
      <c r="I272" s="23" t="s">
        <v>119</v>
      </c>
      <c r="J272" t="s">
        <v>2057</v>
      </c>
      <c r="K272" s="23" t="s">
        <v>95</v>
      </c>
      <c r="L272" s="20" t="s">
        <v>1968</v>
      </c>
      <c r="M272" s="28" t="s">
        <v>2058</v>
      </c>
      <c r="N272" s="23"/>
      <c r="O272" s="23" t="s">
        <v>98</v>
      </c>
      <c r="P272" s="20" t="s">
        <v>867</v>
      </c>
      <c r="Q272" s="20" t="s">
        <v>867</v>
      </c>
      <c r="R272" t="s">
        <v>2059</v>
      </c>
      <c r="S272" t="s">
        <v>2060</v>
      </c>
      <c r="T272" t="s">
        <v>2061</v>
      </c>
      <c r="U272" s="6">
        <v>151094944</v>
      </c>
      <c r="V272" s="6">
        <v>151094944</v>
      </c>
      <c r="W272" s="29">
        <v>13490620</v>
      </c>
      <c r="X272" s="29">
        <v>0</v>
      </c>
      <c r="Y272" s="23" t="s">
        <v>104</v>
      </c>
      <c r="Z272" t="s">
        <v>98</v>
      </c>
      <c r="AA272" t="s">
        <v>105</v>
      </c>
      <c r="AB272" s="30"/>
      <c r="AC272" s="30"/>
      <c r="AD272" s="30"/>
      <c r="AE272" s="24">
        <v>5624</v>
      </c>
      <c r="AF272" s="31">
        <v>45295</v>
      </c>
      <c r="AG272">
        <v>37624</v>
      </c>
      <c r="AH272" s="26">
        <v>45316</v>
      </c>
      <c r="AI272" s="32" t="s">
        <v>106</v>
      </c>
      <c r="AJ272" t="s">
        <v>871</v>
      </c>
      <c r="AK272" s="33"/>
      <c r="AL272" t="s">
        <v>98</v>
      </c>
      <c r="AM272" s="26">
        <v>45315</v>
      </c>
      <c r="AN272" s="23" t="s">
        <v>108</v>
      </c>
      <c r="AO272" s="23" t="s">
        <v>108</v>
      </c>
      <c r="AP272" t="s">
        <v>109</v>
      </c>
      <c r="AQ272" t="s">
        <v>872</v>
      </c>
      <c r="AR272" t="s">
        <v>873</v>
      </c>
      <c r="AS272" t="s">
        <v>874</v>
      </c>
      <c r="AT272" s="23">
        <v>80111600</v>
      </c>
      <c r="AU272" s="41" t="s">
        <v>2062</v>
      </c>
      <c r="AV272" s="23" t="s">
        <v>113</v>
      </c>
      <c r="AW272" s="20" t="s">
        <v>114</v>
      </c>
      <c r="AX272" s="26">
        <v>45315</v>
      </c>
      <c r="AY272" s="20" t="s">
        <v>115</v>
      </c>
      <c r="AZ272" s="26">
        <v>45315</v>
      </c>
      <c r="BA272" s="26">
        <v>45316</v>
      </c>
      <c r="BB272" s="26">
        <v>45656</v>
      </c>
      <c r="BC272" s="35">
        <f>+Tabla3[[#This Row],[FECHA TERMINACION
(INICIAL)]]-Tabla3[[#This Row],[FECHA INICIO]]</f>
        <v>340</v>
      </c>
      <c r="BD272" s="35">
        <f>+Tabla3[[#This Row],[PLAZO DE EJECUCIÓN EN DÍAS (INICIAL)]]/30</f>
        <v>11.333333333333334</v>
      </c>
      <c r="BE272" t="s">
        <v>2063</v>
      </c>
      <c r="BF272" s="29">
        <f>+[1]BD_2!E272</f>
        <v>0</v>
      </c>
      <c r="BG272" s="29">
        <f>[1]BD_2!BA272</f>
        <v>0</v>
      </c>
      <c r="BH272" s="23">
        <f>[1]BD_2!CF272</f>
        <v>0</v>
      </c>
      <c r="BI272" s="23">
        <f>+COUNTIF(Tabla3[[#This Row],[VALOR REDUCIDO]:[TOTAL TIEMPO PRORROGADO EN DÍAS
]],"&lt;&gt;0")</f>
        <v>0</v>
      </c>
      <c r="BJ272" s="23" t="str">
        <f>+[1]BD_2!CG272</f>
        <v>2 NO</v>
      </c>
      <c r="BK272" s="26" t="str">
        <f>[1]BD_2!CL272</f>
        <v>1 SI</v>
      </c>
      <c r="BL272" s="23" t="s">
        <v>98</v>
      </c>
      <c r="BM272">
        <f t="shared" si="24"/>
        <v>340</v>
      </c>
      <c r="BN272" s="36">
        <f t="shared" si="25"/>
        <v>45316</v>
      </c>
      <c r="BO272" s="36">
        <f t="shared" si="26"/>
        <v>45656</v>
      </c>
      <c r="BP272" s="37" t="e">
        <f>IF(((#REF!-$BN272)/($BO272-$BN272))&gt;=100%,100%,((#REF!-$BN272)/($BO272-$BN272)))</f>
        <v>#REF!</v>
      </c>
      <c r="BQ272" s="29">
        <f t="shared" si="22"/>
        <v>151094944</v>
      </c>
      <c r="BR272" s="23" t="str">
        <f>+IF(BK272="1 SI","FINALIZADO",IF($BO272&lt;=#REF!,"FINALIZADO","EJECUCIÓN"))</f>
        <v>FINALIZADO</v>
      </c>
      <c r="BS272" s="23">
        <v>110623084</v>
      </c>
      <c r="BT272" s="23">
        <f>+Tabla3[[#This Row],[VALOR TOTAL DE CONTRATO (ANTES DE LIQUIDACIÓN - LIBERACIÓN DE SALDOS)]]-Tabla3[[#This Row],[RECURSO TOTALES DESEMBOLSADOS]]</f>
        <v>40471860</v>
      </c>
      <c r="BU272" s="23"/>
      <c r="BW272" s="23" t="s">
        <v>98</v>
      </c>
      <c r="BX272" s="23" t="str">
        <f t="shared" si="23"/>
        <v>enero</v>
      </c>
      <c r="BY272" s="23" t="s">
        <v>113</v>
      </c>
      <c r="BZ272" s="23" t="s">
        <v>113</v>
      </c>
      <c r="CA272" s="23" t="s">
        <v>113</v>
      </c>
      <c r="CB272" t="s">
        <v>117</v>
      </c>
      <c r="CC272" t="s">
        <v>118</v>
      </c>
    </row>
    <row r="273" spans="1:81" x14ac:dyDescent="0.25">
      <c r="A273" s="23">
        <v>2024</v>
      </c>
      <c r="B273" s="25">
        <v>256</v>
      </c>
      <c r="C273" s="23" t="s">
        <v>87</v>
      </c>
      <c r="D273" t="s">
        <v>88</v>
      </c>
      <c r="E273" t="s">
        <v>89</v>
      </c>
      <c r="F273" t="s">
        <v>90</v>
      </c>
      <c r="G273" t="s">
        <v>91</v>
      </c>
      <c r="H273" s="23" t="s">
        <v>92</v>
      </c>
      <c r="I273" s="23" t="s">
        <v>119</v>
      </c>
      <c r="J273" t="s">
        <v>2064</v>
      </c>
      <c r="K273" s="23" t="s">
        <v>95</v>
      </c>
      <c r="L273" s="20" t="s">
        <v>2065</v>
      </c>
      <c r="M273" s="28" t="s">
        <v>2066</v>
      </c>
      <c r="N273" s="23"/>
      <c r="O273" s="23" t="s">
        <v>98</v>
      </c>
      <c r="P273" s="20" t="s">
        <v>169</v>
      </c>
      <c r="Q273" s="20" t="s">
        <v>100</v>
      </c>
      <c r="R273" t="s">
        <v>2067</v>
      </c>
      <c r="S273" t="s">
        <v>2068</v>
      </c>
      <c r="T273" t="s">
        <v>2069</v>
      </c>
      <c r="U273" s="6">
        <v>57546667</v>
      </c>
      <c r="V273" s="6">
        <v>57546667</v>
      </c>
      <c r="W273" s="29">
        <v>5200000</v>
      </c>
      <c r="X273" s="29">
        <v>0</v>
      </c>
      <c r="Y273" s="23" t="s">
        <v>104</v>
      </c>
      <c r="Z273" t="s">
        <v>98</v>
      </c>
      <c r="AA273" t="s">
        <v>105</v>
      </c>
      <c r="AB273" s="30"/>
      <c r="AC273" s="30"/>
      <c r="AD273" s="30"/>
      <c r="AE273" s="24">
        <v>3924</v>
      </c>
      <c r="AF273" s="31">
        <v>45294</v>
      </c>
      <c r="AG273">
        <v>44824</v>
      </c>
      <c r="AH273" s="26">
        <v>45320</v>
      </c>
      <c r="AI273" s="32" t="s">
        <v>106</v>
      </c>
      <c r="AJ273" t="s">
        <v>173</v>
      </c>
      <c r="AK273" s="33"/>
      <c r="AL273" t="s">
        <v>98</v>
      </c>
      <c r="AM273" s="26">
        <v>45317</v>
      </c>
      <c r="AN273" s="23" t="s">
        <v>108</v>
      </c>
      <c r="AO273" s="23" t="s">
        <v>108</v>
      </c>
      <c r="AP273" t="s">
        <v>109</v>
      </c>
      <c r="AQ273" t="s">
        <v>1753</v>
      </c>
      <c r="AR273" t="s">
        <v>364</v>
      </c>
      <c r="AS273" t="s">
        <v>100</v>
      </c>
      <c r="AT273" s="23">
        <v>80111600</v>
      </c>
      <c r="AU273" s="55" t="s">
        <v>2070</v>
      </c>
      <c r="AV273" s="23" t="s">
        <v>113</v>
      </c>
      <c r="AW273" s="20" t="s">
        <v>114</v>
      </c>
      <c r="AX273" s="26">
        <v>45317</v>
      </c>
      <c r="AY273" s="20" t="s">
        <v>115</v>
      </c>
      <c r="AZ273" s="26">
        <v>45317</v>
      </c>
      <c r="BA273" s="26">
        <v>45320</v>
      </c>
      <c r="BB273" s="26">
        <v>45656</v>
      </c>
      <c r="BC273" s="35">
        <f>+Tabla3[[#This Row],[FECHA TERMINACION
(INICIAL)]]-Tabla3[[#This Row],[FECHA INICIO]]</f>
        <v>336</v>
      </c>
      <c r="BD273" s="35">
        <f>+Tabla3[[#This Row],[PLAZO DE EJECUCIÓN EN DÍAS (INICIAL)]]/30</f>
        <v>11.2</v>
      </c>
      <c r="BE273" t="s">
        <v>2071</v>
      </c>
      <c r="BF273" s="29">
        <f>+[1]BD_2!E273</f>
        <v>0</v>
      </c>
      <c r="BG273" s="29">
        <f>[1]BD_2!BA273</f>
        <v>0</v>
      </c>
      <c r="BH273" s="23">
        <f>[1]BD_2!CF273</f>
        <v>0</v>
      </c>
      <c r="BI273" s="23">
        <f>+COUNTIF(Tabla3[[#This Row],[VALOR REDUCIDO]:[TOTAL TIEMPO PRORROGADO EN DÍAS
]],"&lt;&gt;0")</f>
        <v>0</v>
      </c>
      <c r="BJ273" s="23" t="str">
        <f>+[1]BD_2!CG273</f>
        <v>2 NO</v>
      </c>
      <c r="BK273" s="26" t="str">
        <f>[1]BD_2!CL273</f>
        <v>2 NO</v>
      </c>
      <c r="BL273" s="23" t="s">
        <v>98</v>
      </c>
      <c r="BM273">
        <f t="shared" si="24"/>
        <v>336</v>
      </c>
      <c r="BN273" s="36">
        <f t="shared" si="25"/>
        <v>45320</v>
      </c>
      <c r="BO273" s="36">
        <f t="shared" si="26"/>
        <v>45656</v>
      </c>
      <c r="BP273" s="37" t="e">
        <f>IF(((#REF!-$BN273)/($BO273-$BN273))&gt;=100%,100%,((#REF!-$BN273)/($BO273-$BN273)))</f>
        <v>#REF!</v>
      </c>
      <c r="BQ273" s="29">
        <f t="shared" si="22"/>
        <v>57546667</v>
      </c>
      <c r="BR273" s="23" t="e">
        <f>+IF(BK273="1 SI","FINALIZADO",IF($BO273&lt;=#REF!,"FINALIZADO","EJECUCIÓN"))</f>
        <v>#REF!</v>
      </c>
      <c r="BS273" s="23">
        <v>57546667</v>
      </c>
      <c r="BT273" s="23">
        <f>+Tabla3[[#This Row],[VALOR TOTAL DE CONTRATO (ANTES DE LIQUIDACIÓN - LIBERACIÓN DE SALDOS)]]-Tabla3[[#This Row],[RECURSO TOTALES DESEMBOLSADOS]]</f>
        <v>0</v>
      </c>
      <c r="BU273" s="23"/>
      <c r="BW273" s="23" t="s">
        <v>98</v>
      </c>
      <c r="BX273" s="23" t="str">
        <f t="shared" si="23"/>
        <v>enero</v>
      </c>
      <c r="BY273" s="23" t="s">
        <v>113</v>
      </c>
      <c r="BZ273" s="23" t="s">
        <v>113</v>
      </c>
      <c r="CA273" s="23" t="s">
        <v>113</v>
      </c>
      <c r="CB273" t="s">
        <v>117</v>
      </c>
      <c r="CC273" t="s">
        <v>118</v>
      </c>
    </row>
    <row r="274" spans="1:81" x14ac:dyDescent="0.25">
      <c r="A274" s="23">
        <v>2024</v>
      </c>
      <c r="B274" s="25">
        <v>257</v>
      </c>
      <c r="C274" s="23" t="s">
        <v>87</v>
      </c>
      <c r="D274" t="s">
        <v>88</v>
      </c>
      <c r="E274" t="s">
        <v>89</v>
      </c>
      <c r="F274" t="s">
        <v>90</v>
      </c>
      <c r="G274" t="s">
        <v>91</v>
      </c>
      <c r="H274" s="23" t="s">
        <v>92</v>
      </c>
      <c r="I274" s="23" t="s">
        <v>119</v>
      </c>
      <c r="J274" t="s">
        <v>2072</v>
      </c>
      <c r="K274" s="23" t="s">
        <v>95</v>
      </c>
      <c r="L274" s="20" t="s">
        <v>2073</v>
      </c>
      <c r="M274" s="28" t="s">
        <v>2074</v>
      </c>
      <c r="N274" s="23"/>
      <c r="O274" s="23" t="s">
        <v>98</v>
      </c>
      <c r="P274" s="20" t="s">
        <v>2075</v>
      </c>
      <c r="Q274" s="20" t="s">
        <v>100</v>
      </c>
      <c r="R274" t="s">
        <v>2076</v>
      </c>
      <c r="S274" t="s">
        <v>2077</v>
      </c>
      <c r="T274" t="s">
        <v>2078</v>
      </c>
      <c r="U274" s="6">
        <v>58916000</v>
      </c>
      <c r="V274" s="6">
        <v>58916000</v>
      </c>
      <c r="W274" s="29">
        <v>5356000</v>
      </c>
      <c r="X274" s="29">
        <v>0</v>
      </c>
      <c r="Y274" s="23" t="s">
        <v>104</v>
      </c>
      <c r="Z274" t="s">
        <v>98</v>
      </c>
      <c r="AA274" t="s">
        <v>105</v>
      </c>
      <c r="AB274" s="30"/>
      <c r="AC274" s="30"/>
      <c r="AD274" s="30"/>
      <c r="AE274" s="24">
        <v>4124</v>
      </c>
      <c r="AF274" s="31">
        <v>45294</v>
      </c>
      <c r="AG274">
        <v>45624</v>
      </c>
      <c r="AH274" s="26">
        <v>45320</v>
      </c>
      <c r="AI274" s="32" t="s">
        <v>106</v>
      </c>
      <c r="AJ274" t="s">
        <v>107</v>
      </c>
      <c r="AK274" s="33"/>
      <c r="AL274" t="s">
        <v>98</v>
      </c>
      <c r="AM274" s="26">
        <v>45317</v>
      </c>
      <c r="AN274" s="23" t="s">
        <v>108</v>
      </c>
      <c r="AO274" s="23" t="s">
        <v>108</v>
      </c>
      <c r="AP274" t="s">
        <v>109</v>
      </c>
      <c r="AQ274" t="s">
        <v>2079</v>
      </c>
      <c r="AR274" t="s">
        <v>2080</v>
      </c>
      <c r="AS274" t="s">
        <v>100</v>
      </c>
      <c r="AT274" s="23">
        <v>80111600</v>
      </c>
      <c r="AU274" s="41" t="s">
        <v>2081</v>
      </c>
      <c r="AV274" s="23" t="s">
        <v>113</v>
      </c>
      <c r="AW274" s="20" t="s">
        <v>114</v>
      </c>
      <c r="AX274" s="26">
        <v>45317</v>
      </c>
      <c r="AY274" s="20" t="s">
        <v>115</v>
      </c>
      <c r="AZ274" s="26">
        <v>45317</v>
      </c>
      <c r="BA274" s="26">
        <v>45320</v>
      </c>
      <c r="BB274" s="26">
        <v>45654</v>
      </c>
      <c r="BC274" s="35">
        <f>+Tabla3[[#This Row],[FECHA TERMINACION
(INICIAL)]]-Tabla3[[#This Row],[FECHA INICIO]]</f>
        <v>334</v>
      </c>
      <c r="BD274" s="35">
        <f>+Tabla3[[#This Row],[PLAZO DE EJECUCIÓN EN DÍAS (INICIAL)]]/30</f>
        <v>11.133333333333333</v>
      </c>
      <c r="BE274" t="s">
        <v>2082</v>
      </c>
      <c r="BF274" s="29">
        <f>+[1]BD_2!E274</f>
        <v>0</v>
      </c>
      <c r="BG274" s="29">
        <f>[1]BD_2!BA274</f>
        <v>0</v>
      </c>
      <c r="BH274" s="23">
        <f>[1]BD_2!CF274</f>
        <v>0</v>
      </c>
      <c r="BI274" s="23">
        <f>+COUNTIF(Tabla3[[#This Row],[VALOR REDUCIDO]:[TOTAL TIEMPO PRORROGADO EN DÍAS
]],"&lt;&gt;0")</f>
        <v>0</v>
      </c>
      <c r="BJ274" s="23" t="str">
        <f>+[1]BD_2!CG274</f>
        <v>2 NO</v>
      </c>
      <c r="BK274" s="26" t="str">
        <f>[1]BD_2!CL274</f>
        <v>2 NO</v>
      </c>
      <c r="BL274" s="23" t="s">
        <v>98</v>
      </c>
      <c r="BM274">
        <f t="shared" si="24"/>
        <v>334</v>
      </c>
      <c r="BN274" s="36">
        <f t="shared" si="25"/>
        <v>45320</v>
      </c>
      <c r="BO274" s="36">
        <f t="shared" si="26"/>
        <v>45654</v>
      </c>
      <c r="BP274" s="37" t="e">
        <f>IF(((#REF!-$BN274)/($BO274-$BN274))&gt;=100%,100%,((#REF!-$BN274)/($BO274-$BN274)))</f>
        <v>#REF!</v>
      </c>
      <c r="BQ274" s="29">
        <f t="shared" si="22"/>
        <v>58916000</v>
      </c>
      <c r="BR274" s="23" t="e">
        <f>+IF(BK274="1 SI","FINALIZADO",IF($BO274&lt;=#REF!,"FINALIZADO","EJECUCIÓN"))</f>
        <v>#REF!</v>
      </c>
      <c r="BS274" s="23">
        <v>58916000</v>
      </c>
      <c r="BT274" s="23">
        <f>+Tabla3[[#This Row],[VALOR TOTAL DE CONTRATO (ANTES DE LIQUIDACIÓN - LIBERACIÓN DE SALDOS)]]-Tabla3[[#This Row],[RECURSO TOTALES DESEMBOLSADOS]]</f>
        <v>0</v>
      </c>
      <c r="BU274" s="23"/>
      <c r="BW274" s="23" t="s">
        <v>98</v>
      </c>
      <c r="BX274" s="23" t="str">
        <f t="shared" si="23"/>
        <v>enero</v>
      </c>
      <c r="BY274" s="23" t="s">
        <v>113</v>
      </c>
      <c r="BZ274" s="23" t="s">
        <v>113</v>
      </c>
      <c r="CA274" s="23" t="s">
        <v>113</v>
      </c>
      <c r="CB274" t="s">
        <v>117</v>
      </c>
      <c r="CC274" t="s">
        <v>118</v>
      </c>
    </row>
    <row r="275" spans="1:81" x14ac:dyDescent="0.25">
      <c r="A275" s="23">
        <v>2024</v>
      </c>
      <c r="B275" s="25">
        <v>258</v>
      </c>
      <c r="C275" s="23" t="s">
        <v>87</v>
      </c>
      <c r="D275" t="s">
        <v>88</v>
      </c>
      <c r="E275" t="s">
        <v>89</v>
      </c>
      <c r="F275" t="s">
        <v>90</v>
      </c>
      <c r="G275" t="s">
        <v>91</v>
      </c>
      <c r="H275" s="23" t="s">
        <v>92</v>
      </c>
      <c r="I275" s="23" t="s">
        <v>119</v>
      </c>
      <c r="J275" t="s">
        <v>2083</v>
      </c>
      <c r="K275" s="23" t="s">
        <v>95</v>
      </c>
      <c r="L275" s="20" t="s">
        <v>2025</v>
      </c>
      <c r="M275" s="28" t="s">
        <v>2084</v>
      </c>
      <c r="N275" s="23"/>
      <c r="O275" s="23" t="s">
        <v>98</v>
      </c>
      <c r="P275" s="20" t="s">
        <v>693</v>
      </c>
      <c r="Q275" s="20" t="s">
        <v>693</v>
      </c>
      <c r="R275" t="s">
        <v>2085</v>
      </c>
      <c r="S275" t="s">
        <v>2086</v>
      </c>
      <c r="T275" t="s">
        <v>2087</v>
      </c>
      <c r="U275" s="6">
        <v>71500000</v>
      </c>
      <c r="V275" s="6">
        <v>71500000</v>
      </c>
      <c r="W275" s="29">
        <v>6500000</v>
      </c>
      <c r="X275" s="29">
        <v>0</v>
      </c>
      <c r="Y275" s="23" t="s">
        <v>104</v>
      </c>
      <c r="Z275" t="s">
        <v>98</v>
      </c>
      <c r="AA275" t="s">
        <v>105</v>
      </c>
      <c r="AB275" s="30"/>
      <c r="AC275" s="30"/>
      <c r="AD275" s="30"/>
      <c r="AE275" s="24">
        <v>3524</v>
      </c>
      <c r="AF275" s="31">
        <v>45294</v>
      </c>
      <c r="AG275">
        <v>37524</v>
      </c>
      <c r="AH275" s="26">
        <v>45316</v>
      </c>
      <c r="AI275" s="32" t="s">
        <v>106</v>
      </c>
      <c r="AJ275" t="s">
        <v>697</v>
      </c>
      <c r="AK275" s="33"/>
      <c r="AL275" t="s">
        <v>98</v>
      </c>
      <c r="AM275" s="26">
        <v>45315</v>
      </c>
      <c r="AN275" s="23" t="s">
        <v>108</v>
      </c>
      <c r="AO275" s="23" t="s">
        <v>108</v>
      </c>
      <c r="AP275" t="s">
        <v>109</v>
      </c>
      <c r="AQ275" t="s">
        <v>1646</v>
      </c>
      <c r="AR275" t="s">
        <v>1647</v>
      </c>
      <c r="AS275" t="s">
        <v>700</v>
      </c>
      <c r="AT275" s="23">
        <v>80111600</v>
      </c>
      <c r="AU275" s="41" t="s">
        <v>2088</v>
      </c>
      <c r="AV275" s="23" t="s">
        <v>113</v>
      </c>
      <c r="AW275" s="20" t="s">
        <v>114</v>
      </c>
      <c r="AX275" s="26">
        <v>45315</v>
      </c>
      <c r="AY275" s="20" t="s">
        <v>115</v>
      </c>
      <c r="AZ275" s="26">
        <v>45315</v>
      </c>
      <c r="BA275" s="26">
        <v>45316</v>
      </c>
      <c r="BB275" s="26">
        <v>45650</v>
      </c>
      <c r="BC275" s="35">
        <f>+Tabla3[[#This Row],[FECHA TERMINACION
(INICIAL)]]-Tabla3[[#This Row],[FECHA INICIO]]</f>
        <v>334</v>
      </c>
      <c r="BD275" s="35">
        <f>+Tabla3[[#This Row],[PLAZO DE EJECUCIÓN EN DÍAS (INICIAL)]]/30</f>
        <v>11.133333333333333</v>
      </c>
      <c r="BE275" t="s">
        <v>1649</v>
      </c>
      <c r="BF275" s="29">
        <f>+[1]BD_2!E275</f>
        <v>0</v>
      </c>
      <c r="BG275" s="29">
        <f>[1]BD_2!BA275</f>
        <v>0</v>
      </c>
      <c r="BH275" s="23">
        <f>[1]BD_2!CF275</f>
        <v>0</v>
      </c>
      <c r="BI275" s="23">
        <f>+COUNTIF(Tabla3[[#This Row],[VALOR REDUCIDO]:[TOTAL TIEMPO PRORROGADO EN DÍAS
]],"&lt;&gt;0")</f>
        <v>0</v>
      </c>
      <c r="BJ275" s="23" t="str">
        <f>+[1]BD_2!CG275</f>
        <v>2 NO</v>
      </c>
      <c r="BK275" s="26" t="str">
        <f>[1]BD_2!CL275</f>
        <v>2 NO</v>
      </c>
      <c r="BL275" s="23" t="s">
        <v>98</v>
      </c>
      <c r="BM275">
        <f t="shared" si="24"/>
        <v>334</v>
      </c>
      <c r="BN275" s="36">
        <f t="shared" si="25"/>
        <v>45316</v>
      </c>
      <c r="BO275" s="36">
        <f t="shared" si="26"/>
        <v>45650</v>
      </c>
      <c r="BP275" s="37" t="e">
        <f>IF(((#REF!-$BN275)/($BO275-$BN275))&gt;=100%,100%,((#REF!-$BN275)/($BO275-$BN275)))</f>
        <v>#REF!</v>
      </c>
      <c r="BQ275" s="29">
        <f t="shared" si="22"/>
        <v>71500000</v>
      </c>
      <c r="BR275" s="23" t="e">
        <f>+IF(BK275="1 SI","FINALIZADO",IF($BO275&lt;=#REF!,"FINALIZADO","EJECUCIÓN"))</f>
        <v>#REF!</v>
      </c>
      <c r="BS275" s="23">
        <v>71500000</v>
      </c>
      <c r="BT275" s="23">
        <f>+Tabla3[[#This Row],[VALOR TOTAL DE CONTRATO (ANTES DE LIQUIDACIÓN - LIBERACIÓN DE SALDOS)]]-Tabla3[[#This Row],[RECURSO TOTALES DESEMBOLSADOS]]</f>
        <v>0</v>
      </c>
      <c r="BU275" s="23"/>
      <c r="BW275" s="23" t="s">
        <v>98</v>
      </c>
      <c r="BX275" s="23" t="str">
        <f t="shared" si="23"/>
        <v>enero</v>
      </c>
      <c r="BY275" s="23" t="s">
        <v>113</v>
      </c>
      <c r="BZ275" s="23" t="s">
        <v>113</v>
      </c>
      <c r="CA275" s="23" t="s">
        <v>113</v>
      </c>
      <c r="CB275" t="s">
        <v>117</v>
      </c>
      <c r="CC275" t="s">
        <v>118</v>
      </c>
    </row>
    <row r="276" spans="1:81" x14ac:dyDescent="0.25">
      <c r="A276" s="23">
        <v>2024</v>
      </c>
      <c r="B276" s="25">
        <v>259</v>
      </c>
      <c r="C276" s="23" t="s">
        <v>87</v>
      </c>
      <c r="D276" t="s">
        <v>88</v>
      </c>
      <c r="E276" t="s">
        <v>89</v>
      </c>
      <c r="F276" t="s">
        <v>90</v>
      </c>
      <c r="G276" t="s">
        <v>91</v>
      </c>
      <c r="H276" s="23" t="s">
        <v>92</v>
      </c>
      <c r="I276" s="23" t="s">
        <v>119</v>
      </c>
      <c r="J276" t="s">
        <v>2089</v>
      </c>
      <c r="K276" s="23" t="s">
        <v>95</v>
      </c>
      <c r="L276" s="20" t="s">
        <v>121</v>
      </c>
      <c r="M276" s="28" t="s">
        <v>2090</v>
      </c>
      <c r="N276" s="23"/>
      <c r="O276" s="23" t="s">
        <v>98</v>
      </c>
      <c r="P276" s="20" t="s">
        <v>186</v>
      </c>
      <c r="Q276" s="20" t="s">
        <v>186</v>
      </c>
      <c r="R276" t="s">
        <v>2091</v>
      </c>
      <c r="S276" t="s">
        <v>2092</v>
      </c>
      <c r="T276" t="s">
        <v>2093</v>
      </c>
      <c r="U276" s="6">
        <v>113300000</v>
      </c>
      <c r="V276" s="6">
        <v>113300000</v>
      </c>
      <c r="W276" s="29">
        <v>10300000</v>
      </c>
      <c r="X276" s="29">
        <v>0</v>
      </c>
      <c r="Y276" s="23" t="s">
        <v>104</v>
      </c>
      <c r="Z276" t="s">
        <v>98</v>
      </c>
      <c r="AA276" t="s">
        <v>105</v>
      </c>
      <c r="AB276" s="30"/>
      <c r="AC276" s="30"/>
      <c r="AD276" s="30"/>
      <c r="AE276" s="24">
        <v>3224</v>
      </c>
      <c r="AF276" s="31">
        <v>45294</v>
      </c>
      <c r="AG276">
        <v>47423</v>
      </c>
      <c r="AH276" s="26">
        <v>45320</v>
      </c>
      <c r="AI276" s="32" t="s">
        <v>106</v>
      </c>
      <c r="AJ276" t="s">
        <v>241</v>
      </c>
      <c r="AK276" s="33"/>
      <c r="AL276" t="s">
        <v>98</v>
      </c>
      <c r="AM276" s="26">
        <v>45317</v>
      </c>
      <c r="AN276" s="23" t="s">
        <v>108</v>
      </c>
      <c r="AO276" s="23" t="s">
        <v>108</v>
      </c>
      <c r="AP276" t="s">
        <v>109</v>
      </c>
      <c r="AQ276" t="s">
        <v>249</v>
      </c>
      <c r="AR276" t="s">
        <v>250</v>
      </c>
      <c r="AS276" t="s">
        <v>186</v>
      </c>
      <c r="AT276" s="23">
        <v>80111600</v>
      </c>
      <c r="AU276" s="41" t="s">
        <v>2094</v>
      </c>
      <c r="AV276" s="23" t="s">
        <v>113</v>
      </c>
      <c r="AW276" s="20" t="s">
        <v>114</v>
      </c>
      <c r="AX276" s="26">
        <v>45320</v>
      </c>
      <c r="AY276" s="20" t="s">
        <v>144</v>
      </c>
      <c r="AZ276" s="26">
        <v>45320</v>
      </c>
      <c r="BA276" s="26">
        <v>45320</v>
      </c>
      <c r="BB276" s="26">
        <v>45654</v>
      </c>
      <c r="BC276" s="35">
        <f>+Tabla3[[#This Row],[FECHA TERMINACION
(INICIAL)]]-Tabla3[[#This Row],[FECHA INICIO]]</f>
        <v>334</v>
      </c>
      <c r="BD276" s="35">
        <f>+Tabla3[[#This Row],[PLAZO DE EJECUCIÓN EN DÍAS (INICIAL)]]/30</f>
        <v>11.133333333333333</v>
      </c>
      <c r="BE276" t="s">
        <v>259</v>
      </c>
      <c r="BF276" s="29">
        <f>+[1]BD_2!E276</f>
        <v>0</v>
      </c>
      <c r="BG276" s="29">
        <f>[1]BD_2!BA276</f>
        <v>0</v>
      </c>
      <c r="BH276" s="23">
        <f>[1]BD_2!CF276</f>
        <v>0</v>
      </c>
      <c r="BI276" s="23">
        <f>+COUNTIF(Tabla3[[#This Row],[VALOR REDUCIDO]:[TOTAL TIEMPO PRORROGADO EN DÍAS
]],"&lt;&gt;0")</f>
        <v>0</v>
      </c>
      <c r="BJ276" s="23" t="str">
        <f>+[1]BD_2!CG276</f>
        <v>2 NO</v>
      </c>
      <c r="BK276" s="26" t="str">
        <f>[1]BD_2!CL276</f>
        <v>2 NO</v>
      </c>
      <c r="BL276" s="23" t="s">
        <v>98</v>
      </c>
      <c r="BM276">
        <f t="shared" si="24"/>
        <v>334</v>
      </c>
      <c r="BN276" s="36">
        <f t="shared" si="25"/>
        <v>45320</v>
      </c>
      <c r="BO276" s="36">
        <f t="shared" si="26"/>
        <v>45654</v>
      </c>
      <c r="BP276" s="37" t="e">
        <f>IF(((#REF!-$BN276)/($BO276-$BN276))&gt;=100%,100%,((#REF!-$BN276)/($BO276-$BN276)))</f>
        <v>#REF!</v>
      </c>
      <c r="BQ276" s="29">
        <f t="shared" si="22"/>
        <v>113300000</v>
      </c>
      <c r="BR276" s="23" t="e">
        <f>+IF(BK276="1 SI","FINALIZADO",IF($BO276&lt;=#REF!,"FINALIZADO","EJECUCIÓN"))</f>
        <v>#REF!</v>
      </c>
      <c r="BS276" s="23">
        <v>113300000</v>
      </c>
      <c r="BT276" s="23">
        <f>+Tabla3[[#This Row],[VALOR TOTAL DE CONTRATO (ANTES DE LIQUIDACIÓN - LIBERACIÓN DE SALDOS)]]-Tabla3[[#This Row],[RECURSO TOTALES DESEMBOLSADOS]]</f>
        <v>0</v>
      </c>
      <c r="BU276" s="23"/>
      <c r="BW276" s="23" t="s">
        <v>98</v>
      </c>
      <c r="BX276" s="23" t="str">
        <f t="shared" si="23"/>
        <v>enero</v>
      </c>
      <c r="BY276" s="23" t="s">
        <v>113</v>
      </c>
      <c r="BZ276" s="23" t="s">
        <v>113</v>
      </c>
      <c r="CA276" s="23" t="s">
        <v>113</v>
      </c>
      <c r="CB276" t="s">
        <v>117</v>
      </c>
      <c r="CC276" t="s">
        <v>118</v>
      </c>
    </row>
    <row r="277" spans="1:81" x14ac:dyDescent="0.25">
      <c r="A277" s="23">
        <v>2024</v>
      </c>
      <c r="B277" s="25">
        <v>260</v>
      </c>
      <c r="C277" s="23" t="s">
        <v>87</v>
      </c>
      <c r="D277" t="s">
        <v>88</v>
      </c>
      <c r="E277" t="s">
        <v>89</v>
      </c>
      <c r="F277" t="s">
        <v>90</v>
      </c>
      <c r="G277" t="s">
        <v>91</v>
      </c>
      <c r="H277" s="23" t="s">
        <v>92</v>
      </c>
      <c r="I277" s="23" t="s">
        <v>119</v>
      </c>
      <c r="J277" t="s">
        <v>2095</v>
      </c>
      <c r="K277" s="23" t="s">
        <v>95</v>
      </c>
      <c r="L277" s="20" t="s">
        <v>2096</v>
      </c>
      <c r="M277" s="28" t="s">
        <v>2097</v>
      </c>
      <c r="N277" s="23"/>
      <c r="O277" s="23" t="s">
        <v>98</v>
      </c>
      <c r="P277" s="20" t="s">
        <v>693</v>
      </c>
      <c r="Q277" s="20" t="s">
        <v>693</v>
      </c>
      <c r="R277" t="s">
        <v>2098</v>
      </c>
      <c r="S277" t="s">
        <v>2099</v>
      </c>
      <c r="T277" t="s">
        <v>2100</v>
      </c>
      <c r="U277" s="6">
        <v>138600000</v>
      </c>
      <c r="V277" s="6">
        <v>138600000</v>
      </c>
      <c r="W277" s="29">
        <v>12600000</v>
      </c>
      <c r="X277" s="29">
        <v>0</v>
      </c>
      <c r="Y277" s="23" t="s">
        <v>104</v>
      </c>
      <c r="Z277" t="s">
        <v>98</v>
      </c>
      <c r="AA277" t="s">
        <v>105</v>
      </c>
      <c r="AB277" s="30"/>
      <c r="AC277" s="30"/>
      <c r="AD277" s="30"/>
      <c r="AE277" s="24">
        <v>2124</v>
      </c>
      <c r="AF277" s="31">
        <v>45294</v>
      </c>
      <c r="AG277">
        <v>40424</v>
      </c>
      <c r="AH277" s="26">
        <v>45316</v>
      </c>
      <c r="AI277" s="32" t="s">
        <v>106</v>
      </c>
      <c r="AJ277" t="s">
        <v>1372</v>
      </c>
      <c r="AK277" s="33"/>
      <c r="AL277" t="s">
        <v>98</v>
      </c>
      <c r="AM277" s="26">
        <v>45315</v>
      </c>
      <c r="AN277" s="23" t="s">
        <v>108</v>
      </c>
      <c r="AO277" s="23" t="s">
        <v>108</v>
      </c>
      <c r="AP277" t="s">
        <v>109</v>
      </c>
      <c r="AQ277" t="s">
        <v>698</v>
      </c>
      <c r="AR277" t="s">
        <v>699</v>
      </c>
      <c r="AS277" t="s">
        <v>700</v>
      </c>
      <c r="AT277" s="23">
        <v>80111600</v>
      </c>
      <c r="AU277" s="41" t="s">
        <v>2101</v>
      </c>
      <c r="AV277" s="23" t="s">
        <v>113</v>
      </c>
      <c r="AW277" s="20" t="s">
        <v>114</v>
      </c>
      <c r="AX277" s="26">
        <v>45316</v>
      </c>
      <c r="AY277" s="20" t="s">
        <v>115</v>
      </c>
      <c r="AZ277" s="26">
        <v>45316</v>
      </c>
      <c r="BA277" s="26">
        <v>45317</v>
      </c>
      <c r="BB277" s="26">
        <v>45651</v>
      </c>
      <c r="BC277" s="35">
        <f>+Tabla3[[#This Row],[FECHA TERMINACION
(INICIAL)]]-Tabla3[[#This Row],[FECHA INICIO]]</f>
        <v>334</v>
      </c>
      <c r="BD277" s="35">
        <f>+Tabla3[[#This Row],[PLAZO DE EJECUCIÓN EN DÍAS (INICIAL)]]/30</f>
        <v>11.133333333333333</v>
      </c>
      <c r="BE277" t="s">
        <v>2102</v>
      </c>
      <c r="BF277" s="29">
        <f>+[1]BD_2!E277</f>
        <v>0</v>
      </c>
      <c r="BG277" s="29">
        <f>[1]BD_2!BA277</f>
        <v>0</v>
      </c>
      <c r="BH277" s="23">
        <f>[1]BD_2!CF277</f>
        <v>0</v>
      </c>
      <c r="BI277" s="23">
        <f>+COUNTIF(Tabla3[[#This Row],[VALOR REDUCIDO]:[TOTAL TIEMPO PRORROGADO EN DÍAS
]],"&lt;&gt;0")</f>
        <v>0</v>
      </c>
      <c r="BJ277" s="23" t="str">
        <f>+[1]BD_2!CG277</f>
        <v>2 NO</v>
      </c>
      <c r="BK277" s="26" t="str">
        <f>[1]BD_2!CL277</f>
        <v>2 NO</v>
      </c>
      <c r="BL277" s="23" t="s">
        <v>98</v>
      </c>
      <c r="BM277">
        <f t="shared" si="24"/>
        <v>334</v>
      </c>
      <c r="BN277" s="36">
        <f t="shared" si="25"/>
        <v>45317</v>
      </c>
      <c r="BO277" s="36">
        <f t="shared" si="26"/>
        <v>45651</v>
      </c>
      <c r="BP277" s="37" t="e">
        <f>IF(((#REF!-$BN277)/($BO277-$BN277))&gt;=100%,100%,((#REF!-$BN277)/($BO277-$BN277)))</f>
        <v>#REF!</v>
      </c>
      <c r="BQ277" s="29">
        <f t="shared" si="22"/>
        <v>138600000</v>
      </c>
      <c r="BR277" s="23" t="e">
        <f>+IF(BK277="1 SI","FINALIZADO",IF($BO277&lt;=#REF!,"FINALIZADO","EJECUCIÓN"))</f>
        <v>#REF!</v>
      </c>
      <c r="BS277" s="23">
        <v>138600000</v>
      </c>
      <c r="BT277" s="23">
        <f>+Tabla3[[#This Row],[VALOR TOTAL DE CONTRATO (ANTES DE LIQUIDACIÓN - LIBERACIÓN DE SALDOS)]]-Tabla3[[#This Row],[RECURSO TOTALES DESEMBOLSADOS]]</f>
        <v>0</v>
      </c>
      <c r="BU277" s="23"/>
      <c r="BW277" s="23" t="s">
        <v>98</v>
      </c>
      <c r="BX277" s="23" t="str">
        <f t="shared" si="23"/>
        <v>enero</v>
      </c>
      <c r="BY277" s="23" t="s">
        <v>113</v>
      </c>
      <c r="BZ277" s="23" t="s">
        <v>113</v>
      </c>
      <c r="CA277" s="23" t="s">
        <v>113</v>
      </c>
      <c r="CB277" t="s">
        <v>117</v>
      </c>
      <c r="CC277" t="s">
        <v>118</v>
      </c>
    </row>
    <row r="278" spans="1:81" x14ac:dyDescent="0.25">
      <c r="A278" s="23">
        <v>2024</v>
      </c>
      <c r="B278" s="25">
        <v>261</v>
      </c>
      <c r="C278" s="23" t="s">
        <v>87</v>
      </c>
      <c r="D278" t="s">
        <v>88</v>
      </c>
      <c r="E278" t="s">
        <v>89</v>
      </c>
      <c r="F278" t="s">
        <v>90</v>
      </c>
      <c r="G278" t="s">
        <v>91</v>
      </c>
      <c r="H278" s="23" t="s">
        <v>92</v>
      </c>
      <c r="I278" s="23" t="s">
        <v>119</v>
      </c>
      <c r="J278" t="s">
        <v>2103</v>
      </c>
      <c r="K278" s="23" t="s">
        <v>95</v>
      </c>
      <c r="L278" s="20" t="s">
        <v>494</v>
      </c>
      <c r="M278" s="28" t="s">
        <v>2104</v>
      </c>
      <c r="N278" s="23"/>
      <c r="O278" s="23" t="s">
        <v>98</v>
      </c>
      <c r="P278" s="20" t="s">
        <v>294</v>
      </c>
      <c r="Q278" s="20" t="s">
        <v>294</v>
      </c>
      <c r="R278" t="s">
        <v>2105</v>
      </c>
      <c r="S278" t="s">
        <v>2106</v>
      </c>
      <c r="T278" t="s">
        <v>2107</v>
      </c>
      <c r="U278" s="6">
        <v>79200550</v>
      </c>
      <c r="V278" s="6">
        <v>79200550</v>
      </c>
      <c r="W278" s="29">
        <v>7200050</v>
      </c>
      <c r="X278" s="29">
        <v>0</v>
      </c>
      <c r="Y278" s="23" t="s">
        <v>104</v>
      </c>
      <c r="Z278" t="s">
        <v>98</v>
      </c>
      <c r="AA278" t="s">
        <v>105</v>
      </c>
      <c r="AB278" s="30"/>
      <c r="AC278" s="30"/>
      <c r="AD278" s="30"/>
      <c r="AE278" s="24">
        <v>3424</v>
      </c>
      <c r="AF278" s="31">
        <v>45294</v>
      </c>
      <c r="AG278">
        <v>37424</v>
      </c>
      <c r="AH278" s="26">
        <v>45315</v>
      </c>
      <c r="AI278" s="32" t="s">
        <v>106</v>
      </c>
      <c r="AJ278" t="s">
        <v>107</v>
      </c>
      <c r="AK278" s="33"/>
      <c r="AL278" t="s">
        <v>98</v>
      </c>
      <c r="AM278" s="26">
        <v>45314</v>
      </c>
      <c r="AN278" s="23" t="s">
        <v>108</v>
      </c>
      <c r="AO278" s="23" t="s">
        <v>108</v>
      </c>
      <c r="AP278" t="s">
        <v>109</v>
      </c>
      <c r="AQ278" t="s">
        <v>298</v>
      </c>
      <c r="AR278" t="s">
        <v>299</v>
      </c>
      <c r="AS278" t="s">
        <v>294</v>
      </c>
      <c r="AT278" s="23">
        <v>80111600</v>
      </c>
      <c r="AU278" s="41" t="s">
        <v>2108</v>
      </c>
      <c r="AV278" s="23" t="s">
        <v>113</v>
      </c>
      <c r="AW278" s="20" t="s">
        <v>114</v>
      </c>
      <c r="AX278" s="26">
        <v>45314</v>
      </c>
      <c r="AY278" s="20" t="s">
        <v>144</v>
      </c>
      <c r="AZ278" s="26">
        <v>45314</v>
      </c>
      <c r="BA278" s="26">
        <v>45316</v>
      </c>
      <c r="BB278" s="26">
        <v>45650</v>
      </c>
      <c r="BC278" s="35">
        <f>+Tabla3[[#This Row],[FECHA TERMINACION
(INICIAL)]]-Tabla3[[#This Row],[FECHA INICIO]]</f>
        <v>334</v>
      </c>
      <c r="BD278" s="35">
        <f>+Tabla3[[#This Row],[PLAZO DE EJECUCIÓN EN DÍAS (INICIAL)]]/30</f>
        <v>11.133333333333333</v>
      </c>
      <c r="BE278" t="s">
        <v>2109</v>
      </c>
      <c r="BF278" s="29">
        <f>+[1]BD_2!E278</f>
        <v>0</v>
      </c>
      <c r="BG278" s="29">
        <f>[1]BD_2!BA278</f>
        <v>0</v>
      </c>
      <c r="BH278" s="23">
        <f>[1]BD_2!CF278</f>
        <v>0</v>
      </c>
      <c r="BI278" s="23">
        <f>+COUNTIF(Tabla3[[#This Row],[VALOR REDUCIDO]:[TOTAL TIEMPO PRORROGADO EN DÍAS
]],"&lt;&gt;0")</f>
        <v>0</v>
      </c>
      <c r="BJ278" s="23" t="str">
        <f>+[1]BD_2!CG278</f>
        <v>2 NO</v>
      </c>
      <c r="BK278" s="26" t="str">
        <f>[1]BD_2!CL278</f>
        <v>2 NO</v>
      </c>
      <c r="BL278" s="23" t="s">
        <v>98</v>
      </c>
      <c r="BM278">
        <f t="shared" si="24"/>
        <v>334</v>
      </c>
      <c r="BN278" s="36">
        <f t="shared" si="25"/>
        <v>45316</v>
      </c>
      <c r="BO278" s="36">
        <f t="shared" si="26"/>
        <v>45650</v>
      </c>
      <c r="BP278" s="37" t="e">
        <f>IF(((#REF!-$BN278)/($BO278-$BN278))&gt;=100%,100%,((#REF!-$BN278)/($BO278-$BN278)))</f>
        <v>#REF!</v>
      </c>
      <c r="BQ278" s="29">
        <f t="shared" si="22"/>
        <v>79200550</v>
      </c>
      <c r="BR278" s="23" t="e">
        <f>+IF(BK278="1 SI","FINALIZADO",IF($BO278&lt;=#REF!,"FINALIZADO","EJECUCIÓN"))</f>
        <v>#REF!</v>
      </c>
      <c r="BS278" s="23">
        <v>79200550</v>
      </c>
      <c r="BT278" s="23">
        <f>+Tabla3[[#This Row],[VALOR TOTAL DE CONTRATO (ANTES DE LIQUIDACIÓN - LIBERACIÓN DE SALDOS)]]-Tabla3[[#This Row],[RECURSO TOTALES DESEMBOLSADOS]]</f>
        <v>0</v>
      </c>
      <c r="BU278" s="23"/>
      <c r="BW278" s="23" t="s">
        <v>98</v>
      </c>
      <c r="BX278" s="23" t="str">
        <f t="shared" si="23"/>
        <v>enero</v>
      </c>
      <c r="BY278" s="23" t="s">
        <v>113</v>
      </c>
      <c r="BZ278" s="23" t="s">
        <v>113</v>
      </c>
      <c r="CA278" s="23" t="s">
        <v>113</v>
      </c>
      <c r="CB278" t="s">
        <v>117</v>
      </c>
      <c r="CC278" t="s">
        <v>118</v>
      </c>
    </row>
    <row r="279" spans="1:81" x14ac:dyDescent="0.25">
      <c r="A279" s="23">
        <v>2024</v>
      </c>
      <c r="B279" s="25">
        <v>262</v>
      </c>
      <c r="C279" s="23" t="s">
        <v>87</v>
      </c>
      <c r="D279" t="s">
        <v>88</v>
      </c>
      <c r="E279" t="s">
        <v>89</v>
      </c>
      <c r="F279" t="s">
        <v>90</v>
      </c>
      <c r="G279" t="s">
        <v>91</v>
      </c>
      <c r="H279" s="23" t="s">
        <v>92</v>
      </c>
      <c r="I279" s="23" t="s">
        <v>119</v>
      </c>
      <c r="J279" t="s">
        <v>2110</v>
      </c>
      <c r="K279" s="23" t="s">
        <v>95</v>
      </c>
      <c r="L279" s="20" t="s">
        <v>121</v>
      </c>
      <c r="M279" s="28" t="s">
        <v>2111</v>
      </c>
      <c r="N279" s="23"/>
      <c r="O279" s="23" t="s">
        <v>98</v>
      </c>
      <c r="P279" s="20" t="s">
        <v>764</v>
      </c>
      <c r="Q279" s="20" t="s">
        <v>764</v>
      </c>
      <c r="R279" t="s">
        <v>2112</v>
      </c>
      <c r="S279" t="s">
        <v>2113</v>
      </c>
      <c r="T279" t="s">
        <v>2114</v>
      </c>
      <c r="U279" s="6">
        <v>99000000</v>
      </c>
      <c r="V279" s="6">
        <v>99000000</v>
      </c>
      <c r="W279" s="29">
        <v>9000000</v>
      </c>
      <c r="X279" s="29">
        <v>0</v>
      </c>
      <c r="Y279" s="23" t="s">
        <v>104</v>
      </c>
      <c r="Z279" t="s">
        <v>98</v>
      </c>
      <c r="AA279" t="s">
        <v>105</v>
      </c>
      <c r="AB279" s="30"/>
      <c r="AC279" s="30"/>
      <c r="AD279" s="30"/>
      <c r="AE279" s="24">
        <v>6824</v>
      </c>
      <c r="AF279" s="31">
        <v>45295</v>
      </c>
      <c r="AG279">
        <v>42824</v>
      </c>
      <c r="AH279" s="26">
        <v>45317</v>
      </c>
      <c r="AI279" s="32" t="s">
        <v>106</v>
      </c>
      <c r="AJ279" t="s">
        <v>768</v>
      </c>
      <c r="AK279" s="33"/>
      <c r="AL279" t="s">
        <v>98</v>
      </c>
      <c r="AM279" s="26">
        <v>45316</v>
      </c>
      <c r="AN279" s="23" t="s">
        <v>108</v>
      </c>
      <c r="AO279" s="23" t="s">
        <v>108</v>
      </c>
      <c r="AP279" t="s">
        <v>109</v>
      </c>
      <c r="AQ279" t="s">
        <v>769</v>
      </c>
      <c r="AR279" t="s">
        <v>770</v>
      </c>
      <c r="AS279" t="s">
        <v>771</v>
      </c>
      <c r="AT279" s="23">
        <v>80111600</v>
      </c>
      <c r="AU279" s="41" t="s">
        <v>2115</v>
      </c>
      <c r="AV279" s="23" t="s">
        <v>113</v>
      </c>
      <c r="AW279" s="20" t="s">
        <v>114</v>
      </c>
      <c r="AX279" s="26">
        <v>45317</v>
      </c>
      <c r="AY279" s="20" t="s">
        <v>115</v>
      </c>
      <c r="AZ279" s="26">
        <v>45317</v>
      </c>
      <c r="BA279" s="26">
        <v>45317</v>
      </c>
      <c r="BB279" s="26">
        <v>45651</v>
      </c>
      <c r="BC279" s="35">
        <f>+Tabla3[[#This Row],[FECHA TERMINACION
(INICIAL)]]-Tabla3[[#This Row],[FECHA INICIO]]</f>
        <v>334</v>
      </c>
      <c r="BD279" s="35">
        <f>+Tabla3[[#This Row],[PLAZO DE EJECUCIÓN EN DÍAS (INICIAL)]]/30</f>
        <v>11.133333333333333</v>
      </c>
      <c r="BE279" t="s">
        <v>2116</v>
      </c>
      <c r="BF279" s="29">
        <f>+[1]BD_2!E279</f>
        <v>0</v>
      </c>
      <c r="BG279" s="29">
        <f>[1]BD_2!BA279</f>
        <v>0</v>
      </c>
      <c r="BH279" s="23">
        <f>[1]BD_2!CF279</f>
        <v>0</v>
      </c>
      <c r="BI279" s="23">
        <f>+COUNTIF(Tabla3[[#This Row],[VALOR REDUCIDO]:[TOTAL TIEMPO PRORROGADO EN DÍAS
]],"&lt;&gt;0")</f>
        <v>0</v>
      </c>
      <c r="BJ279" s="23" t="str">
        <f>+[1]BD_2!CG279</f>
        <v>2 NO</v>
      </c>
      <c r="BK279" s="26" t="str">
        <f>[1]BD_2!CL279</f>
        <v>2 NO</v>
      </c>
      <c r="BL279" s="23" t="s">
        <v>98</v>
      </c>
      <c r="BM279">
        <f t="shared" si="24"/>
        <v>334</v>
      </c>
      <c r="BN279" s="36">
        <f t="shared" si="25"/>
        <v>45317</v>
      </c>
      <c r="BO279" s="36">
        <f t="shared" si="26"/>
        <v>45651</v>
      </c>
      <c r="BP279" s="37" t="e">
        <f>IF(((#REF!-$BN279)/($BO279-$BN279))&gt;=100%,100%,((#REF!-$BN279)/($BO279-$BN279)))</f>
        <v>#REF!</v>
      </c>
      <c r="BQ279" s="29">
        <f t="shared" si="22"/>
        <v>99000000</v>
      </c>
      <c r="BR279" s="23" t="e">
        <f>+IF(BK279="1 SI","FINALIZADO",IF($BO279&lt;=#REF!,"FINALIZADO","EJECUCIÓN"))</f>
        <v>#REF!</v>
      </c>
      <c r="BS279" s="23">
        <v>99000000</v>
      </c>
      <c r="BT279" s="23">
        <f>+Tabla3[[#This Row],[VALOR TOTAL DE CONTRATO (ANTES DE LIQUIDACIÓN - LIBERACIÓN DE SALDOS)]]-Tabla3[[#This Row],[RECURSO TOTALES DESEMBOLSADOS]]</f>
        <v>0</v>
      </c>
      <c r="BU279" s="23"/>
      <c r="BW279" s="23" t="s">
        <v>98</v>
      </c>
      <c r="BX279" s="23" t="str">
        <f t="shared" si="23"/>
        <v>enero</v>
      </c>
      <c r="BY279" s="23" t="s">
        <v>113</v>
      </c>
      <c r="BZ279" s="23" t="s">
        <v>113</v>
      </c>
      <c r="CA279" s="23" t="s">
        <v>113</v>
      </c>
      <c r="CB279" t="s">
        <v>117</v>
      </c>
      <c r="CC279" t="s">
        <v>118</v>
      </c>
    </row>
    <row r="280" spans="1:81" x14ac:dyDescent="0.25">
      <c r="A280" s="23">
        <v>2024</v>
      </c>
      <c r="B280" s="25">
        <v>263</v>
      </c>
      <c r="C280" s="23" t="s">
        <v>87</v>
      </c>
      <c r="D280" t="s">
        <v>88</v>
      </c>
      <c r="E280" t="s">
        <v>89</v>
      </c>
      <c r="F280" t="s">
        <v>90</v>
      </c>
      <c r="G280" t="s">
        <v>91</v>
      </c>
      <c r="H280" s="23" t="s">
        <v>92</v>
      </c>
      <c r="I280" s="23" t="s">
        <v>119</v>
      </c>
      <c r="J280" t="s">
        <v>2117</v>
      </c>
      <c r="K280" s="23" t="s">
        <v>95</v>
      </c>
      <c r="L280" s="20" t="s">
        <v>2118</v>
      </c>
      <c r="M280" s="28" t="s">
        <v>2119</v>
      </c>
      <c r="N280" s="23"/>
      <c r="O280" s="23" t="s">
        <v>98</v>
      </c>
      <c r="P280" s="20" t="s">
        <v>100</v>
      </c>
      <c r="Q280" s="20" t="s">
        <v>100</v>
      </c>
      <c r="R280" t="s">
        <v>2120</v>
      </c>
      <c r="S280" t="s">
        <v>2121</v>
      </c>
      <c r="T280" t="s">
        <v>2122</v>
      </c>
      <c r="U280" s="6">
        <v>90640000</v>
      </c>
      <c r="V280" s="6">
        <v>90640000</v>
      </c>
      <c r="W280" s="29">
        <v>8240000</v>
      </c>
      <c r="X280" s="29">
        <v>0</v>
      </c>
      <c r="Y280" s="23" t="s">
        <v>104</v>
      </c>
      <c r="Z280" t="s">
        <v>98</v>
      </c>
      <c r="AA280" t="s">
        <v>105</v>
      </c>
      <c r="AB280" s="30"/>
      <c r="AC280" s="30"/>
      <c r="AD280" s="30"/>
      <c r="AE280" s="24">
        <v>1724</v>
      </c>
      <c r="AF280" s="31">
        <v>45294</v>
      </c>
      <c r="AG280">
        <v>42924</v>
      </c>
      <c r="AH280" s="26">
        <v>45317</v>
      </c>
      <c r="AI280" s="32" t="s">
        <v>106</v>
      </c>
      <c r="AJ280" t="s">
        <v>107</v>
      </c>
      <c r="AK280" s="33"/>
      <c r="AL280" t="s">
        <v>98</v>
      </c>
      <c r="AM280" s="26">
        <v>45316</v>
      </c>
      <c r="AN280" s="23" t="s">
        <v>108</v>
      </c>
      <c r="AO280" s="23" t="s">
        <v>108</v>
      </c>
      <c r="AP280" t="s">
        <v>109</v>
      </c>
      <c r="AQ280" t="s">
        <v>174</v>
      </c>
      <c r="AR280" t="s">
        <v>175</v>
      </c>
      <c r="AS280" t="s">
        <v>100</v>
      </c>
      <c r="AT280" s="23">
        <v>80111600</v>
      </c>
      <c r="AU280" s="41" t="s">
        <v>2123</v>
      </c>
      <c r="AV280" s="23" t="s">
        <v>113</v>
      </c>
      <c r="AW280" s="20" t="s">
        <v>114</v>
      </c>
      <c r="AX280" s="26">
        <v>45316</v>
      </c>
      <c r="AY280" s="20" t="s">
        <v>115</v>
      </c>
      <c r="AZ280" s="26">
        <v>45316</v>
      </c>
      <c r="BA280" s="26">
        <v>45317</v>
      </c>
      <c r="BB280" s="26">
        <v>45651</v>
      </c>
      <c r="BC280" s="35">
        <f>+Tabla3[[#This Row],[FECHA TERMINACION
(INICIAL)]]-Tabla3[[#This Row],[FECHA INICIO]]</f>
        <v>334</v>
      </c>
      <c r="BD280" s="35">
        <f>+Tabla3[[#This Row],[PLAZO DE EJECUCIÓN EN DÍAS (INICIAL)]]/30</f>
        <v>11.133333333333333</v>
      </c>
      <c r="BE280" t="s">
        <v>1763</v>
      </c>
      <c r="BF280" s="29">
        <f>+[1]BD_2!E280</f>
        <v>0</v>
      </c>
      <c r="BG280" s="29">
        <f>[1]BD_2!BA280</f>
        <v>0</v>
      </c>
      <c r="BH280" s="23">
        <f>[1]BD_2!CF280</f>
        <v>0</v>
      </c>
      <c r="BI280" s="23">
        <f>+COUNTIF(Tabla3[[#This Row],[VALOR REDUCIDO]:[TOTAL TIEMPO PRORROGADO EN DÍAS
]],"&lt;&gt;0")</f>
        <v>0</v>
      </c>
      <c r="BJ280" s="23" t="str">
        <f>+[1]BD_2!CG280</f>
        <v>2 NO</v>
      </c>
      <c r="BK280" s="26" t="str">
        <f>[1]BD_2!CL280</f>
        <v>2 NO</v>
      </c>
      <c r="BL280" s="23" t="s">
        <v>98</v>
      </c>
      <c r="BM280">
        <f t="shared" si="24"/>
        <v>334</v>
      </c>
      <c r="BN280" s="36">
        <f t="shared" si="25"/>
        <v>45317</v>
      </c>
      <c r="BO280" s="36">
        <f t="shared" si="26"/>
        <v>45651</v>
      </c>
      <c r="BP280" s="37" t="e">
        <f>IF(((#REF!-$BN280)/($BO280-$BN280))&gt;=100%,100%,((#REF!-$BN280)/($BO280-$BN280)))</f>
        <v>#REF!</v>
      </c>
      <c r="BQ280" s="29">
        <f t="shared" si="22"/>
        <v>90640000</v>
      </c>
      <c r="BR280" s="23" t="e">
        <f>+IF(BK280="1 SI","FINALIZADO",IF($BO280&lt;=#REF!,"FINALIZADO","EJECUCIÓN"))</f>
        <v>#REF!</v>
      </c>
      <c r="BS280" s="23">
        <v>90640000</v>
      </c>
      <c r="BT280" s="23">
        <f>+Tabla3[[#This Row],[VALOR TOTAL DE CONTRATO (ANTES DE LIQUIDACIÓN - LIBERACIÓN DE SALDOS)]]-Tabla3[[#This Row],[RECURSO TOTALES DESEMBOLSADOS]]</f>
        <v>0</v>
      </c>
      <c r="BU280" s="23"/>
      <c r="BW280" s="23" t="s">
        <v>98</v>
      </c>
      <c r="BX280" s="23" t="str">
        <f t="shared" si="23"/>
        <v>enero</v>
      </c>
      <c r="BY280" s="23" t="s">
        <v>113</v>
      </c>
      <c r="BZ280" s="23" t="s">
        <v>113</v>
      </c>
      <c r="CA280" s="23" t="s">
        <v>113</v>
      </c>
      <c r="CB280" t="s">
        <v>117</v>
      </c>
      <c r="CC280" t="s">
        <v>118</v>
      </c>
    </row>
    <row r="281" spans="1:81" x14ac:dyDescent="0.25">
      <c r="A281" s="23">
        <v>2024</v>
      </c>
      <c r="B281" s="25">
        <v>264</v>
      </c>
      <c r="C281" s="23" t="s">
        <v>87</v>
      </c>
      <c r="D281" t="s">
        <v>88</v>
      </c>
      <c r="E281" t="s">
        <v>89</v>
      </c>
      <c r="F281" t="s">
        <v>90</v>
      </c>
      <c r="G281" t="s">
        <v>91</v>
      </c>
      <c r="H281" s="23" t="s">
        <v>92</v>
      </c>
      <c r="I281" s="23" t="s">
        <v>119</v>
      </c>
      <c r="J281" t="s">
        <v>2124</v>
      </c>
      <c r="K281" s="23" t="s">
        <v>95</v>
      </c>
      <c r="L281" s="20" t="s">
        <v>138</v>
      </c>
      <c r="M281" s="28" t="s">
        <v>2125</v>
      </c>
      <c r="N281" s="23"/>
      <c r="O281" s="23" t="s">
        <v>98</v>
      </c>
      <c r="P281" s="20" t="s">
        <v>1263</v>
      </c>
      <c r="Q281" s="20" t="s">
        <v>100</v>
      </c>
      <c r="R281" t="s">
        <v>2126</v>
      </c>
      <c r="S281" t="s">
        <v>2127</v>
      </c>
      <c r="T281" t="s">
        <v>2128</v>
      </c>
      <c r="U281" s="6">
        <v>77000000</v>
      </c>
      <c r="V281" s="6">
        <v>77000000</v>
      </c>
      <c r="W281" s="29">
        <v>7000000</v>
      </c>
      <c r="X281" s="29">
        <v>0</v>
      </c>
      <c r="Y281" s="23" t="s">
        <v>104</v>
      </c>
      <c r="Z281" t="s">
        <v>98</v>
      </c>
      <c r="AA281" t="s">
        <v>105</v>
      </c>
      <c r="AB281" s="30"/>
      <c r="AC281" s="30"/>
      <c r="AD281" s="30"/>
      <c r="AE281" s="24">
        <v>2424</v>
      </c>
      <c r="AF281" s="31">
        <v>45294</v>
      </c>
      <c r="AG281">
        <v>41224</v>
      </c>
      <c r="AH281" s="26">
        <v>45317</v>
      </c>
      <c r="AI281" s="32" t="s">
        <v>106</v>
      </c>
      <c r="AJ281" t="s">
        <v>656</v>
      </c>
      <c r="AK281" s="33">
        <v>202300000000289</v>
      </c>
      <c r="AL281" t="s">
        <v>98</v>
      </c>
      <c r="AM281" s="26">
        <v>45316</v>
      </c>
      <c r="AN281" s="23" t="s">
        <v>108</v>
      </c>
      <c r="AO281" s="23" t="s">
        <v>108</v>
      </c>
      <c r="AP281" t="s">
        <v>109</v>
      </c>
      <c r="AQ281" t="s">
        <v>657</v>
      </c>
      <c r="AR281" t="s">
        <v>658</v>
      </c>
      <c r="AS281" t="s">
        <v>100</v>
      </c>
      <c r="AT281" s="23">
        <v>80111600</v>
      </c>
      <c r="AU281" s="41" t="s">
        <v>2129</v>
      </c>
      <c r="AV281" s="23" t="s">
        <v>113</v>
      </c>
      <c r="AW281" s="20" t="s">
        <v>114</v>
      </c>
      <c r="AX281" s="26">
        <v>45316</v>
      </c>
      <c r="AY281" s="20" t="s">
        <v>115</v>
      </c>
      <c r="AZ281" s="26">
        <v>45316</v>
      </c>
      <c r="BA281" s="26">
        <v>45317</v>
      </c>
      <c r="BB281" s="26">
        <v>45342</v>
      </c>
      <c r="BC281" s="35">
        <f>+Tabla3[[#This Row],[FECHA TERMINACION
(INICIAL)]]-Tabla3[[#This Row],[FECHA INICIO]]</f>
        <v>25</v>
      </c>
      <c r="BD281" s="35">
        <f>+Tabla3[[#This Row],[PLAZO DE EJECUCIÓN EN DÍAS (INICIAL)]]/30</f>
        <v>0.83333333333333337</v>
      </c>
      <c r="BE281" t="s">
        <v>2130</v>
      </c>
      <c r="BF281" s="29">
        <f>+[1]BD_2!E281</f>
        <v>0</v>
      </c>
      <c r="BG281" s="29">
        <f>[1]BD_2!BA281</f>
        <v>0</v>
      </c>
      <c r="BH281" s="23">
        <f>[1]BD_2!CF281</f>
        <v>0</v>
      </c>
      <c r="BI281" s="23">
        <f>+COUNTIF(Tabla3[[#This Row],[VALOR REDUCIDO]:[TOTAL TIEMPO PRORROGADO EN DÍAS
]],"&lt;&gt;0")</f>
        <v>0</v>
      </c>
      <c r="BJ281" s="23" t="str">
        <f>+[1]BD_2!CG281</f>
        <v>2 NO</v>
      </c>
      <c r="BK281" s="26" t="str">
        <f>[1]BD_2!CL281</f>
        <v>2 NO</v>
      </c>
      <c r="BL281" s="23" t="s">
        <v>113</v>
      </c>
      <c r="BM281">
        <f t="shared" si="24"/>
        <v>25</v>
      </c>
      <c r="BN281" s="36">
        <f t="shared" si="25"/>
        <v>45317</v>
      </c>
      <c r="BO281" s="36">
        <f t="shared" si="26"/>
        <v>45342</v>
      </c>
      <c r="BP281" s="37" t="e">
        <f>IF(((#REF!-$BN281)/($BO281-$BN281))&gt;=100%,100%,((#REF!-$BN281)/($BO281-$BN281)))</f>
        <v>#REF!</v>
      </c>
      <c r="BQ281" s="29">
        <f t="shared" si="22"/>
        <v>77000000</v>
      </c>
      <c r="BR281" s="23" t="e">
        <f>+IF(BK281="1 SI","FINALIZADO",IF($BO281&lt;=#REF!,"FINALIZADO","EJECUCIÓN"))</f>
        <v>#REF!</v>
      </c>
      <c r="BS281" s="23">
        <v>24966667</v>
      </c>
      <c r="BT281" s="23">
        <f>+Tabla3[[#This Row],[VALOR TOTAL DE CONTRATO (ANTES DE LIQUIDACIÓN - LIBERACIÓN DE SALDOS)]]-Tabla3[[#This Row],[RECURSO TOTALES DESEMBOLSADOS]]</f>
        <v>52033333</v>
      </c>
      <c r="BU281" s="23"/>
      <c r="BW281" s="23" t="s">
        <v>98</v>
      </c>
      <c r="BX281" s="23" t="str">
        <f t="shared" si="23"/>
        <v>enero</v>
      </c>
      <c r="BY281" s="23" t="s">
        <v>113</v>
      </c>
      <c r="BZ281" s="23" t="s">
        <v>113</v>
      </c>
      <c r="CA281" s="23" t="s">
        <v>113</v>
      </c>
      <c r="CB281" t="s">
        <v>117</v>
      </c>
      <c r="CC281" t="s">
        <v>118</v>
      </c>
    </row>
    <row r="282" spans="1:81" x14ac:dyDescent="0.25">
      <c r="A282" s="23">
        <v>2024</v>
      </c>
      <c r="B282" s="47" t="s">
        <v>2131</v>
      </c>
      <c r="C282" s="23" t="s">
        <v>87</v>
      </c>
      <c r="D282" t="s">
        <v>88</v>
      </c>
      <c r="E282" t="s">
        <v>89</v>
      </c>
      <c r="F282" t="s">
        <v>90</v>
      </c>
      <c r="G282" t="s">
        <v>91</v>
      </c>
      <c r="H282" s="23" t="s">
        <v>92</v>
      </c>
      <c r="I282" s="23" t="s">
        <v>119</v>
      </c>
      <c r="J282" t="s">
        <v>2132</v>
      </c>
      <c r="K282" s="23" t="s">
        <v>95</v>
      </c>
      <c r="L282" s="20" t="s">
        <v>2133</v>
      </c>
      <c r="M282" s="28" t="s">
        <v>2134</v>
      </c>
      <c r="N282" s="23"/>
      <c r="O282" s="23" t="s">
        <v>98</v>
      </c>
      <c r="P282" s="20" t="s">
        <v>1263</v>
      </c>
      <c r="Q282" s="20" t="s">
        <v>100</v>
      </c>
      <c r="R282" t="s">
        <v>2126</v>
      </c>
      <c r="S282" t="s">
        <v>2127</v>
      </c>
      <c r="T282" t="s">
        <v>2135</v>
      </c>
      <c r="U282" s="6">
        <v>71166666</v>
      </c>
      <c r="V282" s="6">
        <v>71166666</v>
      </c>
      <c r="W282" s="29">
        <v>7000000</v>
      </c>
      <c r="X282" s="29">
        <v>0</v>
      </c>
      <c r="Y282" s="23" t="s">
        <v>104</v>
      </c>
      <c r="Z282" t="s">
        <v>98</v>
      </c>
      <c r="AA282" t="s">
        <v>105</v>
      </c>
      <c r="AB282" s="30">
        <f>+Tabla3[[#This Row],[VALOR DEL CONTRATO
(EN NUMEROS)]]-Tabla3[[#This Row],[VALOR RECURSOS (MADS/FONAM)]]</f>
        <v>0</v>
      </c>
      <c r="AC282" s="30"/>
      <c r="AD282" s="30"/>
      <c r="AE282" s="24">
        <v>2424</v>
      </c>
      <c r="AF282" s="31">
        <v>45294</v>
      </c>
      <c r="AG282">
        <v>116424</v>
      </c>
      <c r="AH282" s="26">
        <v>45344</v>
      </c>
      <c r="AI282" s="32" t="s">
        <v>106</v>
      </c>
      <c r="AJ282" t="s">
        <v>656</v>
      </c>
      <c r="AK282" s="33"/>
      <c r="AL282" t="s">
        <v>98</v>
      </c>
      <c r="AM282" s="26">
        <v>45342</v>
      </c>
      <c r="AN282" s="23" t="s">
        <v>108</v>
      </c>
      <c r="AO282" s="23" t="s">
        <v>108</v>
      </c>
      <c r="AP282" t="s">
        <v>109</v>
      </c>
      <c r="AQ282" t="s">
        <v>657</v>
      </c>
      <c r="AR282" t="s">
        <v>658</v>
      </c>
      <c r="AS282" t="s">
        <v>100</v>
      </c>
      <c r="AT282" s="23">
        <v>80111600</v>
      </c>
      <c r="AU282" s="41" t="s">
        <v>2129</v>
      </c>
      <c r="AV282" s="23" t="s">
        <v>113</v>
      </c>
      <c r="AW282" s="20" t="s">
        <v>114</v>
      </c>
      <c r="AX282" s="26">
        <v>45345</v>
      </c>
      <c r="AY282" s="20" t="s">
        <v>115</v>
      </c>
      <c r="AZ282" s="26">
        <v>45345</v>
      </c>
      <c r="BA282" s="26">
        <v>45343</v>
      </c>
      <c r="BB282" s="26">
        <v>45651</v>
      </c>
      <c r="BC282" s="35">
        <f>+Tabla3[[#This Row],[FECHA TERMINACION
(INICIAL)]]-Tabla3[[#This Row],[FECHA INICIO]]</f>
        <v>308</v>
      </c>
      <c r="BD282" s="35">
        <f>+Tabla3[[#This Row],[PLAZO DE EJECUCIÓN EN DÍAS (INICIAL)]]/30</f>
        <v>10.266666666666667</v>
      </c>
      <c r="BE282" t="s">
        <v>2130</v>
      </c>
      <c r="BF282" s="29">
        <f>+[1]BD_2!E282</f>
        <v>0</v>
      </c>
      <c r="BG282" s="29">
        <f>[1]BD_2!BA282</f>
        <v>0</v>
      </c>
      <c r="BH282" s="23">
        <f>[1]BD_2!CF282</f>
        <v>0</v>
      </c>
      <c r="BI282" s="23">
        <f>+COUNTIF(Tabla3[[#This Row],[VALOR REDUCIDO]:[TOTAL TIEMPO PRORROGADO EN DÍAS
]],"&lt;&gt;0")</f>
        <v>0</v>
      </c>
      <c r="BJ282" s="23" t="str">
        <f>+[1]BD_2!CG282</f>
        <v>2 NO</v>
      </c>
      <c r="BK282" s="26" t="str">
        <f>[1]BD_2!CL282</f>
        <v>2 NO</v>
      </c>
      <c r="BL282" s="23" t="s">
        <v>98</v>
      </c>
      <c r="BM282">
        <f t="shared" si="24"/>
        <v>308</v>
      </c>
      <c r="BN282" s="36">
        <f t="shared" si="25"/>
        <v>45343</v>
      </c>
      <c r="BO282" s="36">
        <f t="shared" si="26"/>
        <v>45651</v>
      </c>
      <c r="BP282" s="37" t="e">
        <f>IF(((#REF!-$BN282)/($BO282-$BN282))&gt;=100%,100%,((#REF!-$BN282)/($BO282-$BN282)))</f>
        <v>#REF!</v>
      </c>
      <c r="BQ282" s="29">
        <f t="shared" si="22"/>
        <v>71166666</v>
      </c>
      <c r="BR282" s="23" t="e">
        <f>+IF(BK282="1 SI","FINALIZADO",IF($BO282&lt;=#REF!,"FINALIZADO","EJECUCIÓN"))</f>
        <v>#REF!</v>
      </c>
      <c r="BS282" s="23">
        <v>70933333</v>
      </c>
      <c r="BT282" s="23">
        <f>+Tabla3[[#This Row],[VALOR TOTAL DE CONTRATO (ANTES DE LIQUIDACIÓN - LIBERACIÓN DE SALDOS)]]-Tabla3[[#This Row],[RECURSO TOTALES DESEMBOLSADOS]]</f>
        <v>233333</v>
      </c>
      <c r="BU282" s="23"/>
      <c r="BW282" s="23" t="s">
        <v>98</v>
      </c>
      <c r="BX282" s="23" t="str">
        <f t="shared" si="23"/>
        <v>febrero</v>
      </c>
      <c r="BY282" s="23" t="s">
        <v>113</v>
      </c>
      <c r="BZ282" s="23" t="s">
        <v>113</v>
      </c>
      <c r="CA282" s="23" t="s">
        <v>113</v>
      </c>
      <c r="CB282" t="s">
        <v>117</v>
      </c>
      <c r="CC282" t="s">
        <v>118</v>
      </c>
    </row>
    <row r="283" spans="1:81" x14ac:dyDescent="0.25">
      <c r="A283" s="23">
        <v>2024</v>
      </c>
      <c r="B283" s="25">
        <v>265</v>
      </c>
      <c r="C283" s="23" t="s">
        <v>87</v>
      </c>
      <c r="D283" t="s">
        <v>88</v>
      </c>
      <c r="E283" t="s">
        <v>89</v>
      </c>
      <c r="F283" t="s">
        <v>90</v>
      </c>
      <c r="G283" t="s">
        <v>91</v>
      </c>
      <c r="H283" s="23" t="s">
        <v>92</v>
      </c>
      <c r="I283" s="23" t="s">
        <v>119</v>
      </c>
      <c r="J283" t="s">
        <v>2136</v>
      </c>
      <c r="K283" s="23" t="s">
        <v>95</v>
      </c>
      <c r="L283" s="20" t="s">
        <v>420</v>
      </c>
      <c r="M283" s="28" t="s">
        <v>2137</v>
      </c>
      <c r="N283" s="23"/>
      <c r="O283" s="23" t="s">
        <v>98</v>
      </c>
      <c r="P283" s="20" t="s">
        <v>100</v>
      </c>
      <c r="Q283" s="20" t="s">
        <v>100</v>
      </c>
      <c r="R283" t="s">
        <v>2138</v>
      </c>
      <c r="S283" t="s">
        <v>2139</v>
      </c>
      <c r="T283" t="s">
        <v>2140</v>
      </c>
      <c r="U283" s="6">
        <v>131600000</v>
      </c>
      <c r="V283" s="6">
        <v>131600000</v>
      </c>
      <c r="W283" s="29">
        <v>14000000</v>
      </c>
      <c r="X283" s="29">
        <v>0</v>
      </c>
      <c r="Y283" s="23" t="s">
        <v>104</v>
      </c>
      <c r="Z283" t="s">
        <v>98</v>
      </c>
      <c r="AA283" t="s">
        <v>105</v>
      </c>
      <c r="AB283" s="30"/>
      <c r="AC283" s="30"/>
      <c r="AD283" s="30"/>
      <c r="AE283" s="24">
        <v>1824</v>
      </c>
      <c r="AF283" s="31">
        <v>45294</v>
      </c>
      <c r="AG283">
        <v>40724</v>
      </c>
      <c r="AH283" s="26">
        <v>45317</v>
      </c>
      <c r="AI283" s="32" t="s">
        <v>106</v>
      </c>
      <c r="AJ283" t="s">
        <v>107</v>
      </c>
      <c r="AK283" s="33"/>
      <c r="AL283" t="s">
        <v>98</v>
      </c>
      <c r="AM283" s="26">
        <v>45315</v>
      </c>
      <c r="AN283" s="23" t="s">
        <v>108</v>
      </c>
      <c r="AO283" s="23" t="s">
        <v>108</v>
      </c>
      <c r="AP283" t="s">
        <v>109</v>
      </c>
      <c r="AQ283" t="s">
        <v>1482</v>
      </c>
      <c r="AR283" t="s">
        <v>2141</v>
      </c>
      <c r="AS283" t="s">
        <v>2142</v>
      </c>
      <c r="AT283" s="23">
        <v>80111600</v>
      </c>
      <c r="AU283" s="58" t="s">
        <v>2143</v>
      </c>
      <c r="AV283" s="23" t="s">
        <v>113</v>
      </c>
      <c r="AW283" s="20" t="s">
        <v>114</v>
      </c>
      <c r="AX283" s="26">
        <v>45315</v>
      </c>
      <c r="AY283" s="20" t="s">
        <v>115</v>
      </c>
      <c r="AZ283" s="26">
        <v>45315</v>
      </c>
      <c r="BA283" s="26">
        <v>45317</v>
      </c>
      <c r="BB283" s="26">
        <v>45603</v>
      </c>
      <c r="BC283" s="35">
        <f>+Tabla3[[#This Row],[FECHA TERMINACION
(INICIAL)]]-Tabla3[[#This Row],[FECHA INICIO]]</f>
        <v>286</v>
      </c>
      <c r="BD283" s="35">
        <f>+Tabla3[[#This Row],[PLAZO DE EJECUCIÓN EN DÍAS (INICIAL)]]/30</f>
        <v>9.5333333333333332</v>
      </c>
      <c r="BE283" t="s">
        <v>2144</v>
      </c>
      <c r="BF283" s="29">
        <f>+[1]BD_2!E283</f>
        <v>0</v>
      </c>
      <c r="BG283" s="29">
        <f>[1]BD_2!BA283</f>
        <v>21933333</v>
      </c>
      <c r="BH283" s="23">
        <f>[1]BD_2!CF283</f>
        <v>47</v>
      </c>
      <c r="BI283" s="23">
        <f>+COUNTIF(Tabla3[[#This Row],[VALOR REDUCIDO]:[TOTAL TIEMPO PRORROGADO EN DÍAS
]],"&lt;&gt;0")</f>
        <v>2</v>
      </c>
      <c r="BJ283" s="23" t="str">
        <f>+[1]BD_2!CG283</f>
        <v>2 NO</v>
      </c>
      <c r="BK283" s="26" t="str">
        <f>[1]BD_2!CL283</f>
        <v>2 NO</v>
      </c>
      <c r="BL283" s="23" t="s">
        <v>98</v>
      </c>
      <c r="BM283">
        <f t="shared" si="24"/>
        <v>333</v>
      </c>
      <c r="BN283" s="36">
        <f t="shared" si="25"/>
        <v>45317</v>
      </c>
      <c r="BO283" s="36">
        <f t="shared" si="26"/>
        <v>45650</v>
      </c>
      <c r="BP283" s="37" t="e">
        <f>IF(((#REF!-$BN283)/($BO283-$BN283))&gt;=100%,100%,((#REF!-$BN283)/($BO283-$BN283)))</f>
        <v>#REF!</v>
      </c>
      <c r="BQ283" s="29">
        <f t="shared" si="22"/>
        <v>153533333</v>
      </c>
      <c r="BR283" s="23" t="e">
        <f>+IF(BK283="1 SI","FINALIZADO",IF($BO283&lt;=#REF!,"FINALIZADO","EJECUCIÓN"))</f>
        <v>#REF!</v>
      </c>
      <c r="BS283" s="23">
        <v>153533333</v>
      </c>
      <c r="BT283" s="23">
        <f>+Tabla3[[#This Row],[VALOR TOTAL DE CONTRATO (ANTES DE LIQUIDACIÓN - LIBERACIÓN DE SALDOS)]]-Tabla3[[#This Row],[RECURSO TOTALES DESEMBOLSADOS]]</f>
        <v>0</v>
      </c>
      <c r="BU283" s="23"/>
      <c r="BW283" s="23" t="s">
        <v>98</v>
      </c>
      <c r="BX283" s="23" t="str">
        <f t="shared" si="23"/>
        <v>enero</v>
      </c>
      <c r="BY283" s="23" t="s">
        <v>113</v>
      </c>
      <c r="BZ283" s="23" t="s">
        <v>113</v>
      </c>
      <c r="CA283" s="23" t="s">
        <v>113</v>
      </c>
      <c r="CB283" t="s">
        <v>117</v>
      </c>
      <c r="CC283" t="s">
        <v>118</v>
      </c>
    </row>
    <row r="284" spans="1:81" x14ac:dyDescent="0.25">
      <c r="A284" s="23">
        <v>2024</v>
      </c>
      <c r="B284" s="25">
        <v>266</v>
      </c>
      <c r="C284" s="23" t="s">
        <v>87</v>
      </c>
      <c r="D284" t="s">
        <v>88</v>
      </c>
      <c r="E284" t="s">
        <v>89</v>
      </c>
      <c r="F284" t="s">
        <v>90</v>
      </c>
      <c r="G284" t="s">
        <v>91</v>
      </c>
      <c r="H284" s="23" t="s">
        <v>92</v>
      </c>
      <c r="I284" s="23" t="s">
        <v>119</v>
      </c>
      <c r="J284" t="s">
        <v>2145</v>
      </c>
      <c r="K284" s="23" t="s">
        <v>95</v>
      </c>
      <c r="L284" s="20" t="s">
        <v>2096</v>
      </c>
      <c r="M284" s="28" t="s">
        <v>2146</v>
      </c>
      <c r="N284" s="23"/>
      <c r="O284" s="23" t="s">
        <v>98</v>
      </c>
      <c r="P284" s="20" t="s">
        <v>764</v>
      </c>
      <c r="Q284" s="20" t="s">
        <v>764</v>
      </c>
      <c r="R284" t="s">
        <v>2147</v>
      </c>
      <c r="S284" t="s">
        <v>2148</v>
      </c>
      <c r="T284" t="s">
        <v>2149</v>
      </c>
      <c r="U284" s="6">
        <v>78687000</v>
      </c>
      <c r="V284" s="6">
        <v>78687000</v>
      </c>
      <c r="W284" s="29">
        <v>7494000</v>
      </c>
      <c r="X284" s="29">
        <v>0</v>
      </c>
      <c r="Y284" s="23" t="s">
        <v>104</v>
      </c>
      <c r="Z284" t="s">
        <v>98</v>
      </c>
      <c r="AA284" t="s">
        <v>105</v>
      </c>
      <c r="AB284" s="30"/>
      <c r="AC284" s="30"/>
      <c r="AD284" s="30"/>
      <c r="AE284" s="24">
        <v>6824</v>
      </c>
      <c r="AF284" s="31">
        <v>45295</v>
      </c>
      <c r="AG284">
        <v>46224</v>
      </c>
      <c r="AH284" s="26">
        <v>45320</v>
      </c>
      <c r="AI284" s="32" t="s">
        <v>106</v>
      </c>
      <c r="AJ284" t="s">
        <v>768</v>
      </c>
      <c r="AK284" s="33"/>
      <c r="AL284" t="s">
        <v>98</v>
      </c>
      <c r="AM284" s="26">
        <v>45317</v>
      </c>
      <c r="AN284" s="23" t="s">
        <v>108</v>
      </c>
      <c r="AO284" s="23" t="s">
        <v>108</v>
      </c>
      <c r="AP284" t="s">
        <v>109</v>
      </c>
      <c r="AQ284" t="s">
        <v>769</v>
      </c>
      <c r="AR284" t="s">
        <v>770</v>
      </c>
      <c r="AS284" t="s">
        <v>771</v>
      </c>
      <c r="AT284" s="23">
        <v>80111600</v>
      </c>
      <c r="AU284" s="58" t="s">
        <v>2150</v>
      </c>
      <c r="AV284" s="23" t="s">
        <v>113</v>
      </c>
      <c r="AW284" s="20" t="s">
        <v>114</v>
      </c>
      <c r="AX284" s="26">
        <v>45320</v>
      </c>
      <c r="AY284" s="20" t="s">
        <v>115</v>
      </c>
      <c r="AZ284" s="26">
        <v>45320</v>
      </c>
      <c r="BA284" s="26">
        <v>45320</v>
      </c>
      <c r="BB284" s="26">
        <v>45639</v>
      </c>
      <c r="BC284" s="35">
        <f>+Tabla3[[#This Row],[FECHA TERMINACION
(INICIAL)]]-Tabla3[[#This Row],[FECHA INICIO]]</f>
        <v>319</v>
      </c>
      <c r="BD284" s="35">
        <f>+Tabla3[[#This Row],[PLAZO DE EJECUCIÓN EN DÍAS (INICIAL)]]/30</f>
        <v>10.633333333333333</v>
      </c>
      <c r="BE284" t="s">
        <v>2151</v>
      </c>
      <c r="BF284" s="29">
        <f>+[1]BD_2!E284</f>
        <v>0</v>
      </c>
      <c r="BG284" s="29">
        <f>[1]BD_2!BA284</f>
        <v>0</v>
      </c>
      <c r="BH284" s="23">
        <f>[1]BD_2!CF284</f>
        <v>0</v>
      </c>
      <c r="BI284" s="23">
        <f>+COUNTIF(Tabla3[[#This Row],[VALOR REDUCIDO]:[TOTAL TIEMPO PRORROGADO EN DÍAS
]],"&lt;&gt;0")</f>
        <v>0</v>
      </c>
      <c r="BJ284" s="23" t="str">
        <f>+[1]BD_2!CG284</f>
        <v>2 NO</v>
      </c>
      <c r="BK284" s="26" t="str">
        <f>[1]BD_2!CL284</f>
        <v>2 NO</v>
      </c>
      <c r="BL284" s="23" t="s">
        <v>98</v>
      </c>
      <c r="BM284">
        <f t="shared" si="24"/>
        <v>319</v>
      </c>
      <c r="BN284" s="36">
        <f t="shared" si="25"/>
        <v>45320</v>
      </c>
      <c r="BO284" s="36">
        <f t="shared" si="26"/>
        <v>45639</v>
      </c>
      <c r="BP284" s="37" t="e">
        <f>IF(((#REF!-$BN284)/($BO284-$BN284))&gt;=100%,100%,((#REF!-$BN284)/($BO284-$BN284)))</f>
        <v>#REF!</v>
      </c>
      <c r="BQ284" s="29">
        <f t="shared" si="22"/>
        <v>78687000</v>
      </c>
      <c r="BR284" s="23" t="e">
        <f>+IF(BK284="1 SI","FINALIZADO",IF($BO284&lt;=#REF!,"FINALIZADO","EJECUCIÓN"))</f>
        <v>#REF!</v>
      </c>
      <c r="BS284" s="23">
        <v>78687000</v>
      </c>
      <c r="BT284" s="23">
        <f>+Tabla3[[#This Row],[VALOR TOTAL DE CONTRATO (ANTES DE LIQUIDACIÓN - LIBERACIÓN DE SALDOS)]]-Tabla3[[#This Row],[RECURSO TOTALES DESEMBOLSADOS]]</f>
        <v>0</v>
      </c>
      <c r="BU284" s="23"/>
      <c r="BW284" s="23" t="s">
        <v>98</v>
      </c>
      <c r="BX284" s="23" t="str">
        <f t="shared" si="23"/>
        <v>enero</v>
      </c>
      <c r="BY284" s="23" t="s">
        <v>113</v>
      </c>
      <c r="BZ284" s="23" t="s">
        <v>113</v>
      </c>
      <c r="CA284" s="23" t="s">
        <v>113</v>
      </c>
      <c r="CB284" t="s">
        <v>117</v>
      </c>
      <c r="CC284" t="s">
        <v>118</v>
      </c>
    </row>
    <row r="285" spans="1:81" x14ac:dyDescent="0.25">
      <c r="A285" s="23">
        <v>2024</v>
      </c>
      <c r="B285" s="25">
        <v>267</v>
      </c>
      <c r="C285" s="23" t="s">
        <v>87</v>
      </c>
      <c r="D285" t="s">
        <v>88</v>
      </c>
      <c r="E285" t="s">
        <v>89</v>
      </c>
      <c r="F285" t="s">
        <v>90</v>
      </c>
      <c r="G285" t="s">
        <v>91</v>
      </c>
      <c r="H285" s="23" t="s">
        <v>92</v>
      </c>
      <c r="I285" s="23" t="s">
        <v>119</v>
      </c>
      <c r="J285" t="s">
        <v>2152</v>
      </c>
      <c r="K285" s="23" t="s">
        <v>95</v>
      </c>
      <c r="L285" s="20" t="s">
        <v>2153</v>
      </c>
      <c r="M285" s="28" t="s">
        <v>2154</v>
      </c>
      <c r="N285" s="23"/>
      <c r="O285" s="23" t="s">
        <v>98</v>
      </c>
      <c r="P285" s="20" t="s">
        <v>2075</v>
      </c>
      <c r="Q285" s="20" t="s">
        <v>100</v>
      </c>
      <c r="R285" t="s">
        <v>2155</v>
      </c>
      <c r="S285" t="s">
        <v>2156</v>
      </c>
      <c r="T285" t="s">
        <v>2157</v>
      </c>
      <c r="U285" s="6">
        <v>31200000</v>
      </c>
      <c r="V285" s="6">
        <v>31200000</v>
      </c>
      <c r="W285" s="29">
        <v>5200000</v>
      </c>
      <c r="X285" s="29">
        <v>0</v>
      </c>
      <c r="Y285" s="23" t="s">
        <v>104</v>
      </c>
      <c r="Z285" t="s">
        <v>98</v>
      </c>
      <c r="AA285" t="s">
        <v>105</v>
      </c>
      <c r="AB285" s="30"/>
      <c r="AC285" s="30"/>
      <c r="AD285" s="30"/>
      <c r="AE285" s="24">
        <v>4124</v>
      </c>
      <c r="AF285" s="31">
        <v>45294</v>
      </c>
      <c r="AG285">
        <v>40524</v>
      </c>
      <c r="AH285" s="26">
        <v>45317</v>
      </c>
      <c r="AI285" s="32" t="s">
        <v>106</v>
      </c>
      <c r="AJ285" t="s">
        <v>107</v>
      </c>
      <c r="AK285" s="33">
        <v>202300000000289</v>
      </c>
      <c r="AL285" t="s">
        <v>98</v>
      </c>
      <c r="AM285" s="26">
        <v>45315</v>
      </c>
      <c r="AN285" s="23" t="s">
        <v>108</v>
      </c>
      <c r="AO285" s="23" t="s">
        <v>108</v>
      </c>
      <c r="AP285" t="s">
        <v>109</v>
      </c>
      <c r="AQ285" t="s">
        <v>2079</v>
      </c>
      <c r="AR285" t="s">
        <v>2158</v>
      </c>
      <c r="AS285" t="s">
        <v>100</v>
      </c>
      <c r="AT285" s="23">
        <v>80111600</v>
      </c>
      <c r="AU285" s="58" t="s">
        <v>2159</v>
      </c>
      <c r="AV285" s="23" t="s">
        <v>98</v>
      </c>
      <c r="AW285" s="20" t="s">
        <v>476</v>
      </c>
      <c r="AX285" s="26" t="s">
        <v>105</v>
      </c>
      <c r="AY285" s="20" t="s">
        <v>477</v>
      </c>
      <c r="AZ285" s="26">
        <v>45317</v>
      </c>
      <c r="BA285" s="26">
        <v>45317</v>
      </c>
      <c r="BB285" s="26">
        <v>45498</v>
      </c>
      <c r="BC285" s="35">
        <f>+Tabla3[[#This Row],[FECHA TERMINACION
(INICIAL)]]-Tabla3[[#This Row],[FECHA INICIO]]</f>
        <v>181</v>
      </c>
      <c r="BD285" s="35">
        <f>+Tabla3[[#This Row],[PLAZO DE EJECUCIÓN EN DÍAS (INICIAL)]]/30</f>
        <v>6.0333333333333332</v>
      </c>
      <c r="BE285" t="s">
        <v>2160</v>
      </c>
      <c r="BF285" s="29">
        <f>+[1]BD_2!E285</f>
        <v>0</v>
      </c>
      <c r="BG285" s="29">
        <f>[1]BD_2!BA285</f>
        <v>15600000</v>
      </c>
      <c r="BH285" s="23">
        <f>[1]BD_2!CF285</f>
        <v>92</v>
      </c>
      <c r="BI285" s="23">
        <f>+COUNTIF(Tabla3[[#This Row],[VALOR REDUCIDO]:[TOTAL TIEMPO PRORROGADO EN DÍAS
]],"&lt;&gt;0")</f>
        <v>2</v>
      </c>
      <c r="BJ285" s="23" t="str">
        <f>+[1]BD_2!CG285</f>
        <v>2 NO</v>
      </c>
      <c r="BK285" s="26" t="str">
        <f>[1]BD_2!CL285</f>
        <v>2 NO</v>
      </c>
      <c r="BL285" s="23" t="s">
        <v>98</v>
      </c>
      <c r="BM285">
        <f t="shared" si="24"/>
        <v>273</v>
      </c>
      <c r="BN285" s="36">
        <f t="shared" si="25"/>
        <v>45317</v>
      </c>
      <c r="BO285" s="36">
        <f t="shared" si="26"/>
        <v>45590</v>
      </c>
      <c r="BP285" s="37" t="e">
        <f>IF(((#REF!-$BN285)/($BO285-$BN285))&gt;=100%,100%,((#REF!-$BN285)/($BO285-$BN285)))</f>
        <v>#REF!</v>
      </c>
      <c r="BQ285" s="29">
        <f t="shared" si="22"/>
        <v>46800000</v>
      </c>
      <c r="BR285" s="23" t="e">
        <f>+IF(BK285="1 SI","FINALIZADO",IF($BO285&lt;=#REF!,"FINALIZADO","EJECUCIÓN"))</f>
        <v>#REF!</v>
      </c>
      <c r="BS285" s="23">
        <v>46800000</v>
      </c>
      <c r="BT285" s="23">
        <f>+Tabla3[[#This Row],[VALOR TOTAL DE CONTRATO (ANTES DE LIQUIDACIÓN - LIBERACIÓN DE SALDOS)]]-Tabla3[[#This Row],[RECURSO TOTALES DESEMBOLSADOS]]</f>
        <v>0</v>
      </c>
      <c r="BU285" s="23"/>
      <c r="BW285" s="23" t="s">
        <v>98</v>
      </c>
      <c r="BX285" s="23" t="str">
        <f t="shared" si="23"/>
        <v>enero</v>
      </c>
      <c r="BY285" s="23" t="s">
        <v>113</v>
      </c>
      <c r="BZ285" s="23" t="s">
        <v>113</v>
      </c>
      <c r="CA285" s="23" t="s">
        <v>113</v>
      </c>
      <c r="CB285" t="s">
        <v>117</v>
      </c>
      <c r="CC285" t="s">
        <v>118</v>
      </c>
    </row>
    <row r="286" spans="1:81" x14ac:dyDescent="0.25">
      <c r="A286" s="23">
        <v>2024</v>
      </c>
      <c r="B286" s="25">
        <v>268</v>
      </c>
      <c r="C286" s="23" t="s">
        <v>87</v>
      </c>
      <c r="D286" t="s">
        <v>88</v>
      </c>
      <c r="E286" t="s">
        <v>89</v>
      </c>
      <c r="F286" t="s">
        <v>90</v>
      </c>
      <c r="G286" t="s">
        <v>91</v>
      </c>
      <c r="H286" s="23" t="s">
        <v>92</v>
      </c>
      <c r="I286" s="23" t="s">
        <v>119</v>
      </c>
      <c r="J286" t="s">
        <v>2161</v>
      </c>
      <c r="K286" s="23" t="s">
        <v>95</v>
      </c>
      <c r="L286" s="20" t="s">
        <v>2162</v>
      </c>
      <c r="M286" s="28" t="s">
        <v>2163</v>
      </c>
      <c r="N286" s="23"/>
      <c r="O286" s="23" t="s">
        <v>98</v>
      </c>
      <c r="P286" s="20" t="s">
        <v>764</v>
      </c>
      <c r="Q286" s="20" t="s">
        <v>764</v>
      </c>
      <c r="R286" t="s">
        <v>2164</v>
      </c>
      <c r="S286" t="s">
        <v>2165</v>
      </c>
      <c r="T286" t="s">
        <v>2166</v>
      </c>
      <c r="U286" s="6">
        <v>60637500</v>
      </c>
      <c r="V286" s="6">
        <v>60637500</v>
      </c>
      <c r="W286" s="29">
        <v>5775000</v>
      </c>
      <c r="X286" s="29">
        <v>0</v>
      </c>
      <c r="Y286" s="23" t="s">
        <v>104</v>
      </c>
      <c r="Z286" t="s">
        <v>98</v>
      </c>
      <c r="AA286" t="s">
        <v>105</v>
      </c>
      <c r="AB286" s="30"/>
      <c r="AC286" s="30"/>
      <c r="AD286" s="30"/>
      <c r="AE286" s="24">
        <v>6824</v>
      </c>
      <c r="AF286" s="31">
        <v>45295</v>
      </c>
      <c r="AG286">
        <v>40324</v>
      </c>
      <c r="AH286" s="26">
        <v>45317</v>
      </c>
      <c r="AI286" s="32" t="s">
        <v>106</v>
      </c>
      <c r="AJ286" t="s">
        <v>768</v>
      </c>
      <c r="AK286" s="33"/>
      <c r="AL286" t="s">
        <v>98</v>
      </c>
      <c r="AM286" s="26">
        <v>45316</v>
      </c>
      <c r="AN286" s="23" t="s">
        <v>108</v>
      </c>
      <c r="AO286" s="23" t="s">
        <v>108</v>
      </c>
      <c r="AP286" t="s">
        <v>109</v>
      </c>
      <c r="AQ286" t="s">
        <v>769</v>
      </c>
      <c r="AR286" t="s">
        <v>770</v>
      </c>
      <c r="AS286" t="s">
        <v>771</v>
      </c>
      <c r="AT286" s="23">
        <v>80111600</v>
      </c>
      <c r="AU286" s="58" t="s">
        <v>2167</v>
      </c>
      <c r="AV286" s="23" t="s">
        <v>113</v>
      </c>
      <c r="AW286" s="20" t="s">
        <v>114</v>
      </c>
      <c r="AX286" s="26">
        <v>45316</v>
      </c>
      <c r="AY286" s="20" t="s">
        <v>115</v>
      </c>
      <c r="AZ286" s="26">
        <v>45316</v>
      </c>
      <c r="BA286" s="26">
        <v>45316</v>
      </c>
      <c r="BB286" s="26">
        <v>45635</v>
      </c>
      <c r="BC286" s="35">
        <f>+Tabla3[[#This Row],[FECHA TERMINACION
(INICIAL)]]-Tabla3[[#This Row],[FECHA INICIO]]</f>
        <v>319</v>
      </c>
      <c r="BD286" s="35">
        <f>+Tabla3[[#This Row],[PLAZO DE EJECUCIÓN EN DÍAS (INICIAL)]]/30</f>
        <v>10.633333333333333</v>
      </c>
      <c r="BE286" t="s">
        <v>2168</v>
      </c>
      <c r="BF286" s="29">
        <f>+[1]BD_2!E286</f>
        <v>0</v>
      </c>
      <c r="BG286" s="29">
        <f>[1]BD_2!BA286</f>
        <v>0</v>
      </c>
      <c r="BH286" s="23">
        <f>[1]BD_2!CF286</f>
        <v>0</v>
      </c>
      <c r="BI286" s="23">
        <f>+COUNTIF(Tabla3[[#This Row],[VALOR REDUCIDO]:[TOTAL TIEMPO PRORROGADO EN DÍAS
]],"&lt;&gt;0")</f>
        <v>0</v>
      </c>
      <c r="BJ286" s="23" t="str">
        <f>+[1]BD_2!CG286</f>
        <v>2 NO</v>
      </c>
      <c r="BK286" s="26" t="str">
        <f>[1]BD_2!CL286</f>
        <v>2 NO</v>
      </c>
      <c r="BL286" s="23" t="s">
        <v>98</v>
      </c>
      <c r="BM286">
        <f t="shared" si="24"/>
        <v>319</v>
      </c>
      <c r="BN286" s="36">
        <f t="shared" si="25"/>
        <v>45316</v>
      </c>
      <c r="BO286" s="36">
        <f t="shared" si="26"/>
        <v>45635</v>
      </c>
      <c r="BP286" s="37" t="e">
        <f>IF(((#REF!-$BN286)/($BO286-$BN286))&gt;=100%,100%,((#REF!-$BN286)/($BO286-$BN286)))</f>
        <v>#REF!</v>
      </c>
      <c r="BQ286" s="29">
        <f t="shared" si="22"/>
        <v>60637500</v>
      </c>
      <c r="BR286" s="23" t="e">
        <f>+IF(BK286="1 SI","FINALIZADO",IF($BO286&lt;=#REF!,"FINALIZADO","EJECUCIÓN"))</f>
        <v>#REF!</v>
      </c>
      <c r="BS286" s="23">
        <v>60637500</v>
      </c>
      <c r="BT286" s="23">
        <f>+Tabla3[[#This Row],[VALOR TOTAL DE CONTRATO (ANTES DE LIQUIDACIÓN - LIBERACIÓN DE SALDOS)]]-Tabla3[[#This Row],[RECURSO TOTALES DESEMBOLSADOS]]</f>
        <v>0</v>
      </c>
      <c r="BU286" s="23"/>
      <c r="BW286" s="23" t="s">
        <v>98</v>
      </c>
      <c r="BX286" s="23" t="str">
        <f t="shared" si="23"/>
        <v>enero</v>
      </c>
      <c r="BY286" s="23" t="s">
        <v>113</v>
      </c>
      <c r="BZ286" s="23" t="s">
        <v>113</v>
      </c>
      <c r="CA286" s="23" t="s">
        <v>113</v>
      </c>
      <c r="CB286" t="s">
        <v>117</v>
      </c>
      <c r="CC286" t="s">
        <v>118</v>
      </c>
    </row>
    <row r="287" spans="1:81" x14ac:dyDescent="0.25">
      <c r="A287" s="23">
        <v>2024</v>
      </c>
      <c r="B287" s="25">
        <v>269</v>
      </c>
      <c r="C287" s="23" t="s">
        <v>87</v>
      </c>
      <c r="D287" t="s">
        <v>88</v>
      </c>
      <c r="E287" t="s">
        <v>89</v>
      </c>
      <c r="F287" t="s">
        <v>90</v>
      </c>
      <c r="G287" t="s">
        <v>91</v>
      </c>
      <c r="H287" s="23" t="s">
        <v>92</v>
      </c>
      <c r="I287" s="23" t="s">
        <v>93</v>
      </c>
      <c r="J287" t="s">
        <v>2169</v>
      </c>
      <c r="K287" s="23" t="s">
        <v>95</v>
      </c>
      <c r="L287" s="20" t="s">
        <v>96</v>
      </c>
      <c r="M287" s="28" t="s">
        <v>2170</v>
      </c>
      <c r="N287" s="23"/>
      <c r="O287" s="23" t="s">
        <v>98</v>
      </c>
      <c r="P287" s="20" t="s">
        <v>693</v>
      </c>
      <c r="Q287" s="20" t="s">
        <v>693</v>
      </c>
      <c r="R287" t="s">
        <v>2171</v>
      </c>
      <c r="S287" t="s">
        <v>2172</v>
      </c>
      <c r="T287" t="s">
        <v>2173</v>
      </c>
      <c r="U287" s="6">
        <v>39655000</v>
      </c>
      <c r="V287" s="6">
        <v>39655000</v>
      </c>
      <c r="W287" s="29">
        <v>3605000</v>
      </c>
      <c r="X287" s="29">
        <v>0</v>
      </c>
      <c r="Y287" s="23" t="s">
        <v>104</v>
      </c>
      <c r="Z287" t="s">
        <v>98</v>
      </c>
      <c r="AA287" t="s">
        <v>105</v>
      </c>
      <c r="AB287" s="30"/>
      <c r="AC287" s="30"/>
      <c r="AD287" s="30"/>
      <c r="AE287" s="24">
        <v>3524</v>
      </c>
      <c r="AF287" s="31">
        <v>45294</v>
      </c>
      <c r="AG287">
        <v>41024</v>
      </c>
      <c r="AH287" s="26">
        <v>45317</v>
      </c>
      <c r="AI287" s="32" t="s">
        <v>106</v>
      </c>
      <c r="AJ287" t="s">
        <v>697</v>
      </c>
      <c r="AK287" s="33"/>
      <c r="AL287" t="s">
        <v>98</v>
      </c>
      <c r="AM287" s="26">
        <v>45315</v>
      </c>
      <c r="AN287" s="23" t="s">
        <v>108</v>
      </c>
      <c r="AO287" s="23" t="s">
        <v>108</v>
      </c>
      <c r="AP287" t="s">
        <v>109</v>
      </c>
      <c r="AQ287" t="s">
        <v>698</v>
      </c>
      <c r="AR287" t="s">
        <v>699</v>
      </c>
      <c r="AS287" t="s">
        <v>700</v>
      </c>
      <c r="AT287" s="23">
        <v>80111600</v>
      </c>
      <c r="AU287" s="58" t="s">
        <v>2174</v>
      </c>
      <c r="AV287" s="23" t="s">
        <v>113</v>
      </c>
      <c r="AW287" s="20" t="s">
        <v>114</v>
      </c>
      <c r="AX287" s="26">
        <v>45315</v>
      </c>
      <c r="AY287" s="20" t="s">
        <v>144</v>
      </c>
      <c r="AZ287" s="26">
        <v>45315</v>
      </c>
      <c r="BA287" s="26">
        <v>45317</v>
      </c>
      <c r="BB287" s="26">
        <v>45651</v>
      </c>
      <c r="BC287" s="35">
        <f>+Tabla3[[#This Row],[FECHA TERMINACION
(INICIAL)]]-Tabla3[[#This Row],[FECHA INICIO]]</f>
        <v>334</v>
      </c>
      <c r="BD287" s="35">
        <f>+Tabla3[[#This Row],[PLAZO DE EJECUCIÓN EN DÍAS (INICIAL)]]/30</f>
        <v>11.133333333333333</v>
      </c>
      <c r="BE287" t="s">
        <v>2175</v>
      </c>
      <c r="BF287" s="29">
        <f>+[1]BD_2!E287</f>
        <v>0</v>
      </c>
      <c r="BG287" s="29">
        <f>[1]BD_2!BA287</f>
        <v>0</v>
      </c>
      <c r="BH287" s="23">
        <f>[1]BD_2!CF287</f>
        <v>0</v>
      </c>
      <c r="BI287" s="23">
        <f>+COUNTIF(Tabla3[[#This Row],[VALOR REDUCIDO]:[TOTAL TIEMPO PRORROGADO EN DÍAS
]],"&lt;&gt;0")</f>
        <v>0</v>
      </c>
      <c r="BJ287" s="23" t="str">
        <f>+[1]BD_2!CG287</f>
        <v>2 NO</v>
      </c>
      <c r="BK287" s="26" t="str">
        <f>[1]BD_2!CL287</f>
        <v>2 NO</v>
      </c>
      <c r="BL287" s="23" t="s">
        <v>98</v>
      </c>
      <c r="BM287">
        <f t="shared" si="24"/>
        <v>334</v>
      </c>
      <c r="BN287" s="36">
        <f t="shared" si="25"/>
        <v>45317</v>
      </c>
      <c r="BO287" s="36">
        <f t="shared" si="26"/>
        <v>45651</v>
      </c>
      <c r="BP287" s="37" t="e">
        <f>IF(((#REF!-$BN287)/($BO287-$BN287))&gt;=100%,100%,((#REF!-$BN287)/($BO287-$BN287)))</f>
        <v>#REF!</v>
      </c>
      <c r="BQ287" s="29">
        <f t="shared" si="22"/>
        <v>39655000</v>
      </c>
      <c r="BR287" s="23" t="e">
        <f>+IF(BK287="1 SI","FINALIZADO",IF($BO287&lt;=#REF!,"FINALIZADO","EJECUCIÓN"))</f>
        <v>#REF!</v>
      </c>
      <c r="BS287" s="23">
        <v>39655000</v>
      </c>
      <c r="BT287" s="23">
        <f>+Tabla3[[#This Row],[VALOR TOTAL DE CONTRATO (ANTES DE LIQUIDACIÓN - LIBERACIÓN DE SALDOS)]]-Tabla3[[#This Row],[RECURSO TOTALES DESEMBOLSADOS]]</f>
        <v>0</v>
      </c>
      <c r="BU287" s="23"/>
      <c r="BW287" s="23" t="s">
        <v>98</v>
      </c>
      <c r="BX287" s="23" t="str">
        <f t="shared" si="23"/>
        <v>enero</v>
      </c>
      <c r="BY287" s="23" t="s">
        <v>113</v>
      </c>
      <c r="BZ287" s="23" t="s">
        <v>113</v>
      </c>
      <c r="CA287" s="23" t="s">
        <v>113</v>
      </c>
      <c r="CB287" t="s">
        <v>117</v>
      </c>
      <c r="CC287" t="s">
        <v>118</v>
      </c>
    </row>
    <row r="288" spans="1:81" x14ac:dyDescent="0.25">
      <c r="A288" s="23">
        <v>2024</v>
      </c>
      <c r="B288" s="25">
        <v>270</v>
      </c>
      <c r="C288" s="23" t="s">
        <v>87</v>
      </c>
      <c r="D288" t="s">
        <v>88</v>
      </c>
      <c r="E288" t="s">
        <v>89</v>
      </c>
      <c r="F288" t="s">
        <v>90</v>
      </c>
      <c r="G288" t="s">
        <v>91</v>
      </c>
      <c r="H288" s="23" t="s">
        <v>92</v>
      </c>
      <c r="I288" s="23" t="s">
        <v>119</v>
      </c>
      <c r="J288" t="s">
        <v>2176</v>
      </c>
      <c r="K288" s="23" t="s">
        <v>95</v>
      </c>
      <c r="L288" s="20" t="s">
        <v>2177</v>
      </c>
      <c r="M288" s="28" t="s">
        <v>2178</v>
      </c>
      <c r="N288" s="23"/>
      <c r="O288" s="23" t="s">
        <v>98</v>
      </c>
      <c r="P288" s="20" t="s">
        <v>764</v>
      </c>
      <c r="Q288" s="20" t="s">
        <v>764</v>
      </c>
      <c r="R288" t="s">
        <v>2179</v>
      </c>
      <c r="S288" t="s">
        <v>2180</v>
      </c>
      <c r="T288" t="s">
        <v>2181</v>
      </c>
      <c r="U288" s="6">
        <v>134783000</v>
      </c>
      <c r="V288" s="6">
        <v>134783000</v>
      </c>
      <c r="W288" s="29">
        <v>12253000</v>
      </c>
      <c r="X288" s="29">
        <v>0</v>
      </c>
      <c r="Y288" s="23" t="s">
        <v>104</v>
      </c>
      <c r="Z288" t="s">
        <v>98</v>
      </c>
      <c r="AA288" t="s">
        <v>105</v>
      </c>
      <c r="AB288" s="30"/>
      <c r="AC288" s="30"/>
      <c r="AD288" s="30"/>
      <c r="AE288" s="24">
        <v>7824</v>
      </c>
      <c r="AF288" s="31">
        <v>45296</v>
      </c>
      <c r="AG288">
        <v>43424</v>
      </c>
      <c r="AH288" s="26">
        <v>45317</v>
      </c>
      <c r="AI288" s="32" t="s">
        <v>106</v>
      </c>
      <c r="AJ288" t="s">
        <v>779</v>
      </c>
      <c r="AK288" s="33"/>
      <c r="AL288" t="s">
        <v>98</v>
      </c>
      <c r="AM288" s="26">
        <v>45316</v>
      </c>
      <c r="AN288" s="23" t="s">
        <v>108</v>
      </c>
      <c r="AO288" s="23" t="s">
        <v>108</v>
      </c>
      <c r="AP288" t="s">
        <v>109</v>
      </c>
      <c r="AQ288" t="s">
        <v>769</v>
      </c>
      <c r="AR288" t="s">
        <v>770</v>
      </c>
      <c r="AS288" t="s">
        <v>771</v>
      </c>
      <c r="AT288" s="23">
        <v>80111600</v>
      </c>
      <c r="AU288" s="58" t="s">
        <v>2182</v>
      </c>
      <c r="AV288" s="23" t="s">
        <v>113</v>
      </c>
      <c r="AW288" s="20" t="s">
        <v>114</v>
      </c>
      <c r="AX288" s="26">
        <v>45316</v>
      </c>
      <c r="AY288" s="20" t="s">
        <v>115</v>
      </c>
      <c r="AZ288" s="26">
        <v>45316</v>
      </c>
      <c r="BA288" s="26">
        <v>45317</v>
      </c>
      <c r="BB288" s="26">
        <v>45651</v>
      </c>
      <c r="BC288" s="35">
        <f>+Tabla3[[#This Row],[FECHA TERMINACION
(INICIAL)]]-Tabla3[[#This Row],[FECHA INICIO]]</f>
        <v>334</v>
      </c>
      <c r="BD288" s="35">
        <f>+Tabla3[[#This Row],[PLAZO DE EJECUCIÓN EN DÍAS (INICIAL)]]/30</f>
        <v>11.133333333333333</v>
      </c>
      <c r="BE288" t="s">
        <v>2116</v>
      </c>
      <c r="BF288" s="29">
        <f>+[1]BD_2!E288</f>
        <v>0</v>
      </c>
      <c r="BG288" s="29">
        <f>[1]BD_2!BA288</f>
        <v>0</v>
      </c>
      <c r="BH288" s="23">
        <f>[1]BD_2!CF288</f>
        <v>0</v>
      </c>
      <c r="BI288" s="23">
        <f>+COUNTIF(Tabla3[[#This Row],[VALOR REDUCIDO]:[TOTAL TIEMPO PRORROGADO EN DÍAS
]],"&lt;&gt;0")</f>
        <v>0</v>
      </c>
      <c r="BJ288" s="23" t="str">
        <f>+[1]BD_2!CG288</f>
        <v>2 NO</v>
      </c>
      <c r="BK288" s="26" t="str">
        <f>[1]BD_2!CL288</f>
        <v>2 NO</v>
      </c>
      <c r="BL288" s="23" t="s">
        <v>98</v>
      </c>
      <c r="BM288">
        <f t="shared" si="24"/>
        <v>334</v>
      </c>
      <c r="BN288" s="36">
        <f t="shared" si="25"/>
        <v>45317</v>
      </c>
      <c r="BO288" s="36">
        <f t="shared" si="26"/>
        <v>45651</v>
      </c>
      <c r="BP288" s="37" t="e">
        <f>IF(((#REF!-$BN288)/($BO288-$BN288))&gt;=100%,100%,((#REF!-$BN288)/($BO288-$BN288)))</f>
        <v>#REF!</v>
      </c>
      <c r="BQ288" s="29">
        <f t="shared" si="22"/>
        <v>134783000</v>
      </c>
      <c r="BR288" s="23" t="e">
        <f>+IF(BK288="1 SI","FINALIZADO",IF($BO288&lt;=#REF!,"FINALIZADO","EJECUCIÓN"))</f>
        <v>#REF!</v>
      </c>
      <c r="BS288" s="23">
        <v>134783000</v>
      </c>
      <c r="BT288" s="23">
        <f>+Tabla3[[#This Row],[VALOR TOTAL DE CONTRATO (ANTES DE LIQUIDACIÓN - LIBERACIÓN DE SALDOS)]]-Tabla3[[#This Row],[RECURSO TOTALES DESEMBOLSADOS]]</f>
        <v>0</v>
      </c>
      <c r="BU288" s="23"/>
      <c r="BW288" s="23" t="s">
        <v>98</v>
      </c>
      <c r="BX288" s="23" t="str">
        <f t="shared" si="23"/>
        <v>enero</v>
      </c>
      <c r="BY288" s="23" t="s">
        <v>113</v>
      </c>
      <c r="BZ288" s="23" t="s">
        <v>113</v>
      </c>
      <c r="CA288" s="23" t="s">
        <v>113</v>
      </c>
      <c r="CB288" t="s">
        <v>117</v>
      </c>
      <c r="CC288" t="s">
        <v>118</v>
      </c>
    </row>
    <row r="289" spans="1:81" x14ac:dyDescent="0.25">
      <c r="A289" s="23">
        <v>2024</v>
      </c>
      <c r="B289" s="25">
        <v>271</v>
      </c>
      <c r="C289" s="23" t="s">
        <v>87</v>
      </c>
      <c r="D289" t="s">
        <v>88</v>
      </c>
      <c r="E289" t="s">
        <v>89</v>
      </c>
      <c r="F289" t="s">
        <v>90</v>
      </c>
      <c r="G289" t="s">
        <v>91</v>
      </c>
      <c r="H289" s="23" t="s">
        <v>92</v>
      </c>
      <c r="I289" s="23" t="s">
        <v>119</v>
      </c>
      <c r="J289" t="s">
        <v>2183</v>
      </c>
      <c r="K289" s="23" t="s">
        <v>95</v>
      </c>
      <c r="L289" s="20" t="s">
        <v>121</v>
      </c>
      <c r="M289" s="28" t="s">
        <v>2184</v>
      </c>
      <c r="N289" s="23"/>
      <c r="O289" s="23" t="s">
        <v>98</v>
      </c>
      <c r="P289" s="20" t="s">
        <v>2185</v>
      </c>
      <c r="Q289" s="20" t="s">
        <v>2185</v>
      </c>
      <c r="R289" t="s">
        <v>2186</v>
      </c>
      <c r="S289" t="s">
        <v>2187</v>
      </c>
      <c r="T289" t="s">
        <v>2188</v>
      </c>
      <c r="U289" s="6">
        <v>114712500</v>
      </c>
      <c r="V289" s="6">
        <v>114712500</v>
      </c>
      <c r="W289" s="29">
        <v>9975000</v>
      </c>
      <c r="X289" s="29">
        <v>0</v>
      </c>
      <c r="Y289" s="23" t="s">
        <v>104</v>
      </c>
      <c r="Z289" t="s">
        <v>98</v>
      </c>
      <c r="AA289" t="s">
        <v>105</v>
      </c>
      <c r="AB289" s="30"/>
      <c r="AC289" s="30"/>
      <c r="AD289" s="30"/>
      <c r="AE289" s="24">
        <v>7224</v>
      </c>
      <c r="AF289" s="31">
        <v>45295</v>
      </c>
      <c r="AG289">
        <v>69324</v>
      </c>
      <c r="AH289" s="26">
        <v>45327</v>
      </c>
      <c r="AI289" s="32" t="s">
        <v>106</v>
      </c>
      <c r="AJ289" t="s">
        <v>2189</v>
      </c>
      <c r="AK289" s="33"/>
      <c r="AL289" t="s">
        <v>98</v>
      </c>
      <c r="AM289" s="26">
        <v>45324</v>
      </c>
      <c r="AN289" s="23" t="s">
        <v>108</v>
      </c>
      <c r="AO289" s="23" t="s">
        <v>108</v>
      </c>
      <c r="AP289" t="s">
        <v>109</v>
      </c>
      <c r="AQ289" t="s">
        <v>2190</v>
      </c>
      <c r="AR289" t="s">
        <v>2191</v>
      </c>
      <c r="AS289" t="s">
        <v>2192</v>
      </c>
      <c r="AT289" s="23">
        <v>80111600</v>
      </c>
      <c r="AU289" s="58" t="s">
        <v>2193</v>
      </c>
      <c r="AV289" s="23" t="s">
        <v>113</v>
      </c>
      <c r="AW289" s="20" t="s">
        <v>114</v>
      </c>
      <c r="AX289" s="26">
        <v>45327</v>
      </c>
      <c r="AY289" s="20" t="s">
        <v>144</v>
      </c>
      <c r="AZ289" s="26">
        <v>45327</v>
      </c>
      <c r="BA289" s="26">
        <v>45330</v>
      </c>
      <c r="BB289" s="26">
        <v>45657</v>
      </c>
      <c r="BC289" s="35">
        <f>+Tabla3[[#This Row],[FECHA TERMINACION
(INICIAL)]]-Tabla3[[#This Row],[FECHA INICIO]]</f>
        <v>327</v>
      </c>
      <c r="BD289" s="35">
        <f>+Tabla3[[#This Row],[PLAZO DE EJECUCIÓN EN DÍAS (INICIAL)]]/30</f>
        <v>10.9</v>
      </c>
      <c r="BE289" t="s">
        <v>2194</v>
      </c>
      <c r="BF289" s="29">
        <f>+[1]BD_2!E289</f>
        <v>0</v>
      </c>
      <c r="BG289" s="29">
        <f>[1]BD_2!BA289</f>
        <v>0</v>
      </c>
      <c r="BH289" s="23">
        <f>[1]BD_2!CF289</f>
        <v>0</v>
      </c>
      <c r="BI289" s="23">
        <f>+COUNTIF(Tabla3[[#This Row],[VALOR REDUCIDO]:[TOTAL TIEMPO PRORROGADO EN DÍAS
]],"&lt;&gt;0")</f>
        <v>0</v>
      </c>
      <c r="BJ289" s="23" t="str">
        <f>+[1]BD_2!CG289</f>
        <v>2 NO</v>
      </c>
      <c r="BK289" s="26" t="str">
        <f>[1]BD_2!CL289</f>
        <v>2 NO</v>
      </c>
      <c r="BL289" s="23" t="s">
        <v>98</v>
      </c>
      <c r="BM289">
        <f t="shared" si="24"/>
        <v>327</v>
      </c>
      <c r="BN289" s="36">
        <f t="shared" si="25"/>
        <v>45330</v>
      </c>
      <c r="BO289" s="36">
        <f t="shared" si="26"/>
        <v>45657</v>
      </c>
      <c r="BP289" s="37" t="e">
        <f>IF(((#REF!-$BN289)/($BO289-$BN289))&gt;=100%,100%,((#REF!-$BN289)/($BO289-$BN289)))</f>
        <v>#REF!</v>
      </c>
      <c r="BQ289" s="29">
        <f t="shared" si="22"/>
        <v>114712500</v>
      </c>
      <c r="BR289" s="23" t="e">
        <f>+IF(BK289="1 SI","FINALIZADO",IF($BO289&lt;=#REF!,"FINALIZADO","EJECUCIÓN"))</f>
        <v>#REF!</v>
      </c>
      <c r="BS289" s="23">
        <v>107397500</v>
      </c>
      <c r="BT289" s="23">
        <f>+Tabla3[[#This Row],[VALOR TOTAL DE CONTRATO (ANTES DE LIQUIDACIÓN - LIBERACIÓN DE SALDOS)]]-Tabla3[[#This Row],[RECURSO TOTALES DESEMBOLSADOS]]</f>
        <v>7315000</v>
      </c>
      <c r="BU289" s="23"/>
      <c r="BW289" s="23" t="s">
        <v>98</v>
      </c>
      <c r="BX289" s="23" t="str">
        <f t="shared" si="23"/>
        <v>febrero</v>
      </c>
      <c r="BY289" s="23" t="s">
        <v>113</v>
      </c>
      <c r="BZ289" s="23" t="s">
        <v>113</v>
      </c>
      <c r="CA289" s="23" t="s">
        <v>113</v>
      </c>
      <c r="CB289" t="s">
        <v>117</v>
      </c>
      <c r="CC289" t="s">
        <v>118</v>
      </c>
    </row>
    <row r="290" spans="1:81" x14ac:dyDescent="0.25">
      <c r="A290" s="23">
        <v>2024</v>
      </c>
      <c r="B290" s="25">
        <v>272</v>
      </c>
      <c r="C290" s="23" t="s">
        <v>87</v>
      </c>
      <c r="D290" t="s">
        <v>88</v>
      </c>
      <c r="E290" t="s">
        <v>89</v>
      </c>
      <c r="F290" t="s">
        <v>90</v>
      </c>
      <c r="G290" t="s">
        <v>91</v>
      </c>
      <c r="H290" s="23" t="s">
        <v>92</v>
      </c>
      <c r="I290" s="23" t="s">
        <v>119</v>
      </c>
      <c r="J290" t="s">
        <v>2195</v>
      </c>
      <c r="K290" s="23" t="s">
        <v>95</v>
      </c>
      <c r="L290" s="20" t="s">
        <v>451</v>
      </c>
      <c r="M290" s="28" t="s">
        <v>2196</v>
      </c>
      <c r="N290" s="23"/>
      <c r="O290" s="23" t="s">
        <v>98</v>
      </c>
      <c r="P290" s="20" t="s">
        <v>2185</v>
      </c>
      <c r="Q290" s="20" t="s">
        <v>2185</v>
      </c>
      <c r="R290" t="s">
        <v>2197</v>
      </c>
      <c r="S290" t="s">
        <v>2198</v>
      </c>
      <c r="T290" t="s">
        <v>2199</v>
      </c>
      <c r="U290" s="6">
        <v>86250000</v>
      </c>
      <c r="V290" s="6">
        <v>86250000</v>
      </c>
      <c r="W290" s="29">
        <v>7500000</v>
      </c>
      <c r="X290" s="29">
        <v>0</v>
      </c>
      <c r="Y290" s="23" t="s">
        <v>104</v>
      </c>
      <c r="Z290" t="s">
        <v>98</v>
      </c>
      <c r="AA290" t="s">
        <v>105</v>
      </c>
      <c r="AB290" s="30"/>
      <c r="AC290" s="30"/>
      <c r="AD290" s="30"/>
      <c r="AE290" s="24">
        <v>7224</v>
      </c>
      <c r="AF290" s="31">
        <v>45295</v>
      </c>
      <c r="AG290">
        <v>66424</v>
      </c>
      <c r="AH290" s="26">
        <v>45327</v>
      </c>
      <c r="AI290" s="32" t="s">
        <v>106</v>
      </c>
      <c r="AJ290" t="s">
        <v>2189</v>
      </c>
      <c r="AK290" s="33"/>
      <c r="AL290" t="s">
        <v>98</v>
      </c>
      <c r="AM290" s="26">
        <v>45320</v>
      </c>
      <c r="AN290" s="23" t="s">
        <v>108</v>
      </c>
      <c r="AO290" s="23" t="s">
        <v>108</v>
      </c>
      <c r="AP290" t="s">
        <v>109</v>
      </c>
      <c r="AQ290" t="s">
        <v>2190</v>
      </c>
      <c r="AR290" t="s">
        <v>2191</v>
      </c>
      <c r="AS290" t="s">
        <v>2192</v>
      </c>
      <c r="AT290" s="23">
        <v>80111600</v>
      </c>
      <c r="AU290" s="58" t="s">
        <v>2200</v>
      </c>
      <c r="AV290" s="23" t="s">
        <v>113</v>
      </c>
      <c r="AW290" s="20" t="s">
        <v>114</v>
      </c>
      <c r="AX290" s="26">
        <v>45320</v>
      </c>
      <c r="AY290" s="20" t="s">
        <v>144</v>
      </c>
      <c r="AZ290" s="26">
        <v>45320</v>
      </c>
      <c r="BA290" s="26">
        <v>45327</v>
      </c>
      <c r="BB290" s="26">
        <v>45656</v>
      </c>
      <c r="BC290" s="35">
        <f>+Tabla3[[#This Row],[FECHA TERMINACION
(INICIAL)]]-Tabla3[[#This Row],[FECHA INICIO]]</f>
        <v>329</v>
      </c>
      <c r="BD290" s="35">
        <f>+Tabla3[[#This Row],[PLAZO DE EJECUCIÓN EN DÍAS (INICIAL)]]/30</f>
        <v>10.966666666666667</v>
      </c>
      <c r="BE290" t="s">
        <v>2201</v>
      </c>
      <c r="BF290" s="29">
        <f>+[1]BD_2!E290</f>
        <v>0</v>
      </c>
      <c r="BG290" s="29">
        <f>[1]BD_2!BA290</f>
        <v>0</v>
      </c>
      <c r="BH290" s="23">
        <f>[1]BD_2!CF290</f>
        <v>0</v>
      </c>
      <c r="BI290" s="23">
        <f>+COUNTIF(Tabla3[[#This Row],[VALOR REDUCIDO]:[TOTAL TIEMPO PRORROGADO EN DÍAS
]],"&lt;&gt;0")</f>
        <v>0</v>
      </c>
      <c r="BJ290" s="23" t="str">
        <f>+[1]BD_2!CG290</f>
        <v>2 NO</v>
      </c>
      <c r="BK290" s="26" t="str">
        <f>[1]BD_2!CL290</f>
        <v>2 NO</v>
      </c>
      <c r="BL290" s="23" t="s">
        <v>98</v>
      </c>
      <c r="BM290">
        <f t="shared" si="24"/>
        <v>329</v>
      </c>
      <c r="BN290" s="36">
        <f t="shared" si="25"/>
        <v>45327</v>
      </c>
      <c r="BO290" s="36">
        <f t="shared" si="26"/>
        <v>45656</v>
      </c>
      <c r="BP290" s="37" t="e">
        <f>IF(((#REF!-$BN290)/($BO290-$BN290))&gt;=100%,100%,((#REF!-$BN290)/($BO290-$BN290)))</f>
        <v>#REF!</v>
      </c>
      <c r="BQ290" s="29">
        <f t="shared" si="22"/>
        <v>86250000</v>
      </c>
      <c r="BR290" s="23" t="e">
        <f>+IF(BK290="1 SI","FINALIZADO",IF($BO290&lt;=#REF!,"FINALIZADO","EJECUCIÓN"))</f>
        <v>#REF!</v>
      </c>
      <c r="BS290" s="23">
        <v>81500000</v>
      </c>
      <c r="BT290" s="23">
        <f>+Tabla3[[#This Row],[VALOR TOTAL DE CONTRATO (ANTES DE LIQUIDACIÓN - LIBERACIÓN DE SALDOS)]]-Tabla3[[#This Row],[RECURSO TOTALES DESEMBOLSADOS]]</f>
        <v>4750000</v>
      </c>
      <c r="BU290" s="23"/>
      <c r="BW290" s="23" t="s">
        <v>98</v>
      </c>
      <c r="BX290" s="23" t="str">
        <f t="shared" si="23"/>
        <v>enero</v>
      </c>
      <c r="BY290" s="23" t="s">
        <v>113</v>
      </c>
      <c r="BZ290" s="23" t="s">
        <v>113</v>
      </c>
      <c r="CA290" s="23" t="s">
        <v>113</v>
      </c>
      <c r="CB290" t="s">
        <v>117</v>
      </c>
      <c r="CC290" t="s">
        <v>118</v>
      </c>
    </row>
    <row r="291" spans="1:81" x14ac:dyDescent="0.25">
      <c r="A291" s="23">
        <v>2024</v>
      </c>
      <c r="B291" s="25">
        <v>273</v>
      </c>
      <c r="C291" s="23" t="s">
        <v>87</v>
      </c>
      <c r="D291" t="s">
        <v>88</v>
      </c>
      <c r="E291" t="s">
        <v>89</v>
      </c>
      <c r="F291" t="s">
        <v>90</v>
      </c>
      <c r="G291" t="s">
        <v>91</v>
      </c>
      <c r="H291" s="23" t="s">
        <v>92</v>
      </c>
      <c r="I291" s="23" t="s">
        <v>119</v>
      </c>
      <c r="J291" t="s">
        <v>2202</v>
      </c>
      <c r="K291" s="23" t="s">
        <v>95</v>
      </c>
      <c r="L291" s="20" t="s">
        <v>2203</v>
      </c>
      <c r="M291" s="28" t="s">
        <v>2204</v>
      </c>
      <c r="N291" s="23"/>
      <c r="O291" s="23" t="s">
        <v>98</v>
      </c>
      <c r="P291" s="20" t="s">
        <v>2185</v>
      </c>
      <c r="Q291" s="20" t="s">
        <v>2185</v>
      </c>
      <c r="R291" t="s">
        <v>2205</v>
      </c>
      <c r="S291" s="49" t="s">
        <v>2206</v>
      </c>
      <c r="T291" t="s">
        <v>2207</v>
      </c>
      <c r="U291" s="6">
        <v>104500000</v>
      </c>
      <c r="V291" s="6">
        <v>104500000</v>
      </c>
      <c r="W291" s="29">
        <v>9500000</v>
      </c>
      <c r="X291" s="29">
        <v>0</v>
      </c>
      <c r="Y291" s="23" t="s">
        <v>104</v>
      </c>
      <c r="Z291" t="s">
        <v>98</v>
      </c>
      <c r="AA291" t="s">
        <v>105</v>
      </c>
      <c r="AB291" s="30"/>
      <c r="AC291" s="30"/>
      <c r="AD291" s="30"/>
      <c r="AE291" s="24">
        <v>7224</v>
      </c>
      <c r="AF291" s="31">
        <v>45295</v>
      </c>
      <c r="AG291">
        <v>67724</v>
      </c>
      <c r="AH291" s="26">
        <v>45327</v>
      </c>
      <c r="AI291" s="32" t="s">
        <v>106</v>
      </c>
      <c r="AJ291" t="s">
        <v>2189</v>
      </c>
      <c r="AK291" s="33"/>
      <c r="AL291" t="s">
        <v>98</v>
      </c>
      <c r="AM291" s="26">
        <v>45321</v>
      </c>
      <c r="AN291" s="23" t="s">
        <v>108</v>
      </c>
      <c r="AO291" s="23" t="s">
        <v>108</v>
      </c>
      <c r="AP291" t="s">
        <v>109</v>
      </c>
      <c r="AQ291" t="s">
        <v>2190</v>
      </c>
      <c r="AR291" t="s">
        <v>2191</v>
      </c>
      <c r="AS291" t="s">
        <v>2192</v>
      </c>
      <c r="AT291" s="23">
        <v>80111600</v>
      </c>
      <c r="AU291" s="58" t="s">
        <v>2208</v>
      </c>
      <c r="AV291" s="23" t="s">
        <v>113</v>
      </c>
      <c r="AW291" s="20" t="s">
        <v>114</v>
      </c>
      <c r="AX291" s="26">
        <v>45322</v>
      </c>
      <c r="AY291" s="20" t="s">
        <v>144</v>
      </c>
      <c r="AZ291" s="26">
        <v>45322</v>
      </c>
      <c r="BA291" s="26">
        <v>45327</v>
      </c>
      <c r="BB291" s="26">
        <v>45657</v>
      </c>
      <c r="BC291" s="35">
        <f>+Tabla3[[#This Row],[FECHA TERMINACION
(INICIAL)]]-Tabla3[[#This Row],[FECHA INICIO]]</f>
        <v>330</v>
      </c>
      <c r="BD291" s="35">
        <f>+Tabla3[[#This Row],[PLAZO DE EJECUCIÓN EN DÍAS (INICIAL)]]/30</f>
        <v>11</v>
      </c>
      <c r="BE291" t="s">
        <v>1649</v>
      </c>
      <c r="BF291" s="29">
        <f>+[1]BD_2!E291</f>
        <v>0</v>
      </c>
      <c r="BG291" s="29">
        <f>[1]BD_2!BA291</f>
        <v>0</v>
      </c>
      <c r="BH291" s="23">
        <f>[1]BD_2!CF291</f>
        <v>0</v>
      </c>
      <c r="BI291" s="23">
        <f>+COUNTIF(Tabla3[[#This Row],[VALOR REDUCIDO]:[TOTAL TIEMPO PRORROGADO EN DÍAS
]],"&lt;&gt;0")</f>
        <v>0</v>
      </c>
      <c r="BJ291" s="23" t="str">
        <f>+[1]BD_2!CG291</f>
        <v>2 NO</v>
      </c>
      <c r="BK291" s="26" t="str">
        <f>[1]BD_2!CL291</f>
        <v>2 NO</v>
      </c>
      <c r="BL291" s="23" t="s">
        <v>98</v>
      </c>
      <c r="BM291">
        <f t="shared" si="24"/>
        <v>330</v>
      </c>
      <c r="BN291" s="36">
        <f t="shared" si="25"/>
        <v>45327</v>
      </c>
      <c r="BO291" s="36">
        <f t="shared" si="26"/>
        <v>45657</v>
      </c>
      <c r="BP291" s="37" t="e">
        <f>IF(((#REF!-$BN291)/($BO291-$BN291))&gt;=100%,100%,((#REF!-$BN291)/($BO291-$BN291)))</f>
        <v>#REF!</v>
      </c>
      <c r="BQ291" s="29">
        <f t="shared" si="22"/>
        <v>104500000</v>
      </c>
      <c r="BR291" s="23" t="e">
        <f>+IF(BK291="1 SI","FINALIZADO",IF($BO291&lt;=#REF!,"FINALIZADO","EJECUCIÓN"))</f>
        <v>#REF!</v>
      </c>
      <c r="BS291" s="23">
        <v>102916667</v>
      </c>
      <c r="BT291" s="23">
        <f>+Tabla3[[#This Row],[VALOR TOTAL DE CONTRATO (ANTES DE LIQUIDACIÓN - LIBERACIÓN DE SALDOS)]]-Tabla3[[#This Row],[RECURSO TOTALES DESEMBOLSADOS]]</f>
        <v>1583333</v>
      </c>
      <c r="BU291" s="23"/>
      <c r="BW291" s="23" t="s">
        <v>98</v>
      </c>
      <c r="BX291" s="23" t="str">
        <f t="shared" si="23"/>
        <v>enero</v>
      </c>
      <c r="BY291" s="23" t="s">
        <v>113</v>
      </c>
      <c r="BZ291" s="23" t="s">
        <v>113</v>
      </c>
      <c r="CA291" s="23" t="s">
        <v>113</v>
      </c>
      <c r="CB291" t="s">
        <v>117</v>
      </c>
      <c r="CC291" t="s">
        <v>118</v>
      </c>
    </row>
    <row r="292" spans="1:81" x14ac:dyDescent="0.25">
      <c r="A292" s="23">
        <v>2024</v>
      </c>
      <c r="B292" s="25">
        <v>274</v>
      </c>
      <c r="C292" s="23" t="s">
        <v>87</v>
      </c>
      <c r="D292" t="s">
        <v>88</v>
      </c>
      <c r="E292" t="s">
        <v>89</v>
      </c>
      <c r="F292" t="s">
        <v>90</v>
      </c>
      <c r="G292" t="s">
        <v>91</v>
      </c>
      <c r="H292" s="23" t="s">
        <v>92</v>
      </c>
      <c r="I292" s="23" t="s">
        <v>119</v>
      </c>
      <c r="J292" t="s">
        <v>2209</v>
      </c>
      <c r="K292" s="23" t="s">
        <v>95</v>
      </c>
      <c r="L292" s="20" t="s">
        <v>2203</v>
      </c>
      <c r="M292" s="28" t="s">
        <v>2210</v>
      </c>
      <c r="N292" s="23"/>
      <c r="O292" s="23" t="s">
        <v>98</v>
      </c>
      <c r="P292" s="20" t="s">
        <v>2185</v>
      </c>
      <c r="Q292" s="20" t="s">
        <v>2185</v>
      </c>
      <c r="R292" t="s">
        <v>2211</v>
      </c>
      <c r="S292" t="s">
        <v>2212</v>
      </c>
      <c r="T292" t="s">
        <v>2213</v>
      </c>
      <c r="U292" s="6">
        <v>103500000</v>
      </c>
      <c r="V292" s="6">
        <v>103500000</v>
      </c>
      <c r="W292" s="29">
        <v>9000000</v>
      </c>
      <c r="X292" s="29">
        <v>0</v>
      </c>
      <c r="Y292" s="23" t="s">
        <v>104</v>
      </c>
      <c r="Z292" t="s">
        <v>98</v>
      </c>
      <c r="AA292" t="s">
        <v>105</v>
      </c>
      <c r="AB292" s="30"/>
      <c r="AC292" s="30"/>
      <c r="AD292" s="30"/>
      <c r="AE292" s="24">
        <v>7224</v>
      </c>
      <c r="AF292" s="31">
        <v>45295</v>
      </c>
      <c r="AG292">
        <v>53524</v>
      </c>
      <c r="AH292" s="26">
        <v>45322</v>
      </c>
      <c r="AI292" s="32" t="s">
        <v>106</v>
      </c>
      <c r="AJ292" t="s">
        <v>2189</v>
      </c>
      <c r="AK292" s="33"/>
      <c r="AL292" t="s">
        <v>98</v>
      </c>
      <c r="AM292" s="26">
        <v>45317</v>
      </c>
      <c r="AN292" s="23" t="s">
        <v>108</v>
      </c>
      <c r="AO292" s="23" t="s">
        <v>108</v>
      </c>
      <c r="AP292" t="s">
        <v>109</v>
      </c>
      <c r="AQ292" t="s">
        <v>2214</v>
      </c>
      <c r="AR292" t="s">
        <v>2215</v>
      </c>
      <c r="AS292" s="20" t="s">
        <v>2185</v>
      </c>
      <c r="AT292" s="23">
        <v>80111600</v>
      </c>
      <c r="AU292" s="58" t="s">
        <v>2216</v>
      </c>
      <c r="AV292" s="23" t="s">
        <v>113</v>
      </c>
      <c r="AW292" s="20" t="s">
        <v>114</v>
      </c>
      <c r="AX292" s="26">
        <v>45320</v>
      </c>
      <c r="AY292" s="20" t="s">
        <v>144</v>
      </c>
      <c r="AZ292" s="26">
        <v>45320</v>
      </c>
      <c r="BA292" s="26">
        <v>45322</v>
      </c>
      <c r="BB292" s="26">
        <v>45656</v>
      </c>
      <c r="BC292" s="35">
        <f>+Tabla3[[#This Row],[FECHA TERMINACION
(INICIAL)]]-Tabla3[[#This Row],[FECHA INICIO]]</f>
        <v>334</v>
      </c>
      <c r="BD292" s="35">
        <f>+Tabla3[[#This Row],[PLAZO DE EJECUCIÓN EN DÍAS (INICIAL)]]/30</f>
        <v>11.133333333333333</v>
      </c>
      <c r="BE292" t="s">
        <v>351</v>
      </c>
      <c r="BF292" s="29">
        <f>+[1]BD_2!E292</f>
        <v>4500000</v>
      </c>
      <c r="BG292" s="29">
        <f>[1]BD_2!BA292</f>
        <v>0</v>
      </c>
      <c r="BH292" s="23">
        <f>[1]BD_2!CF292</f>
        <v>0</v>
      </c>
      <c r="BI292" s="23">
        <f>+COUNTIF(Tabla3[[#This Row],[VALOR REDUCIDO]:[TOTAL TIEMPO PRORROGADO EN DÍAS
]],"&lt;&gt;0")</f>
        <v>1</v>
      </c>
      <c r="BJ292" s="23" t="str">
        <f>+[1]BD_2!CG292</f>
        <v>2 NO</v>
      </c>
      <c r="BK292" s="26" t="str">
        <f>[1]BD_2!CL292</f>
        <v>2 NO</v>
      </c>
      <c r="BL292" s="23" t="s">
        <v>98</v>
      </c>
      <c r="BM292">
        <f t="shared" si="24"/>
        <v>334</v>
      </c>
      <c r="BN292" s="36">
        <f t="shared" si="25"/>
        <v>45322</v>
      </c>
      <c r="BO292" s="36">
        <f t="shared" si="26"/>
        <v>45656</v>
      </c>
      <c r="BP292" s="37" t="e">
        <f>IF(((#REF!-$BN292)/($BO292-$BN292))&gt;=100%,100%,((#REF!-$BN292)/($BO292-$BN292)))</f>
        <v>#REF!</v>
      </c>
      <c r="BQ292" s="29">
        <f t="shared" si="22"/>
        <v>99000000</v>
      </c>
      <c r="BR292" s="23" t="e">
        <f>+IF(BK292="1 SI","FINALIZADO",IF($BO292&lt;=#REF!,"FINALIZADO","EJECUCIÓN"))</f>
        <v>#REF!</v>
      </c>
      <c r="BS292" s="23">
        <v>99000000</v>
      </c>
      <c r="BT292" s="23">
        <f>+Tabla3[[#This Row],[VALOR TOTAL DE CONTRATO (ANTES DE LIQUIDACIÓN - LIBERACIÓN DE SALDOS)]]-Tabla3[[#This Row],[RECURSO TOTALES DESEMBOLSADOS]]</f>
        <v>0</v>
      </c>
      <c r="BU292" s="60"/>
      <c r="BW292" s="23" t="s">
        <v>98</v>
      </c>
      <c r="BX292" s="23" t="str">
        <f t="shared" si="23"/>
        <v>enero</v>
      </c>
      <c r="BY292" s="23" t="s">
        <v>113</v>
      </c>
      <c r="BZ292" s="23" t="s">
        <v>113</v>
      </c>
      <c r="CA292" s="23" t="s">
        <v>113</v>
      </c>
      <c r="CB292" t="s">
        <v>117</v>
      </c>
      <c r="CC292" t="s">
        <v>118</v>
      </c>
    </row>
    <row r="293" spans="1:81" x14ac:dyDescent="0.25">
      <c r="A293" s="23">
        <v>2024</v>
      </c>
      <c r="B293" s="25">
        <v>275</v>
      </c>
      <c r="C293" s="23" t="s">
        <v>87</v>
      </c>
      <c r="D293" t="s">
        <v>88</v>
      </c>
      <c r="E293" t="s">
        <v>89</v>
      </c>
      <c r="F293" t="s">
        <v>90</v>
      </c>
      <c r="G293" t="s">
        <v>91</v>
      </c>
      <c r="H293" s="23" t="s">
        <v>92</v>
      </c>
      <c r="I293" s="23" t="s">
        <v>119</v>
      </c>
      <c r="J293" t="s">
        <v>2217</v>
      </c>
      <c r="K293" s="23" t="s">
        <v>95</v>
      </c>
      <c r="L293" s="20" t="s">
        <v>2096</v>
      </c>
      <c r="M293" s="28" t="s">
        <v>2218</v>
      </c>
      <c r="N293" s="23"/>
      <c r="O293" s="23" t="s">
        <v>98</v>
      </c>
      <c r="P293" s="20" t="s">
        <v>1514</v>
      </c>
      <c r="Q293" s="20" t="s">
        <v>1514</v>
      </c>
      <c r="R293" t="s">
        <v>2219</v>
      </c>
      <c r="S293" t="s">
        <v>2220</v>
      </c>
      <c r="T293" t="s">
        <v>2221</v>
      </c>
      <c r="U293" s="6">
        <v>59183333</v>
      </c>
      <c r="V293" s="6">
        <v>59183333</v>
      </c>
      <c r="W293" s="29">
        <v>5300000</v>
      </c>
      <c r="X293" s="29">
        <v>0</v>
      </c>
      <c r="Y293" s="23" t="s">
        <v>104</v>
      </c>
      <c r="Z293" t="s">
        <v>98</v>
      </c>
      <c r="AA293" t="s">
        <v>105</v>
      </c>
      <c r="AB293" s="30"/>
      <c r="AC293" s="30"/>
      <c r="AD293" s="30"/>
      <c r="AE293" s="24">
        <v>9024</v>
      </c>
      <c r="AF293" s="31">
        <v>45300</v>
      </c>
      <c r="AG293">
        <v>43024</v>
      </c>
      <c r="AH293" s="26">
        <v>45317</v>
      </c>
      <c r="AI293" s="32" t="s">
        <v>106</v>
      </c>
      <c r="AJ293" t="s">
        <v>1465</v>
      </c>
      <c r="AK293" s="33"/>
      <c r="AL293" t="s">
        <v>98</v>
      </c>
      <c r="AM293" s="26">
        <v>45315</v>
      </c>
      <c r="AN293" s="23" t="s">
        <v>108</v>
      </c>
      <c r="AO293" s="23" t="s">
        <v>108</v>
      </c>
      <c r="AP293" t="s">
        <v>109</v>
      </c>
      <c r="AQ293" t="s">
        <v>1730</v>
      </c>
      <c r="AR293" t="s">
        <v>1731</v>
      </c>
      <c r="AS293" t="s">
        <v>1514</v>
      </c>
      <c r="AT293" s="23">
        <v>80111600</v>
      </c>
      <c r="AU293" s="58" t="s">
        <v>2222</v>
      </c>
      <c r="AV293" s="23" t="s">
        <v>113</v>
      </c>
      <c r="AW293" s="20" t="s">
        <v>114</v>
      </c>
      <c r="AX293" s="26">
        <v>45315</v>
      </c>
      <c r="AY293" s="20" t="s">
        <v>115</v>
      </c>
      <c r="AZ293" s="26">
        <v>45315</v>
      </c>
      <c r="BA293" s="26">
        <v>45317</v>
      </c>
      <c r="BB293" s="26">
        <v>45656</v>
      </c>
      <c r="BC293" s="35">
        <f>+Tabla3[[#This Row],[FECHA TERMINACION
(INICIAL)]]-Tabla3[[#This Row],[FECHA INICIO]]</f>
        <v>339</v>
      </c>
      <c r="BD293" s="35">
        <f>+Tabla3[[#This Row],[PLAZO DE EJECUCIÓN EN DÍAS (INICIAL)]]/30</f>
        <v>11.3</v>
      </c>
      <c r="BE293" t="s">
        <v>2223</v>
      </c>
      <c r="BF293" s="29"/>
      <c r="BG293" s="29">
        <f>[1]BD_2!BA293</f>
        <v>0</v>
      </c>
      <c r="BH293" s="23">
        <f>[1]BD_2!CF293</f>
        <v>0</v>
      </c>
      <c r="BI293" s="23">
        <f>+COUNTIF(Tabla3[[#This Row],[VALOR REDUCIDO]:[TOTAL TIEMPO PRORROGADO EN DÍAS
]],"&lt;&gt;0")</f>
        <v>1</v>
      </c>
      <c r="BJ293" s="23" t="str">
        <f>+[1]BD_2!CG293</f>
        <v>2 NO</v>
      </c>
      <c r="BK293" s="26" t="str">
        <f>[1]BD_2!CL293</f>
        <v>2 NO</v>
      </c>
      <c r="BL293" s="23" t="s">
        <v>98</v>
      </c>
      <c r="BM293">
        <f t="shared" si="24"/>
        <v>339</v>
      </c>
      <c r="BN293" s="36">
        <f t="shared" si="25"/>
        <v>45317</v>
      </c>
      <c r="BO293" s="36">
        <f t="shared" si="26"/>
        <v>45656</v>
      </c>
      <c r="BP293" s="37" t="e">
        <f>IF(((#REF!-$BN293)/($BO293-$BN293))&gt;=100%,100%,((#REF!-$BN293)/($BO293-$BN293)))</f>
        <v>#REF!</v>
      </c>
      <c r="BQ293" s="29">
        <f t="shared" si="22"/>
        <v>59183333</v>
      </c>
      <c r="BR293" s="23" t="e">
        <f>+IF(BK293="1 SI","FINALIZADO",IF($BO293&lt;=#REF!,"FINALIZADO","EJECUCIÓN"))</f>
        <v>#REF!</v>
      </c>
      <c r="BS293" s="23">
        <v>59183333</v>
      </c>
      <c r="BT293" s="23">
        <f>+Tabla3[[#This Row],[VALOR TOTAL DE CONTRATO (ANTES DE LIQUIDACIÓN - LIBERACIÓN DE SALDOS)]]-Tabla3[[#This Row],[RECURSO TOTALES DESEMBOLSADOS]]</f>
        <v>0</v>
      </c>
      <c r="BU293" s="23"/>
      <c r="BW293" s="23" t="s">
        <v>98</v>
      </c>
      <c r="BX293" s="23" t="str">
        <f t="shared" si="23"/>
        <v>enero</v>
      </c>
      <c r="BY293" s="23" t="s">
        <v>113</v>
      </c>
      <c r="BZ293" s="23" t="s">
        <v>113</v>
      </c>
      <c r="CA293" s="23" t="s">
        <v>113</v>
      </c>
      <c r="CB293" t="s">
        <v>117</v>
      </c>
      <c r="CC293" t="s">
        <v>118</v>
      </c>
    </row>
    <row r="294" spans="1:81" x14ac:dyDescent="0.25">
      <c r="A294" s="23">
        <v>2024</v>
      </c>
      <c r="B294" s="25">
        <v>276</v>
      </c>
      <c r="C294" s="23" t="s">
        <v>87</v>
      </c>
      <c r="D294" t="s">
        <v>88</v>
      </c>
      <c r="E294" t="s">
        <v>89</v>
      </c>
      <c r="F294" t="s">
        <v>90</v>
      </c>
      <c r="G294" t="s">
        <v>91</v>
      </c>
      <c r="H294" s="23" t="s">
        <v>92</v>
      </c>
      <c r="I294" s="23" t="s">
        <v>119</v>
      </c>
      <c r="J294" t="s">
        <v>2224</v>
      </c>
      <c r="K294" s="23" t="s">
        <v>95</v>
      </c>
      <c r="L294" s="20" t="s">
        <v>121</v>
      </c>
      <c r="M294" s="28" t="s">
        <v>2225</v>
      </c>
      <c r="N294" s="23"/>
      <c r="O294" s="23" t="s">
        <v>98</v>
      </c>
      <c r="P294" s="20" t="s">
        <v>1552</v>
      </c>
      <c r="Q294" s="20" t="s">
        <v>1552</v>
      </c>
      <c r="R294" t="s">
        <v>2226</v>
      </c>
      <c r="S294" s="51" t="s">
        <v>2227</v>
      </c>
      <c r="T294" t="s">
        <v>2228</v>
      </c>
      <c r="U294" s="6">
        <v>80000000</v>
      </c>
      <c r="V294" s="6">
        <v>80000000</v>
      </c>
      <c r="W294" s="29">
        <v>10000000</v>
      </c>
      <c r="X294" s="29">
        <v>0</v>
      </c>
      <c r="Y294" s="23" t="s">
        <v>104</v>
      </c>
      <c r="Z294" t="s">
        <v>98</v>
      </c>
      <c r="AA294" t="s">
        <v>105</v>
      </c>
      <c r="AB294" s="30"/>
      <c r="AC294" s="30"/>
      <c r="AD294" s="30"/>
      <c r="AE294" s="24">
        <v>7724</v>
      </c>
      <c r="AF294" s="31">
        <v>45295</v>
      </c>
      <c r="AG294">
        <v>65524</v>
      </c>
      <c r="AH294" s="26">
        <v>45327</v>
      </c>
      <c r="AI294" s="32" t="s">
        <v>106</v>
      </c>
      <c r="AJ294" t="s">
        <v>1720</v>
      </c>
      <c r="AK294" s="33"/>
      <c r="AL294" t="s">
        <v>98</v>
      </c>
      <c r="AM294" s="26">
        <v>45323</v>
      </c>
      <c r="AN294" s="23" t="s">
        <v>108</v>
      </c>
      <c r="AO294" s="23" t="s">
        <v>108</v>
      </c>
      <c r="AP294" t="s">
        <v>109</v>
      </c>
      <c r="AQ294" t="s">
        <v>2229</v>
      </c>
      <c r="AR294" t="s">
        <v>2230</v>
      </c>
      <c r="AS294" t="s">
        <v>1552</v>
      </c>
      <c r="AT294" s="23">
        <v>80111600</v>
      </c>
      <c r="AU294" s="58" t="s">
        <v>2231</v>
      </c>
      <c r="AV294" s="23" t="s">
        <v>113</v>
      </c>
      <c r="AW294" s="20" t="s">
        <v>114</v>
      </c>
      <c r="AX294" s="26">
        <v>45323</v>
      </c>
      <c r="AY294" s="20" t="s">
        <v>144</v>
      </c>
      <c r="AZ294" s="26">
        <v>45323</v>
      </c>
      <c r="BA294" s="26">
        <v>45327</v>
      </c>
      <c r="BB294" s="26">
        <v>45569</v>
      </c>
      <c r="BC294" s="35">
        <f>+Tabla3[[#This Row],[FECHA TERMINACION
(INICIAL)]]-Tabla3[[#This Row],[FECHA INICIO]]</f>
        <v>242</v>
      </c>
      <c r="BD294" s="35">
        <f>+Tabla3[[#This Row],[PLAZO DE EJECUCIÓN EN DÍAS (INICIAL)]]/30</f>
        <v>8.0666666666666664</v>
      </c>
      <c r="BE294" t="s">
        <v>1560</v>
      </c>
      <c r="BF294" s="29"/>
      <c r="BG294" s="29">
        <f>[1]BD_2!BA294</f>
        <v>25333333</v>
      </c>
      <c r="BH294" s="23">
        <f>[1]BD_2!CF294</f>
        <v>77</v>
      </c>
      <c r="BI294" s="23">
        <f>+COUNTIF(Tabla3[[#This Row],[VALOR REDUCIDO]:[TOTAL TIEMPO PRORROGADO EN DÍAS
]],"&lt;&gt;0")</f>
        <v>3</v>
      </c>
      <c r="BJ294" s="23" t="str">
        <f>+[1]BD_2!CG294</f>
        <v>2 NO</v>
      </c>
      <c r="BK294" s="26" t="str">
        <f>[1]BD_2!CL294</f>
        <v>2 NO</v>
      </c>
      <c r="BL294" s="23" t="s">
        <v>98</v>
      </c>
      <c r="BM294">
        <f t="shared" si="24"/>
        <v>319</v>
      </c>
      <c r="BN294" s="36">
        <f t="shared" si="25"/>
        <v>45327</v>
      </c>
      <c r="BO294" s="36">
        <f t="shared" si="26"/>
        <v>45646</v>
      </c>
      <c r="BP294" s="37" t="e">
        <f>IF(((#REF!-$BN294)/($BO294-$BN294))&gt;=100%,100%,((#REF!-$BN294)/($BO294-$BN294)))</f>
        <v>#REF!</v>
      </c>
      <c r="BQ294" s="29">
        <f t="shared" si="22"/>
        <v>105333333</v>
      </c>
      <c r="BR294" s="23" t="e">
        <f>+IF(BK294="1 SI","FINALIZADO",IF($BO294&lt;=#REF!,"FINALIZADO","EJECUCIÓN"))</f>
        <v>#REF!</v>
      </c>
      <c r="BS294" s="23">
        <v>105333333</v>
      </c>
      <c r="BT294" s="23">
        <f>+Tabla3[[#This Row],[VALOR TOTAL DE CONTRATO (ANTES DE LIQUIDACIÓN - LIBERACIÓN DE SALDOS)]]-Tabla3[[#This Row],[RECURSO TOTALES DESEMBOLSADOS]]</f>
        <v>0</v>
      </c>
      <c r="BU294" s="23"/>
      <c r="BW294" s="23" t="s">
        <v>98</v>
      </c>
      <c r="BX294" s="23" t="str">
        <f t="shared" si="23"/>
        <v>febrero</v>
      </c>
      <c r="BY294" s="23" t="s">
        <v>113</v>
      </c>
      <c r="BZ294" s="23" t="s">
        <v>113</v>
      </c>
      <c r="CA294" s="23" t="s">
        <v>113</v>
      </c>
      <c r="CB294" t="s">
        <v>117</v>
      </c>
      <c r="CC294" t="s">
        <v>118</v>
      </c>
    </row>
    <row r="295" spans="1:81" x14ac:dyDescent="0.25">
      <c r="A295" s="23">
        <v>2024</v>
      </c>
      <c r="B295" s="25">
        <v>277</v>
      </c>
      <c r="C295" s="23" t="s">
        <v>87</v>
      </c>
      <c r="D295" t="s">
        <v>88</v>
      </c>
      <c r="E295" t="s">
        <v>89</v>
      </c>
      <c r="F295" t="s">
        <v>90</v>
      </c>
      <c r="G295" t="s">
        <v>91</v>
      </c>
      <c r="H295" s="23" t="s">
        <v>92</v>
      </c>
      <c r="I295" s="23" t="s">
        <v>119</v>
      </c>
      <c r="J295" t="s">
        <v>2232</v>
      </c>
      <c r="K295" s="23" t="s">
        <v>95</v>
      </c>
      <c r="L295" s="20" t="s">
        <v>2233</v>
      </c>
      <c r="M295" s="28" t="s">
        <v>2234</v>
      </c>
      <c r="N295" s="23"/>
      <c r="O295" s="23" t="s">
        <v>98</v>
      </c>
      <c r="P295" s="20" t="s">
        <v>1552</v>
      </c>
      <c r="Q295" s="20" t="s">
        <v>1552</v>
      </c>
      <c r="R295" t="s">
        <v>2235</v>
      </c>
      <c r="S295" t="s">
        <v>2236</v>
      </c>
      <c r="T295" t="s">
        <v>2237</v>
      </c>
      <c r="U295" s="6">
        <v>80000000</v>
      </c>
      <c r="V295" s="6">
        <v>80000000</v>
      </c>
      <c r="W295" s="29">
        <v>10000000</v>
      </c>
      <c r="X295" s="29">
        <v>0</v>
      </c>
      <c r="Y295" s="23" t="s">
        <v>104</v>
      </c>
      <c r="Z295" t="s">
        <v>98</v>
      </c>
      <c r="AA295" t="s">
        <v>105</v>
      </c>
      <c r="AB295" s="30"/>
      <c r="AC295" s="30"/>
      <c r="AD295" s="30"/>
      <c r="AE295" s="24">
        <v>7724</v>
      </c>
      <c r="AF295" s="31">
        <v>45295</v>
      </c>
      <c r="AG295">
        <v>43524</v>
      </c>
      <c r="AH295" s="26">
        <v>45317</v>
      </c>
      <c r="AI295" s="32" t="s">
        <v>106</v>
      </c>
      <c r="AJ295" t="s">
        <v>1720</v>
      </c>
      <c r="AK295" s="33"/>
      <c r="AL295" t="s">
        <v>98</v>
      </c>
      <c r="AM295" s="26">
        <v>45316</v>
      </c>
      <c r="AN295" s="23" t="s">
        <v>108</v>
      </c>
      <c r="AO295" s="23" t="s">
        <v>108</v>
      </c>
      <c r="AP295" t="s">
        <v>109</v>
      </c>
      <c r="AQ295" t="s">
        <v>2229</v>
      </c>
      <c r="AR295" t="s">
        <v>2230</v>
      </c>
      <c r="AS295" t="s">
        <v>1552</v>
      </c>
      <c r="AT295" s="23">
        <v>80111600</v>
      </c>
      <c r="AU295" s="58" t="s">
        <v>2238</v>
      </c>
      <c r="AV295" s="23" t="s">
        <v>113</v>
      </c>
      <c r="AW295" s="20" t="s">
        <v>114</v>
      </c>
      <c r="AX295" s="26">
        <v>45317</v>
      </c>
      <c r="AY295" s="20" t="s">
        <v>144</v>
      </c>
      <c r="AZ295" s="26">
        <v>45317</v>
      </c>
      <c r="BA295" s="26">
        <v>45317</v>
      </c>
      <c r="BB295" s="26">
        <v>45560</v>
      </c>
      <c r="BC295" s="35">
        <f>+Tabla3[[#This Row],[FECHA TERMINACION
(INICIAL)]]-Tabla3[[#This Row],[FECHA INICIO]]</f>
        <v>243</v>
      </c>
      <c r="BD295" s="35">
        <f>+Tabla3[[#This Row],[PLAZO DE EJECUCIÓN EN DÍAS (INICIAL)]]/30</f>
        <v>8.1</v>
      </c>
      <c r="BE295" t="s">
        <v>1511</v>
      </c>
      <c r="BF295" s="29">
        <f>+[1]BD_2!E295</f>
        <v>0</v>
      </c>
      <c r="BG295" s="29">
        <f>[1]BD_2!BA295</f>
        <v>28333333</v>
      </c>
      <c r="BH295" s="23">
        <f>[1]BD_2!CF295</f>
        <v>86</v>
      </c>
      <c r="BI295" s="23">
        <f>+COUNTIF(Tabla3[[#This Row],[VALOR REDUCIDO]:[TOTAL TIEMPO PRORROGADO EN DÍAS
]],"&lt;&gt;0")</f>
        <v>2</v>
      </c>
      <c r="BJ295" s="23" t="str">
        <f>+[1]BD_2!CG295</f>
        <v>2 NO</v>
      </c>
      <c r="BK295" s="26" t="str">
        <f>[1]BD_2!CL295</f>
        <v>2 NO</v>
      </c>
      <c r="BL295" s="23" t="s">
        <v>98</v>
      </c>
      <c r="BM295">
        <f t="shared" si="24"/>
        <v>329</v>
      </c>
      <c r="BN295" s="36">
        <f t="shared" si="25"/>
        <v>45317</v>
      </c>
      <c r="BO295" s="36">
        <f t="shared" si="26"/>
        <v>45646</v>
      </c>
      <c r="BP295" s="37" t="e">
        <f>IF(((#REF!-$BN295)/($BO295-$BN295))&gt;=100%,100%,((#REF!-$BN295)/($BO295-$BN295)))</f>
        <v>#REF!</v>
      </c>
      <c r="BQ295" s="29">
        <f t="shared" si="22"/>
        <v>108333333</v>
      </c>
      <c r="BR295" s="23" t="e">
        <f>+IF(BK295="1 SI","FINALIZADO",IF($BO295&lt;=#REF!,"FINALIZADO","EJECUCIÓN"))</f>
        <v>#REF!</v>
      </c>
      <c r="BS295" s="23">
        <v>108333333</v>
      </c>
      <c r="BT295" s="23">
        <f>+Tabla3[[#This Row],[VALOR TOTAL DE CONTRATO (ANTES DE LIQUIDACIÓN - LIBERACIÓN DE SALDOS)]]-Tabla3[[#This Row],[RECURSO TOTALES DESEMBOLSADOS]]</f>
        <v>0</v>
      </c>
      <c r="BU295" s="23"/>
      <c r="BW295" s="23" t="s">
        <v>98</v>
      </c>
      <c r="BX295" s="23" t="str">
        <f t="shared" si="23"/>
        <v>enero</v>
      </c>
      <c r="BY295" s="23" t="s">
        <v>113</v>
      </c>
      <c r="BZ295" s="23" t="s">
        <v>113</v>
      </c>
      <c r="CA295" s="23" t="s">
        <v>113</v>
      </c>
      <c r="CB295" t="s">
        <v>117</v>
      </c>
      <c r="CC295" t="s">
        <v>118</v>
      </c>
    </row>
    <row r="296" spans="1:81" x14ac:dyDescent="0.25">
      <c r="A296" s="23">
        <v>2024</v>
      </c>
      <c r="B296" s="25">
        <v>278</v>
      </c>
      <c r="C296" s="23" t="s">
        <v>87</v>
      </c>
      <c r="D296" t="s">
        <v>88</v>
      </c>
      <c r="E296" t="s">
        <v>89</v>
      </c>
      <c r="F296" t="s">
        <v>90</v>
      </c>
      <c r="G296" t="s">
        <v>91</v>
      </c>
      <c r="H296" s="23" t="s">
        <v>92</v>
      </c>
      <c r="I296" s="23" t="s">
        <v>93</v>
      </c>
      <c r="J296" t="s">
        <v>2239</v>
      </c>
      <c r="K296" s="23" t="s">
        <v>95</v>
      </c>
      <c r="L296" s="20" t="s">
        <v>96</v>
      </c>
      <c r="M296" s="28" t="s">
        <v>2240</v>
      </c>
      <c r="N296" s="23"/>
      <c r="O296" s="23" t="s">
        <v>98</v>
      </c>
      <c r="P296" s="20" t="s">
        <v>1183</v>
      </c>
      <c r="Q296" s="20" t="s">
        <v>562</v>
      </c>
      <c r="R296" t="s">
        <v>2241</v>
      </c>
      <c r="S296" t="s">
        <v>1817</v>
      </c>
      <c r="T296" t="s">
        <v>2242</v>
      </c>
      <c r="U296" s="6">
        <v>32204667</v>
      </c>
      <c r="V296" s="6">
        <v>32204667</v>
      </c>
      <c r="W296" s="29">
        <v>2884000</v>
      </c>
      <c r="X296" s="29">
        <v>0</v>
      </c>
      <c r="Y296" s="23" t="s">
        <v>104</v>
      </c>
      <c r="Z296" t="s">
        <v>98</v>
      </c>
      <c r="AA296" t="s">
        <v>105</v>
      </c>
      <c r="AB296" s="30"/>
      <c r="AC296" s="30"/>
      <c r="AD296" s="30"/>
      <c r="AE296" s="24">
        <v>8924</v>
      </c>
      <c r="AF296" s="56">
        <v>45296</v>
      </c>
      <c r="AG296">
        <v>42624</v>
      </c>
      <c r="AH296" s="26">
        <v>45317</v>
      </c>
      <c r="AI296" s="32" t="s">
        <v>1819</v>
      </c>
      <c r="AJ296" t="s">
        <v>1820</v>
      </c>
      <c r="AK296" s="33"/>
      <c r="AL296" t="s">
        <v>98</v>
      </c>
      <c r="AM296" s="26">
        <v>45316</v>
      </c>
      <c r="AN296" s="23" t="s">
        <v>108</v>
      </c>
      <c r="AO296" s="23" t="s">
        <v>108</v>
      </c>
      <c r="AP296" t="s">
        <v>109</v>
      </c>
      <c r="AQ296" t="s">
        <v>1188</v>
      </c>
      <c r="AR296" t="s">
        <v>1189</v>
      </c>
      <c r="AS296" t="s">
        <v>100</v>
      </c>
      <c r="AT296" s="23">
        <v>80111600</v>
      </c>
      <c r="AU296" s="58" t="s">
        <v>2243</v>
      </c>
      <c r="AV296" s="23" t="s">
        <v>98</v>
      </c>
      <c r="AW296" s="20" t="s">
        <v>476</v>
      </c>
      <c r="AX296" s="26" t="s">
        <v>105</v>
      </c>
      <c r="AY296" s="20" t="s">
        <v>477</v>
      </c>
      <c r="AZ296" s="26">
        <v>45316</v>
      </c>
      <c r="BA296" s="26">
        <v>45317</v>
      </c>
      <c r="BB296" s="26">
        <v>45656</v>
      </c>
      <c r="BC296" s="35">
        <f>+Tabla3[[#This Row],[FECHA TERMINACION
(INICIAL)]]-Tabla3[[#This Row],[FECHA INICIO]]</f>
        <v>339</v>
      </c>
      <c r="BD296" s="35">
        <f>+Tabla3[[#This Row],[PLAZO DE EJECUCIÓN EN DÍAS (INICIAL)]]/30</f>
        <v>11.3</v>
      </c>
      <c r="BE296" t="s">
        <v>2244</v>
      </c>
      <c r="BF296" s="29">
        <f>+[1]BD_2!E296</f>
        <v>0</v>
      </c>
      <c r="BG296" s="29">
        <f>[1]BD_2!BA296</f>
        <v>0</v>
      </c>
      <c r="BH296" s="23">
        <f>[1]BD_2!CF296</f>
        <v>0</v>
      </c>
      <c r="BI296" s="23">
        <f>+COUNTIF(Tabla3[[#This Row],[VALOR REDUCIDO]:[TOTAL TIEMPO PRORROGADO EN DÍAS
]],"&lt;&gt;0")</f>
        <v>0</v>
      </c>
      <c r="BJ296" s="23" t="str">
        <f>+[1]BD_2!CG296</f>
        <v>2 NO</v>
      </c>
      <c r="BK296" s="26" t="str">
        <f>[1]BD_2!CL296</f>
        <v>2 NO</v>
      </c>
      <c r="BL296" s="23" t="s">
        <v>98</v>
      </c>
      <c r="BM296">
        <f t="shared" si="24"/>
        <v>339</v>
      </c>
      <c r="BN296" s="36">
        <f t="shared" si="25"/>
        <v>45317</v>
      </c>
      <c r="BO296" s="36">
        <f t="shared" si="26"/>
        <v>45656</v>
      </c>
      <c r="BP296" s="37" t="e">
        <f>IF(((#REF!-$BN296)/($BO296-$BN296))&gt;=100%,100%,((#REF!-$BN296)/($BO296-$BN296)))</f>
        <v>#REF!</v>
      </c>
      <c r="BQ296" s="29">
        <f t="shared" si="22"/>
        <v>32204667</v>
      </c>
      <c r="BR296" s="23" t="e">
        <f>+IF(BK296="1 SI","FINALIZADO",IF($BO296&lt;=#REF!,"FINALIZADO","EJECUCIÓN"))</f>
        <v>#REF!</v>
      </c>
      <c r="BS296" s="23">
        <v>32204667</v>
      </c>
      <c r="BT296" s="23">
        <f>+Tabla3[[#This Row],[VALOR TOTAL DE CONTRATO (ANTES DE LIQUIDACIÓN - LIBERACIÓN DE SALDOS)]]-Tabla3[[#This Row],[RECURSO TOTALES DESEMBOLSADOS]]</f>
        <v>0</v>
      </c>
      <c r="BU296" s="23"/>
      <c r="BW296" s="23" t="s">
        <v>98</v>
      </c>
      <c r="BX296" s="23" t="str">
        <f t="shared" si="23"/>
        <v>enero</v>
      </c>
      <c r="BY296" s="23" t="s">
        <v>113</v>
      </c>
      <c r="BZ296" s="23" t="s">
        <v>113</v>
      </c>
      <c r="CA296" s="23" t="s">
        <v>113</v>
      </c>
      <c r="CB296" t="s">
        <v>117</v>
      </c>
      <c r="CC296" t="s">
        <v>118</v>
      </c>
    </row>
    <row r="297" spans="1:81" x14ac:dyDescent="0.25">
      <c r="A297" s="23">
        <v>2024</v>
      </c>
      <c r="B297" s="25">
        <v>279</v>
      </c>
      <c r="C297" s="23" t="s">
        <v>87</v>
      </c>
      <c r="D297" t="s">
        <v>88</v>
      </c>
      <c r="E297" t="s">
        <v>89</v>
      </c>
      <c r="F297" t="s">
        <v>90</v>
      </c>
      <c r="G297" t="s">
        <v>91</v>
      </c>
      <c r="H297" s="23" t="s">
        <v>92</v>
      </c>
      <c r="I297" s="23" t="s">
        <v>119</v>
      </c>
      <c r="J297" t="s">
        <v>2245</v>
      </c>
      <c r="K297" s="23" t="s">
        <v>95</v>
      </c>
      <c r="L297" s="20" t="s">
        <v>179</v>
      </c>
      <c r="M297" s="28" t="s">
        <v>2246</v>
      </c>
      <c r="N297" s="23"/>
      <c r="O297" s="23" t="s">
        <v>98</v>
      </c>
      <c r="P297" s="20" t="s">
        <v>764</v>
      </c>
      <c r="Q297" s="20" t="s">
        <v>764</v>
      </c>
      <c r="R297" t="s">
        <v>2112</v>
      </c>
      <c r="S297" t="s">
        <v>2113</v>
      </c>
      <c r="T297" t="s">
        <v>2114</v>
      </c>
      <c r="U297" s="6">
        <v>99000000</v>
      </c>
      <c r="V297" s="6">
        <v>99000000</v>
      </c>
      <c r="W297" s="29">
        <v>9000000</v>
      </c>
      <c r="X297" s="29">
        <v>0</v>
      </c>
      <c r="Y297" s="23" t="s">
        <v>104</v>
      </c>
      <c r="Z297" t="s">
        <v>98</v>
      </c>
      <c r="AA297" t="s">
        <v>105</v>
      </c>
      <c r="AB297" s="30"/>
      <c r="AC297" s="30"/>
      <c r="AD297" s="30"/>
      <c r="AE297" s="24">
        <v>6824</v>
      </c>
      <c r="AF297" s="31">
        <v>45295</v>
      </c>
      <c r="AG297">
        <v>45324</v>
      </c>
      <c r="AH297" s="26">
        <v>45320</v>
      </c>
      <c r="AI297" s="32" t="s">
        <v>106</v>
      </c>
      <c r="AJ297" t="s">
        <v>768</v>
      </c>
      <c r="AK297" s="33"/>
      <c r="AL297" t="s">
        <v>98</v>
      </c>
      <c r="AM297" s="26">
        <v>45316</v>
      </c>
      <c r="AN297" s="23" t="s">
        <v>108</v>
      </c>
      <c r="AO297" s="23" t="s">
        <v>108</v>
      </c>
      <c r="AP297" t="s">
        <v>109</v>
      </c>
      <c r="AQ297" t="s">
        <v>769</v>
      </c>
      <c r="AR297" t="s">
        <v>770</v>
      </c>
      <c r="AS297" t="s">
        <v>771</v>
      </c>
      <c r="AT297" s="23">
        <v>80111600</v>
      </c>
      <c r="AU297" s="58" t="s">
        <v>2247</v>
      </c>
      <c r="AV297" s="23" t="s">
        <v>113</v>
      </c>
      <c r="AW297" s="20" t="s">
        <v>114</v>
      </c>
      <c r="AX297" s="26">
        <v>45317</v>
      </c>
      <c r="AY297" s="20" t="s">
        <v>115</v>
      </c>
      <c r="AZ297" s="26">
        <v>45317</v>
      </c>
      <c r="BA297" s="26">
        <v>45320</v>
      </c>
      <c r="BB297" s="26">
        <v>45654</v>
      </c>
      <c r="BC297" s="35">
        <f>+Tabla3[[#This Row],[FECHA TERMINACION
(INICIAL)]]-Tabla3[[#This Row],[FECHA INICIO]]</f>
        <v>334</v>
      </c>
      <c r="BD297" s="35">
        <f>+Tabla3[[#This Row],[PLAZO DE EJECUCIÓN EN DÍAS (INICIAL)]]/30</f>
        <v>11.133333333333333</v>
      </c>
      <c r="BE297" t="s">
        <v>2116</v>
      </c>
      <c r="BF297" s="29">
        <f>+[1]BD_2!E297</f>
        <v>0</v>
      </c>
      <c r="BG297" s="29">
        <f>[1]BD_2!BA297</f>
        <v>0</v>
      </c>
      <c r="BH297" s="23">
        <f>[1]BD_2!CF297</f>
        <v>0</v>
      </c>
      <c r="BI297" s="23">
        <f>+COUNTIF(Tabla3[[#This Row],[VALOR REDUCIDO]:[TOTAL TIEMPO PRORROGADO EN DÍAS
]],"&lt;&gt;0")</f>
        <v>0</v>
      </c>
      <c r="BJ297" s="23" t="str">
        <f>+[1]BD_2!CG297</f>
        <v>2 NO</v>
      </c>
      <c r="BK297" s="26" t="str">
        <f>[1]BD_2!CL297</f>
        <v>1 SI</v>
      </c>
      <c r="BL297" s="23" t="s">
        <v>98</v>
      </c>
      <c r="BM297">
        <f t="shared" si="24"/>
        <v>334</v>
      </c>
      <c r="BN297" s="36">
        <f t="shared" si="25"/>
        <v>45320</v>
      </c>
      <c r="BO297" s="36">
        <f t="shared" si="26"/>
        <v>45654</v>
      </c>
      <c r="BP297" s="37" t="e">
        <f>IF(((#REF!-$BN297)/($BO297-$BN297))&gt;=100%,100%,((#REF!-$BN297)/($BO297-$BN297)))</f>
        <v>#REF!</v>
      </c>
      <c r="BQ297" s="29">
        <f t="shared" si="22"/>
        <v>99000000</v>
      </c>
      <c r="BR297" s="23" t="str">
        <f>+IF(BK297="1 SI","FINALIZADO",IF($BO297&lt;=#REF!,"FINALIZADO","EJECUCIÓN"))</f>
        <v>FINALIZADO</v>
      </c>
      <c r="BS297" s="23">
        <v>72600000</v>
      </c>
      <c r="BT297" s="23">
        <f>+Tabla3[[#This Row],[VALOR TOTAL DE CONTRATO (ANTES DE LIQUIDACIÓN - LIBERACIÓN DE SALDOS)]]-Tabla3[[#This Row],[RECURSO TOTALES DESEMBOLSADOS]]</f>
        <v>26400000</v>
      </c>
      <c r="BU297" s="23"/>
      <c r="BW297" s="23" t="s">
        <v>98</v>
      </c>
      <c r="BX297" s="23" t="str">
        <f t="shared" si="23"/>
        <v>enero</v>
      </c>
      <c r="BY297" s="23" t="s">
        <v>113</v>
      </c>
      <c r="BZ297" s="23" t="s">
        <v>113</v>
      </c>
      <c r="CA297" s="23" t="s">
        <v>113</v>
      </c>
      <c r="CB297" t="s">
        <v>117</v>
      </c>
      <c r="CC297" t="s">
        <v>118</v>
      </c>
    </row>
    <row r="298" spans="1:81" x14ac:dyDescent="0.25">
      <c r="A298" s="23">
        <v>2024</v>
      </c>
      <c r="B298" s="25">
        <v>280</v>
      </c>
      <c r="C298" s="23" t="s">
        <v>87</v>
      </c>
      <c r="D298" t="s">
        <v>88</v>
      </c>
      <c r="E298" t="s">
        <v>89</v>
      </c>
      <c r="F298" t="s">
        <v>90</v>
      </c>
      <c r="G298" t="s">
        <v>91</v>
      </c>
      <c r="H298" s="23" t="s">
        <v>92</v>
      </c>
      <c r="I298" s="23" t="s">
        <v>119</v>
      </c>
      <c r="J298" t="s">
        <v>2248</v>
      </c>
      <c r="K298" s="23" t="s">
        <v>95</v>
      </c>
      <c r="L298" s="20" t="s">
        <v>1162</v>
      </c>
      <c r="M298" s="28" t="s">
        <v>2249</v>
      </c>
      <c r="N298" s="23"/>
      <c r="O298" s="23" t="s">
        <v>98</v>
      </c>
      <c r="P298" s="20" t="s">
        <v>335</v>
      </c>
      <c r="Q298" s="20" t="s">
        <v>335</v>
      </c>
      <c r="R298" t="s">
        <v>2250</v>
      </c>
      <c r="S298" t="s">
        <v>2251</v>
      </c>
      <c r="T298" t="s">
        <v>2252</v>
      </c>
      <c r="U298" s="6">
        <v>76491667</v>
      </c>
      <c r="V298" s="6">
        <v>76491667</v>
      </c>
      <c r="W298" s="29">
        <v>6850000</v>
      </c>
      <c r="X298" s="29">
        <v>0</v>
      </c>
      <c r="Y298" s="23" t="s">
        <v>104</v>
      </c>
      <c r="Z298" t="s">
        <v>98</v>
      </c>
      <c r="AA298" t="s">
        <v>105</v>
      </c>
      <c r="AB298" s="30"/>
      <c r="AC298" s="30"/>
      <c r="AD298" s="30"/>
      <c r="AE298" s="24">
        <v>4224</v>
      </c>
      <c r="AF298" s="31">
        <v>45294</v>
      </c>
      <c r="AG298">
        <v>40624</v>
      </c>
      <c r="AH298" s="26">
        <v>45317</v>
      </c>
      <c r="AI298" s="32" t="s">
        <v>106</v>
      </c>
      <c r="AJ298" t="s">
        <v>499</v>
      </c>
      <c r="AK298" s="33"/>
      <c r="AL298" t="s">
        <v>98</v>
      </c>
      <c r="AM298" s="26">
        <v>45315</v>
      </c>
      <c r="AN298" s="23" t="s">
        <v>108</v>
      </c>
      <c r="AO298" s="23" t="s">
        <v>108</v>
      </c>
      <c r="AP298" t="s">
        <v>109</v>
      </c>
      <c r="AQ298" t="s">
        <v>340</v>
      </c>
      <c r="AR298" t="s">
        <v>341</v>
      </c>
      <c r="AS298" t="s">
        <v>342</v>
      </c>
      <c r="AT298" s="23">
        <v>80111600</v>
      </c>
      <c r="AU298" s="58" t="s">
        <v>2253</v>
      </c>
      <c r="AV298" s="23" t="s">
        <v>113</v>
      </c>
      <c r="AW298" s="20" t="s">
        <v>114</v>
      </c>
      <c r="AX298" s="26">
        <v>45316</v>
      </c>
      <c r="AY298" s="20" t="s">
        <v>144</v>
      </c>
      <c r="AZ298" s="26">
        <v>45316</v>
      </c>
      <c r="BA298" s="26">
        <v>45317</v>
      </c>
      <c r="BB298" s="26">
        <v>45656</v>
      </c>
      <c r="BC298" s="35">
        <f>+Tabla3[[#This Row],[FECHA TERMINACION
(INICIAL)]]-Tabla3[[#This Row],[FECHA INICIO]]</f>
        <v>339</v>
      </c>
      <c r="BD298" s="35">
        <f>+Tabla3[[#This Row],[PLAZO DE EJECUCIÓN EN DÍAS (INICIAL)]]/30</f>
        <v>11.3</v>
      </c>
      <c r="BE298" t="s">
        <v>2254</v>
      </c>
      <c r="BF298" s="29">
        <f>+[1]BD_2!E298</f>
        <v>0</v>
      </c>
      <c r="BG298" s="29">
        <f>[1]BD_2!BA298</f>
        <v>0</v>
      </c>
      <c r="BH298" s="23">
        <f>[1]BD_2!CF298</f>
        <v>0</v>
      </c>
      <c r="BI298" s="23">
        <f>+COUNTIF(Tabla3[[#This Row],[VALOR REDUCIDO]:[TOTAL TIEMPO PRORROGADO EN DÍAS
]],"&lt;&gt;0")</f>
        <v>0</v>
      </c>
      <c r="BJ298" s="23" t="str">
        <f>+[1]BD_2!CG298</f>
        <v>2 NO</v>
      </c>
      <c r="BK298" s="26" t="str">
        <f>[1]BD_2!CL298</f>
        <v>2 NO</v>
      </c>
      <c r="BL298" s="23" t="s">
        <v>98</v>
      </c>
      <c r="BM298">
        <f t="shared" si="24"/>
        <v>339</v>
      </c>
      <c r="BN298" s="36">
        <f t="shared" si="25"/>
        <v>45317</v>
      </c>
      <c r="BO298" s="36">
        <f t="shared" si="26"/>
        <v>45656</v>
      </c>
      <c r="BP298" s="37" t="e">
        <f>IF(((#REF!-$BN298)/($BO298-$BN298))&gt;=100%,100%,((#REF!-$BN298)/($BO298-$BN298)))</f>
        <v>#REF!</v>
      </c>
      <c r="BQ298" s="29">
        <f t="shared" si="22"/>
        <v>76491667</v>
      </c>
      <c r="BR298" s="23" t="e">
        <f>+IF(BK298="1 SI","FINALIZADO",IF($BO298&lt;=#REF!,"FINALIZADO","EJECUCIÓN"))</f>
        <v>#REF!</v>
      </c>
      <c r="BS298" s="23">
        <v>76491667</v>
      </c>
      <c r="BT298" s="23">
        <f>+Tabla3[[#This Row],[VALOR TOTAL DE CONTRATO (ANTES DE LIQUIDACIÓN - LIBERACIÓN DE SALDOS)]]-Tabla3[[#This Row],[RECURSO TOTALES DESEMBOLSADOS]]</f>
        <v>0</v>
      </c>
      <c r="BU298" s="23"/>
      <c r="BW298" s="23" t="s">
        <v>98</v>
      </c>
      <c r="BX298" s="23" t="str">
        <f t="shared" si="23"/>
        <v>enero</v>
      </c>
      <c r="BY298" s="23" t="s">
        <v>113</v>
      </c>
      <c r="BZ298" s="23" t="s">
        <v>113</v>
      </c>
      <c r="CA298" s="23" t="s">
        <v>113</v>
      </c>
      <c r="CB298" t="s">
        <v>117</v>
      </c>
      <c r="CC298" t="s">
        <v>118</v>
      </c>
    </row>
    <row r="299" spans="1:81" x14ac:dyDescent="0.25">
      <c r="A299" s="23">
        <v>2024</v>
      </c>
      <c r="B299" s="25">
        <v>281</v>
      </c>
      <c r="C299" s="23" t="s">
        <v>87</v>
      </c>
      <c r="D299" t="s">
        <v>88</v>
      </c>
      <c r="E299" t="s">
        <v>89</v>
      </c>
      <c r="F299" t="s">
        <v>90</v>
      </c>
      <c r="G299" t="s">
        <v>91</v>
      </c>
      <c r="H299" s="23" t="s">
        <v>92</v>
      </c>
      <c r="I299" s="23" t="s">
        <v>119</v>
      </c>
      <c r="J299" t="s">
        <v>2255</v>
      </c>
      <c r="K299" s="23" t="s">
        <v>95</v>
      </c>
      <c r="L299" s="20" t="s">
        <v>138</v>
      </c>
      <c r="M299" s="28" t="s">
        <v>2256</v>
      </c>
      <c r="N299" s="23"/>
      <c r="O299" s="23" t="s">
        <v>98</v>
      </c>
      <c r="P299" s="20" t="s">
        <v>335</v>
      </c>
      <c r="Q299" s="20" t="s">
        <v>335</v>
      </c>
      <c r="R299" t="s">
        <v>1308</v>
      </c>
      <c r="S299" t="s">
        <v>2257</v>
      </c>
      <c r="T299" t="s">
        <v>2258</v>
      </c>
      <c r="U299" s="6">
        <v>128975000</v>
      </c>
      <c r="V299" s="6">
        <v>128975000</v>
      </c>
      <c r="W299" s="29">
        <v>11550000</v>
      </c>
      <c r="X299" s="29">
        <v>0</v>
      </c>
      <c r="Y299" s="23" t="s">
        <v>104</v>
      </c>
      <c r="Z299" t="s">
        <v>98</v>
      </c>
      <c r="AA299" t="s">
        <v>105</v>
      </c>
      <c r="AB299" s="30"/>
      <c r="AC299" s="30"/>
      <c r="AD299" s="30"/>
      <c r="AE299" s="24">
        <v>4224</v>
      </c>
      <c r="AF299" s="57">
        <v>45294</v>
      </c>
      <c r="AG299">
        <v>45424</v>
      </c>
      <c r="AH299" s="26">
        <v>45320</v>
      </c>
      <c r="AI299" s="32" t="s">
        <v>106</v>
      </c>
      <c r="AJ299" t="s">
        <v>339</v>
      </c>
      <c r="AK299" s="33"/>
      <c r="AL299" t="s">
        <v>98</v>
      </c>
      <c r="AM299" s="26">
        <v>45316</v>
      </c>
      <c r="AN299" s="23" t="s">
        <v>108</v>
      </c>
      <c r="AO299" s="23" t="s">
        <v>108</v>
      </c>
      <c r="AP299" t="s">
        <v>109</v>
      </c>
      <c r="AQ299" t="s">
        <v>340</v>
      </c>
      <c r="AR299" t="s">
        <v>341</v>
      </c>
      <c r="AS299" t="s">
        <v>342</v>
      </c>
      <c r="AT299" s="23">
        <v>80111600</v>
      </c>
      <c r="AU299" s="58" t="s">
        <v>2259</v>
      </c>
      <c r="AV299" s="23" t="s">
        <v>113</v>
      </c>
      <c r="AW299" s="20" t="s">
        <v>114</v>
      </c>
      <c r="AX299" s="26">
        <v>45317</v>
      </c>
      <c r="AY299" s="20" t="s">
        <v>144</v>
      </c>
      <c r="AZ299" s="26">
        <v>45317</v>
      </c>
      <c r="BA299" s="26">
        <v>45320</v>
      </c>
      <c r="BB299" s="26">
        <v>45656</v>
      </c>
      <c r="BC299" s="35">
        <f>+Tabla3[[#This Row],[FECHA TERMINACION
(INICIAL)]]-Tabla3[[#This Row],[FECHA INICIO]]</f>
        <v>336</v>
      </c>
      <c r="BD299" s="35">
        <f>+Tabla3[[#This Row],[PLAZO DE EJECUCIÓN EN DÍAS (INICIAL)]]/30</f>
        <v>11.2</v>
      </c>
      <c r="BE299" t="s">
        <v>2260</v>
      </c>
      <c r="BF299" s="29">
        <f>+[1]BD_2!E299</f>
        <v>0</v>
      </c>
      <c r="BG299" s="29">
        <f>[1]BD_2!BA299</f>
        <v>0</v>
      </c>
      <c r="BH299" s="23">
        <f>[1]BD_2!CF299</f>
        <v>0</v>
      </c>
      <c r="BI299" s="23">
        <f>+COUNTIF(Tabla3[[#This Row],[VALOR REDUCIDO]:[TOTAL TIEMPO PRORROGADO EN DÍAS
]],"&lt;&gt;0")</f>
        <v>0</v>
      </c>
      <c r="BJ299" s="23" t="str">
        <f>+[1]BD_2!CG299</f>
        <v>2 NO</v>
      </c>
      <c r="BK299" s="26" t="str">
        <f>[1]BD_2!CL299</f>
        <v>2 NO</v>
      </c>
      <c r="BL299" s="23" t="s">
        <v>98</v>
      </c>
      <c r="BM299">
        <f t="shared" si="24"/>
        <v>336</v>
      </c>
      <c r="BN299" s="36">
        <f t="shared" si="25"/>
        <v>45320</v>
      </c>
      <c r="BO299" s="36">
        <f t="shared" si="26"/>
        <v>45656</v>
      </c>
      <c r="BP299" s="37" t="e">
        <f>IF(((#REF!-$BN299)/($BO299-$BN299))&gt;=100%,100%,((#REF!-$BN299)/($BO299-$BN299)))</f>
        <v>#REF!</v>
      </c>
      <c r="BQ299" s="29">
        <f t="shared" si="22"/>
        <v>128975000</v>
      </c>
      <c r="BR299" s="23" t="e">
        <f>+IF(BK299="1 SI","FINALIZADO",IF($BO299&lt;=#REF!,"FINALIZADO","EJECUCIÓN"))</f>
        <v>#REF!</v>
      </c>
      <c r="BS299" s="23">
        <v>127820000</v>
      </c>
      <c r="BT299" s="23">
        <f>+Tabla3[[#This Row],[VALOR TOTAL DE CONTRATO (ANTES DE LIQUIDACIÓN - LIBERACIÓN DE SALDOS)]]-Tabla3[[#This Row],[RECURSO TOTALES DESEMBOLSADOS]]</f>
        <v>1155000</v>
      </c>
      <c r="BU299" s="23"/>
      <c r="BW299" s="23" t="s">
        <v>98</v>
      </c>
      <c r="BX299" s="23" t="str">
        <f t="shared" si="23"/>
        <v>enero</v>
      </c>
      <c r="BY299" s="23" t="s">
        <v>113</v>
      </c>
      <c r="BZ299" s="23" t="s">
        <v>113</v>
      </c>
      <c r="CA299" s="23" t="s">
        <v>113</v>
      </c>
      <c r="CB299" t="s">
        <v>117</v>
      </c>
      <c r="CC299" t="s">
        <v>118</v>
      </c>
    </row>
    <row r="300" spans="1:81" x14ac:dyDescent="0.25">
      <c r="A300" s="23">
        <v>2024</v>
      </c>
      <c r="B300" s="25">
        <v>282</v>
      </c>
      <c r="C300" s="23" t="s">
        <v>87</v>
      </c>
      <c r="D300" t="s">
        <v>88</v>
      </c>
      <c r="E300" t="s">
        <v>89</v>
      </c>
      <c r="F300" t="s">
        <v>90</v>
      </c>
      <c r="G300" t="s">
        <v>91</v>
      </c>
      <c r="H300" s="23" t="s">
        <v>92</v>
      </c>
      <c r="I300" s="23" t="s">
        <v>119</v>
      </c>
      <c r="J300" t="s">
        <v>2261</v>
      </c>
      <c r="K300" s="23" t="s">
        <v>95</v>
      </c>
      <c r="L300" s="20" t="s">
        <v>494</v>
      </c>
      <c r="M300" s="28" t="s">
        <v>2262</v>
      </c>
      <c r="N300" s="23"/>
      <c r="O300" s="23" t="s">
        <v>98</v>
      </c>
      <c r="P300" s="20" t="s">
        <v>335</v>
      </c>
      <c r="Q300" s="20" t="s">
        <v>335</v>
      </c>
      <c r="R300" t="s">
        <v>2263</v>
      </c>
      <c r="S300" t="s">
        <v>2264</v>
      </c>
      <c r="T300" t="s">
        <v>2265</v>
      </c>
      <c r="U300" s="6">
        <v>100200000</v>
      </c>
      <c r="V300" s="6">
        <v>100200000</v>
      </c>
      <c r="W300" s="29">
        <v>9000000</v>
      </c>
      <c r="X300" s="29">
        <v>0</v>
      </c>
      <c r="Y300" s="23" t="s">
        <v>104</v>
      </c>
      <c r="Z300" t="s">
        <v>98</v>
      </c>
      <c r="AA300" t="s">
        <v>105</v>
      </c>
      <c r="AB300" s="30"/>
      <c r="AC300" s="30"/>
      <c r="AD300" s="30"/>
      <c r="AE300" s="24">
        <v>4224</v>
      </c>
      <c r="AF300" s="31">
        <v>45294</v>
      </c>
      <c r="AG300">
        <v>43224</v>
      </c>
      <c r="AH300" s="26">
        <v>45317</v>
      </c>
      <c r="AI300" s="32" t="s">
        <v>106</v>
      </c>
      <c r="AJ300" t="s">
        <v>2266</v>
      </c>
      <c r="AK300" s="33"/>
      <c r="AL300" t="s">
        <v>98</v>
      </c>
      <c r="AM300" s="26">
        <v>45316</v>
      </c>
      <c r="AN300" s="23" t="s">
        <v>108</v>
      </c>
      <c r="AO300" s="23" t="s">
        <v>108</v>
      </c>
      <c r="AP300" t="s">
        <v>109</v>
      </c>
      <c r="AQ300" t="s">
        <v>340</v>
      </c>
      <c r="AR300" t="s">
        <v>341</v>
      </c>
      <c r="AS300" t="s">
        <v>342</v>
      </c>
      <c r="AT300" s="23">
        <v>80111600</v>
      </c>
      <c r="AU300" s="58" t="s">
        <v>2267</v>
      </c>
      <c r="AV300" s="23" t="s">
        <v>113</v>
      </c>
      <c r="AW300" s="20" t="s">
        <v>114</v>
      </c>
      <c r="AX300" s="26">
        <v>45317</v>
      </c>
      <c r="AY300" s="20" t="s">
        <v>144</v>
      </c>
      <c r="AZ300" s="26">
        <v>45317</v>
      </c>
      <c r="BA300" s="26">
        <v>45317</v>
      </c>
      <c r="BB300" s="26">
        <v>45655</v>
      </c>
      <c r="BC300" s="35">
        <f>+Tabla3[[#This Row],[FECHA TERMINACION
(INICIAL)]]-Tabla3[[#This Row],[FECHA INICIO]]</f>
        <v>338</v>
      </c>
      <c r="BD300" s="35">
        <f>+Tabla3[[#This Row],[PLAZO DE EJECUCIÓN EN DÍAS (INICIAL)]]/30</f>
        <v>11.266666666666667</v>
      </c>
      <c r="BE300" t="s">
        <v>2268</v>
      </c>
      <c r="BF300" s="29">
        <f>+[1]BD_2!E300</f>
        <v>0</v>
      </c>
      <c r="BG300" s="29">
        <f>[1]BD_2!BA300</f>
        <v>0</v>
      </c>
      <c r="BH300" s="23">
        <f>[1]BD_2!CF300</f>
        <v>0</v>
      </c>
      <c r="BI300" s="23">
        <f>+COUNTIF(Tabla3[[#This Row],[VALOR REDUCIDO]:[TOTAL TIEMPO PRORROGADO EN DÍAS
]],"&lt;&gt;0")</f>
        <v>0</v>
      </c>
      <c r="BJ300" s="23" t="str">
        <f>+[1]BD_2!CG300</f>
        <v>2 NO</v>
      </c>
      <c r="BK300" s="26" t="str">
        <f>[1]BD_2!CL300</f>
        <v>2 NO</v>
      </c>
      <c r="BL300" s="23" t="s">
        <v>98</v>
      </c>
      <c r="BM300">
        <f t="shared" si="24"/>
        <v>338</v>
      </c>
      <c r="BN300" s="36">
        <f t="shared" si="25"/>
        <v>45317</v>
      </c>
      <c r="BO300" s="36">
        <f t="shared" si="26"/>
        <v>45655</v>
      </c>
      <c r="BP300" s="37" t="e">
        <f>IF(((#REF!-$BN300)/($BO300-$BN300))&gt;=100%,100%,((#REF!-$BN300)/($BO300-$BN300)))</f>
        <v>#REF!</v>
      </c>
      <c r="BQ300" s="29">
        <f t="shared" si="22"/>
        <v>100200000</v>
      </c>
      <c r="BR300" s="23" t="e">
        <f>+IF(BK300="1 SI","FINALIZADO",IF($BO300&lt;=#REF!,"FINALIZADO","EJECUCIÓN"))</f>
        <v>#REF!</v>
      </c>
      <c r="BS300" s="23">
        <v>100200000</v>
      </c>
      <c r="BT300" s="23">
        <f>+Tabla3[[#This Row],[VALOR TOTAL DE CONTRATO (ANTES DE LIQUIDACIÓN - LIBERACIÓN DE SALDOS)]]-Tabla3[[#This Row],[RECURSO TOTALES DESEMBOLSADOS]]</f>
        <v>0</v>
      </c>
      <c r="BU300" s="23"/>
      <c r="BW300" s="23" t="s">
        <v>98</v>
      </c>
      <c r="BX300" s="23" t="str">
        <f t="shared" si="23"/>
        <v>enero</v>
      </c>
      <c r="BY300" s="23" t="s">
        <v>113</v>
      </c>
      <c r="BZ300" s="23" t="s">
        <v>113</v>
      </c>
      <c r="CA300" s="23" t="s">
        <v>113</v>
      </c>
      <c r="CB300" t="s">
        <v>117</v>
      </c>
      <c r="CC300" t="s">
        <v>118</v>
      </c>
    </row>
    <row r="301" spans="1:81" ht="16.5" customHeight="1" x14ac:dyDescent="0.25">
      <c r="A301" s="23">
        <v>2024</v>
      </c>
      <c r="B301" s="25">
        <v>283</v>
      </c>
      <c r="C301" s="23" t="s">
        <v>87</v>
      </c>
      <c r="D301" t="s">
        <v>88</v>
      </c>
      <c r="E301" t="s">
        <v>89</v>
      </c>
      <c r="F301" t="s">
        <v>90</v>
      </c>
      <c r="G301" t="s">
        <v>91</v>
      </c>
      <c r="H301" s="23" t="s">
        <v>92</v>
      </c>
      <c r="I301" s="23" t="s">
        <v>119</v>
      </c>
      <c r="J301" t="s">
        <v>2269</v>
      </c>
      <c r="K301" s="23" t="s">
        <v>95</v>
      </c>
      <c r="L301" s="20" t="s">
        <v>494</v>
      </c>
      <c r="M301" s="28" t="s">
        <v>2270</v>
      </c>
      <c r="N301" s="23"/>
      <c r="O301" s="23" t="s">
        <v>98</v>
      </c>
      <c r="P301" s="20" t="s">
        <v>335</v>
      </c>
      <c r="Q301" s="20" t="s">
        <v>335</v>
      </c>
      <c r="R301" t="s">
        <v>2271</v>
      </c>
      <c r="S301" t="s">
        <v>2272</v>
      </c>
      <c r="T301" t="s">
        <v>2273</v>
      </c>
      <c r="U301" s="6">
        <v>105210000</v>
      </c>
      <c r="V301" s="6">
        <v>105210000</v>
      </c>
      <c r="W301" s="29">
        <v>9450000</v>
      </c>
      <c r="X301" s="29">
        <v>0</v>
      </c>
      <c r="Y301" s="23" t="s">
        <v>104</v>
      </c>
      <c r="Z301" t="s">
        <v>98</v>
      </c>
      <c r="AA301" t="s">
        <v>105</v>
      </c>
      <c r="AB301" s="30"/>
      <c r="AC301" s="30"/>
      <c r="AD301" s="30"/>
      <c r="AE301" s="24">
        <v>4224</v>
      </c>
      <c r="AF301" s="31">
        <v>45294</v>
      </c>
      <c r="AG301">
        <v>46524</v>
      </c>
      <c r="AH301" s="26">
        <v>45320</v>
      </c>
      <c r="AI301" s="32" t="s">
        <v>106</v>
      </c>
      <c r="AJ301" t="s">
        <v>1151</v>
      </c>
      <c r="AK301" s="33"/>
      <c r="AL301" t="s">
        <v>98</v>
      </c>
      <c r="AM301" s="26">
        <v>45316</v>
      </c>
      <c r="AN301" s="23" t="s">
        <v>108</v>
      </c>
      <c r="AO301" s="23" t="s">
        <v>108</v>
      </c>
      <c r="AP301" t="s">
        <v>109</v>
      </c>
      <c r="AQ301" t="s">
        <v>340</v>
      </c>
      <c r="AR301" t="s">
        <v>341</v>
      </c>
      <c r="AS301" t="s">
        <v>342</v>
      </c>
      <c r="AT301" s="23">
        <v>80111600</v>
      </c>
      <c r="AU301" s="58" t="s">
        <v>2274</v>
      </c>
      <c r="AV301" s="23" t="s">
        <v>113</v>
      </c>
      <c r="AW301" s="20" t="s">
        <v>114</v>
      </c>
      <c r="AX301" s="26">
        <v>45318</v>
      </c>
      <c r="AY301" s="20" t="s">
        <v>144</v>
      </c>
      <c r="AZ301" s="26">
        <v>45318</v>
      </c>
      <c r="BA301" s="26">
        <v>45320</v>
      </c>
      <c r="BB301" s="26">
        <v>45656</v>
      </c>
      <c r="BC301" s="35">
        <f>+Tabla3[[#This Row],[FECHA TERMINACION
(INICIAL)]]-Tabla3[[#This Row],[FECHA INICIO]]</f>
        <v>336</v>
      </c>
      <c r="BD301" s="35">
        <f>+Tabla3[[#This Row],[PLAZO DE EJECUCIÓN EN DÍAS (INICIAL)]]/30</f>
        <v>11.2</v>
      </c>
      <c r="BE301" t="s">
        <v>2275</v>
      </c>
      <c r="BF301" s="29">
        <f>+[1]BD_2!E301</f>
        <v>0</v>
      </c>
      <c r="BG301" s="29">
        <f>[1]BD_2!BA301</f>
        <v>0</v>
      </c>
      <c r="BH301" s="23">
        <f>[1]BD_2!CF301</f>
        <v>0</v>
      </c>
      <c r="BI301" s="23">
        <f>+COUNTIF(Tabla3[[#This Row],[VALOR REDUCIDO]:[TOTAL TIEMPO PRORROGADO EN DÍAS
]],"&lt;&gt;0")</f>
        <v>0</v>
      </c>
      <c r="BJ301" s="23" t="str">
        <f>+[1]BD_2!CG301</f>
        <v>2 NO</v>
      </c>
      <c r="BK301" s="26" t="str">
        <f>[1]BD_2!CL301</f>
        <v>2 NO</v>
      </c>
      <c r="BL301" s="23" t="s">
        <v>98</v>
      </c>
      <c r="BM301">
        <f t="shared" si="24"/>
        <v>336</v>
      </c>
      <c r="BN301" s="36">
        <f t="shared" si="25"/>
        <v>45320</v>
      </c>
      <c r="BO301" s="36">
        <f t="shared" si="26"/>
        <v>45656</v>
      </c>
      <c r="BP301" s="37" t="e">
        <f>IF(((#REF!-$BN301)/($BO301-$BN301))&gt;=100%,100%,((#REF!-$BN301)/($BO301-$BN301)))</f>
        <v>#REF!</v>
      </c>
      <c r="BQ301" s="29">
        <f t="shared" si="22"/>
        <v>105210000</v>
      </c>
      <c r="BR301" s="23" t="e">
        <f>+IF(BK301="1 SI","FINALIZADO",IF($BO301&lt;=#REF!,"FINALIZADO","EJECUCIÓN"))</f>
        <v>#REF!</v>
      </c>
      <c r="BS301" s="23">
        <v>104580000</v>
      </c>
      <c r="BT301" s="23">
        <f>+Tabla3[[#This Row],[VALOR TOTAL DE CONTRATO (ANTES DE LIQUIDACIÓN - LIBERACIÓN DE SALDOS)]]-Tabla3[[#This Row],[RECURSO TOTALES DESEMBOLSADOS]]</f>
        <v>630000</v>
      </c>
      <c r="BU301" s="23"/>
      <c r="BW301" s="23" t="s">
        <v>98</v>
      </c>
      <c r="BX301" s="23" t="str">
        <f t="shared" si="23"/>
        <v>enero</v>
      </c>
      <c r="BY301" s="23" t="s">
        <v>113</v>
      </c>
      <c r="BZ301" s="23" t="s">
        <v>113</v>
      </c>
      <c r="CA301" s="23" t="s">
        <v>113</v>
      </c>
      <c r="CB301" t="s">
        <v>117</v>
      </c>
      <c r="CC301" t="s">
        <v>118</v>
      </c>
    </row>
    <row r="302" spans="1:81" x14ac:dyDescent="0.25">
      <c r="A302" s="23">
        <v>2024</v>
      </c>
      <c r="B302" s="25">
        <v>284</v>
      </c>
      <c r="C302" s="23" t="s">
        <v>87</v>
      </c>
      <c r="D302" t="s">
        <v>88</v>
      </c>
      <c r="E302" t="s">
        <v>89</v>
      </c>
      <c r="F302" t="s">
        <v>90</v>
      </c>
      <c r="G302" t="s">
        <v>91</v>
      </c>
      <c r="H302" s="23" t="s">
        <v>92</v>
      </c>
      <c r="I302" s="23" t="s">
        <v>119</v>
      </c>
      <c r="J302" t="s">
        <v>2276</v>
      </c>
      <c r="K302" s="23" t="s">
        <v>95</v>
      </c>
      <c r="L302" s="20" t="s">
        <v>121</v>
      </c>
      <c r="M302" s="28" t="s">
        <v>2277</v>
      </c>
      <c r="N302" s="23"/>
      <c r="O302" s="23" t="s">
        <v>98</v>
      </c>
      <c r="P302" s="20" t="s">
        <v>693</v>
      </c>
      <c r="Q302" s="20" t="s">
        <v>693</v>
      </c>
      <c r="R302" t="s">
        <v>2278</v>
      </c>
      <c r="S302" t="s">
        <v>2279</v>
      </c>
      <c r="T302" t="s">
        <v>2280</v>
      </c>
      <c r="U302" s="6">
        <v>88000000</v>
      </c>
      <c r="V302" s="6">
        <v>88000000</v>
      </c>
      <c r="W302" s="29">
        <v>8000000</v>
      </c>
      <c r="X302" s="29">
        <v>0</v>
      </c>
      <c r="Y302" s="23" t="s">
        <v>104</v>
      </c>
      <c r="Z302" t="s">
        <v>98</v>
      </c>
      <c r="AA302" t="s">
        <v>105</v>
      </c>
      <c r="AB302" s="30"/>
      <c r="AC302" s="30"/>
      <c r="AD302" s="30"/>
      <c r="AE302" s="24">
        <v>2624</v>
      </c>
      <c r="AF302" s="31">
        <v>45294</v>
      </c>
      <c r="AG302">
        <v>57024</v>
      </c>
      <c r="AH302" s="26">
        <v>45323</v>
      </c>
      <c r="AI302" s="32" t="s">
        <v>106</v>
      </c>
      <c r="AJ302" t="s">
        <v>2030</v>
      </c>
      <c r="AK302" s="33"/>
      <c r="AL302" t="s">
        <v>98</v>
      </c>
      <c r="AM302" s="26">
        <v>45317</v>
      </c>
      <c r="AN302" s="23" t="s">
        <v>108</v>
      </c>
      <c r="AO302" s="23" t="s">
        <v>108</v>
      </c>
      <c r="AP302" t="s">
        <v>109</v>
      </c>
      <c r="AQ302" t="s">
        <v>2281</v>
      </c>
      <c r="AR302" t="s">
        <v>2282</v>
      </c>
      <c r="AS302" t="s">
        <v>700</v>
      </c>
      <c r="AT302" s="23">
        <v>80111600</v>
      </c>
      <c r="AU302" s="58" t="s">
        <v>2283</v>
      </c>
      <c r="AV302" s="23" t="s">
        <v>113</v>
      </c>
      <c r="AW302" s="20" t="s">
        <v>114</v>
      </c>
      <c r="AX302" s="26">
        <v>45317</v>
      </c>
      <c r="AY302" s="20" t="s">
        <v>115</v>
      </c>
      <c r="AZ302" s="26">
        <v>45317</v>
      </c>
      <c r="BA302" s="26">
        <v>45323</v>
      </c>
      <c r="BB302" s="26">
        <v>45656</v>
      </c>
      <c r="BC302" s="35">
        <f>+Tabla3[[#This Row],[FECHA TERMINACION
(INICIAL)]]-Tabla3[[#This Row],[FECHA INICIO]]</f>
        <v>333</v>
      </c>
      <c r="BD302" s="35">
        <f>+Tabla3[[#This Row],[PLAZO DE EJECUCIÓN EN DÍAS (INICIAL)]]/30</f>
        <v>11.1</v>
      </c>
      <c r="BE302" t="s">
        <v>2284</v>
      </c>
      <c r="BF302" s="29">
        <f>+[1]BD_2!E302</f>
        <v>0</v>
      </c>
      <c r="BG302" s="29">
        <f>[1]BD_2!BA302</f>
        <v>0</v>
      </c>
      <c r="BH302" s="23">
        <f>[1]BD_2!CF302</f>
        <v>0</v>
      </c>
      <c r="BI302" s="23">
        <f>+COUNTIF(Tabla3[[#This Row],[VALOR REDUCIDO]:[TOTAL TIEMPO PRORROGADO EN DÍAS
]],"&lt;&gt;0")</f>
        <v>0</v>
      </c>
      <c r="BJ302" s="23" t="str">
        <f>+[1]BD_2!CG302</f>
        <v>2 NO</v>
      </c>
      <c r="BK302" s="26" t="str">
        <f>[1]BD_2!CL302</f>
        <v>2 NO</v>
      </c>
      <c r="BL302" s="23" t="s">
        <v>98</v>
      </c>
      <c r="BM302">
        <f t="shared" si="24"/>
        <v>333</v>
      </c>
      <c r="BN302" s="36">
        <f t="shared" si="25"/>
        <v>45323</v>
      </c>
      <c r="BO302" s="36">
        <f t="shared" si="26"/>
        <v>45656</v>
      </c>
      <c r="BP302" s="37" t="e">
        <f>IF(((#REF!-$BN302)/($BO302-$BN302))&gt;=100%,100%,((#REF!-$BN302)/($BO302-$BN302)))</f>
        <v>#REF!</v>
      </c>
      <c r="BQ302" s="29">
        <f t="shared" si="22"/>
        <v>88000000</v>
      </c>
      <c r="BR302" s="23" t="e">
        <f>+IF(BK302="1 SI","FINALIZADO",IF($BO302&lt;=#REF!,"FINALIZADO","EJECUCIÓN"))</f>
        <v>#REF!</v>
      </c>
      <c r="BS302" s="23">
        <v>88000000</v>
      </c>
      <c r="BT302" s="23">
        <f>+Tabla3[[#This Row],[VALOR TOTAL DE CONTRATO (ANTES DE LIQUIDACIÓN - LIBERACIÓN DE SALDOS)]]-Tabla3[[#This Row],[RECURSO TOTALES DESEMBOLSADOS]]</f>
        <v>0</v>
      </c>
      <c r="BU302" s="23"/>
      <c r="BW302" s="23" t="s">
        <v>98</v>
      </c>
      <c r="BX302" s="23" t="str">
        <f t="shared" si="23"/>
        <v>enero</v>
      </c>
      <c r="BY302" s="23" t="s">
        <v>113</v>
      </c>
      <c r="BZ302" s="23" t="s">
        <v>113</v>
      </c>
      <c r="CA302" s="23" t="s">
        <v>113</v>
      </c>
      <c r="CB302" t="s">
        <v>117</v>
      </c>
      <c r="CC302" t="s">
        <v>118</v>
      </c>
    </row>
    <row r="303" spans="1:81" x14ac:dyDescent="0.25">
      <c r="A303" s="23">
        <v>2024</v>
      </c>
      <c r="B303" s="25">
        <v>285</v>
      </c>
      <c r="C303" s="23" t="s">
        <v>87</v>
      </c>
      <c r="D303" t="s">
        <v>88</v>
      </c>
      <c r="E303" t="s">
        <v>89</v>
      </c>
      <c r="F303" t="s">
        <v>90</v>
      </c>
      <c r="G303" t="s">
        <v>91</v>
      </c>
      <c r="H303" s="23" t="s">
        <v>92</v>
      </c>
      <c r="I303" s="23" t="s">
        <v>119</v>
      </c>
      <c r="J303" t="s">
        <v>2285</v>
      </c>
      <c r="K303" s="23" t="s">
        <v>95</v>
      </c>
      <c r="L303" s="20" t="s">
        <v>121</v>
      </c>
      <c r="M303" s="28" t="s">
        <v>2286</v>
      </c>
      <c r="N303" s="23"/>
      <c r="O303" s="23" t="s">
        <v>98</v>
      </c>
      <c r="P303" s="20" t="s">
        <v>693</v>
      </c>
      <c r="Q303" s="20" t="s">
        <v>693</v>
      </c>
      <c r="R303" t="s">
        <v>2287</v>
      </c>
      <c r="S303" t="s">
        <v>2288</v>
      </c>
      <c r="T303" t="s">
        <v>2289</v>
      </c>
      <c r="U303" s="6">
        <v>67100000</v>
      </c>
      <c r="V303" s="6">
        <v>67100000</v>
      </c>
      <c r="W303" s="29">
        <v>6100000</v>
      </c>
      <c r="X303" s="29">
        <v>0</v>
      </c>
      <c r="Y303" s="23" t="s">
        <v>104</v>
      </c>
      <c r="Z303" t="s">
        <v>98</v>
      </c>
      <c r="AA303" t="s">
        <v>105</v>
      </c>
      <c r="AB303" s="30"/>
      <c r="AC303" s="30"/>
      <c r="AD303" s="30"/>
      <c r="AE303" s="24">
        <v>2624</v>
      </c>
      <c r="AF303" s="31">
        <v>45294</v>
      </c>
      <c r="AG303">
        <v>44924</v>
      </c>
      <c r="AH303" s="26">
        <v>45320</v>
      </c>
      <c r="AI303" s="32" t="s">
        <v>106</v>
      </c>
      <c r="AJ303" t="s">
        <v>2030</v>
      </c>
      <c r="AK303" s="33"/>
      <c r="AL303" t="s">
        <v>98</v>
      </c>
      <c r="AM303" s="26">
        <v>45316</v>
      </c>
      <c r="AN303" s="23" t="s">
        <v>108</v>
      </c>
      <c r="AO303" s="23" t="s">
        <v>108</v>
      </c>
      <c r="AP303" t="s">
        <v>109</v>
      </c>
      <c r="AQ303" t="s">
        <v>2281</v>
      </c>
      <c r="AR303" t="s">
        <v>2282</v>
      </c>
      <c r="AS303" t="s">
        <v>700</v>
      </c>
      <c r="AT303" s="23">
        <v>80111600</v>
      </c>
      <c r="AU303" s="58" t="s">
        <v>2290</v>
      </c>
      <c r="AV303" s="23" t="s">
        <v>113</v>
      </c>
      <c r="AW303" s="20" t="s">
        <v>114</v>
      </c>
      <c r="AX303" s="26">
        <v>45316</v>
      </c>
      <c r="AY303" s="20" t="s">
        <v>115</v>
      </c>
      <c r="AZ303" s="26">
        <v>45316</v>
      </c>
      <c r="BA303" s="26">
        <v>45320</v>
      </c>
      <c r="BB303" s="26">
        <v>45654</v>
      </c>
      <c r="BC303" s="35">
        <f>+Tabla3[[#This Row],[FECHA TERMINACION
(INICIAL)]]-Tabla3[[#This Row],[FECHA INICIO]]</f>
        <v>334</v>
      </c>
      <c r="BD303" s="35">
        <f>+Tabla3[[#This Row],[PLAZO DE EJECUCIÓN EN DÍAS (INICIAL)]]/30</f>
        <v>11.133333333333333</v>
      </c>
      <c r="BE303" t="s">
        <v>2284</v>
      </c>
      <c r="BF303" s="29">
        <f>+[1]BD_2!E303</f>
        <v>0</v>
      </c>
      <c r="BG303" s="29">
        <f>[1]BD_2!BA303</f>
        <v>0</v>
      </c>
      <c r="BH303" s="23">
        <f>[1]BD_2!CF303</f>
        <v>0</v>
      </c>
      <c r="BI303" s="23">
        <f>+COUNTIF(Tabla3[[#This Row],[VALOR REDUCIDO]:[TOTAL TIEMPO PRORROGADO EN DÍAS
]],"&lt;&gt;0")</f>
        <v>0</v>
      </c>
      <c r="BJ303" s="23" t="str">
        <f>+[1]BD_2!CG303</f>
        <v>2 NO</v>
      </c>
      <c r="BK303" s="26" t="str">
        <f>[1]BD_2!CL303</f>
        <v>2 NO</v>
      </c>
      <c r="BL303" s="23" t="s">
        <v>98</v>
      </c>
      <c r="BM303">
        <f t="shared" si="24"/>
        <v>334</v>
      </c>
      <c r="BN303" s="36">
        <f t="shared" si="25"/>
        <v>45320</v>
      </c>
      <c r="BO303" s="36">
        <f t="shared" si="26"/>
        <v>45654</v>
      </c>
      <c r="BP303" s="37" t="e">
        <f>IF(((#REF!-$BN303)/($BO303-$BN303))&gt;=100%,100%,((#REF!-$BN303)/($BO303-$BN303)))</f>
        <v>#REF!</v>
      </c>
      <c r="BQ303" s="29">
        <f t="shared" si="22"/>
        <v>67100000</v>
      </c>
      <c r="BR303" s="23" t="e">
        <f>+IF(BK303="1 SI","FINALIZADO",IF($BO303&lt;=#REF!,"FINALIZADO","EJECUCIÓN"))</f>
        <v>#REF!</v>
      </c>
      <c r="BS303" s="23">
        <v>67100000</v>
      </c>
      <c r="BT303" s="23">
        <f>+Tabla3[[#This Row],[VALOR TOTAL DE CONTRATO (ANTES DE LIQUIDACIÓN - LIBERACIÓN DE SALDOS)]]-Tabla3[[#This Row],[RECURSO TOTALES DESEMBOLSADOS]]</f>
        <v>0</v>
      </c>
      <c r="BU303" s="23"/>
      <c r="BW303" s="23" t="s">
        <v>98</v>
      </c>
      <c r="BX303" s="23" t="str">
        <f t="shared" si="23"/>
        <v>enero</v>
      </c>
      <c r="BY303" s="23" t="s">
        <v>113</v>
      </c>
      <c r="BZ303" s="23" t="s">
        <v>113</v>
      </c>
      <c r="CA303" s="23" t="s">
        <v>113</v>
      </c>
      <c r="CB303" t="s">
        <v>117</v>
      </c>
      <c r="CC303" t="s">
        <v>118</v>
      </c>
    </row>
    <row r="304" spans="1:81" x14ac:dyDescent="0.25">
      <c r="A304" s="23">
        <v>2024</v>
      </c>
      <c r="B304" s="25">
        <v>286</v>
      </c>
      <c r="C304" s="23" t="s">
        <v>87</v>
      </c>
      <c r="D304" t="s">
        <v>88</v>
      </c>
      <c r="E304" t="s">
        <v>89</v>
      </c>
      <c r="F304" t="s">
        <v>90</v>
      </c>
      <c r="G304" t="s">
        <v>91</v>
      </c>
      <c r="H304" s="23" t="s">
        <v>92</v>
      </c>
      <c r="I304" s="23" t="s">
        <v>119</v>
      </c>
      <c r="J304" t="s">
        <v>2291</v>
      </c>
      <c r="K304" s="23" t="s">
        <v>95</v>
      </c>
      <c r="L304" s="20" t="s">
        <v>1585</v>
      </c>
      <c r="M304" s="28" t="s">
        <v>2292</v>
      </c>
      <c r="N304" s="23"/>
      <c r="O304" s="23" t="s">
        <v>98</v>
      </c>
      <c r="P304" s="20" t="s">
        <v>100</v>
      </c>
      <c r="Q304" s="20" t="s">
        <v>100</v>
      </c>
      <c r="R304" t="s">
        <v>2293</v>
      </c>
      <c r="S304" t="s">
        <v>2294</v>
      </c>
      <c r="T304" t="s">
        <v>2295</v>
      </c>
      <c r="U304" s="6">
        <v>89833333</v>
      </c>
      <c r="V304" s="6">
        <v>89833333</v>
      </c>
      <c r="W304" s="29">
        <v>8000000</v>
      </c>
      <c r="X304" s="29">
        <v>0</v>
      </c>
      <c r="Y304" s="23" t="s">
        <v>104</v>
      </c>
      <c r="Z304" t="s">
        <v>98</v>
      </c>
      <c r="AA304" t="s">
        <v>105</v>
      </c>
      <c r="AB304" s="30"/>
      <c r="AC304" s="30"/>
      <c r="AD304" s="30"/>
      <c r="AE304" s="24">
        <v>3924</v>
      </c>
      <c r="AF304" s="31">
        <v>45294</v>
      </c>
      <c r="AG304">
        <v>43624</v>
      </c>
      <c r="AH304" s="26">
        <v>45317</v>
      </c>
      <c r="AI304" s="32" t="s">
        <v>106</v>
      </c>
      <c r="AJ304" t="s">
        <v>173</v>
      </c>
      <c r="AK304" s="33"/>
      <c r="AL304" t="s">
        <v>98</v>
      </c>
      <c r="AM304" s="26">
        <v>45316</v>
      </c>
      <c r="AN304" s="23" t="s">
        <v>108</v>
      </c>
      <c r="AO304" s="23" t="s">
        <v>108</v>
      </c>
      <c r="AP304" t="s">
        <v>109</v>
      </c>
      <c r="AQ304" t="s">
        <v>174</v>
      </c>
      <c r="AR304" t="s">
        <v>175</v>
      </c>
      <c r="AS304" t="s">
        <v>100</v>
      </c>
      <c r="AT304" s="23">
        <v>80111600</v>
      </c>
      <c r="AU304" s="58" t="s">
        <v>2296</v>
      </c>
      <c r="AV304" s="23" t="s">
        <v>113</v>
      </c>
      <c r="AW304" s="20" t="s">
        <v>114</v>
      </c>
      <c r="AX304" s="26">
        <v>45316</v>
      </c>
      <c r="AY304" s="20" t="s">
        <v>115</v>
      </c>
      <c r="AZ304" s="26">
        <v>45316</v>
      </c>
      <c r="BA304" s="26">
        <v>45317</v>
      </c>
      <c r="BB304" s="26">
        <v>45656</v>
      </c>
      <c r="BC304" s="35">
        <f>+Tabla3[[#This Row],[FECHA TERMINACION
(INICIAL)]]-Tabla3[[#This Row],[FECHA INICIO]]</f>
        <v>339</v>
      </c>
      <c r="BD304" s="35">
        <f>+Tabla3[[#This Row],[PLAZO DE EJECUCIÓN EN DÍAS (INICIAL)]]/30</f>
        <v>11.3</v>
      </c>
      <c r="BE304" t="s">
        <v>2297</v>
      </c>
      <c r="BF304" s="29">
        <f>+[1]BD_2!E304</f>
        <v>0</v>
      </c>
      <c r="BG304" s="29">
        <f>[1]BD_2!BA304</f>
        <v>0</v>
      </c>
      <c r="BH304" s="23">
        <f>[1]BD_2!CF304</f>
        <v>0</v>
      </c>
      <c r="BI304" s="23">
        <f>+COUNTIF(Tabla3[[#This Row],[VALOR REDUCIDO]:[TOTAL TIEMPO PRORROGADO EN DÍAS
]],"&lt;&gt;0")</f>
        <v>0</v>
      </c>
      <c r="BJ304" s="23" t="str">
        <f>+[1]BD_2!CG304</f>
        <v>2 NO</v>
      </c>
      <c r="BK304" s="26" t="str">
        <f>[1]BD_2!CL304</f>
        <v>2 NO</v>
      </c>
      <c r="BL304" s="23" t="s">
        <v>98</v>
      </c>
      <c r="BM304">
        <f t="shared" si="24"/>
        <v>339</v>
      </c>
      <c r="BN304" s="36">
        <f t="shared" si="25"/>
        <v>45317</v>
      </c>
      <c r="BO304" s="36">
        <f t="shared" si="26"/>
        <v>45656</v>
      </c>
      <c r="BP304" s="37" t="e">
        <f>IF(((#REF!-$BN304)/($BO304-$BN304))&gt;=100%,100%,((#REF!-$BN304)/($BO304-$BN304)))</f>
        <v>#REF!</v>
      </c>
      <c r="BQ304" s="29">
        <f t="shared" ref="BQ304:BQ367" si="27">$V304+$BG304-$BF304</f>
        <v>89833333</v>
      </c>
      <c r="BR304" s="23" t="e">
        <f>+IF(BK304="1 SI","FINALIZADO",IF($BO304&lt;=#REF!,"FINALIZADO","EJECUCIÓN"))</f>
        <v>#REF!</v>
      </c>
      <c r="BS304" s="23">
        <v>89333333</v>
      </c>
      <c r="BT304" s="23">
        <f>+Tabla3[[#This Row],[VALOR TOTAL DE CONTRATO (ANTES DE LIQUIDACIÓN - LIBERACIÓN DE SALDOS)]]-Tabla3[[#This Row],[RECURSO TOTALES DESEMBOLSADOS]]</f>
        <v>500000</v>
      </c>
      <c r="BU304" s="23"/>
      <c r="BW304" s="23" t="s">
        <v>98</v>
      </c>
      <c r="BX304" s="23" t="str">
        <f t="shared" si="23"/>
        <v>enero</v>
      </c>
      <c r="BY304" s="23" t="s">
        <v>113</v>
      </c>
      <c r="BZ304" s="23" t="s">
        <v>113</v>
      </c>
      <c r="CA304" s="23" t="s">
        <v>113</v>
      </c>
      <c r="CB304" t="s">
        <v>117</v>
      </c>
      <c r="CC304" t="s">
        <v>118</v>
      </c>
    </row>
    <row r="305" spans="1:81" x14ac:dyDescent="0.25">
      <c r="A305" s="23">
        <v>2024</v>
      </c>
      <c r="B305" s="25">
        <v>287</v>
      </c>
      <c r="C305" s="23" t="s">
        <v>87</v>
      </c>
      <c r="D305" t="s">
        <v>88</v>
      </c>
      <c r="E305" t="s">
        <v>89</v>
      </c>
      <c r="F305" t="s">
        <v>90</v>
      </c>
      <c r="G305" t="s">
        <v>91</v>
      </c>
      <c r="H305" s="23" t="s">
        <v>92</v>
      </c>
      <c r="I305" s="23" t="s">
        <v>119</v>
      </c>
      <c r="J305" t="s">
        <v>2298</v>
      </c>
      <c r="K305" s="23" t="s">
        <v>95</v>
      </c>
      <c r="L305" s="20" t="s">
        <v>358</v>
      </c>
      <c r="M305" s="28" t="s">
        <v>2299</v>
      </c>
      <c r="N305" s="23"/>
      <c r="O305" s="23" t="s">
        <v>98</v>
      </c>
      <c r="P305" s="20" t="s">
        <v>693</v>
      </c>
      <c r="Q305" s="20" t="s">
        <v>693</v>
      </c>
      <c r="R305" t="s">
        <v>2300</v>
      </c>
      <c r="S305" t="s">
        <v>2301</v>
      </c>
      <c r="T305" t="s">
        <v>2302</v>
      </c>
      <c r="U305" s="6">
        <v>74800000</v>
      </c>
      <c r="V305" s="6">
        <v>74800000</v>
      </c>
      <c r="W305" s="29">
        <v>6800000</v>
      </c>
      <c r="X305" s="29">
        <v>0</v>
      </c>
      <c r="Y305" s="23" t="s">
        <v>104</v>
      </c>
      <c r="Z305" t="s">
        <v>98</v>
      </c>
      <c r="AA305" t="s">
        <v>105</v>
      </c>
      <c r="AB305" s="30"/>
      <c r="AC305" s="30"/>
      <c r="AD305" s="30"/>
      <c r="AE305" s="24">
        <v>3524</v>
      </c>
      <c r="AF305" s="31">
        <v>45294</v>
      </c>
      <c r="AG305">
        <v>42324</v>
      </c>
      <c r="AH305" s="26">
        <v>45317</v>
      </c>
      <c r="AI305" s="32" t="s">
        <v>106</v>
      </c>
      <c r="AJ305" t="s">
        <v>697</v>
      </c>
      <c r="AK305" s="33"/>
      <c r="AL305" t="s">
        <v>98</v>
      </c>
      <c r="AM305" s="26">
        <v>45316</v>
      </c>
      <c r="AN305" s="23" t="s">
        <v>108</v>
      </c>
      <c r="AO305" s="23" t="s">
        <v>108</v>
      </c>
      <c r="AP305" t="s">
        <v>109</v>
      </c>
      <c r="AQ305" t="s">
        <v>1528</v>
      </c>
      <c r="AR305" t="s">
        <v>1529</v>
      </c>
      <c r="AS305" t="s">
        <v>700</v>
      </c>
      <c r="AT305" s="23">
        <v>80111600</v>
      </c>
      <c r="AU305" s="58" t="s">
        <v>2303</v>
      </c>
      <c r="AV305" s="23" t="s">
        <v>113</v>
      </c>
      <c r="AW305" s="20" t="s">
        <v>114</v>
      </c>
      <c r="AX305" s="26">
        <v>45316</v>
      </c>
      <c r="AY305" s="20" t="s">
        <v>115</v>
      </c>
      <c r="AZ305" s="26">
        <v>45316</v>
      </c>
      <c r="BA305" s="26">
        <v>45317</v>
      </c>
      <c r="BB305" s="26">
        <v>45651</v>
      </c>
      <c r="BC305" s="35">
        <f>+Tabla3[[#This Row],[FECHA TERMINACION
(INICIAL)]]-Tabla3[[#This Row],[FECHA INICIO]]</f>
        <v>334</v>
      </c>
      <c r="BD305" s="35">
        <f>+Tabla3[[#This Row],[PLAZO DE EJECUCIÓN EN DÍAS (INICIAL)]]/30</f>
        <v>11.133333333333333</v>
      </c>
      <c r="BE305" t="s">
        <v>2304</v>
      </c>
      <c r="BF305" s="29">
        <f>+[1]BD_2!E305</f>
        <v>0</v>
      </c>
      <c r="BG305" s="29">
        <f>[1]BD_2!BA305</f>
        <v>0</v>
      </c>
      <c r="BH305" s="23">
        <f>[1]BD_2!CF305</f>
        <v>0</v>
      </c>
      <c r="BI305" s="23">
        <f>+COUNTIF(Tabla3[[#This Row],[VALOR REDUCIDO]:[TOTAL TIEMPO PRORROGADO EN DÍAS
]],"&lt;&gt;0")</f>
        <v>0</v>
      </c>
      <c r="BJ305" s="23" t="str">
        <f>+[1]BD_2!CG305</f>
        <v>2 NO</v>
      </c>
      <c r="BK305" s="26" t="str">
        <f>[1]BD_2!CL305</f>
        <v>2 NO</v>
      </c>
      <c r="BL305" s="23" t="s">
        <v>98</v>
      </c>
      <c r="BM305">
        <f t="shared" si="24"/>
        <v>334</v>
      </c>
      <c r="BN305" s="36">
        <f t="shared" si="25"/>
        <v>45317</v>
      </c>
      <c r="BO305" s="36">
        <f t="shared" si="26"/>
        <v>45651</v>
      </c>
      <c r="BP305" s="37" t="e">
        <f>IF(((#REF!-$BN305)/($BO305-$BN305))&gt;=100%,100%,((#REF!-$BN305)/($BO305-$BN305)))</f>
        <v>#REF!</v>
      </c>
      <c r="BQ305" s="29">
        <f t="shared" si="27"/>
        <v>74800000</v>
      </c>
      <c r="BR305" s="23" t="e">
        <f>+IF(BK305="1 SI","FINALIZADO",IF($BO305&lt;=#REF!,"FINALIZADO","EJECUCIÓN"))</f>
        <v>#REF!</v>
      </c>
      <c r="BS305" s="23">
        <v>74800000</v>
      </c>
      <c r="BT305" s="23">
        <f>+Tabla3[[#This Row],[VALOR TOTAL DE CONTRATO (ANTES DE LIQUIDACIÓN - LIBERACIÓN DE SALDOS)]]-Tabla3[[#This Row],[RECURSO TOTALES DESEMBOLSADOS]]</f>
        <v>0</v>
      </c>
      <c r="BU305" s="23"/>
      <c r="BW305" s="23" t="s">
        <v>98</v>
      </c>
      <c r="BX305" s="23" t="str">
        <f t="shared" si="23"/>
        <v>enero</v>
      </c>
      <c r="BY305" s="23" t="s">
        <v>113</v>
      </c>
      <c r="BZ305" s="23" t="s">
        <v>113</v>
      </c>
      <c r="CA305" s="23" t="s">
        <v>113</v>
      </c>
      <c r="CB305" t="s">
        <v>117</v>
      </c>
      <c r="CC305" t="s">
        <v>118</v>
      </c>
    </row>
    <row r="306" spans="1:81" x14ac:dyDescent="0.25">
      <c r="A306" s="23">
        <v>2024</v>
      </c>
      <c r="B306" s="25">
        <v>288</v>
      </c>
      <c r="C306" s="23" t="s">
        <v>87</v>
      </c>
      <c r="D306" t="s">
        <v>88</v>
      </c>
      <c r="E306" t="s">
        <v>89</v>
      </c>
      <c r="F306" t="s">
        <v>90</v>
      </c>
      <c r="G306" t="s">
        <v>91</v>
      </c>
      <c r="H306" s="23" t="s">
        <v>92</v>
      </c>
      <c r="I306" s="23" t="s">
        <v>119</v>
      </c>
      <c r="J306" t="s">
        <v>2305</v>
      </c>
      <c r="K306" s="23" t="s">
        <v>95</v>
      </c>
      <c r="L306" s="20" t="s">
        <v>130</v>
      </c>
      <c r="M306" s="28" t="s">
        <v>2306</v>
      </c>
      <c r="N306" s="23"/>
      <c r="O306" s="23" t="s">
        <v>98</v>
      </c>
      <c r="P306" s="20" t="s">
        <v>335</v>
      </c>
      <c r="Q306" s="20" t="s">
        <v>335</v>
      </c>
      <c r="R306" t="s">
        <v>2307</v>
      </c>
      <c r="S306" t="s">
        <v>2308</v>
      </c>
      <c r="T306" t="s">
        <v>2309</v>
      </c>
      <c r="U306" s="6">
        <v>78034000</v>
      </c>
      <c r="V306" s="6">
        <v>78034000</v>
      </c>
      <c r="W306" s="29">
        <v>7094000</v>
      </c>
      <c r="X306" s="29">
        <v>0</v>
      </c>
      <c r="Y306" s="23" t="s">
        <v>104</v>
      </c>
      <c r="Z306" t="s">
        <v>98</v>
      </c>
      <c r="AA306" t="s">
        <v>105</v>
      </c>
      <c r="AB306" s="30"/>
      <c r="AC306" s="30"/>
      <c r="AD306" s="30"/>
      <c r="AE306" s="24">
        <v>4224</v>
      </c>
      <c r="AF306" s="31">
        <v>45294</v>
      </c>
      <c r="AG306">
        <v>45024</v>
      </c>
      <c r="AH306" s="26">
        <v>45320</v>
      </c>
      <c r="AI306" s="32" t="s">
        <v>106</v>
      </c>
      <c r="AJ306" t="s">
        <v>532</v>
      </c>
      <c r="AK306" s="33"/>
      <c r="AL306" t="s">
        <v>98</v>
      </c>
      <c r="AM306" s="26">
        <v>45317</v>
      </c>
      <c r="AN306" s="23" t="s">
        <v>108</v>
      </c>
      <c r="AO306" s="23" t="s">
        <v>108</v>
      </c>
      <c r="AP306" t="s">
        <v>109</v>
      </c>
      <c r="AQ306" t="s">
        <v>340</v>
      </c>
      <c r="AR306" t="s">
        <v>341</v>
      </c>
      <c r="AS306" t="s">
        <v>342</v>
      </c>
      <c r="AT306" s="23">
        <v>80111600</v>
      </c>
      <c r="AU306" s="58" t="s">
        <v>2310</v>
      </c>
      <c r="AV306" s="23" t="s">
        <v>113</v>
      </c>
      <c r="AW306" s="20" t="s">
        <v>114</v>
      </c>
      <c r="AX306" s="26">
        <v>45317</v>
      </c>
      <c r="AY306" s="20" t="s">
        <v>144</v>
      </c>
      <c r="AZ306" s="26">
        <v>45317</v>
      </c>
      <c r="BA306" s="26">
        <v>45320</v>
      </c>
      <c r="BB306" s="26">
        <v>45654</v>
      </c>
      <c r="BC306" s="35">
        <f>+Tabla3[[#This Row],[FECHA TERMINACION
(INICIAL)]]-Tabla3[[#This Row],[FECHA INICIO]]</f>
        <v>334</v>
      </c>
      <c r="BD306" s="35">
        <f>+Tabla3[[#This Row],[PLAZO DE EJECUCIÓN EN DÍAS (INICIAL)]]/30</f>
        <v>11.133333333333333</v>
      </c>
      <c r="BE306" t="s">
        <v>2311</v>
      </c>
      <c r="BF306" s="29">
        <f>+[1]BD_2!E306</f>
        <v>0</v>
      </c>
      <c r="BG306" s="29">
        <f>[1]BD_2!BA306</f>
        <v>0</v>
      </c>
      <c r="BH306" s="23">
        <f>[1]BD_2!CF306</f>
        <v>0</v>
      </c>
      <c r="BI306" s="23">
        <f>+COUNTIF(Tabla3[[#This Row],[VALOR REDUCIDO]:[TOTAL TIEMPO PRORROGADO EN DÍAS
]],"&lt;&gt;0")</f>
        <v>0</v>
      </c>
      <c r="BJ306" s="23" t="str">
        <f>+[1]BD_2!CG306</f>
        <v>2 NO</v>
      </c>
      <c r="BK306" s="26" t="str">
        <f>[1]BD_2!CL306</f>
        <v>2 NO</v>
      </c>
      <c r="BL306" s="23" t="s">
        <v>98</v>
      </c>
      <c r="BM306">
        <f t="shared" si="24"/>
        <v>334</v>
      </c>
      <c r="BN306" s="36">
        <f t="shared" si="25"/>
        <v>45320</v>
      </c>
      <c r="BO306" s="36">
        <f t="shared" si="26"/>
        <v>45654</v>
      </c>
      <c r="BP306" s="37" t="e">
        <f>IF(((#REF!-$BN306)/($BO306-$BN306))&gt;=100%,100%,((#REF!-$BN306)/($BO306-$BN306)))</f>
        <v>#REF!</v>
      </c>
      <c r="BQ306" s="29">
        <f t="shared" si="27"/>
        <v>78034000</v>
      </c>
      <c r="BR306" s="23" t="e">
        <f>+IF(BK306="1 SI","FINALIZADO",IF($BO306&lt;=#REF!,"FINALIZADO","EJECUCIÓN"))</f>
        <v>#REF!</v>
      </c>
      <c r="BS306" s="23">
        <v>78034000</v>
      </c>
      <c r="BT306" s="23">
        <f>+Tabla3[[#This Row],[VALOR TOTAL DE CONTRATO (ANTES DE LIQUIDACIÓN - LIBERACIÓN DE SALDOS)]]-Tabla3[[#This Row],[RECURSO TOTALES DESEMBOLSADOS]]</f>
        <v>0</v>
      </c>
      <c r="BU306" s="23"/>
      <c r="BW306" s="23" t="s">
        <v>98</v>
      </c>
      <c r="BX306" s="23" t="str">
        <f t="shared" si="23"/>
        <v>enero</v>
      </c>
      <c r="BY306" s="23" t="s">
        <v>113</v>
      </c>
      <c r="BZ306" s="23" t="s">
        <v>113</v>
      </c>
      <c r="CA306" s="23" t="s">
        <v>113</v>
      </c>
      <c r="CB306" t="s">
        <v>117</v>
      </c>
      <c r="CC306" t="s">
        <v>118</v>
      </c>
    </row>
    <row r="307" spans="1:81" x14ac:dyDescent="0.25">
      <c r="A307" s="23">
        <v>2024</v>
      </c>
      <c r="B307" s="25">
        <v>289</v>
      </c>
      <c r="C307" s="23" t="s">
        <v>87</v>
      </c>
      <c r="D307" t="s">
        <v>88</v>
      </c>
      <c r="E307" t="s">
        <v>89</v>
      </c>
      <c r="F307" t="s">
        <v>90</v>
      </c>
      <c r="G307" t="s">
        <v>91</v>
      </c>
      <c r="H307" s="23" t="s">
        <v>92</v>
      </c>
      <c r="I307" s="23" t="s">
        <v>119</v>
      </c>
      <c r="J307" t="s">
        <v>2312</v>
      </c>
      <c r="K307" s="23" t="s">
        <v>95</v>
      </c>
      <c r="L307" s="20" t="s">
        <v>2313</v>
      </c>
      <c r="M307" s="28" t="s">
        <v>2314</v>
      </c>
      <c r="N307" s="23"/>
      <c r="O307" s="23" t="s">
        <v>98</v>
      </c>
      <c r="P307" s="20" t="s">
        <v>867</v>
      </c>
      <c r="Q307" s="20" t="s">
        <v>867</v>
      </c>
      <c r="R307" t="s">
        <v>2315</v>
      </c>
      <c r="S307" t="s">
        <v>2316</v>
      </c>
      <c r="T307" t="s">
        <v>2317</v>
      </c>
      <c r="U307" s="6">
        <v>106530000</v>
      </c>
      <c r="V307" s="6">
        <v>106530000</v>
      </c>
      <c r="W307" s="29">
        <v>9540000</v>
      </c>
      <c r="X307" s="29">
        <v>0</v>
      </c>
      <c r="Y307" s="23" t="s">
        <v>104</v>
      </c>
      <c r="Z307" t="s">
        <v>98</v>
      </c>
      <c r="AA307" t="s">
        <v>105</v>
      </c>
      <c r="AB307" s="30"/>
      <c r="AC307" s="30"/>
      <c r="AD307" s="30"/>
      <c r="AE307" s="24">
        <v>5624</v>
      </c>
      <c r="AF307" s="31">
        <v>45295</v>
      </c>
      <c r="AG307">
        <v>39124</v>
      </c>
      <c r="AH307" s="26">
        <v>45316</v>
      </c>
      <c r="AI307" s="32" t="s">
        <v>106</v>
      </c>
      <c r="AJ307" t="s">
        <v>871</v>
      </c>
      <c r="AK307" s="33"/>
      <c r="AL307" t="s">
        <v>98</v>
      </c>
      <c r="AM307" s="26">
        <v>45315</v>
      </c>
      <c r="AN307" s="23" t="s">
        <v>108</v>
      </c>
      <c r="AO307" s="23" t="s">
        <v>108</v>
      </c>
      <c r="AP307" t="s">
        <v>109</v>
      </c>
      <c r="AQ307" t="s">
        <v>872</v>
      </c>
      <c r="AR307" t="s">
        <v>873</v>
      </c>
      <c r="AS307" t="s">
        <v>874</v>
      </c>
      <c r="AT307" s="23">
        <v>80111600</v>
      </c>
      <c r="AU307" s="58" t="s">
        <v>2318</v>
      </c>
      <c r="AV307" s="23" t="s">
        <v>113</v>
      </c>
      <c r="AW307" s="20" t="s">
        <v>114</v>
      </c>
      <c r="AX307" s="26">
        <v>45315</v>
      </c>
      <c r="AY307" s="20" t="s">
        <v>115</v>
      </c>
      <c r="AZ307" s="26">
        <v>45315</v>
      </c>
      <c r="BA307" s="26">
        <v>45316</v>
      </c>
      <c r="BB307" s="26">
        <v>45655</v>
      </c>
      <c r="BC307" s="35">
        <f>+Tabla3[[#This Row],[FECHA TERMINACION
(INICIAL)]]-Tabla3[[#This Row],[FECHA INICIO]]</f>
        <v>339</v>
      </c>
      <c r="BD307" s="35">
        <f>+Tabla3[[#This Row],[PLAZO DE EJECUCIÓN EN DÍAS (INICIAL)]]/30</f>
        <v>11.3</v>
      </c>
      <c r="BE307" t="s">
        <v>2319</v>
      </c>
      <c r="BF307" s="29">
        <f>+[1]BD_2!E307</f>
        <v>0</v>
      </c>
      <c r="BG307" s="29">
        <f>[1]BD_2!BA307</f>
        <v>0</v>
      </c>
      <c r="BH307" s="23">
        <f>[1]BD_2!CF307</f>
        <v>0</v>
      </c>
      <c r="BI307" s="23">
        <f>+COUNTIF(Tabla3[[#This Row],[VALOR REDUCIDO]:[TOTAL TIEMPO PRORROGADO EN DÍAS
]],"&lt;&gt;0")</f>
        <v>0</v>
      </c>
      <c r="BJ307" s="23" t="str">
        <f>+[1]BD_2!CG307</f>
        <v>2 NO</v>
      </c>
      <c r="BK307" s="26" t="str">
        <f>[1]BD_2!CL307</f>
        <v>2 NO</v>
      </c>
      <c r="BL307" s="23" t="s">
        <v>98</v>
      </c>
      <c r="BM307">
        <f t="shared" si="24"/>
        <v>339</v>
      </c>
      <c r="BN307" s="36">
        <f t="shared" si="25"/>
        <v>45316</v>
      </c>
      <c r="BO307" s="36">
        <f t="shared" si="26"/>
        <v>45655</v>
      </c>
      <c r="BP307" s="37" t="e">
        <f>IF(((#REF!-$BN307)/($BO307-$BN307))&gt;=100%,100%,((#REF!-$BN307)/($BO307-$BN307)))</f>
        <v>#REF!</v>
      </c>
      <c r="BQ307" s="29">
        <f t="shared" si="27"/>
        <v>106530000</v>
      </c>
      <c r="BR307" s="23" t="e">
        <f>+IF(BK307="1 SI","FINALIZADO",IF($BO307&lt;=#REF!,"FINALIZADO","EJECUCIÓN"))</f>
        <v>#REF!</v>
      </c>
      <c r="BS307" s="23">
        <v>106530000</v>
      </c>
      <c r="BT307" s="23">
        <f>+Tabla3[[#This Row],[VALOR TOTAL DE CONTRATO (ANTES DE LIQUIDACIÓN - LIBERACIÓN DE SALDOS)]]-Tabla3[[#This Row],[RECURSO TOTALES DESEMBOLSADOS]]</f>
        <v>0</v>
      </c>
      <c r="BU307" s="23"/>
      <c r="BW307" s="23" t="s">
        <v>98</v>
      </c>
      <c r="BX307" s="23" t="str">
        <f t="shared" si="23"/>
        <v>enero</v>
      </c>
      <c r="BY307" s="23" t="s">
        <v>113</v>
      </c>
      <c r="BZ307" s="23" t="s">
        <v>113</v>
      </c>
      <c r="CA307" s="23" t="s">
        <v>113</v>
      </c>
      <c r="CB307" t="s">
        <v>117</v>
      </c>
      <c r="CC307" t="s">
        <v>118</v>
      </c>
    </row>
    <row r="308" spans="1:81" x14ac:dyDescent="0.25">
      <c r="A308" s="23">
        <v>2024</v>
      </c>
      <c r="B308" s="25">
        <v>290</v>
      </c>
      <c r="C308" s="23" t="s">
        <v>87</v>
      </c>
      <c r="D308" t="s">
        <v>88</v>
      </c>
      <c r="E308" t="s">
        <v>89</v>
      </c>
      <c r="F308" t="s">
        <v>90</v>
      </c>
      <c r="G308" t="s">
        <v>91</v>
      </c>
      <c r="H308" s="23" t="s">
        <v>92</v>
      </c>
      <c r="I308" s="23" t="s">
        <v>119</v>
      </c>
      <c r="J308" t="s">
        <v>2320</v>
      </c>
      <c r="K308" s="23" t="s">
        <v>95</v>
      </c>
      <c r="L308" s="20" t="s">
        <v>2001</v>
      </c>
      <c r="M308" s="28" t="s">
        <v>2321</v>
      </c>
      <c r="N308" s="23"/>
      <c r="O308" s="23" t="s">
        <v>98</v>
      </c>
      <c r="P308" s="20" t="s">
        <v>693</v>
      </c>
      <c r="Q308" s="20" t="s">
        <v>693</v>
      </c>
      <c r="R308" t="s">
        <v>2322</v>
      </c>
      <c r="S308" t="s">
        <v>2323</v>
      </c>
      <c r="T308" t="s">
        <v>2324</v>
      </c>
      <c r="U308" s="6">
        <v>71500000</v>
      </c>
      <c r="V308" s="6">
        <v>71500000</v>
      </c>
      <c r="W308" s="29">
        <v>6500000</v>
      </c>
      <c r="X308" s="29">
        <v>0</v>
      </c>
      <c r="Y308" s="23" t="s">
        <v>104</v>
      </c>
      <c r="Z308" t="s">
        <v>98</v>
      </c>
      <c r="AA308" t="s">
        <v>105</v>
      </c>
      <c r="AB308" s="30"/>
      <c r="AC308" s="30"/>
      <c r="AD308" s="30"/>
      <c r="AE308" s="24">
        <v>2624</v>
      </c>
      <c r="AF308" s="31">
        <v>45294</v>
      </c>
      <c r="AG308">
        <v>58824</v>
      </c>
      <c r="AH308" s="26">
        <v>45323</v>
      </c>
      <c r="AI308" s="32" t="s">
        <v>106</v>
      </c>
      <c r="AJ308" t="s">
        <v>2030</v>
      </c>
      <c r="AK308" s="33"/>
      <c r="AL308" t="s">
        <v>98</v>
      </c>
      <c r="AM308" s="26">
        <v>45320</v>
      </c>
      <c r="AN308" s="23" t="s">
        <v>108</v>
      </c>
      <c r="AO308" s="23" t="s">
        <v>108</v>
      </c>
      <c r="AP308" t="s">
        <v>109</v>
      </c>
      <c r="AQ308" t="s">
        <v>2325</v>
      </c>
      <c r="AR308" t="s">
        <v>2326</v>
      </c>
      <c r="AS308" t="s">
        <v>700</v>
      </c>
      <c r="AT308" s="23">
        <v>80111600</v>
      </c>
      <c r="AU308" s="58" t="s">
        <v>2327</v>
      </c>
      <c r="AV308" s="23" t="s">
        <v>113</v>
      </c>
      <c r="AW308" s="20" t="s">
        <v>114</v>
      </c>
      <c r="AX308" s="26">
        <v>45320</v>
      </c>
      <c r="AY308" s="20" t="s">
        <v>115</v>
      </c>
      <c r="AZ308" s="26">
        <v>45320</v>
      </c>
      <c r="BA308" s="26">
        <v>45324</v>
      </c>
      <c r="BB308" s="26">
        <v>45657</v>
      </c>
      <c r="BC308" s="35">
        <f>+Tabla3[[#This Row],[FECHA TERMINACION
(INICIAL)]]-Tabla3[[#This Row],[FECHA INICIO]]</f>
        <v>333</v>
      </c>
      <c r="BD308" s="35">
        <f>+Tabla3[[#This Row],[PLAZO DE EJECUCIÓN EN DÍAS (INICIAL)]]/30</f>
        <v>11.1</v>
      </c>
      <c r="BE308" t="s">
        <v>1381</v>
      </c>
      <c r="BF308" s="29">
        <f>+[1]BD_2!E308</f>
        <v>0</v>
      </c>
      <c r="BG308" s="29">
        <f>[1]BD_2!BA308</f>
        <v>0</v>
      </c>
      <c r="BH308" s="23">
        <f>[1]BD_2!CF308</f>
        <v>0</v>
      </c>
      <c r="BI308" s="23">
        <f>+COUNTIF(Tabla3[[#This Row],[VALOR REDUCIDO]:[TOTAL TIEMPO PRORROGADO EN DÍAS
]],"&lt;&gt;0")</f>
        <v>0</v>
      </c>
      <c r="BJ308" s="23" t="str">
        <f>+[1]BD_2!CG308</f>
        <v>2 NO</v>
      </c>
      <c r="BK308" s="26" t="str">
        <f>[1]BD_2!CL308</f>
        <v>2 NO</v>
      </c>
      <c r="BL308" s="23" t="s">
        <v>98</v>
      </c>
      <c r="BM308">
        <f t="shared" si="24"/>
        <v>333</v>
      </c>
      <c r="BN308" s="36">
        <f t="shared" si="25"/>
        <v>45324</v>
      </c>
      <c r="BO308" s="36">
        <f t="shared" si="26"/>
        <v>45657</v>
      </c>
      <c r="BP308" s="37" t="e">
        <f>IF(((#REF!-$BN308)/($BO308-$BN308))&gt;=100%,100%,((#REF!-$BN308)/($BO308-$BN308)))</f>
        <v>#REF!</v>
      </c>
      <c r="BQ308" s="29">
        <f t="shared" si="27"/>
        <v>71500000</v>
      </c>
      <c r="BR308" s="23" t="e">
        <f>+IF(BK308="1 SI","FINALIZADO",IF($BO308&lt;=#REF!,"FINALIZADO","EJECUCIÓN"))</f>
        <v>#REF!</v>
      </c>
      <c r="BS308" s="23">
        <v>71283333</v>
      </c>
      <c r="BT308" s="23">
        <f>+Tabla3[[#This Row],[VALOR TOTAL DE CONTRATO (ANTES DE LIQUIDACIÓN - LIBERACIÓN DE SALDOS)]]-Tabla3[[#This Row],[RECURSO TOTALES DESEMBOLSADOS]]</f>
        <v>216667</v>
      </c>
      <c r="BU308" s="23"/>
      <c r="BW308" s="23" t="s">
        <v>98</v>
      </c>
      <c r="BX308" s="23" t="str">
        <f t="shared" si="23"/>
        <v>enero</v>
      </c>
      <c r="BY308" s="23" t="s">
        <v>113</v>
      </c>
      <c r="BZ308" s="23" t="s">
        <v>113</v>
      </c>
      <c r="CA308" s="23" t="s">
        <v>113</v>
      </c>
      <c r="CB308" t="s">
        <v>117</v>
      </c>
      <c r="CC308" t="s">
        <v>118</v>
      </c>
    </row>
    <row r="309" spans="1:81" x14ac:dyDescent="0.25">
      <c r="A309" s="23">
        <v>2024</v>
      </c>
      <c r="B309" s="25">
        <v>291</v>
      </c>
      <c r="C309" s="23" t="s">
        <v>87</v>
      </c>
      <c r="D309" t="s">
        <v>88</v>
      </c>
      <c r="E309" t="s">
        <v>89</v>
      </c>
      <c r="F309" t="s">
        <v>90</v>
      </c>
      <c r="G309" t="s">
        <v>91</v>
      </c>
      <c r="H309" s="23" t="s">
        <v>92</v>
      </c>
      <c r="I309" s="23" t="s">
        <v>119</v>
      </c>
      <c r="J309" t="s">
        <v>2328</v>
      </c>
      <c r="K309" s="23" t="s">
        <v>95</v>
      </c>
      <c r="L309" s="20" t="s">
        <v>420</v>
      </c>
      <c r="M309" s="28" t="s">
        <v>2329</v>
      </c>
      <c r="N309" s="23"/>
      <c r="O309" s="23" t="s">
        <v>98</v>
      </c>
      <c r="P309" s="20" t="s">
        <v>1514</v>
      </c>
      <c r="Q309" s="20" t="s">
        <v>1514</v>
      </c>
      <c r="R309" t="s">
        <v>2330</v>
      </c>
      <c r="S309" t="s">
        <v>2331</v>
      </c>
      <c r="T309" t="s">
        <v>2332</v>
      </c>
      <c r="U309" s="6">
        <v>93280000</v>
      </c>
      <c r="V309" s="6">
        <v>93280000</v>
      </c>
      <c r="W309" s="29">
        <v>8480000</v>
      </c>
      <c r="X309" s="29">
        <v>0</v>
      </c>
      <c r="Y309" s="23" t="s">
        <v>104</v>
      </c>
      <c r="Z309" t="s">
        <v>98</v>
      </c>
      <c r="AA309" t="s">
        <v>105</v>
      </c>
      <c r="AB309" s="30"/>
      <c r="AC309" s="30"/>
      <c r="AD309" s="30"/>
      <c r="AE309" s="24">
        <v>9024</v>
      </c>
      <c r="AF309" s="31">
        <v>45300</v>
      </c>
      <c r="AG309">
        <v>42524</v>
      </c>
      <c r="AH309" s="26">
        <v>45316</v>
      </c>
      <c r="AI309" s="32" t="s">
        <v>106</v>
      </c>
      <c r="AJ309" t="s">
        <v>1465</v>
      </c>
      <c r="AK309" s="33"/>
      <c r="AL309" t="s">
        <v>98</v>
      </c>
      <c r="AM309" s="26">
        <v>45316</v>
      </c>
      <c r="AN309" s="23" t="s">
        <v>108</v>
      </c>
      <c r="AO309" s="23" t="s">
        <v>108</v>
      </c>
      <c r="AP309" t="s">
        <v>109</v>
      </c>
      <c r="AQ309" t="s">
        <v>2333</v>
      </c>
      <c r="AR309" t="s">
        <v>2334</v>
      </c>
      <c r="AS309" t="s">
        <v>1514</v>
      </c>
      <c r="AT309" s="23">
        <v>80111600</v>
      </c>
      <c r="AU309" s="58" t="s">
        <v>2335</v>
      </c>
      <c r="AV309" s="23" t="s">
        <v>113</v>
      </c>
      <c r="AW309" s="20" t="s">
        <v>114</v>
      </c>
      <c r="AX309" s="26">
        <v>45316</v>
      </c>
      <c r="AY309" s="20" t="s">
        <v>115</v>
      </c>
      <c r="AZ309" s="26">
        <v>45316</v>
      </c>
      <c r="BA309" s="26">
        <v>45317</v>
      </c>
      <c r="BB309" s="26">
        <v>45651</v>
      </c>
      <c r="BC309" s="35">
        <f>+Tabla3[[#This Row],[FECHA TERMINACION
(INICIAL)]]-Tabla3[[#This Row],[FECHA INICIO]]</f>
        <v>334</v>
      </c>
      <c r="BD309" s="35">
        <f>+Tabla3[[#This Row],[PLAZO DE EJECUCIÓN EN DÍAS (INICIAL)]]/30</f>
        <v>11.133333333333333</v>
      </c>
      <c r="BE309" t="s">
        <v>2336</v>
      </c>
      <c r="BF309" s="29">
        <f>+[1]BD_2!E309</f>
        <v>0</v>
      </c>
      <c r="BG309" s="29">
        <f>[1]BD_2!BA309</f>
        <v>0</v>
      </c>
      <c r="BH309" s="23">
        <f>[1]BD_2!CF309</f>
        <v>0</v>
      </c>
      <c r="BI309" s="23">
        <f>+COUNTIF(Tabla3[[#This Row],[VALOR REDUCIDO]:[TOTAL TIEMPO PRORROGADO EN DÍAS
]],"&lt;&gt;0")</f>
        <v>0</v>
      </c>
      <c r="BJ309" s="23" t="str">
        <f>+[1]BD_2!CG309</f>
        <v>2 NO</v>
      </c>
      <c r="BK309" s="26" t="str">
        <f>[1]BD_2!CL309</f>
        <v>2 NO</v>
      </c>
      <c r="BL309" s="23" t="s">
        <v>98</v>
      </c>
      <c r="BM309">
        <f t="shared" si="24"/>
        <v>334</v>
      </c>
      <c r="BN309" s="36">
        <f t="shared" si="25"/>
        <v>45317</v>
      </c>
      <c r="BO309" s="36">
        <f t="shared" si="26"/>
        <v>45651</v>
      </c>
      <c r="BP309" s="37" t="e">
        <f>IF(((#REF!-$BN309)/($BO309-$BN309))&gt;=100%,100%,((#REF!-$BN309)/($BO309-$BN309)))</f>
        <v>#REF!</v>
      </c>
      <c r="BQ309" s="29">
        <f t="shared" si="27"/>
        <v>93280000</v>
      </c>
      <c r="BR309" s="23" t="e">
        <f>+IF(BK309="1 SI","FINALIZADO",IF($BO309&lt;=#REF!,"FINALIZADO","EJECUCIÓN"))</f>
        <v>#REF!</v>
      </c>
      <c r="BS309" s="23">
        <v>93280000</v>
      </c>
      <c r="BT309" s="23">
        <f>+Tabla3[[#This Row],[VALOR TOTAL DE CONTRATO (ANTES DE LIQUIDACIÓN - LIBERACIÓN DE SALDOS)]]-Tabla3[[#This Row],[RECURSO TOTALES DESEMBOLSADOS]]</f>
        <v>0</v>
      </c>
      <c r="BU309" s="23"/>
      <c r="BW309" s="23" t="s">
        <v>98</v>
      </c>
      <c r="BX309" s="23" t="str">
        <f t="shared" si="23"/>
        <v>enero</v>
      </c>
      <c r="BY309" s="23" t="s">
        <v>113</v>
      </c>
      <c r="BZ309" s="23" t="s">
        <v>113</v>
      </c>
      <c r="CA309" s="23" t="s">
        <v>113</v>
      </c>
      <c r="CB309" t="s">
        <v>117</v>
      </c>
      <c r="CC309" t="s">
        <v>118</v>
      </c>
    </row>
    <row r="310" spans="1:81" x14ac:dyDescent="0.25">
      <c r="A310" s="23">
        <v>2024</v>
      </c>
      <c r="B310" s="25">
        <v>292</v>
      </c>
      <c r="C310" s="23" t="s">
        <v>87</v>
      </c>
      <c r="D310" t="s">
        <v>88</v>
      </c>
      <c r="E310" t="s">
        <v>89</v>
      </c>
      <c r="F310" t="s">
        <v>90</v>
      </c>
      <c r="G310" t="s">
        <v>91</v>
      </c>
      <c r="H310" s="23" t="s">
        <v>92</v>
      </c>
      <c r="I310" s="23" t="s">
        <v>119</v>
      </c>
      <c r="J310" t="s">
        <v>2337</v>
      </c>
      <c r="K310" s="23" t="s">
        <v>95</v>
      </c>
      <c r="L310" s="20" t="s">
        <v>494</v>
      </c>
      <c r="M310" s="28" t="s">
        <v>2338</v>
      </c>
      <c r="N310" s="23"/>
      <c r="O310" s="23" t="s">
        <v>98</v>
      </c>
      <c r="P310" s="20" t="s">
        <v>335</v>
      </c>
      <c r="Q310" s="20" t="s">
        <v>335</v>
      </c>
      <c r="R310" t="s">
        <v>2339</v>
      </c>
      <c r="S310" t="s">
        <v>2340</v>
      </c>
      <c r="T310" t="s">
        <v>2341</v>
      </c>
      <c r="U310" s="6">
        <v>109725000</v>
      </c>
      <c r="V310" s="6">
        <v>109725000</v>
      </c>
      <c r="W310" s="29">
        <v>9975000</v>
      </c>
      <c r="X310" s="29">
        <v>0</v>
      </c>
      <c r="Y310" s="23" t="s">
        <v>104</v>
      </c>
      <c r="Z310" t="s">
        <v>98</v>
      </c>
      <c r="AA310" t="s">
        <v>105</v>
      </c>
      <c r="AB310" s="30"/>
      <c r="AC310" s="30"/>
      <c r="AD310" s="30"/>
      <c r="AE310" s="24">
        <v>4224</v>
      </c>
      <c r="AF310" s="31">
        <v>45294</v>
      </c>
      <c r="AG310">
        <v>45124</v>
      </c>
      <c r="AH310" s="26">
        <v>45320</v>
      </c>
      <c r="AI310" s="32" t="s">
        <v>106</v>
      </c>
      <c r="AJ310" t="s">
        <v>339</v>
      </c>
      <c r="AK310" s="33"/>
      <c r="AL310" t="s">
        <v>98</v>
      </c>
      <c r="AM310" s="26">
        <v>45316</v>
      </c>
      <c r="AN310" s="23" t="s">
        <v>108</v>
      </c>
      <c r="AO310" s="23" t="s">
        <v>108</v>
      </c>
      <c r="AP310" t="s">
        <v>109</v>
      </c>
      <c r="AQ310" t="s">
        <v>340</v>
      </c>
      <c r="AR310" t="s">
        <v>341</v>
      </c>
      <c r="AS310" t="s">
        <v>342</v>
      </c>
      <c r="AT310" s="23">
        <v>80111600</v>
      </c>
      <c r="AU310" s="58" t="s">
        <v>2342</v>
      </c>
      <c r="AV310" s="23" t="s">
        <v>113</v>
      </c>
      <c r="AW310" s="20" t="s">
        <v>114</v>
      </c>
      <c r="AX310" s="26">
        <v>45317</v>
      </c>
      <c r="AY310" s="20" t="s">
        <v>144</v>
      </c>
      <c r="AZ310" s="26">
        <v>45317</v>
      </c>
      <c r="BA310" s="26">
        <v>45320</v>
      </c>
      <c r="BB310" s="26">
        <v>45654</v>
      </c>
      <c r="BC310" s="35">
        <f>+Tabla3[[#This Row],[FECHA TERMINACION
(INICIAL)]]-Tabla3[[#This Row],[FECHA INICIO]]</f>
        <v>334</v>
      </c>
      <c r="BD310" s="35">
        <f>+Tabla3[[#This Row],[PLAZO DE EJECUCIÓN EN DÍAS (INICIAL)]]/30</f>
        <v>11.133333333333333</v>
      </c>
      <c r="BE310" t="s">
        <v>1333</v>
      </c>
      <c r="BF310" s="29">
        <f>+[1]BD_2!E310</f>
        <v>0</v>
      </c>
      <c r="BG310" s="29">
        <f>[1]BD_2!BA310</f>
        <v>0</v>
      </c>
      <c r="BH310" s="23">
        <f>[1]BD_2!CF310</f>
        <v>0</v>
      </c>
      <c r="BI310" s="23">
        <f>+COUNTIF(Tabla3[[#This Row],[VALOR REDUCIDO]:[TOTAL TIEMPO PRORROGADO EN DÍAS
]],"&lt;&gt;0")</f>
        <v>0</v>
      </c>
      <c r="BJ310" s="23" t="str">
        <f>+[1]BD_2!CG310</f>
        <v>2 NO</v>
      </c>
      <c r="BK310" s="26" t="str">
        <f>[1]BD_2!CL310</f>
        <v>2 NO</v>
      </c>
      <c r="BL310" s="23" t="s">
        <v>98</v>
      </c>
      <c r="BM310">
        <f t="shared" si="24"/>
        <v>334</v>
      </c>
      <c r="BN310" s="36">
        <f t="shared" si="25"/>
        <v>45320</v>
      </c>
      <c r="BO310" s="36">
        <f t="shared" si="26"/>
        <v>45654</v>
      </c>
      <c r="BP310" s="37" t="e">
        <f>IF(((#REF!-$BN310)/($BO310-$BN310))&gt;=100%,100%,((#REF!-$BN310)/($BO310-$BN310)))</f>
        <v>#REF!</v>
      </c>
      <c r="BQ310" s="29">
        <f t="shared" si="27"/>
        <v>109725000</v>
      </c>
      <c r="BR310" s="23" t="e">
        <f>+IF(BK310="1 SI","FINALIZADO",IF($BO310&lt;=#REF!,"FINALIZADO","EJECUCIÓN"))</f>
        <v>#REF!</v>
      </c>
      <c r="BS310" s="23">
        <v>109725000</v>
      </c>
      <c r="BT310" s="23">
        <f>+Tabla3[[#This Row],[VALOR TOTAL DE CONTRATO (ANTES DE LIQUIDACIÓN - LIBERACIÓN DE SALDOS)]]-Tabla3[[#This Row],[RECURSO TOTALES DESEMBOLSADOS]]</f>
        <v>0</v>
      </c>
      <c r="BU310" s="23"/>
      <c r="BW310" s="23" t="s">
        <v>98</v>
      </c>
      <c r="BX310" s="23" t="str">
        <f t="shared" si="23"/>
        <v>enero</v>
      </c>
      <c r="BY310" s="23" t="s">
        <v>113</v>
      </c>
      <c r="BZ310" s="23" t="s">
        <v>113</v>
      </c>
      <c r="CA310" s="23" t="s">
        <v>113</v>
      </c>
      <c r="CB310" t="s">
        <v>117</v>
      </c>
      <c r="CC310" t="s">
        <v>118</v>
      </c>
    </row>
    <row r="311" spans="1:81" x14ac:dyDescent="0.25">
      <c r="A311" s="23">
        <v>2024</v>
      </c>
      <c r="B311" s="25">
        <v>293</v>
      </c>
      <c r="C311" s="23" t="s">
        <v>87</v>
      </c>
      <c r="D311" t="s">
        <v>88</v>
      </c>
      <c r="E311" t="s">
        <v>89</v>
      </c>
      <c r="F311" t="s">
        <v>90</v>
      </c>
      <c r="G311" t="s">
        <v>91</v>
      </c>
      <c r="H311" s="23" t="s">
        <v>92</v>
      </c>
      <c r="I311" s="23" t="s">
        <v>119</v>
      </c>
      <c r="J311" t="s">
        <v>2343</v>
      </c>
      <c r="K311" s="23" t="s">
        <v>95</v>
      </c>
      <c r="L311" t="s">
        <v>1162</v>
      </c>
      <c r="M311" s="28" t="s">
        <v>2344</v>
      </c>
      <c r="N311" s="23"/>
      <c r="O311" s="23" t="s">
        <v>98</v>
      </c>
      <c r="P311" s="20" t="s">
        <v>335</v>
      </c>
      <c r="Q311" s="20" t="s">
        <v>335</v>
      </c>
      <c r="R311" t="s">
        <v>2345</v>
      </c>
      <c r="S311" t="s">
        <v>2346</v>
      </c>
      <c r="T311" t="s">
        <v>2347</v>
      </c>
      <c r="U311" s="6">
        <v>121000000</v>
      </c>
      <c r="V311" s="6">
        <v>121000000</v>
      </c>
      <c r="W311" s="29">
        <v>11000000</v>
      </c>
      <c r="X311" s="29">
        <v>0</v>
      </c>
      <c r="Y311" s="23" t="s">
        <v>104</v>
      </c>
      <c r="Z311" t="s">
        <v>98</v>
      </c>
      <c r="AA311" t="s">
        <v>105</v>
      </c>
      <c r="AB311" s="30"/>
      <c r="AC311" s="30"/>
      <c r="AD311" s="30"/>
      <c r="AE311" s="24">
        <v>4224</v>
      </c>
      <c r="AF311" s="31">
        <v>45294</v>
      </c>
      <c r="AG311">
        <v>55224</v>
      </c>
      <c r="AH311" s="26">
        <v>45323</v>
      </c>
      <c r="AI311" s="32" t="s">
        <v>106</v>
      </c>
      <c r="AJ311" t="s">
        <v>1151</v>
      </c>
      <c r="AK311" s="33"/>
      <c r="AL311" t="s">
        <v>98</v>
      </c>
      <c r="AM311" s="26">
        <v>45317</v>
      </c>
      <c r="AN311" s="23" t="s">
        <v>108</v>
      </c>
      <c r="AO311" s="23" t="s">
        <v>108</v>
      </c>
      <c r="AP311" t="s">
        <v>109</v>
      </c>
      <c r="AQ311" t="s">
        <v>340</v>
      </c>
      <c r="AR311" t="s">
        <v>341</v>
      </c>
      <c r="AS311" t="s">
        <v>342</v>
      </c>
      <c r="AT311" s="23">
        <v>80111600</v>
      </c>
      <c r="AU311" s="58" t="s">
        <v>2348</v>
      </c>
      <c r="AV311" s="23" t="s">
        <v>113</v>
      </c>
      <c r="AW311" s="20" t="s">
        <v>114</v>
      </c>
      <c r="AX311" s="26">
        <v>45320</v>
      </c>
      <c r="AY311" s="20" t="s">
        <v>144</v>
      </c>
      <c r="AZ311" s="26">
        <v>45320</v>
      </c>
      <c r="BA311" s="26">
        <v>45323</v>
      </c>
      <c r="BB311" s="26">
        <v>45656</v>
      </c>
      <c r="BC311" s="35">
        <f>+Tabla3[[#This Row],[FECHA TERMINACION
(INICIAL)]]-Tabla3[[#This Row],[FECHA INICIO]]</f>
        <v>333</v>
      </c>
      <c r="BD311" s="35">
        <f>+Tabla3[[#This Row],[PLAZO DE EJECUCIÓN EN DÍAS (INICIAL)]]/30</f>
        <v>11.1</v>
      </c>
      <c r="BE311" t="s">
        <v>2311</v>
      </c>
      <c r="BF311" s="29"/>
      <c r="BG311" s="29">
        <f>[1]BD_2!BA311</f>
        <v>0</v>
      </c>
      <c r="BH311" s="23">
        <f>[1]BD_2!CF311</f>
        <v>0</v>
      </c>
      <c r="BI311" s="23">
        <f>+COUNTIF(Tabla3[[#This Row],[VALOR REDUCIDO]:[TOTAL TIEMPO PRORROGADO EN DÍAS
]],"&lt;&gt;0")</f>
        <v>1</v>
      </c>
      <c r="BJ311" s="23" t="str">
        <f>+[1]BD_2!CG311</f>
        <v>2 NO</v>
      </c>
      <c r="BK311" s="26" t="str">
        <f>[1]BD_2!CL311</f>
        <v>2 NO</v>
      </c>
      <c r="BL311" s="23" t="s">
        <v>98</v>
      </c>
      <c r="BM311">
        <f t="shared" si="24"/>
        <v>333</v>
      </c>
      <c r="BN311" s="36">
        <f t="shared" si="25"/>
        <v>45323</v>
      </c>
      <c r="BO311" s="36">
        <f t="shared" si="26"/>
        <v>45656</v>
      </c>
      <c r="BP311" s="37" t="e">
        <f>IF(((#REF!-$BN311)/($BO311-$BN311))&gt;=100%,100%,((#REF!-$BN311)/($BO311-$BN311)))</f>
        <v>#REF!</v>
      </c>
      <c r="BQ311" s="29">
        <f t="shared" si="27"/>
        <v>121000000</v>
      </c>
      <c r="BR311" s="23" t="e">
        <f>+IF(BK311="1 SI","FINALIZADO",IF($BO311&lt;=#REF!,"FINALIZADO","EJECUCIÓN"))</f>
        <v>#REF!</v>
      </c>
      <c r="BS311" s="23">
        <v>121000000</v>
      </c>
      <c r="BT311" s="23">
        <f>+Tabla3[[#This Row],[VALOR TOTAL DE CONTRATO (ANTES DE LIQUIDACIÓN - LIBERACIÓN DE SALDOS)]]-Tabla3[[#This Row],[RECURSO TOTALES DESEMBOLSADOS]]</f>
        <v>0</v>
      </c>
      <c r="BU311" s="23"/>
      <c r="BW311" s="23" t="s">
        <v>98</v>
      </c>
      <c r="BX311" s="23" t="str">
        <f t="shared" si="23"/>
        <v>enero</v>
      </c>
      <c r="BY311" s="23" t="s">
        <v>113</v>
      </c>
      <c r="BZ311" s="23" t="s">
        <v>113</v>
      </c>
      <c r="CA311" s="23" t="s">
        <v>113</v>
      </c>
      <c r="CB311" t="s">
        <v>117</v>
      </c>
      <c r="CC311" t="s">
        <v>118</v>
      </c>
    </row>
    <row r="312" spans="1:81" x14ac:dyDescent="0.25">
      <c r="A312" s="23">
        <v>2024</v>
      </c>
      <c r="B312" s="25">
        <v>294</v>
      </c>
      <c r="C312" s="23" t="s">
        <v>87</v>
      </c>
      <c r="D312" t="s">
        <v>88</v>
      </c>
      <c r="E312" t="s">
        <v>89</v>
      </c>
      <c r="F312" t="s">
        <v>90</v>
      </c>
      <c r="G312" t="s">
        <v>91</v>
      </c>
      <c r="H312" s="23" t="s">
        <v>92</v>
      </c>
      <c r="I312" s="23" t="s">
        <v>119</v>
      </c>
      <c r="J312" t="s">
        <v>2349</v>
      </c>
      <c r="K312" s="23" t="s">
        <v>95</v>
      </c>
      <c r="L312" s="20" t="s">
        <v>2350</v>
      </c>
      <c r="M312" s="28" t="s">
        <v>2351</v>
      </c>
      <c r="N312" s="23"/>
      <c r="O312" s="23" t="s">
        <v>98</v>
      </c>
      <c r="P312" s="20" t="s">
        <v>1514</v>
      </c>
      <c r="Q312" s="20" t="s">
        <v>1514</v>
      </c>
      <c r="R312" t="s">
        <v>2352</v>
      </c>
      <c r="S312" t="s">
        <v>2353</v>
      </c>
      <c r="T312" t="s">
        <v>2354</v>
      </c>
      <c r="U312" s="6">
        <v>81620000</v>
      </c>
      <c r="V312" s="6">
        <v>81620000</v>
      </c>
      <c r="W312" s="29">
        <v>7420000</v>
      </c>
      <c r="X312" s="29">
        <v>0</v>
      </c>
      <c r="Y312" s="23" t="s">
        <v>104</v>
      </c>
      <c r="Z312" t="s">
        <v>98</v>
      </c>
      <c r="AA312" t="s">
        <v>105</v>
      </c>
      <c r="AB312" s="30"/>
      <c r="AC312" s="30"/>
      <c r="AD312" s="30"/>
      <c r="AE312" s="24">
        <v>9024</v>
      </c>
      <c r="AF312" s="31">
        <v>45300</v>
      </c>
      <c r="AG312">
        <v>43124</v>
      </c>
      <c r="AH312" s="26">
        <v>45317</v>
      </c>
      <c r="AI312" s="32" t="s">
        <v>106</v>
      </c>
      <c r="AJ312" t="s">
        <v>1518</v>
      </c>
      <c r="AK312" s="33"/>
      <c r="AL312" t="s">
        <v>98</v>
      </c>
      <c r="AM312" s="26">
        <v>45315</v>
      </c>
      <c r="AN312" s="23" t="s">
        <v>108</v>
      </c>
      <c r="AO312" s="23" t="s">
        <v>108</v>
      </c>
      <c r="AP312" t="s">
        <v>109</v>
      </c>
      <c r="AQ312" t="s">
        <v>2355</v>
      </c>
      <c r="AR312" t="s">
        <v>1731</v>
      </c>
      <c r="AS312" t="s">
        <v>1514</v>
      </c>
      <c r="AT312" s="23">
        <v>80111600</v>
      </c>
      <c r="AU312" s="58" t="s">
        <v>2356</v>
      </c>
      <c r="AV312" s="23" t="s">
        <v>113</v>
      </c>
      <c r="AW312" s="20" t="s">
        <v>114</v>
      </c>
      <c r="AX312" s="26">
        <v>45315</v>
      </c>
      <c r="AY312" s="20" t="s">
        <v>115</v>
      </c>
      <c r="AZ312" s="26">
        <v>45315</v>
      </c>
      <c r="BA312" s="26">
        <v>45317</v>
      </c>
      <c r="BB312" s="26">
        <v>45651</v>
      </c>
      <c r="BC312" s="35">
        <f>+Tabla3[[#This Row],[FECHA TERMINACION
(INICIAL)]]-Tabla3[[#This Row],[FECHA INICIO]]</f>
        <v>334</v>
      </c>
      <c r="BD312" s="35">
        <f>+Tabla3[[#This Row],[PLAZO DE EJECUCIÓN EN DÍAS (INICIAL)]]/30</f>
        <v>11.133333333333333</v>
      </c>
      <c r="BE312" t="s">
        <v>2336</v>
      </c>
      <c r="BF312" s="29">
        <f>+[1]BD_2!E312</f>
        <v>0</v>
      </c>
      <c r="BG312" s="29">
        <f>[1]BD_2!BA312</f>
        <v>0</v>
      </c>
      <c r="BH312" s="23">
        <f>[1]BD_2!CF312</f>
        <v>0</v>
      </c>
      <c r="BI312" s="23">
        <f>+COUNTIF(Tabla3[[#This Row],[VALOR REDUCIDO]:[TOTAL TIEMPO PRORROGADO EN DÍAS
]],"&lt;&gt;0")</f>
        <v>0</v>
      </c>
      <c r="BJ312" s="23" t="str">
        <f>+[1]BD_2!CG312</f>
        <v>2 NO</v>
      </c>
      <c r="BK312" s="26" t="str">
        <f>[1]BD_2!CL312</f>
        <v>2 NO</v>
      </c>
      <c r="BL312" s="23" t="s">
        <v>98</v>
      </c>
      <c r="BM312">
        <f t="shared" si="24"/>
        <v>334</v>
      </c>
      <c r="BN312" s="36">
        <f t="shared" si="25"/>
        <v>45317</v>
      </c>
      <c r="BO312" s="36">
        <f t="shared" si="26"/>
        <v>45651</v>
      </c>
      <c r="BP312" s="37" t="e">
        <f>IF(((#REF!-$BN312)/($BO312-$BN312))&gt;=100%,100%,((#REF!-$BN312)/($BO312-$BN312)))</f>
        <v>#REF!</v>
      </c>
      <c r="BQ312" s="29">
        <f t="shared" si="27"/>
        <v>81620000</v>
      </c>
      <c r="BR312" s="23" t="e">
        <f>+IF(BK312="1 SI","FINALIZADO",IF($BO312&lt;=#REF!,"FINALIZADO","EJECUCIÓN"))</f>
        <v>#REF!</v>
      </c>
      <c r="BS312" s="23">
        <v>81620000</v>
      </c>
      <c r="BT312" s="23">
        <f>+Tabla3[[#This Row],[VALOR TOTAL DE CONTRATO (ANTES DE LIQUIDACIÓN - LIBERACIÓN DE SALDOS)]]-Tabla3[[#This Row],[RECURSO TOTALES DESEMBOLSADOS]]</f>
        <v>0</v>
      </c>
      <c r="BU312" s="23"/>
      <c r="BW312" s="23" t="s">
        <v>98</v>
      </c>
      <c r="BX312" s="23" t="str">
        <f t="shared" si="23"/>
        <v>enero</v>
      </c>
      <c r="BY312" s="23" t="s">
        <v>113</v>
      </c>
      <c r="BZ312" s="23" t="s">
        <v>113</v>
      </c>
      <c r="CA312" s="23" t="s">
        <v>113</v>
      </c>
      <c r="CB312" t="s">
        <v>117</v>
      </c>
      <c r="CC312" t="s">
        <v>118</v>
      </c>
    </row>
    <row r="313" spans="1:81" x14ac:dyDescent="0.25">
      <c r="A313" s="23">
        <v>2024</v>
      </c>
      <c r="B313" s="25">
        <v>295</v>
      </c>
      <c r="C313" s="23" t="s">
        <v>87</v>
      </c>
      <c r="D313" t="s">
        <v>88</v>
      </c>
      <c r="E313" t="s">
        <v>89</v>
      </c>
      <c r="F313" t="s">
        <v>90</v>
      </c>
      <c r="G313" t="s">
        <v>91</v>
      </c>
      <c r="H313" s="23" t="s">
        <v>92</v>
      </c>
      <c r="I313" s="23" t="s">
        <v>119</v>
      </c>
      <c r="J313" t="s">
        <v>2357</v>
      </c>
      <c r="K313" s="23" t="s">
        <v>95</v>
      </c>
      <c r="L313" s="4" t="s">
        <v>2096</v>
      </c>
      <c r="M313" s="28" t="s">
        <v>2358</v>
      </c>
      <c r="N313" s="23"/>
      <c r="O313" s="23" t="s">
        <v>98</v>
      </c>
      <c r="P313" s="20" t="s">
        <v>186</v>
      </c>
      <c r="Q313" s="20" t="s">
        <v>186</v>
      </c>
      <c r="R313" t="s">
        <v>2359</v>
      </c>
      <c r="S313" t="s">
        <v>2360</v>
      </c>
      <c r="T313" t="s">
        <v>2361</v>
      </c>
      <c r="U313" s="29">
        <v>90640000</v>
      </c>
      <c r="V313" s="29">
        <v>90640000</v>
      </c>
      <c r="W313" s="29">
        <v>8240000</v>
      </c>
      <c r="X313" s="29">
        <v>0</v>
      </c>
      <c r="Y313" s="23" t="s">
        <v>104</v>
      </c>
      <c r="Z313" t="s">
        <v>98</v>
      </c>
      <c r="AA313" t="s">
        <v>105</v>
      </c>
      <c r="AB313" s="30"/>
      <c r="AC313" s="30"/>
      <c r="AD313" s="30"/>
      <c r="AE313" s="24">
        <v>3224</v>
      </c>
      <c r="AF313" s="31">
        <v>45294</v>
      </c>
      <c r="AG313">
        <v>51224</v>
      </c>
      <c r="AH313" s="26">
        <v>45321</v>
      </c>
      <c r="AI313" s="32" t="s">
        <v>106</v>
      </c>
      <c r="AJ313" t="s">
        <v>190</v>
      </c>
      <c r="AK313" s="33"/>
      <c r="AL313" t="s">
        <v>98</v>
      </c>
      <c r="AM313" s="26">
        <v>45317</v>
      </c>
      <c r="AN313" s="23" t="s">
        <v>108</v>
      </c>
      <c r="AO313" s="23" t="s">
        <v>108</v>
      </c>
      <c r="AP313" t="s">
        <v>109</v>
      </c>
      <c r="AQ313" t="s">
        <v>191</v>
      </c>
      <c r="AR313" t="s">
        <v>192</v>
      </c>
      <c r="AS313" t="s">
        <v>186</v>
      </c>
      <c r="AT313" s="23">
        <v>80111600</v>
      </c>
      <c r="AU313" s="58" t="s">
        <v>2362</v>
      </c>
      <c r="AV313" s="23" t="s">
        <v>113</v>
      </c>
      <c r="AW313" s="20" t="s">
        <v>114</v>
      </c>
      <c r="AX313" s="26">
        <v>45317</v>
      </c>
      <c r="AY313" s="20" t="s">
        <v>144</v>
      </c>
      <c r="AZ313" s="26">
        <v>45317</v>
      </c>
      <c r="BA313" s="26">
        <v>45321</v>
      </c>
      <c r="BB313" s="26">
        <v>45655</v>
      </c>
      <c r="BC313" s="35">
        <f>+Tabla3[[#This Row],[FECHA TERMINACION
(INICIAL)]]-Tabla3[[#This Row],[FECHA INICIO]]</f>
        <v>334</v>
      </c>
      <c r="BD313" s="35">
        <f>+Tabla3[[#This Row],[PLAZO DE EJECUCIÓN EN DÍAS (INICIAL)]]/30</f>
        <v>11.133333333333333</v>
      </c>
      <c r="BE313" t="s">
        <v>738</v>
      </c>
      <c r="BF313" s="29">
        <f>+[1]BD_2!E313</f>
        <v>0</v>
      </c>
      <c r="BG313" s="29">
        <f>[1]BD_2!BA313</f>
        <v>0</v>
      </c>
      <c r="BH313" s="23">
        <f>[1]BD_2!CF313</f>
        <v>0</v>
      </c>
      <c r="BI313" s="23">
        <f>+COUNTIF(Tabla3[[#This Row],[VALOR REDUCIDO]:[TOTAL TIEMPO PRORROGADO EN DÍAS
]],"&lt;&gt;0")</f>
        <v>0</v>
      </c>
      <c r="BJ313" s="23" t="str">
        <f>+[1]BD_2!CG313</f>
        <v>2 NO</v>
      </c>
      <c r="BK313" s="26" t="str">
        <f>[1]BD_2!CL313</f>
        <v>2 NO</v>
      </c>
      <c r="BL313" s="23" t="s">
        <v>98</v>
      </c>
      <c r="BM313">
        <f t="shared" si="24"/>
        <v>334</v>
      </c>
      <c r="BN313" s="36">
        <f t="shared" si="25"/>
        <v>45321</v>
      </c>
      <c r="BO313" s="36">
        <f t="shared" si="26"/>
        <v>45655</v>
      </c>
      <c r="BP313" s="37" t="e">
        <f>IF(((#REF!-$BN313)/($BO313-$BN313))&gt;=100%,100%,((#REF!-$BN313)/($BO313-$BN313)))</f>
        <v>#REF!</v>
      </c>
      <c r="BQ313" s="29">
        <f t="shared" si="27"/>
        <v>90640000</v>
      </c>
      <c r="BR313" s="23" t="e">
        <f>+IF(BK313="1 SI","FINALIZADO",IF($BO313&lt;=#REF!,"FINALIZADO","EJECUCIÓN"))</f>
        <v>#REF!</v>
      </c>
      <c r="BS313" s="23">
        <v>90640000</v>
      </c>
      <c r="BT313" s="23">
        <f>+Tabla3[[#This Row],[VALOR TOTAL DE CONTRATO (ANTES DE LIQUIDACIÓN - LIBERACIÓN DE SALDOS)]]-Tabla3[[#This Row],[RECURSO TOTALES DESEMBOLSADOS]]</f>
        <v>0</v>
      </c>
      <c r="BU313" s="23"/>
      <c r="BW313" s="23" t="s">
        <v>98</v>
      </c>
      <c r="BX313" s="23" t="str">
        <f t="shared" si="23"/>
        <v>enero</v>
      </c>
      <c r="BY313" s="23" t="s">
        <v>113</v>
      </c>
      <c r="BZ313" s="23" t="s">
        <v>113</v>
      </c>
      <c r="CA313" s="23" t="s">
        <v>113</v>
      </c>
      <c r="CB313" t="s">
        <v>117</v>
      </c>
      <c r="CC313" t="s">
        <v>118</v>
      </c>
    </row>
    <row r="314" spans="1:81" x14ac:dyDescent="0.25">
      <c r="A314" s="23">
        <v>2024</v>
      </c>
      <c r="B314" s="25">
        <v>296</v>
      </c>
      <c r="C314" s="23" t="s">
        <v>87</v>
      </c>
      <c r="D314" t="s">
        <v>88</v>
      </c>
      <c r="E314" t="s">
        <v>89</v>
      </c>
      <c r="F314" t="s">
        <v>90</v>
      </c>
      <c r="G314" t="s">
        <v>91</v>
      </c>
      <c r="H314" s="23" t="s">
        <v>92</v>
      </c>
      <c r="I314" s="23" t="s">
        <v>119</v>
      </c>
      <c r="J314" t="s">
        <v>2363</v>
      </c>
      <c r="K314" s="23" t="s">
        <v>95</v>
      </c>
      <c r="L314" s="20" t="s">
        <v>121</v>
      </c>
      <c r="M314" s="28" t="s">
        <v>2364</v>
      </c>
      <c r="N314" s="23"/>
      <c r="O314" s="23" t="s">
        <v>98</v>
      </c>
      <c r="P314" s="20" t="s">
        <v>186</v>
      </c>
      <c r="Q314" s="20" t="s">
        <v>186</v>
      </c>
      <c r="R314" t="s">
        <v>255</v>
      </c>
      <c r="S314" t="s">
        <v>2365</v>
      </c>
      <c r="T314" t="s">
        <v>2366</v>
      </c>
      <c r="U314" s="6">
        <v>63800000</v>
      </c>
      <c r="V314" s="6">
        <v>63800000</v>
      </c>
      <c r="W314" s="29">
        <v>5800000</v>
      </c>
      <c r="X314" s="29">
        <v>0</v>
      </c>
      <c r="Y314" s="23" t="s">
        <v>104</v>
      </c>
      <c r="Z314" t="s">
        <v>98</v>
      </c>
      <c r="AA314" t="s">
        <v>105</v>
      </c>
      <c r="AB314" s="30"/>
      <c r="AC314" s="30"/>
      <c r="AD314" s="30"/>
      <c r="AE314" s="24">
        <v>3224</v>
      </c>
      <c r="AF314" s="31">
        <v>45294</v>
      </c>
      <c r="AG314">
        <v>47124</v>
      </c>
      <c r="AH314" s="26">
        <v>45320</v>
      </c>
      <c r="AI314" s="32" t="s">
        <v>106</v>
      </c>
      <c r="AJ314" t="s">
        <v>241</v>
      </c>
      <c r="AK314" s="33"/>
      <c r="AL314" t="s">
        <v>98</v>
      </c>
      <c r="AM314" s="26">
        <v>45316</v>
      </c>
      <c r="AN314" s="23" t="s">
        <v>108</v>
      </c>
      <c r="AO314" s="23" t="s">
        <v>108</v>
      </c>
      <c r="AP314" t="s">
        <v>109</v>
      </c>
      <c r="AQ314" t="s">
        <v>249</v>
      </c>
      <c r="AR314" t="s">
        <v>250</v>
      </c>
      <c r="AS314" t="s">
        <v>186</v>
      </c>
      <c r="AT314" s="23">
        <v>80111600</v>
      </c>
      <c r="AU314" s="58" t="s">
        <v>2367</v>
      </c>
      <c r="AV314" s="23" t="s">
        <v>113</v>
      </c>
      <c r="AW314" s="20" t="s">
        <v>114</v>
      </c>
      <c r="AX314" s="26">
        <v>45317</v>
      </c>
      <c r="AY314" s="20" t="s">
        <v>144</v>
      </c>
      <c r="AZ314" s="26">
        <v>45317</v>
      </c>
      <c r="BA314" s="26">
        <v>45320</v>
      </c>
      <c r="BB314" s="26">
        <v>45364</v>
      </c>
      <c r="BC314" s="35">
        <f>+Tabla3[[#This Row],[FECHA TERMINACION
(INICIAL)]]-Tabla3[[#This Row],[FECHA INICIO]]</f>
        <v>44</v>
      </c>
      <c r="BD314" s="35">
        <f>+Tabla3[[#This Row],[PLAZO DE EJECUCIÓN EN DÍAS (INICIAL)]]/30</f>
        <v>1.4666666666666666</v>
      </c>
      <c r="BE314" t="s">
        <v>259</v>
      </c>
      <c r="BF314" s="29">
        <f>+[1]BD_2!E314</f>
        <v>0</v>
      </c>
      <c r="BG314" s="29">
        <f>[1]BD_2!BA314</f>
        <v>0</v>
      </c>
      <c r="BH314" s="23">
        <f>[1]BD_2!CF314</f>
        <v>0</v>
      </c>
      <c r="BI314" s="23">
        <f>+COUNTIF(Tabla3[[#This Row],[VALOR REDUCIDO]:[TOTAL TIEMPO PRORROGADO EN DÍAS
]],"&lt;&gt;0")</f>
        <v>0</v>
      </c>
      <c r="BJ314" s="23" t="str">
        <f>+[1]BD_2!CG314</f>
        <v>2 NO</v>
      </c>
      <c r="BK314" s="26" t="str">
        <f>[1]BD_2!CL314</f>
        <v>2 NO</v>
      </c>
      <c r="BL314" s="23" t="s">
        <v>113</v>
      </c>
      <c r="BM314">
        <f t="shared" si="24"/>
        <v>44</v>
      </c>
      <c r="BN314" s="36">
        <f t="shared" si="25"/>
        <v>45320</v>
      </c>
      <c r="BO314" s="36">
        <f t="shared" si="26"/>
        <v>45364</v>
      </c>
      <c r="BP314" s="37" t="e">
        <f>IF(((#REF!-$BN314)/($BO314-$BN314))&gt;=100%,100%,((#REF!-$BN314)/($BO314-$BN314)))</f>
        <v>#REF!</v>
      </c>
      <c r="BQ314" s="29">
        <f t="shared" si="27"/>
        <v>63800000</v>
      </c>
      <c r="BR314" s="23" t="e">
        <f>+IF(BK314="1 SI","FINALIZADO",IF($BO314&lt;=#REF!,"FINALIZADO","EJECUCIÓN"))</f>
        <v>#REF!</v>
      </c>
      <c r="BS314" s="23">
        <v>2706667</v>
      </c>
      <c r="BT314" s="23">
        <f>+Tabla3[[#This Row],[VALOR TOTAL DE CONTRATO (ANTES DE LIQUIDACIÓN - LIBERACIÓN DE SALDOS)]]-Tabla3[[#This Row],[RECURSO TOTALES DESEMBOLSADOS]]</f>
        <v>61093333</v>
      </c>
      <c r="BU314" s="23"/>
      <c r="BW314" s="23" t="s">
        <v>98</v>
      </c>
      <c r="BX314" s="23" t="str">
        <f t="shared" si="23"/>
        <v>enero</v>
      </c>
      <c r="BY314" s="23" t="s">
        <v>113</v>
      </c>
      <c r="BZ314" s="23" t="s">
        <v>113</v>
      </c>
      <c r="CA314" s="23" t="s">
        <v>113</v>
      </c>
      <c r="CB314" t="s">
        <v>117</v>
      </c>
      <c r="CC314" t="s">
        <v>118</v>
      </c>
    </row>
    <row r="315" spans="1:81" x14ac:dyDescent="0.25">
      <c r="A315" s="23">
        <v>2024</v>
      </c>
      <c r="B315" s="47" t="s">
        <v>2368</v>
      </c>
      <c r="C315" s="23" t="s">
        <v>87</v>
      </c>
      <c r="D315" t="s">
        <v>88</v>
      </c>
      <c r="E315" t="s">
        <v>89</v>
      </c>
      <c r="F315" t="s">
        <v>90</v>
      </c>
      <c r="G315" t="s">
        <v>91</v>
      </c>
      <c r="H315" s="23" t="s">
        <v>92</v>
      </c>
      <c r="I315" s="23" t="s">
        <v>119</v>
      </c>
      <c r="J315" t="s">
        <v>2369</v>
      </c>
      <c r="K315" s="23" t="s">
        <v>95</v>
      </c>
      <c r="L315" s="20" t="s">
        <v>121</v>
      </c>
      <c r="M315" s="28" t="s">
        <v>2370</v>
      </c>
      <c r="N315" s="23"/>
      <c r="O315" s="23" t="s">
        <v>98</v>
      </c>
      <c r="P315" s="20" t="s">
        <v>186</v>
      </c>
      <c r="Q315" s="20" t="s">
        <v>186</v>
      </c>
      <c r="R315" t="s">
        <v>255</v>
      </c>
      <c r="S315" t="s">
        <v>2365</v>
      </c>
      <c r="T315" t="s">
        <v>2371</v>
      </c>
      <c r="U315" s="6">
        <v>55100000</v>
      </c>
      <c r="V315" s="6">
        <v>55100000</v>
      </c>
      <c r="W315" s="29">
        <v>5800000</v>
      </c>
      <c r="X315" s="29">
        <v>0</v>
      </c>
      <c r="Y315" s="23" t="s">
        <v>104</v>
      </c>
      <c r="Z315" t="s">
        <v>98</v>
      </c>
      <c r="AA315" t="s">
        <v>105</v>
      </c>
      <c r="AB315" s="30"/>
      <c r="AC315" s="30"/>
      <c r="AD315" s="30"/>
      <c r="AE315" s="24">
        <v>3224</v>
      </c>
      <c r="AF315" s="31">
        <v>45294</v>
      </c>
      <c r="AG315">
        <v>165824</v>
      </c>
      <c r="AH315" s="26">
        <v>45366</v>
      </c>
      <c r="AI315" s="32" t="s">
        <v>106</v>
      </c>
      <c r="AJ315" t="s">
        <v>241</v>
      </c>
      <c r="AK315" s="33"/>
      <c r="AL315" t="s">
        <v>98</v>
      </c>
      <c r="AM315" s="26">
        <v>45365</v>
      </c>
      <c r="AN315" s="23" t="s">
        <v>108</v>
      </c>
      <c r="AO315" s="23" t="s">
        <v>108</v>
      </c>
      <c r="AP315" t="s">
        <v>109</v>
      </c>
      <c r="AQ315" t="s">
        <v>249</v>
      </c>
      <c r="AR315" t="s">
        <v>250</v>
      </c>
      <c r="AS315" t="s">
        <v>186</v>
      </c>
      <c r="AT315" s="23">
        <v>80111600</v>
      </c>
      <c r="AU315" s="58" t="s">
        <v>2367</v>
      </c>
      <c r="AV315" s="23" t="s">
        <v>113</v>
      </c>
      <c r="AW315" s="20" t="s">
        <v>114</v>
      </c>
      <c r="AX315" s="26">
        <v>45365</v>
      </c>
      <c r="AY315" s="20" t="s">
        <v>144</v>
      </c>
      <c r="AZ315" s="26">
        <v>45365</v>
      </c>
      <c r="BA315" s="26">
        <v>45365</v>
      </c>
      <c r="BB315" s="26">
        <v>45654</v>
      </c>
      <c r="BC315" s="35">
        <f>+Tabla3[[#This Row],[FECHA TERMINACION
(INICIAL)]]-Tabla3[[#This Row],[FECHA INICIO]]</f>
        <v>289</v>
      </c>
      <c r="BD315" s="35">
        <f>+Tabla3[[#This Row],[PLAZO DE EJECUCIÓN EN DÍAS (INICIAL)]]/30</f>
        <v>9.6333333333333329</v>
      </c>
      <c r="BE315" t="s">
        <v>2372</v>
      </c>
      <c r="BF315" s="29">
        <f>+[1]BD_2!E315</f>
        <v>0</v>
      </c>
      <c r="BG315" s="29">
        <f>[1]BD_2!BA315</f>
        <v>0</v>
      </c>
      <c r="BH315" s="23">
        <f>[1]BD_2!CF315</f>
        <v>0</v>
      </c>
      <c r="BI315" s="23">
        <f>+COUNTIF(Tabla3[[#This Row],[VALOR REDUCIDO]:[TOTAL TIEMPO PRORROGADO EN DÍAS
]],"&lt;&gt;0")</f>
        <v>0</v>
      </c>
      <c r="BJ315" s="23" t="str">
        <f>+[1]BD_2!CG315</f>
        <v>2 NO</v>
      </c>
      <c r="BK315" s="26" t="str">
        <f>[1]BD_2!CL315</f>
        <v>1 SI</v>
      </c>
      <c r="BL315" s="23" t="s">
        <v>98</v>
      </c>
      <c r="BM315">
        <f t="shared" si="24"/>
        <v>289</v>
      </c>
      <c r="BN315" s="36">
        <f t="shared" si="25"/>
        <v>45365</v>
      </c>
      <c r="BO315" s="36">
        <f t="shared" si="26"/>
        <v>45654</v>
      </c>
      <c r="BP315" s="37" t="e">
        <f>IF(((#REF!-$BN315)/($BO315-$BN315))&gt;=100%,100%,((#REF!-$BN315)/($BO315-$BN315)))</f>
        <v>#REF!</v>
      </c>
      <c r="BQ315" s="29">
        <f t="shared" si="27"/>
        <v>55100000</v>
      </c>
      <c r="BR315" s="23" t="str">
        <f>+IF(BK315="1 SI","FINALIZADO",IF($BO315&lt;=#REF!,"FINALIZADO","EJECUCIÓN"))</f>
        <v>FINALIZADO</v>
      </c>
      <c r="BS315" s="23">
        <v>14693334</v>
      </c>
      <c r="BT315" s="23">
        <f>+Tabla3[[#This Row],[VALOR TOTAL DE CONTRATO (ANTES DE LIQUIDACIÓN - LIBERACIÓN DE SALDOS)]]-Tabla3[[#This Row],[RECURSO TOTALES DESEMBOLSADOS]]</f>
        <v>40406666</v>
      </c>
      <c r="BU315" s="23"/>
      <c r="BW315" s="23" t="s">
        <v>98</v>
      </c>
      <c r="BX315" s="23" t="str">
        <f t="shared" si="23"/>
        <v>marzo</v>
      </c>
      <c r="BY315" s="23" t="s">
        <v>113</v>
      </c>
      <c r="BZ315" s="23" t="s">
        <v>113</v>
      </c>
      <c r="CA315" s="23" t="s">
        <v>113</v>
      </c>
      <c r="CB315" t="s">
        <v>117</v>
      </c>
      <c r="CC315" t="s">
        <v>118</v>
      </c>
    </row>
    <row r="316" spans="1:81" x14ac:dyDescent="0.25">
      <c r="A316" s="23">
        <v>2024</v>
      </c>
      <c r="B316" s="25">
        <v>297</v>
      </c>
      <c r="C316" s="23" t="s">
        <v>87</v>
      </c>
      <c r="D316" t="s">
        <v>88</v>
      </c>
      <c r="E316" t="s">
        <v>89</v>
      </c>
      <c r="F316" t="s">
        <v>90</v>
      </c>
      <c r="G316" t="s">
        <v>91</v>
      </c>
      <c r="H316" s="23" t="s">
        <v>92</v>
      </c>
      <c r="I316" s="23" t="s">
        <v>119</v>
      </c>
      <c r="J316" t="s">
        <v>2373</v>
      </c>
      <c r="K316" s="23" t="s">
        <v>95</v>
      </c>
      <c r="L316" s="20" t="s">
        <v>1197</v>
      </c>
      <c r="M316" s="28" t="s">
        <v>2374</v>
      </c>
      <c r="N316" s="23"/>
      <c r="O316" s="23" t="s">
        <v>98</v>
      </c>
      <c r="P316" s="20" t="s">
        <v>186</v>
      </c>
      <c r="Q316" s="20" t="s">
        <v>186</v>
      </c>
      <c r="R316" t="s">
        <v>2375</v>
      </c>
      <c r="S316" t="s">
        <v>2376</v>
      </c>
      <c r="T316" t="s">
        <v>2377</v>
      </c>
      <c r="U316" s="6">
        <v>124630000</v>
      </c>
      <c r="V316" s="6">
        <v>124630000</v>
      </c>
      <c r="W316" s="29">
        <v>11330000</v>
      </c>
      <c r="X316" s="29">
        <v>0</v>
      </c>
      <c r="Y316" s="23" t="s">
        <v>104</v>
      </c>
      <c r="Z316" t="s">
        <v>98</v>
      </c>
      <c r="AA316" t="s">
        <v>105</v>
      </c>
      <c r="AB316" s="30"/>
      <c r="AC316" s="30"/>
      <c r="AD316" s="30"/>
      <c r="AE316" s="24">
        <v>3224</v>
      </c>
      <c r="AF316" s="31">
        <v>45294</v>
      </c>
      <c r="AG316">
        <v>47324</v>
      </c>
      <c r="AH316" s="26">
        <v>45320</v>
      </c>
      <c r="AI316" s="32" t="s">
        <v>106</v>
      </c>
      <c r="AJ316" t="s">
        <v>190</v>
      </c>
      <c r="AK316" s="33"/>
      <c r="AL316" t="s">
        <v>98</v>
      </c>
      <c r="AM316" s="26">
        <v>45317</v>
      </c>
      <c r="AN316" s="23" t="s">
        <v>108</v>
      </c>
      <c r="AO316" s="23" t="s">
        <v>108</v>
      </c>
      <c r="AP316" t="s">
        <v>109</v>
      </c>
      <c r="AQ316" t="s">
        <v>191</v>
      </c>
      <c r="AR316" t="s">
        <v>192</v>
      </c>
      <c r="AS316" t="s">
        <v>186</v>
      </c>
      <c r="AT316" s="23">
        <v>80111600</v>
      </c>
      <c r="AU316" s="58" t="s">
        <v>2378</v>
      </c>
      <c r="AV316" s="23" t="s">
        <v>113</v>
      </c>
      <c r="AW316" s="20" t="s">
        <v>114</v>
      </c>
      <c r="AX316" s="26">
        <v>45318</v>
      </c>
      <c r="AY316" s="20" t="s">
        <v>144</v>
      </c>
      <c r="AZ316" s="26">
        <v>45318</v>
      </c>
      <c r="BA316" s="26">
        <v>45320</v>
      </c>
      <c r="BB316" s="26">
        <v>45654</v>
      </c>
      <c r="BC316" s="35">
        <f>+Tabla3[[#This Row],[FECHA TERMINACION
(INICIAL)]]-Tabla3[[#This Row],[FECHA INICIO]]</f>
        <v>334</v>
      </c>
      <c r="BD316" s="35">
        <f>+Tabla3[[#This Row],[PLAZO DE EJECUCIÓN EN DÍAS (INICIAL)]]/30</f>
        <v>11.133333333333333</v>
      </c>
      <c r="BE316" t="s">
        <v>2379</v>
      </c>
      <c r="BF316" s="29">
        <f>+[1]BD_2!E316</f>
        <v>0</v>
      </c>
      <c r="BG316" s="29">
        <f>[1]BD_2!BA316</f>
        <v>0</v>
      </c>
      <c r="BH316" s="23">
        <f>[1]BD_2!CF316</f>
        <v>0</v>
      </c>
      <c r="BI316" s="23">
        <f>+COUNTIF(Tabla3[[#This Row],[VALOR REDUCIDO]:[TOTAL TIEMPO PRORROGADO EN DÍAS
]],"&lt;&gt;0")</f>
        <v>0</v>
      </c>
      <c r="BJ316" s="23" t="str">
        <f>+[1]BD_2!CG316</f>
        <v>2 NO</v>
      </c>
      <c r="BK316" s="26" t="str">
        <f>[1]BD_2!CL316</f>
        <v>2 NO</v>
      </c>
      <c r="BL316" s="23" t="s">
        <v>98</v>
      </c>
      <c r="BM316">
        <f t="shared" si="24"/>
        <v>334</v>
      </c>
      <c r="BN316" s="36">
        <f t="shared" si="25"/>
        <v>45320</v>
      </c>
      <c r="BO316" s="36">
        <f t="shared" si="26"/>
        <v>45654</v>
      </c>
      <c r="BP316" s="37" t="e">
        <f>IF(((#REF!-$BN316)/($BO316-$BN316))&gt;=100%,100%,((#REF!-$BN316)/($BO316-$BN316)))</f>
        <v>#REF!</v>
      </c>
      <c r="BQ316" s="29">
        <f t="shared" si="27"/>
        <v>124630000</v>
      </c>
      <c r="BR316" s="23" t="e">
        <f>+IF(BK316="1 SI","FINALIZADO",IF($BO316&lt;=#REF!,"FINALIZADO","EJECUCIÓN"))</f>
        <v>#REF!</v>
      </c>
      <c r="BS316" s="23">
        <v>114055333</v>
      </c>
      <c r="BT316" s="23">
        <f>+Tabla3[[#This Row],[VALOR TOTAL DE CONTRATO (ANTES DE LIQUIDACIÓN - LIBERACIÓN DE SALDOS)]]-Tabla3[[#This Row],[RECURSO TOTALES DESEMBOLSADOS]]</f>
        <v>10574667</v>
      </c>
      <c r="BU316" s="23"/>
      <c r="BW316" s="23" t="s">
        <v>98</v>
      </c>
      <c r="BX316" s="23" t="str">
        <f t="shared" si="23"/>
        <v>enero</v>
      </c>
      <c r="BY316" s="23" t="s">
        <v>113</v>
      </c>
      <c r="BZ316" s="23" t="s">
        <v>113</v>
      </c>
      <c r="CA316" s="23" t="s">
        <v>113</v>
      </c>
      <c r="CB316" t="s">
        <v>117</v>
      </c>
      <c r="CC316" t="s">
        <v>118</v>
      </c>
    </row>
    <row r="317" spans="1:81" x14ac:dyDescent="0.25">
      <c r="A317" s="23">
        <v>2024</v>
      </c>
      <c r="B317" s="25">
        <v>298</v>
      </c>
      <c r="C317" s="23" t="s">
        <v>87</v>
      </c>
      <c r="D317" t="s">
        <v>88</v>
      </c>
      <c r="E317" t="s">
        <v>89</v>
      </c>
      <c r="F317" t="s">
        <v>90</v>
      </c>
      <c r="G317" t="s">
        <v>91</v>
      </c>
      <c r="H317" s="23" t="s">
        <v>92</v>
      </c>
      <c r="I317" s="23" t="s">
        <v>119</v>
      </c>
      <c r="J317" t="s">
        <v>2380</v>
      </c>
      <c r="K317" s="23" t="s">
        <v>95</v>
      </c>
      <c r="L317" s="20" t="s">
        <v>138</v>
      </c>
      <c r="M317" s="28" t="s">
        <v>2381</v>
      </c>
      <c r="N317" s="23"/>
      <c r="O317" s="23" t="s">
        <v>98</v>
      </c>
      <c r="P317" s="20" t="s">
        <v>269</v>
      </c>
      <c r="Q317" s="20" t="s">
        <v>269</v>
      </c>
      <c r="R317" t="s">
        <v>2382</v>
      </c>
      <c r="S317" t="s">
        <v>2383</v>
      </c>
      <c r="T317" t="s">
        <v>2384</v>
      </c>
      <c r="U317" s="6">
        <v>90896667</v>
      </c>
      <c r="V317" s="6">
        <v>90896667</v>
      </c>
      <c r="W317" s="29">
        <v>8140000</v>
      </c>
      <c r="X317" s="29">
        <v>0</v>
      </c>
      <c r="Y317" s="23" t="s">
        <v>104</v>
      </c>
      <c r="Z317" t="s">
        <v>98</v>
      </c>
      <c r="AA317" t="s">
        <v>105</v>
      </c>
      <c r="AB317" s="30"/>
      <c r="AC317" s="30"/>
      <c r="AD317" s="30"/>
      <c r="AE317" s="24">
        <v>5524</v>
      </c>
      <c r="AF317" s="31">
        <v>45295</v>
      </c>
      <c r="AG317">
        <v>42424</v>
      </c>
      <c r="AH317" s="26">
        <v>45317</v>
      </c>
      <c r="AI317" s="32" t="s">
        <v>106</v>
      </c>
      <c r="AJ317" t="s">
        <v>940</v>
      </c>
      <c r="AK317" s="33"/>
      <c r="AL317" t="s">
        <v>98</v>
      </c>
      <c r="AM317" s="26">
        <v>45316</v>
      </c>
      <c r="AN317" s="23" t="s">
        <v>108</v>
      </c>
      <c r="AO317" s="23" t="s">
        <v>108</v>
      </c>
      <c r="AP317" t="s">
        <v>109</v>
      </c>
      <c r="AQ317" t="s">
        <v>941</v>
      </c>
      <c r="AR317" t="s">
        <v>942</v>
      </c>
      <c r="AS317" t="s">
        <v>269</v>
      </c>
      <c r="AT317" s="23">
        <v>80111600</v>
      </c>
      <c r="AU317" s="58" t="s">
        <v>2385</v>
      </c>
      <c r="AV317" s="23" t="s">
        <v>113</v>
      </c>
      <c r="AW317" s="20" t="s">
        <v>114</v>
      </c>
      <c r="AX317" s="26">
        <v>45316</v>
      </c>
      <c r="AY317" s="20" t="s">
        <v>115</v>
      </c>
      <c r="AZ317" s="26">
        <v>45316</v>
      </c>
      <c r="BA317" s="26">
        <v>45317</v>
      </c>
      <c r="BB317" s="26">
        <v>45656</v>
      </c>
      <c r="BC317" s="35">
        <f>+Tabla3[[#This Row],[FECHA TERMINACION
(INICIAL)]]-Tabla3[[#This Row],[FECHA INICIO]]</f>
        <v>339</v>
      </c>
      <c r="BD317" s="35">
        <f>+Tabla3[[#This Row],[PLAZO DE EJECUCIÓN EN DÍAS (INICIAL)]]/30</f>
        <v>11.3</v>
      </c>
      <c r="BE317" t="s">
        <v>2386</v>
      </c>
      <c r="BF317" s="29">
        <f>+[1]BD_2!E317</f>
        <v>0</v>
      </c>
      <c r="BG317" s="29">
        <f>[1]BD_2!BA317</f>
        <v>0</v>
      </c>
      <c r="BH317" s="23">
        <f>[1]BD_2!CF317</f>
        <v>0</v>
      </c>
      <c r="BI317" s="23">
        <f>+COUNTIF(Tabla3[[#This Row],[VALOR REDUCIDO]:[TOTAL TIEMPO PRORROGADO EN DÍAS
]],"&lt;&gt;0")</f>
        <v>0</v>
      </c>
      <c r="BJ317" s="23" t="str">
        <f>+[1]BD_2!CG317</f>
        <v>2 NO</v>
      </c>
      <c r="BK317" s="26" t="str">
        <f>[1]BD_2!CL317</f>
        <v>2 NO</v>
      </c>
      <c r="BL317" s="23" t="s">
        <v>98</v>
      </c>
      <c r="BM317">
        <f t="shared" si="24"/>
        <v>339</v>
      </c>
      <c r="BN317" s="36">
        <f t="shared" si="25"/>
        <v>45317</v>
      </c>
      <c r="BO317" s="36">
        <f t="shared" si="26"/>
        <v>45656</v>
      </c>
      <c r="BP317" s="37" t="e">
        <f>IF(((#REF!-$BN317)/($BO317-$BN317))&gt;=100%,100%,((#REF!-$BN317)/($BO317-$BN317)))</f>
        <v>#REF!</v>
      </c>
      <c r="BQ317" s="29">
        <f t="shared" si="27"/>
        <v>90896667</v>
      </c>
      <c r="BR317" s="23" t="e">
        <f>+IF(BK317="1 SI","FINALIZADO",IF($BO317&lt;=#REF!,"FINALIZADO","EJECUCIÓN"))</f>
        <v>#REF!</v>
      </c>
      <c r="BS317" s="23">
        <v>90896667</v>
      </c>
      <c r="BT317" s="23">
        <f>+Tabla3[[#This Row],[VALOR TOTAL DE CONTRATO (ANTES DE LIQUIDACIÓN - LIBERACIÓN DE SALDOS)]]-Tabla3[[#This Row],[RECURSO TOTALES DESEMBOLSADOS]]</f>
        <v>0</v>
      </c>
      <c r="BU317" s="23"/>
      <c r="BW317" s="23" t="s">
        <v>98</v>
      </c>
      <c r="BX317" s="23" t="str">
        <f t="shared" si="23"/>
        <v>enero</v>
      </c>
      <c r="BY317" s="23" t="s">
        <v>113</v>
      </c>
      <c r="BZ317" s="23" t="s">
        <v>113</v>
      </c>
      <c r="CA317" s="23" t="s">
        <v>113</v>
      </c>
      <c r="CB317" t="s">
        <v>117</v>
      </c>
      <c r="CC317" t="s">
        <v>118</v>
      </c>
    </row>
    <row r="318" spans="1:81" x14ac:dyDescent="0.25">
      <c r="A318" s="23">
        <v>2024</v>
      </c>
      <c r="B318" s="25">
        <v>299</v>
      </c>
      <c r="C318" s="23" t="s">
        <v>87</v>
      </c>
      <c r="D318" t="s">
        <v>88</v>
      </c>
      <c r="E318" t="s">
        <v>89</v>
      </c>
      <c r="F318" t="s">
        <v>90</v>
      </c>
      <c r="G318" t="s">
        <v>91</v>
      </c>
      <c r="H318" s="23" t="s">
        <v>92</v>
      </c>
      <c r="I318" s="23" t="s">
        <v>119</v>
      </c>
      <c r="J318" t="s">
        <v>2387</v>
      </c>
      <c r="K318" s="23" t="s">
        <v>95</v>
      </c>
      <c r="L318" s="20" t="s">
        <v>643</v>
      </c>
      <c r="M318" s="28" t="s">
        <v>2388</v>
      </c>
      <c r="N318" s="23"/>
      <c r="O318" s="23" t="s">
        <v>98</v>
      </c>
      <c r="P318" s="20" t="s">
        <v>764</v>
      </c>
      <c r="Q318" s="20" t="s">
        <v>764</v>
      </c>
      <c r="R318" t="s">
        <v>2389</v>
      </c>
      <c r="S318" t="s">
        <v>2390</v>
      </c>
      <c r="T318" t="s">
        <v>2391</v>
      </c>
      <c r="U318" s="6">
        <v>139672667</v>
      </c>
      <c r="V318" s="6">
        <v>139672667</v>
      </c>
      <c r="W318" s="29">
        <v>12508000</v>
      </c>
      <c r="X318" s="29">
        <v>0</v>
      </c>
      <c r="Y318" s="23" t="s">
        <v>104</v>
      </c>
      <c r="Z318" t="s">
        <v>98</v>
      </c>
      <c r="AA318" t="s">
        <v>105</v>
      </c>
      <c r="AB318" s="30"/>
      <c r="AC318" s="30"/>
      <c r="AD318" s="30"/>
      <c r="AE318" s="24">
        <v>6824</v>
      </c>
      <c r="AF318" s="31">
        <v>45295</v>
      </c>
      <c r="AG318">
        <v>41324</v>
      </c>
      <c r="AH318" s="26">
        <v>45317</v>
      </c>
      <c r="AI318" s="32" t="s">
        <v>106</v>
      </c>
      <c r="AJ318" t="s">
        <v>768</v>
      </c>
      <c r="AK318" s="33"/>
      <c r="AL318" t="s">
        <v>98</v>
      </c>
      <c r="AM318" s="26">
        <v>45316</v>
      </c>
      <c r="AN318" s="23" t="s">
        <v>108</v>
      </c>
      <c r="AO318" s="23" t="s">
        <v>108</v>
      </c>
      <c r="AP318" t="s">
        <v>109</v>
      </c>
      <c r="AQ318" t="s">
        <v>2392</v>
      </c>
      <c r="AR318" t="s">
        <v>2393</v>
      </c>
      <c r="AS318" t="s">
        <v>2394</v>
      </c>
      <c r="AT318" s="23">
        <v>80111600</v>
      </c>
      <c r="AU318" s="58" t="s">
        <v>2395</v>
      </c>
      <c r="AV318" s="23" t="s">
        <v>113</v>
      </c>
      <c r="AW318" s="20" t="s">
        <v>114</v>
      </c>
      <c r="AX318" s="26">
        <v>45316</v>
      </c>
      <c r="AY318" s="20" t="s">
        <v>115</v>
      </c>
      <c r="AZ318" s="26">
        <v>45316</v>
      </c>
      <c r="BA318" s="26">
        <v>45317</v>
      </c>
      <c r="BB318" s="26">
        <v>45656</v>
      </c>
      <c r="BC318" s="35">
        <f>+Tabla3[[#This Row],[FECHA TERMINACION
(INICIAL)]]-Tabla3[[#This Row],[FECHA INICIO]]</f>
        <v>339</v>
      </c>
      <c r="BD318" s="35">
        <f>+Tabla3[[#This Row],[PLAZO DE EJECUCIÓN EN DÍAS (INICIAL)]]/30</f>
        <v>11.3</v>
      </c>
      <c r="BE318" t="s">
        <v>2396</v>
      </c>
      <c r="BF318" s="29">
        <f>+[1]BD_2!E318</f>
        <v>0</v>
      </c>
      <c r="BG318" s="29">
        <f>[1]BD_2!BA318</f>
        <v>0</v>
      </c>
      <c r="BH318" s="23">
        <f>[1]BD_2!CF318</f>
        <v>0</v>
      </c>
      <c r="BI318" s="23">
        <f>+COUNTIF(Tabla3[[#This Row],[VALOR REDUCIDO]:[TOTAL TIEMPO PRORROGADO EN DÍAS
]],"&lt;&gt;0")</f>
        <v>0</v>
      </c>
      <c r="BJ318" s="23" t="str">
        <f>+[1]BD_2!CG318</f>
        <v>1 SI</v>
      </c>
      <c r="BK318" s="26" t="str">
        <f>[1]BD_2!CL318</f>
        <v>2 NO</v>
      </c>
      <c r="BL318" s="23" t="s">
        <v>98</v>
      </c>
      <c r="BM318">
        <f t="shared" si="24"/>
        <v>339</v>
      </c>
      <c r="BN318" s="36">
        <f t="shared" si="25"/>
        <v>45317</v>
      </c>
      <c r="BO318" s="36">
        <f t="shared" si="26"/>
        <v>45656</v>
      </c>
      <c r="BP318" s="37" t="e">
        <f>IF(((#REF!-$BN318)/($BO318-$BN318))&gt;=100%,100%,((#REF!-$BN318)/($BO318-$BN318)))</f>
        <v>#REF!</v>
      </c>
      <c r="BQ318" s="29">
        <f t="shared" si="27"/>
        <v>139672667</v>
      </c>
      <c r="BR318" s="23" t="e">
        <f>+IF(BK318="1 SI","FINALIZADO",IF($BO318&lt;=#REF!,"FINALIZADO","EJECUCIÓN"))</f>
        <v>#REF!</v>
      </c>
      <c r="BS318" s="23">
        <v>139672667</v>
      </c>
      <c r="BT318" s="23">
        <f>+Tabla3[[#This Row],[VALOR TOTAL DE CONTRATO (ANTES DE LIQUIDACIÓN - LIBERACIÓN DE SALDOS)]]-Tabla3[[#This Row],[RECURSO TOTALES DESEMBOLSADOS]]</f>
        <v>0</v>
      </c>
      <c r="BU318" s="23"/>
      <c r="BW318" s="23" t="s">
        <v>98</v>
      </c>
      <c r="BX318" s="23" t="str">
        <f t="shared" si="23"/>
        <v>enero</v>
      </c>
      <c r="BY318" s="23" t="s">
        <v>113</v>
      </c>
      <c r="BZ318" s="23" t="s">
        <v>113</v>
      </c>
      <c r="CA318" s="23" t="s">
        <v>113</v>
      </c>
      <c r="CB318" t="s">
        <v>117</v>
      </c>
      <c r="CC318" t="s">
        <v>118</v>
      </c>
    </row>
    <row r="319" spans="1:81" x14ac:dyDescent="0.25">
      <c r="A319" s="23">
        <v>2024</v>
      </c>
      <c r="B319" s="25">
        <v>300</v>
      </c>
      <c r="C319" s="23" t="s">
        <v>87</v>
      </c>
      <c r="D319" t="s">
        <v>88</v>
      </c>
      <c r="E319" t="s">
        <v>89</v>
      </c>
      <c r="F319" t="s">
        <v>90</v>
      </c>
      <c r="G319" t="s">
        <v>91</v>
      </c>
      <c r="H319" s="23" t="s">
        <v>92</v>
      </c>
      <c r="I319" s="23" t="s">
        <v>93</v>
      </c>
      <c r="J319" t="s">
        <v>2397</v>
      </c>
      <c r="K319" s="23" t="s">
        <v>95</v>
      </c>
      <c r="L319" s="20" t="s">
        <v>2398</v>
      </c>
      <c r="M319" s="28" t="s">
        <v>2399</v>
      </c>
      <c r="N319" s="23"/>
      <c r="O319" s="23" t="s">
        <v>98</v>
      </c>
      <c r="P319" s="20" t="s">
        <v>764</v>
      </c>
      <c r="Q319" s="20" t="s">
        <v>764</v>
      </c>
      <c r="R319" t="s">
        <v>2400</v>
      </c>
      <c r="S319" t="s">
        <v>2401</v>
      </c>
      <c r="T319" t="s">
        <v>2402</v>
      </c>
      <c r="U319" s="6">
        <v>115500000</v>
      </c>
      <c r="V319" s="6">
        <v>115500000</v>
      </c>
      <c r="W319" s="29">
        <v>10500000</v>
      </c>
      <c r="X319" s="29">
        <v>0</v>
      </c>
      <c r="Y319" s="23" t="s">
        <v>104</v>
      </c>
      <c r="Z319" t="s">
        <v>98</v>
      </c>
      <c r="AA319" t="s">
        <v>105</v>
      </c>
      <c r="AB319" s="30"/>
      <c r="AC319" s="30"/>
      <c r="AD319" s="30"/>
      <c r="AE319" s="24">
        <v>7024</v>
      </c>
      <c r="AF319" s="31">
        <v>45295</v>
      </c>
      <c r="AG319">
        <v>54824</v>
      </c>
      <c r="AH319" s="26">
        <v>45323</v>
      </c>
      <c r="AI319" s="32" t="s">
        <v>106</v>
      </c>
      <c r="AJ319" t="s">
        <v>779</v>
      </c>
      <c r="AK319" s="33"/>
      <c r="AL319" t="s">
        <v>98</v>
      </c>
      <c r="AM319" s="26">
        <v>45316</v>
      </c>
      <c r="AN319" s="23" t="s">
        <v>108</v>
      </c>
      <c r="AO319" s="23" t="s">
        <v>108</v>
      </c>
      <c r="AP319" t="s">
        <v>109</v>
      </c>
      <c r="AQ319" t="s">
        <v>769</v>
      </c>
      <c r="AR319" t="s">
        <v>770</v>
      </c>
      <c r="AS319" t="s">
        <v>771</v>
      </c>
      <c r="AT319" s="23">
        <v>80111600</v>
      </c>
      <c r="AU319" s="58" t="s">
        <v>2403</v>
      </c>
      <c r="AV319" s="23" t="s">
        <v>113</v>
      </c>
      <c r="AW319" s="20" t="s">
        <v>114</v>
      </c>
      <c r="AX319" s="26">
        <v>45317</v>
      </c>
      <c r="AY319" s="20" t="s">
        <v>115</v>
      </c>
      <c r="AZ319" s="26">
        <v>45317</v>
      </c>
      <c r="BA319" s="26">
        <v>45323</v>
      </c>
      <c r="BB319" s="26">
        <v>45656</v>
      </c>
      <c r="BC319" s="35">
        <f>+Tabla3[[#This Row],[FECHA TERMINACION
(INICIAL)]]-Tabla3[[#This Row],[FECHA INICIO]]</f>
        <v>333</v>
      </c>
      <c r="BD319" s="35">
        <f>+Tabla3[[#This Row],[PLAZO DE EJECUCIÓN EN DÍAS (INICIAL)]]/30</f>
        <v>11.1</v>
      </c>
      <c r="BE319" t="s">
        <v>2404</v>
      </c>
      <c r="BF319" s="29">
        <f>+[1]BD_2!E319</f>
        <v>0</v>
      </c>
      <c r="BG319" s="29">
        <f>[1]BD_2!BA319</f>
        <v>0</v>
      </c>
      <c r="BH319" s="23">
        <f>[1]BD_2!CF319</f>
        <v>0</v>
      </c>
      <c r="BI319" s="23">
        <f>+COUNTIF(Tabla3[[#This Row],[VALOR REDUCIDO]:[TOTAL TIEMPO PRORROGADO EN DÍAS
]],"&lt;&gt;0")</f>
        <v>0</v>
      </c>
      <c r="BJ319" s="23" t="str">
        <f>+[1]BD_2!CG319</f>
        <v>2 NO</v>
      </c>
      <c r="BK319" s="26" t="str">
        <f>[1]BD_2!CL319</f>
        <v>2 NO</v>
      </c>
      <c r="BL319" s="23" t="s">
        <v>98</v>
      </c>
      <c r="BM319">
        <f t="shared" si="24"/>
        <v>333</v>
      </c>
      <c r="BN319" s="36">
        <f t="shared" si="25"/>
        <v>45323</v>
      </c>
      <c r="BO319" s="36">
        <f t="shared" si="26"/>
        <v>45656</v>
      </c>
      <c r="BP319" s="37" t="e">
        <f>IF(((#REF!-$BN319)/($BO319-$BN319))&gt;=100%,100%,((#REF!-$BN319)/($BO319-$BN319)))</f>
        <v>#REF!</v>
      </c>
      <c r="BQ319" s="29">
        <f t="shared" si="27"/>
        <v>115500000</v>
      </c>
      <c r="BR319" s="23" t="e">
        <f>+IF(BK319="1 SI","FINALIZADO",IF($BO319&lt;=#REF!,"FINALIZADO","EJECUCIÓN"))</f>
        <v>#REF!</v>
      </c>
      <c r="BS319" s="23">
        <v>115500000</v>
      </c>
      <c r="BT319" s="23">
        <f>+Tabla3[[#This Row],[VALOR TOTAL DE CONTRATO (ANTES DE LIQUIDACIÓN - LIBERACIÓN DE SALDOS)]]-Tabla3[[#This Row],[RECURSO TOTALES DESEMBOLSADOS]]</f>
        <v>0</v>
      </c>
      <c r="BU319" s="23"/>
      <c r="BW319" s="23" t="s">
        <v>98</v>
      </c>
      <c r="BX319" s="23" t="str">
        <f t="shared" si="23"/>
        <v>enero</v>
      </c>
      <c r="BY319" s="23" t="s">
        <v>113</v>
      </c>
      <c r="BZ319" s="23" t="s">
        <v>113</v>
      </c>
      <c r="CA319" s="23" t="s">
        <v>113</v>
      </c>
      <c r="CB319" t="s">
        <v>117</v>
      </c>
      <c r="CC319" t="s">
        <v>118</v>
      </c>
    </row>
    <row r="320" spans="1:81" x14ac:dyDescent="0.25">
      <c r="A320" s="23">
        <v>2024</v>
      </c>
      <c r="B320" s="25">
        <v>301</v>
      </c>
      <c r="C320" s="23" t="s">
        <v>87</v>
      </c>
      <c r="D320" t="s">
        <v>88</v>
      </c>
      <c r="E320" t="s">
        <v>89</v>
      </c>
      <c r="F320" t="s">
        <v>90</v>
      </c>
      <c r="G320" t="s">
        <v>91</v>
      </c>
      <c r="H320" s="23" t="s">
        <v>92</v>
      </c>
      <c r="I320" s="23" t="s">
        <v>119</v>
      </c>
      <c r="J320" t="s">
        <v>2405</v>
      </c>
      <c r="K320" s="23" t="s">
        <v>95</v>
      </c>
      <c r="L320" s="20" t="s">
        <v>2406</v>
      </c>
      <c r="M320" s="28" t="s">
        <v>2407</v>
      </c>
      <c r="N320" s="23"/>
      <c r="O320" s="23" t="s">
        <v>98</v>
      </c>
      <c r="P320" s="20" t="s">
        <v>693</v>
      </c>
      <c r="Q320" s="20" t="s">
        <v>693</v>
      </c>
      <c r="R320" t="s">
        <v>2408</v>
      </c>
      <c r="S320" t="s">
        <v>2409</v>
      </c>
      <c r="T320" t="s">
        <v>2410</v>
      </c>
      <c r="U320" s="6">
        <v>74800000</v>
      </c>
      <c r="V320" s="6">
        <v>74800000</v>
      </c>
      <c r="W320" s="29">
        <v>6800000</v>
      </c>
      <c r="X320" s="29">
        <v>0</v>
      </c>
      <c r="Y320" s="23" t="s">
        <v>104</v>
      </c>
      <c r="Z320" t="s">
        <v>98</v>
      </c>
      <c r="AA320" t="s">
        <v>105</v>
      </c>
      <c r="AB320" s="30"/>
      <c r="AC320" s="30"/>
      <c r="AD320" s="30"/>
      <c r="AE320" s="24">
        <v>3524</v>
      </c>
      <c r="AF320" s="31">
        <v>45294</v>
      </c>
      <c r="AG320">
        <v>42024</v>
      </c>
      <c r="AH320" s="26">
        <v>45317</v>
      </c>
      <c r="AI320" s="32" t="s">
        <v>106</v>
      </c>
      <c r="AJ320" t="s">
        <v>697</v>
      </c>
      <c r="AK320" s="33"/>
      <c r="AL320" t="s">
        <v>98</v>
      </c>
      <c r="AM320" s="26">
        <v>45316</v>
      </c>
      <c r="AN320" s="23" t="s">
        <v>108</v>
      </c>
      <c r="AO320" s="23" t="s">
        <v>108</v>
      </c>
      <c r="AP320" t="s">
        <v>109</v>
      </c>
      <c r="AQ320" t="s">
        <v>1684</v>
      </c>
      <c r="AR320" t="s">
        <v>1685</v>
      </c>
      <c r="AS320" t="s">
        <v>700</v>
      </c>
      <c r="AT320" s="23">
        <v>80111600</v>
      </c>
      <c r="AU320" s="58" t="s">
        <v>2411</v>
      </c>
      <c r="AV320" s="23" t="s">
        <v>113</v>
      </c>
      <c r="AW320" s="20" t="s">
        <v>114</v>
      </c>
      <c r="AX320" s="26">
        <v>45316</v>
      </c>
      <c r="AY320" s="20" t="s">
        <v>115</v>
      </c>
      <c r="AZ320" s="26">
        <v>45316</v>
      </c>
      <c r="BA320" s="26">
        <v>45317</v>
      </c>
      <c r="BB320" s="26">
        <v>45651</v>
      </c>
      <c r="BC320" s="35">
        <f>+Tabla3[[#This Row],[FECHA TERMINACION
(INICIAL)]]-Tabla3[[#This Row],[FECHA INICIO]]</f>
        <v>334</v>
      </c>
      <c r="BD320" s="35">
        <f>+Tabla3[[#This Row],[PLAZO DE EJECUCIÓN EN DÍAS (INICIAL)]]/30</f>
        <v>11.133333333333333</v>
      </c>
      <c r="BE320" t="s">
        <v>1649</v>
      </c>
      <c r="BF320" s="29">
        <f>+[1]BD_2!E320</f>
        <v>0</v>
      </c>
      <c r="BG320" s="29">
        <f>[1]BD_2!BA320</f>
        <v>0</v>
      </c>
      <c r="BH320" s="23">
        <f>[1]BD_2!CF320</f>
        <v>0</v>
      </c>
      <c r="BI320" s="23">
        <f>+COUNTIF(Tabla3[[#This Row],[VALOR REDUCIDO]:[TOTAL TIEMPO PRORROGADO EN DÍAS
]],"&lt;&gt;0")</f>
        <v>0</v>
      </c>
      <c r="BJ320" s="23" t="str">
        <f>+[1]BD_2!CG320</f>
        <v>2 NO</v>
      </c>
      <c r="BK320" s="26" t="str">
        <f>[1]BD_2!CL320</f>
        <v>2 NO</v>
      </c>
      <c r="BL320" s="23" t="s">
        <v>98</v>
      </c>
      <c r="BM320">
        <f t="shared" si="24"/>
        <v>334</v>
      </c>
      <c r="BN320" s="36">
        <f t="shared" si="25"/>
        <v>45317</v>
      </c>
      <c r="BO320" s="36">
        <f t="shared" si="26"/>
        <v>45651</v>
      </c>
      <c r="BP320" s="37" t="e">
        <f>IF(((#REF!-$BN320)/($BO320-$BN320))&gt;=100%,100%,((#REF!-$BN320)/($BO320-$BN320)))</f>
        <v>#REF!</v>
      </c>
      <c r="BQ320" s="29">
        <f t="shared" si="27"/>
        <v>74800000</v>
      </c>
      <c r="BR320" s="23" t="e">
        <f>+IF(BK320="1 SI","FINALIZADO",IF($BO320&lt;=#REF!,"FINALIZADO","EJECUCIÓN"))</f>
        <v>#REF!</v>
      </c>
      <c r="BS320" s="23">
        <v>74800000</v>
      </c>
      <c r="BT320" s="23">
        <f>+Tabla3[[#This Row],[VALOR TOTAL DE CONTRATO (ANTES DE LIQUIDACIÓN - LIBERACIÓN DE SALDOS)]]-Tabla3[[#This Row],[RECURSO TOTALES DESEMBOLSADOS]]</f>
        <v>0</v>
      </c>
      <c r="BU320" s="23"/>
      <c r="BW320" s="23" t="s">
        <v>98</v>
      </c>
      <c r="BX320" s="23" t="str">
        <f t="shared" si="23"/>
        <v>enero</v>
      </c>
      <c r="BY320" s="23" t="s">
        <v>113</v>
      </c>
      <c r="BZ320" s="23" t="s">
        <v>113</v>
      </c>
      <c r="CA320" s="23" t="s">
        <v>113</v>
      </c>
      <c r="CB320" t="s">
        <v>117</v>
      </c>
      <c r="CC320" t="s">
        <v>118</v>
      </c>
    </row>
    <row r="321" spans="1:81" x14ac:dyDescent="0.25">
      <c r="A321" s="23">
        <v>2024</v>
      </c>
      <c r="B321" s="25">
        <v>302</v>
      </c>
      <c r="C321" s="23" t="s">
        <v>87</v>
      </c>
      <c r="D321" t="s">
        <v>88</v>
      </c>
      <c r="E321" t="s">
        <v>89</v>
      </c>
      <c r="F321" t="s">
        <v>90</v>
      </c>
      <c r="G321" t="s">
        <v>91</v>
      </c>
      <c r="H321" s="23" t="s">
        <v>92</v>
      </c>
      <c r="I321" s="23" t="s">
        <v>119</v>
      </c>
      <c r="J321" t="s">
        <v>2412</v>
      </c>
      <c r="K321" s="23" t="s">
        <v>95</v>
      </c>
      <c r="L321" s="20" t="s">
        <v>905</v>
      </c>
      <c r="M321" s="28" t="s">
        <v>2413</v>
      </c>
      <c r="N321" s="23"/>
      <c r="O321" s="23" t="s">
        <v>98</v>
      </c>
      <c r="P321" s="20" t="s">
        <v>764</v>
      </c>
      <c r="Q321" s="20" t="s">
        <v>764</v>
      </c>
      <c r="R321" t="s">
        <v>2414</v>
      </c>
      <c r="S321" t="s">
        <v>2415</v>
      </c>
      <c r="T321" t="s">
        <v>2416</v>
      </c>
      <c r="U321" s="6">
        <v>93280000</v>
      </c>
      <c r="V321" s="6">
        <v>93280000</v>
      </c>
      <c r="W321" s="29">
        <v>8480000</v>
      </c>
      <c r="X321" s="29">
        <v>0</v>
      </c>
      <c r="Y321" s="23" t="s">
        <v>104</v>
      </c>
      <c r="Z321" t="s">
        <v>98</v>
      </c>
      <c r="AA321" t="s">
        <v>105</v>
      </c>
      <c r="AB321" s="30"/>
      <c r="AC321" s="30"/>
      <c r="AD321" s="30"/>
      <c r="AE321" s="24">
        <v>6824</v>
      </c>
      <c r="AF321" s="31">
        <v>45295</v>
      </c>
      <c r="AG321">
        <v>46124</v>
      </c>
      <c r="AH321" s="26">
        <v>45320</v>
      </c>
      <c r="AI321" s="32" t="s">
        <v>106</v>
      </c>
      <c r="AJ321" t="s">
        <v>768</v>
      </c>
      <c r="AK321" s="33"/>
      <c r="AL321" t="s">
        <v>98</v>
      </c>
      <c r="AM321" s="26">
        <v>45317</v>
      </c>
      <c r="AN321" s="23" t="s">
        <v>108</v>
      </c>
      <c r="AO321" s="23" t="s">
        <v>108</v>
      </c>
      <c r="AP321" t="s">
        <v>109</v>
      </c>
      <c r="AQ321" t="s">
        <v>769</v>
      </c>
      <c r="AR321" t="s">
        <v>770</v>
      </c>
      <c r="AS321" t="s">
        <v>771</v>
      </c>
      <c r="AT321" s="23">
        <v>80111600</v>
      </c>
      <c r="AU321" s="58" t="s">
        <v>2417</v>
      </c>
      <c r="AV321" s="23" t="s">
        <v>113</v>
      </c>
      <c r="AW321" s="20" t="s">
        <v>114</v>
      </c>
      <c r="AX321" s="26">
        <v>45317</v>
      </c>
      <c r="AY321" s="20" t="s">
        <v>115</v>
      </c>
      <c r="AZ321" s="26">
        <v>45317</v>
      </c>
      <c r="BA321" s="26">
        <v>45320</v>
      </c>
      <c r="BB321" s="26">
        <v>45656</v>
      </c>
      <c r="BC321" s="35">
        <f>+Tabla3[[#This Row],[FECHA TERMINACION
(INICIAL)]]-Tabla3[[#This Row],[FECHA INICIO]]</f>
        <v>336</v>
      </c>
      <c r="BD321" s="35">
        <f>+Tabla3[[#This Row],[PLAZO DE EJECUCIÓN EN DÍAS (INICIAL)]]/30</f>
        <v>11.2</v>
      </c>
      <c r="BE321" t="s">
        <v>2418</v>
      </c>
      <c r="BF321" s="29">
        <f>+[1]BD_2!E321</f>
        <v>0</v>
      </c>
      <c r="BG321" s="29">
        <f>[1]BD_2!BA321</f>
        <v>0</v>
      </c>
      <c r="BH321" s="23">
        <f>[1]BD_2!CF321</f>
        <v>0</v>
      </c>
      <c r="BI321" s="23">
        <f>+COUNTIF(Tabla3[[#This Row],[VALOR REDUCIDO]:[TOTAL TIEMPO PRORROGADO EN DÍAS
]],"&lt;&gt;0")</f>
        <v>0</v>
      </c>
      <c r="BJ321" s="23" t="str">
        <f>+[1]BD_2!CG321</f>
        <v>2 NO</v>
      </c>
      <c r="BK321" s="26" t="str">
        <f>[1]BD_2!CL321</f>
        <v>2 NO</v>
      </c>
      <c r="BL321" s="23" t="s">
        <v>98</v>
      </c>
      <c r="BM321">
        <f t="shared" si="24"/>
        <v>336</v>
      </c>
      <c r="BN321" s="36">
        <f t="shared" si="25"/>
        <v>45320</v>
      </c>
      <c r="BO321" s="36">
        <f t="shared" si="26"/>
        <v>45656</v>
      </c>
      <c r="BP321" s="37" t="e">
        <f>IF(((#REF!-$BN321)/($BO321-$BN321))&gt;=100%,100%,((#REF!-$BN321)/($BO321-$BN321)))</f>
        <v>#REF!</v>
      </c>
      <c r="BQ321" s="29">
        <f t="shared" si="27"/>
        <v>93280000</v>
      </c>
      <c r="BR321" s="23" t="e">
        <f>+IF(BK321="1 SI","FINALIZADO",IF($BO321&lt;=#REF!,"FINALIZADO","EJECUCIÓN"))</f>
        <v>#REF!</v>
      </c>
      <c r="BS321" s="23">
        <v>93280000</v>
      </c>
      <c r="BT321" s="23">
        <f>+Tabla3[[#This Row],[VALOR TOTAL DE CONTRATO (ANTES DE LIQUIDACIÓN - LIBERACIÓN DE SALDOS)]]-Tabla3[[#This Row],[RECURSO TOTALES DESEMBOLSADOS]]</f>
        <v>0</v>
      </c>
      <c r="BU321" s="23"/>
      <c r="BW321" s="23" t="s">
        <v>98</v>
      </c>
      <c r="BX321" s="23" t="str">
        <f t="shared" si="23"/>
        <v>enero</v>
      </c>
      <c r="BY321" s="23" t="s">
        <v>113</v>
      </c>
      <c r="BZ321" s="23" t="s">
        <v>113</v>
      </c>
      <c r="CA321" s="23" t="s">
        <v>113</v>
      </c>
      <c r="CB321" t="s">
        <v>117</v>
      </c>
      <c r="CC321" t="s">
        <v>118</v>
      </c>
    </row>
    <row r="322" spans="1:81" x14ac:dyDescent="0.25">
      <c r="A322" s="23">
        <v>2024</v>
      </c>
      <c r="B322" s="25">
        <v>303</v>
      </c>
      <c r="C322" s="23" t="s">
        <v>87</v>
      </c>
      <c r="D322" t="s">
        <v>88</v>
      </c>
      <c r="E322" t="s">
        <v>89</v>
      </c>
      <c r="F322" t="s">
        <v>90</v>
      </c>
      <c r="G322" t="s">
        <v>91</v>
      </c>
      <c r="H322" s="23" t="s">
        <v>92</v>
      </c>
      <c r="I322" s="23" t="s">
        <v>93</v>
      </c>
      <c r="J322" t="s">
        <v>2419</v>
      </c>
      <c r="K322" s="23" t="s">
        <v>95</v>
      </c>
      <c r="L322" s="20" t="s">
        <v>428</v>
      </c>
      <c r="M322" s="28" t="s">
        <v>2420</v>
      </c>
      <c r="N322" s="23"/>
      <c r="O322" s="23" t="s">
        <v>98</v>
      </c>
      <c r="P322" s="20" t="s">
        <v>269</v>
      </c>
      <c r="Q322" t="s">
        <v>269</v>
      </c>
      <c r="R322" t="s">
        <v>2421</v>
      </c>
      <c r="S322" t="s">
        <v>2422</v>
      </c>
      <c r="T322" t="s">
        <v>2423</v>
      </c>
      <c r="U322" s="6">
        <v>53600000</v>
      </c>
      <c r="V322" s="6">
        <v>53600000</v>
      </c>
      <c r="W322" s="29">
        <v>4800000</v>
      </c>
      <c r="X322" s="29">
        <v>0</v>
      </c>
      <c r="Y322" s="23" t="s">
        <v>104</v>
      </c>
      <c r="Z322" t="s">
        <v>98</v>
      </c>
      <c r="AA322" t="s">
        <v>105</v>
      </c>
      <c r="AB322" s="30"/>
      <c r="AC322" s="30"/>
      <c r="AD322" s="30"/>
      <c r="AE322" s="24">
        <v>5524</v>
      </c>
      <c r="AF322" s="31">
        <v>45295</v>
      </c>
      <c r="AG322">
        <v>40924</v>
      </c>
      <c r="AH322" s="26">
        <v>45317</v>
      </c>
      <c r="AI322" s="32" t="s">
        <v>106</v>
      </c>
      <c r="AJ322" t="s">
        <v>940</v>
      </c>
      <c r="AK322" s="33"/>
      <c r="AL322" t="s">
        <v>98</v>
      </c>
      <c r="AM322" s="26">
        <v>45316</v>
      </c>
      <c r="AN322" s="23" t="s">
        <v>108</v>
      </c>
      <c r="AO322" s="23" t="s">
        <v>108</v>
      </c>
      <c r="AP322" t="s">
        <v>109</v>
      </c>
      <c r="AQ322" t="s">
        <v>1047</v>
      </c>
      <c r="AR322" t="s">
        <v>1048</v>
      </c>
      <c r="AS322" t="s">
        <v>269</v>
      </c>
      <c r="AT322" s="23">
        <v>80111600</v>
      </c>
      <c r="AU322" s="58" t="s">
        <v>2424</v>
      </c>
      <c r="AV322" s="23" t="s">
        <v>113</v>
      </c>
      <c r="AW322" s="20" t="s">
        <v>114</v>
      </c>
      <c r="AX322" s="26">
        <v>45316</v>
      </c>
      <c r="AY322" s="20" t="s">
        <v>144</v>
      </c>
      <c r="AZ322" s="26">
        <v>45316</v>
      </c>
      <c r="BA322" s="26">
        <v>45317</v>
      </c>
      <c r="BB322" s="26">
        <v>45656</v>
      </c>
      <c r="BC322" s="35">
        <f>+Tabla3[[#This Row],[FECHA TERMINACION
(INICIAL)]]-Tabla3[[#This Row],[FECHA INICIO]]</f>
        <v>339</v>
      </c>
      <c r="BD322" s="35">
        <f>+Tabla3[[#This Row],[PLAZO DE EJECUCIÓN EN DÍAS (INICIAL)]]/30</f>
        <v>11.3</v>
      </c>
      <c r="BE322" t="s">
        <v>2386</v>
      </c>
      <c r="BF322" s="29">
        <f>+[1]BD_2!E322</f>
        <v>0</v>
      </c>
      <c r="BG322" s="29">
        <f>[1]BD_2!BA322</f>
        <v>0</v>
      </c>
      <c r="BH322" s="23">
        <f>[1]BD_2!CF322</f>
        <v>0</v>
      </c>
      <c r="BI322" s="23">
        <f>+COUNTIF(Tabla3[[#This Row],[VALOR REDUCIDO]:[TOTAL TIEMPO PRORROGADO EN DÍAS
]],"&lt;&gt;0")</f>
        <v>0</v>
      </c>
      <c r="BJ322" s="23" t="str">
        <f>+[1]BD_2!CG322</f>
        <v>2 NO</v>
      </c>
      <c r="BK322" s="26" t="str">
        <f>[1]BD_2!CL322</f>
        <v>2 NO</v>
      </c>
      <c r="BL322" s="23" t="s">
        <v>98</v>
      </c>
      <c r="BM322">
        <f t="shared" si="24"/>
        <v>339</v>
      </c>
      <c r="BN322" s="36">
        <f t="shared" si="25"/>
        <v>45317</v>
      </c>
      <c r="BO322" s="36">
        <f t="shared" si="26"/>
        <v>45656</v>
      </c>
      <c r="BP322" s="37" t="e">
        <f>IF(((#REF!-$BN322)/($BO322-$BN322))&gt;=100%,100%,((#REF!-$BN322)/($BO322-$BN322)))</f>
        <v>#REF!</v>
      </c>
      <c r="BQ322" s="29">
        <f t="shared" si="27"/>
        <v>53600000</v>
      </c>
      <c r="BR322" s="23" t="e">
        <f>+IF(BK322="1 SI","FINALIZADO",IF($BO322&lt;=#REF!,"FINALIZADO","EJECUCIÓN"))</f>
        <v>#REF!</v>
      </c>
      <c r="BS322" s="23">
        <v>53600000</v>
      </c>
      <c r="BT322" s="23">
        <f>+Tabla3[[#This Row],[VALOR TOTAL DE CONTRATO (ANTES DE LIQUIDACIÓN - LIBERACIÓN DE SALDOS)]]-Tabla3[[#This Row],[RECURSO TOTALES DESEMBOLSADOS]]</f>
        <v>0</v>
      </c>
      <c r="BU322" s="23"/>
      <c r="BW322" s="23" t="s">
        <v>98</v>
      </c>
      <c r="BX322" s="23" t="str">
        <f t="shared" si="23"/>
        <v>enero</v>
      </c>
      <c r="BY322" s="23" t="s">
        <v>113</v>
      </c>
      <c r="BZ322" s="23" t="s">
        <v>113</v>
      </c>
      <c r="CA322" s="23" t="s">
        <v>113</v>
      </c>
      <c r="CB322" t="s">
        <v>117</v>
      </c>
      <c r="CC322" t="s">
        <v>118</v>
      </c>
    </row>
    <row r="323" spans="1:81" x14ac:dyDescent="0.25">
      <c r="A323" s="23">
        <v>2024</v>
      </c>
      <c r="B323" s="25">
        <v>304</v>
      </c>
      <c r="C323" s="23" t="s">
        <v>87</v>
      </c>
      <c r="D323" t="s">
        <v>88</v>
      </c>
      <c r="E323" t="s">
        <v>89</v>
      </c>
      <c r="F323" t="s">
        <v>90</v>
      </c>
      <c r="G323" t="s">
        <v>91</v>
      </c>
      <c r="H323" s="23" t="s">
        <v>92</v>
      </c>
      <c r="I323" s="23" t="s">
        <v>119</v>
      </c>
      <c r="J323" t="s">
        <v>2425</v>
      </c>
      <c r="K323" s="23" t="s">
        <v>95</v>
      </c>
      <c r="L323" s="20" t="s">
        <v>643</v>
      </c>
      <c r="M323" s="28" t="s">
        <v>2426</v>
      </c>
      <c r="N323" s="23"/>
      <c r="O323" s="23" t="s">
        <v>98</v>
      </c>
      <c r="P323" s="20" t="s">
        <v>460</v>
      </c>
      <c r="Q323" s="20" t="s">
        <v>460</v>
      </c>
      <c r="R323" t="s">
        <v>2427</v>
      </c>
      <c r="S323" t="s">
        <v>2428</v>
      </c>
      <c r="T323" t="s">
        <v>1201</v>
      </c>
      <c r="U323" s="6">
        <v>110000000</v>
      </c>
      <c r="V323" s="6">
        <v>110000000</v>
      </c>
      <c r="W323" s="29">
        <v>10000000</v>
      </c>
      <c r="X323" s="29">
        <v>0</v>
      </c>
      <c r="Y323" s="23" t="s">
        <v>104</v>
      </c>
      <c r="Z323" t="s">
        <v>98</v>
      </c>
      <c r="AA323" t="s">
        <v>105</v>
      </c>
      <c r="AB323" s="30"/>
      <c r="AC323" s="30"/>
      <c r="AD323" s="30"/>
      <c r="AE323" s="24">
        <v>4624</v>
      </c>
      <c r="AF323" s="31">
        <v>45294</v>
      </c>
      <c r="AG323">
        <v>47224</v>
      </c>
      <c r="AH323" s="26">
        <v>45320</v>
      </c>
      <c r="AI323" s="32" t="s">
        <v>106</v>
      </c>
      <c r="AJ323" t="s">
        <v>464</v>
      </c>
      <c r="AK323" s="33"/>
      <c r="AL323" t="s">
        <v>98</v>
      </c>
      <c r="AM323" s="26">
        <v>45316</v>
      </c>
      <c r="AN323" s="23" t="s">
        <v>108</v>
      </c>
      <c r="AO323" s="23" t="s">
        <v>108</v>
      </c>
      <c r="AP323" t="s">
        <v>109</v>
      </c>
      <c r="AQ323" t="s">
        <v>465</v>
      </c>
      <c r="AR323" t="s">
        <v>466</v>
      </c>
      <c r="AS323" t="s">
        <v>467</v>
      </c>
      <c r="AT323" s="23">
        <v>80111600</v>
      </c>
      <c r="AU323" s="58" t="s">
        <v>2429</v>
      </c>
      <c r="AV323" s="23" t="s">
        <v>113</v>
      </c>
      <c r="AW323" s="20" t="s">
        <v>114</v>
      </c>
      <c r="AX323" s="26">
        <v>45317</v>
      </c>
      <c r="AY323" s="20" t="s">
        <v>115</v>
      </c>
      <c r="AZ323" s="26">
        <v>45317</v>
      </c>
      <c r="BA323" s="26">
        <v>45320</v>
      </c>
      <c r="BB323" s="26">
        <v>45392</v>
      </c>
      <c r="BC323" s="35">
        <f>+Tabla3[[#This Row],[FECHA TERMINACION
(INICIAL)]]-Tabla3[[#This Row],[FECHA INICIO]]</f>
        <v>72</v>
      </c>
      <c r="BD323" s="35">
        <f>+Tabla3[[#This Row],[PLAZO DE EJECUCIÓN EN DÍAS (INICIAL)]]/30</f>
        <v>2.4</v>
      </c>
      <c r="BE323" t="s">
        <v>2430</v>
      </c>
      <c r="BF323" s="29">
        <f>+[1]BD_2!E323</f>
        <v>0</v>
      </c>
      <c r="BG323" s="29">
        <f>[1]BD_2!BA323</f>
        <v>0</v>
      </c>
      <c r="BH323" s="23">
        <f>[1]BD_2!CF323</f>
        <v>0</v>
      </c>
      <c r="BI323" s="23">
        <f>+COUNTIF(Tabla3[[#This Row],[VALOR REDUCIDO]:[TOTAL TIEMPO PRORROGADO EN DÍAS
]],"&lt;&gt;0")</f>
        <v>0</v>
      </c>
      <c r="BJ323" s="23" t="str">
        <f>+[1]BD_2!CG323</f>
        <v>2 NO</v>
      </c>
      <c r="BK323" s="26" t="str">
        <f>[1]BD_2!CL323</f>
        <v>2 NO</v>
      </c>
      <c r="BL323" s="23" t="s">
        <v>113</v>
      </c>
      <c r="BM323">
        <f t="shared" si="24"/>
        <v>72</v>
      </c>
      <c r="BN323" s="36">
        <f t="shared" si="25"/>
        <v>45320</v>
      </c>
      <c r="BO323" s="36">
        <f t="shared" si="26"/>
        <v>45392</v>
      </c>
      <c r="BP323" s="37" t="e">
        <f>IF(((#REF!-$BN323)/($BO323-$BN323))&gt;=100%,100%,((#REF!-$BN323)/($BO323-$BN323)))</f>
        <v>#REF!</v>
      </c>
      <c r="BQ323" s="29">
        <f t="shared" si="27"/>
        <v>110000000</v>
      </c>
      <c r="BR323" s="23" t="e">
        <f>+IF(BK323="1 SI","FINALIZADO",IF($BO323&lt;=#REF!,"FINALIZADO","EJECUCIÓN"))</f>
        <v>#REF!</v>
      </c>
      <c r="BS323" s="23">
        <v>24000000</v>
      </c>
      <c r="BT323" s="23">
        <f>+Tabla3[[#This Row],[VALOR TOTAL DE CONTRATO (ANTES DE LIQUIDACIÓN - LIBERACIÓN DE SALDOS)]]-Tabla3[[#This Row],[RECURSO TOTALES DESEMBOLSADOS]]</f>
        <v>86000000</v>
      </c>
      <c r="BU323" s="23"/>
      <c r="BW323" s="23" t="s">
        <v>98</v>
      </c>
      <c r="BX323" s="23" t="str">
        <f t="shared" si="23"/>
        <v>enero</v>
      </c>
      <c r="BY323" s="23" t="s">
        <v>113</v>
      </c>
      <c r="BZ323" s="23" t="s">
        <v>113</v>
      </c>
      <c r="CA323" s="23" t="s">
        <v>113</v>
      </c>
      <c r="CB323" t="s">
        <v>117</v>
      </c>
      <c r="CC323" t="s">
        <v>118</v>
      </c>
    </row>
    <row r="324" spans="1:81" x14ac:dyDescent="0.25">
      <c r="A324" s="23">
        <v>2024</v>
      </c>
      <c r="B324" s="25" t="s">
        <v>2431</v>
      </c>
      <c r="C324" s="23" t="s">
        <v>87</v>
      </c>
      <c r="D324" t="s">
        <v>88</v>
      </c>
      <c r="E324" t="s">
        <v>89</v>
      </c>
      <c r="F324" t="s">
        <v>90</v>
      </c>
      <c r="G324" t="s">
        <v>91</v>
      </c>
      <c r="H324" s="23" t="s">
        <v>92</v>
      </c>
      <c r="I324" s="23" t="s">
        <v>119</v>
      </c>
      <c r="J324" t="s">
        <v>2432</v>
      </c>
      <c r="K324" s="23" t="s">
        <v>95</v>
      </c>
      <c r="L324" s="20" t="s">
        <v>2433</v>
      </c>
      <c r="M324" s="28" t="s">
        <v>2434</v>
      </c>
      <c r="N324" s="23"/>
      <c r="O324" s="23" t="s">
        <v>98</v>
      </c>
      <c r="P324" s="20" t="s">
        <v>460</v>
      </c>
      <c r="Q324" s="20" t="s">
        <v>460</v>
      </c>
      <c r="R324" t="s">
        <v>2427</v>
      </c>
      <c r="S324" t="s">
        <v>2428</v>
      </c>
      <c r="T324" t="s">
        <v>2435</v>
      </c>
      <c r="U324" s="6">
        <v>86000000</v>
      </c>
      <c r="V324" s="6">
        <v>86000000</v>
      </c>
      <c r="W324" s="29">
        <v>10000000</v>
      </c>
      <c r="X324" s="29">
        <v>0</v>
      </c>
      <c r="Y324" s="23" t="s">
        <v>104</v>
      </c>
      <c r="Z324" t="s">
        <v>98</v>
      </c>
      <c r="AA324" t="s">
        <v>105</v>
      </c>
      <c r="AB324" s="30">
        <f>+Tabla3[[#This Row],[VALOR DEL CONTRATO
(EN NUMEROS)]]-Tabla3[[#This Row],[VALOR RECURSOS (MADS/FONAM)]]</f>
        <v>0</v>
      </c>
      <c r="AC324" s="30"/>
      <c r="AD324" s="30"/>
      <c r="AE324" s="24">
        <v>4624</v>
      </c>
      <c r="AF324" s="31">
        <v>45294</v>
      </c>
      <c r="AG324">
        <v>47224</v>
      </c>
      <c r="AH324" s="26">
        <v>45320</v>
      </c>
      <c r="AI324" s="32" t="s">
        <v>106</v>
      </c>
      <c r="AJ324" t="s">
        <v>464</v>
      </c>
      <c r="AK324" s="33"/>
      <c r="AL324" t="s">
        <v>98</v>
      </c>
      <c r="AM324" s="26">
        <v>45393</v>
      </c>
      <c r="AN324" s="23" t="s">
        <v>108</v>
      </c>
      <c r="AO324" s="23" t="s">
        <v>108</v>
      </c>
      <c r="AP324" t="s">
        <v>109</v>
      </c>
      <c r="AQ324" t="s">
        <v>465</v>
      </c>
      <c r="AR324" t="s">
        <v>466</v>
      </c>
      <c r="AS324" t="s">
        <v>467</v>
      </c>
      <c r="AT324" s="23">
        <v>80111600</v>
      </c>
      <c r="AU324" s="58" t="s">
        <v>2429</v>
      </c>
      <c r="AV324" s="23" t="s">
        <v>113</v>
      </c>
      <c r="AW324" s="20" t="s">
        <v>114</v>
      </c>
      <c r="AX324" s="26">
        <v>45393</v>
      </c>
      <c r="AY324" s="20" t="s">
        <v>115</v>
      </c>
      <c r="AZ324" s="26">
        <v>45393</v>
      </c>
      <c r="BA324" s="26">
        <v>45393</v>
      </c>
      <c r="BB324" s="26">
        <v>45654</v>
      </c>
      <c r="BC324" s="35">
        <f>+Tabla3[[#This Row],[FECHA TERMINACION
(INICIAL)]]-Tabla3[[#This Row],[FECHA INICIO]]</f>
        <v>261</v>
      </c>
      <c r="BD324" s="35">
        <f>+Tabla3[[#This Row],[PLAZO DE EJECUCIÓN EN DÍAS (INICIAL)]]/30</f>
        <v>8.6999999999999993</v>
      </c>
      <c r="BE324" t="s">
        <v>2436</v>
      </c>
      <c r="BF324" s="29">
        <f>+[1]BD_2!E324</f>
        <v>0</v>
      </c>
      <c r="BG324" s="29">
        <f>[1]BD_2!BA324</f>
        <v>0</v>
      </c>
      <c r="BH324" s="23">
        <f>[1]BD_2!CF324</f>
        <v>0</v>
      </c>
      <c r="BI324" s="23">
        <f>+COUNTIF(Tabla3[[#This Row],[VALOR REDUCIDO]:[TOTAL TIEMPO PRORROGADO EN DÍAS
]],"&lt;&gt;0")</f>
        <v>0</v>
      </c>
      <c r="BJ324" s="23" t="str">
        <f>+[1]BD_2!CG324</f>
        <v>2 NO</v>
      </c>
      <c r="BK324" s="26" t="str">
        <f>[1]BD_2!CL324</f>
        <v>2 NO</v>
      </c>
      <c r="BL324" s="23" t="s">
        <v>98</v>
      </c>
      <c r="BM324">
        <f t="shared" si="24"/>
        <v>261</v>
      </c>
      <c r="BN324" s="36">
        <f t="shared" si="25"/>
        <v>45393</v>
      </c>
      <c r="BO324" s="36">
        <f t="shared" si="26"/>
        <v>45654</v>
      </c>
      <c r="BP324" s="37" t="e">
        <f>IF(((#REF!-$BN324)/($BO324-$BN324))&gt;=100%,100%,((#REF!-$BN324)/($BO324-$BN324)))</f>
        <v>#REF!</v>
      </c>
      <c r="BQ324" s="29">
        <f t="shared" si="27"/>
        <v>86000000</v>
      </c>
      <c r="BR324" s="23" t="e">
        <f>+IF(BK324="1 SI","FINALIZADO",IF($BO324&lt;=#REF!,"FINALIZADO","EJECUCIÓN"))</f>
        <v>#REF!</v>
      </c>
      <c r="BS324" s="23">
        <v>86000000</v>
      </c>
      <c r="BT324" s="23">
        <f>+Tabla3[[#This Row],[VALOR TOTAL DE CONTRATO (ANTES DE LIQUIDACIÓN - LIBERACIÓN DE SALDOS)]]-Tabla3[[#This Row],[RECURSO TOTALES DESEMBOLSADOS]]</f>
        <v>0</v>
      </c>
      <c r="BU324" s="23"/>
      <c r="BW324" s="23" t="s">
        <v>98</v>
      </c>
      <c r="BX324" s="23" t="str">
        <f t="shared" ref="BX324:BX387" si="28">TEXT(AM324,"MMMM")</f>
        <v>abril</v>
      </c>
      <c r="BY324" s="23" t="s">
        <v>113</v>
      </c>
      <c r="BZ324" s="23" t="s">
        <v>113</v>
      </c>
      <c r="CA324" s="23" t="s">
        <v>113</v>
      </c>
      <c r="CB324" t="s">
        <v>117</v>
      </c>
      <c r="CC324" t="s">
        <v>118</v>
      </c>
    </row>
    <row r="325" spans="1:81" x14ac:dyDescent="0.25">
      <c r="A325" s="23">
        <v>2024</v>
      </c>
      <c r="B325" s="25">
        <v>305</v>
      </c>
      <c r="C325" s="23" t="s">
        <v>87</v>
      </c>
      <c r="D325" t="s">
        <v>88</v>
      </c>
      <c r="E325" t="s">
        <v>89</v>
      </c>
      <c r="F325" t="s">
        <v>90</v>
      </c>
      <c r="G325" t="s">
        <v>91</v>
      </c>
      <c r="H325" s="23" t="s">
        <v>92</v>
      </c>
      <c r="I325" s="23" t="s">
        <v>119</v>
      </c>
      <c r="J325" t="s">
        <v>2437</v>
      </c>
      <c r="K325" s="23" t="s">
        <v>95</v>
      </c>
      <c r="L325" s="59" t="s">
        <v>1550</v>
      </c>
      <c r="M325" s="28" t="s">
        <v>2438</v>
      </c>
      <c r="N325" s="23"/>
      <c r="O325" s="23" t="s">
        <v>98</v>
      </c>
      <c r="P325" s="20" t="s">
        <v>1514</v>
      </c>
      <c r="Q325" s="20" t="s">
        <v>1514</v>
      </c>
      <c r="R325" t="s">
        <v>2439</v>
      </c>
      <c r="S325" t="s">
        <v>2440</v>
      </c>
      <c r="T325" s="29" t="s">
        <v>2324</v>
      </c>
      <c r="U325" s="29">
        <v>71500000</v>
      </c>
      <c r="V325" s="29">
        <v>71500000</v>
      </c>
      <c r="W325" s="60">
        <v>6500000</v>
      </c>
      <c r="X325" s="60">
        <v>0</v>
      </c>
      <c r="Y325" s="23" t="s">
        <v>104</v>
      </c>
      <c r="Z325" t="s">
        <v>98</v>
      </c>
      <c r="AA325" t="s">
        <v>105</v>
      </c>
      <c r="AB325" s="30"/>
      <c r="AC325" s="30"/>
      <c r="AD325" s="30"/>
      <c r="AE325" s="24">
        <v>9024</v>
      </c>
      <c r="AF325" s="61">
        <v>45295</v>
      </c>
      <c r="AG325">
        <v>51024</v>
      </c>
      <c r="AH325" s="53">
        <v>45321</v>
      </c>
      <c r="AI325" s="32" t="s">
        <v>106</v>
      </c>
      <c r="AJ325" t="s">
        <v>1518</v>
      </c>
      <c r="AK325" s="33"/>
      <c r="AL325" t="s">
        <v>98</v>
      </c>
      <c r="AM325" s="53">
        <v>45317</v>
      </c>
      <c r="AN325" s="23" t="s">
        <v>108</v>
      </c>
      <c r="AO325" s="23" t="s">
        <v>108</v>
      </c>
      <c r="AP325" t="s">
        <v>109</v>
      </c>
      <c r="AQ325" t="s">
        <v>2355</v>
      </c>
      <c r="AR325" t="s">
        <v>1731</v>
      </c>
      <c r="AS325" t="s">
        <v>1514</v>
      </c>
      <c r="AT325" s="23">
        <v>80111600</v>
      </c>
      <c r="AU325" s="58" t="s">
        <v>2441</v>
      </c>
      <c r="AV325" s="23" t="s">
        <v>113</v>
      </c>
      <c r="AW325" s="20" t="s">
        <v>114</v>
      </c>
      <c r="AX325" s="26">
        <v>45317</v>
      </c>
      <c r="AY325" s="20" t="s">
        <v>115</v>
      </c>
      <c r="AZ325" s="26">
        <v>45317</v>
      </c>
      <c r="BA325" s="26">
        <v>45321</v>
      </c>
      <c r="BB325" s="62">
        <v>45657</v>
      </c>
      <c r="BC325" s="35">
        <f>+Tabla3[[#This Row],[FECHA TERMINACION
(INICIAL)]]-Tabla3[[#This Row],[FECHA INICIO]]</f>
        <v>336</v>
      </c>
      <c r="BD325" s="35">
        <f>+Tabla3[[#This Row],[PLAZO DE EJECUCIÓN EN DÍAS (INICIAL)]]/30</f>
        <v>11.2</v>
      </c>
      <c r="BE325" t="s">
        <v>2442</v>
      </c>
      <c r="BF325" s="29">
        <f>+[1]BD_2!E325</f>
        <v>0</v>
      </c>
      <c r="BG325" s="29">
        <f>[1]BD_2!BA325</f>
        <v>0</v>
      </c>
      <c r="BH325" s="23">
        <f>[1]BD_2!CF325</f>
        <v>0</v>
      </c>
      <c r="BI325" s="23">
        <f>+COUNTIF(Tabla3[[#This Row],[VALOR REDUCIDO]:[TOTAL TIEMPO PRORROGADO EN DÍAS
]],"&lt;&gt;0")</f>
        <v>0</v>
      </c>
      <c r="BJ325" s="23" t="str">
        <f>+[1]BD_2!CG325</f>
        <v>2 NO</v>
      </c>
      <c r="BK325" s="26" t="str">
        <f>[1]BD_2!CL325</f>
        <v>2 NO</v>
      </c>
      <c r="BL325" s="23" t="s">
        <v>98</v>
      </c>
      <c r="BM325">
        <f t="shared" si="24"/>
        <v>336</v>
      </c>
      <c r="BN325" s="36">
        <f t="shared" si="25"/>
        <v>45321</v>
      </c>
      <c r="BO325" s="36">
        <f t="shared" si="26"/>
        <v>45657</v>
      </c>
      <c r="BP325" s="37" t="e">
        <f>IF(((#REF!-$BN325)/($BO325-$BN325))&gt;=100%,100%,((#REF!-$BN325)/($BO325-$BN325)))</f>
        <v>#REF!</v>
      </c>
      <c r="BQ325" s="29">
        <f t="shared" si="27"/>
        <v>71500000</v>
      </c>
      <c r="BR325" s="23" t="e">
        <f>+IF(BK325="1 SI","FINALIZADO",IF($BO325&lt;=#REF!,"FINALIZADO","EJECUCIÓN"))</f>
        <v>#REF!</v>
      </c>
      <c r="BS325" s="23">
        <v>71500000</v>
      </c>
      <c r="BT325" s="23">
        <f>+Tabla3[[#This Row],[VALOR TOTAL DE CONTRATO (ANTES DE LIQUIDACIÓN - LIBERACIÓN DE SALDOS)]]-Tabla3[[#This Row],[RECURSO TOTALES DESEMBOLSADOS]]</f>
        <v>0</v>
      </c>
      <c r="BU325" s="23"/>
      <c r="BW325" s="23" t="s">
        <v>98</v>
      </c>
      <c r="BX325" s="23" t="str">
        <f t="shared" si="28"/>
        <v>enero</v>
      </c>
      <c r="BY325" s="23" t="s">
        <v>113</v>
      </c>
      <c r="BZ325" s="23" t="s">
        <v>113</v>
      </c>
      <c r="CA325" s="23" t="s">
        <v>113</v>
      </c>
      <c r="CB325" t="s">
        <v>117</v>
      </c>
      <c r="CC325" t="s">
        <v>118</v>
      </c>
    </row>
    <row r="326" spans="1:81" x14ac:dyDescent="0.25">
      <c r="A326" s="23">
        <v>2024</v>
      </c>
      <c r="B326" s="25">
        <v>306</v>
      </c>
      <c r="C326" s="23" t="s">
        <v>87</v>
      </c>
      <c r="D326" t="s">
        <v>88</v>
      </c>
      <c r="E326" t="s">
        <v>89</v>
      </c>
      <c r="F326" t="s">
        <v>90</v>
      </c>
      <c r="G326" t="s">
        <v>91</v>
      </c>
      <c r="H326" s="23" t="s">
        <v>92</v>
      </c>
      <c r="I326" s="23" t="s">
        <v>119</v>
      </c>
      <c r="J326" t="s">
        <v>2443</v>
      </c>
      <c r="K326" s="23" t="s">
        <v>95</v>
      </c>
      <c r="L326" s="20" t="s">
        <v>2096</v>
      </c>
      <c r="M326" s="28" t="s">
        <v>2444</v>
      </c>
      <c r="N326" s="23"/>
      <c r="O326" s="23" t="s">
        <v>98</v>
      </c>
      <c r="P326" s="20" t="s">
        <v>764</v>
      </c>
      <c r="Q326" s="20" t="s">
        <v>764</v>
      </c>
      <c r="R326" t="s">
        <v>2445</v>
      </c>
      <c r="S326" t="s">
        <v>2446</v>
      </c>
      <c r="T326" t="s">
        <v>2447</v>
      </c>
      <c r="U326" s="6">
        <v>27383333</v>
      </c>
      <c r="V326" s="6">
        <v>27383333</v>
      </c>
      <c r="W326" s="29">
        <v>5300000</v>
      </c>
      <c r="X326" s="29">
        <v>0</v>
      </c>
      <c r="Y326" s="23" t="s">
        <v>104</v>
      </c>
      <c r="Z326" t="s">
        <v>98</v>
      </c>
      <c r="AA326" t="s">
        <v>105</v>
      </c>
      <c r="AB326" s="30"/>
      <c r="AC326" s="30"/>
      <c r="AD326" s="30"/>
      <c r="AE326" s="24">
        <v>7024</v>
      </c>
      <c r="AF326" s="61">
        <v>45295</v>
      </c>
      <c r="AG326">
        <v>49224</v>
      </c>
      <c r="AH326" s="26">
        <v>45321</v>
      </c>
      <c r="AI326" s="32" t="s">
        <v>106</v>
      </c>
      <c r="AJ326" t="s">
        <v>779</v>
      </c>
      <c r="AK326" s="33"/>
      <c r="AL326" t="s">
        <v>98</v>
      </c>
      <c r="AM326" s="26">
        <v>45320</v>
      </c>
      <c r="AN326" s="23" t="s">
        <v>108</v>
      </c>
      <c r="AO326" s="23" t="s">
        <v>108</v>
      </c>
      <c r="AP326" t="s">
        <v>109</v>
      </c>
      <c r="AQ326" t="s">
        <v>2448</v>
      </c>
      <c r="AR326" t="s">
        <v>2449</v>
      </c>
      <c r="AS326" s="20" t="s">
        <v>764</v>
      </c>
      <c r="AT326" s="23">
        <v>80111600</v>
      </c>
      <c r="AU326" s="20" t="s">
        <v>2450</v>
      </c>
      <c r="AV326" s="23" t="s">
        <v>113</v>
      </c>
      <c r="AW326" s="20" t="s">
        <v>114</v>
      </c>
      <c r="AX326" s="26">
        <v>45320</v>
      </c>
      <c r="AY326" s="20" t="s">
        <v>115</v>
      </c>
      <c r="AZ326" s="26">
        <v>45320</v>
      </c>
      <c r="BA326" s="26">
        <v>45321</v>
      </c>
      <c r="BB326" s="26">
        <v>45477</v>
      </c>
      <c r="BC326" s="35">
        <f>+Tabla3[[#This Row],[FECHA TERMINACION
(INICIAL)]]-Tabla3[[#This Row],[FECHA INICIO]]</f>
        <v>156</v>
      </c>
      <c r="BD326" s="35">
        <f>+Tabla3[[#This Row],[PLAZO DE EJECUCIÓN EN DÍAS (INICIAL)]]/30</f>
        <v>5.2</v>
      </c>
      <c r="BE326" t="s">
        <v>2451</v>
      </c>
      <c r="BF326" s="29">
        <f>+[1]BD_2!E326</f>
        <v>0</v>
      </c>
      <c r="BG326" s="29">
        <f>[1]BD_2!BA326</f>
        <v>0</v>
      </c>
      <c r="BH326" s="23">
        <f>[1]BD_2!CF326</f>
        <v>0</v>
      </c>
      <c r="BI326" s="23">
        <f>+COUNTIF(Tabla3[[#This Row],[VALOR REDUCIDO]:[TOTAL TIEMPO PRORROGADO EN DÍAS
]],"&lt;&gt;0")</f>
        <v>0</v>
      </c>
      <c r="BJ326" s="23" t="str">
        <f>+[1]BD_2!CG326</f>
        <v>2 NO</v>
      </c>
      <c r="BK326" s="26" t="str">
        <f>[1]BD_2!CL326</f>
        <v>2 NO</v>
      </c>
      <c r="BL326" s="23" t="s">
        <v>98</v>
      </c>
      <c r="BM326">
        <f t="shared" si="24"/>
        <v>156</v>
      </c>
      <c r="BN326" s="36">
        <f t="shared" si="25"/>
        <v>45321</v>
      </c>
      <c r="BO326" s="36">
        <f t="shared" si="26"/>
        <v>45477</v>
      </c>
      <c r="BP326" s="37" t="e">
        <f>IF(((#REF!-$BN326)/($BO326-$BN326))&gt;=100%,100%,((#REF!-$BN326)/($BO326-$BN326)))</f>
        <v>#REF!</v>
      </c>
      <c r="BQ326" s="29">
        <f t="shared" si="27"/>
        <v>27383333</v>
      </c>
      <c r="BR326" s="23" t="e">
        <f>+IF(BK326="1 SI","FINALIZADO",IF($BO326&lt;=#REF!,"FINALIZADO","EJECUCIÓN"))</f>
        <v>#REF!</v>
      </c>
      <c r="BS326" s="23">
        <v>27383333</v>
      </c>
      <c r="BT326" s="23">
        <f>+Tabla3[[#This Row],[VALOR TOTAL DE CONTRATO (ANTES DE LIQUIDACIÓN - LIBERACIÓN DE SALDOS)]]-Tabla3[[#This Row],[RECURSO TOTALES DESEMBOLSADOS]]</f>
        <v>0</v>
      </c>
      <c r="BU326" s="23"/>
      <c r="BW326" s="23" t="s">
        <v>98</v>
      </c>
      <c r="BX326" s="23" t="str">
        <f t="shared" si="28"/>
        <v>enero</v>
      </c>
      <c r="BY326" s="23" t="s">
        <v>113</v>
      </c>
      <c r="BZ326" s="23" t="s">
        <v>113</v>
      </c>
      <c r="CA326" s="23" t="s">
        <v>113</v>
      </c>
      <c r="CB326" t="s">
        <v>117</v>
      </c>
      <c r="CC326" t="s">
        <v>118</v>
      </c>
    </row>
    <row r="327" spans="1:81" x14ac:dyDescent="0.25">
      <c r="A327" s="23">
        <v>2024</v>
      </c>
      <c r="B327" s="25">
        <v>307</v>
      </c>
      <c r="C327" s="23" t="s">
        <v>87</v>
      </c>
      <c r="D327" t="s">
        <v>88</v>
      </c>
      <c r="E327" t="s">
        <v>89</v>
      </c>
      <c r="F327" t="s">
        <v>90</v>
      </c>
      <c r="G327" t="s">
        <v>91</v>
      </c>
      <c r="H327" s="23" t="s">
        <v>92</v>
      </c>
      <c r="I327" s="23" t="s">
        <v>119</v>
      </c>
      <c r="J327" t="s">
        <v>2452</v>
      </c>
      <c r="K327" s="23" t="s">
        <v>95</v>
      </c>
      <c r="L327" s="20" t="s">
        <v>1367</v>
      </c>
      <c r="M327" s="28" t="s">
        <v>2453</v>
      </c>
      <c r="N327" s="23"/>
      <c r="O327" s="23" t="s">
        <v>98</v>
      </c>
      <c r="P327" s="20" t="s">
        <v>693</v>
      </c>
      <c r="Q327" t="s">
        <v>693</v>
      </c>
      <c r="R327" t="s">
        <v>2454</v>
      </c>
      <c r="S327" t="s">
        <v>2455</v>
      </c>
      <c r="T327" t="s">
        <v>2280</v>
      </c>
      <c r="U327" s="6">
        <v>88000000</v>
      </c>
      <c r="V327" s="6">
        <v>88000000</v>
      </c>
      <c r="W327" s="29">
        <v>8000000</v>
      </c>
      <c r="X327" s="29">
        <v>0</v>
      </c>
      <c r="Y327" s="23" t="s">
        <v>104</v>
      </c>
      <c r="Z327" t="s">
        <v>98</v>
      </c>
      <c r="AA327" t="s">
        <v>105</v>
      </c>
      <c r="AB327" s="30"/>
      <c r="AC327" s="30"/>
      <c r="AD327" s="30"/>
      <c r="AE327" s="24">
        <v>2624</v>
      </c>
      <c r="AF327" s="31">
        <v>45294</v>
      </c>
      <c r="AG327">
        <v>49824</v>
      </c>
      <c r="AH327" s="26">
        <v>45321</v>
      </c>
      <c r="AI327" s="32" t="s">
        <v>106</v>
      </c>
      <c r="AJ327" t="s">
        <v>2030</v>
      </c>
      <c r="AK327" s="33"/>
      <c r="AL327" t="s">
        <v>98</v>
      </c>
      <c r="AM327" s="26">
        <v>45320</v>
      </c>
      <c r="AN327" s="23" t="s">
        <v>108</v>
      </c>
      <c r="AO327" s="23" t="s">
        <v>108</v>
      </c>
      <c r="AP327" t="s">
        <v>109</v>
      </c>
      <c r="AQ327" t="s">
        <v>2281</v>
      </c>
      <c r="AR327" t="s">
        <v>2282</v>
      </c>
      <c r="AS327" t="s">
        <v>700</v>
      </c>
      <c r="AT327" s="23">
        <v>80111600</v>
      </c>
      <c r="AU327" s="58" t="s">
        <v>2456</v>
      </c>
      <c r="AV327" s="23" t="s">
        <v>113</v>
      </c>
      <c r="AW327" s="20" t="s">
        <v>114</v>
      </c>
      <c r="AX327" s="26">
        <v>45320</v>
      </c>
      <c r="AY327" s="20" t="s">
        <v>115</v>
      </c>
      <c r="AZ327" s="26">
        <v>45320</v>
      </c>
      <c r="BA327" s="26">
        <v>45321</v>
      </c>
      <c r="BB327" s="26">
        <v>45655</v>
      </c>
      <c r="BC327" s="35">
        <f>+Tabla3[[#This Row],[FECHA TERMINACION
(INICIAL)]]-Tabla3[[#This Row],[FECHA INICIO]]</f>
        <v>334</v>
      </c>
      <c r="BD327" s="35">
        <f>+Tabla3[[#This Row],[PLAZO DE EJECUCIÓN EN DÍAS (INICIAL)]]/30</f>
        <v>11.133333333333333</v>
      </c>
      <c r="BE327" t="s">
        <v>2284</v>
      </c>
      <c r="BF327" s="29">
        <f>+[1]BD_2!E327</f>
        <v>0</v>
      </c>
      <c r="BG327" s="29">
        <f>[1]BD_2!BA327</f>
        <v>0</v>
      </c>
      <c r="BH327" s="23">
        <f>[1]BD_2!CF327</f>
        <v>0</v>
      </c>
      <c r="BI327" s="23">
        <f>+COUNTIF(Tabla3[[#This Row],[VALOR REDUCIDO]:[TOTAL TIEMPO PRORROGADO EN DÍAS
]],"&lt;&gt;0")</f>
        <v>0</v>
      </c>
      <c r="BJ327" s="23" t="str">
        <f>+[1]BD_2!CG327</f>
        <v>2 NO</v>
      </c>
      <c r="BK327" s="26" t="str">
        <f>[1]BD_2!CL327</f>
        <v>2 NO</v>
      </c>
      <c r="BL327" s="23" t="s">
        <v>98</v>
      </c>
      <c r="BM327">
        <f t="shared" si="24"/>
        <v>334</v>
      </c>
      <c r="BN327" s="36">
        <f t="shared" si="25"/>
        <v>45321</v>
      </c>
      <c r="BO327" s="36">
        <f t="shared" si="26"/>
        <v>45655</v>
      </c>
      <c r="BP327" s="37" t="e">
        <f>IF(((#REF!-$BN327)/($BO327-$BN327))&gt;=100%,100%,((#REF!-$BN327)/($BO327-$BN327)))</f>
        <v>#REF!</v>
      </c>
      <c r="BQ327" s="29">
        <f t="shared" si="27"/>
        <v>88000000</v>
      </c>
      <c r="BR327" s="23" t="e">
        <f>+IF(BK327="1 SI","FINALIZADO",IF($BO327&lt;=#REF!,"FINALIZADO","EJECUCIÓN"))</f>
        <v>#REF!</v>
      </c>
      <c r="BS327" s="23">
        <v>88000000</v>
      </c>
      <c r="BT327" s="23">
        <f>+Tabla3[[#This Row],[VALOR TOTAL DE CONTRATO (ANTES DE LIQUIDACIÓN - LIBERACIÓN DE SALDOS)]]-Tabla3[[#This Row],[RECURSO TOTALES DESEMBOLSADOS]]</f>
        <v>0</v>
      </c>
      <c r="BU327" s="23"/>
      <c r="BW327" s="23" t="s">
        <v>98</v>
      </c>
      <c r="BX327" s="23" t="str">
        <f t="shared" si="28"/>
        <v>enero</v>
      </c>
      <c r="BY327" s="23" t="s">
        <v>113</v>
      </c>
      <c r="BZ327" s="23" t="s">
        <v>113</v>
      </c>
      <c r="CA327" s="23" t="s">
        <v>113</v>
      </c>
      <c r="CB327" t="s">
        <v>117</v>
      </c>
      <c r="CC327" t="s">
        <v>118</v>
      </c>
    </row>
    <row r="328" spans="1:81" x14ac:dyDescent="0.25">
      <c r="A328" s="23">
        <v>2024</v>
      </c>
      <c r="B328" s="25">
        <v>308</v>
      </c>
      <c r="C328" s="23" t="s">
        <v>87</v>
      </c>
      <c r="D328" t="s">
        <v>88</v>
      </c>
      <c r="E328" t="s">
        <v>89</v>
      </c>
      <c r="F328" t="s">
        <v>90</v>
      </c>
      <c r="G328" t="s">
        <v>91</v>
      </c>
      <c r="H328" s="23" t="s">
        <v>92</v>
      </c>
      <c r="I328" s="23" t="s">
        <v>119</v>
      </c>
      <c r="J328" t="s">
        <v>2457</v>
      </c>
      <c r="K328" s="23" t="s">
        <v>95</v>
      </c>
      <c r="L328" s="20" t="s">
        <v>1550</v>
      </c>
      <c r="M328" s="28" t="s">
        <v>2453</v>
      </c>
      <c r="N328" s="23"/>
      <c r="O328" s="23" t="s">
        <v>98</v>
      </c>
      <c r="P328" s="20" t="s">
        <v>693</v>
      </c>
      <c r="Q328" t="s">
        <v>693</v>
      </c>
      <c r="R328" t="s">
        <v>2458</v>
      </c>
      <c r="S328" t="s">
        <v>2459</v>
      </c>
      <c r="T328" t="s">
        <v>2460</v>
      </c>
      <c r="U328" s="6">
        <v>17400000</v>
      </c>
      <c r="V328" s="6">
        <v>17400000</v>
      </c>
      <c r="W328" s="29">
        <v>5800000</v>
      </c>
      <c r="X328" s="29">
        <v>0</v>
      </c>
      <c r="Y328" s="23" t="s">
        <v>104</v>
      </c>
      <c r="Z328" t="s">
        <v>98</v>
      </c>
      <c r="AA328" t="s">
        <v>105</v>
      </c>
      <c r="AB328" s="30"/>
      <c r="AC328" s="30"/>
      <c r="AD328" s="30"/>
      <c r="AE328" s="24">
        <v>2624</v>
      </c>
      <c r="AF328" s="31">
        <v>45294</v>
      </c>
      <c r="AG328">
        <v>46924</v>
      </c>
      <c r="AH328" s="26">
        <v>45320</v>
      </c>
      <c r="AI328" s="32" t="s">
        <v>106</v>
      </c>
      <c r="AJ328" t="s">
        <v>2030</v>
      </c>
      <c r="AK328" s="33"/>
      <c r="AL328" t="s">
        <v>98</v>
      </c>
      <c r="AM328" s="26">
        <v>45316</v>
      </c>
      <c r="AN328" s="23" t="s">
        <v>108</v>
      </c>
      <c r="AO328" s="23" t="s">
        <v>108</v>
      </c>
      <c r="AP328" t="s">
        <v>109</v>
      </c>
      <c r="AQ328" t="s">
        <v>1528</v>
      </c>
      <c r="AR328" t="s">
        <v>1529</v>
      </c>
      <c r="AS328" t="s">
        <v>700</v>
      </c>
      <c r="AT328" s="23">
        <v>80111600</v>
      </c>
      <c r="AU328" s="58" t="s">
        <v>2461</v>
      </c>
      <c r="AV328" s="23" t="s">
        <v>113</v>
      </c>
      <c r="AW328" s="20" t="s">
        <v>114</v>
      </c>
      <c r="AX328" s="26">
        <v>45317</v>
      </c>
      <c r="AY328" s="20" t="s">
        <v>115</v>
      </c>
      <c r="AZ328" s="26">
        <v>45317</v>
      </c>
      <c r="BA328" s="26">
        <v>45320</v>
      </c>
      <c r="BB328" s="26">
        <v>45410</v>
      </c>
      <c r="BC328" s="35">
        <f>+Tabla3[[#This Row],[FECHA TERMINACION
(INICIAL)]]-Tabla3[[#This Row],[FECHA INICIO]]</f>
        <v>90</v>
      </c>
      <c r="BD328" s="35">
        <f>+Tabla3[[#This Row],[PLAZO DE EJECUCIÓN EN DÍAS (INICIAL)]]/30</f>
        <v>3</v>
      </c>
      <c r="BE328" t="s">
        <v>2462</v>
      </c>
      <c r="BF328" s="29">
        <f>+[1]BD_2!E328</f>
        <v>0</v>
      </c>
      <c r="BG328" s="29">
        <f>[1]BD_2!BA328</f>
        <v>0</v>
      </c>
      <c r="BH328" s="23">
        <f>[1]BD_2!CF328</f>
        <v>0</v>
      </c>
      <c r="BI328" s="23">
        <f>+COUNTIF(Tabla3[[#This Row],[VALOR REDUCIDO]:[TOTAL TIEMPO PRORROGADO EN DÍAS
]],"&lt;&gt;0")</f>
        <v>0</v>
      </c>
      <c r="BJ328" s="23" t="str">
        <f>+[1]BD_2!CG328</f>
        <v>2 NO</v>
      </c>
      <c r="BK328" s="26" t="str">
        <f>[1]BD_2!CL328</f>
        <v>2 NO</v>
      </c>
      <c r="BL328" s="23" t="s">
        <v>98</v>
      </c>
      <c r="BM328">
        <f t="shared" ref="BM328:BM389" si="29">$BO328-$BN328</f>
        <v>90</v>
      </c>
      <c r="BN328" s="36">
        <f t="shared" ref="BN328:BN389" si="30">$BA328</f>
        <v>45320</v>
      </c>
      <c r="BO328" s="36">
        <f t="shared" ref="BO328:BO389" si="31">$BB328+$BH328</f>
        <v>45410</v>
      </c>
      <c r="BP328" s="37" t="e">
        <f>IF(((#REF!-$BN328)/($BO328-$BN328))&gt;=100%,100%,((#REF!-$BN328)/($BO328-$BN328)))</f>
        <v>#REF!</v>
      </c>
      <c r="BQ328" s="29">
        <f t="shared" si="27"/>
        <v>17400000</v>
      </c>
      <c r="BR328" s="23" t="e">
        <f>+IF(BK328="1 SI","FINALIZADO",IF($BO328&lt;=#REF!,"FINALIZADO","EJECUCIÓN"))</f>
        <v>#REF!</v>
      </c>
      <c r="BS328" s="23">
        <v>17400000</v>
      </c>
      <c r="BT328" s="23">
        <f>+Tabla3[[#This Row],[VALOR TOTAL DE CONTRATO (ANTES DE LIQUIDACIÓN - LIBERACIÓN DE SALDOS)]]-Tabla3[[#This Row],[RECURSO TOTALES DESEMBOLSADOS]]</f>
        <v>0</v>
      </c>
      <c r="BU328" s="23"/>
      <c r="BW328" s="23" t="s">
        <v>98</v>
      </c>
      <c r="BX328" s="23" t="str">
        <f t="shared" si="28"/>
        <v>enero</v>
      </c>
      <c r="BY328" s="23" t="s">
        <v>113</v>
      </c>
      <c r="BZ328" s="23" t="s">
        <v>113</v>
      </c>
      <c r="CA328" s="23" t="s">
        <v>113</v>
      </c>
      <c r="CB328" t="s">
        <v>117</v>
      </c>
      <c r="CC328" t="s">
        <v>118</v>
      </c>
    </row>
    <row r="329" spans="1:81" x14ac:dyDescent="0.25">
      <c r="A329" s="23">
        <v>2024</v>
      </c>
      <c r="B329" s="25">
        <v>309</v>
      </c>
      <c r="C329" s="23" t="s">
        <v>87</v>
      </c>
      <c r="D329" t="s">
        <v>88</v>
      </c>
      <c r="E329" t="s">
        <v>89</v>
      </c>
      <c r="F329" t="s">
        <v>90</v>
      </c>
      <c r="G329" t="s">
        <v>91</v>
      </c>
      <c r="H329" s="23" t="s">
        <v>92</v>
      </c>
      <c r="I329" s="23" t="s">
        <v>119</v>
      </c>
      <c r="J329" t="s">
        <v>2463</v>
      </c>
      <c r="K329" s="23" t="s">
        <v>95</v>
      </c>
      <c r="L329" s="20" t="s">
        <v>2001</v>
      </c>
      <c r="M329" s="28" t="s">
        <v>2464</v>
      </c>
      <c r="N329" s="23"/>
      <c r="O329" s="23" t="s">
        <v>98</v>
      </c>
      <c r="P329" s="20" t="s">
        <v>764</v>
      </c>
      <c r="Q329" s="20" t="s">
        <v>764</v>
      </c>
      <c r="R329" t="s">
        <v>2465</v>
      </c>
      <c r="S329" t="s">
        <v>2466</v>
      </c>
      <c r="T329" t="s">
        <v>2467</v>
      </c>
      <c r="U329" s="6">
        <v>88000000</v>
      </c>
      <c r="V329" s="6">
        <v>88000000</v>
      </c>
      <c r="W329" s="29">
        <v>8000000</v>
      </c>
      <c r="X329" s="29">
        <v>0</v>
      </c>
      <c r="Y329" s="23" t="s">
        <v>104</v>
      </c>
      <c r="Z329" t="s">
        <v>98</v>
      </c>
      <c r="AA329" t="s">
        <v>105</v>
      </c>
      <c r="AB329" s="30"/>
      <c r="AC329" s="30"/>
      <c r="AD329" s="30"/>
      <c r="AE329" s="24">
        <v>6824</v>
      </c>
      <c r="AF329" s="31">
        <v>45295</v>
      </c>
      <c r="AG329">
        <v>41124</v>
      </c>
      <c r="AH329" s="26">
        <v>45317</v>
      </c>
      <c r="AI329" s="32" t="s">
        <v>106</v>
      </c>
      <c r="AJ329" t="s">
        <v>768</v>
      </c>
      <c r="AK329" s="33"/>
      <c r="AL329" t="s">
        <v>98</v>
      </c>
      <c r="AM329" s="26">
        <v>45316</v>
      </c>
      <c r="AN329" s="23" t="s">
        <v>108</v>
      </c>
      <c r="AO329" s="23" t="s">
        <v>108</v>
      </c>
      <c r="AP329" t="s">
        <v>109</v>
      </c>
      <c r="AQ329" t="s">
        <v>769</v>
      </c>
      <c r="AR329" t="s">
        <v>770</v>
      </c>
      <c r="AS329" t="s">
        <v>771</v>
      </c>
      <c r="AT329" s="23">
        <v>80111600</v>
      </c>
      <c r="AU329" s="58" t="s">
        <v>2468</v>
      </c>
      <c r="AV329" s="23" t="s">
        <v>113</v>
      </c>
      <c r="AW329" s="20" t="s">
        <v>114</v>
      </c>
      <c r="AX329" s="26">
        <v>45316</v>
      </c>
      <c r="AY329" s="20" t="s">
        <v>115</v>
      </c>
      <c r="AZ329" s="26">
        <v>45316</v>
      </c>
      <c r="BA329" s="26">
        <v>45317</v>
      </c>
      <c r="BB329" s="26">
        <v>45651</v>
      </c>
      <c r="BC329" s="35">
        <f>+Tabla3[[#This Row],[FECHA TERMINACION
(INICIAL)]]-Tabla3[[#This Row],[FECHA INICIO]]</f>
        <v>334</v>
      </c>
      <c r="BD329" s="35">
        <f>+Tabla3[[#This Row],[PLAZO DE EJECUCIÓN EN DÍAS (INICIAL)]]/30</f>
        <v>11.133333333333333</v>
      </c>
      <c r="BE329" t="s">
        <v>2469</v>
      </c>
      <c r="BF329" s="29">
        <f>+[1]BD_2!E329</f>
        <v>0</v>
      </c>
      <c r="BG329" s="29">
        <f>[1]BD_2!BA329</f>
        <v>0</v>
      </c>
      <c r="BH329" s="23">
        <f>[1]BD_2!CF329</f>
        <v>0</v>
      </c>
      <c r="BI329" s="23">
        <f>+COUNTIF(Tabla3[[#This Row],[VALOR REDUCIDO]:[TOTAL TIEMPO PRORROGADO EN DÍAS
]],"&lt;&gt;0")</f>
        <v>0</v>
      </c>
      <c r="BJ329" s="23" t="str">
        <f>+[1]BD_2!CG329</f>
        <v>2 NO</v>
      </c>
      <c r="BK329" s="26" t="str">
        <f>[1]BD_2!CL329</f>
        <v>2 NO</v>
      </c>
      <c r="BL329" s="23" t="s">
        <v>98</v>
      </c>
      <c r="BM329">
        <f t="shared" si="29"/>
        <v>334</v>
      </c>
      <c r="BN329" s="36">
        <f t="shared" si="30"/>
        <v>45317</v>
      </c>
      <c r="BO329" s="36">
        <f t="shared" si="31"/>
        <v>45651</v>
      </c>
      <c r="BP329" s="37" t="e">
        <f>IF(((#REF!-$BN329)/($BO329-$BN329))&gt;=100%,100%,((#REF!-$BN329)/($BO329-$BN329)))</f>
        <v>#REF!</v>
      </c>
      <c r="BQ329" s="29">
        <f t="shared" si="27"/>
        <v>88000000</v>
      </c>
      <c r="BR329" s="23" t="e">
        <f>+IF(BK329="1 SI","FINALIZADO",IF($BO329&lt;=#REF!,"FINALIZADO","EJECUCIÓN"))</f>
        <v>#REF!</v>
      </c>
      <c r="BS329" s="23">
        <v>88000000</v>
      </c>
      <c r="BT329" s="23">
        <f>+Tabla3[[#This Row],[VALOR TOTAL DE CONTRATO (ANTES DE LIQUIDACIÓN - LIBERACIÓN DE SALDOS)]]-Tabla3[[#This Row],[RECURSO TOTALES DESEMBOLSADOS]]</f>
        <v>0</v>
      </c>
      <c r="BU329" s="23"/>
      <c r="BW329" s="23" t="s">
        <v>98</v>
      </c>
      <c r="BX329" s="23" t="str">
        <f t="shared" si="28"/>
        <v>enero</v>
      </c>
      <c r="BY329" s="23" t="s">
        <v>113</v>
      </c>
      <c r="BZ329" s="23" t="s">
        <v>113</v>
      </c>
      <c r="CA329" s="23" t="s">
        <v>113</v>
      </c>
      <c r="CB329" t="s">
        <v>117</v>
      </c>
      <c r="CC329" t="s">
        <v>118</v>
      </c>
    </row>
    <row r="330" spans="1:81" x14ac:dyDescent="0.25">
      <c r="A330" s="23">
        <v>2024</v>
      </c>
      <c r="B330" s="25">
        <v>310</v>
      </c>
      <c r="C330" s="23" t="s">
        <v>87</v>
      </c>
      <c r="D330" t="s">
        <v>88</v>
      </c>
      <c r="E330" t="s">
        <v>89</v>
      </c>
      <c r="F330" t="s">
        <v>90</v>
      </c>
      <c r="G330" t="s">
        <v>91</v>
      </c>
      <c r="H330" s="23" t="s">
        <v>92</v>
      </c>
      <c r="I330" s="23" t="s">
        <v>119</v>
      </c>
      <c r="J330" t="s">
        <v>2470</v>
      </c>
      <c r="K330" s="23" t="s">
        <v>95</v>
      </c>
      <c r="L330" s="20" t="s">
        <v>358</v>
      </c>
      <c r="M330" s="28" t="s">
        <v>2471</v>
      </c>
      <c r="N330" s="23"/>
      <c r="O330" s="23" t="s">
        <v>98</v>
      </c>
      <c r="P330" s="20" t="s">
        <v>693</v>
      </c>
      <c r="Q330" s="20" t="s">
        <v>693</v>
      </c>
      <c r="R330" t="s">
        <v>1835</v>
      </c>
      <c r="S330" t="s">
        <v>2472</v>
      </c>
      <c r="T330" t="s">
        <v>2473</v>
      </c>
      <c r="U330" s="6">
        <v>75350000</v>
      </c>
      <c r="V330" s="6">
        <v>75350000</v>
      </c>
      <c r="W330" s="29">
        <v>6850000</v>
      </c>
      <c r="X330" s="29">
        <v>0</v>
      </c>
      <c r="Y330" s="23" t="s">
        <v>104</v>
      </c>
      <c r="Z330" t="s">
        <v>98</v>
      </c>
      <c r="AA330" t="s">
        <v>105</v>
      </c>
      <c r="AB330" s="30"/>
      <c r="AC330" s="30"/>
      <c r="AD330" s="30"/>
      <c r="AE330" s="24">
        <v>3524</v>
      </c>
      <c r="AF330" s="31">
        <v>45294</v>
      </c>
      <c r="AG330">
        <v>43324</v>
      </c>
      <c r="AH330" s="26">
        <v>45317</v>
      </c>
      <c r="AI330" s="32" t="s">
        <v>106</v>
      </c>
      <c r="AJ330" t="s">
        <v>697</v>
      </c>
      <c r="AK330" s="33"/>
      <c r="AL330" t="s">
        <v>98</v>
      </c>
      <c r="AM330" s="26">
        <v>45316</v>
      </c>
      <c r="AN330" s="23" t="s">
        <v>108</v>
      </c>
      <c r="AO330" s="23" t="s">
        <v>108</v>
      </c>
      <c r="AP330" t="s">
        <v>109</v>
      </c>
      <c r="AQ330" t="s">
        <v>698</v>
      </c>
      <c r="AR330" t="s">
        <v>699</v>
      </c>
      <c r="AS330" t="s">
        <v>700</v>
      </c>
      <c r="AT330" s="23">
        <v>80111600</v>
      </c>
      <c r="AU330" s="58" t="s">
        <v>2474</v>
      </c>
      <c r="AV330" s="23" t="s">
        <v>113</v>
      </c>
      <c r="AW330" s="20" t="s">
        <v>114</v>
      </c>
      <c r="AX330" s="26">
        <v>45316</v>
      </c>
      <c r="AY330" s="20" t="s">
        <v>115</v>
      </c>
      <c r="AZ330" s="26">
        <v>45316</v>
      </c>
      <c r="BA330" s="26">
        <v>45320</v>
      </c>
      <c r="BB330" s="26">
        <v>45654</v>
      </c>
      <c r="BC330" s="35">
        <f>+Tabla3[[#This Row],[FECHA TERMINACION
(INICIAL)]]-Tabla3[[#This Row],[FECHA INICIO]]</f>
        <v>334</v>
      </c>
      <c r="BD330" s="35">
        <f>+Tabla3[[#This Row],[PLAZO DE EJECUCIÓN EN DÍAS (INICIAL)]]/30</f>
        <v>11.133333333333333</v>
      </c>
      <c r="BE330" t="s">
        <v>2475</v>
      </c>
      <c r="BF330" s="29">
        <f>+[1]BD_2!E330</f>
        <v>0</v>
      </c>
      <c r="BG330" s="29">
        <f>[1]BD_2!BA330</f>
        <v>0</v>
      </c>
      <c r="BH330" s="23">
        <f>[1]BD_2!CF330</f>
        <v>0</v>
      </c>
      <c r="BI330" s="23">
        <f>+COUNTIF(Tabla3[[#This Row],[VALOR REDUCIDO]:[TOTAL TIEMPO PRORROGADO EN DÍAS
]],"&lt;&gt;0")</f>
        <v>0</v>
      </c>
      <c r="BJ330" s="23" t="str">
        <f>+[1]BD_2!CG330</f>
        <v>2 NO</v>
      </c>
      <c r="BK330" s="26" t="str">
        <f>[1]BD_2!CL330</f>
        <v>2 NO</v>
      </c>
      <c r="BL330" s="23" t="s">
        <v>98</v>
      </c>
      <c r="BM330">
        <f t="shared" si="29"/>
        <v>334</v>
      </c>
      <c r="BN330" s="36">
        <f t="shared" si="30"/>
        <v>45320</v>
      </c>
      <c r="BO330" s="36">
        <f t="shared" si="31"/>
        <v>45654</v>
      </c>
      <c r="BP330" s="37" t="e">
        <f>IF(((#REF!-$BN330)/($BO330-$BN330))&gt;=100%,100%,((#REF!-$BN330)/($BO330-$BN330)))</f>
        <v>#REF!</v>
      </c>
      <c r="BQ330" s="29">
        <f t="shared" si="27"/>
        <v>75350000</v>
      </c>
      <c r="BR330" s="23" t="e">
        <f>+IF(BK330="1 SI","FINALIZADO",IF($BO330&lt;=#REF!,"FINALIZADO","EJECUCIÓN"))</f>
        <v>#REF!</v>
      </c>
      <c r="BS330" s="23">
        <v>75350000</v>
      </c>
      <c r="BT330" s="23">
        <f>+Tabla3[[#This Row],[VALOR TOTAL DE CONTRATO (ANTES DE LIQUIDACIÓN - LIBERACIÓN DE SALDOS)]]-Tabla3[[#This Row],[RECURSO TOTALES DESEMBOLSADOS]]</f>
        <v>0</v>
      </c>
      <c r="BU330" s="23"/>
      <c r="BW330" s="23" t="s">
        <v>98</v>
      </c>
      <c r="BX330" s="23" t="str">
        <f t="shared" si="28"/>
        <v>enero</v>
      </c>
      <c r="BY330" s="23" t="s">
        <v>113</v>
      </c>
      <c r="BZ330" s="23" t="s">
        <v>113</v>
      </c>
      <c r="CA330" s="23" t="s">
        <v>113</v>
      </c>
      <c r="CB330" t="s">
        <v>117</v>
      </c>
      <c r="CC330" t="s">
        <v>118</v>
      </c>
    </row>
    <row r="331" spans="1:81" x14ac:dyDescent="0.25">
      <c r="A331" s="23">
        <v>2024</v>
      </c>
      <c r="B331" s="25">
        <v>311</v>
      </c>
      <c r="C331" s="23" t="s">
        <v>87</v>
      </c>
      <c r="D331" t="s">
        <v>88</v>
      </c>
      <c r="E331" t="s">
        <v>89</v>
      </c>
      <c r="F331" t="s">
        <v>90</v>
      </c>
      <c r="G331" t="s">
        <v>91</v>
      </c>
      <c r="H331" s="23" t="s">
        <v>92</v>
      </c>
      <c r="I331" s="23" t="s">
        <v>119</v>
      </c>
      <c r="J331" t="s">
        <v>2476</v>
      </c>
      <c r="K331" s="23" t="s">
        <v>95</v>
      </c>
      <c r="L331" s="20" t="s">
        <v>1162</v>
      </c>
      <c r="M331" s="28" t="s">
        <v>2477</v>
      </c>
      <c r="N331" s="23"/>
      <c r="O331" s="23" t="s">
        <v>98</v>
      </c>
      <c r="P331" s="20" t="s">
        <v>693</v>
      </c>
      <c r="Q331" s="20" t="s">
        <v>693</v>
      </c>
      <c r="R331" t="s">
        <v>2478</v>
      </c>
      <c r="S331" t="s">
        <v>2479</v>
      </c>
      <c r="T331" t="s">
        <v>1481</v>
      </c>
      <c r="U331" s="6">
        <v>132825000</v>
      </c>
      <c r="V331" s="6">
        <v>132825000</v>
      </c>
      <c r="W331" s="29">
        <v>12075000</v>
      </c>
      <c r="X331" s="29">
        <v>0</v>
      </c>
      <c r="Y331" s="23" t="s">
        <v>104</v>
      </c>
      <c r="Z331" t="s">
        <v>98</v>
      </c>
      <c r="AA331" t="s">
        <v>105</v>
      </c>
      <c r="AB331" s="30"/>
      <c r="AC331" s="30"/>
      <c r="AD331" s="30"/>
      <c r="AE331" s="24">
        <v>3524</v>
      </c>
      <c r="AF331" s="31">
        <v>45294</v>
      </c>
      <c r="AG331">
        <v>46624</v>
      </c>
      <c r="AH331" s="26">
        <v>45317</v>
      </c>
      <c r="AI331" s="32" t="s">
        <v>106</v>
      </c>
      <c r="AJ331" t="s">
        <v>697</v>
      </c>
      <c r="AK331" s="33"/>
      <c r="AL331" t="s">
        <v>98</v>
      </c>
      <c r="AM331" s="26">
        <v>45317</v>
      </c>
      <c r="AN331" s="23" t="s">
        <v>108</v>
      </c>
      <c r="AO331" s="23" t="s">
        <v>108</v>
      </c>
      <c r="AP331" t="s">
        <v>109</v>
      </c>
      <c r="AQ331" t="s">
        <v>698</v>
      </c>
      <c r="AR331" t="s">
        <v>699</v>
      </c>
      <c r="AS331" t="s">
        <v>700</v>
      </c>
      <c r="AT331" s="23">
        <v>80111600</v>
      </c>
      <c r="AU331" s="58" t="s">
        <v>2480</v>
      </c>
      <c r="AV331" s="23" t="s">
        <v>113</v>
      </c>
      <c r="AW331" s="20" t="s">
        <v>114</v>
      </c>
      <c r="AX331" s="26">
        <v>45317</v>
      </c>
      <c r="AY331" s="20" t="s">
        <v>115</v>
      </c>
      <c r="AZ331" s="26">
        <v>45317</v>
      </c>
      <c r="BA331" s="26">
        <v>45320</v>
      </c>
      <c r="BB331" s="26">
        <v>45654</v>
      </c>
      <c r="BC331" s="35">
        <f>+Tabla3[[#This Row],[FECHA TERMINACION
(INICIAL)]]-Tabla3[[#This Row],[FECHA INICIO]]</f>
        <v>334</v>
      </c>
      <c r="BD331" s="35">
        <f>+Tabla3[[#This Row],[PLAZO DE EJECUCIÓN EN DÍAS (INICIAL)]]/30</f>
        <v>11.133333333333333</v>
      </c>
      <c r="BE331" t="s">
        <v>2481</v>
      </c>
      <c r="BF331" s="29">
        <f>+[1]BD_2!E331</f>
        <v>0</v>
      </c>
      <c r="BG331" s="29">
        <f>[1]BD_2!BA331</f>
        <v>0</v>
      </c>
      <c r="BH331" s="23">
        <f>[1]BD_2!CF331</f>
        <v>0</v>
      </c>
      <c r="BI331" s="23">
        <f>+COUNTIF(Tabla3[[#This Row],[VALOR REDUCIDO]:[TOTAL TIEMPO PRORROGADO EN DÍAS
]],"&lt;&gt;0")</f>
        <v>0</v>
      </c>
      <c r="BJ331" s="23" t="str">
        <f>+[1]BD_2!CG331</f>
        <v>2 NO</v>
      </c>
      <c r="BK331" s="26" t="str">
        <f>[1]BD_2!CL331</f>
        <v>2 NO</v>
      </c>
      <c r="BL331" s="23" t="s">
        <v>98</v>
      </c>
      <c r="BM331">
        <f t="shared" si="29"/>
        <v>334</v>
      </c>
      <c r="BN331" s="36">
        <f t="shared" si="30"/>
        <v>45320</v>
      </c>
      <c r="BO331" s="36">
        <f t="shared" si="31"/>
        <v>45654</v>
      </c>
      <c r="BP331" s="37" t="e">
        <f>IF(((#REF!-$BN331)/($BO331-$BN331))&gt;=100%,100%,((#REF!-$BN331)/($BO331-$BN331)))</f>
        <v>#REF!</v>
      </c>
      <c r="BQ331" s="29">
        <f t="shared" si="27"/>
        <v>132825000</v>
      </c>
      <c r="BR331" s="23" t="e">
        <f>+IF(BK331="1 SI","FINALIZADO",IF($BO331&lt;=#REF!,"FINALIZADO","EJECUCIÓN"))</f>
        <v>#REF!</v>
      </c>
      <c r="BS331" s="23">
        <v>132825000</v>
      </c>
      <c r="BT331" s="23">
        <f>+Tabla3[[#This Row],[VALOR TOTAL DE CONTRATO (ANTES DE LIQUIDACIÓN - LIBERACIÓN DE SALDOS)]]-Tabla3[[#This Row],[RECURSO TOTALES DESEMBOLSADOS]]</f>
        <v>0</v>
      </c>
      <c r="BU331" s="23"/>
      <c r="BW331" s="23" t="s">
        <v>98</v>
      </c>
      <c r="BX331" s="23" t="str">
        <f t="shared" si="28"/>
        <v>enero</v>
      </c>
      <c r="BY331" s="23" t="s">
        <v>113</v>
      </c>
      <c r="BZ331" s="23" t="s">
        <v>113</v>
      </c>
      <c r="CA331" s="23" t="s">
        <v>113</v>
      </c>
      <c r="CB331" t="s">
        <v>117</v>
      </c>
      <c r="CC331" t="s">
        <v>118</v>
      </c>
    </row>
    <row r="332" spans="1:81" x14ac:dyDescent="0.25">
      <c r="A332" s="23">
        <v>2024</v>
      </c>
      <c r="B332" s="25">
        <v>312</v>
      </c>
      <c r="C332" s="23" t="s">
        <v>87</v>
      </c>
      <c r="D332" t="s">
        <v>88</v>
      </c>
      <c r="E332" t="s">
        <v>89</v>
      </c>
      <c r="F332" t="s">
        <v>90</v>
      </c>
      <c r="G332" t="s">
        <v>91</v>
      </c>
      <c r="H332" s="23" t="s">
        <v>92</v>
      </c>
      <c r="I332" s="23" t="s">
        <v>119</v>
      </c>
      <c r="J332" t="s">
        <v>2482</v>
      </c>
      <c r="K332" s="23" t="s">
        <v>95</v>
      </c>
      <c r="L332" s="20" t="s">
        <v>2483</v>
      </c>
      <c r="M332" s="28" t="s">
        <v>2484</v>
      </c>
      <c r="N332" s="23"/>
      <c r="O332" s="23" t="s">
        <v>98</v>
      </c>
      <c r="P332" s="20" t="s">
        <v>100</v>
      </c>
      <c r="Q332" s="20" t="s">
        <v>100</v>
      </c>
      <c r="R332" t="s">
        <v>2485</v>
      </c>
      <c r="S332" t="s">
        <v>2486</v>
      </c>
      <c r="T332" t="s">
        <v>2487</v>
      </c>
      <c r="U332" s="6">
        <v>56650000</v>
      </c>
      <c r="V332" s="6">
        <v>56650000</v>
      </c>
      <c r="W332" s="29">
        <v>5150000</v>
      </c>
      <c r="X332" s="29">
        <v>0</v>
      </c>
      <c r="Y332" s="23" t="s">
        <v>104</v>
      </c>
      <c r="Z332" t="s">
        <v>98</v>
      </c>
      <c r="AA332" t="s">
        <v>105</v>
      </c>
      <c r="AB332" s="30"/>
      <c r="AC332" s="30"/>
      <c r="AD332" s="30"/>
      <c r="AE332" s="24">
        <v>3924</v>
      </c>
      <c r="AF332" s="31">
        <v>45294</v>
      </c>
      <c r="AG332">
        <v>45824</v>
      </c>
      <c r="AH332" s="26">
        <v>45320</v>
      </c>
      <c r="AI332" s="32" t="s">
        <v>106</v>
      </c>
      <c r="AJ332" t="s">
        <v>173</v>
      </c>
      <c r="AK332" s="33"/>
      <c r="AL332" t="s">
        <v>98</v>
      </c>
      <c r="AM332" s="26">
        <v>45316</v>
      </c>
      <c r="AN332" s="23" t="s">
        <v>108</v>
      </c>
      <c r="AO332" s="23" t="s">
        <v>108</v>
      </c>
      <c r="AP332" t="s">
        <v>109</v>
      </c>
      <c r="AQ332" t="s">
        <v>174</v>
      </c>
      <c r="AR332" t="s">
        <v>175</v>
      </c>
      <c r="AS332" t="s">
        <v>100</v>
      </c>
      <c r="AT332" s="23">
        <v>80111600</v>
      </c>
      <c r="AU332" s="58" t="s">
        <v>2488</v>
      </c>
      <c r="AV332" s="23" t="s">
        <v>113</v>
      </c>
      <c r="AW332" s="20" t="s">
        <v>114</v>
      </c>
      <c r="AX332" s="26">
        <v>45317</v>
      </c>
      <c r="AY332" s="20" t="s">
        <v>115</v>
      </c>
      <c r="AZ332" s="26">
        <v>45317</v>
      </c>
      <c r="BA332" s="26">
        <v>45320</v>
      </c>
      <c r="BB332" s="26">
        <v>45654</v>
      </c>
      <c r="BC332" s="35">
        <f>+Tabla3[[#This Row],[FECHA TERMINACION
(INICIAL)]]-Tabla3[[#This Row],[FECHA INICIO]]</f>
        <v>334</v>
      </c>
      <c r="BD332" s="35">
        <f>+Tabla3[[#This Row],[PLAZO DE EJECUCIÓN EN DÍAS (INICIAL)]]/30</f>
        <v>11.133333333333333</v>
      </c>
      <c r="BE332" t="s">
        <v>1763</v>
      </c>
      <c r="BF332" s="29">
        <f>+[1]BD_2!E332</f>
        <v>0</v>
      </c>
      <c r="BG332" s="29">
        <f>[1]BD_2!BA332</f>
        <v>0</v>
      </c>
      <c r="BH332" s="23">
        <f>[1]BD_2!CF332</f>
        <v>0</v>
      </c>
      <c r="BI332" s="23">
        <f>+COUNTIF(Tabla3[[#This Row],[VALOR REDUCIDO]:[TOTAL TIEMPO PRORROGADO EN DÍAS
]],"&lt;&gt;0")</f>
        <v>0</v>
      </c>
      <c r="BJ332" s="23" t="str">
        <f>+[1]BD_2!CG332</f>
        <v>2 NO</v>
      </c>
      <c r="BK332" s="26" t="str">
        <f>[1]BD_2!CL332</f>
        <v>2 NO</v>
      </c>
      <c r="BL332" s="23" t="s">
        <v>98</v>
      </c>
      <c r="BM332">
        <f t="shared" si="29"/>
        <v>334</v>
      </c>
      <c r="BN332" s="36">
        <f t="shared" si="30"/>
        <v>45320</v>
      </c>
      <c r="BO332" s="36">
        <f t="shared" si="31"/>
        <v>45654</v>
      </c>
      <c r="BP332" s="37" t="e">
        <f>IF(((#REF!-$BN332)/($BO332-$BN332))&gt;=100%,100%,((#REF!-$BN332)/($BO332-$BN332)))</f>
        <v>#REF!</v>
      </c>
      <c r="BQ332" s="29">
        <f t="shared" si="27"/>
        <v>56650000</v>
      </c>
      <c r="BR332" s="23" t="e">
        <f>+IF(BK332="1 SI","FINALIZADO",IF($BO332&lt;=#REF!,"FINALIZADO","EJECUCIÓN"))</f>
        <v>#REF!</v>
      </c>
      <c r="BS332" s="23">
        <v>56650000</v>
      </c>
      <c r="BT332" s="23">
        <f>+Tabla3[[#This Row],[VALOR TOTAL DE CONTRATO (ANTES DE LIQUIDACIÓN - LIBERACIÓN DE SALDOS)]]-Tabla3[[#This Row],[RECURSO TOTALES DESEMBOLSADOS]]</f>
        <v>0</v>
      </c>
      <c r="BU332" s="23"/>
      <c r="BW332" s="23" t="s">
        <v>98</v>
      </c>
      <c r="BX332" s="23" t="str">
        <f t="shared" si="28"/>
        <v>enero</v>
      </c>
      <c r="BY332" s="23" t="s">
        <v>113</v>
      </c>
      <c r="BZ332" s="23" t="s">
        <v>113</v>
      </c>
      <c r="CA332" s="23" t="s">
        <v>113</v>
      </c>
      <c r="CB332" t="s">
        <v>117</v>
      </c>
      <c r="CC332" t="s">
        <v>118</v>
      </c>
    </row>
    <row r="333" spans="1:81" ht="15" customHeight="1" x14ac:dyDescent="0.25">
      <c r="A333" s="23">
        <v>2024</v>
      </c>
      <c r="B333" s="25">
        <v>313</v>
      </c>
      <c r="C333" s="23" t="s">
        <v>87</v>
      </c>
      <c r="D333" t="s">
        <v>88</v>
      </c>
      <c r="E333" t="s">
        <v>89</v>
      </c>
      <c r="F333" t="s">
        <v>90</v>
      </c>
      <c r="G333" t="s">
        <v>91</v>
      </c>
      <c r="H333" s="23" t="s">
        <v>92</v>
      </c>
      <c r="I333" s="23" t="s">
        <v>119</v>
      </c>
      <c r="J333" t="s">
        <v>2489</v>
      </c>
      <c r="K333" s="23" t="s">
        <v>95</v>
      </c>
      <c r="L333" s="20" t="s">
        <v>451</v>
      </c>
      <c r="M333" s="28" t="s">
        <v>2490</v>
      </c>
      <c r="N333" s="23"/>
      <c r="O333" s="23" t="s">
        <v>98</v>
      </c>
      <c r="P333" s="20" t="s">
        <v>693</v>
      </c>
      <c r="Q333" s="20" t="s">
        <v>693</v>
      </c>
      <c r="R333" t="s">
        <v>2491</v>
      </c>
      <c r="S333" t="s">
        <v>2492</v>
      </c>
      <c r="T333" t="s">
        <v>2493</v>
      </c>
      <c r="U333" s="6">
        <v>132000000</v>
      </c>
      <c r="V333" s="6">
        <v>132000000</v>
      </c>
      <c r="W333" s="29">
        <v>12000000</v>
      </c>
      <c r="X333" s="29">
        <v>0</v>
      </c>
      <c r="Y333" s="23" t="s">
        <v>104</v>
      </c>
      <c r="Z333" t="s">
        <v>98</v>
      </c>
      <c r="AA333" t="s">
        <v>105</v>
      </c>
      <c r="AB333" s="30"/>
      <c r="AC333" s="30"/>
      <c r="AD333" s="30"/>
      <c r="AE333" s="24">
        <v>3524</v>
      </c>
      <c r="AF333" s="31">
        <v>45294</v>
      </c>
      <c r="AG333">
        <v>49724</v>
      </c>
      <c r="AH333" s="26">
        <v>45321</v>
      </c>
      <c r="AI333" s="32" t="s">
        <v>106</v>
      </c>
      <c r="AJ333" t="s">
        <v>697</v>
      </c>
      <c r="AK333" s="33"/>
      <c r="AL333" t="s">
        <v>98</v>
      </c>
      <c r="AM333" s="26">
        <v>45320</v>
      </c>
      <c r="AN333" s="23" t="s">
        <v>108</v>
      </c>
      <c r="AO333" s="23" t="s">
        <v>108</v>
      </c>
      <c r="AP333" t="s">
        <v>109</v>
      </c>
      <c r="AQ333" t="s">
        <v>698</v>
      </c>
      <c r="AR333" t="s">
        <v>699</v>
      </c>
      <c r="AS333" t="s">
        <v>700</v>
      </c>
      <c r="AT333" s="23">
        <v>80111600</v>
      </c>
      <c r="AU333" s="58" t="s">
        <v>2494</v>
      </c>
      <c r="AV333" s="23" t="s">
        <v>113</v>
      </c>
      <c r="AW333" s="20" t="s">
        <v>114</v>
      </c>
      <c r="AX333" s="26">
        <v>45320</v>
      </c>
      <c r="AY333" s="20" t="s">
        <v>115</v>
      </c>
      <c r="AZ333" s="26">
        <v>45320</v>
      </c>
      <c r="BA333" s="26">
        <v>45321</v>
      </c>
      <c r="BB333" s="26">
        <v>45655</v>
      </c>
      <c r="BC333" s="35">
        <f>+Tabla3[[#This Row],[FECHA TERMINACION
(INICIAL)]]-Tabla3[[#This Row],[FECHA INICIO]]</f>
        <v>334</v>
      </c>
      <c r="BD333" s="35">
        <f>+Tabla3[[#This Row],[PLAZO DE EJECUCIÓN EN DÍAS (INICIAL)]]/30</f>
        <v>11.133333333333333</v>
      </c>
      <c r="BE333" t="s">
        <v>2495</v>
      </c>
      <c r="BF333" s="29">
        <f>+[1]BD_2!E333</f>
        <v>0</v>
      </c>
      <c r="BG333" s="29">
        <f>[1]BD_2!BA333</f>
        <v>0</v>
      </c>
      <c r="BH333" s="23">
        <f>[1]BD_2!CF333</f>
        <v>0</v>
      </c>
      <c r="BI333" s="23">
        <f>+COUNTIF(Tabla3[[#This Row],[VALOR REDUCIDO]:[TOTAL TIEMPO PRORROGADO EN DÍAS
]],"&lt;&gt;0")</f>
        <v>0</v>
      </c>
      <c r="BJ333" s="23" t="str">
        <f>+[1]BD_2!CG333</f>
        <v>2 NO</v>
      </c>
      <c r="BK333" s="26" t="str">
        <f>[1]BD_2!CL333</f>
        <v>2 NO</v>
      </c>
      <c r="BL333" s="23" t="s">
        <v>98</v>
      </c>
      <c r="BM333">
        <f t="shared" si="29"/>
        <v>334</v>
      </c>
      <c r="BN333" s="36">
        <f t="shared" si="30"/>
        <v>45321</v>
      </c>
      <c r="BO333" s="36">
        <f t="shared" si="31"/>
        <v>45655</v>
      </c>
      <c r="BP333" s="37" t="e">
        <f>IF(((#REF!-$BN333)/($BO333-$BN333))&gt;=100%,100%,((#REF!-$BN333)/($BO333-$BN333)))</f>
        <v>#REF!</v>
      </c>
      <c r="BQ333" s="29">
        <f t="shared" si="27"/>
        <v>132000000</v>
      </c>
      <c r="BR333" s="23" t="e">
        <f>+IF(BK333="1 SI","FINALIZADO",IF($BO333&lt;=#REF!,"FINALIZADO","EJECUCIÓN"))</f>
        <v>#REF!</v>
      </c>
      <c r="BS333" s="23">
        <v>132000000</v>
      </c>
      <c r="BT333" s="23">
        <f>+Tabla3[[#This Row],[VALOR TOTAL DE CONTRATO (ANTES DE LIQUIDACIÓN - LIBERACIÓN DE SALDOS)]]-Tabla3[[#This Row],[RECURSO TOTALES DESEMBOLSADOS]]</f>
        <v>0</v>
      </c>
      <c r="BU333" s="23"/>
      <c r="BW333" s="23" t="s">
        <v>98</v>
      </c>
      <c r="BX333" s="23" t="str">
        <f t="shared" si="28"/>
        <v>enero</v>
      </c>
      <c r="BY333" s="23" t="s">
        <v>113</v>
      </c>
      <c r="BZ333" s="23" t="s">
        <v>113</v>
      </c>
      <c r="CA333" s="23" t="s">
        <v>113</v>
      </c>
      <c r="CB333" t="s">
        <v>117</v>
      </c>
      <c r="CC333" t="s">
        <v>118</v>
      </c>
    </row>
    <row r="334" spans="1:81" ht="15" customHeight="1" x14ac:dyDescent="0.25">
      <c r="A334" s="23">
        <v>2024</v>
      </c>
      <c r="B334" s="25">
        <v>314</v>
      </c>
      <c r="C334" s="23" t="s">
        <v>87</v>
      </c>
      <c r="D334" t="s">
        <v>88</v>
      </c>
      <c r="E334" t="s">
        <v>89</v>
      </c>
      <c r="F334" t="s">
        <v>90</v>
      </c>
      <c r="G334" t="s">
        <v>91</v>
      </c>
      <c r="H334" s="23" t="s">
        <v>92</v>
      </c>
      <c r="I334" s="23" t="s">
        <v>119</v>
      </c>
      <c r="J334" t="s">
        <v>2496</v>
      </c>
      <c r="K334" s="23" t="s">
        <v>95</v>
      </c>
      <c r="L334" s="20" t="s">
        <v>2497</v>
      </c>
      <c r="M334" s="28" t="s">
        <v>2498</v>
      </c>
      <c r="N334" s="23"/>
      <c r="O334" s="23" t="s">
        <v>98</v>
      </c>
      <c r="P334" s="20" t="s">
        <v>335</v>
      </c>
      <c r="Q334" s="20" t="s">
        <v>335</v>
      </c>
      <c r="R334" t="s">
        <v>2499</v>
      </c>
      <c r="S334" t="s">
        <v>2500</v>
      </c>
      <c r="T334" t="s">
        <v>2501</v>
      </c>
      <c r="U334" s="6">
        <v>121275000</v>
      </c>
      <c r="V334" s="6">
        <v>121275000</v>
      </c>
      <c r="W334" s="29">
        <v>11025000</v>
      </c>
      <c r="X334" s="29">
        <v>0</v>
      </c>
      <c r="Y334" s="23" t="s">
        <v>104</v>
      </c>
      <c r="Z334" t="s">
        <v>98</v>
      </c>
      <c r="AA334" t="s">
        <v>105</v>
      </c>
      <c r="AB334" s="30"/>
      <c r="AC334" s="30"/>
      <c r="AD334" s="30"/>
      <c r="AE334" s="24">
        <v>4224</v>
      </c>
      <c r="AF334" s="31">
        <v>45294</v>
      </c>
      <c r="AG334">
        <v>56124</v>
      </c>
      <c r="AH334" s="26">
        <v>45323</v>
      </c>
      <c r="AI334" s="32" t="s">
        <v>106</v>
      </c>
      <c r="AJ334" t="s">
        <v>339</v>
      </c>
      <c r="AK334" s="33"/>
      <c r="AL334" t="s">
        <v>98</v>
      </c>
      <c r="AM334" s="26">
        <v>45320</v>
      </c>
      <c r="AN334" s="23" t="s">
        <v>108</v>
      </c>
      <c r="AO334" s="23" t="s">
        <v>108</v>
      </c>
      <c r="AP334" t="s">
        <v>109</v>
      </c>
      <c r="AQ334" t="s">
        <v>340</v>
      </c>
      <c r="AR334" t="s">
        <v>341</v>
      </c>
      <c r="AS334" t="s">
        <v>342</v>
      </c>
      <c r="AT334" s="23">
        <v>80111600</v>
      </c>
      <c r="AU334" s="58" t="s">
        <v>2502</v>
      </c>
      <c r="AV334" s="23" t="s">
        <v>113</v>
      </c>
      <c r="AW334" s="20" t="s">
        <v>114</v>
      </c>
      <c r="AX334" s="26">
        <v>45321</v>
      </c>
      <c r="AY334" s="20" t="s">
        <v>144</v>
      </c>
      <c r="AZ334" s="26">
        <v>45321</v>
      </c>
      <c r="BA334" s="26">
        <v>45323</v>
      </c>
      <c r="BB334" s="26">
        <v>45656</v>
      </c>
      <c r="BC334" s="35">
        <f>+Tabla3[[#This Row],[FECHA TERMINACION
(INICIAL)]]-Tabla3[[#This Row],[FECHA INICIO]]</f>
        <v>333</v>
      </c>
      <c r="BD334" s="35">
        <f>+Tabla3[[#This Row],[PLAZO DE EJECUCIÓN EN DÍAS (INICIAL)]]/30</f>
        <v>11.1</v>
      </c>
      <c r="BE334" t="s">
        <v>1333</v>
      </c>
      <c r="BF334" s="29">
        <f>+[1]BD_2!E334</f>
        <v>0</v>
      </c>
      <c r="BG334" s="29">
        <f>[1]BD_2!BA334</f>
        <v>0</v>
      </c>
      <c r="BH334" s="23">
        <f>[1]BD_2!CF334</f>
        <v>0</v>
      </c>
      <c r="BI334" s="23">
        <f>+COUNTIF(Tabla3[[#This Row],[VALOR REDUCIDO]:[TOTAL TIEMPO PRORROGADO EN DÍAS
]],"&lt;&gt;0")</f>
        <v>0</v>
      </c>
      <c r="BJ334" s="23" t="str">
        <f>+[1]BD_2!CG334</f>
        <v>2 NO</v>
      </c>
      <c r="BK334" s="26" t="str">
        <f>[1]BD_2!CL334</f>
        <v>2 NO</v>
      </c>
      <c r="BL334" s="23" t="s">
        <v>98</v>
      </c>
      <c r="BM334">
        <f t="shared" si="29"/>
        <v>333</v>
      </c>
      <c r="BN334" s="36">
        <f t="shared" si="30"/>
        <v>45323</v>
      </c>
      <c r="BO334" s="36">
        <f t="shared" si="31"/>
        <v>45656</v>
      </c>
      <c r="BP334" s="37" t="e">
        <f>IF(((#REF!-$BN334)/($BO334-$BN334))&gt;=100%,100%,((#REF!-$BN334)/($BO334-$BN334)))</f>
        <v>#REF!</v>
      </c>
      <c r="BQ334" s="29">
        <f t="shared" si="27"/>
        <v>121275000</v>
      </c>
      <c r="BR334" s="23" t="e">
        <f>+IF(BK334="1 SI","FINALIZADO",IF($BO334&lt;=#REF!,"FINALIZADO","EJECUCIÓN"))</f>
        <v>#REF!</v>
      </c>
      <c r="BS334" s="23">
        <v>121275000</v>
      </c>
      <c r="BT334" s="23">
        <f>+Tabla3[[#This Row],[VALOR TOTAL DE CONTRATO (ANTES DE LIQUIDACIÓN - LIBERACIÓN DE SALDOS)]]-Tabla3[[#This Row],[RECURSO TOTALES DESEMBOLSADOS]]</f>
        <v>0</v>
      </c>
      <c r="BU334" s="23"/>
      <c r="BW334" s="23" t="s">
        <v>98</v>
      </c>
      <c r="BX334" s="23" t="str">
        <f t="shared" si="28"/>
        <v>enero</v>
      </c>
      <c r="BY334" s="23" t="s">
        <v>113</v>
      </c>
      <c r="BZ334" s="23" t="s">
        <v>113</v>
      </c>
      <c r="CA334" s="23" t="s">
        <v>113</v>
      </c>
      <c r="CB334" t="s">
        <v>117</v>
      </c>
      <c r="CC334" t="s">
        <v>118</v>
      </c>
    </row>
    <row r="335" spans="1:81" x14ac:dyDescent="0.25">
      <c r="A335" s="23">
        <v>2024</v>
      </c>
      <c r="B335" s="25">
        <v>315</v>
      </c>
      <c r="C335" s="23" t="s">
        <v>87</v>
      </c>
      <c r="D335" t="s">
        <v>88</v>
      </c>
      <c r="E335" t="s">
        <v>89</v>
      </c>
      <c r="F335" t="s">
        <v>90</v>
      </c>
      <c r="G335" t="s">
        <v>91</v>
      </c>
      <c r="H335" s="23" t="s">
        <v>92</v>
      </c>
      <c r="I335" s="23" t="s">
        <v>119</v>
      </c>
      <c r="J335" t="s">
        <v>2503</v>
      </c>
      <c r="K335" s="23" t="s">
        <v>95</v>
      </c>
      <c r="L335" s="20" t="s">
        <v>494</v>
      </c>
      <c r="M335" s="28" t="s">
        <v>2504</v>
      </c>
      <c r="N335" s="23"/>
      <c r="O335" s="23" t="s">
        <v>98</v>
      </c>
      <c r="P335" s="20" t="s">
        <v>335</v>
      </c>
      <c r="Q335" s="20" t="s">
        <v>335</v>
      </c>
      <c r="R335" t="s">
        <v>2505</v>
      </c>
      <c r="S335" t="s">
        <v>2506</v>
      </c>
      <c r="T335" t="s">
        <v>2507</v>
      </c>
      <c r="U335" s="6">
        <v>71500000</v>
      </c>
      <c r="V335" s="6">
        <v>71500000</v>
      </c>
      <c r="W335" s="29">
        <v>6500000</v>
      </c>
      <c r="X335" s="29">
        <v>0</v>
      </c>
      <c r="Y335" s="23" t="s">
        <v>104</v>
      </c>
      <c r="Z335" t="s">
        <v>98</v>
      </c>
      <c r="AA335" t="s">
        <v>105</v>
      </c>
      <c r="AB335" s="30"/>
      <c r="AC335" s="30"/>
      <c r="AD335" s="30"/>
      <c r="AE335" s="24">
        <v>4224</v>
      </c>
      <c r="AF335" s="31">
        <v>45294</v>
      </c>
      <c r="AG335">
        <v>50324</v>
      </c>
      <c r="AH335" s="26">
        <v>45321</v>
      </c>
      <c r="AI335" s="32" t="s">
        <v>106</v>
      </c>
      <c r="AJ335" t="s">
        <v>339</v>
      </c>
      <c r="AK335" s="33"/>
      <c r="AL335" t="s">
        <v>98</v>
      </c>
      <c r="AM335" s="26">
        <v>45320</v>
      </c>
      <c r="AN335" s="23" t="s">
        <v>108</v>
      </c>
      <c r="AO335" s="23" t="s">
        <v>108</v>
      </c>
      <c r="AP335" t="s">
        <v>109</v>
      </c>
      <c r="AQ335" t="s">
        <v>340</v>
      </c>
      <c r="AR335" t="s">
        <v>341</v>
      </c>
      <c r="AS335" t="s">
        <v>342</v>
      </c>
      <c r="AT335" s="23">
        <v>80111600</v>
      </c>
      <c r="AU335" s="41" t="s">
        <v>2508</v>
      </c>
      <c r="AV335" s="23" t="s">
        <v>98</v>
      </c>
      <c r="AW335" s="20" t="s">
        <v>476</v>
      </c>
      <c r="AX335" s="26" t="s">
        <v>105</v>
      </c>
      <c r="AY335" s="20" t="s">
        <v>477</v>
      </c>
      <c r="AZ335" s="26">
        <v>45323</v>
      </c>
      <c r="BA335" s="26">
        <v>45323</v>
      </c>
      <c r="BB335" s="26">
        <v>45656</v>
      </c>
      <c r="BC335" s="35">
        <f>+Tabla3[[#This Row],[FECHA TERMINACION
(INICIAL)]]-Tabla3[[#This Row],[FECHA INICIO]]</f>
        <v>333</v>
      </c>
      <c r="BD335" s="35">
        <f>+Tabla3[[#This Row],[PLAZO DE EJECUCIÓN EN DÍAS (INICIAL)]]/30</f>
        <v>11.1</v>
      </c>
      <c r="BE335" t="s">
        <v>1333</v>
      </c>
      <c r="BF335" s="29">
        <f>+[1]BD_2!E335</f>
        <v>0</v>
      </c>
      <c r="BG335" s="29">
        <f>[1]BD_2!BA335</f>
        <v>0</v>
      </c>
      <c r="BH335" s="23">
        <f>[1]BD_2!CF335</f>
        <v>0</v>
      </c>
      <c r="BI335" s="23">
        <f>+COUNTIF(Tabla3[[#This Row],[VALOR REDUCIDO]:[TOTAL TIEMPO PRORROGADO EN DÍAS
]],"&lt;&gt;0")</f>
        <v>0</v>
      </c>
      <c r="BJ335" s="23" t="str">
        <f>+[1]BD_2!CG335</f>
        <v>2 NO</v>
      </c>
      <c r="BK335" s="26" t="str">
        <f>[1]BD_2!CL335</f>
        <v>2 NO</v>
      </c>
      <c r="BL335" s="23" t="s">
        <v>98</v>
      </c>
      <c r="BM335">
        <f t="shared" si="29"/>
        <v>333</v>
      </c>
      <c r="BN335" s="36">
        <f t="shared" si="30"/>
        <v>45323</v>
      </c>
      <c r="BO335" s="36">
        <f t="shared" si="31"/>
        <v>45656</v>
      </c>
      <c r="BP335" s="37" t="e">
        <f>IF(((#REF!-$BN335)/($BO335-$BN335))&gt;=100%,100%,((#REF!-$BN335)/($BO335-$BN335)))</f>
        <v>#REF!</v>
      </c>
      <c r="BQ335" s="29">
        <f t="shared" si="27"/>
        <v>71500000</v>
      </c>
      <c r="BR335" s="23" t="e">
        <f>+IF(BK335="1 SI","FINALIZADO",IF($BO335&lt;=#REF!,"FINALIZADO","EJECUCIÓN"))</f>
        <v>#REF!</v>
      </c>
      <c r="BS335" s="23">
        <v>71500000</v>
      </c>
      <c r="BT335" s="23">
        <f>+Tabla3[[#This Row],[VALOR TOTAL DE CONTRATO (ANTES DE LIQUIDACIÓN - LIBERACIÓN DE SALDOS)]]-Tabla3[[#This Row],[RECURSO TOTALES DESEMBOLSADOS]]</f>
        <v>0</v>
      </c>
      <c r="BU335" s="23"/>
      <c r="BW335" s="23" t="s">
        <v>98</v>
      </c>
      <c r="BX335" s="23" t="str">
        <f t="shared" si="28"/>
        <v>enero</v>
      </c>
      <c r="BY335" s="23" t="s">
        <v>113</v>
      </c>
      <c r="BZ335" s="23" t="s">
        <v>113</v>
      </c>
      <c r="CA335" s="23" t="s">
        <v>113</v>
      </c>
      <c r="CB335" t="s">
        <v>117</v>
      </c>
      <c r="CC335" t="s">
        <v>118</v>
      </c>
    </row>
    <row r="336" spans="1:81" x14ac:dyDescent="0.25">
      <c r="A336" s="23">
        <v>2024</v>
      </c>
      <c r="B336" s="25">
        <v>316</v>
      </c>
      <c r="C336" s="23" t="s">
        <v>87</v>
      </c>
      <c r="D336" t="s">
        <v>88</v>
      </c>
      <c r="E336" t="s">
        <v>89</v>
      </c>
      <c r="F336" t="s">
        <v>90</v>
      </c>
      <c r="G336" t="s">
        <v>91</v>
      </c>
      <c r="H336" s="23" t="s">
        <v>92</v>
      </c>
      <c r="I336" s="23" t="s">
        <v>119</v>
      </c>
      <c r="J336" t="s">
        <v>2509</v>
      </c>
      <c r="K336" s="23" t="s">
        <v>95</v>
      </c>
      <c r="L336" s="20" t="s">
        <v>358</v>
      </c>
      <c r="M336" s="28" t="s">
        <v>2510</v>
      </c>
      <c r="N336" s="23"/>
      <c r="O336" s="23" t="s">
        <v>98</v>
      </c>
      <c r="P336" s="20" t="s">
        <v>1931</v>
      </c>
      <c r="Q336" s="20" t="s">
        <v>1931</v>
      </c>
      <c r="R336" t="s">
        <v>2511</v>
      </c>
      <c r="S336" t="s">
        <v>2512</v>
      </c>
      <c r="T336" t="s">
        <v>2513</v>
      </c>
      <c r="U336" s="6">
        <v>63800000</v>
      </c>
      <c r="V336" s="6">
        <v>63800000</v>
      </c>
      <c r="W336" s="29">
        <v>5800000</v>
      </c>
      <c r="X336" s="29">
        <v>0</v>
      </c>
      <c r="Y336" s="23" t="s">
        <v>104</v>
      </c>
      <c r="Z336" t="s">
        <v>98</v>
      </c>
      <c r="AA336" t="s">
        <v>105</v>
      </c>
      <c r="AB336" s="30"/>
      <c r="AC336" s="30"/>
      <c r="AD336" s="30"/>
      <c r="AE336" s="24">
        <v>9624</v>
      </c>
      <c r="AF336" s="31">
        <v>45306</v>
      </c>
      <c r="AG336">
        <v>62024</v>
      </c>
      <c r="AH336" s="26">
        <v>45324</v>
      </c>
      <c r="AI336" s="32" t="s">
        <v>106</v>
      </c>
      <c r="AJ336" t="s">
        <v>1935</v>
      </c>
      <c r="AK336" s="33"/>
      <c r="AL336" t="s">
        <v>98</v>
      </c>
      <c r="AM336" s="26">
        <v>45322</v>
      </c>
      <c r="AN336" s="23" t="s">
        <v>108</v>
      </c>
      <c r="AO336" s="23" t="s">
        <v>108</v>
      </c>
      <c r="AP336" t="s">
        <v>109</v>
      </c>
      <c r="AQ336" t="s">
        <v>1580</v>
      </c>
      <c r="AR336" t="s">
        <v>1581</v>
      </c>
      <c r="AS336" t="s">
        <v>1581</v>
      </c>
      <c r="AT336" s="23">
        <v>80111600</v>
      </c>
      <c r="AU336" s="58" t="s">
        <v>2514</v>
      </c>
      <c r="AV336" s="23" t="s">
        <v>113</v>
      </c>
      <c r="AW336" s="20" t="s">
        <v>114</v>
      </c>
      <c r="AX336" s="26">
        <v>45323</v>
      </c>
      <c r="AY336" s="20" t="s">
        <v>144</v>
      </c>
      <c r="AZ336" s="26">
        <v>45323</v>
      </c>
      <c r="BA336" s="26">
        <v>45324</v>
      </c>
      <c r="BB336" s="26">
        <v>45390</v>
      </c>
      <c r="BC336" s="35">
        <f>+Tabla3[[#This Row],[FECHA TERMINACION
(INICIAL)]]-Tabla3[[#This Row],[FECHA INICIO]]</f>
        <v>66</v>
      </c>
      <c r="BD336" s="35">
        <f>+Tabla3[[#This Row],[PLAZO DE EJECUCIÓN EN DÍAS (INICIAL)]]/30</f>
        <v>2.2000000000000002</v>
      </c>
      <c r="BE336" t="s">
        <v>2515</v>
      </c>
      <c r="BF336" s="29">
        <f>+[1]BD_2!E336</f>
        <v>0</v>
      </c>
      <c r="BG336" s="29">
        <f>[1]BD_2!BA336</f>
        <v>0</v>
      </c>
      <c r="BH336" s="23">
        <f>[1]BD_2!CF336</f>
        <v>0</v>
      </c>
      <c r="BI336" s="23">
        <f>+COUNTIF(Tabla3[[#This Row],[VALOR REDUCIDO]:[TOTAL TIEMPO PRORROGADO EN DÍAS
]],"&lt;&gt;0")</f>
        <v>0</v>
      </c>
      <c r="BJ336" s="23" t="str">
        <f>+[1]BD_2!CG336</f>
        <v>2 NO</v>
      </c>
      <c r="BK336" s="26" t="str">
        <f>[1]BD_2!CL336</f>
        <v>2 NO</v>
      </c>
      <c r="BL336" s="23" t="s">
        <v>113</v>
      </c>
      <c r="BM336">
        <f t="shared" si="29"/>
        <v>66</v>
      </c>
      <c r="BN336" s="36">
        <f t="shared" si="30"/>
        <v>45324</v>
      </c>
      <c r="BO336" s="36">
        <f t="shared" si="31"/>
        <v>45390</v>
      </c>
      <c r="BP336" s="37" t="e">
        <f>IF(((#REF!-$BN336)/($BO336-$BN336))&gt;=100%,100%,((#REF!-$BN336)/($BO336-$BN336)))</f>
        <v>#REF!</v>
      </c>
      <c r="BQ336" s="29">
        <f t="shared" si="27"/>
        <v>63800000</v>
      </c>
      <c r="BR336" s="23" t="e">
        <f>+IF(BK336="1 SI","FINALIZADO",IF($BO336&lt;=#REF!,"FINALIZADO","EJECUCIÓN"))</f>
        <v>#REF!</v>
      </c>
      <c r="BS336" s="23">
        <v>12953334</v>
      </c>
      <c r="BT336" s="23">
        <f>+Tabla3[[#This Row],[VALOR TOTAL DE CONTRATO (ANTES DE LIQUIDACIÓN - LIBERACIÓN DE SALDOS)]]-Tabla3[[#This Row],[RECURSO TOTALES DESEMBOLSADOS]]</f>
        <v>50846666</v>
      </c>
      <c r="BU336" s="23"/>
      <c r="BW336" s="23" t="s">
        <v>98</v>
      </c>
      <c r="BX336" s="23" t="str">
        <f t="shared" si="28"/>
        <v>enero</v>
      </c>
      <c r="BY336" s="23" t="s">
        <v>113</v>
      </c>
      <c r="BZ336" s="23" t="s">
        <v>113</v>
      </c>
      <c r="CA336" s="23" t="s">
        <v>113</v>
      </c>
      <c r="CB336" t="s">
        <v>117</v>
      </c>
      <c r="CC336" t="s">
        <v>118</v>
      </c>
    </row>
    <row r="337" spans="1:81" x14ac:dyDescent="0.25">
      <c r="A337" s="23">
        <v>2024</v>
      </c>
      <c r="B337" s="25" t="s">
        <v>2516</v>
      </c>
      <c r="C337" s="23" t="s">
        <v>87</v>
      </c>
      <c r="D337" t="s">
        <v>88</v>
      </c>
      <c r="E337" t="s">
        <v>89</v>
      </c>
      <c r="F337" t="s">
        <v>90</v>
      </c>
      <c r="G337" t="s">
        <v>91</v>
      </c>
      <c r="H337" s="23" t="s">
        <v>92</v>
      </c>
      <c r="I337" s="23" t="s">
        <v>119</v>
      </c>
      <c r="J337" t="s">
        <v>2517</v>
      </c>
      <c r="K337" s="23" t="s">
        <v>95</v>
      </c>
      <c r="L337" s="20" t="s">
        <v>358</v>
      </c>
      <c r="M337" s="28" t="s">
        <v>2518</v>
      </c>
      <c r="N337" s="23"/>
      <c r="O337" s="23" t="s">
        <v>98</v>
      </c>
      <c r="P337" s="20" t="s">
        <v>1931</v>
      </c>
      <c r="Q337" s="20" t="s">
        <v>1931</v>
      </c>
      <c r="R337" t="s">
        <v>2511</v>
      </c>
      <c r="S337" t="s">
        <v>2512</v>
      </c>
      <c r="T337" t="s">
        <v>2519</v>
      </c>
      <c r="U337" s="6">
        <v>50653333</v>
      </c>
      <c r="V337" s="6">
        <v>50653333</v>
      </c>
      <c r="W337" s="29">
        <v>5800000</v>
      </c>
      <c r="X337" s="29">
        <v>0</v>
      </c>
      <c r="Y337" s="23" t="s">
        <v>104</v>
      </c>
      <c r="Z337" t="s">
        <v>98</v>
      </c>
      <c r="AA337" t="s">
        <v>105</v>
      </c>
      <c r="AB337" s="30">
        <f>+Tabla3[[#This Row],[VALOR DEL CONTRATO
(EN NUMEROS)]]-Tabla3[[#This Row],[VALOR RECURSOS (MADS/FONAM)]]</f>
        <v>0</v>
      </c>
      <c r="AC337" s="30"/>
      <c r="AD337" s="30"/>
      <c r="AE337" s="24">
        <v>9624</v>
      </c>
      <c r="AF337" s="31">
        <v>45306</v>
      </c>
      <c r="AG337">
        <v>204424</v>
      </c>
      <c r="AH337" s="26">
        <v>45391</v>
      </c>
      <c r="AI337" s="32" t="s">
        <v>106</v>
      </c>
      <c r="AJ337" t="s">
        <v>1935</v>
      </c>
      <c r="AK337" s="33"/>
      <c r="AL337" t="s">
        <v>98</v>
      </c>
      <c r="AM337" s="26">
        <v>45391</v>
      </c>
      <c r="AN337" s="23" t="s">
        <v>108</v>
      </c>
      <c r="AO337" s="23" t="s">
        <v>108</v>
      </c>
      <c r="AP337" t="s">
        <v>109</v>
      </c>
      <c r="AQ337" t="s">
        <v>1580</v>
      </c>
      <c r="AR337" t="s">
        <v>1581</v>
      </c>
      <c r="AS337" t="s">
        <v>1581</v>
      </c>
      <c r="AT337" s="23">
        <v>80111600</v>
      </c>
      <c r="AU337" s="58" t="s">
        <v>2514</v>
      </c>
      <c r="AV337" s="23" t="s">
        <v>113</v>
      </c>
      <c r="AW337" s="20" t="s">
        <v>114</v>
      </c>
      <c r="AX337" s="26">
        <v>45391</v>
      </c>
      <c r="AY337" s="20" t="s">
        <v>144</v>
      </c>
      <c r="AZ337" s="26">
        <v>45391</v>
      </c>
      <c r="BA337" s="26">
        <v>45391</v>
      </c>
      <c r="BB337" s="26">
        <v>45656</v>
      </c>
      <c r="BC337" s="35">
        <f>+Tabla3[[#This Row],[FECHA TERMINACION
(INICIAL)]]-Tabla3[[#This Row],[FECHA INICIO]]</f>
        <v>265</v>
      </c>
      <c r="BD337" s="35">
        <f>+Tabla3[[#This Row],[PLAZO DE EJECUCIÓN EN DÍAS (INICIAL)]]/30</f>
        <v>8.8333333333333339</v>
      </c>
      <c r="BE337" t="s">
        <v>2520</v>
      </c>
      <c r="BF337" s="29">
        <f>+[1]BD_2!E337</f>
        <v>0</v>
      </c>
      <c r="BG337" s="29">
        <f>[1]BD_2!BA337</f>
        <v>0</v>
      </c>
      <c r="BH337" s="23">
        <f>[1]BD_2!CF337</f>
        <v>0</v>
      </c>
      <c r="BI337" s="23">
        <f>+COUNTIF(Tabla3[[#This Row],[VALOR REDUCIDO]:[TOTAL TIEMPO PRORROGADO EN DÍAS
]],"&lt;&gt;0")</f>
        <v>0</v>
      </c>
      <c r="BJ337" s="23" t="str">
        <f>+[1]BD_2!CG337</f>
        <v>2 NO</v>
      </c>
      <c r="BK337" s="26" t="str">
        <f>[1]BD_2!CL337</f>
        <v>2 NO</v>
      </c>
      <c r="BL337" s="23" t="s">
        <v>98</v>
      </c>
      <c r="BM337">
        <f t="shared" si="29"/>
        <v>265</v>
      </c>
      <c r="BN337" s="36">
        <f t="shared" si="30"/>
        <v>45391</v>
      </c>
      <c r="BO337" s="36">
        <f t="shared" si="31"/>
        <v>45656</v>
      </c>
      <c r="BP337" s="37" t="e">
        <f>IF(((#REF!-$BN337)/($BO337-$BN337))&gt;=100%,100%,((#REF!-$BN337)/($BO337-$BN337)))</f>
        <v>#REF!</v>
      </c>
      <c r="BQ337" s="29">
        <f t="shared" si="27"/>
        <v>50653333</v>
      </c>
      <c r="BR337" s="23" t="e">
        <f>+IF(BK337="1 SI","FINALIZADO",IF($BO337&lt;=#REF!,"FINALIZADO","EJECUCIÓN"))</f>
        <v>#REF!</v>
      </c>
      <c r="BS337" s="23">
        <v>50653333</v>
      </c>
      <c r="BT337" s="23">
        <f>+Tabla3[[#This Row],[VALOR TOTAL DE CONTRATO (ANTES DE LIQUIDACIÓN - LIBERACIÓN DE SALDOS)]]-Tabla3[[#This Row],[RECURSO TOTALES DESEMBOLSADOS]]</f>
        <v>0</v>
      </c>
      <c r="BU337" s="23"/>
      <c r="BW337" s="23" t="s">
        <v>98</v>
      </c>
      <c r="BX337" s="23" t="str">
        <f t="shared" si="28"/>
        <v>abril</v>
      </c>
      <c r="BY337" s="23" t="s">
        <v>113</v>
      </c>
      <c r="BZ337" s="23" t="s">
        <v>113</v>
      </c>
      <c r="CA337" s="23" t="s">
        <v>113</v>
      </c>
      <c r="CB337" t="s">
        <v>117</v>
      </c>
      <c r="CC337" t="s">
        <v>118</v>
      </c>
    </row>
    <row r="338" spans="1:81" x14ac:dyDescent="0.25">
      <c r="A338" s="23">
        <v>2024</v>
      </c>
      <c r="B338" s="25">
        <v>317</v>
      </c>
      <c r="C338" s="23" t="s">
        <v>87</v>
      </c>
      <c r="D338" t="s">
        <v>88</v>
      </c>
      <c r="E338" t="s">
        <v>89</v>
      </c>
      <c r="F338" t="s">
        <v>90</v>
      </c>
      <c r="G338" t="s">
        <v>91</v>
      </c>
      <c r="H338" s="23" t="s">
        <v>92</v>
      </c>
      <c r="I338" s="23" t="s">
        <v>119</v>
      </c>
      <c r="J338" t="s">
        <v>2521</v>
      </c>
      <c r="K338" s="23" t="s">
        <v>95</v>
      </c>
      <c r="L338" s="20" t="s">
        <v>2522</v>
      </c>
      <c r="M338" s="28" t="s">
        <v>2523</v>
      </c>
      <c r="N338" s="23"/>
      <c r="O338" s="23" t="s">
        <v>98</v>
      </c>
      <c r="P338" s="20" t="s">
        <v>1931</v>
      </c>
      <c r="Q338" s="20" t="s">
        <v>1931</v>
      </c>
      <c r="R338" t="s">
        <v>2524</v>
      </c>
      <c r="S338" t="s">
        <v>2525</v>
      </c>
      <c r="T338" t="s">
        <v>2526</v>
      </c>
      <c r="U338" s="6">
        <v>105000000</v>
      </c>
      <c r="V338" s="6">
        <v>105000000</v>
      </c>
      <c r="W338" s="29">
        <v>10500000</v>
      </c>
      <c r="X338" s="29">
        <v>0</v>
      </c>
      <c r="Y338" s="23" t="s">
        <v>104</v>
      </c>
      <c r="Z338" t="s">
        <v>98</v>
      </c>
      <c r="AA338" t="s">
        <v>105</v>
      </c>
      <c r="AB338" s="30"/>
      <c r="AC338" s="30"/>
      <c r="AD338" s="30"/>
      <c r="AE338" s="24">
        <v>9824</v>
      </c>
      <c r="AF338" s="31">
        <v>45306</v>
      </c>
      <c r="AG338">
        <v>50124</v>
      </c>
      <c r="AH338" s="26">
        <v>45321</v>
      </c>
      <c r="AI338" s="32" t="s">
        <v>106</v>
      </c>
      <c r="AJ338" t="s">
        <v>2527</v>
      </c>
      <c r="AK338" s="33"/>
      <c r="AL338" t="s">
        <v>98</v>
      </c>
      <c r="AM338" s="26">
        <v>45320</v>
      </c>
      <c r="AN338" s="23" t="s">
        <v>108</v>
      </c>
      <c r="AO338" s="23" t="s">
        <v>108</v>
      </c>
      <c r="AP338" t="s">
        <v>109</v>
      </c>
      <c r="AQ338" t="s">
        <v>1580</v>
      </c>
      <c r="AR338" t="s">
        <v>1581</v>
      </c>
      <c r="AS338" t="s">
        <v>1581</v>
      </c>
      <c r="AT338" s="23">
        <v>80111600</v>
      </c>
      <c r="AU338" s="58" t="s">
        <v>2528</v>
      </c>
      <c r="AV338" s="23" t="s">
        <v>113</v>
      </c>
      <c r="AW338" s="20" t="s">
        <v>114</v>
      </c>
      <c r="AX338" s="26">
        <v>45320</v>
      </c>
      <c r="AY338" s="20" t="s">
        <v>115</v>
      </c>
      <c r="AZ338" s="26">
        <v>45320</v>
      </c>
      <c r="BA338" s="26">
        <v>45321</v>
      </c>
      <c r="BB338" s="26">
        <v>45351</v>
      </c>
      <c r="BC338" s="35">
        <f>+Tabla3[[#This Row],[FECHA TERMINACION
(INICIAL)]]-Tabla3[[#This Row],[FECHA INICIO]]</f>
        <v>30</v>
      </c>
      <c r="BD338" s="35">
        <f>+Tabla3[[#This Row],[PLAZO DE EJECUCIÓN EN DÍAS (INICIAL)]]/30</f>
        <v>1</v>
      </c>
      <c r="BE338" t="s">
        <v>2529</v>
      </c>
      <c r="BF338" s="29">
        <f>+[1]BD_2!E338</f>
        <v>0</v>
      </c>
      <c r="BG338" s="29">
        <f>[1]BD_2!BA338</f>
        <v>0</v>
      </c>
      <c r="BH338" s="23">
        <f>[1]BD_2!CF338</f>
        <v>0</v>
      </c>
      <c r="BI338" s="23">
        <f>+COUNTIF(Tabla3[[#This Row],[VALOR REDUCIDO]:[TOTAL TIEMPO PRORROGADO EN DÍAS
]],"&lt;&gt;0")</f>
        <v>0</v>
      </c>
      <c r="BJ338" s="23" t="str">
        <f>+[1]BD_2!CG338</f>
        <v>2 NO</v>
      </c>
      <c r="BK338" s="26" t="str">
        <f>[1]BD_2!CL338</f>
        <v>2 NO</v>
      </c>
      <c r="BL338" s="23" t="s">
        <v>113</v>
      </c>
      <c r="BM338">
        <f t="shared" si="29"/>
        <v>30</v>
      </c>
      <c r="BN338" s="36">
        <f t="shared" si="30"/>
        <v>45321</v>
      </c>
      <c r="BO338" s="36">
        <f t="shared" si="31"/>
        <v>45351</v>
      </c>
      <c r="BP338" s="37" t="e">
        <f>IF(((#REF!-$BN338)/($BO338-$BN338))&gt;=100%,100%,((#REF!-$BN338)/($BO338-$BN338)))</f>
        <v>#REF!</v>
      </c>
      <c r="BQ338" s="29">
        <f t="shared" si="27"/>
        <v>105000000</v>
      </c>
      <c r="BR338" s="23" t="e">
        <f>+IF(BK338="1 SI","FINALIZADO",IF($BO338&lt;=#REF!,"FINALIZADO","EJECUCIÓN"))</f>
        <v>#REF!</v>
      </c>
      <c r="BS338" s="23">
        <v>10850000</v>
      </c>
      <c r="BT338" s="23">
        <f>+Tabla3[[#This Row],[VALOR TOTAL DE CONTRATO (ANTES DE LIQUIDACIÓN - LIBERACIÓN DE SALDOS)]]-Tabla3[[#This Row],[RECURSO TOTALES DESEMBOLSADOS]]</f>
        <v>94150000</v>
      </c>
      <c r="BU338" s="23"/>
      <c r="BW338" s="23" t="s">
        <v>98</v>
      </c>
      <c r="BX338" s="23" t="str">
        <f t="shared" si="28"/>
        <v>enero</v>
      </c>
      <c r="BY338" s="23" t="s">
        <v>113</v>
      </c>
      <c r="BZ338" s="23" t="s">
        <v>113</v>
      </c>
      <c r="CA338" s="23" t="s">
        <v>113</v>
      </c>
      <c r="CB338" t="s">
        <v>117</v>
      </c>
      <c r="CC338" t="s">
        <v>118</v>
      </c>
    </row>
    <row r="339" spans="1:81" x14ac:dyDescent="0.25">
      <c r="A339" s="23">
        <v>2024</v>
      </c>
      <c r="B339" s="47" t="s">
        <v>2530</v>
      </c>
      <c r="C339" s="23" t="s">
        <v>87</v>
      </c>
      <c r="D339" t="s">
        <v>88</v>
      </c>
      <c r="E339" t="s">
        <v>89</v>
      </c>
      <c r="F339" t="s">
        <v>90</v>
      </c>
      <c r="G339" t="s">
        <v>91</v>
      </c>
      <c r="H339" s="23" t="s">
        <v>92</v>
      </c>
      <c r="I339" s="23" t="s">
        <v>119</v>
      </c>
      <c r="J339" t="s">
        <v>2531</v>
      </c>
      <c r="K339" s="23" t="s">
        <v>95</v>
      </c>
      <c r="L339" s="20" t="s">
        <v>1420</v>
      </c>
      <c r="M339" s="28" t="s">
        <v>2532</v>
      </c>
      <c r="N339" s="23"/>
      <c r="O339" s="23" t="s">
        <v>98</v>
      </c>
      <c r="P339" s="20" t="s">
        <v>1931</v>
      </c>
      <c r="Q339" s="20" t="s">
        <v>1931</v>
      </c>
      <c r="R339" t="s">
        <v>2524</v>
      </c>
      <c r="S339" t="s">
        <v>2525</v>
      </c>
      <c r="T339" t="s">
        <v>2533</v>
      </c>
      <c r="U339" s="6">
        <v>94150000</v>
      </c>
      <c r="V339" s="6">
        <v>94150000</v>
      </c>
      <c r="W339" s="29">
        <v>10500000</v>
      </c>
      <c r="X339" s="29">
        <v>0</v>
      </c>
      <c r="Y339" s="23" t="s">
        <v>104</v>
      </c>
      <c r="Z339" t="s">
        <v>98</v>
      </c>
      <c r="AA339" t="s">
        <v>105</v>
      </c>
      <c r="AB339" s="30">
        <f>+Tabla3[[#This Row],[VALOR DEL CONTRATO
(EN NUMEROS)]]-Tabla3[[#This Row],[VALOR RECURSOS (MADS/FONAM)]]</f>
        <v>0</v>
      </c>
      <c r="AC339" s="30"/>
      <c r="AD339" s="30"/>
      <c r="AE339" s="24">
        <v>9824</v>
      </c>
      <c r="AF339" s="31">
        <v>45306</v>
      </c>
      <c r="AG339">
        <v>132924</v>
      </c>
      <c r="AH339" s="26">
        <v>45352</v>
      </c>
      <c r="AI339" s="32" t="s">
        <v>106</v>
      </c>
      <c r="AJ339" t="s">
        <v>2527</v>
      </c>
      <c r="AK339" s="33"/>
      <c r="AL339" t="s">
        <v>98</v>
      </c>
      <c r="AM339" s="26">
        <v>45352</v>
      </c>
      <c r="AN339" s="23" t="s">
        <v>108</v>
      </c>
      <c r="AO339" s="23" t="s">
        <v>108</v>
      </c>
      <c r="AP339" t="s">
        <v>109</v>
      </c>
      <c r="AQ339" t="s">
        <v>1580</v>
      </c>
      <c r="AR339" t="s">
        <v>1581</v>
      </c>
      <c r="AS339" t="s">
        <v>1581</v>
      </c>
      <c r="AT339" s="23">
        <v>80111600</v>
      </c>
      <c r="AU339" s="58" t="s">
        <v>2528</v>
      </c>
      <c r="AV339" s="23" t="s">
        <v>113</v>
      </c>
      <c r="AW339" s="20" t="s">
        <v>114</v>
      </c>
      <c r="AX339" s="26">
        <v>45351</v>
      </c>
      <c r="AY339" s="20" t="s">
        <v>115</v>
      </c>
      <c r="AZ339" s="26">
        <v>45351</v>
      </c>
      <c r="BA339" s="26">
        <v>45352</v>
      </c>
      <c r="BB339" s="26">
        <v>45625</v>
      </c>
      <c r="BC339" s="35">
        <f>+Tabla3[[#This Row],[FECHA TERMINACION
(INICIAL)]]-Tabla3[[#This Row],[FECHA INICIO]]</f>
        <v>273</v>
      </c>
      <c r="BD339" s="35">
        <f>+Tabla3[[#This Row],[PLAZO DE EJECUCIÓN EN DÍAS (INICIAL)]]/30</f>
        <v>9.1</v>
      </c>
      <c r="BE339" t="s">
        <v>2529</v>
      </c>
      <c r="BF339" s="29">
        <f>+[1]BD_2!E339</f>
        <v>0</v>
      </c>
      <c r="BG339" s="29">
        <f>[1]BD_2!BA339</f>
        <v>0</v>
      </c>
      <c r="BH339" s="23">
        <f>[1]BD_2!CF339</f>
        <v>0</v>
      </c>
      <c r="BI339" s="23">
        <f>+COUNTIF(Tabla3[[#This Row],[VALOR REDUCIDO]:[TOTAL TIEMPO PRORROGADO EN DÍAS
]],"&lt;&gt;0")</f>
        <v>0</v>
      </c>
      <c r="BJ339" s="23" t="str">
        <f>+[1]BD_2!CG339</f>
        <v>2 NO</v>
      </c>
      <c r="BK339" s="26" t="str">
        <f>[1]BD_2!CL339</f>
        <v>2 NO</v>
      </c>
      <c r="BL339" s="23" t="s">
        <v>98</v>
      </c>
      <c r="BM339">
        <f t="shared" si="29"/>
        <v>273</v>
      </c>
      <c r="BN339" s="36">
        <f t="shared" si="30"/>
        <v>45352</v>
      </c>
      <c r="BO339" s="36">
        <f t="shared" si="31"/>
        <v>45625</v>
      </c>
      <c r="BP339" s="37" t="e">
        <f>IF(((#REF!-$BN339)/($BO339-$BN339))&gt;=100%,100%,((#REF!-$BN339)/($BO339-$BN339)))</f>
        <v>#REF!</v>
      </c>
      <c r="BQ339" s="29">
        <f t="shared" si="27"/>
        <v>94150000</v>
      </c>
      <c r="BR339" s="23" t="e">
        <f>+IF(BK339="1 SI","FINALIZADO",IF($BO339&lt;=#REF!,"FINALIZADO","EJECUCIÓN"))</f>
        <v>#REF!</v>
      </c>
      <c r="BS339" s="23">
        <v>94150000</v>
      </c>
      <c r="BT339" s="23">
        <f>+Tabla3[[#This Row],[VALOR TOTAL DE CONTRATO (ANTES DE LIQUIDACIÓN - LIBERACIÓN DE SALDOS)]]-Tabla3[[#This Row],[RECURSO TOTALES DESEMBOLSADOS]]</f>
        <v>0</v>
      </c>
      <c r="BU339" s="23"/>
      <c r="BW339" s="23" t="s">
        <v>98</v>
      </c>
      <c r="BX339" s="23" t="str">
        <f t="shared" si="28"/>
        <v>marzo</v>
      </c>
      <c r="BY339" s="23" t="s">
        <v>113</v>
      </c>
      <c r="BZ339" s="23" t="s">
        <v>113</v>
      </c>
      <c r="CA339" s="23" t="s">
        <v>113</v>
      </c>
      <c r="CB339" t="s">
        <v>117</v>
      </c>
      <c r="CC339" t="s">
        <v>118</v>
      </c>
    </row>
    <row r="340" spans="1:81" x14ac:dyDescent="0.25">
      <c r="A340" s="23">
        <v>2024</v>
      </c>
      <c r="B340" s="25">
        <v>318</v>
      </c>
      <c r="C340" s="23" t="s">
        <v>87</v>
      </c>
      <c r="D340" t="s">
        <v>88</v>
      </c>
      <c r="E340" t="s">
        <v>89</v>
      </c>
      <c r="F340" t="s">
        <v>90</v>
      </c>
      <c r="G340" t="s">
        <v>91</v>
      </c>
      <c r="H340" s="23" t="s">
        <v>92</v>
      </c>
      <c r="I340" s="23" t="s">
        <v>119</v>
      </c>
      <c r="J340" t="s">
        <v>2534</v>
      </c>
      <c r="K340" s="23" t="s">
        <v>95</v>
      </c>
      <c r="L340" s="20" t="s">
        <v>1585</v>
      </c>
      <c r="M340" s="28" t="s">
        <v>2535</v>
      </c>
      <c r="N340" s="23"/>
      <c r="O340" s="23" t="s">
        <v>98</v>
      </c>
      <c r="P340" s="20" t="s">
        <v>1931</v>
      </c>
      <c r="Q340" s="20" t="s">
        <v>1931</v>
      </c>
      <c r="R340" t="s">
        <v>2536</v>
      </c>
      <c r="S340" t="s">
        <v>2537</v>
      </c>
      <c r="T340" t="s">
        <v>2538</v>
      </c>
      <c r="U340" s="6">
        <v>63800000</v>
      </c>
      <c r="V340" s="6">
        <v>63800000</v>
      </c>
      <c r="W340" s="29">
        <v>5800000</v>
      </c>
      <c r="X340" s="29">
        <v>0</v>
      </c>
      <c r="Y340" s="23" t="s">
        <v>104</v>
      </c>
      <c r="Z340" t="s">
        <v>98</v>
      </c>
      <c r="AA340" t="s">
        <v>105</v>
      </c>
      <c r="AB340" s="30"/>
      <c r="AC340" s="30"/>
      <c r="AD340" s="30"/>
      <c r="AE340" s="24">
        <v>9624</v>
      </c>
      <c r="AF340" s="31">
        <v>45306</v>
      </c>
      <c r="AG340">
        <v>55624</v>
      </c>
      <c r="AH340" s="36">
        <v>45323</v>
      </c>
      <c r="AI340" s="32" t="s">
        <v>106</v>
      </c>
      <c r="AJ340" t="s">
        <v>1935</v>
      </c>
      <c r="AK340" s="33"/>
      <c r="AL340" t="s">
        <v>98</v>
      </c>
      <c r="AM340" s="26">
        <v>45321</v>
      </c>
      <c r="AN340" s="23" t="s">
        <v>108</v>
      </c>
      <c r="AO340" s="23" t="s">
        <v>108</v>
      </c>
      <c r="AP340" t="s">
        <v>109</v>
      </c>
      <c r="AQ340" t="s">
        <v>1580</v>
      </c>
      <c r="AR340" t="s">
        <v>1581</v>
      </c>
      <c r="AS340" t="s">
        <v>1581</v>
      </c>
      <c r="AT340" s="23">
        <v>80111600</v>
      </c>
      <c r="AU340" s="41" t="s">
        <v>2539</v>
      </c>
      <c r="AV340" s="23" t="s">
        <v>113</v>
      </c>
      <c r="AW340" s="20" t="s">
        <v>114</v>
      </c>
      <c r="AX340" s="26">
        <v>45321</v>
      </c>
      <c r="AY340" s="20" t="s">
        <v>115</v>
      </c>
      <c r="AZ340" s="26">
        <v>45321</v>
      </c>
      <c r="BA340" s="26">
        <v>45323</v>
      </c>
      <c r="BB340" s="26">
        <v>45656</v>
      </c>
      <c r="BC340" s="35">
        <f>+Tabla3[[#This Row],[FECHA TERMINACION
(INICIAL)]]-Tabla3[[#This Row],[FECHA INICIO]]</f>
        <v>333</v>
      </c>
      <c r="BD340" s="35">
        <f>+Tabla3[[#This Row],[PLAZO DE EJECUCIÓN EN DÍAS (INICIAL)]]/30</f>
        <v>11.1</v>
      </c>
      <c r="BE340" t="s">
        <v>2515</v>
      </c>
      <c r="BF340" s="29">
        <f>+[1]BD_2!E340</f>
        <v>0</v>
      </c>
      <c r="BG340" s="29">
        <f>[1]BD_2!BA340</f>
        <v>0</v>
      </c>
      <c r="BH340" s="23">
        <f>[1]BD_2!CF340</f>
        <v>0</v>
      </c>
      <c r="BI340" s="23">
        <f>+COUNTIF(Tabla3[[#This Row],[VALOR REDUCIDO]:[TOTAL TIEMPO PRORROGADO EN DÍAS
]],"&lt;&gt;0")</f>
        <v>0</v>
      </c>
      <c r="BJ340" s="23" t="str">
        <f>+[1]BD_2!CG340</f>
        <v>2 NO</v>
      </c>
      <c r="BK340" s="26" t="str">
        <f>[1]BD_2!CL340</f>
        <v>1 SI</v>
      </c>
      <c r="BL340" s="23" t="s">
        <v>98</v>
      </c>
      <c r="BM340">
        <f t="shared" si="29"/>
        <v>333</v>
      </c>
      <c r="BN340" s="36">
        <f t="shared" si="30"/>
        <v>45323</v>
      </c>
      <c r="BO340" s="36">
        <f t="shared" si="31"/>
        <v>45656</v>
      </c>
      <c r="BP340" s="37" t="e">
        <f>IF(((#REF!-$BN340)/($BO340-$BN340))&gt;=100%,100%,((#REF!-$BN340)/($BO340-$BN340)))</f>
        <v>#REF!</v>
      </c>
      <c r="BQ340" s="29">
        <f t="shared" si="27"/>
        <v>63800000</v>
      </c>
      <c r="BR340" s="23" t="str">
        <f>+IF(BK340="1 SI","FINALIZADO",IF($BO340&lt;=#REF!,"FINALIZADO","EJECUCIÓN"))</f>
        <v>FINALIZADO</v>
      </c>
      <c r="BS340" s="23">
        <v>55873333</v>
      </c>
      <c r="BT340" s="23">
        <f>+Tabla3[[#This Row],[VALOR TOTAL DE CONTRATO (ANTES DE LIQUIDACIÓN - LIBERACIÓN DE SALDOS)]]-Tabla3[[#This Row],[RECURSO TOTALES DESEMBOLSADOS]]</f>
        <v>7926667</v>
      </c>
      <c r="BU340" s="23"/>
      <c r="BW340" s="23" t="s">
        <v>98</v>
      </c>
      <c r="BX340" s="23" t="str">
        <f t="shared" si="28"/>
        <v>enero</v>
      </c>
      <c r="BY340" s="23" t="s">
        <v>113</v>
      </c>
      <c r="BZ340" s="23" t="s">
        <v>113</v>
      </c>
      <c r="CA340" s="23" t="s">
        <v>113</v>
      </c>
      <c r="CB340" t="s">
        <v>117</v>
      </c>
      <c r="CC340" t="s">
        <v>118</v>
      </c>
    </row>
    <row r="341" spans="1:81" x14ac:dyDescent="0.25">
      <c r="A341" s="23">
        <v>2024</v>
      </c>
      <c r="B341" s="25">
        <v>319</v>
      </c>
      <c r="C341" s="23" t="s">
        <v>87</v>
      </c>
      <c r="D341" t="s">
        <v>88</v>
      </c>
      <c r="E341" t="s">
        <v>89</v>
      </c>
      <c r="F341" t="s">
        <v>90</v>
      </c>
      <c r="G341" t="s">
        <v>91</v>
      </c>
      <c r="H341" s="23" t="s">
        <v>92</v>
      </c>
      <c r="I341" s="23" t="s">
        <v>119</v>
      </c>
      <c r="J341" t="s">
        <v>2540</v>
      </c>
      <c r="K341" s="23" t="s">
        <v>95</v>
      </c>
      <c r="L341" s="20" t="s">
        <v>121</v>
      </c>
      <c r="M341" s="28" t="s">
        <v>2541</v>
      </c>
      <c r="N341" s="23"/>
      <c r="O341" s="23" t="s">
        <v>98</v>
      </c>
      <c r="P341" s="20" t="s">
        <v>1931</v>
      </c>
      <c r="Q341" s="20" t="s">
        <v>1931</v>
      </c>
      <c r="R341" t="s">
        <v>2542</v>
      </c>
      <c r="S341" t="s">
        <v>2543</v>
      </c>
      <c r="T341" t="s">
        <v>1934</v>
      </c>
      <c r="U341" s="6">
        <v>93500000</v>
      </c>
      <c r="V341" s="6">
        <v>93500000</v>
      </c>
      <c r="W341" s="29">
        <v>8500000</v>
      </c>
      <c r="X341" s="29">
        <v>0</v>
      </c>
      <c r="Y341" s="23" t="s">
        <v>104</v>
      </c>
      <c r="Z341" t="s">
        <v>98</v>
      </c>
      <c r="AA341" t="s">
        <v>105</v>
      </c>
      <c r="AB341" s="30"/>
      <c r="AC341" s="30"/>
      <c r="AD341" s="30"/>
      <c r="AE341" s="24">
        <v>9624</v>
      </c>
      <c r="AF341" s="31">
        <v>45306</v>
      </c>
      <c r="AG341">
        <v>50524</v>
      </c>
      <c r="AH341" s="26">
        <v>45321</v>
      </c>
      <c r="AI341" s="32" t="s">
        <v>106</v>
      </c>
      <c r="AJ341" t="s">
        <v>1935</v>
      </c>
      <c r="AK341" s="33"/>
      <c r="AL341" t="s">
        <v>98</v>
      </c>
      <c r="AM341" s="26">
        <v>45320</v>
      </c>
      <c r="AN341" s="23" t="s">
        <v>108</v>
      </c>
      <c r="AO341" s="23" t="s">
        <v>108</v>
      </c>
      <c r="AP341" t="s">
        <v>109</v>
      </c>
      <c r="AQ341" t="s">
        <v>1580</v>
      </c>
      <c r="AR341" t="s">
        <v>1581</v>
      </c>
      <c r="AS341" t="s">
        <v>1581</v>
      </c>
      <c r="AT341" s="23">
        <v>80111600</v>
      </c>
      <c r="AU341" s="41" t="s">
        <v>2544</v>
      </c>
      <c r="AV341" s="23" t="s">
        <v>113</v>
      </c>
      <c r="AW341" s="20" t="s">
        <v>114</v>
      </c>
      <c r="AX341" s="26">
        <v>45320</v>
      </c>
      <c r="AY341" s="20" t="s">
        <v>115</v>
      </c>
      <c r="AZ341" s="26">
        <v>45320</v>
      </c>
      <c r="BA341" s="26">
        <v>45321</v>
      </c>
      <c r="BB341" s="26">
        <v>45655</v>
      </c>
      <c r="BC341" s="35">
        <f>+Tabla3[[#This Row],[FECHA TERMINACION
(INICIAL)]]-Tabla3[[#This Row],[FECHA INICIO]]</f>
        <v>334</v>
      </c>
      <c r="BD341" s="35">
        <f>+Tabla3[[#This Row],[PLAZO DE EJECUCIÓN EN DÍAS (INICIAL)]]/30</f>
        <v>11.133333333333333</v>
      </c>
      <c r="BE341" t="s">
        <v>2545</v>
      </c>
      <c r="BF341" s="29">
        <f>+[1]BD_2!E341</f>
        <v>0</v>
      </c>
      <c r="BG341" s="29">
        <f>[1]BD_2!BA341</f>
        <v>0</v>
      </c>
      <c r="BH341" s="23">
        <f>[1]BD_2!CF341</f>
        <v>0</v>
      </c>
      <c r="BI341" s="23">
        <f>+COUNTIF(Tabla3[[#This Row],[VALOR REDUCIDO]:[TOTAL TIEMPO PRORROGADO EN DÍAS
]],"&lt;&gt;0")</f>
        <v>0</v>
      </c>
      <c r="BJ341" s="23" t="str">
        <f>+[1]BD_2!CG341</f>
        <v>2 NO</v>
      </c>
      <c r="BK341" s="26" t="str">
        <f>[1]BD_2!CL341</f>
        <v>2 NO</v>
      </c>
      <c r="BL341" s="23" t="s">
        <v>98</v>
      </c>
      <c r="BM341">
        <f t="shared" si="29"/>
        <v>334</v>
      </c>
      <c r="BN341" s="36">
        <f t="shared" si="30"/>
        <v>45321</v>
      </c>
      <c r="BO341" s="36">
        <f t="shared" si="31"/>
        <v>45655</v>
      </c>
      <c r="BP341" s="37" t="e">
        <f>IF(((#REF!-$BN341)/($BO341-$BN341))&gt;=100%,100%,((#REF!-$BN341)/($BO341-$BN341)))</f>
        <v>#REF!</v>
      </c>
      <c r="BQ341" s="29">
        <f t="shared" si="27"/>
        <v>93500000</v>
      </c>
      <c r="BR341" s="23" t="e">
        <f>+IF(BK341="1 SI","FINALIZADO",IF($BO341&lt;=#REF!,"FINALIZADO","EJECUCIÓN"))</f>
        <v>#REF!</v>
      </c>
      <c r="BS341" s="23">
        <v>93500000</v>
      </c>
      <c r="BT341" s="23">
        <f>+Tabla3[[#This Row],[VALOR TOTAL DE CONTRATO (ANTES DE LIQUIDACIÓN - LIBERACIÓN DE SALDOS)]]-Tabla3[[#This Row],[RECURSO TOTALES DESEMBOLSADOS]]</f>
        <v>0</v>
      </c>
      <c r="BU341" s="23"/>
      <c r="BW341" s="23" t="s">
        <v>98</v>
      </c>
      <c r="BX341" s="23" t="str">
        <f t="shared" si="28"/>
        <v>enero</v>
      </c>
      <c r="BY341" s="23" t="s">
        <v>113</v>
      </c>
      <c r="BZ341" s="23" t="s">
        <v>113</v>
      </c>
      <c r="CA341" s="23" t="s">
        <v>113</v>
      </c>
      <c r="CB341" t="s">
        <v>117</v>
      </c>
      <c r="CC341" t="s">
        <v>118</v>
      </c>
    </row>
    <row r="342" spans="1:81" x14ac:dyDescent="0.25">
      <c r="A342" s="23">
        <v>2024</v>
      </c>
      <c r="B342" s="25">
        <v>320</v>
      </c>
      <c r="C342" s="23" t="s">
        <v>87</v>
      </c>
      <c r="D342" t="s">
        <v>88</v>
      </c>
      <c r="E342" t="s">
        <v>89</v>
      </c>
      <c r="F342" t="s">
        <v>90</v>
      </c>
      <c r="G342" t="s">
        <v>91</v>
      </c>
      <c r="H342" s="23" t="s">
        <v>92</v>
      </c>
      <c r="I342" s="23" t="s">
        <v>119</v>
      </c>
      <c r="J342" t="s">
        <v>2546</v>
      </c>
      <c r="K342" s="23" t="s">
        <v>95</v>
      </c>
      <c r="L342" s="20" t="s">
        <v>121</v>
      </c>
      <c r="M342" s="28" t="s">
        <v>2547</v>
      </c>
      <c r="N342" s="23"/>
      <c r="O342" s="23" t="s">
        <v>98</v>
      </c>
      <c r="P342" s="20" t="s">
        <v>693</v>
      </c>
      <c r="Q342" s="20" t="s">
        <v>693</v>
      </c>
      <c r="R342" t="s">
        <v>2548</v>
      </c>
      <c r="S342" t="s">
        <v>2549</v>
      </c>
      <c r="T342" t="s">
        <v>2550</v>
      </c>
      <c r="U342" s="6">
        <v>71500000</v>
      </c>
      <c r="V342" s="6">
        <v>71500000</v>
      </c>
      <c r="W342" s="29">
        <v>6500000</v>
      </c>
      <c r="X342" s="29">
        <v>0</v>
      </c>
      <c r="Y342" s="23" t="s">
        <v>104</v>
      </c>
      <c r="Z342" t="s">
        <v>98</v>
      </c>
      <c r="AA342" t="s">
        <v>105</v>
      </c>
      <c r="AB342" s="30"/>
      <c r="AC342" s="30"/>
      <c r="AD342" s="30"/>
      <c r="AE342" s="24">
        <v>3524</v>
      </c>
      <c r="AF342" s="31">
        <v>45294</v>
      </c>
      <c r="AG342">
        <v>50624</v>
      </c>
      <c r="AH342" s="26">
        <v>45321</v>
      </c>
      <c r="AI342" s="32" t="s">
        <v>106</v>
      </c>
      <c r="AJ342" t="s">
        <v>697</v>
      </c>
      <c r="AK342" s="33"/>
      <c r="AL342" t="s">
        <v>98</v>
      </c>
      <c r="AM342" s="26">
        <v>45320</v>
      </c>
      <c r="AN342" s="23" t="s">
        <v>108</v>
      </c>
      <c r="AO342" s="23" t="s">
        <v>108</v>
      </c>
      <c r="AP342" t="s">
        <v>109</v>
      </c>
      <c r="AQ342" t="s">
        <v>698</v>
      </c>
      <c r="AR342" t="s">
        <v>699</v>
      </c>
      <c r="AS342" t="s">
        <v>700</v>
      </c>
      <c r="AT342" s="23">
        <v>80111600</v>
      </c>
      <c r="AU342" s="41" t="s">
        <v>2551</v>
      </c>
      <c r="AV342" s="23" t="s">
        <v>113</v>
      </c>
      <c r="AW342" s="20" t="s">
        <v>114</v>
      </c>
      <c r="AX342" s="26">
        <v>45320</v>
      </c>
      <c r="AY342" s="20" t="s">
        <v>115</v>
      </c>
      <c r="AZ342" s="26">
        <v>45320</v>
      </c>
      <c r="BA342" s="26">
        <v>45321</v>
      </c>
      <c r="BB342" s="26">
        <v>45351</v>
      </c>
      <c r="BC342" s="35">
        <f>+Tabla3[[#This Row],[FECHA TERMINACION
(INICIAL)]]-Tabla3[[#This Row],[FECHA INICIO]]</f>
        <v>30</v>
      </c>
      <c r="BD342" s="35">
        <f>+Tabla3[[#This Row],[PLAZO DE EJECUCIÓN EN DÍAS (INICIAL)]]/30</f>
        <v>1</v>
      </c>
      <c r="BE342" t="s">
        <v>2552</v>
      </c>
      <c r="BF342" s="29">
        <f>+[1]BD_2!E342</f>
        <v>193333</v>
      </c>
      <c r="BG342" s="29">
        <f>[1]BD_2!BA342</f>
        <v>0</v>
      </c>
      <c r="BH342" s="23">
        <f>[1]BD_2!CF342</f>
        <v>0</v>
      </c>
      <c r="BI342" s="23">
        <f>+COUNTIF(Tabla3[[#This Row],[VALOR REDUCIDO]:[TOTAL TIEMPO PRORROGADO EN DÍAS
]],"&lt;&gt;0")</f>
        <v>1</v>
      </c>
      <c r="BJ342" s="23" t="str">
        <f>+[1]BD_2!CG342</f>
        <v>2 NO</v>
      </c>
      <c r="BK342" s="26" t="str">
        <f>[1]BD_2!CL342</f>
        <v>2 NO</v>
      </c>
      <c r="BL342" s="23" t="s">
        <v>113</v>
      </c>
      <c r="BM342">
        <f t="shared" si="29"/>
        <v>30</v>
      </c>
      <c r="BN342" s="36">
        <f t="shared" si="30"/>
        <v>45321</v>
      </c>
      <c r="BO342" s="36">
        <f t="shared" si="31"/>
        <v>45351</v>
      </c>
      <c r="BP342" s="37" t="e">
        <f>IF(((#REF!-$BN342)/($BO342-$BN342))&gt;=100%,100%,((#REF!-$BN342)/($BO342-$BN342)))</f>
        <v>#REF!</v>
      </c>
      <c r="BQ342" s="29">
        <f t="shared" si="27"/>
        <v>71306667</v>
      </c>
      <c r="BR342" s="23" t="e">
        <f>+IF(BK342="1 SI","FINALIZADO",IF($BO342&lt;=#REF!,"FINALIZADO","EJECUCIÓN"))</f>
        <v>#REF!</v>
      </c>
      <c r="BS342" s="23">
        <v>6716666</v>
      </c>
      <c r="BT342" s="23">
        <f>+Tabla3[[#This Row],[VALOR TOTAL DE CONTRATO (ANTES DE LIQUIDACIÓN - LIBERACIÓN DE SALDOS)]]-Tabla3[[#This Row],[RECURSO TOTALES DESEMBOLSADOS]]</f>
        <v>64590001</v>
      </c>
      <c r="BU342" s="23"/>
      <c r="BW342" s="23" t="s">
        <v>98</v>
      </c>
      <c r="BX342" s="23" t="str">
        <f t="shared" si="28"/>
        <v>enero</v>
      </c>
      <c r="BY342" s="23" t="s">
        <v>113</v>
      </c>
      <c r="BZ342" s="23" t="s">
        <v>113</v>
      </c>
      <c r="CA342" s="23" t="s">
        <v>113</v>
      </c>
      <c r="CB342" t="s">
        <v>117</v>
      </c>
      <c r="CC342" t="s">
        <v>118</v>
      </c>
    </row>
    <row r="343" spans="1:81" x14ac:dyDescent="0.25">
      <c r="A343" s="23">
        <v>2024</v>
      </c>
      <c r="B343" s="47" t="s">
        <v>2553</v>
      </c>
      <c r="C343" s="23" t="s">
        <v>87</v>
      </c>
      <c r="D343" t="s">
        <v>88</v>
      </c>
      <c r="E343" t="s">
        <v>89</v>
      </c>
      <c r="F343" t="s">
        <v>90</v>
      </c>
      <c r="G343" t="s">
        <v>91</v>
      </c>
      <c r="H343" s="23" t="s">
        <v>92</v>
      </c>
      <c r="I343" s="23" t="s">
        <v>119</v>
      </c>
      <c r="J343" t="s">
        <v>2554</v>
      </c>
      <c r="K343" s="23" t="s">
        <v>95</v>
      </c>
      <c r="L343" s="20" t="s">
        <v>121</v>
      </c>
      <c r="M343" s="28" t="s">
        <v>2555</v>
      </c>
      <c r="N343" s="23"/>
      <c r="O343" s="23" t="s">
        <v>98</v>
      </c>
      <c r="P343" s="20" t="s">
        <v>693</v>
      </c>
      <c r="Q343" s="20" t="s">
        <v>693</v>
      </c>
      <c r="R343" t="s">
        <v>2548</v>
      </c>
      <c r="S343" t="s">
        <v>2549</v>
      </c>
      <c r="T343" t="s">
        <v>2556</v>
      </c>
      <c r="U343" s="6">
        <v>64783334</v>
      </c>
      <c r="V343" s="6">
        <v>64783334</v>
      </c>
      <c r="W343" s="29">
        <v>6500000</v>
      </c>
      <c r="X343" s="29">
        <v>0</v>
      </c>
      <c r="Y343" s="23" t="s">
        <v>104</v>
      </c>
      <c r="Z343" t="s">
        <v>98</v>
      </c>
      <c r="AA343" t="s">
        <v>105</v>
      </c>
      <c r="AB343" s="30">
        <f>+Tabla3[[#This Row],[VALOR DEL CONTRATO
(EN NUMEROS)]]-Tabla3[[#This Row],[VALOR RECURSOS (MADS/FONAM)]]</f>
        <v>0</v>
      </c>
      <c r="AC343" s="30"/>
      <c r="AD343" s="30"/>
      <c r="AE343" s="24">
        <v>3524</v>
      </c>
      <c r="AF343" s="31">
        <v>45294</v>
      </c>
      <c r="AG343">
        <v>133124</v>
      </c>
      <c r="AH343" s="26">
        <v>45352</v>
      </c>
      <c r="AI343" s="32" t="s">
        <v>106</v>
      </c>
      <c r="AJ343" t="s">
        <v>697</v>
      </c>
      <c r="AK343" s="33"/>
      <c r="AL343" t="s">
        <v>98</v>
      </c>
      <c r="AM343" s="26">
        <v>45352</v>
      </c>
      <c r="AN343" s="23" t="s">
        <v>108</v>
      </c>
      <c r="AO343" s="23" t="s">
        <v>108</v>
      </c>
      <c r="AP343" t="s">
        <v>109</v>
      </c>
      <c r="AQ343" t="s">
        <v>698</v>
      </c>
      <c r="AR343" t="s">
        <v>699</v>
      </c>
      <c r="AS343" t="s">
        <v>700</v>
      </c>
      <c r="AT343" s="23">
        <v>80111600</v>
      </c>
      <c r="AU343" s="41" t="s">
        <v>2551</v>
      </c>
      <c r="AV343" s="23" t="s">
        <v>113</v>
      </c>
      <c r="AW343" s="20" t="s">
        <v>114</v>
      </c>
      <c r="AX343" s="26">
        <v>45350</v>
      </c>
      <c r="AY343" s="20" t="s">
        <v>115</v>
      </c>
      <c r="AZ343" s="26">
        <v>45350</v>
      </c>
      <c r="BA343" s="26">
        <v>45352</v>
      </c>
      <c r="BB343" s="26">
        <v>45655</v>
      </c>
      <c r="BC343" s="35">
        <f>+Tabla3[[#This Row],[FECHA TERMINACION
(INICIAL)]]-Tabla3[[#This Row],[FECHA INICIO]]</f>
        <v>303</v>
      </c>
      <c r="BD343" s="35">
        <f>+Tabla3[[#This Row],[PLAZO DE EJECUCIÓN EN DÍAS (INICIAL)]]/30</f>
        <v>10.1</v>
      </c>
      <c r="BE343" t="s">
        <v>2552</v>
      </c>
      <c r="BF343" s="29">
        <f>+[1]BD_2!E343</f>
        <v>0</v>
      </c>
      <c r="BG343" s="29">
        <f>[1]BD_2!BA343</f>
        <v>0</v>
      </c>
      <c r="BH343" s="23">
        <f>[1]BD_2!CF343</f>
        <v>0</v>
      </c>
      <c r="BI343" s="23">
        <f>+COUNTIF(Tabla3[[#This Row],[VALOR REDUCIDO]:[TOTAL TIEMPO PRORROGADO EN DÍAS
]],"&lt;&gt;0")</f>
        <v>0</v>
      </c>
      <c r="BJ343" s="23" t="str">
        <f>+[1]BD_2!CG343</f>
        <v>2 NO</v>
      </c>
      <c r="BK343" s="26" t="str">
        <f>[1]BD_2!CL343</f>
        <v>2 NO</v>
      </c>
      <c r="BL343" s="23" t="s">
        <v>98</v>
      </c>
      <c r="BM343">
        <f t="shared" si="29"/>
        <v>303</v>
      </c>
      <c r="BN343" s="36">
        <f t="shared" si="30"/>
        <v>45352</v>
      </c>
      <c r="BO343" s="36">
        <f t="shared" si="31"/>
        <v>45655</v>
      </c>
      <c r="BP343" s="37" t="e">
        <f>IF(((#REF!-$BN343)/($BO343-$BN343))&gt;=100%,100%,((#REF!-$BN343)/($BO343-$BN343)))</f>
        <v>#REF!</v>
      </c>
      <c r="BQ343" s="29">
        <f t="shared" si="27"/>
        <v>64783334</v>
      </c>
      <c r="BR343" s="23" t="e">
        <f>+IF(BK343="1 SI","FINALIZADO",IF($BO343&lt;=#REF!,"FINALIZADO","EJECUCIÓN"))</f>
        <v>#REF!</v>
      </c>
      <c r="BS343" s="23">
        <v>64783334</v>
      </c>
      <c r="BT343" s="23">
        <f>+Tabla3[[#This Row],[VALOR TOTAL DE CONTRATO (ANTES DE LIQUIDACIÓN - LIBERACIÓN DE SALDOS)]]-Tabla3[[#This Row],[RECURSO TOTALES DESEMBOLSADOS]]</f>
        <v>0</v>
      </c>
      <c r="BU343" s="23"/>
      <c r="BW343" s="23" t="s">
        <v>98</v>
      </c>
      <c r="BX343" s="23" t="str">
        <f t="shared" si="28"/>
        <v>marzo</v>
      </c>
      <c r="BY343" s="23" t="s">
        <v>113</v>
      </c>
      <c r="BZ343" s="23" t="s">
        <v>113</v>
      </c>
      <c r="CA343" s="23" t="s">
        <v>113</v>
      </c>
      <c r="CB343" t="s">
        <v>117</v>
      </c>
      <c r="CC343" t="s">
        <v>118</v>
      </c>
    </row>
    <row r="344" spans="1:81" x14ac:dyDescent="0.25">
      <c r="A344" s="23">
        <v>2024</v>
      </c>
      <c r="B344" s="25">
        <v>321</v>
      </c>
      <c r="C344" s="23" t="s">
        <v>87</v>
      </c>
      <c r="D344" t="s">
        <v>88</v>
      </c>
      <c r="E344" t="s">
        <v>89</v>
      </c>
      <c r="F344" t="s">
        <v>90</v>
      </c>
      <c r="G344" t="s">
        <v>91</v>
      </c>
      <c r="H344" s="23" t="s">
        <v>92</v>
      </c>
      <c r="I344" s="23" t="s">
        <v>119</v>
      </c>
      <c r="J344" t="s">
        <v>2557</v>
      </c>
      <c r="K344" s="23" t="s">
        <v>95</v>
      </c>
      <c r="L344" s="20" t="s">
        <v>121</v>
      </c>
      <c r="M344" s="28" t="s">
        <v>2558</v>
      </c>
      <c r="N344" s="23"/>
      <c r="O344" s="23" t="s">
        <v>98</v>
      </c>
      <c r="P344" s="20" t="s">
        <v>186</v>
      </c>
      <c r="Q344" s="20" t="s">
        <v>186</v>
      </c>
      <c r="R344" t="s">
        <v>2559</v>
      </c>
      <c r="S344" t="s">
        <v>2560</v>
      </c>
      <c r="T344" t="s">
        <v>736</v>
      </c>
      <c r="U344" s="6">
        <v>90640000</v>
      </c>
      <c r="V344" s="6">
        <v>90640000</v>
      </c>
      <c r="W344" s="29">
        <v>8240000</v>
      </c>
      <c r="X344" s="29">
        <v>0</v>
      </c>
      <c r="Y344" s="23" t="s">
        <v>104</v>
      </c>
      <c r="Z344" t="s">
        <v>98</v>
      </c>
      <c r="AA344" t="s">
        <v>105</v>
      </c>
      <c r="AB344" s="30"/>
      <c r="AC344" s="30"/>
      <c r="AD344" s="30"/>
      <c r="AE344" s="24">
        <v>3224</v>
      </c>
      <c r="AF344" s="31">
        <v>45294</v>
      </c>
      <c r="AG344">
        <v>56624</v>
      </c>
      <c r="AH344" s="26">
        <v>45323</v>
      </c>
      <c r="AI344" s="32" t="s">
        <v>106</v>
      </c>
      <c r="AJ344" t="s">
        <v>1465</v>
      </c>
      <c r="AK344" s="33"/>
      <c r="AL344" t="s">
        <v>98</v>
      </c>
      <c r="AM344" s="26">
        <v>45321</v>
      </c>
      <c r="AN344" s="23" t="s">
        <v>108</v>
      </c>
      <c r="AO344" s="23" t="s">
        <v>108</v>
      </c>
      <c r="AP344" t="s">
        <v>109</v>
      </c>
      <c r="AQ344" t="s">
        <v>1055</v>
      </c>
      <c r="AR344" t="s">
        <v>1056</v>
      </c>
      <c r="AS344" t="s">
        <v>186</v>
      </c>
      <c r="AT344" s="23">
        <v>80111600</v>
      </c>
      <c r="AU344" s="41" t="s">
        <v>2561</v>
      </c>
      <c r="AV344" s="23" t="s">
        <v>113</v>
      </c>
      <c r="AW344" s="20" t="s">
        <v>114</v>
      </c>
      <c r="AX344" s="26">
        <v>45322</v>
      </c>
      <c r="AY344" s="20" t="s">
        <v>144</v>
      </c>
      <c r="AZ344" s="26">
        <v>45322</v>
      </c>
      <c r="BA344" s="26">
        <v>45323</v>
      </c>
      <c r="BB344" s="26">
        <v>45656</v>
      </c>
      <c r="BC344" s="35">
        <f>+Tabla3[[#This Row],[FECHA TERMINACION
(INICIAL)]]-Tabla3[[#This Row],[FECHA INICIO]]</f>
        <v>333</v>
      </c>
      <c r="BD344" s="35">
        <f>+Tabla3[[#This Row],[PLAZO DE EJECUCIÓN EN DÍAS (INICIAL)]]/30</f>
        <v>11.1</v>
      </c>
      <c r="BE344" t="s">
        <v>738</v>
      </c>
      <c r="BF344" s="29">
        <f>+[1]BD_2!E344</f>
        <v>0</v>
      </c>
      <c r="BG344" s="29">
        <f>[1]BD_2!BA344</f>
        <v>0</v>
      </c>
      <c r="BH344" s="23">
        <f>[1]BD_2!CF344</f>
        <v>0</v>
      </c>
      <c r="BI344" s="23">
        <f>+COUNTIF(Tabla3[[#This Row],[VALOR REDUCIDO]:[TOTAL TIEMPO PRORROGADO EN DÍAS
]],"&lt;&gt;0")</f>
        <v>0</v>
      </c>
      <c r="BJ344" s="23" t="str">
        <f>+[1]BD_2!CG344</f>
        <v>2 NO</v>
      </c>
      <c r="BK344" s="26" t="str">
        <f>[1]BD_2!CL344</f>
        <v>2 NO</v>
      </c>
      <c r="BL344" s="23" t="s">
        <v>98</v>
      </c>
      <c r="BM344">
        <f t="shared" si="29"/>
        <v>333</v>
      </c>
      <c r="BN344" s="36">
        <f t="shared" si="30"/>
        <v>45323</v>
      </c>
      <c r="BO344" s="36">
        <f t="shared" si="31"/>
        <v>45656</v>
      </c>
      <c r="BP344" s="37" t="e">
        <f>IF(((#REF!-$BN344)/($BO344-$BN344))&gt;=100%,100%,((#REF!-$BN344)/($BO344-$BN344)))</f>
        <v>#REF!</v>
      </c>
      <c r="BQ344" s="29">
        <f t="shared" si="27"/>
        <v>90640000</v>
      </c>
      <c r="BR344" s="23" t="e">
        <f>+IF(BK344="1 SI","FINALIZADO",IF($BO344&lt;=#REF!,"FINALIZADO","EJECUCIÓN"))</f>
        <v>#REF!</v>
      </c>
      <c r="BS344" s="23">
        <v>90640000</v>
      </c>
      <c r="BT344" s="23">
        <f>+Tabla3[[#This Row],[VALOR TOTAL DE CONTRATO (ANTES DE LIQUIDACIÓN - LIBERACIÓN DE SALDOS)]]-Tabla3[[#This Row],[RECURSO TOTALES DESEMBOLSADOS]]</f>
        <v>0</v>
      </c>
      <c r="BU344" s="23"/>
      <c r="BW344" s="23" t="s">
        <v>98</v>
      </c>
      <c r="BX344" s="23" t="str">
        <f t="shared" si="28"/>
        <v>enero</v>
      </c>
      <c r="BY344" s="23" t="s">
        <v>113</v>
      </c>
      <c r="BZ344" s="23" t="s">
        <v>113</v>
      </c>
      <c r="CA344" s="23" t="s">
        <v>113</v>
      </c>
      <c r="CB344" t="s">
        <v>117</v>
      </c>
      <c r="CC344" t="s">
        <v>118</v>
      </c>
    </row>
    <row r="345" spans="1:81" x14ac:dyDescent="0.25">
      <c r="A345" s="23">
        <v>2024</v>
      </c>
      <c r="B345" s="25">
        <v>322</v>
      </c>
      <c r="C345" s="23" t="s">
        <v>87</v>
      </c>
      <c r="D345" t="s">
        <v>88</v>
      </c>
      <c r="E345" t="s">
        <v>89</v>
      </c>
      <c r="F345" t="s">
        <v>90</v>
      </c>
      <c r="G345" t="s">
        <v>91</v>
      </c>
      <c r="H345" s="23" t="s">
        <v>92</v>
      </c>
      <c r="I345" s="23" t="s">
        <v>119</v>
      </c>
      <c r="J345" t="s">
        <v>2562</v>
      </c>
      <c r="K345" s="23" t="s">
        <v>95</v>
      </c>
      <c r="L345" s="20" t="s">
        <v>121</v>
      </c>
      <c r="M345" s="28" t="s">
        <v>2563</v>
      </c>
      <c r="N345" s="23"/>
      <c r="O345" s="23" t="s">
        <v>98</v>
      </c>
      <c r="P345" s="20" t="s">
        <v>186</v>
      </c>
      <c r="Q345" s="20" t="s">
        <v>186</v>
      </c>
      <c r="R345" t="s">
        <v>2564</v>
      </c>
      <c r="S345" t="s">
        <v>2565</v>
      </c>
      <c r="T345" t="s">
        <v>2566</v>
      </c>
      <c r="U345" s="6">
        <v>90640000</v>
      </c>
      <c r="V345" s="6">
        <v>90640000</v>
      </c>
      <c r="W345" s="29">
        <v>8240000</v>
      </c>
      <c r="X345" s="29">
        <v>0</v>
      </c>
      <c r="Y345" s="23" t="s">
        <v>104</v>
      </c>
      <c r="Z345" t="s">
        <v>98</v>
      </c>
      <c r="AA345" t="s">
        <v>105</v>
      </c>
      <c r="AB345" s="30"/>
      <c r="AC345" s="30"/>
      <c r="AD345" s="30"/>
      <c r="AE345" s="24">
        <v>3224</v>
      </c>
      <c r="AF345" s="31">
        <v>45294</v>
      </c>
      <c r="AG345">
        <v>57124</v>
      </c>
      <c r="AH345" s="26">
        <v>24</v>
      </c>
      <c r="AI345" s="32" t="s">
        <v>106</v>
      </c>
      <c r="AJ345" t="s">
        <v>1465</v>
      </c>
      <c r="AK345" s="33"/>
      <c r="AL345" t="s">
        <v>98</v>
      </c>
      <c r="AM345" s="26">
        <v>45317</v>
      </c>
      <c r="AN345" s="23" t="s">
        <v>108</v>
      </c>
      <c r="AO345" s="23" t="s">
        <v>108</v>
      </c>
      <c r="AP345" t="s">
        <v>109</v>
      </c>
      <c r="AQ345" t="s">
        <v>1055</v>
      </c>
      <c r="AR345" t="s">
        <v>1056</v>
      </c>
      <c r="AS345" t="s">
        <v>186</v>
      </c>
      <c r="AT345" s="23">
        <v>80111600</v>
      </c>
      <c r="AU345" s="41" t="s">
        <v>2567</v>
      </c>
      <c r="AV345" s="23" t="s">
        <v>113</v>
      </c>
      <c r="AW345" s="20" t="s">
        <v>114</v>
      </c>
      <c r="AX345" s="26">
        <v>45317</v>
      </c>
      <c r="AY345" s="20" t="s">
        <v>144</v>
      </c>
      <c r="AZ345" s="26">
        <v>45317</v>
      </c>
      <c r="BA345" s="26">
        <v>45323</v>
      </c>
      <c r="BB345" s="26">
        <v>45656</v>
      </c>
      <c r="BC345" s="35">
        <f>+Tabla3[[#This Row],[FECHA TERMINACION
(INICIAL)]]-Tabla3[[#This Row],[FECHA INICIO]]</f>
        <v>333</v>
      </c>
      <c r="BD345" s="35">
        <f>+Tabla3[[#This Row],[PLAZO DE EJECUCIÓN EN DÍAS (INICIAL)]]/30</f>
        <v>11.1</v>
      </c>
      <c r="BE345" t="s">
        <v>1770</v>
      </c>
      <c r="BF345" s="29">
        <f>+[1]BD_2!E345</f>
        <v>0</v>
      </c>
      <c r="BG345" s="29">
        <f>[1]BD_2!BA345</f>
        <v>0</v>
      </c>
      <c r="BH345" s="23">
        <f>[1]BD_2!CF345</f>
        <v>0</v>
      </c>
      <c r="BI345" s="23">
        <f>+COUNTIF(Tabla3[[#This Row],[VALOR REDUCIDO]:[TOTAL TIEMPO PRORROGADO EN DÍAS
]],"&lt;&gt;0")</f>
        <v>0</v>
      </c>
      <c r="BJ345" s="23" t="str">
        <f>+[1]BD_2!CG345</f>
        <v>2 NO</v>
      </c>
      <c r="BK345" s="26" t="str">
        <f>[1]BD_2!CL345</f>
        <v>2 NO</v>
      </c>
      <c r="BL345" s="23" t="s">
        <v>98</v>
      </c>
      <c r="BM345">
        <f t="shared" si="29"/>
        <v>333</v>
      </c>
      <c r="BN345" s="36">
        <f t="shared" si="30"/>
        <v>45323</v>
      </c>
      <c r="BO345" s="36">
        <f t="shared" si="31"/>
        <v>45656</v>
      </c>
      <c r="BP345" s="37" t="e">
        <f>IF(((#REF!-$BN345)/($BO345-$BN345))&gt;=100%,100%,((#REF!-$BN345)/($BO345-$BN345)))</f>
        <v>#REF!</v>
      </c>
      <c r="BQ345" s="29">
        <f t="shared" si="27"/>
        <v>90640000</v>
      </c>
      <c r="BR345" s="23" t="e">
        <f>+IF(BK345="1 SI","FINALIZADO",IF($BO345&lt;=#REF!,"FINALIZADO","EJECUCIÓN"))</f>
        <v>#REF!</v>
      </c>
      <c r="BS345" s="23">
        <v>90640000</v>
      </c>
      <c r="BT345" s="23">
        <f>+Tabla3[[#This Row],[VALOR TOTAL DE CONTRATO (ANTES DE LIQUIDACIÓN - LIBERACIÓN DE SALDOS)]]-Tabla3[[#This Row],[RECURSO TOTALES DESEMBOLSADOS]]</f>
        <v>0</v>
      </c>
      <c r="BU345" s="23"/>
      <c r="BW345" s="23" t="s">
        <v>98</v>
      </c>
      <c r="BX345" s="23" t="str">
        <f t="shared" si="28"/>
        <v>enero</v>
      </c>
      <c r="BY345" s="23" t="s">
        <v>113</v>
      </c>
      <c r="BZ345" s="23" t="s">
        <v>113</v>
      </c>
      <c r="CA345" s="23" t="s">
        <v>113</v>
      </c>
      <c r="CB345" t="s">
        <v>117</v>
      </c>
      <c r="CC345" t="s">
        <v>118</v>
      </c>
    </row>
    <row r="346" spans="1:81" s="46" customFormat="1" x14ac:dyDescent="0.25">
      <c r="A346" s="23">
        <v>2024</v>
      </c>
      <c r="B346" s="25">
        <v>323</v>
      </c>
      <c r="C346" s="23" t="s">
        <v>87</v>
      </c>
      <c r="D346" t="s">
        <v>88</v>
      </c>
      <c r="E346" t="s">
        <v>89</v>
      </c>
      <c r="F346" t="s">
        <v>90</v>
      </c>
      <c r="G346" t="s">
        <v>91</v>
      </c>
      <c r="H346" s="23" t="s">
        <v>92</v>
      </c>
      <c r="I346" s="23" t="s">
        <v>93</v>
      </c>
      <c r="J346" t="s">
        <v>2568</v>
      </c>
      <c r="K346" s="23" t="s">
        <v>95</v>
      </c>
      <c r="L346" s="20" t="s">
        <v>1205</v>
      </c>
      <c r="M346" s="28" t="s">
        <v>2569</v>
      </c>
      <c r="N346" s="23"/>
      <c r="O346" s="23" t="s">
        <v>98</v>
      </c>
      <c r="P346" s="20" t="s">
        <v>764</v>
      </c>
      <c r="Q346" s="20" t="s">
        <v>764</v>
      </c>
      <c r="R346" t="s">
        <v>2570</v>
      </c>
      <c r="S346" t="s">
        <v>2571</v>
      </c>
      <c r="T346" t="s">
        <v>2572</v>
      </c>
      <c r="U346" s="6">
        <v>115500000</v>
      </c>
      <c r="V346" s="6">
        <v>115500000</v>
      </c>
      <c r="W346" s="29">
        <v>10500000</v>
      </c>
      <c r="X346" s="29">
        <v>0</v>
      </c>
      <c r="Y346" s="23" t="s">
        <v>104</v>
      </c>
      <c r="Z346" t="s">
        <v>98</v>
      </c>
      <c r="AA346" t="s">
        <v>105</v>
      </c>
      <c r="AB346" s="30"/>
      <c r="AC346" s="30"/>
      <c r="AD346" s="30"/>
      <c r="AE346" s="24">
        <v>7024</v>
      </c>
      <c r="AF346" s="31">
        <v>45295</v>
      </c>
      <c r="AG346">
        <v>48924</v>
      </c>
      <c r="AH346" s="26">
        <v>45321</v>
      </c>
      <c r="AI346" s="32" t="s">
        <v>106</v>
      </c>
      <c r="AJ346" t="s">
        <v>779</v>
      </c>
      <c r="AK346" s="33"/>
      <c r="AL346" t="s">
        <v>98</v>
      </c>
      <c r="AM346" s="26">
        <v>45317</v>
      </c>
      <c r="AN346" s="23" t="s">
        <v>108</v>
      </c>
      <c r="AO346" s="23" t="s">
        <v>108</v>
      </c>
      <c r="AP346" t="s">
        <v>109</v>
      </c>
      <c r="AQ346" t="s">
        <v>769</v>
      </c>
      <c r="AR346" t="s">
        <v>770</v>
      </c>
      <c r="AS346" t="s">
        <v>771</v>
      </c>
      <c r="AT346" s="23">
        <v>80111600</v>
      </c>
      <c r="AU346" s="41" t="s">
        <v>2573</v>
      </c>
      <c r="AV346" s="23" t="s">
        <v>113</v>
      </c>
      <c r="AW346" s="20" t="s">
        <v>114</v>
      </c>
      <c r="AX346" s="26">
        <v>45317</v>
      </c>
      <c r="AY346" s="20" t="s">
        <v>115</v>
      </c>
      <c r="AZ346" s="26">
        <v>45317</v>
      </c>
      <c r="BA346" s="26">
        <v>45321</v>
      </c>
      <c r="BB346" s="26">
        <v>45655</v>
      </c>
      <c r="BC346" s="35">
        <f>+Tabla3[[#This Row],[FECHA TERMINACION
(INICIAL)]]-Tabla3[[#This Row],[FECHA INICIO]]</f>
        <v>334</v>
      </c>
      <c r="BD346" s="35">
        <f>+Tabla3[[#This Row],[PLAZO DE EJECUCIÓN EN DÍAS (INICIAL)]]/30</f>
        <v>11.133333333333333</v>
      </c>
      <c r="BE346" t="s">
        <v>2574</v>
      </c>
      <c r="BF346" s="29">
        <f>+[1]BD_2!E346</f>
        <v>0</v>
      </c>
      <c r="BG346" s="29">
        <f>[1]BD_2!BA346</f>
        <v>0</v>
      </c>
      <c r="BH346" s="23">
        <f>[1]BD_2!CF346</f>
        <v>0</v>
      </c>
      <c r="BI346" s="23">
        <f>+COUNTIF(Tabla3[[#This Row],[VALOR REDUCIDO]:[TOTAL TIEMPO PRORROGADO EN DÍAS
]],"&lt;&gt;0")</f>
        <v>0</v>
      </c>
      <c r="BJ346" s="23" t="str">
        <f>+[1]BD_2!CG346</f>
        <v>2 NO</v>
      </c>
      <c r="BK346" s="26" t="str">
        <f>[1]BD_2!CL346</f>
        <v>2 NO</v>
      </c>
      <c r="BL346" s="23" t="s">
        <v>98</v>
      </c>
      <c r="BM346">
        <f t="shared" si="29"/>
        <v>334</v>
      </c>
      <c r="BN346" s="36">
        <f t="shared" si="30"/>
        <v>45321</v>
      </c>
      <c r="BO346" s="36">
        <f t="shared" si="31"/>
        <v>45655</v>
      </c>
      <c r="BP346" s="37" t="e">
        <f>IF(((#REF!-$BN346)/($BO346-$BN346))&gt;=100%,100%,((#REF!-$BN346)/($BO346-$BN346)))</f>
        <v>#REF!</v>
      </c>
      <c r="BQ346" s="29">
        <f t="shared" si="27"/>
        <v>115500000</v>
      </c>
      <c r="BR346" s="23" t="e">
        <f>+IF(BK346="1 SI","FINALIZADO",IF($BO346&lt;=#REF!,"FINALIZADO","EJECUCIÓN"))</f>
        <v>#REF!</v>
      </c>
      <c r="BS346" s="23">
        <v>115500000</v>
      </c>
      <c r="BT346" s="23">
        <f>+Tabla3[[#This Row],[VALOR TOTAL DE CONTRATO (ANTES DE LIQUIDACIÓN - LIBERACIÓN DE SALDOS)]]-Tabla3[[#This Row],[RECURSO TOTALES DESEMBOLSADOS]]</f>
        <v>0</v>
      </c>
      <c r="BU346" s="23"/>
      <c r="BV346" s="38"/>
      <c r="BW346" s="23" t="s">
        <v>98</v>
      </c>
      <c r="BX346" s="23" t="str">
        <f t="shared" si="28"/>
        <v>enero</v>
      </c>
      <c r="BY346" s="23" t="s">
        <v>113</v>
      </c>
      <c r="BZ346" s="23" t="s">
        <v>113</v>
      </c>
      <c r="CA346" s="23" t="s">
        <v>113</v>
      </c>
      <c r="CB346" t="s">
        <v>117</v>
      </c>
      <c r="CC346" t="s">
        <v>118</v>
      </c>
    </row>
    <row r="347" spans="1:81" x14ac:dyDescent="0.25">
      <c r="A347" s="23">
        <v>2024</v>
      </c>
      <c r="B347" s="25">
        <v>324</v>
      </c>
      <c r="C347" s="23" t="s">
        <v>87</v>
      </c>
      <c r="D347" t="s">
        <v>88</v>
      </c>
      <c r="E347" t="s">
        <v>89</v>
      </c>
      <c r="F347" t="s">
        <v>90</v>
      </c>
      <c r="G347" t="s">
        <v>91</v>
      </c>
      <c r="H347" s="23" t="s">
        <v>92</v>
      </c>
      <c r="I347" s="23" t="s">
        <v>119</v>
      </c>
      <c r="J347" t="s">
        <v>2575</v>
      </c>
      <c r="K347" s="23" t="s">
        <v>95</v>
      </c>
      <c r="L347" s="20" t="s">
        <v>2576</v>
      </c>
      <c r="M347" s="28" t="s">
        <v>2577</v>
      </c>
      <c r="N347" s="23"/>
      <c r="O347" s="23" t="s">
        <v>98</v>
      </c>
      <c r="P347" s="20" t="s">
        <v>764</v>
      </c>
      <c r="Q347" s="20" t="s">
        <v>764</v>
      </c>
      <c r="R347" t="s">
        <v>2578</v>
      </c>
      <c r="S347" t="s">
        <v>2579</v>
      </c>
      <c r="T347" t="s">
        <v>2580</v>
      </c>
      <c r="U347" s="6">
        <v>115367400</v>
      </c>
      <c r="V347" s="6">
        <v>115367400</v>
      </c>
      <c r="W347" s="29">
        <v>10782000</v>
      </c>
      <c r="X347" s="29">
        <v>0</v>
      </c>
      <c r="Y347" s="23" t="s">
        <v>104</v>
      </c>
      <c r="Z347" t="s">
        <v>98</v>
      </c>
      <c r="AA347" t="s">
        <v>105</v>
      </c>
      <c r="AB347" s="30"/>
      <c r="AC347" s="30"/>
      <c r="AD347" s="30"/>
      <c r="AE347" s="24">
        <v>7024</v>
      </c>
      <c r="AF347" s="31">
        <v>45295</v>
      </c>
      <c r="AG347">
        <v>50224</v>
      </c>
      <c r="AH347" s="26">
        <v>45321</v>
      </c>
      <c r="AI347" s="32" t="s">
        <v>106</v>
      </c>
      <c r="AJ347" t="s">
        <v>779</v>
      </c>
      <c r="AK347" s="33"/>
      <c r="AL347" t="s">
        <v>98</v>
      </c>
      <c r="AM347" s="26">
        <v>45317</v>
      </c>
      <c r="AN347" s="23" t="s">
        <v>108</v>
      </c>
      <c r="AO347" s="23" t="s">
        <v>108</v>
      </c>
      <c r="AP347" t="s">
        <v>109</v>
      </c>
      <c r="AQ347" t="s">
        <v>769</v>
      </c>
      <c r="AR347" t="s">
        <v>770</v>
      </c>
      <c r="AS347" t="s">
        <v>771</v>
      </c>
      <c r="AT347" s="23">
        <v>80111600</v>
      </c>
      <c r="AU347" s="41" t="s">
        <v>2581</v>
      </c>
      <c r="AV347" s="23" t="s">
        <v>113</v>
      </c>
      <c r="AW347" s="20" t="s">
        <v>114</v>
      </c>
      <c r="AX347" s="26">
        <v>45317</v>
      </c>
      <c r="AY347" s="20" t="s">
        <v>115</v>
      </c>
      <c r="AZ347" s="26">
        <v>45317</v>
      </c>
      <c r="BA347" s="26">
        <v>45321</v>
      </c>
      <c r="BB347" s="26">
        <v>45646</v>
      </c>
      <c r="BC347" s="35">
        <f>+Tabla3[[#This Row],[FECHA TERMINACION
(INICIAL)]]-Tabla3[[#This Row],[FECHA INICIO]]</f>
        <v>325</v>
      </c>
      <c r="BD347" s="35">
        <f>+Tabla3[[#This Row],[PLAZO DE EJECUCIÓN EN DÍAS (INICIAL)]]/30</f>
        <v>10.833333333333334</v>
      </c>
      <c r="BE347" t="s">
        <v>2582</v>
      </c>
      <c r="BF347" s="29">
        <f>+[1]BD_2!E347</f>
        <v>0</v>
      </c>
      <c r="BG347" s="29">
        <f>[1]BD_2!BA347</f>
        <v>0</v>
      </c>
      <c r="BH347" s="23">
        <f>[1]BD_2!CF347</f>
        <v>0</v>
      </c>
      <c r="BI347" s="23">
        <f>+COUNTIF(Tabla3[[#This Row],[VALOR REDUCIDO]:[TOTAL TIEMPO PRORROGADO EN DÍAS
]],"&lt;&gt;0")</f>
        <v>0</v>
      </c>
      <c r="BJ347" s="23" t="str">
        <f>+[1]BD_2!CG347</f>
        <v>2 NO</v>
      </c>
      <c r="BK347" s="26" t="str">
        <f>[1]BD_2!CL347</f>
        <v>2 NO</v>
      </c>
      <c r="BL347" s="23" t="s">
        <v>98</v>
      </c>
      <c r="BM347">
        <f t="shared" si="29"/>
        <v>325</v>
      </c>
      <c r="BN347" s="36">
        <f t="shared" si="30"/>
        <v>45321</v>
      </c>
      <c r="BO347" s="36">
        <f t="shared" si="31"/>
        <v>45646</v>
      </c>
      <c r="BP347" s="37" t="e">
        <f>IF(((#REF!-$BN347)/($BO347-$BN347))&gt;=100%,100%,((#REF!-$BN347)/($BO347-$BN347)))</f>
        <v>#REF!</v>
      </c>
      <c r="BQ347" s="29">
        <f t="shared" si="27"/>
        <v>115367400</v>
      </c>
      <c r="BR347" s="23" t="e">
        <f>+IF(BK347="1 SI","FINALIZADO",IF($BO347&lt;=#REF!,"FINALIZADO","EJECUCIÓN"))</f>
        <v>#REF!</v>
      </c>
      <c r="BS347" s="23">
        <v>115367400</v>
      </c>
      <c r="BT347" s="23">
        <f>+Tabla3[[#This Row],[VALOR TOTAL DE CONTRATO (ANTES DE LIQUIDACIÓN - LIBERACIÓN DE SALDOS)]]-Tabla3[[#This Row],[RECURSO TOTALES DESEMBOLSADOS]]</f>
        <v>0</v>
      </c>
      <c r="BU347" s="23"/>
      <c r="BW347" s="23" t="s">
        <v>98</v>
      </c>
      <c r="BX347" s="23" t="str">
        <f t="shared" si="28"/>
        <v>enero</v>
      </c>
      <c r="BY347" s="23" t="s">
        <v>113</v>
      </c>
      <c r="BZ347" s="23" t="s">
        <v>113</v>
      </c>
      <c r="CA347" s="23" t="s">
        <v>113</v>
      </c>
      <c r="CB347" t="s">
        <v>117</v>
      </c>
      <c r="CC347" t="s">
        <v>118</v>
      </c>
    </row>
    <row r="348" spans="1:81" x14ac:dyDescent="0.25">
      <c r="A348" s="23">
        <v>2024</v>
      </c>
      <c r="B348" s="25">
        <v>325</v>
      </c>
      <c r="C348" s="23" t="s">
        <v>87</v>
      </c>
      <c r="D348" t="s">
        <v>88</v>
      </c>
      <c r="E348" t="s">
        <v>89</v>
      </c>
      <c r="F348" t="s">
        <v>90</v>
      </c>
      <c r="G348" t="s">
        <v>91</v>
      </c>
      <c r="H348" s="23" t="s">
        <v>92</v>
      </c>
      <c r="I348" s="23" t="s">
        <v>119</v>
      </c>
      <c r="J348" t="s">
        <v>2583</v>
      </c>
      <c r="K348" s="23" t="s">
        <v>95</v>
      </c>
      <c r="L348" s="20" t="s">
        <v>2584</v>
      </c>
      <c r="M348" s="28" t="s">
        <v>2585</v>
      </c>
      <c r="N348" s="23"/>
      <c r="O348" s="23" t="s">
        <v>98</v>
      </c>
      <c r="P348" s="20" t="s">
        <v>2586</v>
      </c>
      <c r="Q348" t="s">
        <v>2586</v>
      </c>
      <c r="R348" t="s">
        <v>2587</v>
      </c>
      <c r="S348" t="s">
        <v>2588</v>
      </c>
      <c r="T348" t="s">
        <v>2589</v>
      </c>
      <c r="U348" s="6">
        <v>107287547</v>
      </c>
      <c r="V348" s="6">
        <v>107287547</v>
      </c>
      <c r="W348" s="29">
        <v>9607840</v>
      </c>
      <c r="X348" s="29">
        <v>0</v>
      </c>
      <c r="Y348" s="23" t="s">
        <v>104</v>
      </c>
      <c r="Z348" t="s">
        <v>98</v>
      </c>
      <c r="AA348" t="s">
        <v>105</v>
      </c>
      <c r="AB348" s="30"/>
      <c r="AC348" s="30"/>
      <c r="AD348" s="30"/>
      <c r="AE348" s="24">
        <v>6824</v>
      </c>
      <c r="AF348" s="31">
        <v>45295</v>
      </c>
      <c r="AG348">
        <v>50924</v>
      </c>
      <c r="AH348" s="26">
        <v>45321</v>
      </c>
      <c r="AI348" s="32" t="s">
        <v>106</v>
      </c>
      <c r="AJ348" t="s">
        <v>768</v>
      </c>
      <c r="AK348" s="33"/>
      <c r="AL348" t="s">
        <v>98</v>
      </c>
      <c r="AM348" s="26">
        <v>45316</v>
      </c>
      <c r="AN348" s="23" t="s">
        <v>108</v>
      </c>
      <c r="AO348" s="23" t="s">
        <v>108</v>
      </c>
      <c r="AP348" t="s">
        <v>109</v>
      </c>
      <c r="AQ348" t="s">
        <v>2392</v>
      </c>
      <c r="AR348" t="s">
        <v>2393</v>
      </c>
      <c r="AS348" t="s">
        <v>2394</v>
      </c>
      <c r="AT348" s="23">
        <v>80111600</v>
      </c>
      <c r="AU348" s="41" t="s">
        <v>2590</v>
      </c>
      <c r="AV348" s="23" t="s">
        <v>113</v>
      </c>
      <c r="AW348" s="20" t="s">
        <v>114</v>
      </c>
      <c r="AX348" s="26">
        <v>45317</v>
      </c>
      <c r="AY348" s="20" t="s">
        <v>115</v>
      </c>
      <c r="AZ348" s="26">
        <v>45317</v>
      </c>
      <c r="BA348" s="26">
        <v>45321</v>
      </c>
      <c r="BB348" s="26">
        <v>45656</v>
      </c>
      <c r="BC348" s="35">
        <f>+Tabla3[[#This Row],[FECHA TERMINACION
(INICIAL)]]-Tabla3[[#This Row],[FECHA INICIO]]</f>
        <v>335</v>
      </c>
      <c r="BD348" s="35">
        <f>+Tabla3[[#This Row],[PLAZO DE EJECUCIÓN EN DÍAS (INICIAL)]]/30</f>
        <v>11.166666666666666</v>
      </c>
      <c r="BE348" t="s">
        <v>2591</v>
      </c>
      <c r="BF348" s="29">
        <f>+[1]BD_2!E348</f>
        <v>0</v>
      </c>
      <c r="BG348" s="29">
        <f>[1]BD_2!BA348</f>
        <v>0</v>
      </c>
      <c r="BH348" s="23">
        <f>[1]BD_2!CF348</f>
        <v>0</v>
      </c>
      <c r="BI348" s="23">
        <f>+COUNTIF(Tabla3[[#This Row],[VALOR REDUCIDO]:[TOTAL TIEMPO PRORROGADO EN DÍAS
]],"&lt;&gt;0")</f>
        <v>0</v>
      </c>
      <c r="BJ348" s="23" t="str">
        <f>+[1]BD_2!CG348</f>
        <v>2 NO</v>
      </c>
      <c r="BK348" s="26" t="str">
        <f>[1]BD_2!CL348</f>
        <v>2 NO</v>
      </c>
      <c r="BL348" s="23" t="s">
        <v>98</v>
      </c>
      <c r="BM348">
        <f t="shared" si="29"/>
        <v>335</v>
      </c>
      <c r="BN348" s="36">
        <f t="shared" si="30"/>
        <v>45321</v>
      </c>
      <c r="BO348" s="36">
        <f t="shared" si="31"/>
        <v>45656</v>
      </c>
      <c r="BP348" s="37" t="e">
        <f>IF(((#REF!-$BN348)/($BO348-$BN348))&gt;=100%,100%,((#REF!-$BN348)/($BO348-$BN348)))</f>
        <v>#REF!</v>
      </c>
      <c r="BQ348" s="29">
        <f t="shared" si="27"/>
        <v>107287547</v>
      </c>
      <c r="BR348" s="23" t="e">
        <f>+IF(BK348="1 SI","FINALIZADO",IF($BO348&lt;=#REF!,"FINALIZADO","EJECUCIÓN"))</f>
        <v>#REF!</v>
      </c>
      <c r="BS348" s="23">
        <v>106006502</v>
      </c>
      <c r="BT348" s="23">
        <f>+Tabla3[[#This Row],[VALOR TOTAL DE CONTRATO (ANTES DE LIQUIDACIÓN - LIBERACIÓN DE SALDOS)]]-Tabla3[[#This Row],[RECURSO TOTALES DESEMBOLSADOS]]</f>
        <v>1281045</v>
      </c>
      <c r="BU348" s="23"/>
      <c r="BW348" s="23" t="s">
        <v>98</v>
      </c>
      <c r="BX348" s="23" t="str">
        <f t="shared" si="28"/>
        <v>enero</v>
      </c>
      <c r="BY348" s="23" t="s">
        <v>113</v>
      </c>
      <c r="BZ348" s="23" t="s">
        <v>113</v>
      </c>
      <c r="CA348" s="23" t="s">
        <v>113</v>
      </c>
      <c r="CB348" t="s">
        <v>117</v>
      </c>
      <c r="CC348" t="s">
        <v>118</v>
      </c>
    </row>
    <row r="349" spans="1:81" x14ac:dyDescent="0.25">
      <c r="A349" s="23">
        <v>2024</v>
      </c>
      <c r="B349" s="25">
        <v>326</v>
      </c>
      <c r="C349" s="23" t="s">
        <v>87</v>
      </c>
      <c r="D349" t="s">
        <v>88</v>
      </c>
      <c r="E349" t="s">
        <v>89</v>
      </c>
      <c r="F349" t="s">
        <v>90</v>
      </c>
      <c r="G349" t="s">
        <v>91</v>
      </c>
      <c r="H349" s="23" t="s">
        <v>92</v>
      </c>
      <c r="I349" s="23" t="s">
        <v>119</v>
      </c>
      <c r="J349" t="s">
        <v>2592</v>
      </c>
      <c r="K349" s="23" t="s">
        <v>95</v>
      </c>
      <c r="L349" s="20" t="s">
        <v>121</v>
      </c>
      <c r="M349" s="28" t="s">
        <v>2593</v>
      </c>
      <c r="N349" s="23"/>
      <c r="O349" s="23" t="s">
        <v>98</v>
      </c>
      <c r="P349" s="20" t="s">
        <v>693</v>
      </c>
      <c r="Q349" t="s">
        <v>693</v>
      </c>
      <c r="R349" t="s">
        <v>2594</v>
      </c>
      <c r="S349" t="s">
        <v>2595</v>
      </c>
      <c r="T349" t="s">
        <v>2596</v>
      </c>
      <c r="U349" s="6">
        <v>127050000</v>
      </c>
      <c r="V349" s="6">
        <v>127050000</v>
      </c>
      <c r="W349" s="29">
        <v>11550000</v>
      </c>
      <c r="X349" s="29">
        <v>0</v>
      </c>
      <c r="Y349" s="23" t="s">
        <v>104</v>
      </c>
      <c r="Z349" t="s">
        <v>98</v>
      </c>
      <c r="AA349" t="s">
        <v>105</v>
      </c>
      <c r="AB349" s="30"/>
      <c r="AC349" s="30"/>
      <c r="AD349" s="30"/>
      <c r="AE349" s="24">
        <v>3224</v>
      </c>
      <c r="AF349" s="31">
        <v>45294</v>
      </c>
      <c r="AG349">
        <v>49524</v>
      </c>
      <c r="AH349" s="26">
        <v>45321</v>
      </c>
      <c r="AI349" s="32" t="s">
        <v>106</v>
      </c>
      <c r="AJ349" t="s">
        <v>697</v>
      </c>
      <c r="AK349" s="33"/>
      <c r="AL349" t="s">
        <v>98</v>
      </c>
      <c r="AM349" s="26">
        <v>45320</v>
      </c>
      <c r="AN349" s="23" t="s">
        <v>108</v>
      </c>
      <c r="AO349" s="23" t="s">
        <v>108</v>
      </c>
      <c r="AP349" t="s">
        <v>109</v>
      </c>
      <c r="AQ349" t="s">
        <v>698</v>
      </c>
      <c r="AR349" t="s">
        <v>699</v>
      </c>
      <c r="AS349" t="s">
        <v>700</v>
      </c>
      <c r="AT349" s="23">
        <v>80111600</v>
      </c>
      <c r="AU349" s="41" t="s">
        <v>2597</v>
      </c>
      <c r="AV349" s="23" t="s">
        <v>113</v>
      </c>
      <c r="AW349" s="20" t="s">
        <v>114</v>
      </c>
      <c r="AX349" s="26">
        <v>45320</v>
      </c>
      <c r="AY349" s="20" t="s">
        <v>115</v>
      </c>
      <c r="AZ349" s="26">
        <v>45320</v>
      </c>
      <c r="BA349" s="26">
        <v>45321</v>
      </c>
      <c r="BB349" s="26">
        <v>45655</v>
      </c>
      <c r="BC349" s="35">
        <f>+Tabla3[[#This Row],[FECHA TERMINACION
(INICIAL)]]-Tabla3[[#This Row],[FECHA INICIO]]</f>
        <v>334</v>
      </c>
      <c r="BD349" s="35">
        <f>+Tabla3[[#This Row],[PLAZO DE EJECUCIÓN EN DÍAS (INICIAL)]]/30</f>
        <v>11.133333333333333</v>
      </c>
      <c r="BE349" t="s">
        <v>2038</v>
      </c>
      <c r="BF349" s="29">
        <f>+[1]BD_2!E349</f>
        <v>0</v>
      </c>
      <c r="BG349" s="29">
        <f>[1]BD_2!BA349</f>
        <v>0</v>
      </c>
      <c r="BH349" s="23">
        <f>[1]BD_2!CF349</f>
        <v>0</v>
      </c>
      <c r="BI349" s="23">
        <f>+COUNTIF(Tabla3[[#This Row],[VALOR REDUCIDO]:[TOTAL TIEMPO PRORROGADO EN DÍAS
]],"&lt;&gt;0")</f>
        <v>0</v>
      </c>
      <c r="BJ349" s="23" t="str">
        <f>+[1]BD_2!CG349</f>
        <v>2 NO</v>
      </c>
      <c r="BK349" s="26" t="str">
        <f>[1]BD_2!CL349</f>
        <v>2 NO</v>
      </c>
      <c r="BL349" s="23" t="s">
        <v>98</v>
      </c>
      <c r="BM349">
        <f t="shared" si="29"/>
        <v>334</v>
      </c>
      <c r="BN349" s="36">
        <f t="shared" si="30"/>
        <v>45321</v>
      </c>
      <c r="BO349" s="36">
        <f t="shared" si="31"/>
        <v>45655</v>
      </c>
      <c r="BP349" s="37" t="e">
        <f>IF(((#REF!-$BN349)/($BO349-$BN349))&gt;=100%,100%,((#REF!-$BN349)/($BO349-$BN349)))</f>
        <v>#REF!</v>
      </c>
      <c r="BQ349" s="29">
        <f t="shared" si="27"/>
        <v>127050000</v>
      </c>
      <c r="BR349" s="23" t="e">
        <f>+IF(BK349="1 SI","FINALIZADO",IF($BO349&lt;=#REF!,"FINALIZADO","EJECUCIÓN"))</f>
        <v>#REF!</v>
      </c>
      <c r="BS349" s="23">
        <v>127050000</v>
      </c>
      <c r="BT349" s="23">
        <f>+Tabla3[[#This Row],[VALOR TOTAL DE CONTRATO (ANTES DE LIQUIDACIÓN - LIBERACIÓN DE SALDOS)]]-Tabla3[[#This Row],[RECURSO TOTALES DESEMBOLSADOS]]</f>
        <v>0</v>
      </c>
      <c r="BU349" s="23"/>
      <c r="BW349" s="23" t="s">
        <v>98</v>
      </c>
      <c r="BX349" s="23" t="str">
        <f t="shared" si="28"/>
        <v>enero</v>
      </c>
      <c r="BY349" s="23" t="s">
        <v>113</v>
      </c>
      <c r="BZ349" s="23" t="s">
        <v>113</v>
      </c>
      <c r="CA349" s="23" t="s">
        <v>113</v>
      </c>
      <c r="CB349" t="s">
        <v>117</v>
      </c>
      <c r="CC349" t="s">
        <v>118</v>
      </c>
    </row>
    <row r="350" spans="1:81" x14ac:dyDescent="0.25">
      <c r="A350" s="23">
        <v>2024</v>
      </c>
      <c r="B350" s="25">
        <v>327</v>
      </c>
      <c r="C350" s="23" t="s">
        <v>87</v>
      </c>
      <c r="D350" t="s">
        <v>88</v>
      </c>
      <c r="E350" t="s">
        <v>89</v>
      </c>
      <c r="F350" t="s">
        <v>90</v>
      </c>
      <c r="G350" t="s">
        <v>91</v>
      </c>
      <c r="H350" s="23" t="s">
        <v>92</v>
      </c>
      <c r="I350" s="23" t="s">
        <v>119</v>
      </c>
      <c r="J350" t="s">
        <v>2598</v>
      </c>
      <c r="K350" s="23" t="s">
        <v>95</v>
      </c>
      <c r="L350" s="20" t="s">
        <v>1550</v>
      </c>
      <c r="M350" s="28" t="s">
        <v>2599</v>
      </c>
      <c r="N350" s="23"/>
      <c r="O350" s="23" t="s">
        <v>98</v>
      </c>
      <c r="P350" s="20" t="s">
        <v>538</v>
      </c>
      <c r="Q350" s="20" t="s">
        <v>538</v>
      </c>
      <c r="R350" t="s">
        <v>2600</v>
      </c>
      <c r="S350" t="s">
        <v>2601</v>
      </c>
      <c r="T350" t="s">
        <v>2602</v>
      </c>
      <c r="U350" s="6">
        <v>128750000</v>
      </c>
      <c r="V350" s="6">
        <v>128750000</v>
      </c>
      <c r="W350" s="29">
        <v>12875000</v>
      </c>
      <c r="X350" s="29">
        <v>0</v>
      </c>
      <c r="Y350" s="23" t="s">
        <v>104</v>
      </c>
      <c r="Z350" t="s">
        <v>98</v>
      </c>
      <c r="AA350" t="s">
        <v>105</v>
      </c>
      <c r="AB350" s="30"/>
      <c r="AC350" s="30"/>
      <c r="AD350" s="30"/>
      <c r="AE350" s="24">
        <v>5224</v>
      </c>
      <c r="AF350" s="31">
        <v>45295</v>
      </c>
      <c r="AG350">
        <v>63024</v>
      </c>
      <c r="AH350" s="26">
        <v>45324</v>
      </c>
      <c r="AI350" s="32" t="s">
        <v>106</v>
      </c>
      <c r="AJ350" t="s">
        <v>1465</v>
      </c>
      <c r="AK350" s="33"/>
      <c r="AL350" t="s">
        <v>98</v>
      </c>
      <c r="AM350" s="26">
        <v>45320</v>
      </c>
      <c r="AN350" s="23" t="s">
        <v>108</v>
      </c>
      <c r="AO350" s="23" t="s">
        <v>108</v>
      </c>
      <c r="AP350" t="s">
        <v>109</v>
      </c>
      <c r="AQ350" t="s">
        <v>544</v>
      </c>
      <c r="AR350" t="s">
        <v>545</v>
      </c>
      <c r="AS350" t="s">
        <v>546</v>
      </c>
      <c r="AT350" s="23">
        <v>80111600</v>
      </c>
      <c r="AU350" s="41" t="s">
        <v>2603</v>
      </c>
      <c r="AV350" s="23" t="s">
        <v>113</v>
      </c>
      <c r="AW350" s="20" t="s">
        <v>114</v>
      </c>
      <c r="AX350" s="26">
        <v>45320</v>
      </c>
      <c r="AY350" s="20" t="s">
        <v>115</v>
      </c>
      <c r="AZ350" s="26">
        <v>45320</v>
      </c>
      <c r="BA350" s="26">
        <v>45324</v>
      </c>
      <c r="BB350" s="26">
        <v>45627</v>
      </c>
      <c r="BC350" s="35">
        <f>+Tabla3[[#This Row],[FECHA TERMINACION
(INICIAL)]]-Tabla3[[#This Row],[FECHA INICIO]]</f>
        <v>303</v>
      </c>
      <c r="BD350" s="35">
        <f>+Tabla3[[#This Row],[PLAZO DE EJECUCIÓN EN DÍAS (INICIAL)]]/30</f>
        <v>10.1</v>
      </c>
      <c r="BE350" t="s">
        <v>2604</v>
      </c>
      <c r="BF350" s="29">
        <f>+[1]BD_2!E350</f>
        <v>0</v>
      </c>
      <c r="BG350" s="29">
        <f>[1]BD_2!BA350</f>
        <v>12445833</v>
      </c>
      <c r="BH350" s="23">
        <f>[1]BD_2!CF350</f>
        <v>29</v>
      </c>
      <c r="BI350" s="23">
        <f>+COUNTIF(Tabla3[[#This Row],[VALOR REDUCIDO]:[TOTAL TIEMPO PRORROGADO EN DÍAS
]],"&lt;&gt;0")</f>
        <v>2</v>
      </c>
      <c r="BJ350" s="23" t="str">
        <f>+[1]BD_2!CG350</f>
        <v>2 NO</v>
      </c>
      <c r="BK350" s="26" t="str">
        <f>[1]BD_2!CL350</f>
        <v>2 NO</v>
      </c>
      <c r="BL350" s="23" t="s">
        <v>98</v>
      </c>
      <c r="BM350">
        <f t="shared" si="29"/>
        <v>332</v>
      </c>
      <c r="BN350" s="36">
        <f t="shared" si="30"/>
        <v>45324</v>
      </c>
      <c r="BO350" s="36">
        <f t="shared" si="31"/>
        <v>45656</v>
      </c>
      <c r="BP350" s="37" t="e">
        <f>IF(((#REF!-$BN350)/($BO350-$BN350))&gt;=100%,100%,((#REF!-$BN350)/($BO350-$BN350)))</f>
        <v>#REF!</v>
      </c>
      <c r="BQ350" s="29">
        <f t="shared" si="27"/>
        <v>141195833</v>
      </c>
      <c r="BR350" s="23" t="e">
        <f>+IF(BK350="1 SI","FINALIZADO",IF($BO350&lt;=#REF!,"FINALIZADO","EJECUCIÓN"))</f>
        <v>#REF!</v>
      </c>
      <c r="BS350" s="23">
        <v>141195833</v>
      </c>
      <c r="BT350" s="23">
        <f>+Tabla3[[#This Row],[VALOR TOTAL DE CONTRATO (ANTES DE LIQUIDACIÓN - LIBERACIÓN DE SALDOS)]]-Tabla3[[#This Row],[RECURSO TOTALES DESEMBOLSADOS]]</f>
        <v>0</v>
      </c>
      <c r="BU350" s="23"/>
      <c r="BW350" s="23" t="s">
        <v>98</v>
      </c>
      <c r="BX350" s="23" t="str">
        <f t="shared" si="28"/>
        <v>enero</v>
      </c>
      <c r="BY350" s="23" t="s">
        <v>113</v>
      </c>
      <c r="BZ350" s="23" t="s">
        <v>113</v>
      </c>
      <c r="CA350" s="23" t="s">
        <v>113</v>
      </c>
      <c r="CB350" t="s">
        <v>117</v>
      </c>
      <c r="CC350" t="s">
        <v>118</v>
      </c>
    </row>
    <row r="351" spans="1:81" x14ac:dyDescent="0.25">
      <c r="A351" s="23">
        <v>2024</v>
      </c>
      <c r="B351" s="25">
        <v>328</v>
      </c>
      <c r="C351" s="23" t="s">
        <v>87</v>
      </c>
      <c r="D351" t="s">
        <v>88</v>
      </c>
      <c r="E351" t="s">
        <v>89</v>
      </c>
      <c r="F351" t="s">
        <v>90</v>
      </c>
      <c r="G351" t="s">
        <v>91</v>
      </c>
      <c r="H351" s="23" t="s">
        <v>92</v>
      </c>
      <c r="I351" s="23" t="s">
        <v>119</v>
      </c>
      <c r="J351" t="s">
        <v>2605</v>
      </c>
      <c r="K351" s="23" t="s">
        <v>95</v>
      </c>
      <c r="L351" s="20" t="s">
        <v>1367</v>
      </c>
      <c r="M351" s="28" t="s">
        <v>2606</v>
      </c>
      <c r="N351" s="23"/>
      <c r="O351" s="23" t="s">
        <v>98</v>
      </c>
      <c r="P351" s="20" t="s">
        <v>764</v>
      </c>
      <c r="Q351" s="20" t="s">
        <v>764</v>
      </c>
      <c r="R351" t="s">
        <v>2607</v>
      </c>
      <c r="S351" t="s">
        <v>2608</v>
      </c>
      <c r="T351" t="s">
        <v>2609</v>
      </c>
      <c r="U351" s="6">
        <v>116600000</v>
      </c>
      <c r="V351" s="6">
        <v>116600000</v>
      </c>
      <c r="W351" s="29">
        <v>10600000</v>
      </c>
      <c r="X351" s="29">
        <v>0</v>
      </c>
      <c r="Y351" s="23" t="s">
        <v>104</v>
      </c>
      <c r="Z351" t="s">
        <v>98</v>
      </c>
      <c r="AA351" t="s">
        <v>105</v>
      </c>
      <c r="AB351" s="30"/>
      <c r="AC351" s="30"/>
      <c r="AD351" s="30"/>
      <c r="AE351" s="24">
        <v>6824</v>
      </c>
      <c r="AF351" s="31">
        <v>45295</v>
      </c>
      <c r="AG351">
        <v>50824</v>
      </c>
      <c r="AH351" s="26">
        <v>45321</v>
      </c>
      <c r="AI351" s="32" t="s">
        <v>106</v>
      </c>
      <c r="AJ351" t="s">
        <v>768</v>
      </c>
      <c r="AK351" s="33"/>
      <c r="AL351" t="s">
        <v>98</v>
      </c>
      <c r="AM351" s="26">
        <v>45317</v>
      </c>
      <c r="AN351" s="23" t="s">
        <v>108</v>
      </c>
      <c r="AO351" s="23" t="s">
        <v>108</v>
      </c>
      <c r="AP351" t="s">
        <v>109</v>
      </c>
      <c r="AQ351" t="s">
        <v>769</v>
      </c>
      <c r="AR351" t="s">
        <v>770</v>
      </c>
      <c r="AS351" t="s">
        <v>771</v>
      </c>
      <c r="AT351" s="23">
        <v>80111600</v>
      </c>
      <c r="AU351" s="41" t="s">
        <v>2610</v>
      </c>
      <c r="AV351" s="23" t="s">
        <v>113</v>
      </c>
      <c r="AW351" s="20" t="s">
        <v>114</v>
      </c>
      <c r="AX351" s="26">
        <v>45320</v>
      </c>
      <c r="AY351" s="20" t="s">
        <v>115</v>
      </c>
      <c r="AZ351" s="26">
        <v>45320</v>
      </c>
      <c r="BA351" s="26">
        <v>45321</v>
      </c>
      <c r="BB351" s="26">
        <v>45655</v>
      </c>
      <c r="BC351" s="35">
        <f>+Tabla3[[#This Row],[FECHA TERMINACION
(INICIAL)]]-Tabla3[[#This Row],[FECHA INICIO]]</f>
        <v>334</v>
      </c>
      <c r="BD351" s="35">
        <f>+Tabla3[[#This Row],[PLAZO DE EJECUCIÓN EN DÍAS (INICIAL)]]/30</f>
        <v>11.133333333333333</v>
      </c>
      <c r="BE351" t="s">
        <v>2574</v>
      </c>
      <c r="BF351" s="29">
        <f>+[1]BD_2!E351</f>
        <v>0</v>
      </c>
      <c r="BG351" s="29">
        <f>[1]BD_2!BA351</f>
        <v>0</v>
      </c>
      <c r="BH351" s="23">
        <f>[1]BD_2!CF351</f>
        <v>0</v>
      </c>
      <c r="BI351" s="23">
        <f>+COUNTIF(Tabla3[[#This Row],[VALOR REDUCIDO]:[TOTAL TIEMPO PRORROGADO EN DÍAS
]],"&lt;&gt;0")</f>
        <v>0</v>
      </c>
      <c r="BJ351" s="23" t="str">
        <f>+[1]BD_2!CG351</f>
        <v>2 NO</v>
      </c>
      <c r="BK351" s="26" t="str">
        <f>[1]BD_2!CL351</f>
        <v>2 NO</v>
      </c>
      <c r="BL351" s="23" t="s">
        <v>98</v>
      </c>
      <c r="BM351">
        <f t="shared" si="29"/>
        <v>334</v>
      </c>
      <c r="BN351" s="36">
        <f t="shared" si="30"/>
        <v>45321</v>
      </c>
      <c r="BO351" s="36">
        <f t="shared" si="31"/>
        <v>45655</v>
      </c>
      <c r="BP351" s="37" t="e">
        <f>IF(((#REF!-$BN351)/($BO351-$BN351))&gt;=100%,100%,((#REF!-$BN351)/($BO351-$BN351)))</f>
        <v>#REF!</v>
      </c>
      <c r="BQ351" s="29">
        <f t="shared" si="27"/>
        <v>116600000</v>
      </c>
      <c r="BR351" s="23" t="e">
        <f>+IF(BK351="1 SI","FINALIZADO",IF($BO351&lt;=#REF!,"FINALIZADO","EJECUCIÓN"))</f>
        <v>#REF!</v>
      </c>
      <c r="BS351" s="23">
        <v>116600000</v>
      </c>
      <c r="BT351" s="23">
        <f>+Tabla3[[#This Row],[VALOR TOTAL DE CONTRATO (ANTES DE LIQUIDACIÓN - LIBERACIÓN DE SALDOS)]]-Tabla3[[#This Row],[RECURSO TOTALES DESEMBOLSADOS]]</f>
        <v>0</v>
      </c>
      <c r="BU351" s="23"/>
      <c r="BW351" s="23" t="s">
        <v>98</v>
      </c>
      <c r="BX351" s="23" t="str">
        <f t="shared" si="28"/>
        <v>enero</v>
      </c>
      <c r="BY351" s="23" t="s">
        <v>113</v>
      </c>
      <c r="BZ351" s="23" t="s">
        <v>113</v>
      </c>
      <c r="CA351" s="23" t="s">
        <v>113</v>
      </c>
      <c r="CB351" t="s">
        <v>117</v>
      </c>
      <c r="CC351" t="s">
        <v>118</v>
      </c>
    </row>
    <row r="352" spans="1:81" x14ac:dyDescent="0.25">
      <c r="A352" s="23">
        <v>2024</v>
      </c>
      <c r="B352" s="25">
        <v>329</v>
      </c>
      <c r="C352" s="23" t="s">
        <v>87</v>
      </c>
      <c r="D352" t="s">
        <v>88</v>
      </c>
      <c r="E352" t="s">
        <v>89</v>
      </c>
      <c r="F352" t="s">
        <v>90</v>
      </c>
      <c r="G352" t="s">
        <v>91</v>
      </c>
      <c r="H352" s="23" t="s">
        <v>92</v>
      </c>
      <c r="I352" s="23" t="s">
        <v>119</v>
      </c>
      <c r="J352" t="s">
        <v>2611</v>
      </c>
      <c r="K352" s="23" t="s">
        <v>95</v>
      </c>
      <c r="L352" s="20" t="s">
        <v>676</v>
      </c>
      <c r="M352" s="28" t="s">
        <v>2612</v>
      </c>
      <c r="N352" s="23"/>
      <c r="O352" s="23" t="s">
        <v>98</v>
      </c>
      <c r="P352" s="20" t="s">
        <v>1552</v>
      </c>
      <c r="Q352" s="20" t="s">
        <v>1552</v>
      </c>
      <c r="R352" t="s">
        <v>2613</v>
      </c>
      <c r="S352" t="s">
        <v>2614</v>
      </c>
      <c r="T352" t="s">
        <v>2228</v>
      </c>
      <c r="U352" s="6">
        <v>80000000</v>
      </c>
      <c r="V352" s="6">
        <v>80000000</v>
      </c>
      <c r="W352" s="29">
        <v>8000000</v>
      </c>
      <c r="X352" s="29">
        <v>0</v>
      </c>
      <c r="Y352" s="23" t="s">
        <v>104</v>
      </c>
      <c r="Z352" t="s">
        <v>98</v>
      </c>
      <c r="AA352" t="s">
        <v>105</v>
      </c>
      <c r="AB352" s="30"/>
      <c r="AC352" s="30"/>
      <c r="AD352" s="30"/>
      <c r="AE352" s="24">
        <v>7724</v>
      </c>
      <c r="AF352" s="31">
        <v>45295</v>
      </c>
      <c r="AG352">
        <v>58724</v>
      </c>
      <c r="AH352" s="26">
        <v>45323</v>
      </c>
      <c r="AI352" s="32" t="s">
        <v>106</v>
      </c>
      <c r="AJ352" t="s">
        <v>2615</v>
      </c>
      <c r="AK352" s="33"/>
      <c r="AL352" t="s">
        <v>98</v>
      </c>
      <c r="AM352" s="26">
        <v>45321</v>
      </c>
      <c r="AN352" s="23" t="s">
        <v>108</v>
      </c>
      <c r="AO352" s="23" t="s">
        <v>108</v>
      </c>
      <c r="AP352" t="s">
        <v>109</v>
      </c>
      <c r="AQ352" t="s">
        <v>2616</v>
      </c>
      <c r="AR352" t="s">
        <v>2617</v>
      </c>
      <c r="AS352" t="s">
        <v>1552</v>
      </c>
      <c r="AT352" s="23">
        <v>80111600</v>
      </c>
      <c r="AU352" s="41" t="s">
        <v>2618</v>
      </c>
      <c r="AV352" s="23" t="s">
        <v>113</v>
      </c>
      <c r="AW352" s="20" t="s">
        <v>114</v>
      </c>
      <c r="AX352" s="26">
        <v>45321</v>
      </c>
      <c r="AY352" s="20" t="s">
        <v>144</v>
      </c>
      <c r="AZ352" s="26">
        <v>45321</v>
      </c>
      <c r="BA352" s="26">
        <v>45324</v>
      </c>
      <c r="BB352" s="26">
        <v>45627</v>
      </c>
      <c r="BC352" s="35">
        <f>+Tabla3[[#This Row],[FECHA TERMINACION
(INICIAL)]]-Tabla3[[#This Row],[FECHA INICIO]]</f>
        <v>303</v>
      </c>
      <c r="BD352" s="35">
        <f>+Tabla3[[#This Row],[PLAZO DE EJECUCIÓN EN DÍAS (INICIAL)]]/30</f>
        <v>10.1</v>
      </c>
      <c r="BE352" t="s">
        <v>2619</v>
      </c>
      <c r="BF352" s="29">
        <f>+[1]BD_2!E352</f>
        <v>0</v>
      </c>
      <c r="BG352" s="29">
        <f>[1]BD_2!BA352</f>
        <v>7733333</v>
      </c>
      <c r="BH352" s="23">
        <f>[1]BD_2!CF352</f>
        <v>29</v>
      </c>
      <c r="BI352" s="23">
        <f>+COUNTIF(Tabla3[[#This Row],[VALOR REDUCIDO]:[TOTAL TIEMPO PRORROGADO EN DÍAS
]],"&lt;&gt;0")</f>
        <v>2</v>
      </c>
      <c r="BJ352" s="23" t="str">
        <f>+[1]BD_2!CG352</f>
        <v>2 NO</v>
      </c>
      <c r="BK352" s="26" t="str">
        <f>[1]BD_2!CL352</f>
        <v>2 NO</v>
      </c>
      <c r="BL352" s="23" t="s">
        <v>98</v>
      </c>
      <c r="BM352">
        <f t="shared" si="29"/>
        <v>332</v>
      </c>
      <c r="BN352" s="36">
        <f t="shared" si="30"/>
        <v>45324</v>
      </c>
      <c r="BO352" s="36">
        <f t="shared" si="31"/>
        <v>45656</v>
      </c>
      <c r="BP352" s="37" t="e">
        <f>IF(((#REF!-$BN352)/($BO352-$BN352))&gt;=100%,100%,((#REF!-$BN352)/($BO352-$BN352)))</f>
        <v>#REF!</v>
      </c>
      <c r="BQ352" s="29">
        <f t="shared" si="27"/>
        <v>87733333</v>
      </c>
      <c r="BR352" s="23" t="e">
        <f>+IF(BK352="1 SI","FINALIZADO",IF($BO352&lt;=#REF!,"FINALIZADO","EJECUCIÓN"))</f>
        <v>#REF!</v>
      </c>
      <c r="BS352" s="23">
        <v>87733333</v>
      </c>
      <c r="BT352" s="23">
        <f>+Tabla3[[#This Row],[VALOR TOTAL DE CONTRATO (ANTES DE LIQUIDACIÓN - LIBERACIÓN DE SALDOS)]]-Tabla3[[#This Row],[RECURSO TOTALES DESEMBOLSADOS]]</f>
        <v>0</v>
      </c>
      <c r="BU352" s="23"/>
      <c r="BW352" s="23" t="s">
        <v>98</v>
      </c>
      <c r="BX352" s="23" t="str">
        <f t="shared" si="28"/>
        <v>enero</v>
      </c>
      <c r="BY352" s="23" t="s">
        <v>113</v>
      </c>
      <c r="BZ352" s="23" t="s">
        <v>113</v>
      </c>
      <c r="CA352" s="23" t="s">
        <v>113</v>
      </c>
      <c r="CB352" t="s">
        <v>117</v>
      </c>
      <c r="CC352" t="s">
        <v>118</v>
      </c>
    </row>
    <row r="353" spans="1:81" x14ac:dyDescent="0.25">
      <c r="A353" s="23">
        <v>2024</v>
      </c>
      <c r="B353" s="25">
        <v>330</v>
      </c>
      <c r="C353" s="23" t="s">
        <v>87</v>
      </c>
      <c r="D353" t="s">
        <v>88</v>
      </c>
      <c r="E353" t="s">
        <v>89</v>
      </c>
      <c r="F353" t="s">
        <v>90</v>
      </c>
      <c r="G353" t="s">
        <v>91</v>
      </c>
      <c r="H353" s="23" t="s">
        <v>92</v>
      </c>
      <c r="I353" s="23" t="s">
        <v>119</v>
      </c>
      <c r="J353" t="s">
        <v>2620</v>
      </c>
      <c r="K353" s="23" t="s">
        <v>95</v>
      </c>
      <c r="L353" s="20" t="s">
        <v>676</v>
      </c>
      <c r="M353" s="28" t="s">
        <v>2621</v>
      </c>
      <c r="N353" s="23"/>
      <c r="O353" s="23" t="s">
        <v>98</v>
      </c>
      <c r="P353" s="20" t="s">
        <v>2185</v>
      </c>
      <c r="Q353" s="20" t="s">
        <v>2185</v>
      </c>
      <c r="R353" s="63" t="s">
        <v>2622</v>
      </c>
      <c r="S353" t="s">
        <v>2623</v>
      </c>
      <c r="T353" s="63" t="s">
        <v>2624</v>
      </c>
      <c r="U353" s="6">
        <v>79310000</v>
      </c>
      <c r="V353" s="6">
        <v>79310000</v>
      </c>
      <c r="W353" s="29">
        <v>7210000</v>
      </c>
      <c r="X353" s="29">
        <v>0</v>
      </c>
      <c r="Y353" s="23" t="s">
        <v>104</v>
      </c>
      <c r="Z353" t="s">
        <v>98</v>
      </c>
      <c r="AA353" t="s">
        <v>105</v>
      </c>
      <c r="AB353" s="30"/>
      <c r="AC353" s="30"/>
      <c r="AD353" s="30"/>
      <c r="AE353" s="24">
        <v>7224</v>
      </c>
      <c r="AF353" s="31">
        <v>45295</v>
      </c>
      <c r="AG353">
        <v>51124</v>
      </c>
      <c r="AH353" s="26">
        <v>45321</v>
      </c>
      <c r="AI353" s="32" t="s">
        <v>106</v>
      </c>
      <c r="AJ353" t="s">
        <v>2189</v>
      </c>
      <c r="AK353" s="33"/>
      <c r="AL353" t="s">
        <v>98</v>
      </c>
      <c r="AM353" s="26">
        <v>45320</v>
      </c>
      <c r="AN353" s="23" t="s">
        <v>108</v>
      </c>
      <c r="AO353" s="23" t="s">
        <v>108</v>
      </c>
      <c r="AP353" t="s">
        <v>109</v>
      </c>
      <c r="AQ353" t="s">
        <v>2190</v>
      </c>
      <c r="AR353" t="s">
        <v>2191</v>
      </c>
      <c r="AS353" t="s">
        <v>2192</v>
      </c>
      <c r="AT353" s="23">
        <v>80111600</v>
      </c>
      <c r="AU353" s="41" t="s">
        <v>2625</v>
      </c>
      <c r="AV353" s="23" t="s">
        <v>113</v>
      </c>
      <c r="AW353" s="20" t="s">
        <v>114</v>
      </c>
      <c r="AX353" s="26">
        <v>45320</v>
      </c>
      <c r="AY353" s="20" t="s">
        <v>144</v>
      </c>
      <c r="AZ353" s="26">
        <v>45320</v>
      </c>
      <c r="BA353" s="26">
        <v>45321</v>
      </c>
      <c r="BB353" s="26">
        <v>45655</v>
      </c>
      <c r="BC353" s="35">
        <f>+Tabla3[[#This Row],[FECHA TERMINACION
(INICIAL)]]-Tabla3[[#This Row],[FECHA INICIO]]</f>
        <v>334</v>
      </c>
      <c r="BD353" s="35">
        <f>+Tabla3[[#This Row],[PLAZO DE EJECUCIÓN EN DÍAS (INICIAL)]]/30</f>
        <v>11.133333333333333</v>
      </c>
      <c r="BE353" t="s">
        <v>1649</v>
      </c>
      <c r="BF353" s="29">
        <f>+[1]BD_2!E353</f>
        <v>0</v>
      </c>
      <c r="BG353" s="29">
        <f>[1]BD_2!BA353</f>
        <v>0</v>
      </c>
      <c r="BH353" s="23">
        <f>[1]BD_2!CF353</f>
        <v>0</v>
      </c>
      <c r="BI353" s="23">
        <f>+COUNTIF(Tabla3[[#This Row],[VALOR REDUCIDO]:[TOTAL TIEMPO PRORROGADO EN DÍAS
]],"&lt;&gt;0")</f>
        <v>0</v>
      </c>
      <c r="BJ353" s="23" t="str">
        <f>+[1]BD_2!CG353</f>
        <v>2 NO</v>
      </c>
      <c r="BK353" s="26" t="str">
        <f>[1]BD_2!CL353</f>
        <v>2 NO</v>
      </c>
      <c r="BL353" s="23" t="s">
        <v>98</v>
      </c>
      <c r="BM353">
        <f t="shared" si="29"/>
        <v>334</v>
      </c>
      <c r="BN353" s="36">
        <f t="shared" si="30"/>
        <v>45321</v>
      </c>
      <c r="BO353" s="36">
        <f t="shared" si="31"/>
        <v>45655</v>
      </c>
      <c r="BP353" s="37" t="e">
        <f>IF(((#REF!-$BN353)/($BO353-$BN353))&gt;=100%,100%,((#REF!-$BN353)/($BO353-$BN353)))</f>
        <v>#REF!</v>
      </c>
      <c r="BQ353" s="29">
        <f t="shared" si="27"/>
        <v>79310000</v>
      </c>
      <c r="BR353" s="23" t="e">
        <f>+IF(BK353="1 SI","FINALIZADO",IF($BO353&lt;=#REF!,"FINALIZADO","EJECUCIÓN"))</f>
        <v>#REF!</v>
      </c>
      <c r="BS353" s="23">
        <v>79310000</v>
      </c>
      <c r="BT353" s="23">
        <f>+Tabla3[[#This Row],[VALOR TOTAL DE CONTRATO (ANTES DE LIQUIDACIÓN - LIBERACIÓN DE SALDOS)]]-Tabla3[[#This Row],[RECURSO TOTALES DESEMBOLSADOS]]</f>
        <v>0</v>
      </c>
      <c r="BU353" s="23"/>
      <c r="BW353" s="23" t="s">
        <v>98</v>
      </c>
      <c r="BX353" s="23" t="str">
        <f t="shared" si="28"/>
        <v>enero</v>
      </c>
      <c r="BY353" s="23" t="s">
        <v>113</v>
      </c>
      <c r="BZ353" s="23" t="s">
        <v>113</v>
      </c>
      <c r="CA353" s="23" t="s">
        <v>113</v>
      </c>
      <c r="CB353" t="s">
        <v>117</v>
      </c>
      <c r="CC353" t="s">
        <v>118</v>
      </c>
    </row>
    <row r="354" spans="1:81" x14ac:dyDescent="0.25">
      <c r="A354" s="23">
        <v>2024</v>
      </c>
      <c r="B354" s="25">
        <v>332</v>
      </c>
      <c r="C354" s="23" t="s">
        <v>87</v>
      </c>
      <c r="D354" t="s">
        <v>88</v>
      </c>
      <c r="E354" t="s">
        <v>89</v>
      </c>
      <c r="F354" t="s">
        <v>90</v>
      </c>
      <c r="G354" t="s">
        <v>91</v>
      </c>
      <c r="H354" s="23" t="s">
        <v>92</v>
      </c>
      <c r="I354" s="23" t="s">
        <v>119</v>
      </c>
      <c r="J354" t="s">
        <v>2626</v>
      </c>
      <c r="K354" s="23" t="s">
        <v>95</v>
      </c>
      <c r="L354" s="20" t="s">
        <v>2203</v>
      </c>
      <c r="M354" s="28" t="s">
        <v>2627</v>
      </c>
      <c r="N354" s="23"/>
      <c r="O354" s="23" t="s">
        <v>98</v>
      </c>
      <c r="P354" s="20" t="s">
        <v>2185</v>
      </c>
      <c r="Q354" s="20" t="s">
        <v>2185</v>
      </c>
      <c r="R354" t="s">
        <v>2628</v>
      </c>
      <c r="S354" t="s">
        <v>2629</v>
      </c>
      <c r="T354" t="s">
        <v>2630</v>
      </c>
      <c r="U354" s="6">
        <v>79310000</v>
      </c>
      <c r="V354" s="6">
        <v>79310000</v>
      </c>
      <c r="W354" s="29">
        <v>7210000</v>
      </c>
      <c r="X354" s="29">
        <v>0</v>
      </c>
      <c r="Y354" s="23" t="s">
        <v>104</v>
      </c>
      <c r="Z354" t="s">
        <v>98</v>
      </c>
      <c r="AA354" t="s">
        <v>105</v>
      </c>
      <c r="AB354" s="30"/>
      <c r="AC354" s="30"/>
      <c r="AD354" s="30"/>
      <c r="AE354" s="24">
        <v>7324</v>
      </c>
      <c r="AF354" s="31">
        <v>45295</v>
      </c>
      <c r="AG354">
        <v>58324</v>
      </c>
      <c r="AH354" s="26">
        <v>45323</v>
      </c>
      <c r="AI354" s="32" t="s">
        <v>106</v>
      </c>
      <c r="AJ354" t="s">
        <v>2631</v>
      </c>
      <c r="AK354" s="33"/>
      <c r="AL354" t="s">
        <v>98</v>
      </c>
      <c r="AM354" s="26">
        <v>45322</v>
      </c>
      <c r="AN354" s="23" t="s">
        <v>108</v>
      </c>
      <c r="AO354" s="23" t="s">
        <v>108</v>
      </c>
      <c r="AP354" t="s">
        <v>109</v>
      </c>
      <c r="AQ354" t="s">
        <v>2190</v>
      </c>
      <c r="AR354" t="s">
        <v>2191</v>
      </c>
      <c r="AS354" t="s">
        <v>2192</v>
      </c>
      <c r="AT354" s="23">
        <v>80111600</v>
      </c>
      <c r="AU354" s="41" t="s">
        <v>2632</v>
      </c>
      <c r="AV354" s="23" t="s">
        <v>113</v>
      </c>
      <c r="AW354" s="20" t="s">
        <v>114</v>
      </c>
      <c r="AX354" s="26">
        <v>45322</v>
      </c>
      <c r="AY354" s="20" t="s">
        <v>144</v>
      </c>
      <c r="AZ354" s="26">
        <v>45322</v>
      </c>
      <c r="BA354" s="26">
        <v>45324</v>
      </c>
      <c r="BB354" s="26">
        <v>45657</v>
      </c>
      <c r="BC354" s="35">
        <f>+Tabla3[[#This Row],[FECHA TERMINACION
(INICIAL)]]-Tabla3[[#This Row],[FECHA INICIO]]</f>
        <v>333</v>
      </c>
      <c r="BD354" s="35">
        <f>+Tabla3[[#This Row],[PLAZO DE EJECUCIÓN EN DÍAS (INICIAL)]]/30</f>
        <v>11.1</v>
      </c>
      <c r="BE354" t="s">
        <v>1649</v>
      </c>
      <c r="BF354" s="29">
        <f>+[1]BD_2!E355</f>
        <v>240333</v>
      </c>
      <c r="BG354" s="29">
        <f>[1]BD_2!BA355</f>
        <v>0</v>
      </c>
      <c r="BH354" s="23">
        <f>[1]BD_2!CF355</f>
        <v>0</v>
      </c>
      <c r="BI354" s="23">
        <f>+COUNTIF(Tabla3[[#This Row],[VALOR REDUCIDO]:[TOTAL TIEMPO PRORROGADO EN DÍAS
]],"&lt;&gt;0")</f>
        <v>1</v>
      </c>
      <c r="BJ354" s="23" t="str">
        <f>+[1]BD_2!CG355</f>
        <v>2 NO</v>
      </c>
      <c r="BK354" s="26" t="str">
        <f>[1]BD_2!CL355</f>
        <v>1 SI</v>
      </c>
      <c r="BL354" s="23" t="s">
        <v>98</v>
      </c>
      <c r="BM354">
        <f t="shared" si="29"/>
        <v>333</v>
      </c>
      <c r="BN354" s="36">
        <f t="shared" si="30"/>
        <v>45324</v>
      </c>
      <c r="BO354" s="36">
        <f t="shared" si="31"/>
        <v>45657</v>
      </c>
      <c r="BP354" s="37" t="e">
        <f>IF(((#REF!-$BN354)/($BO354-$BN354))&gt;=100%,100%,((#REF!-$BN354)/($BO354-$BN354)))</f>
        <v>#REF!</v>
      </c>
      <c r="BQ354" s="29">
        <f t="shared" si="27"/>
        <v>79069667</v>
      </c>
      <c r="BR354" s="23" t="str">
        <f>+IF(BK354="1 SI","FINALIZADO",IF($BO354&lt;=#REF!,"FINALIZADO","EJECUCIÓN"))</f>
        <v>FINALIZADO</v>
      </c>
      <c r="BS354" s="23">
        <v>35809667</v>
      </c>
      <c r="BT354" s="23">
        <f>+Tabla3[[#This Row],[VALOR TOTAL DE CONTRATO (ANTES DE LIQUIDACIÓN - LIBERACIÓN DE SALDOS)]]-Tabla3[[#This Row],[RECURSO TOTALES DESEMBOLSADOS]]</f>
        <v>43260000</v>
      </c>
      <c r="BU354" s="23"/>
      <c r="BW354" s="23" t="s">
        <v>98</v>
      </c>
      <c r="BX354" s="23" t="str">
        <f t="shared" si="28"/>
        <v>enero</v>
      </c>
      <c r="BY354" s="23" t="s">
        <v>113</v>
      </c>
      <c r="BZ354" s="23" t="s">
        <v>113</v>
      </c>
      <c r="CA354" s="23" t="s">
        <v>113</v>
      </c>
      <c r="CB354" t="s">
        <v>117</v>
      </c>
      <c r="CC354" t="s">
        <v>118</v>
      </c>
    </row>
    <row r="355" spans="1:81" x14ac:dyDescent="0.25">
      <c r="A355" s="23">
        <v>2024</v>
      </c>
      <c r="B355" s="25">
        <v>333</v>
      </c>
      <c r="C355" s="23" t="s">
        <v>87</v>
      </c>
      <c r="D355" t="s">
        <v>88</v>
      </c>
      <c r="E355" t="s">
        <v>89</v>
      </c>
      <c r="F355" t="s">
        <v>90</v>
      </c>
      <c r="G355" t="s">
        <v>91</v>
      </c>
      <c r="H355" s="23" t="s">
        <v>92</v>
      </c>
      <c r="I355" s="23" t="s">
        <v>119</v>
      </c>
      <c r="J355" t="s">
        <v>2633</v>
      </c>
      <c r="K355" s="23" t="s">
        <v>95</v>
      </c>
      <c r="L355" s="20" t="s">
        <v>2634</v>
      </c>
      <c r="M355" s="28" t="s">
        <v>2635</v>
      </c>
      <c r="N355" s="23"/>
      <c r="O355" s="23" t="s">
        <v>98</v>
      </c>
      <c r="P355" s="20" t="s">
        <v>1514</v>
      </c>
      <c r="Q355" s="20" t="s">
        <v>1514</v>
      </c>
      <c r="R355" t="s">
        <v>2636</v>
      </c>
      <c r="S355" t="s">
        <v>2637</v>
      </c>
      <c r="T355" t="s">
        <v>2638</v>
      </c>
      <c r="U355" s="6">
        <v>56886667</v>
      </c>
      <c r="V355" s="6">
        <v>56886667</v>
      </c>
      <c r="W355" s="29">
        <v>5300000</v>
      </c>
      <c r="X355" s="29">
        <v>0</v>
      </c>
      <c r="Y355" s="23" t="s">
        <v>104</v>
      </c>
      <c r="Z355" t="s">
        <v>98</v>
      </c>
      <c r="AA355" t="s">
        <v>105</v>
      </c>
      <c r="AB355" s="30"/>
      <c r="AC355" s="30"/>
      <c r="AD355" s="30"/>
      <c r="AE355" s="24">
        <v>9024</v>
      </c>
      <c r="AF355" s="31">
        <v>45300</v>
      </c>
      <c r="AG355">
        <v>90224</v>
      </c>
      <c r="AH355" s="26" t="s">
        <v>2639</v>
      </c>
      <c r="AI355" s="32" t="s">
        <v>106</v>
      </c>
      <c r="AJ355" t="s">
        <v>1518</v>
      </c>
      <c r="AK355" s="33"/>
      <c r="AL355" t="s">
        <v>98</v>
      </c>
      <c r="AM355" s="26">
        <v>45334</v>
      </c>
      <c r="AN355" s="23" t="s">
        <v>108</v>
      </c>
      <c r="AO355" s="23" t="s">
        <v>108</v>
      </c>
      <c r="AP355" t="s">
        <v>109</v>
      </c>
      <c r="AQ355" t="s">
        <v>1519</v>
      </c>
      <c r="AR355" t="s">
        <v>1803</v>
      </c>
      <c r="AS355" t="s">
        <v>1514</v>
      </c>
      <c r="AT355" s="23">
        <v>80111600</v>
      </c>
      <c r="AU355" s="41" t="s">
        <v>2640</v>
      </c>
      <c r="AV355" s="23" t="s">
        <v>113</v>
      </c>
      <c r="AW355" s="20" t="s">
        <v>114</v>
      </c>
      <c r="AX355" s="26">
        <v>45331</v>
      </c>
      <c r="AY355" s="20" t="s">
        <v>115</v>
      </c>
      <c r="AZ355" s="26">
        <v>45331</v>
      </c>
      <c r="BA355" s="26">
        <v>45335</v>
      </c>
      <c r="BB355" s="26">
        <v>45657</v>
      </c>
      <c r="BC355" s="35">
        <f>+Tabla3[[#This Row],[FECHA TERMINACION
(INICIAL)]]-Tabla3[[#This Row],[FECHA INICIO]]</f>
        <v>322</v>
      </c>
      <c r="BD355" s="35">
        <f>+Tabla3[[#This Row],[PLAZO DE EJECUCIÓN EN DÍAS (INICIAL)]]/30</f>
        <v>10.733333333333333</v>
      </c>
      <c r="BE355" t="s">
        <v>2641</v>
      </c>
      <c r="BF355" s="29">
        <f>+[1]BD_2!E356</f>
        <v>0</v>
      </c>
      <c r="BG355" s="29">
        <f>[1]BD_2!BA356</f>
        <v>0</v>
      </c>
      <c r="BH355" s="23">
        <f>[1]BD_2!CF356</f>
        <v>0</v>
      </c>
      <c r="BI355" s="23">
        <f>+COUNTIF(Tabla3[[#This Row],[VALOR REDUCIDO]:[TOTAL TIEMPO PRORROGADO EN DÍAS
]],"&lt;&gt;0")</f>
        <v>0</v>
      </c>
      <c r="BJ355" s="23" t="str">
        <f>+[1]BD_2!CG356</f>
        <v>2 NO</v>
      </c>
      <c r="BK355" s="26" t="str">
        <f>[1]BD_2!CL356</f>
        <v>2 NO</v>
      </c>
      <c r="BL355" s="23" t="s">
        <v>98</v>
      </c>
      <c r="BM355">
        <f t="shared" si="29"/>
        <v>322</v>
      </c>
      <c r="BN355" s="36">
        <f t="shared" si="30"/>
        <v>45335</v>
      </c>
      <c r="BO355" s="36">
        <f t="shared" si="31"/>
        <v>45657</v>
      </c>
      <c r="BP355" s="37" t="e">
        <f>IF(((#REF!-$BN355)/($BO355-$BN355))&gt;=100%,100%,((#REF!-$BN355)/($BO355-$BN355)))</f>
        <v>#REF!</v>
      </c>
      <c r="BQ355" s="29">
        <f t="shared" si="27"/>
        <v>56886667</v>
      </c>
      <c r="BR355" s="23" t="e">
        <f>+IF(BK355="1 SI","FINALIZADO",IF($BO355&lt;=#REF!,"FINALIZADO","EJECUCIÓN"))</f>
        <v>#REF!</v>
      </c>
      <c r="BS355" s="23">
        <v>56180000</v>
      </c>
      <c r="BT355" s="23">
        <f>+Tabla3[[#This Row],[VALOR TOTAL DE CONTRATO (ANTES DE LIQUIDACIÓN - LIBERACIÓN DE SALDOS)]]-Tabla3[[#This Row],[RECURSO TOTALES DESEMBOLSADOS]]</f>
        <v>706667</v>
      </c>
      <c r="BU355" s="23"/>
      <c r="BW355" s="23" t="s">
        <v>98</v>
      </c>
      <c r="BX355" s="23" t="str">
        <f t="shared" si="28"/>
        <v>febrero</v>
      </c>
      <c r="BY355" s="23" t="s">
        <v>113</v>
      </c>
      <c r="BZ355" s="23" t="s">
        <v>113</v>
      </c>
      <c r="CA355" s="23" t="s">
        <v>113</v>
      </c>
      <c r="CB355" t="s">
        <v>117</v>
      </c>
      <c r="CC355" t="s">
        <v>118</v>
      </c>
    </row>
    <row r="356" spans="1:81" x14ac:dyDescent="0.25">
      <c r="A356" s="23">
        <v>2024</v>
      </c>
      <c r="B356" s="25">
        <v>335</v>
      </c>
      <c r="C356" s="23" t="s">
        <v>87</v>
      </c>
      <c r="D356" t="s">
        <v>88</v>
      </c>
      <c r="E356" t="s">
        <v>89</v>
      </c>
      <c r="F356" t="s">
        <v>90</v>
      </c>
      <c r="G356" t="s">
        <v>91</v>
      </c>
      <c r="H356" s="23" t="s">
        <v>92</v>
      </c>
      <c r="I356" s="23" t="s">
        <v>119</v>
      </c>
      <c r="J356" t="s">
        <v>2642</v>
      </c>
      <c r="K356" s="23" t="s">
        <v>95</v>
      </c>
      <c r="L356" s="20" t="s">
        <v>783</v>
      </c>
      <c r="M356" s="28" t="s">
        <v>2643</v>
      </c>
      <c r="N356" s="23"/>
      <c r="O356" s="23" t="s">
        <v>98</v>
      </c>
      <c r="P356" s="20" t="s">
        <v>2185</v>
      </c>
      <c r="Q356" s="20" t="s">
        <v>2185</v>
      </c>
      <c r="R356" t="s">
        <v>2644</v>
      </c>
      <c r="S356" t="s">
        <v>2645</v>
      </c>
      <c r="T356" t="s">
        <v>2646</v>
      </c>
      <c r="U356" s="6">
        <v>57200000</v>
      </c>
      <c r="V356" s="6">
        <v>57200000</v>
      </c>
      <c r="W356" s="29">
        <v>5200000</v>
      </c>
      <c r="X356" s="29">
        <v>0</v>
      </c>
      <c r="Y356" s="23" t="s">
        <v>104</v>
      </c>
      <c r="Z356" t="s">
        <v>98</v>
      </c>
      <c r="AA356" t="s">
        <v>105</v>
      </c>
      <c r="AB356" s="30"/>
      <c r="AC356" s="30"/>
      <c r="AD356" s="30"/>
      <c r="AE356" s="24">
        <v>7224</v>
      </c>
      <c r="AF356" s="31">
        <v>45295</v>
      </c>
      <c r="AG356">
        <v>75124</v>
      </c>
      <c r="AH356" s="26">
        <v>45330</v>
      </c>
      <c r="AI356" s="32" t="s">
        <v>106</v>
      </c>
      <c r="AJ356" t="s">
        <v>2189</v>
      </c>
      <c r="AK356" s="33"/>
      <c r="AL356" t="s">
        <v>98</v>
      </c>
      <c r="AM356" s="26">
        <v>45327</v>
      </c>
      <c r="AN356" s="23" t="s">
        <v>108</v>
      </c>
      <c r="AO356" s="23" t="s">
        <v>108</v>
      </c>
      <c r="AP356" t="s">
        <v>109</v>
      </c>
      <c r="AQ356" t="s">
        <v>2190</v>
      </c>
      <c r="AR356" t="s">
        <v>2191</v>
      </c>
      <c r="AS356" t="s">
        <v>2192</v>
      </c>
      <c r="AT356" s="23">
        <v>80111600</v>
      </c>
      <c r="AU356" s="41" t="s">
        <v>2647</v>
      </c>
      <c r="AV356" s="23" t="s">
        <v>113</v>
      </c>
      <c r="AW356" s="20" t="s">
        <v>114</v>
      </c>
      <c r="AX356" s="26">
        <v>45327</v>
      </c>
      <c r="AY356" s="20" t="s">
        <v>144</v>
      </c>
      <c r="AZ356" s="26">
        <v>45327</v>
      </c>
      <c r="BA356" s="26">
        <v>45330</v>
      </c>
      <c r="BB356" s="26">
        <v>45657</v>
      </c>
      <c r="BC356" s="35">
        <f>+Tabla3[[#This Row],[FECHA TERMINACION
(INICIAL)]]-Tabla3[[#This Row],[FECHA INICIO]]</f>
        <v>327</v>
      </c>
      <c r="BD356" s="35">
        <f>+Tabla3[[#This Row],[PLAZO DE EJECUCIÓN EN DÍAS (INICIAL)]]/30</f>
        <v>10.9</v>
      </c>
      <c r="BE356" t="s">
        <v>1763</v>
      </c>
      <c r="BF356" s="29">
        <f>+[1]BD_2!E358</f>
        <v>0</v>
      </c>
      <c r="BG356" s="29">
        <f>[1]BD_2!BA358</f>
        <v>0</v>
      </c>
      <c r="BH356" s="23">
        <f>[1]BD_2!CF358</f>
        <v>0</v>
      </c>
      <c r="BI356" s="23">
        <f>+COUNTIF(Tabla3[[#This Row],[VALOR REDUCIDO]:[TOTAL TIEMPO PRORROGADO EN DÍAS
]],"&lt;&gt;0")</f>
        <v>0</v>
      </c>
      <c r="BJ356" s="23" t="str">
        <f>+[1]BD_2!CG358</f>
        <v>2 NO</v>
      </c>
      <c r="BK356" s="26" t="str">
        <f>[1]BD_2!CL358</f>
        <v>2 NO</v>
      </c>
      <c r="BL356" s="23" t="s">
        <v>98</v>
      </c>
      <c r="BM356">
        <f t="shared" si="29"/>
        <v>327</v>
      </c>
      <c r="BN356" s="36">
        <f t="shared" si="30"/>
        <v>45330</v>
      </c>
      <c r="BO356" s="36">
        <f t="shared" si="31"/>
        <v>45657</v>
      </c>
      <c r="BP356" s="37" t="e">
        <f>IF(((#REF!-$BN356)/($BO356-$BN356))&gt;=100%,100%,((#REF!-$BN356)/($BO356-$BN356)))</f>
        <v>#REF!</v>
      </c>
      <c r="BQ356" s="29">
        <f t="shared" si="27"/>
        <v>57200000</v>
      </c>
      <c r="BR356" s="23" t="e">
        <f>+IF(BK356="1 SI","FINALIZADO",IF($BO356&lt;=#REF!,"FINALIZADO","EJECUCIÓN"))</f>
        <v>#REF!</v>
      </c>
      <c r="BS356" s="23">
        <v>55986667</v>
      </c>
      <c r="BT356" s="23">
        <f>+Tabla3[[#This Row],[VALOR TOTAL DE CONTRATO (ANTES DE LIQUIDACIÓN - LIBERACIÓN DE SALDOS)]]-Tabla3[[#This Row],[RECURSO TOTALES DESEMBOLSADOS]]</f>
        <v>1213333</v>
      </c>
      <c r="BU356" s="23"/>
      <c r="BW356" s="23" t="s">
        <v>98</v>
      </c>
      <c r="BX356" s="23" t="str">
        <f t="shared" si="28"/>
        <v>febrero</v>
      </c>
      <c r="BY356" s="23" t="s">
        <v>113</v>
      </c>
      <c r="BZ356" s="23" t="s">
        <v>113</v>
      </c>
      <c r="CA356" s="23" t="s">
        <v>113</v>
      </c>
      <c r="CB356" t="s">
        <v>117</v>
      </c>
      <c r="CC356" t="s">
        <v>118</v>
      </c>
    </row>
    <row r="357" spans="1:81" x14ac:dyDescent="0.25">
      <c r="A357" s="23">
        <v>2024</v>
      </c>
      <c r="B357" s="25">
        <v>336</v>
      </c>
      <c r="C357" s="23" t="s">
        <v>87</v>
      </c>
      <c r="D357" t="s">
        <v>88</v>
      </c>
      <c r="E357" t="s">
        <v>89</v>
      </c>
      <c r="F357" t="s">
        <v>90</v>
      </c>
      <c r="G357" t="s">
        <v>91</v>
      </c>
      <c r="H357" s="23" t="s">
        <v>92</v>
      </c>
      <c r="I357" s="23" t="s">
        <v>119</v>
      </c>
      <c r="J357" t="s">
        <v>2648</v>
      </c>
      <c r="K357" s="23" t="s">
        <v>95</v>
      </c>
      <c r="L357" s="20" t="s">
        <v>643</v>
      </c>
      <c r="M357" s="28" t="s">
        <v>2649</v>
      </c>
      <c r="N357" s="23"/>
      <c r="O357" s="23" t="s">
        <v>98</v>
      </c>
      <c r="P357" s="20" t="s">
        <v>2185</v>
      </c>
      <c r="Q357" s="20" t="s">
        <v>2185</v>
      </c>
      <c r="R357" t="s">
        <v>2650</v>
      </c>
      <c r="S357" t="s">
        <v>2651</v>
      </c>
      <c r="T357" t="s">
        <v>2652</v>
      </c>
      <c r="U357" s="6">
        <v>100100000</v>
      </c>
      <c r="V357" s="6">
        <v>100100000</v>
      </c>
      <c r="W357" s="29">
        <v>9100000</v>
      </c>
      <c r="X357" s="29">
        <v>0</v>
      </c>
      <c r="Y357" s="23" t="s">
        <v>104</v>
      </c>
      <c r="Z357" t="s">
        <v>98</v>
      </c>
      <c r="AA357" t="s">
        <v>105</v>
      </c>
      <c r="AB357" s="30"/>
      <c r="AC357" s="30"/>
      <c r="AD357" s="30"/>
      <c r="AE357" s="24">
        <v>7424</v>
      </c>
      <c r="AF357" s="31">
        <v>45295</v>
      </c>
      <c r="AG357">
        <v>72124</v>
      </c>
      <c r="AH357" s="26">
        <v>45330</v>
      </c>
      <c r="AI357" s="32" t="s">
        <v>106</v>
      </c>
      <c r="AJ357" t="s">
        <v>2653</v>
      </c>
      <c r="AK357" s="33"/>
      <c r="AL357" t="s">
        <v>98</v>
      </c>
      <c r="AM357" s="26">
        <v>45327</v>
      </c>
      <c r="AN357" s="23" t="s">
        <v>108</v>
      </c>
      <c r="AO357" s="23" t="s">
        <v>108</v>
      </c>
      <c r="AP357" t="s">
        <v>109</v>
      </c>
      <c r="AQ357" t="s">
        <v>2654</v>
      </c>
      <c r="AR357" t="s">
        <v>2655</v>
      </c>
      <c r="AS357" t="s">
        <v>2192</v>
      </c>
      <c r="AT357" s="23">
        <v>80111600</v>
      </c>
      <c r="AU357" s="41" t="s">
        <v>2656</v>
      </c>
      <c r="AV357" s="23" t="s">
        <v>113</v>
      </c>
      <c r="AW357" s="20" t="s">
        <v>114</v>
      </c>
      <c r="AX357" s="26">
        <v>45327</v>
      </c>
      <c r="AY357" s="20" t="s">
        <v>144</v>
      </c>
      <c r="AZ357" s="26">
        <v>45327</v>
      </c>
      <c r="BA357" s="26">
        <v>45330</v>
      </c>
      <c r="BB357" s="26">
        <v>45657</v>
      </c>
      <c r="BC357" s="35">
        <f>+Tabla3[[#This Row],[FECHA TERMINACION
(INICIAL)]]-Tabla3[[#This Row],[FECHA INICIO]]</f>
        <v>327</v>
      </c>
      <c r="BD357" s="35">
        <f>+Tabla3[[#This Row],[PLAZO DE EJECUCIÓN EN DÍAS (INICIAL)]]/30</f>
        <v>10.9</v>
      </c>
      <c r="BE357" t="s">
        <v>1649</v>
      </c>
      <c r="BF357" s="29">
        <f>+[1]BD_2!E359</f>
        <v>0</v>
      </c>
      <c r="BG357" s="29">
        <f>[1]BD_2!BA359</f>
        <v>0</v>
      </c>
      <c r="BH357" s="23">
        <f>[1]BD_2!CF359</f>
        <v>0</v>
      </c>
      <c r="BI357" s="23">
        <f>+COUNTIF(Tabla3[[#This Row],[VALOR REDUCIDO]:[TOTAL TIEMPO PRORROGADO EN DÍAS
]],"&lt;&gt;0")</f>
        <v>0</v>
      </c>
      <c r="BJ357" s="23" t="str">
        <f>+[1]BD_2!CG359</f>
        <v>2 NO</v>
      </c>
      <c r="BK357" s="26" t="str">
        <f>[1]BD_2!CL359</f>
        <v>2 NO</v>
      </c>
      <c r="BL357" s="23" t="s">
        <v>98</v>
      </c>
      <c r="BM357">
        <f t="shared" si="29"/>
        <v>327</v>
      </c>
      <c r="BN357" s="36">
        <f t="shared" si="30"/>
        <v>45330</v>
      </c>
      <c r="BO357" s="36">
        <f t="shared" si="31"/>
        <v>45657</v>
      </c>
      <c r="BP357" s="37" t="e">
        <f>IF(((#REF!-$BN357)/($BO357-$BN357))&gt;=100%,100%,((#REF!-$BN357)/($BO357-$BN357)))</f>
        <v>#REF!</v>
      </c>
      <c r="BQ357" s="29">
        <f t="shared" si="27"/>
        <v>100100000</v>
      </c>
      <c r="BR357" s="23" t="e">
        <f>+IF(BK357="1 SI","FINALIZADO",IF($BO357&lt;=#REF!,"FINALIZADO","EJECUCIÓN"))</f>
        <v>#REF!</v>
      </c>
      <c r="BS357" s="23">
        <v>97976667</v>
      </c>
      <c r="BT357" s="23">
        <f>+Tabla3[[#This Row],[VALOR TOTAL DE CONTRATO (ANTES DE LIQUIDACIÓN - LIBERACIÓN DE SALDOS)]]-Tabla3[[#This Row],[RECURSO TOTALES DESEMBOLSADOS]]</f>
        <v>2123333</v>
      </c>
      <c r="BU357" s="23"/>
      <c r="BW357" s="23" t="s">
        <v>98</v>
      </c>
      <c r="BX357" s="23" t="str">
        <f t="shared" si="28"/>
        <v>febrero</v>
      </c>
      <c r="BY357" s="23" t="s">
        <v>113</v>
      </c>
      <c r="BZ357" s="23" t="s">
        <v>113</v>
      </c>
      <c r="CA357" s="23" t="s">
        <v>113</v>
      </c>
      <c r="CB357" t="s">
        <v>117</v>
      </c>
      <c r="CC357" t="s">
        <v>118</v>
      </c>
    </row>
    <row r="358" spans="1:81" x14ac:dyDescent="0.25">
      <c r="A358" s="23">
        <v>2024</v>
      </c>
      <c r="B358" s="25">
        <v>337</v>
      </c>
      <c r="C358" s="23" t="s">
        <v>87</v>
      </c>
      <c r="D358" t="s">
        <v>88</v>
      </c>
      <c r="E358" t="s">
        <v>89</v>
      </c>
      <c r="F358" t="s">
        <v>90</v>
      </c>
      <c r="G358" t="s">
        <v>91</v>
      </c>
      <c r="H358" s="23" t="s">
        <v>92</v>
      </c>
      <c r="I358" s="23" t="s">
        <v>119</v>
      </c>
      <c r="J358" t="s">
        <v>2657</v>
      </c>
      <c r="K358" s="23" t="s">
        <v>95</v>
      </c>
      <c r="L358" s="20" t="s">
        <v>643</v>
      </c>
      <c r="M358" s="28" t="s">
        <v>2658</v>
      </c>
      <c r="N358" s="23"/>
      <c r="O358" s="23" t="s">
        <v>98</v>
      </c>
      <c r="P358" s="20" t="s">
        <v>693</v>
      </c>
      <c r="Q358" t="s">
        <v>693</v>
      </c>
      <c r="R358" t="s">
        <v>2659</v>
      </c>
      <c r="S358" t="s">
        <v>2660</v>
      </c>
      <c r="T358" t="s">
        <v>1527</v>
      </c>
      <c r="U358" s="6">
        <v>77000000</v>
      </c>
      <c r="V358" s="6">
        <v>77000000</v>
      </c>
      <c r="W358" s="29">
        <v>7000000</v>
      </c>
      <c r="X358" s="29">
        <v>0</v>
      </c>
      <c r="Y358" s="23" t="s">
        <v>104</v>
      </c>
      <c r="Z358" t="s">
        <v>98</v>
      </c>
      <c r="AA358" t="s">
        <v>105</v>
      </c>
      <c r="AB358" s="30"/>
      <c r="AC358" s="30"/>
      <c r="AD358" s="30"/>
      <c r="AE358" s="24">
        <v>1924</v>
      </c>
      <c r="AF358" s="31">
        <v>45294</v>
      </c>
      <c r="AG358">
        <v>46324</v>
      </c>
      <c r="AH358" s="26">
        <v>45320</v>
      </c>
      <c r="AI358" s="32" t="s">
        <v>106</v>
      </c>
      <c r="AJ358" t="s">
        <v>1372</v>
      </c>
      <c r="AK358" s="33"/>
      <c r="AL358" t="s">
        <v>98</v>
      </c>
      <c r="AM358" s="26">
        <v>45317</v>
      </c>
      <c r="AN358" s="23" t="s">
        <v>108</v>
      </c>
      <c r="AO358" s="23" t="s">
        <v>108</v>
      </c>
      <c r="AP358" t="s">
        <v>109</v>
      </c>
      <c r="AQ358" t="s">
        <v>1528</v>
      </c>
      <c r="AR358" t="s">
        <v>1529</v>
      </c>
      <c r="AS358" t="s">
        <v>700</v>
      </c>
      <c r="AT358" s="23">
        <v>80111600</v>
      </c>
      <c r="AU358" s="41" t="s">
        <v>2661</v>
      </c>
      <c r="AV358" s="23" t="s">
        <v>113</v>
      </c>
      <c r="AW358" s="20" t="s">
        <v>114</v>
      </c>
      <c r="AX358" s="26">
        <v>45317</v>
      </c>
      <c r="AY358" s="20" t="s">
        <v>115</v>
      </c>
      <c r="AZ358" s="26">
        <v>45317</v>
      </c>
      <c r="BA358" s="26">
        <v>45320</v>
      </c>
      <c r="BB358" s="26">
        <v>45654</v>
      </c>
      <c r="BC358" s="35">
        <f>+Tabla3[[#This Row],[FECHA TERMINACION
(INICIAL)]]-Tabla3[[#This Row],[FECHA INICIO]]</f>
        <v>334</v>
      </c>
      <c r="BD358" s="35">
        <f>+Tabla3[[#This Row],[PLAZO DE EJECUCIÓN EN DÍAS (INICIAL)]]/30</f>
        <v>11.133333333333333</v>
      </c>
      <c r="BE358" t="s">
        <v>2662</v>
      </c>
      <c r="BF358" s="29">
        <f>+[1]BD_2!E360</f>
        <v>0</v>
      </c>
      <c r="BG358" s="29">
        <f>[1]BD_2!BA360</f>
        <v>0</v>
      </c>
      <c r="BH358" s="23">
        <f>[1]BD_2!CF360</f>
        <v>0</v>
      </c>
      <c r="BI358" s="23">
        <f>+COUNTIF(Tabla3[[#This Row],[VALOR REDUCIDO]:[TOTAL TIEMPO PRORROGADO EN DÍAS
]],"&lt;&gt;0")</f>
        <v>0</v>
      </c>
      <c r="BJ358" s="23" t="str">
        <f>+[1]BD_2!CG360</f>
        <v>2 NO</v>
      </c>
      <c r="BK358" s="26" t="str">
        <f>[1]BD_2!CL360</f>
        <v>2 NO</v>
      </c>
      <c r="BL358" s="23" t="s">
        <v>98</v>
      </c>
      <c r="BM358">
        <f t="shared" si="29"/>
        <v>334</v>
      </c>
      <c r="BN358" s="36">
        <f t="shared" si="30"/>
        <v>45320</v>
      </c>
      <c r="BO358" s="36">
        <f t="shared" si="31"/>
        <v>45654</v>
      </c>
      <c r="BP358" s="37" t="e">
        <f>IF(((#REF!-$BN358)/($BO358-$BN358))&gt;=100%,100%,((#REF!-$BN358)/($BO358-$BN358)))</f>
        <v>#REF!</v>
      </c>
      <c r="BQ358" s="29">
        <f t="shared" si="27"/>
        <v>77000000</v>
      </c>
      <c r="BR358" s="23" t="e">
        <f>+IF(BK358="1 SI","FINALIZADO",IF($BO358&lt;=#REF!,"FINALIZADO","EJECUCIÓN"))</f>
        <v>#REF!</v>
      </c>
      <c r="BS358" s="23">
        <v>77000000</v>
      </c>
      <c r="BT358" s="23">
        <f>+Tabla3[[#This Row],[VALOR TOTAL DE CONTRATO (ANTES DE LIQUIDACIÓN - LIBERACIÓN DE SALDOS)]]-Tabla3[[#This Row],[RECURSO TOTALES DESEMBOLSADOS]]</f>
        <v>0</v>
      </c>
      <c r="BU358" s="23"/>
      <c r="BW358" s="23" t="s">
        <v>98</v>
      </c>
      <c r="BX358" s="23" t="str">
        <f t="shared" si="28"/>
        <v>enero</v>
      </c>
      <c r="BY358" s="23" t="s">
        <v>113</v>
      </c>
      <c r="BZ358" s="23" t="s">
        <v>113</v>
      </c>
      <c r="CA358" s="23" t="s">
        <v>113</v>
      </c>
      <c r="CB358" t="s">
        <v>117</v>
      </c>
      <c r="CC358" t="s">
        <v>118</v>
      </c>
    </row>
    <row r="359" spans="1:81" x14ac:dyDescent="0.25">
      <c r="A359" s="23">
        <v>2024</v>
      </c>
      <c r="B359" s="25">
        <v>338</v>
      </c>
      <c r="C359" s="23" t="s">
        <v>87</v>
      </c>
      <c r="D359" t="s">
        <v>88</v>
      </c>
      <c r="E359" t="s">
        <v>89</v>
      </c>
      <c r="F359" t="s">
        <v>90</v>
      </c>
      <c r="G359" t="s">
        <v>91</v>
      </c>
      <c r="H359" s="23" t="s">
        <v>92</v>
      </c>
      <c r="I359" s="23" t="s">
        <v>93</v>
      </c>
      <c r="J359" t="s">
        <v>2663</v>
      </c>
      <c r="K359" s="23" t="s">
        <v>95</v>
      </c>
      <c r="L359" s="20" t="s">
        <v>2664</v>
      </c>
      <c r="M359" s="28" t="s">
        <v>2665</v>
      </c>
      <c r="N359" s="23"/>
      <c r="O359" s="23" t="s">
        <v>98</v>
      </c>
      <c r="P359" s="20" t="s">
        <v>304</v>
      </c>
      <c r="Q359" s="20" t="s">
        <v>304</v>
      </c>
      <c r="R359" t="s">
        <v>2666</v>
      </c>
      <c r="S359" t="s">
        <v>2667</v>
      </c>
      <c r="T359" t="s">
        <v>2668</v>
      </c>
      <c r="U359" s="6">
        <v>37950000</v>
      </c>
      <c r="V359" s="6">
        <v>37950000</v>
      </c>
      <c r="W359" s="29">
        <v>5060000</v>
      </c>
      <c r="X359" s="29">
        <v>0</v>
      </c>
      <c r="Y359" s="23" t="s">
        <v>104</v>
      </c>
      <c r="Z359" t="s">
        <v>98</v>
      </c>
      <c r="AA359" t="s">
        <v>105</v>
      </c>
      <c r="AB359" s="30"/>
      <c r="AC359" s="30"/>
      <c r="AD359" s="30"/>
      <c r="AE359" s="24">
        <v>4424</v>
      </c>
      <c r="AF359" s="31">
        <v>45294</v>
      </c>
      <c r="AG359">
        <v>60924</v>
      </c>
      <c r="AH359" s="26">
        <v>45324</v>
      </c>
      <c r="AI359" s="32" t="s">
        <v>106</v>
      </c>
      <c r="AJ359" t="s">
        <v>308</v>
      </c>
      <c r="AK359" s="33"/>
      <c r="AL359" t="s">
        <v>98</v>
      </c>
      <c r="AM359" s="26">
        <v>45322</v>
      </c>
      <c r="AN359" s="23" t="s">
        <v>108</v>
      </c>
      <c r="AO359" s="23" t="s">
        <v>108</v>
      </c>
      <c r="AP359" t="s">
        <v>109</v>
      </c>
      <c r="AQ359" t="s">
        <v>309</v>
      </c>
      <c r="AR359" t="s">
        <v>310</v>
      </c>
      <c r="AS359" t="s">
        <v>304</v>
      </c>
      <c r="AT359" s="23">
        <v>80111600</v>
      </c>
      <c r="AU359" s="41" t="s">
        <v>2669</v>
      </c>
      <c r="AV359" s="23" t="s">
        <v>98</v>
      </c>
      <c r="AW359" s="20" t="s">
        <v>476</v>
      </c>
      <c r="AX359" s="26" t="s">
        <v>105</v>
      </c>
      <c r="AY359" s="20" t="s">
        <v>477</v>
      </c>
      <c r="AZ359" s="26">
        <v>45324</v>
      </c>
      <c r="BA359" s="26">
        <v>45324</v>
      </c>
      <c r="BB359" s="26">
        <v>45551</v>
      </c>
      <c r="BC359" s="35">
        <f>+Tabla3[[#This Row],[FECHA TERMINACION
(INICIAL)]]-Tabla3[[#This Row],[FECHA INICIO]]</f>
        <v>227</v>
      </c>
      <c r="BD359" s="35">
        <f>+Tabla3[[#This Row],[PLAZO DE EJECUCIÓN EN DÍAS (INICIAL)]]/30</f>
        <v>7.5666666666666664</v>
      </c>
      <c r="BE359" t="s">
        <v>2670</v>
      </c>
      <c r="BF359" s="29">
        <f>+[1]BD_2!E361</f>
        <v>0</v>
      </c>
      <c r="BG359" s="29">
        <f>[1]BD_2!BA361</f>
        <v>17541333</v>
      </c>
      <c r="BH359" s="23">
        <f>[1]BD_2!CF361</f>
        <v>105</v>
      </c>
      <c r="BI359" s="23">
        <f>+COUNTIF(Tabla3[[#This Row],[VALOR REDUCIDO]:[TOTAL TIEMPO PRORROGADO EN DÍAS
]],"&lt;&gt;0")</f>
        <v>2</v>
      </c>
      <c r="BJ359" s="23" t="str">
        <f>+[1]BD_2!CG361</f>
        <v>2 NO</v>
      </c>
      <c r="BK359" s="26" t="str">
        <f>[1]BD_2!CL361</f>
        <v>2 NO</v>
      </c>
      <c r="BL359" s="23" t="s">
        <v>98</v>
      </c>
      <c r="BM359">
        <f t="shared" si="29"/>
        <v>332</v>
      </c>
      <c r="BN359" s="36">
        <f t="shared" si="30"/>
        <v>45324</v>
      </c>
      <c r="BO359" s="36">
        <f t="shared" si="31"/>
        <v>45656</v>
      </c>
      <c r="BP359" s="37" t="e">
        <f>IF(((#REF!-$BN359)/($BO359-$BN359))&gt;=100%,100%,((#REF!-$BN359)/($BO359-$BN359)))</f>
        <v>#REF!</v>
      </c>
      <c r="BQ359" s="29">
        <f t="shared" si="27"/>
        <v>55491333</v>
      </c>
      <c r="BR359" s="23" t="e">
        <f>+IF(BK359="1 SI","FINALIZADO",IF($BO359&lt;=#REF!,"FINALIZADO","EJECUCIÓN"))</f>
        <v>#REF!</v>
      </c>
      <c r="BS359" s="23">
        <v>55491333</v>
      </c>
      <c r="BT359" s="23">
        <f>+Tabla3[[#This Row],[VALOR TOTAL DE CONTRATO (ANTES DE LIQUIDACIÓN - LIBERACIÓN DE SALDOS)]]-Tabla3[[#This Row],[RECURSO TOTALES DESEMBOLSADOS]]</f>
        <v>0</v>
      </c>
      <c r="BU359" s="23"/>
      <c r="BW359" s="23" t="s">
        <v>98</v>
      </c>
      <c r="BX359" s="23" t="str">
        <f t="shared" si="28"/>
        <v>enero</v>
      </c>
      <c r="BY359" s="23" t="s">
        <v>113</v>
      </c>
      <c r="BZ359" s="23" t="s">
        <v>113</v>
      </c>
      <c r="CA359" s="23" t="s">
        <v>113</v>
      </c>
      <c r="CB359" t="s">
        <v>117</v>
      </c>
      <c r="CC359" t="s">
        <v>118</v>
      </c>
    </row>
    <row r="360" spans="1:81" x14ac:dyDescent="0.25">
      <c r="A360" s="23">
        <v>2024</v>
      </c>
      <c r="B360" s="25">
        <v>339</v>
      </c>
      <c r="C360" s="23" t="s">
        <v>87</v>
      </c>
      <c r="D360" t="s">
        <v>88</v>
      </c>
      <c r="E360" t="s">
        <v>89</v>
      </c>
      <c r="F360" t="s">
        <v>90</v>
      </c>
      <c r="G360" t="s">
        <v>91</v>
      </c>
      <c r="H360" s="23" t="s">
        <v>92</v>
      </c>
      <c r="I360" s="23" t="s">
        <v>119</v>
      </c>
      <c r="J360" t="s">
        <v>2671</v>
      </c>
      <c r="K360" s="23" t="s">
        <v>95</v>
      </c>
      <c r="L360" s="20" t="s">
        <v>803</v>
      </c>
      <c r="M360" s="28" t="s">
        <v>2672</v>
      </c>
      <c r="N360" s="23"/>
      <c r="O360" s="23" t="s">
        <v>98</v>
      </c>
      <c r="P360" s="20" t="s">
        <v>304</v>
      </c>
      <c r="Q360" t="s">
        <v>304</v>
      </c>
      <c r="R360" t="s">
        <v>2673</v>
      </c>
      <c r="S360" t="s">
        <v>2674</v>
      </c>
      <c r="T360" t="s">
        <v>2675</v>
      </c>
      <c r="U360" s="6">
        <v>46200000</v>
      </c>
      <c r="V360" s="6">
        <v>46200000</v>
      </c>
      <c r="W360" s="29">
        <v>6000000</v>
      </c>
      <c r="X360" s="29">
        <v>0</v>
      </c>
      <c r="Y360" s="23" t="s">
        <v>104</v>
      </c>
      <c r="Z360" t="s">
        <v>98</v>
      </c>
      <c r="AA360" t="s">
        <v>105</v>
      </c>
      <c r="AB360" s="30"/>
      <c r="AC360" s="30"/>
      <c r="AD360" s="30"/>
      <c r="AE360" s="24">
        <v>4424</v>
      </c>
      <c r="AF360" s="31">
        <v>45294</v>
      </c>
      <c r="AG360">
        <v>74524</v>
      </c>
      <c r="AH360" s="26">
        <v>45330</v>
      </c>
      <c r="AI360" s="32" t="s">
        <v>106</v>
      </c>
      <c r="AJ360" t="s">
        <v>308</v>
      </c>
      <c r="AK360" s="33"/>
      <c r="AL360" t="s">
        <v>98</v>
      </c>
      <c r="AM360" s="26">
        <v>45328</v>
      </c>
      <c r="AN360" s="23" t="s">
        <v>108</v>
      </c>
      <c r="AO360" s="23" t="s">
        <v>108</v>
      </c>
      <c r="AP360" t="s">
        <v>109</v>
      </c>
      <c r="AQ360" t="s">
        <v>309</v>
      </c>
      <c r="AR360" t="s">
        <v>310</v>
      </c>
      <c r="AS360" t="s">
        <v>304</v>
      </c>
      <c r="AT360" s="23">
        <v>80111600</v>
      </c>
      <c r="AU360" s="41" t="s">
        <v>2676</v>
      </c>
      <c r="AV360" s="23" t="s">
        <v>113</v>
      </c>
      <c r="AW360" s="20" t="s">
        <v>114</v>
      </c>
      <c r="AX360" s="26">
        <v>45328</v>
      </c>
      <c r="AY360" s="20" t="s">
        <v>115</v>
      </c>
      <c r="AZ360" s="26">
        <v>45328</v>
      </c>
      <c r="BA360" s="26">
        <v>45330</v>
      </c>
      <c r="BB360" s="26">
        <v>45563</v>
      </c>
      <c r="BC360" s="35">
        <f>+Tabla3[[#This Row],[FECHA TERMINACION
(INICIAL)]]-Tabla3[[#This Row],[FECHA INICIO]]</f>
        <v>233</v>
      </c>
      <c r="BD360" s="35">
        <f>+Tabla3[[#This Row],[PLAZO DE EJECUCIÓN EN DÍAS (INICIAL)]]/30</f>
        <v>7.7666666666666666</v>
      </c>
      <c r="BE360" t="s">
        <v>2677</v>
      </c>
      <c r="BF360" s="29"/>
      <c r="BG360" s="29">
        <f>[1]BD_2!BA362</f>
        <v>0</v>
      </c>
      <c r="BH360" s="23">
        <f>[1]BD_2!CF362</f>
        <v>0</v>
      </c>
      <c r="BI360" s="23">
        <f>+COUNTIF(Tabla3[[#This Row],[VALOR REDUCIDO]:[TOTAL TIEMPO PRORROGADO EN DÍAS
]],"&lt;&gt;0")</f>
        <v>1</v>
      </c>
      <c r="BJ360" s="23" t="str">
        <f>+[1]BD_2!CG362</f>
        <v>2 NO</v>
      </c>
      <c r="BK360" s="26" t="str">
        <f>[1]BD_2!CL362</f>
        <v>2 NO</v>
      </c>
      <c r="BL360" s="23" t="s">
        <v>98</v>
      </c>
      <c r="BM360">
        <f t="shared" si="29"/>
        <v>233</v>
      </c>
      <c r="BN360" s="36">
        <f t="shared" si="30"/>
        <v>45330</v>
      </c>
      <c r="BO360" s="36">
        <f t="shared" si="31"/>
        <v>45563</v>
      </c>
      <c r="BP360" s="37" t="e">
        <f>IF(((#REF!-$BN360)/($BO360-$BN360))&gt;=100%,100%,((#REF!-$BN360)/($BO360-$BN360)))</f>
        <v>#REF!</v>
      </c>
      <c r="BQ360" s="29">
        <f t="shared" si="27"/>
        <v>46200000</v>
      </c>
      <c r="BR360" s="23" t="e">
        <f>+IF(BK360="1 SI","FINALIZADO",IF($BO360&lt;=#REF!,"FINALIZADO","EJECUCIÓN"))</f>
        <v>#REF!</v>
      </c>
      <c r="BS360" s="23">
        <v>46200000</v>
      </c>
      <c r="BT360" s="23">
        <f>+Tabla3[[#This Row],[VALOR TOTAL DE CONTRATO (ANTES DE LIQUIDACIÓN - LIBERACIÓN DE SALDOS)]]-Tabla3[[#This Row],[RECURSO TOTALES DESEMBOLSADOS]]</f>
        <v>0</v>
      </c>
      <c r="BU360" s="23"/>
      <c r="BW360" s="23" t="s">
        <v>98</v>
      </c>
      <c r="BX360" s="23" t="str">
        <f t="shared" si="28"/>
        <v>febrero</v>
      </c>
      <c r="BY360" s="23" t="s">
        <v>113</v>
      </c>
      <c r="BZ360" s="23" t="s">
        <v>113</v>
      </c>
      <c r="CA360" s="23" t="s">
        <v>113</v>
      </c>
      <c r="CB360" t="s">
        <v>117</v>
      </c>
      <c r="CC360" t="s">
        <v>118</v>
      </c>
    </row>
    <row r="361" spans="1:81" x14ac:dyDescent="0.25">
      <c r="A361" s="23">
        <v>2024</v>
      </c>
      <c r="B361" s="25">
        <v>340</v>
      </c>
      <c r="C361" s="23" t="s">
        <v>87</v>
      </c>
      <c r="D361" t="s">
        <v>88</v>
      </c>
      <c r="E361" t="s">
        <v>89</v>
      </c>
      <c r="F361" t="s">
        <v>90</v>
      </c>
      <c r="G361" t="s">
        <v>91</v>
      </c>
      <c r="H361" s="23" t="s">
        <v>92</v>
      </c>
      <c r="I361" s="23" t="s">
        <v>119</v>
      </c>
      <c r="J361" t="s">
        <v>2678</v>
      </c>
      <c r="K361" s="23" t="s">
        <v>95</v>
      </c>
      <c r="L361" s="20" t="s">
        <v>798</v>
      </c>
      <c r="M361" s="28" t="s">
        <v>2679</v>
      </c>
      <c r="N361" s="23"/>
      <c r="O361" s="23" t="s">
        <v>98</v>
      </c>
      <c r="P361" s="20" t="s">
        <v>304</v>
      </c>
      <c r="Q361" t="s">
        <v>304</v>
      </c>
      <c r="R361" t="s">
        <v>2680</v>
      </c>
      <c r="S361" s="49" t="s">
        <v>2681</v>
      </c>
      <c r="T361" t="s">
        <v>2682</v>
      </c>
      <c r="U361" s="6">
        <v>46200000</v>
      </c>
      <c r="V361" s="6">
        <v>46200000</v>
      </c>
      <c r="W361" s="29">
        <v>6000000</v>
      </c>
      <c r="X361" s="29">
        <v>0</v>
      </c>
      <c r="Y361" s="23" t="s">
        <v>104</v>
      </c>
      <c r="Z361" t="s">
        <v>98</v>
      </c>
      <c r="AA361" t="s">
        <v>105</v>
      </c>
      <c r="AB361" s="30"/>
      <c r="AC361" s="30"/>
      <c r="AD361" s="30"/>
      <c r="AE361" s="24">
        <v>4424</v>
      </c>
      <c r="AF361" s="31">
        <v>45294</v>
      </c>
      <c r="AG361">
        <v>61524</v>
      </c>
      <c r="AH361" s="26">
        <v>45324</v>
      </c>
      <c r="AI361" s="32" t="s">
        <v>106</v>
      </c>
      <c r="AJ361" t="s">
        <v>308</v>
      </c>
      <c r="AK361" s="33">
        <v>202300000000290</v>
      </c>
      <c r="AL361" t="s">
        <v>98</v>
      </c>
      <c r="AM361" s="26">
        <v>45323</v>
      </c>
      <c r="AN361" s="23" t="s">
        <v>108</v>
      </c>
      <c r="AO361" s="23" t="s">
        <v>108</v>
      </c>
      <c r="AP361" t="s">
        <v>109</v>
      </c>
      <c r="AQ361" t="s">
        <v>309</v>
      </c>
      <c r="AR361" t="s">
        <v>310</v>
      </c>
      <c r="AS361" t="s">
        <v>304</v>
      </c>
      <c r="AT361" s="23">
        <v>80111600</v>
      </c>
      <c r="AU361" s="41" t="s">
        <v>2683</v>
      </c>
      <c r="AV361" s="23" t="s">
        <v>113</v>
      </c>
      <c r="AW361" s="20" t="s">
        <v>114</v>
      </c>
      <c r="AX361" s="26">
        <v>45323</v>
      </c>
      <c r="AY361" s="20" t="s">
        <v>115</v>
      </c>
      <c r="AZ361" s="26">
        <v>45323</v>
      </c>
      <c r="BA361" s="26">
        <v>45324</v>
      </c>
      <c r="BB361" s="26">
        <v>45557</v>
      </c>
      <c r="BC361" s="35">
        <f>+Tabla3[[#This Row],[FECHA TERMINACION
(INICIAL)]]-Tabla3[[#This Row],[FECHA INICIO]]</f>
        <v>233</v>
      </c>
      <c r="BD361" s="35">
        <f>+Tabla3[[#This Row],[PLAZO DE EJECUCIÓN EN DÍAS (INICIAL)]]/30</f>
        <v>7.7666666666666666</v>
      </c>
      <c r="BE361" t="s">
        <v>2677</v>
      </c>
      <c r="BF361" s="29">
        <f>+[1]BD_2!E363</f>
        <v>0</v>
      </c>
      <c r="BG361" s="29">
        <f>[1]BD_2!BA363</f>
        <v>0</v>
      </c>
      <c r="BH361" s="23">
        <f>[1]BD_2!CF363</f>
        <v>0</v>
      </c>
      <c r="BI361" s="23">
        <f>+COUNTIF(Tabla3[[#This Row],[VALOR REDUCIDO]:[TOTAL TIEMPO PRORROGADO EN DÍAS
]],"&lt;&gt;0")</f>
        <v>0</v>
      </c>
      <c r="BJ361" s="23" t="str">
        <f>+[1]BD_2!CG363</f>
        <v>2 NO</v>
      </c>
      <c r="BK361" s="26" t="str">
        <f>[1]BD_2!CL363</f>
        <v>2 NO</v>
      </c>
      <c r="BL361" s="23" t="s">
        <v>98</v>
      </c>
      <c r="BM361">
        <f t="shared" si="29"/>
        <v>233</v>
      </c>
      <c r="BN361" s="36">
        <f t="shared" si="30"/>
        <v>45324</v>
      </c>
      <c r="BO361" s="36">
        <f t="shared" si="31"/>
        <v>45557</v>
      </c>
      <c r="BP361" s="37" t="e">
        <f>IF(((#REF!-$BN361)/($BO361-$BN361))&gt;=100%,100%,((#REF!-$BN361)/($BO361-$BN361)))</f>
        <v>#REF!</v>
      </c>
      <c r="BQ361" s="29">
        <f t="shared" si="27"/>
        <v>46200000</v>
      </c>
      <c r="BR361" s="23" t="e">
        <f>+IF(BK361="1 SI","FINALIZADO",IF($BO361&lt;=#REF!,"FINALIZADO","EJECUCIÓN"))</f>
        <v>#REF!</v>
      </c>
      <c r="BS361" s="23">
        <v>46200000</v>
      </c>
      <c r="BT361" s="23">
        <f>+Tabla3[[#This Row],[VALOR TOTAL DE CONTRATO (ANTES DE LIQUIDACIÓN - LIBERACIÓN DE SALDOS)]]-Tabla3[[#This Row],[RECURSO TOTALES DESEMBOLSADOS]]</f>
        <v>0</v>
      </c>
      <c r="BU361" s="23"/>
      <c r="BW361" s="23" t="s">
        <v>98</v>
      </c>
      <c r="BX361" s="23" t="str">
        <f t="shared" si="28"/>
        <v>febrero</v>
      </c>
      <c r="BY361" s="23" t="s">
        <v>113</v>
      </c>
      <c r="BZ361" s="23" t="s">
        <v>113</v>
      </c>
      <c r="CA361" s="23" t="s">
        <v>113</v>
      </c>
      <c r="CB361" t="s">
        <v>117</v>
      </c>
      <c r="CC361" t="s">
        <v>118</v>
      </c>
    </row>
    <row r="362" spans="1:81" x14ac:dyDescent="0.25">
      <c r="A362" s="23">
        <v>2024</v>
      </c>
      <c r="B362" s="25">
        <v>341</v>
      </c>
      <c r="C362" s="23" t="s">
        <v>87</v>
      </c>
      <c r="D362" t="s">
        <v>88</v>
      </c>
      <c r="E362" t="s">
        <v>89</v>
      </c>
      <c r="F362" t="s">
        <v>90</v>
      </c>
      <c r="G362" t="s">
        <v>91</v>
      </c>
      <c r="H362" s="23" t="s">
        <v>92</v>
      </c>
      <c r="I362" s="23" t="s">
        <v>119</v>
      </c>
      <c r="J362" t="s">
        <v>2684</v>
      </c>
      <c r="K362" s="23" t="s">
        <v>95</v>
      </c>
      <c r="L362" s="20" t="s">
        <v>2685</v>
      </c>
      <c r="M362" s="28" t="s">
        <v>2686</v>
      </c>
      <c r="N362" s="23"/>
      <c r="O362" s="23" t="s">
        <v>98</v>
      </c>
      <c r="P362" s="20" t="s">
        <v>304</v>
      </c>
      <c r="Q362" t="s">
        <v>304</v>
      </c>
      <c r="R362" t="s">
        <v>2687</v>
      </c>
      <c r="S362" t="s">
        <v>2688</v>
      </c>
      <c r="T362" t="s">
        <v>2689</v>
      </c>
      <c r="U362" s="6">
        <v>52500000</v>
      </c>
      <c r="V362" s="6">
        <v>52500000</v>
      </c>
      <c r="W362" s="29">
        <v>7000000</v>
      </c>
      <c r="X362" s="29">
        <v>0</v>
      </c>
      <c r="Y362" s="23" t="s">
        <v>104</v>
      </c>
      <c r="Z362" t="s">
        <v>98</v>
      </c>
      <c r="AA362" t="s">
        <v>105</v>
      </c>
      <c r="AB362" s="30"/>
      <c r="AC362" s="30"/>
      <c r="AD362" s="30"/>
      <c r="AE362" s="24">
        <v>4424</v>
      </c>
      <c r="AF362" s="31">
        <v>45294</v>
      </c>
      <c r="AG362">
        <v>62424</v>
      </c>
      <c r="AH362" s="26">
        <v>45324</v>
      </c>
      <c r="AI362" s="32" t="s">
        <v>106</v>
      </c>
      <c r="AJ362" t="s">
        <v>308</v>
      </c>
      <c r="AK362" s="33"/>
      <c r="AL362" t="s">
        <v>98</v>
      </c>
      <c r="AM362" s="26">
        <v>45323</v>
      </c>
      <c r="AN362" s="23" t="s">
        <v>108</v>
      </c>
      <c r="AO362" s="23" t="s">
        <v>108</v>
      </c>
      <c r="AP362" t="s">
        <v>109</v>
      </c>
      <c r="AQ362" t="s">
        <v>309</v>
      </c>
      <c r="AR362" t="s">
        <v>310</v>
      </c>
      <c r="AS362" t="s">
        <v>304</v>
      </c>
      <c r="AT362" s="23">
        <v>80111600</v>
      </c>
      <c r="AU362" s="41" t="s">
        <v>2690</v>
      </c>
      <c r="AV362" s="23" t="s">
        <v>113</v>
      </c>
      <c r="AW362" s="20" t="s">
        <v>114</v>
      </c>
      <c r="AX362" s="26">
        <v>45323</v>
      </c>
      <c r="AY362" s="20" t="s">
        <v>115</v>
      </c>
      <c r="AZ362" s="26">
        <v>45323</v>
      </c>
      <c r="BA362" s="26">
        <v>45324</v>
      </c>
      <c r="BB362" s="26">
        <v>45551</v>
      </c>
      <c r="BC362" s="35">
        <f>+Tabla3[[#This Row],[FECHA TERMINACION
(INICIAL)]]-Tabla3[[#This Row],[FECHA INICIO]]</f>
        <v>227</v>
      </c>
      <c r="BD362" s="35">
        <f>+Tabla3[[#This Row],[PLAZO DE EJECUCIÓN EN DÍAS (INICIAL)]]/30</f>
        <v>7.5666666666666664</v>
      </c>
      <c r="BE362" t="s">
        <v>2691</v>
      </c>
      <c r="BF362" s="29">
        <f>+[1]BD_2!E364</f>
        <v>1213333</v>
      </c>
      <c r="BG362" s="29">
        <f>[1]BD_2!BA364</f>
        <v>0</v>
      </c>
      <c r="BH362" s="23">
        <f>[1]BD_2!CF364</f>
        <v>0</v>
      </c>
      <c r="BI362" s="23">
        <f>+COUNTIF(Tabla3[[#This Row],[VALOR REDUCIDO]:[TOTAL TIEMPO PRORROGADO EN DÍAS
]],"&lt;&gt;0")</f>
        <v>1</v>
      </c>
      <c r="BJ362" s="23" t="str">
        <f>+[1]BD_2!CG364</f>
        <v>2 NO</v>
      </c>
      <c r="BK362" s="26" t="str">
        <f>[1]BD_2!CL364</f>
        <v>1 SI</v>
      </c>
      <c r="BL362" s="23" t="s">
        <v>98</v>
      </c>
      <c r="BM362">
        <f t="shared" si="29"/>
        <v>227</v>
      </c>
      <c r="BN362" s="36">
        <f t="shared" si="30"/>
        <v>45324</v>
      </c>
      <c r="BO362" s="36">
        <f t="shared" si="31"/>
        <v>45551</v>
      </c>
      <c r="BP362" s="37" t="e">
        <f>IF(((#REF!-$BN362)/($BO362-$BN362))&gt;=100%,100%,((#REF!-$BN362)/($BO362-$BN362)))</f>
        <v>#REF!</v>
      </c>
      <c r="BQ362" s="29">
        <f t="shared" si="27"/>
        <v>51286667</v>
      </c>
      <c r="BR362" s="23" t="str">
        <f>+IF(BK362="1 SI","FINALIZADO",IF($BO362&lt;=#REF!,"FINALIZADO","EJECUCIÓN"))</f>
        <v>FINALIZADO</v>
      </c>
      <c r="BS362" s="23">
        <v>42933334</v>
      </c>
      <c r="BT362" s="23">
        <f>+Tabla3[[#This Row],[VALOR TOTAL DE CONTRATO (ANTES DE LIQUIDACIÓN - LIBERACIÓN DE SALDOS)]]-Tabla3[[#This Row],[RECURSO TOTALES DESEMBOLSADOS]]</f>
        <v>8353333</v>
      </c>
      <c r="BU362" s="23"/>
      <c r="BW362" s="23" t="s">
        <v>98</v>
      </c>
      <c r="BX362" s="23" t="str">
        <f t="shared" si="28"/>
        <v>febrero</v>
      </c>
      <c r="BY362" s="23" t="s">
        <v>113</v>
      </c>
      <c r="BZ362" s="23" t="s">
        <v>113</v>
      </c>
      <c r="CA362" s="23" t="s">
        <v>113</v>
      </c>
      <c r="CB362" t="s">
        <v>117</v>
      </c>
      <c r="CC362" t="s">
        <v>118</v>
      </c>
    </row>
    <row r="363" spans="1:81" x14ac:dyDescent="0.25">
      <c r="A363" s="23">
        <v>2024</v>
      </c>
      <c r="B363" s="25">
        <v>342</v>
      </c>
      <c r="C363" s="23" t="s">
        <v>87</v>
      </c>
      <c r="D363" t="s">
        <v>88</v>
      </c>
      <c r="E363" t="s">
        <v>89</v>
      </c>
      <c r="F363" t="s">
        <v>90</v>
      </c>
      <c r="G363" t="s">
        <v>91</v>
      </c>
      <c r="H363" s="23" t="s">
        <v>92</v>
      </c>
      <c r="I363" s="23" t="s">
        <v>119</v>
      </c>
      <c r="J363" t="s">
        <v>2692</v>
      </c>
      <c r="K363" s="23" t="s">
        <v>95</v>
      </c>
      <c r="L363" s="20" t="s">
        <v>798</v>
      </c>
      <c r="M363" s="28" t="s">
        <v>2693</v>
      </c>
      <c r="N363" s="23"/>
      <c r="O363" s="23" t="s">
        <v>98</v>
      </c>
      <c r="P363" s="20" t="s">
        <v>304</v>
      </c>
      <c r="Q363" s="20" t="s">
        <v>304</v>
      </c>
      <c r="R363" t="s">
        <v>2694</v>
      </c>
      <c r="S363" t="s">
        <v>2695</v>
      </c>
      <c r="T363" t="s">
        <v>2696</v>
      </c>
      <c r="U363" s="6">
        <v>77000000</v>
      </c>
      <c r="V363" s="6">
        <v>77000000</v>
      </c>
      <c r="W363" s="29">
        <v>7000000</v>
      </c>
      <c r="X363" s="29">
        <v>0</v>
      </c>
      <c r="Y363" s="23" t="s">
        <v>104</v>
      </c>
      <c r="Z363" t="s">
        <v>98</v>
      </c>
      <c r="AA363" t="s">
        <v>105</v>
      </c>
      <c r="AB363" s="30"/>
      <c r="AC363" s="30"/>
      <c r="AD363" s="30"/>
      <c r="AE363" s="24">
        <v>4424</v>
      </c>
      <c r="AF363" s="31">
        <v>45294</v>
      </c>
      <c r="AG363">
        <v>54724</v>
      </c>
      <c r="AH363" s="26">
        <v>45323</v>
      </c>
      <c r="AI363" s="32" t="s">
        <v>106</v>
      </c>
      <c r="AJ363" t="s">
        <v>308</v>
      </c>
      <c r="AK363" s="33"/>
      <c r="AL363" t="s">
        <v>98</v>
      </c>
      <c r="AM363" s="26">
        <v>45320</v>
      </c>
      <c r="AN363" s="23" t="s">
        <v>108</v>
      </c>
      <c r="AO363" s="23" t="s">
        <v>108</v>
      </c>
      <c r="AP363" t="s">
        <v>109</v>
      </c>
      <c r="AQ363" t="s">
        <v>309</v>
      </c>
      <c r="AR363" t="s">
        <v>310</v>
      </c>
      <c r="AS363" t="s">
        <v>304</v>
      </c>
      <c r="AT363" s="23">
        <v>80111600</v>
      </c>
      <c r="AU363" s="41" t="s">
        <v>2697</v>
      </c>
      <c r="AV363" s="23" t="s">
        <v>113</v>
      </c>
      <c r="AW363" s="20" t="s">
        <v>114</v>
      </c>
      <c r="AX363" s="26">
        <v>45320</v>
      </c>
      <c r="AY363" s="20" t="s">
        <v>115</v>
      </c>
      <c r="AZ363" s="26">
        <v>45320</v>
      </c>
      <c r="BA363" s="26">
        <v>45323</v>
      </c>
      <c r="BB363" s="26">
        <v>45656</v>
      </c>
      <c r="BC363" s="35">
        <f>+Tabla3[[#This Row],[FECHA TERMINACION
(INICIAL)]]-Tabla3[[#This Row],[FECHA INICIO]]</f>
        <v>333</v>
      </c>
      <c r="BD363" s="35">
        <f>+Tabla3[[#This Row],[PLAZO DE EJECUCIÓN EN DÍAS (INICIAL)]]/30</f>
        <v>11.1</v>
      </c>
      <c r="BE363" t="s">
        <v>2698</v>
      </c>
      <c r="BF363" s="29">
        <f>+[1]BD_2!E365</f>
        <v>2123333</v>
      </c>
      <c r="BG363" s="29">
        <f>[1]BD_2!BA365</f>
        <v>0</v>
      </c>
      <c r="BH363" s="23">
        <f>[1]BD_2!CF365</f>
        <v>0</v>
      </c>
      <c r="BI363" s="23">
        <f>+COUNTIF(Tabla3[[#This Row],[VALOR REDUCIDO]:[TOTAL TIEMPO PRORROGADO EN DÍAS
]],"&lt;&gt;0")</f>
        <v>1</v>
      </c>
      <c r="BJ363" s="23" t="str">
        <f>+[1]BD_2!CG365</f>
        <v>2 NO</v>
      </c>
      <c r="BK363" s="26" t="str">
        <f>[1]BD_2!CL365</f>
        <v>1 SI</v>
      </c>
      <c r="BL363" s="23" t="s">
        <v>98</v>
      </c>
      <c r="BM363">
        <f t="shared" si="29"/>
        <v>333</v>
      </c>
      <c r="BN363" s="36">
        <f t="shared" si="30"/>
        <v>45323</v>
      </c>
      <c r="BO363" s="36">
        <f t="shared" si="31"/>
        <v>45656</v>
      </c>
      <c r="BP363" s="37" t="e">
        <f>IF(((#REF!-$BN363)/($BO363-$BN363))&gt;=100%,100%,((#REF!-$BN363)/($BO363-$BN363)))</f>
        <v>#REF!</v>
      </c>
      <c r="BQ363" s="29">
        <f t="shared" si="27"/>
        <v>74876667</v>
      </c>
      <c r="BR363" s="23" t="str">
        <f>+IF(BK363="1 SI","FINALIZADO",IF($BO363&lt;=#REF!,"FINALIZADO","EJECUCIÓN"))</f>
        <v>FINALIZADO</v>
      </c>
      <c r="BS363" s="23">
        <v>38966667</v>
      </c>
      <c r="BT363" s="23">
        <f>+Tabla3[[#This Row],[VALOR TOTAL DE CONTRATO (ANTES DE LIQUIDACIÓN - LIBERACIÓN DE SALDOS)]]-Tabla3[[#This Row],[RECURSO TOTALES DESEMBOLSADOS]]</f>
        <v>35910000</v>
      </c>
      <c r="BU363" s="23"/>
      <c r="BW363" s="23" t="s">
        <v>98</v>
      </c>
      <c r="BX363" s="23" t="str">
        <f t="shared" si="28"/>
        <v>enero</v>
      </c>
      <c r="BY363" s="23" t="s">
        <v>113</v>
      </c>
      <c r="BZ363" s="23" t="s">
        <v>113</v>
      </c>
      <c r="CA363" s="23" t="s">
        <v>113</v>
      </c>
      <c r="CB363" t="s">
        <v>117</v>
      </c>
      <c r="CC363" t="s">
        <v>118</v>
      </c>
    </row>
    <row r="364" spans="1:81" ht="15" customHeight="1" x14ac:dyDescent="0.25">
      <c r="A364" s="23">
        <v>2024</v>
      </c>
      <c r="B364" s="25">
        <v>343</v>
      </c>
      <c r="C364" s="23" t="s">
        <v>87</v>
      </c>
      <c r="D364" t="s">
        <v>88</v>
      </c>
      <c r="E364" t="s">
        <v>89</v>
      </c>
      <c r="F364" t="s">
        <v>90</v>
      </c>
      <c r="G364" t="s">
        <v>91</v>
      </c>
      <c r="H364" s="23" t="s">
        <v>92</v>
      </c>
      <c r="I364" s="23" t="s">
        <v>93</v>
      </c>
      <c r="J364" t="s">
        <v>2699</v>
      </c>
      <c r="K364" s="23" t="s">
        <v>95</v>
      </c>
      <c r="L364" s="20" t="s">
        <v>2700</v>
      </c>
      <c r="M364" s="28" t="s">
        <v>2701</v>
      </c>
      <c r="N364" s="23"/>
      <c r="O364" s="23" t="s">
        <v>98</v>
      </c>
      <c r="P364" s="20" t="s">
        <v>304</v>
      </c>
      <c r="Q364" s="20" t="s">
        <v>304</v>
      </c>
      <c r="R364" t="s">
        <v>2702</v>
      </c>
      <c r="S364" t="s">
        <v>2703</v>
      </c>
      <c r="T364" t="s">
        <v>2704</v>
      </c>
      <c r="U364" s="6">
        <v>40028333</v>
      </c>
      <c r="V364" s="6">
        <v>40028333</v>
      </c>
      <c r="W364" s="29">
        <v>3650000</v>
      </c>
      <c r="X364" s="29">
        <v>0</v>
      </c>
      <c r="Y364" s="23" t="s">
        <v>104</v>
      </c>
      <c r="Z364" t="s">
        <v>98</v>
      </c>
      <c r="AA364" t="s">
        <v>105</v>
      </c>
      <c r="AB364" s="30"/>
      <c r="AC364" s="30"/>
      <c r="AD364" s="30"/>
      <c r="AE364" s="24">
        <v>4424</v>
      </c>
      <c r="AF364" s="31">
        <v>45294</v>
      </c>
      <c r="AG364">
        <v>61024</v>
      </c>
      <c r="AH364" s="26">
        <v>45324</v>
      </c>
      <c r="AI364" s="32" t="s">
        <v>106</v>
      </c>
      <c r="AJ364" t="s">
        <v>308</v>
      </c>
      <c r="AK364" s="33"/>
      <c r="AL364" t="s">
        <v>98</v>
      </c>
      <c r="AM364" s="26">
        <v>45322</v>
      </c>
      <c r="AN364" s="23" t="s">
        <v>108</v>
      </c>
      <c r="AO364" s="23" t="s">
        <v>108</v>
      </c>
      <c r="AP364" t="s">
        <v>109</v>
      </c>
      <c r="AQ364" t="s">
        <v>309</v>
      </c>
      <c r="AR364" t="s">
        <v>310</v>
      </c>
      <c r="AS364" t="s">
        <v>304</v>
      </c>
      <c r="AT364" s="23">
        <v>80111600</v>
      </c>
      <c r="AU364" s="41" t="s">
        <v>2705</v>
      </c>
      <c r="AV364" s="23" t="s">
        <v>98</v>
      </c>
      <c r="AW364" s="20" t="s">
        <v>476</v>
      </c>
      <c r="AX364" s="26" t="s">
        <v>105</v>
      </c>
      <c r="AY364" s="20" t="s">
        <v>477</v>
      </c>
      <c r="AZ364" s="26">
        <v>45324</v>
      </c>
      <c r="BA364" s="26">
        <v>45324</v>
      </c>
      <c r="BB364" s="26">
        <v>45656</v>
      </c>
      <c r="BC364" s="35">
        <f>+Tabla3[[#This Row],[FECHA TERMINACION
(INICIAL)]]-Tabla3[[#This Row],[FECHA INICIO]]</f>
        <v>332</v>
      </c>
      <c r="BD364" s="35">
        <f>+Tabla3[[#This Row],[PLAZO DE EJECUCIÓN EN DÍAS (INICIAL)]]/30</f>
        <v>11.066666666666666</v>
      </c>
      <c r="BE364" t="s">
        <v>2706</v>
      </c>
      <c r="BF364" s="29">
        <f>+[1]BD_2!E366</f>
        <v>0</v>
      </c>
      <c r="BG364" s="29">
        <f>[1]BD_2!BA366</f>
        <v>0</v>
      </c>
      <c r="BH364" s="23">
        <f>[1]BD_2!CF366</f>
        <v>0</v>
      </c>
      <c r="BI364" s="23">
        <f>+COUNTIF(Tabla3[[#This Row],[VALOR REDUCIDO]:[TOTAL TIEMPO PRORROGADO EN DÍAS
]],"&lt;&gt;0")</f>
        <v>0</v>
      </c>
      <c r="BJ364" s="23" t="str">
        <f>+[1]BD_2!CG366</f>
        <v>2 NO</v>
      </c>
      <c r="BK364" s="26" t="str">
        <f>[1]BD_2!CL366</f>
        <v>2 NO</v>
      </c>
      <c r="BL364" s="23" t="s">
        <v>98</v>
      </c>
      <c r="BM364">
        <f t="shared" si="29"/>
        <v>332</v>
      </c>
      <c r="BN364" s="36">
        <f t="shared" si="30"/>
        <v>45324</v>
      </c>
      <c r="BO364" s="36">
        <f t="shared" si="31"/>
        <v>45656</v>
      </c>
      <c r="BP364" s="37" t="e">
        <f>IF(((#REF!-$BN364)/($BO364-$BN364))&gt;=100%,100%,((#REF!-$BN364)/($BO364-$BN364)))</f>
        <v>#REF!</v>
      </c>
      <c r="BQ364" s="29">
        <f t="shared" si="27"/>
        <v>40028333</v>
      </c>
      <c r="BR364" s="23" t="e">
        <f>+IF(BK364="1 SI","FINALIZADO",IF($BO364&lt;=#REF!,"FINALIZADO","EJECUCIÓN"))</f>
        <v>#REF!</v>
      </c>
      <c r="BS364" s="23">
        <v>40028333</v>
      </c>
      <c r="BT364" s="23">
        <f>+Tabla3[[#This Row],[VALOR TOTAL DE CONTRATO (ANTES DE LIQUIDACIÓN - LIBERACIÓN DE SALDOS)]]-Tabla3[[#This Row],[RECURSO TOTALES DESEMBOLSADOS]]</f>
        <v>0</v>
      </c>
      <c r="BU364" s="23"/>
      <c r="BW364" s="23" t="s">
        <v>98</v>
      </c>
      <c r="BX364" s="23" t="str">
        <f t="shared" si="28"/>
        <v>enero</v>
      </c>
      <c r="BY364" s="23" t="s">
        <v>113</v>
      </c>
      <c r="BZ364" s="23" t="s">
        <v>113</v>
      </c>
      <c r="CA364" s="23" t="s">
        <v>113</v>
      </c>
      <c r="CB364" t="s">
        <v>117</v>
      </c>
      <c r="CC364" t="s">
        <v>118</v>
      </c>
    </row>
    <row r="365" spans="1:81" x14ac:dyDescent="0.25">
      <c r="A365" s="23">
        <v>2024</v>
      </c>
      <c r="B365" s="25">
        <v>344</v>
      </c>
      <c r="C365" s="23" t="s">
        <v>87</v>
      </c>
      <c r="D365" t="s">
        <v>88</v>
      </c>
      <c r="E365" t="s">
        <v>89</v>
      </c>
      <c r="F365" t="s">
        <v>90</v>
      </c>
      <c r="G365" t="s">
        <v>91</v>
      </c>
      <c r="H365" s="23" t="s">
        <v>92</v>
      </c>
      <c r="I365" s="23" t="s">
        <v>119</v>
      </c>
      <c r="J365" t="s">
        <v>2707</v>
      </c>
      <c r="K365" s="23" t="s">
        <v>95</v>
      </c>
      <c r="L365" s="20" t="s">
        <v>130</v>
      </c>
      <c r="M365" s="28" t="s">
        <v>2708</v>
      </c>
      <c r="N365" s="23"/>
      <c r="O365" s="23" t="s">
        <v>98</v>
      </c>
      <c r="P365" s="20" t="s">
        <v>1183</v>
      </c>
      <c r="Q365" s="20" t="s">
        <v>100</v>
      </c>
      <c r="R365" t="s">
        <v>2709</v>
      </c>
      <c r="S365" t="s">
        <v>2710</v>
      </c>
      <c r="T365" t="s">
        <v>2711</v>
      </c>
      <c r="U365" s="6">
        <v>61600000</v>
      </c>
      <c r="V365" s="6">
        <v>61600000</v>
      </c>
      <c r="W365" s="29">
        <v>5600000</v>
      </c>
      <c r="X365" s="29">
        <v>0</v>
      </c>
      <c r="Y365" s="23" t="s">
        <v>104</v>
      </c>
      <c r="Z365" t="s">
        <v>98</v>
      </c>
      <c r="AA365" t="s">
        <v>105</v>
      </c>
      <c r="AB365" s="30"/>
      <c r="AC365" s="30"/>
      <c r="AD365" s="30"/>
      <c r="AE365" s="24">
        <v>2024</v>
      </c>
      <c r="AF365" s="31">
        <v>45294</v>
      </c>
      <c r="AG365">
        <v>62524</v>
      </c>
      <c r="AH365" s="26">
        <v>45324</v>
      </c>
      <c r="AI365" s="32" t="s">
        <v>106</v>
      </c>
      <c r="AJ365" t="s">
        <v>1187</v>
      </c>
      <c r="AK365" s="33"/>
      <c r="AL365" t="s">
        <v>98</v>
      </c>
      <c r="AM365" s="26">
        <v>45320</v>
      </c>
      <c r="AN365" s="23" t="s">
        <v>108</v>
      </c>
      <c r="AO365" s="23" t="s">
        <v>108</v>
      </c>
      <c r="AP365" t="s">
        <v>109</v>
      </c>
      <c r="AQ365" t="s">
        <v>1188</v>
      </c>
      <c r="AR365" t="s">
        <v>1189</v>
      </c>
      <c r="AS365" t="s">
        <v>100</v>
      </c>
      <c r="AT365" s="23">
        <v>80111600</v>
      </c>
      <c r="AU365" s="41" t="s">
        <v>2712</v>
      </c>
      <c r="AV365" s="23" t="s">
        <v>113</v>
      </c>
      <c r="AW365" s="20" t="s">
        <v>114</v>
      </c>
      <c r="AX365" s="26">
        <v>45321</v>
      </c>
      <c r="AY365" s="20" t="s">
        <v>115</v>
      </c>
      <c r="AZ365" s="26">
        <v>45321</v>
      </c>
      <c r="BA365" s="26">
        <v>45324</v>
      </c>
      <c r="BB365" s="26">
        <v>45656</v>
      </c>
      <c r="BC365" s="35">
        <f>+Tabla3[[#This Row],[FECHA TERMINACION
(INICIAL)]]-Tabla3[[#This Row],[FECHA INICIO]]</f>
        <v>332</v>
      </c>
      <c r="BD365" s="35">
        <f>+Tabla3[[#This Row],[PLAZO DE EJECUCIÓN EN DÍAS (INICIAL)]]/30</f>
        <v>11.066666666666666</v>
      </c>
      <c r="BE365" t="s">
        <v>2713</v>
      </c>
      <c r="BF365" s="29">
        <f>+[1]BD_2!E367</f>
        <v>186667</v>
      </c>
      <c r="BG365" s="29">
        <f>[1]BD_2!BA367</f>
        <v>0</v>
      </c>
      <c r="BH365" s="23">
        <f>[1]BD_2!CF367</f>
        <v>0</v>
      </c>
      <c r="BI365" s="23">
        <f>+COUNTIF(Tabla3[[#This Row],[VALOR REDUCIDO]:[TOTAL TIEMPO PRORROGADO EN DÍAS
]],"&lt;&gt;0")</f>
        <v>1</v>
      </c>
      <c r="BJ365" s="23" t="str">
        <f>+[1]BD_2!CG367</f>
        <v>1 SI</v>
      </c>
      <c r="BK365" s="26" t="str">
        <f>[1]BD_2!CL367</f>
        <v>2 NO</v>
      </c>
      <c r="BL365" s="23" t="s">
        <v>98</v>
      </c>
      <c r="BM365">
        <f t="shared" si="29"/>
        <v>332</v>
      </c>
      <c r="BN365" s="36">
        <f t="shared" si="30"/>
        <v>45324</v>
      </c>
      <c r="BO365" s="36">
        <f t="shared" si="31"/>
        <v>45656</v>
      </c>
      <c r="BP365" s="37" t="e">
        <f>IF(((#REF!-$BN365)/($BO365-$BN365))&gt;=100%,100%,((#REF!-$BN365)/($BO365-$BN365)))</f>
        <v>#REF!</v>
      </c>
      <c r="BQ365" s="29">
        <f t="shared" si="27"/>
        <v>61413333</v>
      </c>
      <c r="BR365" s="23" t="e">
        <f>+IF(BK365="1 SI","FINALIZADO",IF($BO365&lt;=#REF!,"FINALIZADO","EJECUCIÓN"))</f>
        <v>#REF!</v>
      </c>
      <c r="BS365" s="23">
        <v>57306667</v>
      </c>
      <c r="BT365" s="23">
        <f>+Tabla3[[#This Row],[VALOR TOTAL DE CONTRATO (ANTES DE LIQUIDACIÓN - LIBERACIÓN DE SALDOS)]]-Tabla3[[#This Row],[RECURSO TOTALES DESEMBOLSADOS]]</f>
        <v>4106666</v>
      </c>
      <c r="BU365" s="23"/>
      <c r="BW365" s="23" t="s">
        <v>98</v>
      </c>
      <c r="BX365" s="23" t="str">
        <f t="shared" si="28"/>
        <v>enero</v>
      </c>
      <c r="BY365" s="23" t="s">
        <v>113</v>
      </c>
      <c r="BZ365" s="23" t="s">
        <v>113</v>
      </c>
      <c r="CA365" s="23" t="s">
        <v>113</v>
      </c>
      <c r="CB365" t="s">
        <v>117</v>
      </c>
      <c r="CC365" t="s">
        <v>118</v>
      </c>
    </row>
    <row r="366" spans="1:81" x14ac:dyDescent="0.25">
      <c r="A366" s="23">
        <v>2024</v>
      </c>
      <c r="B366" s="25">
        <v>345</v>
      </c>
      <c r="C366" s="23" t="s">
        <v>87</v>
      </c>
      <c r="D366" t="s">
        <v>88</v>
      </c>
      <c r="E366" t="s">
        <v>89</v>
      </c>
      <c r="F366" t="s">
        <v>90</v>
      </c>
      <c r="G366" t="s">
        <v>91</v>
      </c>
      <c r="H366" s="23" t="s">
        <v>92</v>
      </c>
      <c r="I366" s="23" t="s">
        <v>119</v>
      </c>
      <c r="J366" t="s">
        <v>2714</v>
      </c>
      <c r="K366" s="23" t="s">
        <v>95</v>
      </c>
      <c r="L366" s="20" t="s">
        <v>130</v>
      </c>
      <c r="M366" s="28" t="s">
        <v>2708</v>
      </c>
      <c r="N366" s="23"/>
      <c r="O366" s="23" t="s">
        <v>98</v>
      </c>
      <c r="P366" s="20" t="s">
        <v>460</v>
      </c>
      <c r="Q366" t="s">
        <v>460</v>
      </c>
      <c r="R366" t="s">
        <v>2715</v>
      </c>
      <c r="S366" s="49" t="s">
        <v>2716</v>
      </c>
      <c r="T366" t="s">
        <v>2717</v>
      </c>
      <c r="U366" s="6">
        <v>23250000</v>
      </c>
      <c r="V366" s="6">
        <v>23250000</v>
      </c>
      <c r="W366" s="29">
        <v>7750000</v>
      </c>
      <c r="X366" s="29">
        <v>0</v>
      </c>
      <c r="Y366" s="23" t="s">
        <v>104</v>
      </c>
      <c r="Z366" t="s">
        <v>98</v>
      </c>
      <c r="AA366" t="s">
        <v>105</v>
      </c>
      <c r="AB366" s="30"/>
      <c r="AC366" s="30"/>
      <c r="AD366" s="30"/>
      <c r="AE366" s="24">
        <v>5124</v>
      </c>
      <c r="AF366" s="31">
        <v>45294</v>
      </c>
      <c r="AG366">
        <v>50424</v>
      </c>
      <c r="AH366" s="26">
        <v>45321</v>
      </c>
      <c r="AI366" s="32" t="s">
        <v>106</v>
      </c>
      <c r="AJ366" t="s">
        <v>1304</v>
      </c>
      <c r="AK366" s="33"/>
      <c r="AL366" t="s">
        <v>98</v>
      </c>
      <c r="AM366" s="26">
        <v>45320</v>
      </c>
      <c r="AN366" s="23" t="s">
        <v>108</v>
      </c>
      <c r="AO366" s="23" t="s">
        <v>108</v>
      </c>
      <c r="AP366" t="s">
        <v>109</v>
      </c>
      <c r="AQ366" t="s">
        <v>465</v>
      </c>
      <c r="AR366" t="s">
        <v>466</v>
      </c>
      <c r="AS366" t="s">
        <v>467</v>
      </c>
      <c r="AT366" s="23">
        <v>80111600</v>
      </c>
      <c r="AU366" s="41" t="s">
        <v>2718</v>
      </c>
      <c r="AV366" s="23" t="s">
        <v>113</v>
      </c>
      <c r="AW366" s="20" t="s">
        <v>114</v>
      </c>
      <c r="AX366" s="26">
        <v>45320</v>
      </c>
      <c r="AY366" s="20" t="s">
        <v>115</v>
      </c>
      <c r="AZ366" s="26">
        <v>45320</v>
      </c>
      <c r="BA366" s="26">
        <v>45321</v>
      </c>
      <c r="BB366" s="26">
        <v>45411</v>
      </c>
      <c r="BC366" s="35">
        <f>+Tabla3[[#This Row],[FECHA TERMINACION
(INICIAL)]]-Tabla3[[#This Row],[FECHA INICIO]]</f>
        <v>90</v>
      </c>
      <c r="BD366" s="35">
        <f>+Tabla3[[#This Row],[PLAZO DE EJECUCIÓN EN DÍAS (INICIAL)]]/30</f>
        <v>3</v>
      </c>
      <c r="BE366" t="s">
        <v>2719</v>
      </c>
      <c r="BF366" s="29">
        <f>+[1]BD_2!E368</f>
        <v>0</v>
      </c>
      <c r="BG366" s="29">
        <f>[1]BD_2!BA368</f>
        <v>0</v>
      </c>
      <c r="BH366" s="23">
        <f>[1]BD_2!CF368</f>
        <v>0</v>
      </c>
      <c r="BI366" s="23">
        <f>+COUNTIF(Tabla3[[#This Row],[VALOR REDUCIDO]:[TOTAL TIEMPO PRORROGADO EN DÍAS
]],"&lt;&gt;0")</f>
        <v>0</v>
      </c>
      <c r="BJ366" s="23" t="str">
        <f>+[1]BD_2!CG368</f>
        <v>2 NO</v>
      </c>
      <c r="BK366" s="26" t="str">
        <f>[1]BD_2!CL368</f>
        <v>2 NO</v>
      </c>
      <c r="BL366" s="23" t="s">
        <v>98</v>
      </c>
      <c r="BM366">
        <f t="shared" si="29"/>
        <v>90</v>
      </c>
      <c r="BN366" s="36">
        <f t="shared" si="30"/>
        <v>45321</v>
      </c>
      <c r="BO366" s="36">
        <f t="shared" si="31"/>
        <v>45411</v>
      </c>
      <c r="BP366" s="37" t="e">
        <f>IF(((#REF!-$BN366)/($BO366-$BN366))&gt;=100%,100%,((#REF!-$BN366)/($BO366-$BN366)))</f>
        <v>#REF!</v>
      </c>
      <c r="BQ366" s="29">
        <f t="shared" si="27"/>
        <v>23250000</v>
      </c>
      <c r="BR366" s="23" t="e">
        <f>+IF(BK366="1 SI","FINALIZADO",IF($BO366&lt;=#REF!,"FINALIZADO","EJECUCIÓN"))</f>
        <v>#REF!</v>
      </c>
      <c r="BS366" s="23">
        <v>23250000</v>
      </c>
      <c r="BT366" s="23">
        <f>+Tabla3[[#This Row],[VALOR TOTAL DE CONTRATO (ANTES DE LIQUIDACIÓN - LIBERACIÓN DE SALDOS)]]-Tabla3[[#This Row],[RECURSO TOTALES DESEMBOLSADOS]]</f>
        <v>0</v>
      </c>
      <c r="BU366" s="23"/>
      <c r="BW366" s="23" t="s">
        <v>98</v>
      </c>
      <c r="BX366" s="23" t="str">
        <f t="shared" si="28"/>
        <v>enero</v>
      </c>
      <c r="BY366" s="23" t="s">
        <v>113</v>
      </c>
      <c r="BZ366" s="23" t="s">
        <v>113</v>
      </c>
      <c r="CA366" s="23" t="s">
        <v>113</v>
      </c>
      <c r="CB366" t="s">
        <v>117</v>
      </c>
      <c r="CC366" t="s">
        <v>118</v>
      </c>
    </row>
    <row r="367" spans="1:81" x14ac:dyDescent="0.25">
      <c r="A367" s="23">
        <v>2024</v>
      </c>
      <c r="B367" s="25">
        <v>346</v>
      </c>
      <c r="C367" s="23" t="s">
        <v>87</v>
      </c>
      <c r="D367" t="s">
        <v>88</v>
      </c>
      <c r="E367" t="s">
        <v>89</v>
      </c>
      <c r="F367" t="s">
        <v>90</v>
      </c>
      <c r="G367" t="s">
        <v>91</v>
      </c>
      <c r="H367" s="23" t="s">
        <v>92</v>
      </c>
      <c r="I367" s="23" t="s">
        <v>119</v>
      </c>
      <c r="J367" t="s">
        <v>2720</v>
      </c>
      <c r="K367" s="23" t="s">
        <v>95</v>
      </c>
      <c r="L367" s="20" t="s">
        <v>2203</v>
      </c>
      <c r="M367" s="28" t="s">
        <v>2721</v>
      </c>
      <c r="N367" s="23"/>
      <c r="O367" s="23" t="s">
        <v>98</v>
      </c>
      <c r="P367" s="20" t="s">
        <v>460</v>
      </c>
      <c r="Q367" s="20" t="s">
        <v>460</v>
      </c>
      <c r="R367" t="s">
        <v>2722</v>
      </c>
      <c r="S367" s="51" t="s">
        <v>2723</v>
      </c>
      <c r="T367" t="s">
        <v>2724</v>
      </c>
      <c r="U367" s="6">
        <v>30000000</v>
      </c>
      <c r="V367" s="6">
        <v>30000000</v>
      </c>
      <c r="W367" s="29">
        <v>10000000</v>
      </c>
      <c r="X367" s="29">
        <v>0</v>
      </c>
      <c r="Y367" s="23" t="s">
        <v>104</v>
      </c>
      <c r="Z367" t="s">
        <v>98</v>
      </c>
      <c r="AA367" t="s">
        <v>105</v>
      </c>
      <c r="AB367" s="30"/>
      <c r="AC367" s="30"/>
      <c r="AD367" s="30"/>
      <c r="AE367" s="24">
        <v>5124</v>
      </c>
      <c r="AF367" s="31">
        <v>45294</v>
      </c>
      <c r="AG367">
        <v>59024</v>
      </c>
      <c r="AH367" s="26">
        <v>45323</v>
      </c>
      <c r="AI367" s="32" t="s">
        <v>106</v>
      </c>
      <c r="AJ367" t="s">
        <v>1304</v>
      </c>
      <c r="AK367" s="33"/>
      <c r="AL367" t="s">
        <v>98</v>
      </c>
      <c r="AM367" s="26">
        <v>45320</v>
      </c>
      <c r="AN367" s="23" t="s">
        <v>108</v>
      </c>
      <c r="AO367" s="23" t="s">
        <v>108</v>
      </c>
      <c r="AP367" t="s">
        <v>109</v>
      </c>
      <c r="AQ367" t="s">
        <v>465</v>
      </c>
      <c r="AR367" t="s">
        <v>466</v>
      </c>
      <c r="AS367" t="s">
        <v>467</v>
      </c>
      <c r="AT367" s="23">
        <v>80111600</v>
      </c>
      <c r="AU367" s="41" t="s">
        <v>2725</v>
      </c>
      <c r="AV367" s="23" t="s">
        <v>113</v>
      </c>
      <c r="AW367" s="20" t="s">
        <v>114</v>
      </c>
      <c r="AX367" s="26">
        <v>45320</v>
      </c>
      <c r="AY367" s="20" t="s">
        <v>115</v>
      </c>
      <c r="AZ367" s="26">
        <v>45320</v>
      </c>
      <c r="BA367" s="26">
        <v>45323</v>
      </c>
      <c r="BB367" s="26">
        <v>45412</v>
      </c>
      <c r="BC367" s="35">
        <f>+Tabla3[[#This Row],[FECHA TERMINACION
(INICIAL)]]-Tabla3[[#This Row],[FECHA INICIO]]</f>
        <v>89</v>
      </c>
      <c r="BD367" s="35">
        <f>+Tabla3[[#This Row],[PLAZO DE EJECUCIÓN EN DÍAS (INICIAL)]]/30</f>
        <v>2.9666666666666668</v>
      </c>
      <c r="BE367" t="s">
        <v>2726</v>
      </c>
      <c r="BF367" s="29">
        <f>+[1]BD_2!E369</f>
        <v>0</v>
      </c>
      <c r="BG367" s="29">
        <f>[1]BD_2!BA369</f>
        <v>0</v>
      </c>
      <c r="BH367" s="23">
        <f>[1]BD_2!CF369</f>
        <v>0</v>
      </c>
      <c r="BI367" s="23">
        <f>+COUNTIF(Tabla3[[#This Row],[VALOR REDUCIDO]:[TOTAL TIEMPO PRORROGADO EN DÍAS
]],"&lt;&gt;0")</f>
        <v>0</v>
      </c>
      <c r="BJ367" s="23" t="str">
        <f>+[1]BD_2!CG369</f>
        <v>2 NO</v>
      </c>
      <c r="BK367" s="26" t="str">
        <f>[1]BD_2!CL369</f>
        <v>2 NO</v>
      </c>
      <c r="BL367" s="23" t="s">
        <v>98</v>
      </c>
      <c r="BM367">
        <f t="shared" si="29"/>
        <v>89</v>
      </c>
      <c r="BN367" s="36">
        <f t="shared" si="30"/>
        <v>45323</v>
      </c>
      <c r="BO367" s="36">
        <f t="shared" si="31"/>
        <v>45412</v>
      </c>
      <c r="BP367" s="37" t="e">
        <f>IF(((#REF!-$BN367)/($BO367-$BN367))&gt;=100%,100%,((#REF!-$BN367)/($BO367-$BN367)))</f>
        <v>#REF!</v>
      </c>
      <c r="BQ367" s="29">
        <f t="shared" si="27"/>
        <v>30000000</v>
      </c>
      <c r="BR367" s="23" t="e">
        <f>+IF(BK367="1 SI","FINALIZADO",IF($BO367&lt;=#REF!,"FINALIZADO","EJECUCIÓN"))</f>
        <v>#REF!</v>
      </c>
      <c r="BS367" s="23">
        <v>30000000</v>
      </c>
      <c r="BT367" s="23">
        <f>+Tabla3[[#This Row],[VALOR TOTAL DE CONTRATO (ANTES DE LIQUIDACIÓN - LIBERACIÓN DE SALDOS)]]-Tabla3[[#This Row],[RECURSO TOTALES DESEMBOLSADOS]]</f>
        <v>0</v>
      </c>
      <c r="BU367" s="23"/>
      <c r="BW367" s="23" t="s">
        <v>98</v>
      </c>
      <c r="BX367" s="23" t="str">
        <f t="shared" si="28"/>
        <v>enero</v>
      </c>
      <c r="BY367" s="23" t="s">
        <v>113</v>
      </c>
      <c r="BZ367" s="23" t="s">
        <v>113</v>
      </c>
      <c r="CA367" s="23" t="s">
        <v>113</v>
      </c>
      <c r="CB367" t="s">
        <v>117</v>
      </c>
      <c r="CC367" t="s">
        <v>118</v>
      </c>
    </row>
    <row r="368" spans="1:81" x14ac:dyDescent="0.25">
      <c r="A368" s="23">
        <v>2024</v>
      </c>
      <c r="B368" s="25">
        <v>347</v>
      </c>
      <c r="C368" s="23" t="s">
        <v>87</v>
      </c>
      <c r="D368" t="s">
        <v>88</v>
      </c>
      <c r="E368" t="s">
        <v>89</v>
      </c>
      <c r="F368" t="s">
        <v>90</v>
      </c>
      <c r="G368" t="s">
        <v>91</v>
      </c>
      <c r="H368" s="23" t="s">
        <v>92</v>
      </c>
      <c r="I368" s="23" t="s">
        <v>119</v>
      </c>
      <c r="J368" t="s">
        <v>2727</v>
      </c>
      <c r="K368" s="23" t="s">
        <v>95</v>
      </c>
      <c r="L368" s="20" t="s">
        <v>2313</v>
      </c>
      <c r="M368" s="28" t="s">
        <v>2721</v>
      </c>
      <c r="N368" s="23"/>
      <c r="O368" s="23" t="s">
        <v>98</v>
      </c>
      <c r="P368" s="20" t="s">
        <v>867</v>
      </c>
      <c r="Q368" s="20" t="s">
        <v>867</v>
      </c>
      <c r="R368" t="s">
        <v>2728</v>
      </c>
      <c r="S368" t="s">
        <v>2729</v>
      </c>
      <c r="T368" t="s">
        <v>2730</v>
      </c>
      <c r="U368" s="6">
        <v>118710460</v>
      </c>
      <c r="V368" s="6">
        <v>118710460</v>
      </c>
      <c r="W368" s="29">
        <v>10791860</v>
      </c>
      <c r="X368" s="29">
        <v>0</v>
      </c>
      <c r="Y368" s="23" t="s">
        <v>104</v>
      </c>
      <c r="Z368" t="s">
        <v>98</v>
      </c>
      <c r="AA368" t="s">
        <v>105</v>
      </c>
      <c r="AB368" s="30"/>
      <c r="AC368" s="30"/>
      <c r="AD368" s="30"/>
      <c r="AE368" s="24">
        <v>5624</v>
      </c>
      <c r="AF368" s="31">
        <v>45295</v>
      </c>
      <c r="AG368">
        <v>49624</v>
      </c>
      <c r="AH368" s="26">
        <v>45321</v>
      </c>
      <c r="AI368" s="32" t="s">
        <v>106</v>
      </c>
      <c r="AJ368" t="s">
        <v>871</v>
      </c>
      <c r="AK368" s="33"/>
      <c r="AL368" t="s">
        <v>98</v>
      </c>
      <c r="AM368" s="26">
        <v>45320</v>
      </c>
      <c r="AN368" s="23" t="s">
        <v>108</v>
      </c>
      <c r="AO368" s="23" t="s">
        <v>108</v>
      </c>
      <c r="AP368" t="s">
        <v>109</v>
      </c>
      <c r="AQ368" t="s">
        <v>872</v>
      </c>
      <c r="AR368" t="s">
        <v>873</v>
      </c>
      <c r="AS368" t="s">
        <v>874</v>
      </c>
      <c r="AT368" s="23">
        <v>80111600</v>
      </c>
      <c r="AU368" s="41" t="s">
        <v>2731</v>
      </c>
      <c r="AV368" s="23" t="s">
        <v>113</v>
      </c>
      <c r="AW368" s="20" t="s">
        <v>114</v>
      </c>
      <c r="AX368" s="26">
        <v>45320</v>
      </c>
      <c r="AY368" s="20" t="s">
        <v>115</v>
      </c>
      <c r="AZ368" s="26">
        <v>45320</v>
      </c>
      <c r="BA368" s="26">
        <v>45321</v>
      </c>
      <c r="BB368" s="26">
        <v>45655</v>
      </c>
      <c r="BC368" s="35">
        <f>+Tabla3[[#This Row],[FECHA TERMINACION
(INICIAL)]]-Tabla3[[#This Row],[FECHA INICIO]]</f>
        <v>334</v>
      </c>
      <c r="BD368" s="35">
        <f>+Tabla3[[#This Row],[PLAZO DE EJECUCIÓN EN DÍAS (INICIAL)]]/30</f>
        <v>11.133333333333333</v>
      </c>
      <c r="BE368" t="s">
        <v>2732</v>
      </c>
      <c r="BF368" s="29">
        <f>+[1]BD_2!E370</f>
        <v>0</v>
      </c>
      <c r="BG368" s="29">
        <f>[1]BD_2!BA370</f>
        <v>0</v>
      </c>
      <c r="BH368" s="23">
        <f>[1]BD_2!CF370</f>
        <v>0</v>
      </c>
      <c r="BI368" s="23">
        <f>+COUNTIF(Tabla3[[#This Row],[VALOR REDUCIDO]:[TOTAL TIEMPO PRORROGADO EN DÍAS
]],"&lt;&gt;0")</f>
        <v>0</v>
      </c>
      <c r="BJ368" s="23" t="str">
        <f>+[1]BD_2!CG370</f>
        <v>2 NO</v>
      </c>
      <c r="BK368" s="26" t="str">
        <f>[1]BD_2!CL370</f>
        <v>2 NO</v>
      </c>
      <c r="BL368" s="23" t="s">
        <v>98</v>
      </c>
      <c r="BM368">
        <f t="shared" si="29"/>
        <v>334</v>
      </c>
      <c r="BN368" s="36">
        <f t="shared" si="30"/>
        <v>45321</v>
      </c>
      <c r="BO368" s="36">
        <f t="shared" si="31"/>
        <v>45655</v>
      </c>
      <c r="BP368" s="37" t="e">
        <f>IF(((#REF!-$BN368)/($BO368-$BN368))&gt;=100%,100%,((#REF!-$BN368)/($BO368-$BN368)))</f>
        <v>#REF!</v>
      </c>
      <c r="BQ368" s="29">
        <f t="shared" ref="BQ368:BQ431" si="32">$V368+$BG368-$BF368</f>
        <v>118710460</v>
      </c>
      <c r="BR368" s="23" t="e">
        <f>+IF(BK368="1 SI","FINALIZADO",IF($BO368&lt;=#REF!,"FINALIZADO","EJECUCIÓN"))</f>
        <v>#REF!</v>
      </c>
      <c r="BS368" s="23">
        <v>118710460</v>
      </c>
      <c r="BT368" s="23">
        <f>+Tabla3[[#This Row],[VALOR TOTAL DE CONTRATO (ANTES DE LIQUIDACIÓN - LIBERACIÓN DE SALDOS)]]-Tabla3[[#This Row],[RECURSO TOTALES DESEMBOLSADOS]]</f>
        <v>0</v>
      </c>
      <c r="BU368" s="23"/>
      <c r="BW368" s="23" t="s">
        <v>98</v>
      </c>
      <c r="BX368" s="23" t="str">
        <f t="shared" si="28"/>
        <v>enero</v>
      </c>
      <c r="BY368" s="23" t="s">
        <v>113</v>
      </c>
      <c r="BZ368" s="23" t="s">
        <v>113</v>
      </c>
      <c r="CA368" s="23" t="s">
        <v>113</v>
      </c>
      <c r="CB368" t="s">
        <v>117</v>
      </c>
      <c r="CC368" t="s">
        <v>118</v>
      </c>
    </row>
    <row r="369" spans="1:81" x14ac:dyDescent="0.25">
      <c r="A369" s="23">
        <v>2024</v>
      </c>
      <c r="B369" s="25">
        <v>348</v>
      </c>
      <c r="C369" s="23" t="s">
        <v>87</v>
      </c>
      <c r="D369" t="s">
        <v>88</v>
      </c>
      <c r="E369" t="s">
        <v>89</v>
      </c>
      <c r="F369" t="s">
        <v>90</v>
      </c>
      <c r="G369" t="s">
        <v>91</v>
      </c>
      <c r="H369" s="23" t="s">
        <v>92</v>
      </c>
      <c r="I369" s="23" t="s">
        <v>119</v>
      </c>
      <c r="J369" t="s">
        <v>2733</v>
      </c>
      <c r="K369" s="23" t="s">
        <v>95</v>
      </c>
      <c r="L369" s="20" t="s">
        <v>121</v>
      </c>
      <c r="M369" s="28" t="s">
        <v>2734</v>
      </c>
      <c r="N369" s="23"/>
      <c r="O369" s="23" t="s">
        <v>98</v>
      </c>
      <c r="P369" s="20" t="s">
        <v>693</v>
      </c>
      <c r="Q369" t="s">
        <v>693</v>
      </c>
      <c r="R369" t="s">
        <v>2735</v>
      </c>
      <c r="S369" t="s">
        <v>2736</v>
      </c>
      <c r="T369" t="s">
        <v>2737</v>
      </c>
      <c r="U369" s="6">
        <v>73700000</v>
      </c>
      <c r="V369" s="6">
        <v>73700000</v>
      </c>
      <c r="W369" s="29">
        <v>6700000</v>
      </c>
      <c r="X369" s="29">
        <v>0</v>
      </c>
      <c r="Y369" s="23" t="s">
        <v>104</v>
      </c>
      <c r="Z369" t="s">
        <v>98</v>
      </c>
      <c r="AA369" t="s">
        <v>105</v>
      </c>
      <c r="AB369" s="30"/>
      <c r="AC369" s="30"/>
      <c r="AD369" s="30"/>
      <c r="AE369" s="24">
        <v>3524</v>
      </c>
      <c r="AF369" s="31">
        <v>45294</v>
      </c>
      <c r="AG369">
        <v>46424</v>
      </c>
      <c r="AH369" s="26">
        <v>45320</v>
      </c>
      <c r="AI369" s="32" t="s">
        <v>106</v>
      </c>
      <c r="AJ369" t="s">
        <v>697</v>
      </c>
      <c r="AK369" s="33"/>
      <c r="AL369" t="s">
        <v>98</v>
      </c>
      <c r="AM369" s="26">
        <v>45317</v>
      </c>
      <c r="AN369" s="23" t="s">
        <v>108</v>
      </c>
      <c r="AO369" s="23" t="s">
        <v>108</v>
      </c>
      <c r="AP369" t="s">
        <v>109</v>
      </c>
      <c r="AQ369" t="s">
        <v>698</v>
      </c>
      <c r="AR369" t="s">
        <v>699</v>
      </c>
      <c r="AS369" t="s">
        <v>700</v>
      </c>
      <c r="AT369" s="23">
        <v>80111600</v>
      </c>
      <c r="AU369" s="41" t="s">
        <v>2738</v>
      </c>
      <c r="AV369" s="23" t="s">
        <v>113</v>
      </c>
      <c r="AW369" s="20" t="s">
        <v>114</v>
      </c>
      <c r="AX369" s="26">
        <v>45317</v>
      </c>
      <c r="AY369" s="20" t="s">
        <v>115</v>
      </c>
      <c r="AZ369" s="26">
        <v>45317</v>
      </c>
      <c r="BA369" s="26">
        <v>45320</v>
      </c>
      <c r="BB369" s="26">
        <v>45654</v>
      </c>
      <c r="BC369" s="35">
        <f>+Tabla3[[#This Row],[FECHA TERMINACION
(INICIAL)]]-Tabla3[[#This Row],[FECHA INICIO]]</f>
        <v>334</v>
      </c>
      <c r="BD369" s="35">
        <f>+Tabla3[[#This Row],[PLAZO DE EJECUCIÓN EN DÍAS (INICIAL)]]/30</f>
        <v>11.133333333333333</v>
      </c>
      <c r="BE369" t="s">
        <v>890</v>
      </c>
      <c r="BF369" s="29">
        <f>+[1]BD_2!E371</f>
        <v>0</v>
      </c>
      <c r="BG369" s="29">
        <f>[1]BD_2!BA371</f>
        <v>0</v>
      </c>
      <c r="BH369" s="23">
        <f>[1]BD_2!CF371</f>
        <v>0</v>
      </c>
      <c r="BI369" s="23">
        <f>+COUNTIF(Tabla3[[#This Row],[VALOR REDUCIDO]:[TOTAL TIEMPO PRORROGADO EN DÍAS
]],"&lt;&gt;0")</f>
        <v>0</v>
      </c>
      <c r="BJ369" s="23" t="str">
        <f>+[1]BD_2!CG371</f>
        <v>2 NO</v>
      </c>
      <c r="BK369" s="26" t="str">
        <f>[1]BD_2!CL371</f>
        <v>2 NO</v>
      </c>
      <c r="BL369" s="23" t="s">
        <v>98</v>
      </c>
      <c r="BM369">
        <f t="shared" si="29"/>
        <v>334</v>
      </c>
      <c r="BN369" s="36">
        <f t="shared" si="30"/>
        <v>45320</v>
      </c>
      <c r="BO369" s="36">
        <f t="shared" si="31"/>
        <v>45654</v>
      </c>
      <c r="BP369" s="37" t="e">
        <f>IF(((#REF!-$BN369)/($BO369-$BN369))&gt;=100%,100%,((#REF!-$BN369)/($BO369-$BN369)))</f>
        <v>#REF!</v>
      </c>
      <c r="BQ369" s="29">
        <f t="shared" si="32"/>
        <v>73700000</v>
      </c>
      <c r="BR369" s="23" t="e">
        <f>+IF(BK369="1 SI","FINALIZADO",IF($BO369&lt;=#REF!,"FINALIZADO","EJECUCIÓN"))</f>
        <v>#REF!</v>
      </c>
      <c r="BS369" s="23">
        <v>73700000</v>
      </c>
      <c r="BT369" s="23">
        <f>+Tabla3[[#This Row],[VALOR TOTAL DE CONTRATO (ANTES DE LIQUIDACIÓN - LIBERACIÓN DE SALDOS)]]-Tabla3[[#This Row],[RECURSO TOTALES DESEMBOLSADOS]]</f>
        <v>0</v>
      </c>
      <c r="BU369" s="23"/>
      <c r="BW369" s="23" t="s">
        <v>98</v>
      </c>
      <c r="BX369" s="23" t="str">
        <f t="shared" si="28"/>
        <v>enero</v>
      </c>
      <c r="BY369" s="23" t="s">
        <v>113</v>
      </c>
      <c r="BZ369" s="23" t="s">
        <v>113</v>
      </c>
      <c r="CA369" s="23" t="s">
        <v>113</v>
      </c>
      <c r="CB369" t="s">
        <v>117</v>
      </c>
      <c r="CC369" t="s">
        <v>118</v>
      </c>
    </row>
    <row r="370" spans="1:81" x14ac:dyDescent="0.25">
      <c r="A370" s="23">
        <v>2024</v>
      </c>
      <c r="B370" s="25">
        <v>349</v>
      </c>
      <c r="C370" s="23" t="s">
        <v>87</v>
      </c>
      <c r="D370" t="s">
        <v>88</v>
      </c>
      <c r="E370" t="s">
        <v>89</v>
      </c>
      <c r="F370" t="s">
        <v>90</v>
      </c>
      <c r="G370" t="s">
        <v>91</v>
      </c>
      <c r="H370" s="23" t="s">
        <v>92</v>
      </c>
      <c r="I370" s="23" t="s">
        <v>119</v>
      </c>
      <c r="J370" t="s">
        <v>2739</v>
      </c>
      <c r="K370" s="23" t="s">
        <v>95</v>
      </c>
      <c r="L370" s="20" t="s">
        <v>2497</v>
      </c>
      <c r="M370" s="28" t="s">
        <v>2740</v>
      </c>
      <c r="N370" s="23"/>
      <c r="O370" s="23" t="s">
        <v>98</v>
      </c>
      <c r="P370" s="20" t="s">
        <v>1552</v>
      </c>
      <c r="Q370" s="20" t="s">
        <v>1552</v>
      </c>
      <c r="R370" t="s">
        <v>2741</v>
      </c>
      <c r="S370" t="s">
        <v>2742</v>
      </c>
      <c r="T370" t="s">
        <v>2743</v>
      </c>
      <c r="U370" s="6">
        <v>89600000</v>
      </c>
      <c r="V370" s="6">
        <v>89600000</v>
      </c>
      <c r="W370" s="29">
        <v>11200000</v>
      </c>
      <c r="X370" s="29">
        <v>0</v>
      </c>
      <c r="Y370" s="23" t="s">
        <v>104</v>
      </c>
      <c r="Z370" t="s">
        <v>98</v>
      </c>
      <c r="AA370" t="s">
        <v>105</v>
      </c>
      <c r="AB370" s="30"/>
      <c r="AC370" s="30"/>
      <c r="AD370" s="30"/>
      <c r="AE370" s="24">
        <v>7724</v>
      </c>
      <c r="AF370" s="31">
        <v>45295</v>
      </c>
      <c r="AG370">
        <v>57924</v>
      </c>
      <c r="AH370" s="26">
        <v>45323</v>
      </c>
      <c r="AI370" s="32" t="s">
        <v>106</v>
      </c>
      <c r="AJ370" t="s">
        <v>2744</v>
      </c>
      <c r="AK370" s="33"/>
      <c r="AL370" t="s">
        <v>98</v>
      </c>
      <c r="AM370" s="26">
        <v>45321</v>
      </c>
      <c r="AN370" s="23" t="s">
        <v>108</v>
      </c>
      <c r="AO370" s="23" t="s">
        <v>108</v>
      </c>
      <c r="AP370" t="s">
        <v>109</v>
      </c>
      <c r="AQ370" t="s">
        <v>2745</v>
      </c>
      <c r="AR370" t="s">
        <v>2746</v>
      </c>
      <c r="AS370" t="s">
        <v>1552</v>
      </c>
      <c r="AT370" s="23">
        <v>80111600</v>
      </c>
      <c r="AU370" s="41" t="s">
        <v>2747</v>
      </c>
      <c r="AV370" s="23" t="s">
        <v>113</v>
      </c>
      <c r="AW370" s="20" t="s">
        <v>114</v>
      </c>
      <c r="AX370" s="26">
        <v>45322</v>
      </c>
      <c r="AY370" s="20" t="s">
        <v>144</v>
      </c>
      <c r="AZ370" s="26">
        <v>45322</v>
      </c>
      <c r="BA370" s="26">
        <v>45324</v>
      </c>
      <c r="BB370" s="26">
        <v>45566</v>
      </c>
      <c r="BC370" s="35">
        <f>+Tabla3[[#This Row],[FECHA TERMINACION
(INICIAL)]]-Tabla3[[#This Row],[FECHA INICIO]]</f>
        <v>242</v>
      </c>
      <c r="BD370" s="35">
        <f>+Tabla3[[#This Row],[PLAZO DE EJECUCIÓN EN DÍAS (INICIAL)]]/30</f>
        <v>8.0666666666666664</v>
      </c>
      <c r="BE370" t="s">
        <v>2748</v>
      </c>
      <c r="BF370" s="29">
        <f>+[1]BD_2!E372</f>
        <v>0</v>
      </c>
      <c r="BG370" s="29">
        <f>[1]BD_2!BA372</f>
        <v>29493333</v>
      </c>
      <c r="BH370" s="23">
        <f>[1]BD_2!CF372</f>
        <v>80</v>
      </c>
      <c r="BI370" s="23">
        <f>+COUNTIF(Tabla3[[#This Row],[VALOR REDUCIDO]:[TOTAL TIEMPO PRORROGADO EN DÍAS
]],"&lt;&gt;0")</f>
        <v>2</v>
      </c>
      <c r="BJ370" s="23" t="str">
        <f>+[1]BD_2!CG372</f>
        <v>2 NO</v>
      </c>
      <c r="BK370" s="26" t="str">
        <f>[1]BD_2!CL372</f>
        <v>2 NO</v>
      </c>
      <c r="BL370" s="23" t="s">
        <v>98</v>
      </c>
      <c r="BM370">
        <f t="shared" si="29"/>
        <v>322</v>
      </c>
      <c r="BN370" s="36">
        <f t="shared" si="30"/>
        <v>45324</v>
      </c>
      <c r="BO370" s="36">
        <f t="shared" si="31"/>
        <v>45646</v>
      </c>
      <c r="BP370" s="37" t="e">
        <f>IF(((#REF!-$BN370)/($BO370-$BN370))&gt;=100%,100%,((#REF!-$BN370)/($BO370-$BN370)))</f>
        <v>#REF!</v>
      </c>
      <c r="BQ370" s="29">
        <f t="shared" si="32"/>
        <v>119093333</v>
      </c>
      <c r="BR370" s="23" t="e">
        <f>+IF(BK370="1 SI","FINALIZADO",IF($BO370&lt;=#REF!,"FINALIZADO","EJECUCIÓN"))</f>
        <v>#REF!</v>
      </c>
      <c r="BS370" s="23">
        <v>119093333</v>
      </c>
      <c r="BT370" s="23">
        <f>+Tabla3[[#This Row],[VALOR TOTAL DE CONTRATO (ANTES DE LIQUIDACIÓN - LIBERACIÓN DE SALDOS)]]-Tabla3[[#This Row],[RECURSO TOTALES DESEMBOLSADOS]]</f>
        <v>0</v>
      </c>
      <c r="BU370" s="23"/>
      <c r="BW370" s="23" t="s">
        <v>98</v>
      </c>
      <c r="BX370" s="23" t="str">
        <f t="shared" si="28"/>
        <v>enero</v>
      </c>
      <c r="BY370" s="23" t="s">
        <v>113</v>
      </c>
      <c r="BZ370" s="23" t="s">
        <v>113</v>
      </c>
      <c r="CA370" s="23" t="s">
        <v>113</v>
      </c>
      <c r="CB370" t="s">
        <v>117</v>
      </c>
      <c r="CC370" t="s">
        <v>118</v>
      </c>
    </row>
    <row r="371" spans="1:81" x14ac:dyDescent="0.25">
      <c r="A371" s="23">
        <v>2024</v>
      </c>
      <c r="B371" s="25">
        <v>350</v>
      </c>
      <c r="C371" s="23" t="s">
        <v>87</v>
      </c>
      <c r="D371" t="s">
        <v>88</v>
      </c>
      <c r="E371" t="s">
        <v>89</v>
      </c>
      <c r="F371" t="s">
        <v>90</v>
      </c>
      <c r="G371" t="s">
        <v>91</v>
      </c>
      <c r="H371" s="23" t="s">
        <v>92</v>
      </c>
      <c r="I371" s="23" t="s">
        <v>93</v>
      </c>
      <c r="J371" t="s">
        <v>2749</v>
      </c>
      <c r="K371" s="23" t="s">
        <v>95</v>
      </c>
      <c r="L371" s="20" t="s">
        <v>428</v>
      </c>
      <c r="M371" s="28" t="s">
        <v>2750</v>
      </c>
      <c r="N371" s="23"/>
      <c r="O371" s="23" t="s">
        <v>98</v>
      </c>
      <c r="P371" s="20" t="s">
        <v>269</v>
      </c>
      <c r="Q371" s="20" t="s">
        <v>269</v>
      </c>
      <c r="R371" t="s">
        <v>2751</v>
      </c>
      <c r="S371" t="s">
        <v>2752</v>
      </c>
      <c r="T371" t="s">
        <v>2753</v>
      </c>
      <c r="U371" s="6">
        <v>53120000</v>
      </c>
      <c r="V371" s="6">
        <v>53120000</v>
      </c>
      <c r="W371" s="29">
        <v>4800000</v>
      </c>
      <c r="X371" s="29">
        <v>0</v>
      </c>
      <c r="Y371" s="23" t="s">
        <v>104</v>
      </c>
      <c r="Z371" t="s">
        <v>98</v>
      </c>
      <c r="AA371" t="s">
        <v>105</v>
      </c>
      <c r="AB371" s="30"/>
      <c r="AC371" s="30"/>
      <c r="AD371" s="30"/>
      <c r="AE371" s="24">
        <v>5524</v>
      </c>
      <c r="AF371" s="31">
        <v>45295</v>
      </c>
      <c r="AG371">
        <v>54924</v>
      </c>
      <c r="AH371" s="26">
        <v>45323</v>
      </c>
      <c r="AI371" s="32" t="s">
        <v>106</v>
      </c>
      <c r="AJ371" t="s">
        <v>273</v>
      </c>
      <c r="AK371" s="33"/>
      <c r="AL371" t="s">
        <v>98</v>
      </c>
      <c r="AM371" s="26">
        <v>45320</v>
      </c>
      <c r="AN371" s="23" t="s">
        <v>108</v>
      </c>
      <c r="AO371" s="23" t="s">
        <v>108</v>
      </c>
      <c r="AP371" t="s">
        <v>109</v>
      </c>
      <c r="AQ371" t="s">
        <v>274</v>
      </c>
      <c r="AR371" t="s">
        <v>275</v>
      </c>
      <c r="AS371" t="s">
        <v>269</v>
      </c>
      <c r="AT371" s="23">
        <v>80111600</v>
      </c>
      <c r="AU371" s="41" t="s">
        <v>2754</v>
      </c>
      <c r="AV371" s="23" t="s">
        <v>113</v>
      </c>
      <c r="AW371" s="20" t="s">
        <v>114</v>
      </c>
      <c r="AX371" s="26">
        <v>45320</v>
      </c>
      <c r="AY371" s="20" t="s">
        <v>144</v>
      </c>
      <c r="AZ371" s="26">
        <v>45320</v>
      </c>
      <c r="BA371" s="26">
        <v>45323</v>
      </c>
      <c r="BB371" s="26">
        <v>45656</v>
      </c>
      <c r="BC371" s="35">
        <f>+Tabla3[[#This Row],[FECHA TERMINACION
(INICIAL)]]-Tabla3[[#This Row],[FECHA INICIO]]</f>
        <v>333</v>
      </c>
      <c r="BD371" s="35">
        <f>+Tabla3[[#This Row],[PLAZO DE EJECUCIÓN EN DÍAS (INICIAL)]]/30</f>
        <v>11.1</v>
      </c>
      <c r="BE371" t="s">
        <v>2755</v>
      </c>
      <c r="BF371" s="29">
        <f>+[1]BD_2!E373</f>
        <v>186667</v>
      </c>
      <c r="BG371" s="29">
        <f>[1]BD_2!BA373</f>
        <v>0</v>
      </c>
      <c r="BH371" s="23">
        <f>[1]BD_2!CF373</f>
        <v>0</v>
      </c>
      <c r="BI371" s="23">
        <f>+COUNTIF(Tabla3[[#This Row],[VALOR REDUCIDO]:[TOTAL TIEMPO PRORROGADO EN DÍAS
]],"&lt;&gt;0")</f>
        <v>1</v>
      </c>
      <c r="BJ371" s="23" t="str">
        <f>+[1]BD_2!CG373</f>
        <v>2 NO</v>
      </c>
      <c r="BK371" s="26" t="str">
        <f>[1]BD_2!CL373</f>
        <v>2 NO</v>
      </c>
      <c r="BL371" s="23" t="s">
        <v>98</v>
      </c>
      <c r="BM371">
        <f t="shared" si="29"/>
        <v>333</v>
      </c>
      <c r="BN371" s="36">
        <f t="shared" si="30"/>
        <v>45323</v>
      </c>
      <c r="BO371" s="36">
        <f t="shared" si="31"/>
        <v>45656</v>
      </c>
      <c r="BP371" s="37" t="e">
        <f>IF(((#REF!-$BN371)/($BO371-$BN371))&gt;=100%,100%,((#REF!-$BN371)/($BO371-$BN371)))</f>
        <v>#REF!</v>
      </c>
      <c r="BQ371" s="29">
        <f t="shared" si="32"/>
        <v>52933333</v>
      </c>
      <c r="BR371" s="23" t="e">
        <f>+IF(BK371="1 SI","FINALIZADO",IF($BO371&lt;=#REF!,"FINALIZADO","EJECUCIÓN"))</f>
        <v>#REF!</v>
      </c>
      <c r="BS371" s="23">
        <v>52800000</v>
      </c>
      <c r="BT371" s="23">
        <f>+Tabla3[[#This Row],[VALOR TOTAL DE CONTRATO (ANTES DE LIQUIDACIÓN - LIBERACIÓN DE SALDOS)]]-Tabla3[[#This Row],[RECURSO TOTALES DESEMBOLSADOS]]</f>
        <v>133333</v>
      </c>
      <c r="BU371" s="23"/>
      <c r="BW371" s="23" t="s">
        <v>98</v>
      </c>
      <c r="BX371" s="23" t="str">
        <f t="shared" si="28"/>
        <v>enero</v>
      </c>
      <c r="BY371" s="23" t="s">
        <v>113</v>
      </c>
      <c r="BZ371" s="23" t="s">
        <v>113</v>
      </c>
      <c r="CA371" s="23" t="s">
        <v>113</v>
      </c>
      <c r="CB371" t="s">
        <v>117</v>
      </c>
      <c r="CC371" t="s">
        <v>118</v>
      </c>
    </row>
    <row r="372" spans="1:81" x14ac:dyDescent="0.25">
      <c r="A372" s="23">
        <v>2024</v>
      </c>
      <c r="B372" s="25">
        <v>351</v>
      </c>
      <c r="C372" s="23" t="s">
        <v>87</v>
      </c>
      <c r="D372" t="s">
        <v>88</v>
      </c>
      <c r="E372" t="s">
        <v>89</v>
      </c>
      <c r="F372" t="s">
        <v>90</v>
      </c>
      <c r="G372" t="s">
        <v>91</v>
      </c>
      <c r="H372" s="23" t="s">
        <v>92</v>
      </c>
      <c r="I372" s="23" t="s">
        <v>93</v>
      </c>
      <c r="J372" t="s">
        <v>2756</v>
      </c>
      <c r="K372" s="23" t="s">
        <v>95</v>
      </c>
      <c r="L372" t="s">
        <v>2757</v>
      </c>
      <c r="M372" s="28" t="s">
        <v>2758</v>
      </c>
      <c r="N372" s="23"/>
      <c r="O372" s="23" t="s">
        <v>98</v>
      </c>
      <c r="P372" s="20" t="s">
        <v>1931</v>
      </c>
      <c r="Q372" s="20" t="s">
        <v>1931</v>
      </c>
      <c r="R372" t="s">
        <v>2759</v>
      </c>
      <c r="S372" s="50" t="s">
        <v>2760</v>
      </c>
      <c r="T372" t="s">
        <v>2761</v>
      </c>
      <c r="U372" s="6">
        <v>55660000</v>
      </c>
      <c r="V372" s="6">
        <v>55660000</v>
      </c>
      <c r="W372" s="29">
        <v>5060000</v>
      </c>
      <c r="X372" s="29">
        <v>0</v>
      </c>
      <c r="Y372" s="23" t="s">
        <v>104</v>
      </c>
      <c r="Z372" t="s">
        <v>98</v>
      </c>
      <c r="AA372" t="s">
        <v>105</v>
      </c>
      <c r="AB372" s="30"/>
      <c r="AC372" s="30"/>
      <c r="AD372" s="30"/>
      <c r="AE372" s="24">
        <v>9624</v>
      </c>
      <c r="AF372" s="31">
        <v>45306</v>
      </c>
      <c r="AG372">
        <v>56224</v>
      </c>
      <c r="AH372" s="26">
        <v>45323</v>
      </c>
      <c r="AI372" s="32" t="s">
        <v>106</v>
      </c>
      <c r="AJ372" t="s">
        <v>1935</v>
      </c>
      <c r="AK372" s="33"/>
      <c r="AL372" t="s">
        <v>98</v>
      </c>
      <c r="AM372" s="53">
        <v>45320</v>
      </c>
      <c r="AN372" s="23" t="s">
        <v>108</v>
      </c>
      <c r="AO372" s="23" t="s">
        <v>108</v>
      </c>
      <c r="AP372" t="s">
        <v>109</v>
      </c>
      <c r="AQ372" t="s">
        <v>1580</v>
      </c>
      <c r="AR372" t="s">
        <v>1581</v>
      </c>
      <c r="AS372" t="s">
        <v>1581</v>
      </c>
      <c r="AT372" s="23">
        <v>80111600</v>
      </c>
      <c r="AU372" s="41" t="s">
        <v>2762</v>
      </c>
      <c r="AV372" s="23" t="s">
        <v>113</v>
      </c>
      <c r="AW372" s="20" t="s">
        <v>114</v>
      </c>
      <c r="AX372" s="26">
        <v>45320</v>
      </c>
      <c r="AY372" s="20" t="s">
        <v>115</v>
      </c>
      <c r="AZ372" s="26">
        <v>45320</v>
      </c>
      <c r="BA372" s="26">
        <v>45323</v>
      </c>
      <c r="BB372" s="26">
        <v>45656</v>
      </c>
      <c r="BC372" s="35">
        <f>+Tabla3[[#This Row],[FECHA TERMINACION
(INICIAL)]]-Tabla3[[#This Row],[FECHA INICIO]]</f>
        <v>333</v>
      </c>
      <c r="BD372" s="35">
        <f>+Tabla3[[#This Row],[PLAZO DE EJECUCIÓN EN DÍAS (INICIAL)]]/30</f>
        <v>11.1</v>
      </c>
      <c r="BF372" s="29">
        <f>+[1]BD_2!E374</f>
        <v>0</v>
      </c>
      <c r="BG372" s="29">
        <f>[1]BD_2!BA374</f>
        <v>0</v>
      </c>
      <c r="BH372" s="23">
        <f>[1]BD_2!CF374</f>
        <v>0</v>
      </c>
      <c r="BI372" s="23">
        <f>+COUNTIF(Tabla3[[#This Row],[VALOR REDUCIDO]:[TOTAL TIEMPO PRORROGADO EN DÍAS
]],"&lt;&gt;0")</f>
        <v>0</v>
      </c>
      <c r="BJ372" s="23" t="str">
        <f>+[1]BD_2!CG374</f>
        <v>2 NO</v>
      </c>
      <c r="BK372" s="26" t="str">
        <f>[1]BD_2!CL374</f>
        <v>2 NO</v>
      </c>
      <c r="BL372" s="23" t="s">
        <v>98</v>
      </c>
      <c r="BM372">
        <f t="shared" si="29"/>
        <v>333</v>
      </c>
      <c r="BN372" s="36">
        <f t="shared" si="30"/>
        <v>45323</v>
      </c>
      <c r="BO372" s="36">
        <f t="shared" si="31"/>
        <v>45656</v>
      </c>
      <c r="BP372" s="37" t="e">
        <f>IF(((#REF!-$BN372)/($BO372-$BN372))&gt;=100%,100%,((#REF!-$BN372)/($BO372-$BN372)))</f>
        <v>#REF!</v>
      </c>
      <c r="BQ372" s="29">
        <f t="shared" si="32"/>
        <v>55660000</v>
      </c>
      <c r="BR372" s="23" t="e">
        <f>+IF(BK372="1 SI","FINALIZADO",IF($BO372&lt;=#REF!,"FINALIZADO","EJECUCIÓN"))</f>
        <v>#REF!</v>
      </c>
      <c r="BS372" s="23">
        <v>55660000</v>
      </c>
      <c r="BT372" s="23">
        <f>+Tabla3[[#This Row],[VALOR TOTAL DE CONTRATO (ANTES DE LIQUIDACIÓN - LIBERACIÓN DE SALDOS)]]-Tabla3[[#This Row],[RECURSO TOTALES DESEMBOLSADOS]]</f>
        <v>0</v>
      </c>
      <c r="BU372" s="23"/>
      <c r="BW372" s="23" t="s">
        <v>98</v>
      </c>
      <c r="BX372" s="23" t="str">
        <f t="shared" si="28"/>
        <v>enero</v>
      </c>
      <c r="BY372" s="23" t="s">
        <v>113</v>
      </c>
      <c r="BZ372" s="23" t="s">
        <v>113</v>
      </c>
      <c r="CA372" s="23" t="s">
        <v>113</v>
      </c>
      <c r="CB372" t="s">
        <v>117</v>
      </c>
      <c r="CC372" t="s">
        <v>118</v>
      </c>
    </row>
    <row r="373" spans="1:81" x14ac:dyDescent="0.25">
      <c r="A373" s="23">
        <v>2024</v>
      </c>
      <c r="B373" s="25">
        <v>352</v>
      </c>
      <c r="C373" s="23" t="s">
        <v>87</v>
      </c>
      <c r="D373" t="s">
        <v>88</v>
      </c>
      <c r="E373" t="s">
        <v>89</v>
      </c>
      <c r="F373" t="s">
        <v>90</v>
      </c>
      <c r="G373" t="s">
        <v>91</v>
      </c>
      <c r="H373" s="23" t="s">
        <v>92</v>
      </c>
      <c r="I373" s="23" t="s">
        <v>119</v>
      </c>
      <c r="J373" t="s">
        <v>2763</v>
      </c>
      <c r="K373" s="23" t="s">
        <v>95</v>
      </c>
      <c r="L373" s="20" t="s">
        <v>420</v>
      </c>
      <c r="M373" s="28" t="s">
        <v>2764</v>
      </c>
      <c r="N373" s="23"/>
      <c r="O373" s="23" t="s">
        <v>98</v>
      </c>
      <c r="P373" s="20" t="s">
        <v>764</v>
      </c>
      <c r="Q373" s="20" t="s">
        <v>764</v>
      </c>
      <c r="R373" t="s">
        <v>2765</v>
      </c>
      <c r="S373" t="s">
        <v>2766</v>
      </c>
      <c r="T373" t="s">
        <v>2767</v>
      </c>
      <c r="U373" s="6">
        <v>78687000</v>
      </c>
      <c r="V373" s="6">
        <v>78687000</v>
      </c>
      <c r="W373" s="29">
        <v>7494000</v>
      </c>
      <c r="X373" s="29">
        <v>0</v>
      </c>
      <c r="Y373" s="23" t="s">
        <v>104</v>
      </c>
      <c r="Z373" t="s">
        <v>98</v>
      </c>
      <c r="AA373" t="s">
        <v>105</v>
      </c>
      <c r="AB373" s="30"/>
      <c r="AC373" s="30"/>
      <c r="AD373" s="30"/>
      <c r="AE373" s="24">
        <v>6824</v>
      </c>
      <c r="AF373" s="31">
        <v>45295</v>
      </c>
      <c r="AG373">
        <v>63624</v>
      </c>
      <c r="AH373" s="26">
        <v>45324</v>
      </c>
      <c r="AI373" s="32" t="s">
        <v>106</v>
      </c>
      <c r="AJ373" t="s">
        <v>768</v>
      </c>
      <c r="AK373" s="33"/>
      <c r="AL373" t="s">
        <v>98</v>
      </c>
      <c r="AM373" s="26">
        <v>45321</v>
      </c>
      <c r="AN373" s="23" t="s">
        <v>108</v>
      </c>
      <c r="AO373" s="23" t="s">
        <v>108</v>
      </c>
      <c r="AP373" t="s">
        <v>109</v>
      </c>
      <c r="AQ373" t="s">
        <v>769</v>
      </c>
      <c r="AR373" t="s">
        <v>770</v>
      </c>
      <c r="AS373" t="s">
        <v>771</v>
      </c>
      <c r="AT373" s="23">
        <v>80111600</v>
      </c>
      <c r="AU373" s="41" t="s">
        <v>2768</v>
      </c>
      <c r="AV373" s="23" t="s">
        <v>113</v>
      </c>
      <c r="AW373" s="20" t="s">
        <v>114</v>
      </c>
      <c r="AX373" s="26">
        <v>45322</v>
      </c>
      <c r="AY373" s="20" t="s">
        <v>115</v>
      </c>
      <c r="AZ373" s="26">
        <v>45322</v>
      </c>
      <c r="BA373" s="26">
        <v>45324</v>
      </c>
      <c r="BB373" s="26">
        <v>45642</v>
      </c>
      <c r="BC373" s="35">
        <f>+Tabla3[[#This Row],[FECHA TERMINACION
(INICIAL)]]-Tabla3[[#This Row],[FECHA INICIO]]</f>
        <v>318</v>
      </c>
      <c r="BD373" s="35">
        <f>+Tabla3[[#This Row],[PLAZO DE EJECUCIÓN EN DÍAS (INICIAL)]]/30</f>
        <v>10.6</v>
      </c>
      <c r="BE373" t="s">
        <v>2151</v>
      </c>
      <c r="BF373" s="29">
        <f>+[1]BD_2!E375</f>
        <v>0</v>
      </c>
      <c r="BG373" s="29">
        <f>[1]BD_2!BA375</f>
        <v>0</v>
      </c>
      <c r="BH373" s="23">
        <f>[1]BD_2!CF375</f>
        <v>0</v>
      </c>
      <c r="BI373" s="23">
        <f>+COUNTIF(Tabla3[[#This Row],[VALOR REDUCIDO]:[TOTAL TIEMPO PRORROGADO EN DÍAS
]],"&lt;&gt;0")</f>
        <v>0</v>
      </c>
      <c r="BJ373" s="23" t="str">
        <f>+[1]BD_2!CG375</f>
        <v>2 NO</v>
      </c>
      <c r="BK373" s="26" t="str">
        <f>[1]BD_2!CL375</f>
        <v>2 NO</v>
      </c>
      <c r="BL373" s="23" t="s">
        <v>98</v>
      </c>
      <c r="BM373">
        <f t="shared" si="29"/>
        <v>318</v>
      </c>
      <c r="BN373" s="36">
        <f t="shared" si="30"/>
        <v>45324</v>
      </c>
      <c r="BO373" s="36">
        <f t="shared" si="31"/>
        <v>45642</v>
      </c>
      <c r="BP373" s="37" t="e">
        <f>IF(((#REF!-$BN373)/($BO373-$BN373))&gt;=100%,100%,((#REF!-$BN373)/($BO373-$BN373)))</f>
        <v>#REF!</v>
      </c>
      <c r="BQ373" s="29">
        <f t="shared" si="32"/>
        <v>78687000</v>
      </c>
      <c r="BR373" s="23" t="e">
        <f>+IF(BK373="1 SI","FINALIZADO",IF($BO373&lt;=#REF!,"FINALIZADO","EJECUCIÓN"))</f>
        <v>#REF!</v>
      </c>
      <c r="BS373" s="23">
        <v>74690200</v>
      </c>
      <c r="BT373" s="23">
        <f>+Tabla3[[#This Row],[VALOR TOTAL DE CONTRATO (ANTES DE LIQUIDACIÓN - LIBERACIÓN DE SALDOS)]]-Tabla3[[#This Row],[RECURSO TOTALES DESEMBOLSADOS]]</f>
        <v>3996800</v>
      </c>
      <c r="BU373" s="23"/>
      <c r="BW373" s="23" t="s">
        <v>98</v>
      </c>
      <c r="BX373" s="23" t="str">
        <f t="shared" si="28"/>
        <v>enero</v>
      </c>
      <c r="BY373" s="23" t="s">
        <v>113</v>
      </c>
      <c r="BZ373" s="23" t="s">
        <v>113</v>
      </c>
      <c r="CA373" s="23" t="s">
        <v>113</v>
      </c>
      <c r="CB373" t="s">
        <v>117</v>
      </c>
      <c r="CC373" t="s">
        <v>118</v>
      </c>
    </row>
    <row r="374" spans="1:81" x14ac:dyDescent="0.25">
      <c r="A374" s="23">
        <v>2024</v>
      </c>
      <c r="B374" s="25">
        <v>353</v>
      </c>
      <c r="C374" s="23" t="s">
        <v>87</v>
      </c>
      <c r="D374" t="s">
        <v>88</v>
      </c>
      <c r="E374" t="s">
        <v>89</v>
      </c>
      <c r="F374" t="s">
        <v>90</v>
      </c>
      <c r="G374" t="s">
        <v>91</v>
      </c>
      <c r="H374" s="23" t="s">
        <v>92</v>
      </c>
      <c r="I374" s="23" t="s">
        <v>119</v>
      </c>
      <c r="J374" t="s">
        <v>2769</v>
      </c>
      <c r="K374" s="23" t="s">
        <v>95</v>
      </c>
      <c r="L374" s="20" t="s">
        <v>358</v>
      </c>
      <c r="M374" s="28" t="s">
        <v>2770</v>
      </c>
      <c r="N374" s="23"/>
      <c r="O374" s="23" t="s">
        <v>98</v>
      </c>
      <c r="P374" s="20" t="s">
        <v>269</v>
      </c>
      <c r="Q374" s="20" t="s">
        <v>269</v>
      </c>
      <c r="R374" t="s">
        <v>1083</v>
      </c>
      <c r="S374" t="s">
        <v>1084</v>
      </c>
      <c r="T374" t="s">
        <v>2771</v>
      </c>
      <c r="U374" s="6">
        <v>89540000</v>
      </c>
      <c r="V374" s="6">
        <v>89540000</v>
      </c>
      <c r="W374" s="29">
        <v>8140000</v>
      </c>
      <c r="X374" s="29">
        <v>0</v>
      </c>
      <c r="Y374" s="23" t="s">
        <v>104</v>
      </c>
      <c r="Z374" t="s">
        <v>98</v>
      </c>
      <c r="AA374" t="s">
        <v>105</v>
      </c>
      <c r="AB374" s="30"/>
      <c r="AC374" s="30"/>
      <c r="AD374" s="30"/>
      <c r="AE374" s="24">
        <v>5524</v>
      </c>
      <c r="AF374" s="31">
        <v>45295</v>
      </c>
      <c r="AG374">
        <v>55524</v>
      </c>
      <c r="AH374" s="26">
        <v>45323</v>
      </c>
      <c r="AI374" s="32" t="s">
        <v>106</v>
      </c>
      <c r="AJ374" t="s">
        <v>2772</v>
      </c>
      <c r="AK374" s="33"/>
      <c r="AL374" t="s">
        <v>98</v>
      </c>
      <c r="AM374" s="26">
        <v>45320</v>
      </c>
      <c r="AN374" s="23" t="s">
        <v>108</v>
      </c>
      <c r="AO374" s="23" t="s">
        <v>108</v>
      </c>
      <c r="AP374" t="s">
        <v>109</v>
      </c>
      <c r="AQ374" t="s">
        <v>274</v>
      </c>
      <c r="AR374" t="s">
        <v>275</v>
      </c>
      <c r="AS374" t="s">
        <v>269</v>
      </c>
      <c r="AT374" s="23">
        <v>80111600</v>
      </c>
      <c r="AU374" s="41" t="s">
        <v>2773</v>
      </c>
      <c r="AV374" s="23" t="s">
        <v>113</v>
      </c>
      <c r="AW374" s="20" t="s">
        <v>114</v>
      </c>
      <c r="AX374" s="26">
        <v>45321</v>
      </c>
      <c r="AY374" s="20" t="s">
        <v>115</v>
      </c>
      <c r="AZ374" s="26">
        <v>45321</v>
      </c>
      <c r="BA374" s="26">
        <v>45323</v>
      </c>
      <c r="BB374" s="26">
        <v>45656</v>
      </c>
      <c r="BC374" s="35">
        <f>+Tabla3[[#This Row],[FECHA TERMINACION
(INICIAL)]]-Tabla3[[#This Row],[FECHA INICIO]]</f>
        <v>333</v>
      </c>
      <c r="BD374" s="35">
        <f>+Tabla3[[#This Row],[PLAZO DE EJECUCIÓN EN DÍAS (INICIAL)]]/30</f>
        <v>11.1</v>
      </c>
      <c r="BE374" t="s">
        <v>2774</v>
      </c>
      <c r="BF374" s="29">
        <f>+[1]BD_2!E376</f>
        <v>0</v>
      </c>
      <c r="BG374" s="29">
        <f>[1]BD_2!BA376</f>
        <v>0</v>
      </c>
      <c r="BH374" s="23">
        <f>[1]BD_2!CF376</f>
        <v>0</v>
      </c>
      <c r="BI374" s="23">
        <f>+COUNTIF(Tabla3[[#This Row],[VALOR REDUCIDO]:[TOTAL TIEMPO PRORROGADO EN DÍAS
]],"&lt;&gt;0")</f>
        <v>0</v>
      </c>
      <c r="BJ374" s="23" t="str">
        <f>+[1]BD_2!CG376</f>
        <v>2 NO</v>
      </c>
      <c r="BK374" s="26" t="str">
        <f>[1]BD_2!CL376</f>
        <v>2 NO</v>
      </c>
      <c r="BL374" s="23" t="s">
        <v>98</v>
      </c>
      <c r="BM374">
        <f t="shared" si="29"/>
        <v>333</v>
      </c>
      <c r="BN374" s="36">
        <f t="shared" si="30"/>
        <v>45323</v>
      </c>
      <c r="BO374" s="36">
        <f t="shared" si="31"/>
        <v>45656</v>
      </c>
      <c r="BP374" s="37" t="e">
        <f>IF(((#REF!-$BN374)/($BO374-$BN374))&gt;=100%,100%,((#REF!-$BN374)/($BO374-$BN374)))</f>
        <v>#REF!</v>
      </c>
      <c r="BQ374" s="29">
        <f t="shared" si="32"/>
        <v>89540000</v>
      </c>
      <c r="BR374" s="23" t="e">
        <f>+IF(BK374="1 SI","FINALIZADO",IF($BO374&lt;=#REF!,"FINALIZADO","EJECUCIÓN"))</f>
        <v>#REF!</v>
      </c>
      <c r="BS374" s="23">
        <v>89540000</v>
      </c>
      <c r="BT374" s="23">
        <f>+Tabla3[[#This Row],[VALOR TOTAL DE CONTRATO (ANTES DE LIQUIDACIÓN - LIBERACIÓN DE SALDOS)]]-Tabla3[[#This Row],[RECURSO TOTALES DESEMBOLSADOS]]</f>
        <v>0</v>
      </c>
      <c r="BU374" s="23"/>
      <c r="BW374" s="23" t="s">
        <v>98</v>
      </c>
      <c r="BX374" s="23" t="str">
        <f t="shared" si="28"/>
        <v>enero</v>
      </c>
      <c r="BY374" s="23" t="s">
        <v>113</v>
      </c>
      <c r="BZ374" s="23" t="s">
        <v>113</v>
      </c>
      <c r="CA374" s="23" t="s">
        <v>113</v>
      </c>
      <c r="CB374" t="s">
        <v>117</v>
      </c>
      <c r="CC374" t="s">
        <v>118</v>
      </c>
    </row>
    <row r="375" spans="1:81" x14ac:dyDescent="0.25">
      <c r="A375" s="23">
        <v>2024</v>
      </c>
      <c r="B375" s="25">
        <v>354</v>
      </c>
      <c r="C375" s="23" t="s">
        <v>87</v>
      </c>
      <c r="D375" t="s">
        <v>88</v>
      </c>
      <c r="E375" t="s">
        <v>89</v>
      </c>
      <c r="F375" t="s">
        <v>90</v>
      </c>
      <c r="G375" t="s">
        <v>91</v>
      </c>
      <c r="H375" s="23" t="s">
        <v>92</v>
      </c>
      <c r="I375" s="23" t="s">
        <v>119</v>
      </c>
      <c r="J375" t="s">
        <v>2775</v>
      </c>
      <c r="K375" s="23" t="s">
        <v>95</v>
      </c>
      <c r="L375" s="20" t="s">
        <v>2776</v>
      </c>
      <c r="M375" s="28" t="s">
        <v>2777</v>
      </c>
      <c r="N375" s="23"/>
      <c r="O375" s="23" t="s">
        <v>98</v>
      </c>
      <c r="P375" s="20" t="s">
        <v>269</v>
      </c>
      <c r="Q375" s="20" t="s">
        <v>269</v>
      </c>
      <c r="R375" t="s">
        <v>2778</v>
      </c>
      <c r="S375" t="s">
        <v>2779</v>
      </c>
      <c r="T375" t="s">
        <v>2780</v>
      </c>
      <c r="U375" s="6">
        <v>89540000</v>
      </c>
      <c r="V375" s="6">
        <v>89540000</v>
      </c>
      <c r="W375" s="29">
        <v>8140000</v>
      </c>
      <c r="X375" s="29">
        <v>0</v>
      </c>
      <c r="Y375" s="23" t="s">
        <v>104</v>
      </c>
      <c r="Z375" t="s">
        <v>98</v>
      </c>
      <c r="AA375" t="s">
        <v>105</v>
      </c>
      <c r="AB375" s="30"/>
      <c r="AC375" s="30"/>
      <c r="AD375" s="30"/>
      <c r="AE375" s="24">
        <v>5524</v>
      </c>
      <c r="AF375" s="31">
        <v>45295</v>
      </c>
      <c r="AG375">
        <v>56024</v>
      </c>
      <c r="AH375" s="26">
        <v>45323</v>
      </c>
      <c r="AI375" s="32" t="s">
        <v>106</v>
      </c>
      <c r="AJ375" t="s">
        <v>940</v>
      </c>
      <c r="AK375" s="33"/>
      <c r="AL375" t="s">
        <v>98</v>
      </c>
      <c r="AM375" s="26">
        <v>45320</v>
      </c>
      <c r="AN375" s="23" t="s">
        <v>108</v>
      </c>
      <c r="AO375" s="23" t="s">
        <v>108</v>
      </c>
      <c r="AP375" t="s">
        <v>109</v>
      </c>
      <c r="AQ375" t="s">
        <v>274</v>
      </c>
      <c r="AR375" t="s">
        <v>275</v>
      </c>
      <c r="AS375" t="s">
        <v>269</v>
      </c>
      <c r="AT375" s="23">
        <v>80111600</v>
      </c>
      <c r="AU375" s="41" t="s">
        <v>2781</v>
      </c>
      <c r="AV375" s="23" t="s">
        <v>113</v>
      </c>
      <c r="AW375" s="20" t="s">
        <v>114</v>
      </c>
      <c r="AX375" s="26">
        <v>45321</v>
      </c>
      <c r="AY375" s="20" t="s">
        <v>115</v>
      </c>
      <c r="AZ375" s="26">
        <v>45321</v>
      </c>
      <c r="BA375" s="26">
        <v>45323</v>
      </c>
      <c r="BB375" s="26">
        <v>45656</v>
      </c>
      <c r="BC375" s="35">
        <f>+Tabla3[[#This Row],[FECHA TERMINACION
(INICIAL)]]-Tabla3[[#This Row],[FECHA INICIO]]</f>
        <v>333</v>
      </c>
      <c r="BD375" s="35">
        <f>+Tabla3[[#This Row],[PLAZO DE EJECUCIÓN EN DÍAS (INICIAL)]]/30</f>
        <v>11.1</v>
      </c>
      <c r="BE375" t="s">
        <v>2774</v>
      </c>
      <c r="BF375" s="29">
        <f>+[1]BD_2!E377</f>
        <v>0</v>
      </c>
      <c r="BG375" s="29">
        <f>[1]BD_2!BA377</f>
        <v>0</v>
      </c>
      <c r="BH375" s="23">
        <f>[1]BD_2!CF377</f>
        <v>0</v>
      </c>
      <c r="BI375" s="23">
        <f>+COUNTIF(Tabla3[[#This Row],[VALOR REDUCIDO]:[TOTAL TIEMPO PRORROGADO EN DÍAS
]],"&lt;&gt;0")</f>
        <v>0</v>
      </c>
      <c r="BJ375" s="23" t="str">
        <f>+[1]BD_2!CG377</f>
        <v>2 NO</v>
      </c>
      <c r="BK375" s="26" t="str">
        <f>[1]BD_2!CL377</f>
        <v>2 NO</v>
      </c>
      <c r="BL375" s="23" t="s">
        <v>98</v>
      </c>
      <c r="BM375">
        <f t="shared" si="29"/>
        <v>333</v>
      </c>
      <c r="BN375" s="36">
        <f t="shared" si="30"/>
        <v>45323</v>
      </c>
      <c r="BO375" s="36">
        <f t="shared" si="31"/>
        <v>45656</v>
      </c>
      <c r="BP375" s="37" t="e">
        <f>IF(((#REF!-$BN375)/($BO375-$BN375))&gt;=100%,100%,((#REF!-$BN375)/($BO375-$BN375)))</f>
        <v>#REF!</v>
      </c>
      <c r="BQ375" s="29">
        <f t="shared" si="32"/>
        <v>89540000</v>
      </c>
      <c r="BR375" s="23" t="e">
        <f>+IF(BK375="1 SI","FINALIZADO",IF($BO375&lt;=#REF!,"FINALIZADO","EJECUCIÓN"))</f>
        <v>#REF!</v>
      </c>
      <c r="BS375" s="23">
        <v>89540000</v>
      </c>
      <c r="BT375" s="23">
        <f>+Tabla3[[#This Row],[VALOR TOTAL DE CONTRATO (ANTES DE LIQUIDACIÓN - LIBERACIÓN DE SALDOS)]]-Tabla3[[#This Row],[RECURSO TOTALES DESEMBOLSADOS]]</f>
        <v>0</v>
      </c>
      <c r="BU375" s="23"/>
      <c r="BW375" s="23" t="s">
        <v>98</v>
      </c>
      <c r="BX375" s="23" t="str">
        <f t="shared" si="28"/>
        <v>enero</v>
      </c>
      <c r="BY375" s="23" t="s">
        <v>113</v>
      </c>
      <c r="BZ375" s="23" t="s">
        <v>113</v>
      </c>
      <c r="CA375" s="23" t="s">
        <v>113</v>
      </c>
      <c r="CB375" t="s">
        <v>117</v>
      </c>
      <c r="CC375" t="s">
        <v>118</v>
      </c>
    </row>
    <row r="376" spans="1:81" x14ac:dyDescent="0.25">
      <c r="A376" s="23">
        <v>2024</v>
      </c>
      <c r="B376" s="25">
        <v>355</v>
      </c>
      <c r="C376" s="23" t="s">
        <v>87</v>
      </c>
      <c r="D376" t="s">
        <v>88</v>
      </c>
      <c r="E376" t="s">
        <v>89</v>
      </c>
      <c r="F376" t="s">
        <v>90</v>
      </c>
      <c r="G376" t="s">
        <v>91</v>
      </c>
      <c r="H376" s="23" t="s">
        <v>92</v>
      </c>
      <c r="I376" s="23" t="s">
        <v>119</v>
      </c>
      <c r="J376" t="s">
        <v>2782</v>
      </c>
      <c r="K376" s="23" t="s">
        <v>95</v>
      </c>
      <c r="L376" s="20" t="s">
        <v>2783</v>
      </c>
      <c r="M376" s="28" t="s">
        <v>2784</v>
      </c>
      <c r="N376" s="23"/>
      <c r="O376" s="23" t="s">
        <v>98</v>
      </c>
      <c r="P376" s="20" t="s">
        <v>2785</v>
      </c>
      <c r="Q376" s="20" t="s">
        <v>100</v>
      </c>
      <c r="R376" t="s">
        <v>2786</v>
      </c>
      <c r="S376" t="s">
        <v>2787</v>
      </c>
      <c r="T376" t="s">
        <v>2788</v>
      </c>
      <c r="U376" s="6">
        <v>49131000</v>
      </c>
      <c r="V376" s="6">
        <v>49131000</v>
      </c>
      <c r="W376" s="29">
        <v>5459000</v>
      </c>
      <c r="X376" s="29">
        <v>0</v>
      </c>
      <c r="Y376" s="23" t="s">
        <v>104</v>
      </c>
      <c r="Z376" t="s">
        <v>98</v>
      </c>
      <c r="AA376" t="s">
        <v>105</v>
      </c>
      <c r="AB376" s="30"/>
      <c r="AC376" s="30"/>
      <c r="AD376" s="30"/>
      <c r="AE376" s="24">
        <v>3324</v>
      </c>
      <c r="AF376" s="31">
        <v>45294</v>
      </c>
      <c r="AG376">
        <v>65324</v>
      </c>
      <c r="AH376" s="26">
        <v>45327</v>
      </c>
      <c r="AI376" s="32" t="s">
        <v>106</v>
      </c>
      <c r="AJ376" t="s">
        <v>958</v>
      </c>
      <c r="AK376" s="33"/>
      <c r="AL376" t="s">
        <v>98</v>
      </c>
      <c r="AM376" s="26">
        <v>45323</v>
      </c>
      <c r="AN376" s="23" t="s">
        <v>108</v>
      </c>
      <c r="AO376" s="23" t="s">
        <v>1829</v>
      </c>
      <c r="AP376" t="s">
        <v>109</v>
      </c>
      <c r="AQ376" t="s">
        <v>959</v>
      </c>
      <c r="AR376" t="s">
        <v>1830</v>
      </c>
      <c r="AS376" t="s">
        <v>100</v>
      </c>
      <c r="AT376" s="23">
        <v>80111600</v>
      </c>
      <c r="AU376" s="41" t="s">
        <v>2789</v>
      </c>
      <c r="AV376" s="23" t="s">
        <v>113</v>
      </c>
      <c r="AW376" s="20" t="s">
        <v>114</v>
      </c>
      <c r="AX376" s="26">
        <v>45324</v>
      </c>
      <c r="AY376" s="20" t="s">
        <v>144</v>
      </c>
      <c r="AZ376" s="26">
        <v>45324</v>
      </c>
      <c r="BA376" s="26">
        <v>45327</v>
      </c>
      <c r="BB376" s="26">
        <v>45600</v>
      </c>
      <c r="BC376" s="35">
        <f>+Tabla3[[#This Row],[FECHA TERMINACION
(INICIAL)]]-Tabla3[[#This Row],[FECHA INICIO]]</f>
        <v>273</v>
      </c>
      <c r="BD376" s="35">
        <f>+Tabla3[[#This Row],[PLAZO DE EJECUCIÓN EN DÍAS (INICIAL)]]/30</f>
        <v>9.1</v>
      </c>
      <c r="BE376" t="s">
        <v>2790</v>
      </c>
      <c r="BF376" s="29">
        <f>+[1]BD_2!E378</f>
        <v>0</v>
      </c>
      <c r="BG376" s="29">
        <f>[1]BD_2!BA378</f>
        <v>10190133</v>
      </c>
      <c r="BH376" s="23">
        <f>[1]BD_2!CF378</f>
        <v>56</v>
      </c>
      <c r="BI376" s="23">
        <f>+COUNTIF(Tabla3[[#This Row],[VALOR REDUCIDO]:[TOTAL TIEMPO PRORROGADO EN DÍAS
]],"&lt;&gt;0")</f>
        <v>2</v>
      </c>
      <c r="BJ376" s="23" t="str">
        <f>+[1]BD_2!CG378</f>
        <v>2 NO</v>
      </c>
      <c r="BK376" s="26" t="str">
        <f>[1]BD_2!CL378</f>
        <v>2 NO</v>
      </c>
      <c r="BL376" s="23" t="s">
        <v>98</v>
      </c>
      <c r="BM376">
        <f t="shared" si="29"/>
        <v>329</v>
      </c>
      <c r="BN376" s="36">
        <f t="shared" si="30"/>
        <v>45327</v>
      </c>
      <c r="BO376" s="36">
        <f t="shared" si="31"/>
        <v>45656</v>
      </c>
      <c r="BP376" s="37" t="e">
        <f>IF(((#REF!-$BN376)/($BO376-$BN376))&gt;=100%,100%,((#REF!-$BN376)/($BO376-$BN376)))</f>
        <v>#REF!</v>
      </c>
      <c r="BQ376" s="29">
        <f t="shared" si="32"/>
        <v>59321133</v>
      </c>
      <c r="BR376" s="23" t="e">
        <f>+IF(BK376="1 SI","FINALIZADO",IF($BO376&lt;=#REF!,"FINALIZADO","EJECUCIÓN"))</f>
        <v>#REF!</v>
      </c>
      <c r="BS376" s="23">
        <v>59321133</v>
      </c>
      <c r="BT376" s="23">
        <f>+Tabla3[[#This Row],[VALOR TOTAL DE CONTRATO (ANTES DE LIQUIDACIÓN - LIBERACIÓN DE SALDOS)]]-Tabla3[[#This Row],[RECURSO TOTALES DESEMBOLSADOS]]</f>
        <v>0</v>
      </c>
      <c r="BU376" s="23"/>
      <c r="BW376" s="23" t="s">
        <v>98</v>
      </c>
      <c r="BX376" s="23" t="str">
        <f t="shared" si="28"/>
        <v>febrero</v>
      </c>
      <c r="BY376" s="23" t="s">
        <v>113</v>
      </c>
      <c r="BZ376" s="23" t="s">
        <v>113</v>
      </c>
      <c r="CA376" s="23" t="s">
        <v>113</v>
      </c>
      <c r="CB376" t="s">
        <v>117</v>
      </c>
      <c r="CC376" t="s">
        <v>118</v>
      </c>
    </row>
    <row r="377" spans="1:81" x14ac:dyDescent="0.25">
      <c r="A377" s="23">
        <v>2024</v>
      </c>
      <c r="B377" s="25">
        <v>356</v>
      </c>
      <c r="C377" s="23" t="s">
        <v>87</v>
      </c>
      <c r="D377" t="s">
        <v>88</v>
      </c>
      <c r="E377" t="s">
        <v>89</v>
      </c>
      <c r="F377" t="s">
        <v>90</v>
      </c>
      <c r="G377" t="s">
        <v>91</v>
      </c>
      <c r="H377" s="23" t="s">
        <v>92</v>
      </c>
      <c r="I377" s="23" t="s">
        <v>119</v>
      </c>
      <c r="J377" t="s">
        <v>2791</v>
      </c>
      <c r="K377" s="23" t="s">
        <v>95</v>
      </c>
      <c r="L377" s="20" t="s">
        <v>2792</v>
      </c>
      <c r="M377" s="28" t="s">
        <v>2793</v>
      </c>
      <c r="N377" s="23"/>
      <c r="O377" s="23" t="s">
        <v>98</v>
      </c>
      <c r="P377" s="20" t="s">
        <v>538</v>
      </c>
      <c r="Q377" s="20" t="s">
        <v>538</v>
      </c>
      <c r="R377" t="s">
        <v>2794</v>
      </c>
      <c r="S377" t="s">
        <v>2795</v>
      </c>
      <c r="T377" t="s">
        <v>2796</v>
      </c>
      <c r="U377" s="6">
        <v>103000000</v>
      </c>
      <c r="V377" s="6">
        <v>103000000</v>
      </c>
      <c r="W377" s="29">
        <v>10300000</v>
      </c>
      <c r="X377" s="29">
        <v>0</v>
      </c>
      <c r="Y377" s="23" t="s">
        <v>104</v>
      </c>
      <c r="Z377" t="s">
        <v>98</v>
      </c>
      <c r="AA377" t="s">
        <v>105</v>
      </c>
      <c r="AB377" s="30"/>
      <c r="AC377" s="30"/>
      <c r="AD377" s="30"/>
      <c r="AE377" s="24">
        <v>5224</v>
      </c>
      <c r="AF377" s="31">
        <v>45295</v>
      </c>
      <c r="AG377">
        <v>58624</v>
      </c>
      <c r="AH377" s="26">
        <v>45323</v>
      </c>
      <c r="AI377" s="32" t="s">
        <v>106</v>
      </c>
      <c r="AJ377" t="s">
        <v>2797</v>
      </c>
      <c r="AK377" s="33"/>
      <c r="AL377" t="s">
        <v>98</v>
      </c>
      <c r="AM377" s="26">
        <v>45322</v>
      </c>
      <c r="AN377" s="23" t="s">
        <v>108</v>
      </c>
      <c r="AO377" s="23" t="s">
        <v>108</v>
      </c>
      <c r="AP377" t="s">
        <v>109</v>
      </c>
      <c r="AQ377" t="s">
        <v>2798</v>
      </c>
      <c r="AR377" t="s">
        <v>2799</v>
      </c>
      <c r="AS377" t="s">
        <v>1592</v>
      </c>
      <c r="AT377" s="23">
        <v>80111600</v>
      </c>
      <c r="AU377" s="41" t="s">
        <v>2800</v>
      </c>
      <c r="AV377" s="23" t="s">
        <v>113</v>
      </c>
      <c r="AW377" s="20" t="s">
        <v>114</v>
      </c>
      <c r="AX377" s="26">
        <v>45323</v>
      </c>
      <c r="AY377" s="20" t="s">
        <v>115</v>
      </c>
      <c r="AZ377" s="26">
        <v>45323</v>
      </c>
      <c r="BA377" s="26">
        <v>45323</v>
      </c>
      <c r="BB377" s="26">
        <v>45626</v>
      </c>
      <c r="BC377" s="35">
        <f>+Tabla3[[#This Row],[FECHA TERMINACION
(INICIAL)]]-Tabla3[[#This Row],[FECHA INICIO]]</f>
        <v>303</v>
      </c>
      <c r="BD377" s="35">
        <f>+Tabla3[[#This Row],[PLAZO DE EJECUCIÓN EN DÍAS (INICIAL)]]/30</f>
        <v>10.1</v>
      </c>
      <c r="BE377" t="s">
        <v>2801</v>
      </c>
      <c r="BF377" s="29">
        <f>+[1]BD_2!E379</f>
        <v>0</v>
      </c>
      <c r="BG377" s="29">
        <f>[1]BD_2!BA379</f>
        <v>5493333</v>
      </c>
      <c r="BH377" s="23">
        <f>[1]BD_2!CF379</f>
        <v>16</v>
      </c>
      <c r="BI377" s="23">
        <f>+COUNTIF(Tabla3[[#This Row],[VALOR REDUCIDO]:[TOTAL TIEMPO PRORROGADO EN DÍAS
]],"&lt;&gt;0")</f>
        <v>2</v>
      </c>
      <c r="BJ377" s="23" t="str">
        <f>+[1]BD_2!CG379</f>
        <v>2 NO</v>
      </c>
      <c r="BK377" s="26" t="str">
        <f>[1]BD_2!CL379</f>
        <v>2 NO</v>
      </c>
      <c r="BL377" s="23" t="s">
        <v>98</v>
      </c>
      <c r="BM377">
        <f t="shared" si="29"/>
        <v>319</v>
      </c>
      <c r="BN377" s="36">
        <f t="shared" si="30"/>
        <v>45323</v>
      </c>
      <c r="BO377" s="36">
        <f t="shared" si="31"/>
        <v>45642</v>
      </c>
      <c r="BP377" s="37" t="e">
        <f>IF(((#REF!-$BN377)/($BO377-$BN377))&gt;=100%,100%,((#REF!-$BN377)/($BO377-$BN377)))</f>
        <v>#REF!</v>
      </c>
      <c r="BQ377" s="29">
        <f t="shared" si="32"/>
        <v>108493333</v>
      </c>
      <c r="BR377" s="23" t="e">
        <f>+IF(BK377="1 SI","FINALIZADO",IF($BO377&lt;=#REF!,"FINALIZADO","EJECUCIÓN"))</f>
        <v>#REF!</v>
      </c>
      <c r="BS377" s="23">
        <v>108493333</v>
      </c>
      <c r="BT377" s="23">
        <f>+Tabla3[[#This Row],[VALOR TOTAL DE CONTRATO (ANTES DE LIQUIDACIÓN - LIBERACIÓN DE SALDOS)]]-Tabla3[[#This Row],[RECURSO TOTALES DESEMBOLSADOS]]</f>
        <v>0</v>
      </c>
      <c r="BU377" s="23"/>
      <c r="BW377" s="23" t="s">
        <v>98</v>
      </c>
      <c r="BX377" s="23" t="str">
        <f t="shared" si="28"/>
        <v>enero</v>
      </c>
      <c r="BY377" s="23" t="s">
        <v>113</v>
      </c>
      <c r="BZ377" s="23" t="s">
        <v>113</v>
      </c>
      <c r="CA377" s="23" t="s">
        <v>113</v>
      </c>
      <c r="CB377" t="s">
        <v>117</v>
      </c>
      <c r="CC377" t="s">
        <v>118</v>
      </c>
    </row>
    <row r="378" spans="1:81" x14ac:dyDescent="0.25">
      <c r="A378" s="23">
        <v>2024</v>
      </c>
      <c r="B378" s="25">
        <v>357</v>
      </c>
      <c r="C378" s="23" t="s">
        <v>87</v>
      </c>
      <c r="D378" t="s">
        <v>88</v>
      </c>
      <c r="E378" t="s">
        <v>89</v>
      </c>
      <c r="F378" t="s">
        <v>90</v>
      </c>
      <c r="G378" t="s">
        <v>91</v>
      </c>
      <c r="H378" s="23" t="s">
        <v>92</v>
      </c>
      <c r="I378" s="23" t="s">
        <v>119</v>
      </c>
      <c r="J378" t="s">
        <v>2802</v>
      </c>
      <c r="K378" s="23" t="s">
        <v>95</v>
      </c>
      <c r="L378" s="20" t="s">
        <v>420</v>
      </c>
      <c r="M378" s="28" t="s">
        <v>2803</v>
      </c>
      <c r="N378" s="23"/>
      <c r="O378" s="23" t="s">
        <v>98</v>
      </c>
      <c r="P378" s="20" t="s">
        <v>1552</v>
      </c>
      <c r="Q378" s="20" t="s">
        <v>1552</v>
      </c>
      <c r="R378" t="s">
        <v>2804</v>
      </c>
      <c r="S378" s="51" t="s">
        <v>2805</v>
      </c>
      <c r="T378" t="s">
        <v>2806</v>
      </c>
      <c r="U378" s="6">
        <v>68800000</v>
      </c>
      <c r="V378" s="6">
        <v>68800000</v>
      </c>
      <c r="W378" s="29">
        <v>8600000</v>
      </c>
      <c r="X378" s="29">
        <v>0</v>
      </c>
      <c r="Y378" s="23" t="s">
        <v>104</v>
      </c>
      <c r="Z378" t="s">
        <v>98</v>
      </c>
      <c r="AA378" t="s">
        <v>105</v>
      </c>
      <c r="AB378" s="30"/>
      <c r="AC378" s="30"/>
      <c r="AD378" s="30"/>
      <c r="AE378" s="24">
        <v>7724</v>
      </c>
      <c r="AF378" s="31">
        <v>45295</v>
      </c>
      <c r="AG378">
        <v>57524</v>
      </c>
      <c r="AH378" s="26">
        <v>45323</v>
      </c>
      <c r="AI378" s="32" t="s">
        <v>106</v>
      </c>
      <c r="AJ378" t="s">
        <v>2744</v>
      </c>
      <c r="AK378" s="33"/>
      <c r="AL378" t="s">
        <v>98</v>
      </c>
      <c r="AM378" s="26">
        <v>45320</v>
      </c>
      <c r="AN378" s="23" t="s">
        <v>108</v>
      </c>
      <c r="AO378" s="23" t="s">
        <v>108</v>
      </c>
      <c r="AP378" t="s">
        <v>109</v>
      </c>
      <c r="AQ378" t="s">
        <v>1557</v>
      </c>
      <c r="AR378" t="s">
        <v>1558</v>
      </c>
      <c r="AS378" s="20" t="s">
        <v>1552</v>
      </c>
      <c r="AT378" s="23">
        <v>80111600</v>
      </c>
      <c r="AU378" s="41" t="s">
        <v>2807</v>
      </c>
      <c r="AV378" s="23" t="s">
        <v>113</v>
      </c>
      <c r="AW378" s="20" t="s">
        <v>114</v>
      </c>
      <c r="AX378" s="26">
        <v>45322</v>
      </c>
      <c r="AY378" s="20" t="s">
        <v>144</v>
      </c>
      <c r="AZ378" s="26">
        <v>45322</v>
      </c>
      <c r="BA378" s="26">
        <v>45324</v>
      </c>
      <c r="BB378" s="26">
        <v>45566</v>
      </c>
      <c r="BC378" s="35">
        <f>+Tabla3[[#This Row],[FECHA TERMINACION
(INICIAL)]]-Tabla3[[#This Row],[FECHA INICIO]]</f>
        <v>242</v>
      </c>
      <c r="BD378" s="35">
        <f>+Tabla3[[#This Row],[PLAZO DE EJECUCIÓN EN DÍAS (INICIAL)]]/30</f>
        <v>8.0666666666666664</v>
      </c>
      <c r="BE378" t="s">
        <v>1560</v>
      </c>
      <c r="BF378" s="29">
        <f>+[1]BD_2!E380</f>
        <v>0</v>
      </c>
      <c r="BG378" s="29">
        <f>[1]BD_2!BA380</f>
        <v>22646667</v>
      </c>
      <c r="BH378" s="23">
        <f>[1]BD_2!CF380</f>
        <v>80</v>
      </c>
      <c r="BI378" s="23">
        <f>+COUNTIF(Tabla3[[#This Row],[VALOR REDUCIDO]:[TOTAL TIEMPO PRORROGADO EN DÍAS
]],"&lt;&gt;0")</f>
        <v>2</v>
      </c>
      <c r="BJ378" s="23" t="str">
        <f>+[1]BD_2!CG380</f>
        <v>2 NO</v>
      </c>
      <c r="BK378" s="26" t="str">
        <f>[1]BD_2!CL380</f>
        <v>2 NO</v>
      </c>
      <c r="BL378" s="23" t="s">
        <v>98</v>
      </c>
      <c r="BM378">
        <f t="shared" si="29"/>
        <v>322</v>
      </c>
      <c r="BN378" s="36">
        <f t="shared" si="30"/>
        <v>45324</v>
      </c>
      <c r="BO378" s="36">
        <f t="shared" si="31"/>
        <v>45646</v>
      </c>
      <c r="BP378" s="37" t="e">
        <f>IF(((#REF!-$BN378)/($BO378-$BN378))&gt;=100%,100%,((#REF!-$BN378)/($BO378-$BN378)))</f>
        <v>#REF!</v>
      </c>
      <c r="BQ378" s="29">
        <f t="shared" si="32"/>
        <v>91446667</v>
      </c>
      <c r="BR378" s="23" t="e">
        <f>+IF(BK378="1 SI","FINALIZADO",IF($BO378&lt;=#REF!,"FINALIZADO","EJECUCIÓN"))</f>
        <v>#REF!</v>
      </c>
      <c r="BS378" s="23">
        <v>91446667</v>
      </c>
      <c r="BT378" s="23">
        <f>+Tabla3[[#This Row],[VALOR TOTAL DE CONTRATO (ANTES DE LIQUIDACIÓN - LIBERACIÓN DE SALDOS)]]-Tabla3[[#This Row],[RECURSO TOTALES DESEMBOLSADOS]]</f>
        <v>0</v>
      </c>
      <c r="BU378" s="23"/>
      <c r="BW378" s="23" t="s">
        <v>98</v>
      </c>
      <c r="BX378" s="23" t="str">
        <f t="shared" si="28"/>
        <v>enero</v>
      </c>
      <c r="BY378" s="23" t="s">
        <v>113</v>
      </c>
      <c r="BZ378" s="23" t="s">
        <v>113</v>
      </c>
      <c r="CA378" s="23" t="s">
        <v>113</v>
      </c>
      <c r="CB378" t="s">
        <v>117</v>
      </c>
      <c r="CC378" t="s">
        <v>118</v>
      </c>
    </row>
    <row r="379" spans="1:81" x14ac:dyDescent="0.25">
      <c r="A379" s="23">
        <v>2024</v>
      </c>
      <c r="B379" s="25">
        <v>358</v>
      </c>
      <c r="C379" s="23" t="s">
        <v>87</v>
      </c>
      <c r="D379" t="s">
        <v>88</v>
      </c>
      <c r="E379" t="s">
        <v>89</v>
      </c>
      <c r="F379" t="s">
        <v>90</v>
      </c>
      <c r="G379" t="s">
        <v>91</v>
      </c>
      <c r="H379" s="23" t="s">
        <v>92</v>
      </c>
      <c r="I379" s="23" t="s">
        <v>93</v>
      </c>
      <c r="J379" t="s">
        <v>2808</v>
      </c>
      <c r="K379" s="23" t="s">
        <v>95</v>
      </c>
      <c r="L379" s="20" t="s">
        <v>2809</v>
      </c>
      <c r="M379" s="28" t="s">
        <v>2810</v>
      </c>
      <c r="N379" s="23"/>
      <c r="O379" s="23" t="s">
        <v>98</v>
      </c>
      <c r="P379" s="20" t="s">
        <v>693</v>
      </c>
      <c r="Q379" s="20" t="s">
        <v>693</v>
      </c>
      <c r="R379" t="s">
        <v>2811</v>
      </c>
      <c r="S379" t="s">
        <v>2812</v>
      </c>
      <c r="T379" t="s">
        <v>2813</v>
      </c>
      <c r="U379" s="6">
        <v>49066667</v>
      </c>
      <c r="V379" s="6">
        <v>49066667</v>
      </c>
      <c r="W379" s="29">
        <v>4600000</v>
      </c>
      <c r="X379" s="29">
        <v>0</v>
      </c>
      <c r="Y379" s="23" t="s">
        <v>104</v>
      </c>
      <c r="Z379" t="s">
        <v>98</v>
      </c>
      <c r="AA379" t="s">
        <v>105</v>
      </c>
      <c r="AB379" s="30"/>
      <c r="AC379" s="30"/>
      <c r="AD379" s="30"/>
      <c r="AE379" s="24">
        <v>3524</v>
      </c>
      <c r="AF379" s="31">
        <v>45294</v>
      </c>
      <c r="AG379">
        <v>65224</v>
      </c>
      <c r="AH379" s="26">
        <v>45324</v>
      </c>
      <c r="AI379" s="32" t="s">
        <v>106</v>
      </c>
      <c r="AJ379" t="s">
        <v>697</v>
      </c>
      <c r="AK379" s="33"/>
      <c r="AL379" t="s">
        <v>98</v>
      </c>
      <c r="AM379" s="26">
        <v>45323</v>
      </c>
      <c r="AN379" s="23" t="s">
        <v>108</v>
      </c>
      <c r="AO379" s="23" t="s">
        <v>108</v>
      </c>
      <c r="AP379" t="s">
        <v>109</v>
      </c>
      <c r="AQ379" t="s">
        <v>698</v>
      </c>
      <c r="AR379" t="s">
        <v>699</v>
      </c>
      <c r="AS379" t="s">
        <v>700</v>
      </c>
      <c r="AT379" s="23">
        <v>80111600</v>
      </c>
      <c r="AU379" s="41" t="s">
        <v>2814</v>
      </c>
      <c r="AV379" s="23" t="s">
        <v>113</v>
      </c>
      <c r="AW379" s="20" t="s">
        <v>114</v>
      </c>
      <c r="AX379" s="26">
        <v>45323</v>
      </c>
      <c r="AY379" s="20" t="s">
        <v>144</v>
      </c>
      <c r="AZ379" s="26">
        <v>45323</v>
      </c>
      <c r="BA379" s="26">
        <v>45324</v>
      </c>
      <c r="BB379" s="26">
        <v>45647</v>
      </c>
      <c r="BC379" s="35">
        <f>+Tabla3[[#This Row],[FECHA TERMINACION
(INICIAL)]]-Tabla3[[#This Row],[FECHA INICIO]]</f>
        <v>323</v>
      </c>
      <c r="BD379" s="35">
        <f>+Tabla3[[#This Row],[PLAZO DE EJECUCIÓN EN DÍAS (INICIAL)]]/30</f>
        <v>10.766666666666667</v>
      </c>
      <c r="BE379" t="s">
        <v>2815</v>
      </c>
      <c r="BF379" s="29">
        <f>+[1]BD_2!E381</f>
        <v>0</v>
      </c>
      <c r="BG379" s="29">
        <f>[1]BD_2!BA381</f>
        <v>1380000</v>
      </c>
      <c r="BH379" s="23">
        <f>[1]BD_2!CF381</f>
        <v>9</v>
      </c>
      <c r="BI379" s="23">
        <f>+COUNTIF(Tabla3[[#This Row],[VALOR REDUCIDO]:[TOTAL TIEMPO PRORROGADO EN DÍAS
]],"&lt;&gt;0")</f>
        <v>2</v>
      </c>
      <c r="BJ379" s="23" t="str">
        <f>+[1]BD_2!CG381</f>
        <v>2 NO</v>
      </c>
      <c r="BK379" s="26" t="str">
        <f>[1]BD_2!CL381</f>
        <v>2 NO</v>
      </c>
      <c r="BL379" s="23" t="s">
        <v>98</v>
      </c>
      <c r="BM379">
        <f t="shared" si="29"/>
        <v>332</v>
      </c>
      <c r="BN379" s="36">
        <f t="shared" si="30"/>
        <v>45324</v>
      </c>
      <c r="BO379" s="36">
        <f t="shared" si="31"/>
        <v>45656</v>
      </c>
      <c r="BP379" s="37" t="e">
        <f>IF(((#REF!-$BN379)/($BO379-$BN379))&gt;=100%,100%,((#REF!-$BN379)/($BO379-$BN379)))</f>
        <v>#REF!</v>
      </c>
      <c r="BQ379" s="29">
        <f t="shared" si="32"/>
        <v>50446667</v>
      </c>
      <c r="BR379" s="23" t="e">
        <f>+IF(BK379="1 SI","FINALIZADO",IF($BO379&lt;=#REF!,"FINALIZADO","EJECUCIÓN"))</f>
        <v>#REF!</v>
      </c>
      <c r="BS379" s="23">
        <v>50446667</v>
      </c>
      <c r="BT379" s="23">
        <f>+Tabla3[[#This Row],[VALOR TOTAL DE CONTRATO (ANTES DE LIQUIDACIÓN - LIBERACIÓN DE SALDOS)]]-Tabla3[[#This Row],[RECURSO TOTALES DESEMBOLSADOS]]</f>
        <v>0</v>
      </c>
      <c r="BU379" s="23"/>
      <c r="BW379" s="23" t="s">
        <v>98</v>
      </c>
      <c r="BX379" s="23" t="str">
        <f t="shared" si="28"/>
        <v>febrero</v>
      </c>
      <c r="BY379" s="23" t="s">
        <v>113</v>
      </c>
      <c r="BZ379" s="23" t="s">
        <v>113</v>
      </c>
      <c r="CA379" s="23" t="s">
        <v>113</v>
      </c>
      <c r="CB379" t="s">
        <v>117</v>
      </c>
      <c r="CC379" t="s">
        <v>118</v>
      </c>
    </row>
    <row r="380" spans="1:81" x14ac:dyDescent="0.25">
      <c r="A380" s="23">
        <v>2024</v>
      </c>
      <c r="B380" s="25">
        <v>359</v>
      </c>
      <c r="C380" s="23" t="s">
        <v>87</v>
      </c>
      <c r="D380" t="s">
        <v>88</v>
      </c>
      <c r="E380" t="s">
        <v>89</v>
      </c>
      <c r="F380" t="s">
        <v>90</v>
      </c>
      <c r="G380" t="s">
        <v>91</v>
      </c>
      <c r="H380" s="23" t="s">
        <v>92</v>
      </c>
      <c r="I380" s="23" t="s">
        <v>93</v>
      </c>
      <c r="J380" t="s">
        <v>2816</v>
      </c>
      <c r="K380" s="23" t="s">
        <v>95</v>
      </c>
      <c r="L380" s="20" t="s">
        <v>96</v>
      </c>
      <c r="M380" s="28" t="s">
        <v>2817</v>
      </c>
      <c r="N380" s="23"/>
      <c r="O380" s="23" t="s">
        <v>98</v>
      </c>
      <c r="P380" s="20" t="s">
        <v>1183</v>
      </c>
      <c r="Q380" s="20" t="s">
        <v>100</v>
      </c>
      <c r="R380" t="s">
        <v>2818</v>
      </c>
      <c r="S380" t="s">
        <v>2819</v>
      </c>
      <c r="T380" t="s">
        <v>2820</v>
      </c>
      <c r="U380" s="6">
        <v>33088000</v>
      </c>
      <c r="V380" s="6">
        <v>33088000</v>
      </c>
      <c r="W380" s="29">
        <v>3008000</v>
      </c>
      <c r="X380" s="29">
        <v>0</v>
      </c>
      <c r="Y380" s="23" t="s">
        <v>104</v>
      </c>
      <c r="Z380" t="s">
        <v>98</v>
      </c>
      <c r="AA380" t="s">
        <v>105</v>
      </c>
      <c r="AB380" s="30"/>
      <c r="AC380" s="30"/>
      <c r="AD380" s="30"/>
      <c r="AE380" s="24">
        <v>8424</v>
      </c>
      <c r="AF380" s="31">
        <v>45296</v>
      </c>
      <c r="AG380">
        <v>56724</v>
      </c>
      <c r="AH380" s="26">
        <v>45323</v>
      </c>
      <c r="AI380" s="32" t="s">
        <v>1819</v>
      </c>
      <c r="AJ380" t="s">
        <v>1820</v>
      </c>
      <c r="AK380" s="33"/>
      <c r="AL380" t="s">
        <v>98</v>
      </c>
      <c r="AM380" s="26">
        <v>45321</v>
      </c>
      <c r="AN380" s="23" t="s">
        <v>108</v>
      </c>
      <c r="AO380" s="23" t="s">
        <v>108</v>
      </c>
      <c r="AP380" t="s">
        <v>109</v>
      </c>
      <c r="AQ380" t="s">
        <v>2821</v>
      </c>
      <c r="AR380" t="s">
        <v>2822</v>
      </c>
      <c r="AS380" t="s">
        <v>100</v>
      </c>
      <c r="AT380" s="23">
        <v>80111600</v>
      </c>
      <c r="AU380" s="41" t="s">
        <v>2823</v>
      </c>
      <c r="AV380" s="23" t="s">
        <v>98</v>
      </c>
      <c r="AW380" s="20" t="s">
        <v>476</v>
      </c>
      <c r="AX380" s="26" t="s">
        <v>105</v>
      </c>
      <c r="AY380" s="20" t="s">
        <v>477</v>
      </c>
      <c r="AZ380" s="26">
        <v>45323</v>
      </c>
      <c r="BA380" s="26">
        <v>45323</v>
      </c>
      <c r="BB380" s="26">
        <v>45656</v>
      </c>
      <c r="BC380" s="35">
        <f>+Tabla3[[#This Row],[FECHA TERMINACION
(INICIAL)]]-Tabla3[[#This Row],[FECHA INICIO]]</f>
        <v>333</v>
      </c>
      <c r="BD380" s="35">
        <f>+Tabla3[[#This Row],[PLAZO DE EJECUCIÓN EN DÍAS (INICIAL)]]/30</f>
        <v>11.1</v>
      </c>
      <c r="BE380" t="s">
        <v>2824</v>
      </c>
      <c r="BF380" s="29">
        <f>+[1]BD_2!E382</f>
        <v>0</v>
      </c>
      <c r="BG380" s="29">
        <f>[1]BD_2!BA382</f>
        <v>0</v>
      </c>
      <c r="BH380" s="23">
        <f>[1]BD_2!CF382</f>
        <v>0</v>
      </c>
      <c r="BI380" s="23">
        <f>+COUNTIF(Tabla3[[#This Row],[VALOR REDUCIDO]:[TOTAL TIEMPO PRORROGADO EN DÍAS
]],"&lt;&gt;0")</f>
        <v>0</v>
      </c>
      <c r="BJ380" s="23" t="str">
        <f>+[1]BD_2!CG382</f>
        <v>2 NO</v>
      </c>
      <c r="BK380" s="26" t="str">
        <f>[1]BD_2!CL382</f>
        <v>2 NO</v>
      </c>
      <c r="BL380" s="23" t="s">
        <v>98</v>
      </c>
      <c r="BM380">
        <f t="shared" si="29"/>
        <v>333</v>
      </c>
      <c r="BN380" s="36">
        <f t="shared" si="30"/>
        <v>45323</v>
      </c>
      <c r="BO380" s="36">
        <f t="shared" si="31"/>
        <v>45656</v>
      </c>
      <c r="BP380" s="37" t="e">
        <f>IF(((#REF!-$BN380)/($BO380-$BN380))&gt;=100%,100%,((#REF!-$BN380)/($BO380-$BN380)))</f>
        <v>#REF!</v>
      </c>
      <c r="BQ380" s="29">
        <f t="shared" si="32"/>
        <v>33088000</v>
      </c>
      <c r="BR380" s="23" t="e">
        <f>+IF(BK380="1 SI","FINALIZADO",IF($BO380&lt;=#REF!,"FINALIZADO","EJECUCIÓN"))</f>
        <v>#REF!</v>
      </c>
      <c r="BS380" s="23">
        <v>33088000</v>
      </c>
      <c r="BT380" s="23">
        <f>+Tabla3[[#This Row],[VALOR TOTAL DE CONTRATO (ANTES DE LIQUIDACIÓN - LIBERACIÓN DE SALDOS)]]-Tabla3[[#This Row],[RECURSO TOTALES DESEMBOLSADOS]]</f>
        <v>0</v>
      </c>
      <c r="BU380" s="23"/>
      <c r="BW380" s="23" t="s">
        <v>98</v>
      </c>
      <c r="BX380" s="23" t="str">
        <f t="shared" si="28"/>
        <v>enero</v>
      </c>
      <c r="BY380" s="23" t="s">
        <v>113</v>
      </c>
      <c r="BZ380" s="23" t="s">
        <v>113</v>
      </c>
      <c r="CA380" s="23" t="s">
        <v>113</v>
      </c>
      <c r="CB380" t="s">
        <v>117</v>
      </c>
      <c r="CC380" t="s">
        <v>118</v>
      </c>
    </row>
    <row r="381" spans="1:81" x14ac:dyDescent="0.25">
      <c r="A381" s="23">
        <v>2024</v>
      </c>
      <c r="B381" s="25">
        <v>360</v>
      </c>
      <c r="C381" s="23" t="s">
        <v>87</v>
      </c>
      <c r="D381" t="s">
        <v>88</v>
      </c>
      <c r="E381" t="s">
        <v>89</v>
      </c>
      <c r="F381" t="s">
        <v>90</v>
      </c>
      <c r="G381" t="s">
        <v>91</v>
      </c>
      <c r="H381" s="23" t="s">
        <v>92</v>
      </c>
      <c r="I381" s="23" t="s">
        <v>93</v>
      </c>
      <c r="J381" t="s">
        <v>2825</v>
      </c>
      <c r="K381" s="23" t="s">
        <v>95</v>
      </c>
      <c r="L381" s="20" t="s">
        <v>96</v>
      </c>
      <c r="M381" s="28" t="s">
        <v>2826</v>
      </c>
      <c r="N381" s="23"/>
      <c r="O381" s="23" t="s">
        <v>98</v>
      </c>
      <c r="P381" s="20" t="s">
        <v>1183</v>
      </c>
      <c r="Q381" s="20" t="s">
        <v>100</v>
      </c>
      <c r="R381" t="s">
        <v>2827</v>
      </c>
      <c r="S381" t="s">
        <v>2819</v>
      </c>
      <c r="T381" t="s">
        <v>2820</v>
      </c>
      <c r="U381" s="6">
        <v>33088000</v>
      </c>
      <c r="V381" s="6">
        <v>33088000</v>
      </c>
      <c r="W381" s="29">
        <v>3008000</v>
      </c>
      <c r="X381" s="29">
        <v>0</v>
      </c>
      <c r="Y381" s="23" t="s">
        <v>104</v>
      </c>
      <c r="Z381" t="s">
        <v>98</v>
      </c>
      <c r="AA381" t="s">
        <v>105</v>
      </c>
      <c r="AB381" s="30"/>
      <c r="AC381" s="30"/>
      <c r="AD381" s="30"/>
      <c r="AE381" s="24">
        <v>8424</v>
      </c>
      <c r="AF381" s="31">
        <v>45296</v>
      </c>
      <c r="AG381">
        <v>49124</v>
      </c>
      <c r="AH381" s="26">
        <v>45321</v>
      </c>
      <c r="AI381" s="32" t="s">
        <v>1819</v>
      </c>
      <c r="AJ381" t="s">
        <v>1820</v>
      </c>
      <c r="AK381" s="33"/>
      <c r="AL381" t="s">
        <v>98</v>
      </c>
      <c r="AM381" s="26">
        <v>45320</v>
      </c>
      <c r="AN381" s="23" t="s">
        <v>108</v>
      </c>
      <c r="AO381" s="23" t="s">
        <v>108</v>
      </c>
      <c r="AP381" t="s">
        <v>109</v>
      </c>
      <c r="AQ381" t="s">
        <v>2821</v>
      </c>
      <c r="AR381" t="s">
        <v>2822</v>
      </c>
      <c r="AS381" t="s">
        <v>100</v>
      </c>
      <c r="AT381" s="23">
        <v>80111600</v>
      </c>
      <c r="AU381" s="41" t="s">
        <v>2828</v>
      </c>
      <c r="AV381" s="23" t="s">
        <v>98</v>
      </c>
      <c r="AW381" s="20" t="s">
        <v>476</v>
      </c>
      <c r="AX381" s="26" t="s">
        <v>105</v>
      </c>
      <c r="AY381" s="20" t="s">
        <v>477</v>
      </c>
      <c r="AZ381" s="26">
        <v>45321</v>
      </c>
      <c r="BA381" s="26">
        <v>45321</v>
      </c>
      <c r="BB381" s="26">
        <v>45655</v>
      </c>
      <c r="BC381" s="35">
        <f>+Tabla3[[#This Row],[FECHA TERMINACION
(INICIAL)]]-Tabla3[[#This Row],[FECHA INICIO]]</f>
        <v>334</v>
      </c>
      <c r="BD381" s="35">
        <f>+Tabla3[[#This Row],[PLAZO DE EJECUCIÓN EN DÍAS (INICIAL)]]/30</f>
        <v>11.133333333333333</v>
      </c>
      <c r="BE381" t="s">
        <v>2829</v>
      </c>
      <c r="BF381" s="29">
        <f>+[1]BD_2!E383</f>
        <v>0</v>
      </c>
      <c r="BG381" s="29">
        <f>[1]BD_2!BA383</f>
        <v>0</v>
      </c>
      <c r="BH381" s="23">
        <f>[1]BD_2!CF383</f>
        <v>0</v>
      </c>
      <c r="BI381" s="23">
        <f>+COUNTIF(Tabla3[[#This Row],[VALOR REDUCIDO]:[TOTAL TIEMPO PRORROGADO EN DÍAS
]],"&lt;&gt;0")</f>
        <v>0</v>
      </c>
      <c r="BJ381" s="23" t="str">
        <f>+[1]BD_2!CG383</f>
        <v>2 NO</v>
      </c>
      <c r="BK381" s="26" t="str">
        <f>[1]BD_2!CL383</f>
        <v>2 NO</v>
      </c>
      <c r="BL381" s="23" t="s">
        <v>98</v>
      </c>
      <c r="BM381">
        <f t="shared" si="29"/>
        <v>334</v>
      </c>
      <c r="BN381" s="36">
        <f t="shared" si="30"/>
        <v>45321</v>
      </c>
      <c r="BO381" s="36">
        <f t="shared" si="31"/>
        <v>45655</v>
      </c>
      <c r="BP381" s="37" t="e">
        <f>IF(((#REF!-$BN381)/($BO381-$BN381))&gt;=100%,100%,((#REF!-$BN381)/($BO381-$BN381)))</f>
        <v>#REF!</v>
      </c>
      <c r="BQ381" s="29">
        <f t="shared" si="32"/>
        <v>33088000</v>
      </c>
      <c r="BR381" s="23" t="e">
        <f>+IF(BK381="1 SI","FINALIZADO",IF($BO381&lt;=#REF!,"FINALIZADO","EJECUCIÓN"))</f>
        <v>#REF!</v>
      </c>
      <c r="BS381" s="23">
        <v>33088000</v>
      </c>
      <c r="BT381" s="23">
        <f>+Tabla3[[#This Row],[VALOR TOTAL DE CONTRATO (ANTES DE LIQUIDACIÓN - LIBERACIÓN DE SALDOS)]]-Tabla3[[#This Row],[RECURSO TOTALES DESEMBOLSADOS]]</f>
        <v>0</v>
      </c>
      <c r="BU381" s="23"/>
      <c r="BW381" s="23" t="s">
        <v>98</v>
      </c>
      <c r="BX381" s="23" t="str">
        <f t="shared" si="28"/>
        <v>enero</v>
      </c>
      <c r="BY381" s="23" t="s">
        <v>113</v>
      </c>
      <c r="BZ381" s="23" t="s">
        <v>113</v>
      </c>
      <c r="CA381" s="23" t="s">
        <v>113</v>
      </c>
      <c r="CB381" t="s">
        <v>117</v>
      </c>
      <c r="CC381" t="s">
        <v>118</v>
      </c>
    </row>
    <row r="382" spans="1:81" x14ac:dyDescent="0.25">
      <c r="A382" s="23">
        <v>2024</v>
      </c>
      <c r="B382" s="25">
        <v>361</v>
      </c>
      <c r="C382" s="23" t="s">
        <v>87</v>
      </c>
      <c r="D382" t="s">
        <v>88</v>
      </c>
      <c r="E382" t="s">
        <v>89</v>
      </c>
      <c r="F382" t="s">
        <v>90</v>
      </c>
      <c r="G382" t="s">
        <v>91</v>
      </c>
      <c r="H382" s="23" t="s">
        <v>92</v>
      </c>
      <c r="I382" s="23" t="s">
        <v>93</v>
      </c>
      <c r="J382" t="s">
        <v>2830</v>
      </c>
      <c r="K382" s="23" t="s">
        <v>95</v>
      </c>
      <c r="L382" s="20" t="s">
        <v>2831</v>
      </c>
      <c r="M382" s="28" t="s">
        <v>2832</v>
      </c>
      <c r="N382" s="23"/>
      <c r="O382" s="23" t="s">
        <v>98</v>
      </c>
      <c r="P382" s="20" t="s">
        <v>1183</v>
      </c>
      <c r="Q382" s="20" t="s">
        <v>100</v>
      </c>
      <c r="R382" t="s">
        <v>2827</v>
      </c>
      <c r="S382" t="s">
        <v>2833</v>
      </c>
      <c r="T382" t="s">
        <v>2820</v>
      </c>
      <c r="U382" s="6">
        <v>33088000</v>
      </c>
      <c r="V382" s="6">
        <v>33088000</v>
      </c>
      <c r="W382" s="29">
        <v>3008000</v>
      </c>
      <c r="X382" s="29">
        <v>0</v>
      </c>
      <c r="Y382" s="23" t="s">
        <v>104</v>
      </c>
      <c r="Z382" t="s">
        <v>98</v>
      </c>
      <c r="AA382" t="s">
        <v>105</v>
      </c>
      <c r="AB382" s="30"/>
      <c r="AC382" s="30"/>
      <c r="AD382" s="30"/>
      <c r="AE382" s="24">
        <v>8424</v>
      </c>
      <c r="AF382" s="31">
        <v>45296</v>
      </c>
      <c r="AG382">
        <v>58524</v>
      </c>
      <c r="AH382" s="26">
        <v>45323</v>
      </c>
      <c r="AI382" s="32" t="s">
        <v>1819</v>
      </c>
      <c r="AJ382" t="s">
        <v>1820</v>
      </c>
      <c r="AK382" s="33"/>
      <c r="AL382" t="s">
        <v>98</v>
      </c>
      <c r="AM382" s="26">
        <v>45321</v>
      </c>
      <c r="AN382" s="23" t="s">
        <v>108</v>
      </c>
      <c r="AO382" s="23" t="s">
        <v>108</v>
      </c>
      <c r="AP382" t="s">
        <v>109</v>
      </c>
      <c r="AQ382" t="s">
        <v>2821</v>
      </c>
      <c r="AR382" t="s">
        <v>2822</v>
      </c>
      <c r="AS382" t="s">
        <v>100</v>
      </c>
      <c r="AT382" s="23">
        <v>80111600</v>
      </c>
      <c r="AU382" s="41" t="s">
        <v>2834</v>
      </c>
      <c r="AV382" s="23" t="s">
        <v>98</v>
      </c>
      <c r="AW382" s="20" t="s">
        <v>476</v>
      </c>
      <c r="AX382" s="26" t="s">
        <v>105</v>
      </c>
      <c r="AY382" s="20" t="s">
        <v>477</v>
      </c>
      <c r="AZ382" s="26">
        <v>45323</v>
      </c>
      <c r="BA382" s="26">
        <v>45323</v>
      </c>
      <c r="BB382" s="26">
        <v>45656</v>
      </c>
      <c r="BC382" s="35">
        <f>+Tabla3[[#This Row],[FECHA TERMINACION
(INICIAL)]]-Tabla3[[#This Row],[FECHA INICIO]]</f>
        <v>333</v>
      </c>
      <c r="BD382" s="35">
        <f>+Tabla3[[#This Row],[PLAZO DE EJECUCIÓN EN DÍAS (INICIAL)]]/30</f>
        <v>11.1</v>
      </c>
      <c r="BE382" t="s">
        <v>2829</v>
      </c>
      <c r="BF382" s="29">
        <f>+[1]BD_2!E384</f>
        <v>0</v>
      </c>
      <c r="BG382" s="29">
        <f>[1]BD_2!BA384</f>
        <v>0</v>
      </c>
      <c r="BH382" s="23">
        <f>[1]BD_2!CF384</f>
        <v>0</v>
      </c>
      <c r="BI382" s="23">
        <f>+COUNTIF(Tabla3[[#This Row],[VALOR REDUCIDO]:[TOTAL TIEMPO PRORROGADO EN DÍAS
]],"&lt;&gt;0")</f>
        <v>0</v>
      </c>
      <c r="BJ382" s="23" t="str">
        <f>+[1]BD_2!CG384</f>
        <v>2 NO</v>
      </c>
      <c r="BK382" s="26" t="str">
        <f>[1]BD_2!CL384</f>
        <v>2 NO</v>
      </c>
      <c r="BL382" s="23" t="s">
        <v>98</v>
      </c>
      <c r="BM382">
        <f t="shared" si="29"/>
        <v>333</v>
      </c>
      <c r="BN382" s="36">
        <f t="shared" si="30"/>
        <v>45323</v>
      </c>
      <c r="BO382" s="36">
        <f t="shared" si="31"/>
        <v>45656</v>
      </c>
      <c r="BP382" s="37" t="e">
        <f>IF(((#REF!-$BN382)/($BO382-$BN382))&gt;=100%,100%,((#REF!-$BN382)/($BO382-$BN382)))</f>
        <v>#REF!</v>
      </c>
      <c r="BQ382" s="29">
        <f t="shared" si="32"/>
        <v>33088000</v>
      </c>
      <c r="BR382" s="23" t="e">
        <f>+IF(BK382="1 SI","FINALIZADO",IF($BO382&lt;=#REF!,"FINALIZADO","EJECUCIÓN"))</f>
        <v>#REF!</v>
      </c>
      <c r="BS382" s="23">
        <v>33088000</v>
      </c>
      <c r="BT382" s="23">
        <f>+Tabla3[[#This Row],[VALOR TOTAL DE CONTRATO (ANTES DE LIQUIDACIÓN - LIBERACIÓN DE SALDOS)]]-Tabla3[[#This Row],[RECURSO TOTALES DESEMBOLSADOS]]</f>
        <v>0</v>
      </c>
      <c r="BU382" s="23"/>
      <c r="BW382" s="23" t="s">
        <v>98</v>
      </c>
      <c r="BX382" s="23" t="str">
        <f t="shared" si="28"/>
        <v>enero</v>
      </c>
      <c r="BY382" s="23" t="s">
        <v>113</v>
      </c>
      <c r="BZ382" s="23" t="s">
        <v>113</v>
      </c>
      <c r="CA382" s="23" t="s">
        <v>113</v>
      </c>
      <c r="CB382" t="s">
        <v>117</v>
      </c>
      <c r="CC382" t="s">
        <v>118</v>
      </c>
    </row>
    <row r="383" spans="1:81" x14ac:dyDescent="0.25">
      <c r="A383" s="23">
        <v>2024</v>
      </c>
      <c r="B383" s="25">
        <v>362</v>
      </c>
      <c r="C383" s="23" t="s">
        <v>87</v>
      </c>
      <c r="D383" t="s">
        <v>88</v>
      </c>
      <c r="E383" t="s">
        <v>89</v>
      </c>
      <c r="F383" t="s">
        <v>90</v>
      </c>
      <c r="G383" t="s">
        <v>91</v>
      </c>
      <c r="H383" s="23" t="s">
        <v>92</v>
      </c>
      <c r="I383" s="23" t="s">
        <v>119</v>
      </c>
      <c r="J383" t="s">
        <v>2835</v>
      </c>
      <c r="K383" s="23" t="s">
        <v>95</v>
      </c>
      <c r="L383" s="20" t="s">
        <v>1550</v>
      </c>
      <c r="M383" s="28" t="s">
        <v>2836</v>
      </c>
      <c r="N383" s="23"/>
      <c r="O383" s="23" t="s">
        <v>98</v>
      </c>
      <c r="P383" s="20" t="s">
        <v>764</v>
      </c>
      <c r="Q383" s="20" t="s">
        <v>764</v>
      </c>
      <c r="R383" t="s">
        <v>2837</v>
      </c>
      <c r="S383" t="s">
        <v>2838</v>
      </c>
      <c r="T383" t="s">
        <v>2839</v>
      </c>
      <c r="U383" s="6">
        <v>128656500</v>
      </c>
      <c r="V383" s="6">
        <v>128656500</v>
      </c>
      <c r="W383" s="29">
        <v>12253000</v>
      </c>
      <c r="X383" s="29">
        <v>0</v>
      </c>
      <c r="Y383" s="23" t="s">
        <v>104</v>
      </c>
      <c r="Z383" t="s">
        <v>98</v>
      </c>
      <c r="AA383" t="s">
        <v>105</v>
      </c>
      <c r="AB383" s="30"/>
      <c r="AC383" s="30"/>
      <c r="AD383" s="30"/>
      <c r="AE383" s="24">
        <v>7824</v>
      </c>
      <c r="AF383" s="31">
        <v>45296</v>
      </c>
      <c r="AG383">
        <v>57324</v>
      </c>
      <c r="AH383" s="26">
        <v>45323</v>
      </c>
      <c r="AI383" s="32" t="s">
        <v>106</v>
      </c>
      <c r="AJ383" t="s">
        <v>779</v>
      </c>
      <c r="AK383" s="33"/>
      <c r="AL383" t="s">
        <v>98</v>
      </c>
      <c r="AM383" s="26">
        <v>45320</v>
      </c>
      <c r="AN383" s="23" t="s">
        <v>108</v>
      </c>
      <c r="AO383" s="23" t="s">
        <v>108</v>
      </c>
      <c r="AP383" t="s">
        <v>109</v>
      </c>
      <c r="AQ383" t="s">
        <v>769</v>
      </c>
      <c r="AR383" t="s">
        <v>770</v>
      </c>
      <c r="AS383" s="20" t="s">
        <v>771</v>
      </c>
      <c r="AT383" s="23">
        <v>80111600</v>
      </c>
      <c r="AU383" s="41" t="s">
        <v>2840</v>
      </c>
      <c r="AV383" s="23" t="s">
        <v>113</v>
      </c>
      <c r="AW383" s="20" t="s">
        <v>114</v>
      </c>
      <c r="AX383" s="26">
        <v>45320</v>
      </c>
      <c r="AY383" s="20" t="s">
        <v>115</v>
      </c>
      <c r="AZ383" s="26">
        <v>45320</v>
      </c>
      <c r="BA383" s="26">
        <v>45324</v>
      </c>
      <c r="BB383" s="26">
        <v>45642</v>
      </c>
      <c r="BC383" s="35">
        <f>+Tabla3[[#This Row],[FECHA TERMINACION
(INICIAL)]]-Tabla3[[#This Row],[FECHA INICIO]]</f>
        <v>318</v>
      </c>
      <c r="BD383" s="35">
        <f>+Tabla3[[#This Row],[PLAZO DE EJECUCIÓN EN DÍAS (INICIAL)]]/30</f>
        <v>10.6</v>
      </c>
      <c r="BE383" t="s">
        <v>2841</v>
      </c>
      <c r="BF383" s="29">
        <f>+[1]BD_2!E385</f>
        <v>0</v>
      </c>
      <c r="BG383" s="29">
        <f>[1]BD_2!BA385</f>
        <v>0</v>
      </c>
      <c r="BH383" s="23">
        <f>[1]BD_2!CF385</f>
        <v>0</v>
      </c>
      <c r="BI383" s="23">
        <f>+COUNTIF(Tabla3[[#This Row],[VALOR REDUCIDO]:[TOTAL TIEMPO PRORROGADO EN DÍAS
]],"&lt;&gt;0")</f>
        <v>0</v>
      </c>
      <c r="BJ383" s="23" t="str">
        <f>+[1]BD_2!CG385</f>
        <v>2 NO</v>
      </c>
      <c r="BK383" s="26" t="str">
        <f>[1]BD_2!CL385</f>
        <v>2 NO</v>
      </c>
      <c r="BL383" s="23" t="s">
        <v>98</v>
      </c>
      <c r="BM383">
        <f t="shared" si="29"/>
        <v>318</v>
      </c>
      <c r="BN383" s="36">
        <f t="shared" si="30"/>
        <v>45324</v>
      </c>
      <c r="BO383" s="36">
        <f t="shared" si="31"/>
        <v>45642</v>
      </c>
      <c r="BP383" s="37" t="e">
        <f>IF(((#REF!-$BN383)/($BO383-$BN383))&gt;=100%,100%,((#REF!-$BN383)/($BO383-$BN383)))</f>
        <v>#REF!</v>
      </c>
      <c r="BQ383" s="29">
        <f t="shared" si="32"/>
        <v>128656500</v>
      </c>
      <c r="BR383" s="23" t="e">
        <f>+IF(BK383="1 SI","FINALIZADO",IF($BO383&lt;=#REF!,"FINALIZADO","EJECUCIÓN"))</f>
        <v>#REF!</v>
      </c>
      <c r="BS383" s="23">
        <v>128656500</v>
      </c>
      <c r="BT383" s="23">
        <f>+Tabla3[[#This Row],[VALOR TOTAL DE CONTRATO (ANTES DE LIQUIDACIÓN - LIBERACIÓN DE SALDOS)]]-Tabla3[[#This Row],[RECURSO TOTALES DESEMBOLSADOS]]</f>
        <v>0</v>
      </c>
      <c r="BU383" s="23"/>
      <c r="BW383" s="23" t="s">
        <v>98</v>
      </c>
      <c r="BX383" s="23" t="str">
        <f t="shared" si="28"/>
        <v>enero</v>
      </c>
      <c r="BY383" s="23" t="s">
        <v>113</v>
      </c>
      <c r="BZ383" s="23" t="s">
        <v>113</v>
      </c>
      <c r="CA383" s="23" t="s">
        <v>113</v>
      </c>
      <c r="CB383" t="s">
        <v>117</v>
      </c>
      <c r="CC383" t="s">
        <v>118</v>
      </c>
    </row>
    <row r="384" spans="1:81" x14ac:dyDescent="0.25">
      <c r="A384" s="23">
        <v>2024</v>
      </c>
      <c r="B384" s="25">
        <v>363</v>
      </c>
      <c r="C384" s="23" t="s">
        <v>87</v>
      </c>
      <c r="D384" t="s">
        <v>88</v>
      </c>
      <c r="E384" t="s">
        <v>89</v>
      </c>
      <c r="F384" t="s">
        <v>90</v>
      </c>
      <c r="G384" t="s">
        <v>91</v>
      </c>
      <c r="H384" s="23" t="s">
        <v>92</v>
      </c>
      <c r="I384" s="23" t="s">
        <v>119</v>
      </c>
      <c r="J384" t="s">
        <v>2842</v>
      </c>
      <c r="K384" s="23" t="s">
        <v>95</v>
      </c>
      <c r="L384" s="20" t="s">
        <v>1968</v>
      </c>
      <c r="M384" s="28" t="s">
        <v>2843</v>
      </c>
      <c r="N384" s="23"/>
      <c r="O384" s="23" t="s">
        <v>98</v>
      </c>
      <c r="P384" s="20" t="s">
        <v>867</v>
      </c>
      <c r="Q384" s="20" t="s">
        <v>867</v>
      </c>
      <c r="R384" t="s">
        <v>2844</v>
      </c>
      <c r="S384" t="s">
        <v>2845</v>
      </c>
      <c r="T384" t="s">
        <v>2846</v>
      </c>
      <c r="U384" s="6">
        <v>117306667</v>
      </c>
      <c r="V384" s="6">
        <v>117306667</v>
      </c>
      <c r="W384" s="29">
        <v>10600000</v>
      </c>
      <c r="X384" s="29">
        <v>0</v>
      </c>
      <c r="Y384" s="23" t="s">
        <v>104</v>
      </c>
      <c r="Z384" t="s">
        <v>98</v>
      </c>
      <c r="AA384" t="s">
        <v>105</v>
      </c>
      <c r="AB384" s="30"/>
      <c r="AC384" s="30"/>
      <c r="AD384" s="30"/>
      <c r="AE384" s="24">
        <v>5724</v>
      </c>
      <c r="AF384" s="31">
        <v>45295</v>
      </c>
      <c r="AG384">
        <v>51324</v>
      </c>
      <c r="AH384" s="26">
        <v>45321</v>
      </c>
      <c r="AI384" s="32" t="s">
        <v>106</v>
      </c>
      <c r="AJ384" t="s">
        <v>986</v>
      </c>
      <c r="AK384" s="33"/>
      <c r="AL384" t="s">
        <v>98</v>
      </c>
      <c r="AM384" s="26">
        <v>45320</v>
      </c>
      <c r="AN384" s="23" t="s">
        <v>108</v>
      </c>
      <c r="AO384" s="23" t="s">
        <v>108</v>
      </c>
      <c r="AP384" t="s">
        <v>109</v>
      </c>
      <c r="AQ384" t="s">
        <v>872</v>
      </c>
      <c r="AR384" t="s">
        <v>873</v>
      </c>
      <c r="AS384" t="s">
        <v>874</v>
      </c>
      <c r="AT384" s="23">
        <v>80111600</v>
      </c>
      <c r="AU384" s="41" t="s">
        <v>2847</v>
      </c>
      <c r="AV384" s="23" t="s">
        <v>113</v>
      </c>
      <c r="AW384" s="20" t="s">
        <v>114</v>
      </c>
      <c r="AX384" s="26">
        <v>45320</v>
      </c>
      <c r="AY384" s="20" t="s">
        <v>115</v>
      </c>
      <c r="AZ384" s="26">
        <v>45320</v>
      </c>
      <c r="BA384" s="26">
        <v>45321</v>
      </c>
      <c r="BB384" s="26">
        <v>45656</v>
      </c>
      <c r="BC384" s="35">
        <f>+Tabla3[[#This Row],[FECHA TERMINACION
(INICIAL)]]-Tabla3[[#This Row],[FECHA INICIO]]</f>
        <v>335</v>
      </c>
      <c r="BD384" s="35">
        <f>+Tabla3[[#This Row],[PLAZO DE EJECUCIÓN EN DÍAS (INICIAL)]]/30</f>
        <v>11.166666666666666</v>
      </c>
      <c r="BE384" t="s">
        <v>2848</v>
      </c>
      <c r="BF384" s="29">
        <f>+[1]BD_2!E386</f>
        <v>353334</v>
      </c>
      <c r="BG384" s="29">
        <f>[1]BD_2!BA386</f>
        <v>0</v>
      </c>
      <c r="BH384" s="23">
        <f>[1]BD_2!CF386</f>
        <v>0</v>
      </c>
      <c r="BI384" s="23">
        <f>+COUNTIF(Tabla3[[#This Row],[VALOR REDUCIDO]:[TOTAL TIEMPO PRORROGADO EN DÍAS
]],"&lt;&gt;0")</f>
        <v>1</v>
      </c>
      <c r="BJ384" s="23" t="str">
        <f>+[1]BD_2!CG386</f>
        <v>2 NO</v>
      </c>
      <c r="BK384" s="26" t="str">
        <f>[1]BD_2!CL386</f>
        <v>2 NO</v>
      </c>
      <c r="BL384" s="23" t="s">
        <v>98</v>
      </c>
      <c r="BM384">
        <f t="shared" si="29"/>
        <v>335</v>
      </c>
      <c r="BN384" s="36">
        <f t="shared" si="30"/>
        <v>45321</v>
      </c>
      <c r="BO384" s="36">
        <f t="shared" si="31"/>
        <v>45656</v>
      </c>
      <c r="BP384" s="37" t="e">
        <f>IF(((#REF!-$BN384)/($BO384-$BN384))&gt;=100%,100%,((#REF!-$BN384)/($BO384-$BN384)))</f>
        <v>#REF!</v>
      </c>
      <c r="BQ384" s="29">
        <f t="shared" si="32"/>
        <v>116953333</v>
      </c>
      <c r="BR384" s="23" t="e">
        <f>+IF(BK384="1 SI","FINALIZADO",IF($BO384&lt;=#REF!,"FINALIZADO","EJECUCIÓN"))</f>
        <v>#REF!</v>
      </c>
      <c r="BS384" s="23">
        <v>116953333</v>
      </c>
      <c r="BT384" s="23">
        <f>+Tabla3[[#This Row],[VALOR TOTAL DE CONTRATO (ANTES DE LIQUIDACIÓN - LIBERACIÓN DE SALDOS)]]-Tabla3[[#This Row],[RECURSO TOTALES DESEMBOLSADOS]]</f>
        <v>0</v>
      </c>
      <c r="BU384" s="23"/>
      <c r="BW384" s="23" t="s">
        <v>98</v>
      </c>
      <c r="BX384" s="23" t="str">
        <f t="shared" si="28"/>
        <v>enero</v>
      </c>
      <c r="BY384" s="23" t="s">
        <v>113</v>
      </c>
      <c r="BZ384" s="23" t="s">
        <v>113</v>
      </c>
      <c r="CA384" s="23" t="s">
        <v>113</v>
      </c>
      <c r="CB384" t="s">
        <v>117</v>
      </c>
      <c r="CC384" t="s">
        <v>118</v>
      </c>
    </row>
    <row r="385" spans="1:81" x14ac:dyDescent="0.25">
      <c r="A385" s="23">
        <v>2024</v>
      </c>
      <c r="B385" s="25">
        <v>364</v>
      </c>
      <c r="C385" s="23" t="s">
        <v>87</v>
      </c>
      <c r="D385" t="s">
        <v>88</v>
      </c>
      <c r="E385" t="s">
        <v>89</v>
      </c>
      <c r="F385" t="s">
        <v>90</v>
      </c>
      <c r="G385" t="s">
        <v>91</v>
      </c>
      <c r="H385" s="23" t="s">
        <v>92</v>
      </c>
      <c r="I385" s="23" t="s">
        <v>119</v>
      </c>
      <c r="J385" t="s">
        <v>2849</v>
      </c>
      <c r="K385" s="23" t="s">
        <v>95</v>
      </c>
      <c r="L385" s="20" t="s">
        <v>2850</v>
      </c>
      <c r="M385" s="28" t="s">
        <v>2851</v>
      </c>
      <c r="N385" s="23"/>
      <c r="O385" s="23" t="s">
        <v>98</v>
      </c>
      <c r="P385" s="20" t="s">
        <v>764</v>
      </c>
      <c r="Q385" s="20" t="s">
        <v>764</v>
      </c>
      <c r="R385" t="s">
        <v>2852</v>
      </c>
      <c r="S385" t="s">
        <v>2853</v>
      </c>
      <c r="T385" t="s">
        <v>2854</v>
      </c>
      <c r="U385" s="6">
        <v>110000000</v>
      </c>
      <c r="V385" s="6">
        <v>110000000</v>
      </c>
      <c r="W385" s="29">
        <v>10000000</v>
      </c>
      <c r="X385" s="29">
        <v>0</v>
      </c>
      <c r="Y385" s="23" t="s">
        <v>104</v>
      </c>
      <c r="Z385" t="s">
        <v>98</v>
      </c>
      <c r="AA385" t="s">
        <v>105</v>
      </c>
      <c r="AB385" s="30"/>
      <c r="AC385" s="30"/>
      <c r="AD385" s="30"/>
      <c r="AE385" s="24">
        <v>7024</v>
      </c>
      <c r="AF385" s="31">
        <v>45295</v>
      </c>
      <c r="AG385">
        <v>50724</v>
      </c>
      <c r="AH385" s="26">
        <v>45321</v>
      </c>
      <c r="AI385" s="32" t="s">
        <v>106</v>
      </c>
      <c r="AJ385" t="s">
        <v>779</v>
      </c>
      <c r="AK385" s="33"/>
      <c r="AL385" t="s">
        <v>98</v>
      </c>
      <c r="AM385" s="26">
        <v>45320</v>
      </c>
      <c r="AN385" s="23" t="s">
        <v>108</v>
      </c>
      <c r="AO385" s="23" t="s">
        <v>108</v>
      </c>
      <c r="AP385" t="s">
        <v>109</v>
      </c>
      <c r="AQ385" t="s">
        <v>769</v>
      </c>
      <c r="AR385" t="s">
        <v>770</v>
      </c>
      <c r="AS385" s="20" t="s">
        <v>771</v>
      </c>
      <c r="AT385" s="23">
        <v>80111600</v>
      </c>
      <c r="AU385" s="41" t="s">
        <v>2855</v>
      </c>
      <c r="AV385" s="23" t="s">
        <v>113</v>
      </c>
      <c r="AW385" s="20" t="s">
        <v>114</v>
      </c>
      <c r="AX385" s="26">
        <v>45320</v>
      </c>
      <c r="AY385" s="20" t="s">
        <v>115</v>
      </c>
      <c r="AZ385" s="26">
        <v>45320</v>
      </c>
      <c r="BA385" s="26">
        <v>45321</v>
      </c>
      <c r="BB385" s="26">
        <v>45434</v>
      </c>
      <c r="BC385" s="35">
        <f>+Tabla3[[#This Row],[FECHA TERMINACION
(INICIAL)]]-Tabla3[[#This Row],[FECHA INICIO]]</f>
        <v>113</v>
      </c>
      <c r="BD385" s="35">
        <f>+Tabla3[[#This Row],[PLAZO DE EJECUCIÓN EN DÍAS (INICIAL)]]/30</f>
        <v>3.7666666666666666</v>
      </c>
      <c r="BE385" t="s">
        <v>2574</v>
      </c>
      <c r="BF385" s="29">
        <f>+[1]BD_2!E387</f>
        <v>0</v>
      </c>
      <c r="BG385" s="29">
        <f>[1]BD_2!BA387</f>
        <v>0</v>
      </c>
      <c r="BH385" s="23">
        <f>[1]BD_2!CF387</f>
        <v>0</v>
      </c>
      <c r="BI385" s="23">
        <f>+COUNTIF(Tabla3[[#This Row],[VALOR REDUCIDO]:[TOTAL TIEMPO PRORROGADO EN DÍAS
]],"&lt;&gt;0")</f>
        <v>0</v>
      </c>
      <c r="BJ385" s="23" t="str">
        <f>+[1]BD_2!CG387</f>
        <v>2 NO</v>
      </c>
      <c r="BK385" s="26" t="str">
        <f>[1]BD_2!CL387</f>
        <v>2 NO</v>
      </c>
      <c r="BL385" s="23" t="s">
        <v>113</v>
      </c>
      <c r="BM385">
        <f t="shared" si="29"/>
        <v>113</v>
      </c>
      <c r="BN385" s="36">
        <f t="shared" si="30"/>
        <v>45321</v>
      </c>
      <c r="BO385" s="36">
        <f t="shared" si="31"/>
        <v>45434</v>
      </c>
      <c r="BP385" s="37" t="e">
        <f>IF(((#REF!-$BN385)/($BO385-$BN385))&gt;=100%,100%,((#REF!-$BN385)/($BO385-$BN385)))</f>
        <v>#REF!</v>
      </c>
      <c r="BQ385" s="29">
        <f t="shared" si="32"/>
        <v>110000000</v>
      </c>
      <c r="BR385" s="23" t="e">
        <f>+IF(BK385="1 SI","FINALIZADO",IF($BO385&lt;=#REF!,"FINALIZADO","EJECUCIÓN"))</f>
        <v>#REF!</v>
      </c>
      <c r="BS385" s="23">
        <v>37666666</v>
      </c>
      <c r="BT385" s="23">
        <f>+Tabla3[[#This Row],[VALOR TOTAL DE CONTRATO (ANTES DE LIQUIDACIÓN - LIBERACIÓN DE SALDOS)]]-Tabla3[[#This Row],[RECURSO TOTALES DESEMBOLSADOS]]</f>
        <v>72333334</v>
      </c>
      <c r="BU385" s="23"/>
      <c r="BW385" s="23" t="s">
        <v>98</v>
      </c>
      <c r="BX385" s="23" t="str">
        <f t="shared" si="28"/>
        <v>enero</v>
      </c>
      <c r="BY385" s="23" t="s">
        <v>113</v>
      </c>
      <c r="BZ385" s="23" t="s">
        <v>113</v>
      </c>
      <c r="CA385" s="23" t="s">
        <v>113</v>
      </c>
      <c r="CB385" t="s">
        <v>117</v>
      </c>
      <c r="CC385" t="s">
        <v>118</v>
      </c>
    </row>
    <row r="386" spans="1:81" x14ac:dyDescent="0.25">
      <c r="A386" s="23">
        <v>2024</v>
      </c>
      <c r="B386" s="25" t="s">
        <v>2856</v>
      </c>
      <c r="C386" s="23" t="s">
        <v>87</v>
      </c>
      <c r="D386" t="s">
        <v>88</v>
      </c>
      <c r="E386" t="s">
        <v>89</v>
      </c>
      <c r="F386" t="s">
        <v>90</v>
      </c>
      <c r="G386" t="s">
        <v>91</v>
      </c>
      <c r="H386" s="23" t="s">
        <v>92</v>
      </c>
      <c r="I386" s="23" t="s">
        <v>119</v>
      </c>
      <c r="J386" t="s">
        <v>2857</v>
      </c>
      <c r="K386" s="23" t="s">
        <v>95</v>
      </c>
      <c r="L386" s="20" t="s">
        <v>2850</v>
      </c>
      <c r="M386" s="28" t="s">
        <v>2858</v>
      </c>
      <c r="N386" s="23"/>
      <c r="O386" s="23" t="s">
        <v>98</v>
      </c>
      <c r="P386" s="20" t="s">
        <v>764</v>
      </c>
      <c r="Q386" s="20" t="s">
        <v>764</v>
      </c>
      <c r="R386" t="s">
        <v>2852</v>
      </c>
      <c r="S386" t="s">
        <v>2853</v>
      </c>
      <c r="T386" t="s">
        <v>2859</v>
      </c>
      <c r="U386" s="6">
        <v>72333334</v>
      </c>
      <c r="V386" s="6">
        <v>72333334</v>
      </c>
      <c r="W386" s="29">
        <v>10000000</v>
      </c>
      <c r="X386" s="29">
        <v>0</v>
      </c>
      <c r="Y386" s="23"/>
      <c r="AB386" s="30">
        <f>+Tabla3[[#This Row],[VALOR DEL CONTRATO
(EN NUMEROS)]]-Tabla3[[#This Row],[VALOR RECURSOS (MADS/FONAM)]]</f>
        <v>0</v>
      </c>
      <c r="AC386" s="30"/>
      <c r="AD386" s="30"/>
      <c r="AE386" s="24">
        <v>7024</v>
      </c>
      <c r="AF386" s="31">
        <v>45295</v>
      </c>
      <c r="AG386">
        <v>300124</v>
      </c>
      <c r="AH386" s="26">
        <v>45435</v>
      </c>
      <c r="AI386" s="32" t="s">
        <v>106</v>
      </c>
      <c r="AJ386" t="s">
        <v>779</v>
      </c>
      <c r="AK386" s="33">
        <v>202300000000268</v>
      </c>
      <c r="AL386" t="s">
        <v>98</v>
      </c>
      <c r="AM386" s="26">
        <v>45435</v>
      </c>
      <c r="AN386" s="23" t="s">
        <v>108</v>
      </c>
      <c r="AO386" s="23" t="s">
        <v>108</v>
      </c>
      <c r="AP386" t="s">
        <v>109</v>
      </c>
      <c r="AQ386" t="s">
        <v>769</v>
      </c>
      <c r="AR386" t="s">
        <v>770</v>
      </c>
      <c r="AS386" s="20" t="s">
        <v>771</v>
      </c>
      <c r="AT386" s="23">
        <v>80111600</v>
      </c>
      <c r="AU386" s="41" t="s">
        <v>2855</v>
      </c>
      <c r="AV386" s="23" t="s">
        <v>113</v>
      </c>
      <c r="AW386" s="20" t="s">
        <v>114</v>
      </c>
      <c r="AX386" s="26">
        <v>45435</v>
      </c>
      <c r="AY386" s="20" t="s">
        <v>115</v>
      </c>
      <c r="AZ386" s="26">
        <v>45435</v>
      </c>
      <c r="BA386" s="26">
        <v>45435</v>
      </c>
      <c r="BB386" s="26">
        <v>45655</v>
      </c>
      <c r="BC386" s="35">
        <f>+Tabla3[[#This Row],[FECHA TERMINACION
(INICIAL)]]-Tabla3[[#This Row],[FECHA INICIO]]</f>
        <v>220</v>
      </c>
      <c r="BD386" s="35">
        <f>+Tabla3[[#This Row],[PLAZO DE EJECUCIÓN EN DÍAS (INICIAL)]]/30</f>
        <v>7.333333333333333</v>
      </c>
      <c r="BE386" t="s">
        <v>2860</v>
      </c>
      <c r="BF386" s="29">
        <f>+[1]BD_2!E388</f>
        <v>0</v>
      </c>
      <c r="BG386" s="29">
        <f>[1]BD_2!BA388</f>
        <v>0</v>
      </c>
      <c r="BH386" s="23">
        <f>[1]BD_2!CF388</f>
        <v>0</v>
      </c>
      <c r="BI386" s="23">
        <f>+COUNTIF(Tabla3[[#This Row],[VALOR REDUCIDO]:[TOTAL TIEMPO PRORROGADO EN DÍAS
]],"&lt;&gt;0")</f>
        <v>0</v>
      </c>
      <c r="BJ386" s="23" t="str">
        <f>+[1]BD_2!CG388</f>
        <v>2 NO</v>
      </c>
      <c r="BK386" s="26" t="str">
        <f>[1]BD_2!CL388</f>
        <v>2 NO</v>
      </c>
      <c r="BL386" s="23" t="s">
        <v>98</v>
      </c>
      <c r="BM386">
        <f t="shared" si="29"/>
        <v>220</v>
      </c>
      <c r="BN386" s="36">
        <f t="shared" si="30"/>
        <v>45435</v>
      </c>
      <c r="BO386" s="36">
        <f t="shared" si="31"/>
        <v>45655</v>
      </c>
      <c r="BP386" s="37" t="e">
        <f>IF(((#REF!-$BN386)/($BO386-$BN386))&gt;=100%,100%,((#REF!-$BN386)/($BO386-$BN386)))</f>
        <v>#REF!</v>
      </c>
      <c r="BQ386" s="29">
        <f t="shared" si="32"/>
        <v>72333334</v>
      </c>
      <c r="BR386" s="23" t="e">
        <f>+IF(BK386="1 SI","FINALIZADO",IF($BO386&lt;=#REF!,"FINALIZADO","EJECUCIÓN"))</f>
        <v>#REF!</v>
      </c>
      <c r="BS386" s="23">
        <v>72333334</v>
      </c>
      <c r="BT386" s="23">
        <f>+Tabla3[[#This Row],[VALOR TOTAL DE CONTRATO (ANTES DE LIQUIDACIÓN - LIBERACIÓN DE SALDOS)]]-Tabla3[[#This Row],[RECURSO TOTALES DESEMBOLSADOS]]</f>
        <v>0</v>
      </c>
      <c r="BU386" s="23"/>
      <c r="BW386" s="23" t="s">
        <v>98</v>
      </c>
      <c r="BX386" s="23" t="str">
        <f t="shared" si="28"/>
        <v>mayo</v>
      </c>
      <c r="BY386" s="23" t="s">
        <v>113</v>
      </c>
      <c r="BZ386" s="23" t="s">
        <v>113</v>
      </c>
      <c r="CA386" s="23" t="s">
        <v>113</v>
      </c>
      <c r="CB386" t="s">
        <v>117</v>
      </c>
      <c r="CC386" t="s">
        <v>118</v>
      </c>
    </row>
    <row r="387" spans="1:81" x14ac:dyDescent="0.25">
      <c r="A387" s="23">
        <v>2024</v>
      </c>
      <c r="B387" s="25">
        <v>365</v>
      </c>
      <c r="C387" s="23" t="s">
        <v>87</v>
      </c>
      <c r="D387" t="s">
        <v>88</v>
      </c>
      <c r="E387" t="s">
        <v>89</v>
      </c>
      <c r="F387" t="s">
        <v>90</v>
      </c>
      <c r="G387" t="s">
        <v>91</v>
      </c>
      <c r="H387" s="23" t="s">
        <v>92</v>
      </c>
      <c r="I387" s="23" t="s">
        <v>119</v>
      </c>
      <c r="J387" t="s">
        <v>2861</v>
      </c>
      <c r="K387" s="23" t="s">
        <v>95</v>
      </c>
      <c r="L387" s="20" t="s">
        <v>2162</v>
      </c>
      <c r="M387" s="28" t="s">
        <v>2862</v>
      </c>
      <c r="N387" s="23"/>
      <c r="O387" s="23" t="s">
        <v>98</v>
      </c>
      <c r="P387" s="20" t="s">
        <v>764</v>
      </c>
      <c r="Q387" s="20" t="s">
        <v>764</v>
      </c>
      <c r="R387" t="s">
        <v>2863</v>
      </c>
      <c r="S387" t="s">
        <v>2864</v>
      </c>
      <c r="T387" t="s">
        <v>2865</v>
      </c>
      <c r="U387" s="6">
        <v>82577000</v>
      </c>
      <c r="V387" s="6">
        <v>82577000</v>
      </c>
      <c r="W387" s="29">
        <v>7507000</v>
      </c>
      <c r="X387" s="29">
        <v>0</v>
      </c>
      <c r="Y387" s="23" t="s">
        <v>104</v>
      </c>
      <c r="Z387" t="s">
        <v>98</v>
      </c>
      <c r="AA387" t="s">
        <v>105</v>
      </c>
      <c r="AB387" s="30"/>
      <c r="AC387" s="30"/>
      <c r="AD387" s="30"/>
      <c r="AE387" s="24">
        <v>7024</v>
      </c>
      <c r="AF387" s="31">
        <v>45295</v>
      </c>
      <c r="AG387">
        <v>58424</v>
      </c>
      <c r="AH387" s="26">
        <v>45323</v>
      </c>
      <c r="AI387" s="32" t="s">
        <v>106</v>
      </c>
      <c r="AJ387" t="s">
        <v>779</v>
      </c>
      <c r="AK387" s="33"/>
      <c r="AL387" t="s">
        <v>98</v>
      </c>
      <c r="AM387" s="26">
        <v>45320</v>
      </c>
      <c r="AN387" s="23" t="s">
        <v>108</v>
      </c>
      <c r="AO387" s="23" t="s">
        <v>108</v>
      </c>
      <c r="AP387" t="s">
        <v>109</v>
      </c>
      <c r="AQ387" t="s">
        <v>769</v>
      </c>
      <c r="AR387" t="s">
        <v>770</v>
      </c>
      <c r="AS387" s="20" t="s">
        <v>771</v>
      </c>
      <c r="AT387" s="23">
        <v>80111600</v>
      </c>
      <c r="AU387" s="41" t="s">
        <v>2866</v>
      </c>
      <c r="AV387" s="23" t="s">
        <v>113</v>
      </c>
      <c r="AW387" s="20" t="s">
        <v>114</v>
      </c>
      <c r="AX387" s="26">
        <v>45320</v>
      </c>
      <c r="AY387" s="20" t="s">
        <v>115</v>
      </c>
      <c r="AZ387" s="26">
        <v>45320</v>
      </c>
      <c r="BA387" s="26">
        <v>45323</v>
      </c>
      <c r="BB387" s="26">
        <v>45656</v>
      </c>
      <c r="BC387" s="35">
        <f>+Tabla3[[#This Row],[FECHA TERMINACION
(INICIAL)]]-Tabla3[[#This Row],[FECHA INICIO]]</f>
        <v>333</v>
      </c>
      <c r="BD387" s="35">
        <f>+Tabla3[[#This Row],[PLAZO DE EJECUCIÓN EN DÍAS (INICIAL)]]/30</f>
        <v>11.1</v>
      </c>
      <c r="BE387" t="s">
        <v>738</v>
      </c>
      <c r="BF387" s="29">
        <f>+[1]BD_2!E389</f>
        <v>0</v>
      </c>
      <c r="BG387" s="29">
        <f>[1]BD_2!BA389</f>
        <v>0</v>
      </c>
      <c r="BH387" s="23">
        <f>[1]BD_2!CF389</f>
        <v>0</v>
      </c>
      <c r="BI387" s="23">
        <f>+COUNTIF(Tabla3[[#This Row],[VALOR REDUCIDO]:[TOTAL TIEMPO PRORROGADO EN DÍAS
]],"&lt;&gt;0")</f>
        <v>0</v>
      </c>
      <c r="BJ387" s="23" t="str">
        <f>+[1]BD_2!CG389</f>
        <v>2 NO</v>
      </c>
      <c r="BK387" s="26" t="str">
        <f>[1]BD_2!CL389</f>
        <v>2 NO</v>
      </c>
      <c r="BL387" s="23" t="s">
        <v>98</v>
      </c>
      <c r="BM387">
        <f t="shared" si="29"/>
        <v>333</v>
      </c>
      <c r="BN387" s="36">
        <f t="shared" si="30"/>
        <v>45323</v>
      </c>
      <c r="BO387" s="36">
        <f t="shared" si="31"/>
        <v>45656</v>
      </c>
      <c r="BP387" s="37" t="e">
        <f>IF(((#REF!-$BN387)/($BO387-$BN387))&gt;=100%,100%,((#REF!-$BN387)/($BO387-$BN387)))</f>
        <v>#REF!</v>
      </c>
      <c r="BQ387" s="29">
        <f t="shared" si="32"/>
        <v>82577000</v>
      </c>
      <c r="BR387" s="23" t="e">
        <f>+IF(BK387="1 SI","FINALIZADO",IF($BO387&lt;=#REF!,"FINALIZADO","EJECUCIÓN"))</f>
        <v>#REF!</v>
      </c>
      <c r="BS387" s="23">
        <v>82577000</v>
      </c>
      <c r="BT387" s="23">
        <f>+Tabla3[[#This Row],[VALOR TOTAL DE CONTRATO (ANTES DE LIQUIDACIÓN - LIBERACIÓN DE SALDOS)]]-Tabla3[[#This Row],[RECURSO TOTALES DESEMBOLSADOS]]</f>
        <v>0</v>
      </c>
      <c r="BU387" s="23"/>
      <c r="BW387" s="23" t="s">
        <v>98</v>
      </c>
      <c r="BX387" s="23" t="str">
        <f t="shared" si="28"/>
        <v>enero</v>
      </c>
      <c r="BY387" s="23" t="s">
        <v>113</v>
      </c>
      <c r="BZ387" s="23" t="s">
        <v>113</v>
      </c>
      <c r="CA387" s="23" t="s">
        <v>113</v>
      </c>
      <c r="CB387" t="s">
        <v>117</v>
      </c>
      <c r="CC387" t="s">
        <v>118</v>
      </c>
    </row>
    <row r="388" spans="1:81" x14ac:dyDescent="0.25">
      <c r="A388" s="23">
        <v>2024</v>
      </c>
      <c r="B388" s="25">
        <v>366</v>
      </c>
      <c r="C388" s="23" t="s">
        <v>87</v>
      </c>
      <c r="D388" t="s">
        <v>88</v>
      </c>
      <c r="E388" t="s">
        <v>89</v>
      </c>
      <c r="F388" t="s">
        <v>90</v>
      </c>
      <c r="G388" t="s">
        <v>91</v>
      </c>
      <c r="H388" s="23" t="s">
        <v>92</v>
      </c>
      <c r="I388" s="23" t="s">
        <v>119</v>
      </c>
      <c r="J388" t="s">
        <v>2867</v>
      </c>
      <c r="K388" s="23" t="s">
        <v>95</v>
      </c>
      <c r="L388" s="20" t="s">
        <v>420</v>
      </c>
      <c r="M388" s="28" t="s">
        <v>2868</v>
      </c>
      <c r="N388" s="23"/>
      <c r="O388" s="23" t="s">
        <v>98</v>
      </c>
      <c r="P388" s="20" t="s">
        <v>1552</v>
      </c>
      <c r="Q388" s="20" t="s">
        <v>1552</v>
      </c>
      <c r="R388" t="s">
        <v>2869</v>
      </c>
      <c r="S388" t="s">
        <v>2870</v>
      </c>
      <c r="T388" t="s">
        <v>2871</v>
      </c>
      <c r="U388" s="6">
        <v>54400000</v>
      </c>
      <c r="V388" s="6">
        <v>54400000</v>
      </c>
      <c r="W388" s="29">
        <v>6800000</v>
      </c>
      <c r="X388" s="29">
        <v>0</v>
      </c>
      <c r="Y388" s="23" t="s">
        <v>104</v>
      </c>
      <c r="Z388" t="s">
        <v>98</v>
      </c>
      <c r="AA388" t="s">
        <v>105</v>
      </c>
      <c r="AB388" s="30"/>
      <c r="AC388" s="30"/>
      <c r="AD388" s="30"/>
      <c r="AE388" s="24">
        <v>7724</v>
      </c>
      <c r="AF388" s="31">
        <v>45295</v>
      </c>
      <c r="AG388">
        <v>58124</v>
      </c>
      <c r="AH388" s="26">
        <v>45323</v>
      </c>
      <c r="AI388" s="32" t="s">
        <v>106</v>
      </c>
      <c r="AJ388" t="s">
        <v>2744</v>
      </c>
      <c r="AK388" s="33"/>
      <c r="AL388" t="s">
        <v>98</v>
      </c>
      <c r="AM388" s="26">
        <v>45320</v>
      </c>
      <c r="AN388" s="23" t="s">
        <v>108</v>
      </c>
      <c r="AO388" s="23" t="s">
        <v>108</v>
      </c>
      <c r="AP388" t="s">
        <v>109</v>
      </c>
      <c r="AQ388" t="s">
        <v>1557</v>
      </c>
      <c r="AR388" t="s">
        <v>1558</v>
      </c>
      <c r="AS388" t="s">
        <v>1552</v>
      </c>
      <c r="AT388" s="23">
        <v>80111600</v>
      </c>
      <c r="AU388" s="41" t="s">
        <v>2872</v>
      </c>
      <c r="AV388" s="23" t="s">
        <v>113</v>
      </c>
      <c r="AW388" s="20" t="s">
        <v>114</v>
      </c>
      <c r="AX388" s="26">
        <v>45320</v>
      </c>
      <c r="AY388" s="20" t="s">
        <v>144</v>
      </c>
      <c r="AZ388" s="26">
        <v>45320</v>
      </c>
      <c r="BA388" s="26">
        <v>45324</v>
      </c>
      <c r="BB388" s="26">
        <v>45566</v>
      </c>
      <c r="BC388" s="35">
        <f>+Tabla3[[#This Row],[FECHA TERMINACION
(INICIAL)]]-Tabla3[[#This Row],[FECHA INICIO]]</f>
        <v>242</v>
      </c>
      <c r="BD388" s="35">
        <f>+Tabla3[[#This Row],[PLAZO DE EJECUCIÓN EN DÍAS (INICIAL)]]/30</f>
        <v>8.0666666666666664</v>
      </c>
      <c r="BE388" t="s">
        <v>2873</v>
      </c>
      <c r="BF388" s="29">
        <f>+[1]BD_2!E390</f>
        <v>0</v>
      </c>
      <c r="BG388" s="29">
        <f>[1]BD_2!BA390</f>
        <v>17906667</v>
      </c>
      <c r="BH388" s="23">
        <f>[1]BD_2!CF390</f>
        <v>80</v>
      </c>
      <c r="BI388" s="23">
        <f>+COUNTIF(Tabla3[[#This Row],[VALOR REDUCIDO]:[TOTAL TIEMPO PRORROGADO EN DÍAS
]],"&lt;&gt;0")</f>
        <v>2</v>
      </c>
      <c r="BJ388" s="23" t="str">
        <f>+[1]BD_2!CG390</f>
        <v>2 NO</v>
      </c>
      <c r="BK388" s="26" t="str">
        <f>[1]BD_2!CL390</f>
        <v>2 NO</v>
      </c>
      <c r="BL388" s="23" t="s">
        <v>98</v>
      </c>
      <c r="BM388">
        <f t="shared" si="29"/>
        <v>322</v>
      </c>
      <c r="BN388" s="36">
        <f t="shared" si="30"/>
        <v>45324</v>
      </c>
      <c r="BO388" s="36">
        <f t="shared" si="31"/>
        <v>45646</v>
      </c>
      <c r="BP388" s="37" t="e">
        <f>IF(((#REF!-$BN388)/($BO388-$BN388))&gt;=100%,100%,((#REF!-$BN388)/($BO388-$BN388)))</f>
        <v>#REF!</v>
      </c>
      <c r="BQ388" s="29">
        <f t="shared" si="32"/>
        <v>72306667</v>
      </c>
      <c r="BR388" s="23" t="e">
        <f>+IF(BK388="1 SI","FINALIZADO",IF($BO388&lt;=#REF!,"FINALIZADO","EJECUCIÓN"))</f>
        <v>#REF!</v>
      </c>
      <c r="BS388" s="23">
        <v>72306667</v>
      </c>
      <c r="BT388" s="23">
        <f>+Tabla3[[#This Row],[VALOR TOTAL DE CONTRATO (ANTES DE LIQUIDACIÓN - LIBERACIÓN DE SALDOS)]]-Tabla3[[#This Row],[RECURSO TOTALES DESEMBOLSADOS]]</f>
        <v>0</v>
      </c>
      <c r="BU388" s="23"/>
      <c r="BW388" s="23" t="s">
        <v>98</v>
      </c>
      <c r="BX388" s="23" t="str">
        <f t="shared" ref="BX388:BX451" si="33">TEXT(AM388,"MMMM")</f>
        <v>enero</v>
      </c>
      <c r="BY388" s="23" t="s">
        <v>113</v>
      </c>
      <c r="BZ388" s="23" t="s">
        <v>113</v>
      </c>
      <c r="CA388" s="23" t="s">
        <v>113</v>
      </c>
      <c r="CB388" t="s">
        <v>117</v>
      </c>
      <c r="CC388" t="s">
        <v>118</v>
      </c>
    </row>
    <row r="389" spans="1:81" x14ac:dyDescent="0.25">
      <c r="A389" s="23">
        <v>2024</v>
      </c>
      <c r="B389" s="25">
        <v>367</v>
      </c>
      <c r="C389" s="23" t="s">
        <v>87</v>
      </c>
      <c r="D389" t="s">
        <v>88</v>
      </c>
      <c r="E389" t="s">
        <v>89</v>
      </c>
      <c r="F389" t="s">
        <v>90</v>
      </c>
      <c r="G389" t="s">
        <v>91</v>
      </c>
      <c r="H389" s="23" t="s">
        <v>92</v>
      </c>
      <c r="I389" s="23" t="s">
        <v>119</v>
      </c>
      <c r="J389" t="s">
        <v>2874</v>
      </c>
      <c r="K389" s="23" t="s">
        <v>95</v>
      </c>
      <c r="L389" s="20" t="s">
        <v>929</v>
      </c>
      <c r="M389" s="28" t="s">
        <v>2875</v>
      </c>
      <c r="N389" s="23"/>
      <c r="O389" s="23" t="s">
        <v>98</v>
      </c>
      <c r="P389" s="20" t="s">
        <v>1263</v>
      </c>
      <c r="Q389" s="20" t="s">
        <v>100</v>
      </c>
      <c r="R389" t="s">
        <v>2876</v>
      </c>
      <c r="S389" t="s">
        <v>2877</v>
      </c>
      <c r="T389" t="s">
        <v>2878</v>
      </c>
      <c r="U389" s="6">
        <v>77000000</v>
      </c>
      <c r="V389" s="6">
        <v>77000000</v>
      </c>
      <c r="W389" s="29">
        <v>7000000</v>
      </c>
      <c r="X389" s="29">
        <v>0</v>
      </c>
      <c r="Y389" s="23" t="s">
        <v>104</v>
      </c>
      <c r="Z389" t="s">
        <v>98</v>
      </c>
      <c r="AA389" t="s">
        <v>105</v>
      </c>
      <c r="AB389" s="30"/>
      <c r="AC389" s="30"/>
      <c r="AD389" s="30"/>
      <c r="AE389" s="24">
        <v>2924</v>
      </c>
      <c r="AF389" s="31">
        <v>45294</v>
      </c>
      <c r="AG389">
        <v>62724</v>
      </c>
      <c r="AH389" s="26">
        <v>45324</v>
      </c>
      <c r="AI389" s="32" t="s">
        <v>106</v>
      </c>
      <c r="AJ389" t="s">
        <v>656</v>
      </c>
      <c r="AK389" s="33"/>
      <c r="AL389" t="s">
        <v>98</v>
      </c>
      <c r="AM389" s="26">
        <v>45322</v>
      </c>
      <c r="AN389" s="23" t="s">
        <v>108</v>
      </c>
      <c r="AO389" s="23" t="s">
        <v>108</v>
      </c>
      <c r="AP389" t="s">
        <v>109</v>
      </c>
      <c r="AQ389" t="s">
        <v>657</v>
      </c>
      <c r="AR389" t="s">
        <v>658</v>
      </c>
      <c r="AS389" t="s">
        <v>100</v>
      </c>
      <c r="AT389" s="23">
        <v>80111600</v>
      </c>
      <c r="AU389" s="41" t="s">
        <v>2879</v>
      </c>
      <c r="AV389" s="23" t="s">
        <v>113</v>
      </c>
      <c r="AW389" s="20" t="s">
        <v>114</v>
      </c>
      <c r="AX389" s="26">
        <v>45323</v>
      </c>
      <c r="AY389" s="20" t="s">
        <v>115</v>
      </c>
      <c r="AZ389" s="26">
        <v>45323</v>
      </c>
      <c r="BA389" s="26">
        <v>45324</v>
      </c>
      <c r="BB389" s="26">
        <v>45656</v>
      </c>
      <c r="BC389" s="35">
        <f>+Tabla3[[#This Row],[FECHA TERMINACION
(INICIAL)]]-Tabla3[[#This Row],[FECHA INICIO]]</f>
        <v>332</v>
      </c>
      <c r="BD389" s="35">
        <f>+Tabla3[[#This Row],[PLAZO DE EJECUCIÓN EN DÍAS (INICIAL)]]/30</f>
        <v>11.066666666666666</v>
      </c>
      <c r="BE389" t="s">
        <v>1388</v>
      </c>
      <c r="BF389" s="29">
        <f>+[1]BD_2!E391</f>
        <v>0</v>
      </c>
      <c r="BG389" s="29">
        <f>[1]BD_2!BA391</f>
        <v>0</v>
      </c>
      <c r="BH389" s="23">
        <f>[1]BD_2!CF391</f>
        <v>0</v>
      </c>
      <c r="BI389" s="23">
        <f>+COUNTIF(Tabla3[[#This Row],[VALOR REDUCIDO]:[TOTAL TIEMPO PRORROGADO EN DÍAS
]],"&lt;&gt;0")</f>
        <v>0</v>
      </c>
      <c r="BJ389" s="23" t="str">
        <f>+[1]BD_2!CG391</f>
        <v>2 NO</v>
      </c>
      <c r="BK389" s="26" t="str">
        <f>[1]BD_2!CL391</f>
        <v>2 NO</v>
      </c>
      <c r="BL389" s="23" t="s">
        <v>98</v>
      </c>
      <c r="BM389">
        <f t="shared" si="29"/>
        <v>332</v>
      </c>
      <c r="BN389" s="36">
        <f t="shared" si="30"/>
        <v>45324</v>
      </c>
      <c r="BO389" s="36">
        <f t="shared" si="31"/>
        <v>45656</v>
      </c>
      <c r="BP389" s="37" t="e">
        <f>IF(((#REF!-$BN389)/($BO389-$BN389))&gt;=100%,100%,((#REF!-$BN389)/($BO389-$BN389)))</f>
        <v>#REF!</v>
      </c>
      <c r="BQ389" s="29">
        <f t="shared" si="32"/>
        <v>77000000</v>
      </c>
      <c r="BR389" s="23" t="e">
        <f>+IF(BK389="1 SI","FINALIZADO",IF($BO389&lt;=#REF!,"FINALIZADO","EJECUCIÓN"))</f>
        <v>#REF!</v>
      </c>
      <c r="BS389" s="23">
        <v>76766667</v>
      </c>
      <c r="BT389" s="23">
        <f>+Tabla3[[#This Row],[VALOR TOTAL DE CONTRATO (ANTES DE LIQUIDACIÓN - LIBERACIÓN DE SALDOS)]]-Tabla3[[#This Row],[RECURSO TOTALES DESEMBOLSADOS]]</f>
        <v>233333</v>
      </c>
      <c r="BU389" s="23"/>
      <c r="BW389" s="23" t="s">
        <v>98</v>
      </c>
      <c r="BX389" s="23" t="str">
        <f t="shared" si="33"/>
        <v>enero</v>
      </c>
      <c r="BY389" s="23" t="s">
        <v>113</v>
      </c>
      <c r="BZ389" s="23" t="s">
        <v>113</v>
      </c>
      <c r="CA389" s="23" t="s">
        <v>113</v>
      </c>
      <c r="CB389" t="s">
        <v>117</v>
      </c>
      <c r="CC389" t="s">
        <v>118</v>
      </c>
    </row>
    <row r="390" spans="1:81" x14ac:dyDescent="0.25">
      <c r="A390" s="23">
        <v>2024</v>
      </c>
      <c r="B390" s="25">
        <v>368</v>
      </c>
      <c r="C390" s="23" t="s">
        <v>87</v>
      </c>
      <c r="D390" t="s">
        <v>88</v>
      </c>
      <c r="E390" t="s">
        <v>89</v>
      </c>
      <c r="F390" t="s">
        <v>90</v>
      </c>
      <c r="G390" t="s">
        <v>91</v>
      </c>
      <c r="H390" s="23" t="s">
        <v>92</v>
      </c>
      <c r="I390" s="23" t="s">
        <v>119</v>
      </c>
      <c r="J390" t="s">
        <v>2880</v>
      </c>
      <c r="K390" s="23" t="s">
        <v>95</v>
      </c>
      <c r="L390" s="20" t="s">
        <v>2881</v>
      </c>
      <c r="M390" s="28" t="s">
        <v>2882</v>
      </c>
      <c r="N390" s="23"/>
      <c r="O390" s="23" t="s">
        <v>98</v>
      </c>
      <c r="P390" s="20" t="s">
        <v>1263</v>
      </c>
      <c r="Q390" s="20" t="s">
        <v>100</v>
      </c>
      <c r="R390" t="s">
        <v>2883</v>
      </c>
      <c r="S390" t="s">
        <v>2884</v>
      </c>
      <c r="T390" t="s">
        <v>2885</v>
      </c>
      <c r="U390" s="6">
        <v>63000000</v>
      </c>
      <c r="V390" s="6">
        <v>63000000</v>
      </c>
      <c r="W390" s="29">
        <v>7000000</v>
      </c>
      <c r="X390" s="29">
        <v>0</v>
      </c>
      <c r="Y390" s="23" t="s">
        <v>104</v>
      </c>
      <c r="Z390" t="s">
        <v>98</v>
      </c>
      <c r="AA390" t="s">
        <v>105</v>
      </c>
      <c r="AB390" s="30"/>
      <c r="AC390" s="30"/>
      <c r="AD390" s="30"/>
      <c r="AE390" s="24">
        <v>2424</v>
      </c>
      <c r="AF390" s="31">
        <v>45294</v>
      </c>
      <c r="AG390">
        <v>61124</v>
      </c>
      <c r="AH390" s="26">
        <v>45324</v>
      </c>
      <c r="AI390" s="32" t="s">
        <v>106</v>
      </c>
      <c r="AJ390" t="s">
        <v>656</v>
      </c>
      <c r="AK390" s="33"/>
      <c r="AL390" t="s">
        <v>98</v>
      </c>
      <c r="AM390" s="26">
        <v>45320</v>
      </c>
      <c r="AN390" s="23" t="s">
        <v>108</v>
      </c>
      <c r="AO390" s="23" t="s">
        <v>108</v>
      </c>
      <c r="AP390" t="s">
        <v>109</v>
      </c>
      <c r="AQ390" t="s">
        <v>657</v>
      </c>
      <c r="AR390" t="s">
        <v>658</v>
      </c>
      <c r="AS390" t="s">
        <v>100</v>
      </c>
      <c r="AT390" s="23">
        <v>80111600</v>
      </c>
      <c r="AU390" s="41" t="s">
        <v>2886</v>
      </c>
      <c r="AV390" s="23" t="s">
        <v>113</v>
      </c>
      <c r="AW390" s="20" t="s">
        <v>114</v>
      </c>
      <c r="AX390" s="26">
        <v>45320</v>
      </c>
      <c r="AY390" s="20" t="s">
        <v>115</v>
      </c>
      <c r="AZ390" s="26">
        <v>45320</v>
      </c>
      <c r="BA390" s="26">
        <v>45324</v>
      </c>
      <c r="BB390" s="26">
        <v>45597</v>
      </c>
      <c r="BC390" s="35">
        <f>+Tabla3[[#This Row],[FECHA TERMINACION
(INICIAL)]]-Tabla3[[#This Row],[FECHA INICIO]]</f>
        <v>273</v>
      </c>
      <c r="BD390" s="35">
        <f>+Tabla3[[#This Row],[PLAZO DE EJECUCIÓN EN DÍAS (INICIAL)]]/30</f>
        <v>9.1</v>
      </c>
      <c r="BE390" t="s">
        <v>2887</v>
      </c>
      <c r="BF390" s="29">
        <f>+[1]BD_2!E392</f>
        <v>0</v>
      </c>
      <c r="BG390" s="29">
        <f>[1]BD_2!BA392</f>
        <v>13766667</v>
      </c>
      <c r="BH390" s="23">
        <f>[1]BD_2!CF392</f>
        <v>59</v>
      </c>
      <c r="BI390" s="23">
        <f>+COUNTIF(Tabla3[[#This Row],[VALOR REDUCIDO]:[TOTAL TIEMPO PRORROGADO EN DÍAS
]],"&lt;&gt;0")</f>
        <v>2</v>
      </c>
      <c r="BJ390" s="23" t="str">
        <f>+[1]BD_2!CG392</f>
        <v>2 NO</v>
      </c>
      <c r="BK390" s="26" t="str">
        <f>[1]BD_2!CL392</f>
        <v>2 NO</v>
      </c>
      <c r="BL390" s="23" t="s">
        <v>98</v>
      </c>
      <c r="BM390">
        <f t="shared" ref="BM390:BM457" si="34">$BO390-$BN390</f>
        <v>332</v>
      </c>
      <c r="BN390" s="36">
        <f t="shared" ref="BN390:BN457" si="35">$BA390</f>
        <v>45324</v>
      </c>
      <c r="BO390" s="36">
        <f t="shared" ref="BO390:BO457" si="36">$BB390+$BH390</f>
        <v>45656</v>
      </c>
      <c r="BP390" s="37" t="e">
        <f>IF(((#REF!-$BN390)/($BO390-$BN390))&gt;=100%,100%,((#REF!-$BN390)/($BO390-$BN390)))</f>
        <v>#REF!</v>
      </c>
      <c r="BQ390" s="29">
        <f t="shared" si="32"/>
        <v>76766667</v>
      </c>
      <c r="BR390" s="23" t="e">
        <f>+IF(BK390="1 SI","FINALIZADO",IF($BO390&lt;=#REF!,"FINALIZADO","EJECUCIÓN"))</f>
        <v>#REF!</v>
      </c>
      <c r="BS390" s="23">
        <v>76766667</v>
      </c>
      <c r="BT390" s="23">
        <f>+Tabla3[[#This Row],[VALOR TOTAL DE CONTRATO (ANTES DE LIQUIDACIÓN - LIBERACIÓN DE SALDOS)]]-Tabla3[[#This Row],[RECURSO TOTALES DESEMBOLSADOS]]</f>
        <v>0</v>
      </c>
      <c r="BU390" s="23"/>
      <c r="BW390" s="23" t="s">
        <v>98</v>
      </c>
      <c r="BX390" s="23" t="str">
        <f t="shared" si="33"/>
        <v>enero</v>
      </c>
      <c r="BY390" s="23" t="s">
        <v>113</v>
      </c>
      <c r="BZ390" s="23" t="s">
        <v>113</v>
      </c>
      <c r="CA390" s="23" t="s">
        <v>113</v>
      </c>
      <c r="CB390" t="s">
        <v>117</v>
      </c>
      <c r="CC390" t="s">
        <v>118</v>
      </c>
    </row>
    <row r="391" spans="1:81" x14ac:dyDescent="0.25">
      <c r="A391" s="23">
        <v>2024</v>
      </c>
      <c r="B391" s="25">
        <v>369</v>
      </c>
      <c r="C391" s="23" t="s">
        <v>87</v>
      </c>
      <c r="D391" t="s">
        <v>88</v>
      </c>
      <c r="E391" t="s">
        <v>89</v>
      </c>
      <c r="F391" t="s">
        <v>90</v>
      </c>
      <c r="G391" t="s">
        <v>91</v>
      </c>
      <c r="H391" s="23" t="s">
        <v>92</v>
      </c>
      <c r="I391" s="23" t="s">
        <v>119</v>
      </c>
      <c r="J391" t="s">
        <v>2888</v>
      </c>
      <c r="K391" s="23" t="s">
        <v>95</v>
      </c>
      <c r="L391" t="s">
        <v>2850</v>
      </c>
      <c r="M391" s="28" t="s">
        <v>2889</v>
      </c>
      <c r="N391" s="23"/>
      <c r="O391" s="23" t="s">
        <v>98</v>
      </c>
      <c r="P391" s="20" t="s">
        <v>764</v>
      </c>
      <c r="Q391" s="20" t="s">
        <v>764</v>
      </c>
      <c r="R391" t="s">
        <v>2890</v>
      </c>
      <c r="S391" s="49" t="s">
        <v>2891</v>
      </c>
      <c r="T391" t="s">
        <v>2892</v>
      </c>
      <c r="U391" s="6">
        <v>132300000</v>
      </c>
      <c r="V391" s="6">
        <v>132300000</v>
      </c>
      <c r="W391" s="29">
        <v>12600000</v>
      </c>
      <c r="X391" s="29">
        <v>0</v>
      </c>
      <c r="Y391" s="23" t="s">
        <v>104</v>
      </c>
      <c r="Z391" t="s">
        <v>98</v>
      </c>
      <c r="AA391" t="s">
        <v>105</v>
      </c>
      <c r="AB391" s="30"/>
      <c r="AC391" s="30"/>
      <c r="AD391" s="30"/>
      <c r="AE391" s="24">
        <v>7024</v>
      </c>
      <c r="AF391" s="31">
        <v>45295</v>
      </c>
      <c r="AG391">
        <v>66224</v>
      </c>
      <c r="AH391" s="26">
        <v>45327</v>
      </c>
      <c r="AI391" s="32" t="s">
        <v>106</v>
      </c>
      <c r="AJ391" t="s">
        <v>779</v>
      </c>
      <c r="AK391" s="33"/>
      <c r="AL391" t="s">
        <v>98</v>
      </c>
      <c r="AM391" s="26">
        <v>45320</v>
      </c>
      <c r="AN391" s="23" t="s">
        <v>108</v>
      </c>
      <c r="AO391" s="23" t="s">
        <v>108</v>
      </c>
      <c r="AP391" t="s">
        <v>109</v>
      </c>
      <c r="AQ391" t="s">
        <v>769</v>
      </c>
      <c r="AR391" t="s">
        <v>770</v>
      </c>
      <c r="AS391" t="s">
        <v>771</v>
      </c>
      <c r="AT391" s="23">
        <v>80111600</v>
      </c>
      <c r="AU391" s="41" t="s">
        <v>2893</v>
      </c>
      <c r="AV391" s="23" t="s">
        <v>113</v>
      </c>
      <c r="AW391" s="20" t="s">
        <v>114</v>
      </c>
      <c r="AX391" s="26">
        <v>45322</v>
      </c>
      <c r="AY391" s="20" t="s">
        <v>115</v>
      </c>
      <c r="AZ391" s="26">
        <v>45322</v>
      </c>
      <c r="BA391" s="26">
        <v>45327</v>
      </c>
      <c r="BB391" s="26">
        <v>45645</v>
      </c>
      <c r="BC391" s="35">
        <f>+Tabla3[[#This Row],[FECHA TERMINACION
(INICIAL)]]-Tabla3[[#This Row],[FECHA INICIO]]</f>
        <v>318</v>
      </c>
      <c r="BD391" s="35">
        <f>+Tabla3[[#This Row],[PLAZO DE EJECUCIÓN EN DÍAS (INICIAL)]]/30</f>
        <v>10.6</v>
      </c>
      <c r="BE391" t="s">
        <v>2894</v>
      </c>
      <c r="BF391" s="29"/>
      <c r="BG391" s="29">
        <f>[1]BD_2!BA393</f>
        <v>0</v>
      </c>
      <c r="BH391" s="23">
        <f>[1]BD_2!CF393</f>
        <v>0</v>
      </c>
      <c r="BI391" s="23">
        <f>+COUNTIF(Tabla3[[#This Row],[VALOR REDUCIDO]:[TOTAL TIEMPO PRORROGADO EN DÍAS
]],"&lt;&gt;0")</f>
        <v>1</v>
      </c>
      <c r="BJ391" s="23" t="str">
        <f>+[1]BD_2!CG393</f>
        <v>2 NO</v>
      </c>
      <c r="BK391" s="26" t="str">
        <f>[1]BD_2!CL393</f>
        <v>2 NO</v>
      </c>
      <c r="BL391" s="23" t="s">
        <v>98</v>
      </c>
      <c r="BM391">
        <f t="shared" si="34"/>
        <v>318</v>
      </c>
      <c r="BN391" s="36">
        <f t="shared" si="35"/>
        <v>45327</v>
      </c>
      <c r="BO391" s="36">
        <f t="shared" si="36"/>
        <v>45645</v>
      </c>
      <c r="BP391" s="37" t="e">
        <f>IF(((#REF!-$BN391)/($BO391-$BN391))&gt;=100%,100%,((#REF!-$BN391)/($BO391-$BN391)))</f>
        <v>#REF!</v>
      </c>
      <c r="BQ391" s="29">
        <f t="shared" si="32"/>
        <v>132300000</v>
      </c>
      <c r="BR391" s="23" t="e">
        <f>+IF(BK391="1 SI","FINALIZADO",IF($BO391&lt;=#REF!,"FINALIZADO","EJECUCIÓN"))</f>
        <v>#REF!</v>
      </c>
      <c r="BS391" s="23">
        <v>132300000</v>
      </c>
      <c r="BT391" s="23">
        <f>+Tabla3[[#This Row],[VALOR TOTAL DE CONTRATO (ANTES DE LIQUIDACIÓN - LIBERACIÓN DE SALDOS)]]-Tabla3[[#This Row],[RECURSO TOTALES DESEMBOLSADOS]]</f>
        <v>0</v>
      </c>
      <c r="BU391" s="23"/>
      <c r="BW391" s="23" t="s">
        <v>98</v>
      </c>
      <c r="BX391" s="23" t="str">
        <f t="shared" si="33"/>
        <v>enero</v>
      </c>
      <c r="BY391" s="23" t="s">
        <v>113</v>
      </c>
      <c r="BZ391" s="23" t="s">
        <v>113</v>
      </c>
      <c r="CA391" s="23" t="s">
        <v>113</v>
      </c>
      <c r="CB391" t="s">
        <v>117</v>
      </c>
      <c r="CC391" t="s">
        <v>118</v>
      </c>
    </row>
    <row r="392" spans="1:81" x14ac:dyDescent="0.25">
      <c r="A392" s="23">
        <v>2024</v>
      </c>
      <c r="B392" s="25">
        <v>370</v>
      </c>
      <c r="C392" s="23" t="s">
        <v>87</v>
      </c>
      <c r="D392" t="s">
        <v>88</v>
      </c>
      <c r="E392" t="s">
        <v>89</v>
      </c>
      <c r="F392" t="s">
        <v>90</v>
      </c>
      <c r="G392" t="s">
        <v>91</v>
      </c>
      <c r="H392" s="23" t="s">
        <v>92</v>
      </c>
      <c r="I392" s="23" t="s">
        <v>119</v>
      </c>
      <c r="J392" t="s">
        <v>2895</v>
      </c>
      <c r="K392" s="23" t="s">
        <v>95</v>
      </c>
      <c r="L392" s="20" t="s">
        <v>358</v>
      </c>
      <c r="M392" s="28" t="s">
        <v>2896</v>
      </c>
      <c r="N392" s="23"/>
      <c r="O392" s="23" t="s">
        <v>98</v>
      </c>
      <c r="P392" s="20" t="s">
        <v>269</v>
      </c>
      <c r="Q392" s="20" t="s">
        <v>269</v>
      </c>
      <c r="R392" t="s">
        <v>2897</v>
      </c>
      <c r="S392" t="s">
        <v>2898</v>
      </c>
      <c r="T392" t="s">
        <v>2899</v>
      </c>
      <c r="U392" s="6">
        <v>85250000</v>
      </c>
      <c r="V392" s="6">
        <v>85250000</v>
      </c>
      <c r="W392" s="29">
        <v>7750000</v>
      </c>
      <c r="X392" s="29">
        <v>0</v>
      </c>
      <c r="Y392" s="23" t="s">
        <v>104</v>
      </c>
      <c r="Z392" t="s">
        <v>98</v>
      </c>
      <c r="AA392" t="s">
        <v>105</v>
      </c>
      <c r="AB392" s="30"/>
      <c r="AC392" s="30"/>
      <c r="AD392" s="30"/>
      <c r="AE392" s="24">
        <v>5524</v>
      </c>
      <c r="AF392" s="31">
        <v>45295</v>
      </c>
      <c r="AG392">
        <v>55324</v>
      </c>
      <c r="AH392" s="26">
        <v>45323</v>
      </c>
      <c r="AI392" s="32" t="s">
        <v>106</v>
      </c>
      <c r="AJ392" t="s">
        <v>940</v>
      </c>
      <c r="AK392" s="33"/>
      <c r="AL392" t="s">
        <v>98</v>
      </c>
      <c r="AM392" s="26">
        <v>45320</v>
      </c>
      <c r="AN392" s="23" t="s">
        <v>108</v>
      </c>
      <c r="AO392" s="23" t="s">
        <v>108</v>
      </c>
      <c r="AP392" t="s">
        <v>109</v>
      </c>
      <c r="AQ392" t="s">
        <v>274</v>
      </c>
      <c r="AR392" t="s">
        <v>275</v>
      </c>
      <c r="AS392" t="s">
        <v>269</v>
      </c>
      <c r="AT392" s="23">
        <v>80111600</v>
      </c>
      <c r="AU392" s="41" t="s">
        <v>2900</v>
      </c>
      <c r="AV392" s="23" t="s">
        <v>113</v>
      </c>
      <c r="AW392" s="20" t="s">
        <v>114</v>
      </c>
      <c r="AX392" s="26">
        <v>45321</v>
      </c>
      <c r="AY392" s="20" t="s">
        <v>115</v>
      </c>
      <c r="AZ392" s="26">
        <v>45321</v>
      </c>
      <c r="BA392" s="26">
        <v>45323</v>
      </c>
      <c r="BB392" s="26">
        <v>45656</v>
      </c>
      <c r="BC392" s="35">
        <f>+Tabla3[[#This Row],[FECHA TERMINACION
(INICIAL)]]-Tabla3[[#This Row],[FECHA INICIO]]</f>
        <v>333</v>
      </c>
      <c r="BD392" s="35">
        <f>+Tabla3[[#This Row],[PLAZO DE EJECUCIÓN EN DÍAS (INICIAL)]]/30</f>
        <v>11.1</v>
      </c>
      <c r="BE392" t="s">
        <v>2774</v>
      </c>
      <c r="BF392" s="29">
        <f>+[1]BD_2!E394</f>
        <v>0</v>
      </c>
      <c r="BG392" s="29">
        <f>[1]BD_2!BA394</f>
        <v>0</v>
      </c>
      <c r="BH392" s="23">
        <f>[1]BD_2!CF394</f>
        <v>0</v>
      </c>
      <c r="BI392" s="23">
        <f>+COUNTIF(Tabla3[[#This Row],[VALOR REDUCIDO]:[TOTAL TIEMPO PRORROGADO EN DÍAS
]],"&lt;&gt;0")</f>
        <v>0</v>
      </c>
      <c r="BJ392" s="23" t="str">
        <f>+[1]BD_2!CG394</f>
        <v>2 NO</v>
      </c>
      <c r="BK392" s="26" t="str">
        <f>[1]BD_2!CL394</f>
        <v>2 NO</v>
      </c>
      <c r="BL392" s="23" t="s">
        <v>98</v>
      </c>
      <c r="BM392">
        <f t="shared" si="34"/>
        <v>333</v>
      </c>
      <c r="BN392" s="36">
        <f t="shared" si="35"/>
        <v>45323</v>
      </c>
      <c r="BO392" s="36">
        <f t="shared" si="36"/>
        <v>45656</v>
      </c>
      <c r="BP392" s="37" t="e">
        <f>IF(((#REF!-$BN392)/($BO392-$BN392))&gt;=100%,100%,((#REF!-$BN392)/($BO392-$BN392)))</f>
        <v>#REF!</v>
      </c>
      <c r="BQ392" s="29">
        <f t="shared" si="32"/>
        <v>85250000</v>
      </c>
      <c r="BR392" s="23" t="e">
        <f>+IF(BK392="1 SI","FINALIZADO",IF($BO392&lt;=#REF!,"FINALIZADO","EJECUCIÓN"))</f>
        <v>#REF!</v>
      </c>
      <c r="BS392" s="23">
        <v>85250000</v>
      </c>
      <c r="BT392" s="23">
        <f>+Tabla3[[#This Row],[VALOR TOTAL DE CONTRATO (ANTES DE LIQUIDACIÓN - LIBERACIÓN DE SALDOS)]]-Tabla3[[#This Row],[RECURSO TOTALES DESEMBOLSADOS]]</f>
        <v>0</v>
      </c>
      <c r="BU392" s="23"/>
      <c r="BW392" s="23" t="s">
        <v>98</v>
      </c>
      <c r="BX392" s="23" t="str">
        <f t="shared" si="33"/>
        <v>enero</v>
      </c>
      <c r="BY392" s="23" t="s">
        <v>113</v>
      </c>
      <c r="BZ392" s="23" t="s">
        <v>113</v>
      </c>
      <c r="CA392" s="23" t="s">
        <v>113</v>
      </c>
      <c r="CB392" t="s">
        <v>117</v>
      </c>
      <c r="CC392" t="s">
        <v>118</v>
      </c>
    </row>
    <row r="393" spans="1:81" x14ac:dyDescent="0.25">
      <c r="A393" s="23">
        <v>2024</v>
      </c>
      <c r="B393" s="25">
        <v>371</v>
      </c>
      <c r="C393" s="23" t="s">
        <v>87</v>
      </c>
      <c r="D393" t="s">
        <v>88</v>
      </c>
      <c r="E393" t="s">
        <v>89</v>
      </c>
      <c r="F393" t="s">
        <v>90</v>
      </c>
      <c r="G393" t="s">
        <v>91</v>
      </c>
      <c r="H393" s="23" t="s">
        <v>92</v>
      </c>
      <c r="I393" s="23" t="s">
        <v>119</v>
      </c>
      <c r="J393" t="s">
        <v>2901</v>
      </c>
      <c r="K393" s="23" t="s">
        <v>95</v>
      </c>
      <c r="L393" s="20" t="s">
        <v>1550</v>
      </c>
      <c r="M393" s="28" t="s">
        <v>2902</v>
      </c>
      <c r="N393" s="23"/>
      <c r="O393" s="23" t="s">
        <v>98</v>
      </c>
      <c r="P393" s="20" t="s">
        <v>269</v>
      </c>
      <c r="Q393" s="20" t="s">
        <v>269</v>
      </c>
      <c r="R393" t="s">
        <v>1612</v>
      </c>
      <c r="S393" t="s">
        <v>2779</v>
      </c>
      <c r="T393" t="s">
        <v>2780</v>
      </c>
      <c r="U393" s="6">
        <v>89540000</v>
      </c>
      <c r="V393" s="6">
        <v>89540000</v>
      </c>
      <c r="W393" s="29">
        <v>8140000</v>
      </c>
      <c r="X393" s="29">
        <v>0</v>
      </c>
      <c r="Y393" s="23" t="s">
        <v>104</v>
      </c>
      <c r="Z393" t="s">
        <v>98</v>
      </c>
      <c r="AA393" t="s">
        <v>105</v>
      </c>
      <c r="AB393" s="30"/>
      <c r="AC393" s="30"/>
      <c r="AD393" s="30"/>
      <c r="AE393" s="24">
        <v>5524</v>
      </c>
      <c r="AF393" s="31">
        <v>45295</v>
      </c>
      <c r="AG393">
        <v>56424</v>
      </c>
      <c r="AH393" s="26">
        <v>45323</v>
      </c>
      <c r="AI393" s="32" t="s">
        <v>106</v>
      </c>
      <c r="AJ393" t="s">
        <v>940</v>
      </c>
      <c r="AK393" s="33"/>
      <c r="AL393" t="s">
        <v>98</v>
      </c>
      <c r="AM393" s="26">
        <v>45321</v>
      </c>
      <c r="AN393" s="23" t="s">
        <v>108</v>
      </c>
      <c r="AO393" s="23" t="s">
        <v>108</v>
      </c>
      <c r="AP393" t="s">
        <v>109</v>
      </c>
      <c r="AQ393" t="s">
        <v>274</v>
      </c>
      <c r="AR393" t="s">
        <v>275</v>
      </c>
      <c r="AS393" t="s">
        <v>269</v>
      </c>
      <c r="AT393" s="23">
        <v>80111600</v>
      </c>
      <c r="AU393" s="41" t="s">
        <v>2903</v>
      </c>
      <c r="AV393" s="23" t="s">
        <v>113</v>
      </c>
      <c r="AW393" s="20" t="s">
        <v>114</v>
      </c>
      <c r="AX393" s="26">
        <v>45321</v>
      </c>
      <c r="AY393" s="20" t="s">
        <v>115</v>
      </c>
      <c r="AZ393" s="26">
        <v>45321</v>
      </c>
      <c r="BA393" s="26">
        <v>45323</v>
      </c>
      <c r="BB393" s="26">
        <v>45656</v>
      </c>
      <c r="BC393" s="35">
        <f>+Tabla3[[#This Row],[FECHA TERMINACION
(INICIAL)]]-Tabla3[[#This Row],[FECHA INICIO]]</f>
        <v>333</v>
      </c>
      <c r="BD393" s="35">
        <f>+Tabla3[[#This Row],[PLAZO DE EJECUCIÓN EN DÍAS (INICIAL)]]/30</f>
        <v>11.1</v>
      </c>
      <c r="BE393" t="s">
        <v>2774</v>
      </c>
      <c r="BF393" s="29">
        <f>+[1]BD_2!E395</f>
        <v>0</v>
      </c>
      <c r="BG393" s="29">
        <f>[1]BD_2!BA395</f>
        <v>0</v>
      </c>
      <c r="BH393" s="23">
        <f>[1]BD_2!CF395</f>
        <v>0</v>
      </c>
      <c r="BI393" s="23">
        <f>+COUNTIF(Tabla3[[#This Row],[VALOR REDUCIDO]:[TOTAL TIEMPO PRORROGADO EN DÍAS
]],"&lt;&gt;0")</f>
        <v>0</v>
      </c>
      <c r="BJ393" s="23" t="str">
        <f>+[1]BD_2!CG395</f>
        <v>2 NO</v>
      </c>
      <c r="BK393" s="26" t="str">
        <f>[1]BD_2!CL395</f>
        <v>2 NO</v>
      </c>
      <c r="BL393" s="23" t="s">
        <v>98</v>
      </c>
      <c r="BM393">
        <f t="shared" si="34"/>
        <v>333</v>
      </c>
      <c r="BN393" s="36">
        <f t="shared" si="35"/>
        <v>45323</v>
      </c>
      <c r="BO393" s="36">
        <f t="shared" si="36"/>
        <v>45656</v>
      </c>
      <c r="BP393" s="37" t="e">
        <f>IF(((#REF!-$BN393)/($BO393-$BN393))&gt;=100%,100%,((#REF!-$BN393)/($BO393-$BN393)))</f>
        <v>#REF!</v>
      </c>
      <c r="BQ393" s="29">
        <f t="shared" si="32"/>
        <v>89540000</v>
      </c>
      <c r="BR393" s="23" t="e">
        <f>+IF(BK393="1 SI","FINALIZADO",IF($BO393&lt;=#REF!,"FINALIZADO","EJECUCIÓN"))</f>
        <v>#REF!</v>
      </c>
      <c r="BS393" s="23">
        <v>89540000</v>
      </c>
      <c r="BT393" s="23">
        <f>+Tabla3[[#This Row],[VALOR TOTAL DE CONTRATO (ANTES DE LIQUIDACIÓN - LIBERACIÓN DE SALDOS)]]-Tabla3[[#This Row],[RECURSO TOTALES DESEMBOLSADOS]]</f>
        <v>0</v>
      </c>
      <c r="BU393" s="23"/>
      <c r="BW393" s="23" t="s">
        <v>98</v>
      </c>
      <c r="BX393" s="23" t="str">
        <f t="shared" si="33"/>
        <v>enero</v>
      </c>
      <c r="BY393" s="23" t="s">
        <v>113</v>
      </c>
      <c r="BZ393" s="23" t="s">
        <v>113</v>
      </c>
      <c r="CA393" s="23" t="s">
        <v>113</v>
      </c>
      <c r="CB393" t="s">
        <v>117</v>
      </c>
      <c r="CC393" t="s">
        <v>118</v>
      </c>
    </row>
    <row r="394" spans="1:81" x14ac:dyDescent="0.25">
      <c r="A394" s="23">
        <v>2024</v>
      </c>
      <c r="B394" s="25">
        <v>372</v>
      </c>
      <c r="C394" s="23" t="s">
        <v>87</v>
      </c>
      <c r="D394" t="s">
        <v>88</v>
      </c>
      <c r="E394" t="s">
        <v>89</v>
      </c>
      <c r="F394" t="s">
        <v>90</v>
      </c>
      <c r="G394" t="s">
        <v>91</v>
      </c>
      <c r="H394" s="23" t="s">
        <v>92</v>
      </c>
      <c r="I394" s="23" t="s">
        <v>119</v>
      </c>
      <c r="J394" t="s">
        <v>2904</v>
      </c>
      <c r="K394" s="23" t="s">
        <v>95</v>
      </c>
      <c r="L394" s="20" t="s">
        <v>2905</v>
      </c>
      <c r="M394" s="28" t="s">
        <v>2906</v>
      </c>
      <c r="N394" s="23"/>
      <c r="O394" s="23" t="s">
        <v>98</v>
      </c>
      <c r="P394" s="20" t="s">
        <v>269</v>
      </c>
      <c r="Q394" s="20" t="s">
        <v>269</v>
      </c>
      <c r="R394" t="s">
        <v>2907</v>
      </c>
      <c r="S394" t="s">
        <v>2898</v>
      </c>
      <c r="T394" t="s">
        <v>2899</v>
      </c>
      <c r="U394" s="6">
        <v>85250000</v>
      </c>
      <c r="V394" s="6">
        <v>85250000</v>
      </c>
      <c r="W394" s="29">
        <v>7750000</v>
      </c>
      <c r="X394" s="29">
        <v>0</v>
      </c>
      <c r="Y394" s="23" t="s">
        <v>104</v>
      </c>
      <c r="Z394" t="s">
        <v>98</v>
      </c>
      <c r="AA394" t="s">
        <v>105</v>
      </c>
      <c r="AB394" s="30"/>
      <c r="AC394" s="30"/>
      <c r="AD394" s="30"/>
      <c r="AE394" s="24">
        <v>5524</v>
      </c>
      <c r="AF394" s="31">
        <v>45295</v>
      </c>
      <c r="AG394">
        <v>55924</v>
      </c>
      <c r="AH394" s="26">
        <v>45323</v>
      </c>
      <c r="AI394" s="32" t="s">
        <v>106</v>
      </c>
      <c r="AJ394" t="s">
        <v>940</v>
      </c>
      <c r="AK394" s="33"/>
      <c r="AL394" t="s">
        <v>98</v>
      </c>
      <c r="AM394" s="26">
        <v>45320</v>
      </c>
      <c r="AN394" s="23" t="s">
        <v>108</v>
      </c>
      <c r="AO394" s="23" t="s">
        <v>108</v>
      </c>
      <c r="AP394" t="s">
        <v>109</v>
      </c>
      <c r="AQ394" t="s">
        <v>274</v>
      </c>
      <c r="AR394" t="s">
        <v>275</v>
      </c>
      <c r="AS394" t="s">
        <v>269</v>
      </c>
      <c r="AT394" s="23">
        <v>80111600</v>
      </c>
      <c r="AU394" s="41" t="s">
        <v>2908</v>
      </c>
      <c r="AV394" s="23" t="s">
        <v>113</v>
      </c>
      <c r="AW394" s="20" t="s">
        <v>114</v>
      </c>
      <c r="AX394" s="26">
        <v>45321</v>
      </c>
      <c r="AY394" s="20" t="s">
        <v>115</v>
      </c>
      <c r="AZ394" s="26">
        <v>45321</v>
      </c>
      <c r="BA394" s="26">
        <v>45323</v>
      </c>
      <c r="BB394" s="26">
        <v>45656</v>
      </c>
      <c r="BC394" s="35">
        <f>+Tabla3[[#This Row],[FECHA TERMINACION
(INICIAL)]]-Tabla3[[#This Row],[FECHA INICIO]]</f>
        <v>333</v>
      </c>
      <c r="BD394" s="35">
        <f>+Tabla3[[#This Row],[PLAZO DE EJECUCIÓN EN DÍAS (INICIAL)]]/30</f>
        <v>11.1</v>
      </c>
      <c r="BE394" t="s">
        <v>2774</v>
      </c>
      <c r="BF394" s="29">
        <f>+[1]BD_2!E396</f>
        <v>0</v>
      </c>
      <c r="BG394" s="29">
        <f>[1]BD_2!BA396</f>
        <v>0</v>
      </c>
      <c r="BH394" s="23">
        <f>[1]BD_2!CF396</f>
        <v>0</v>
      </c>
      <c r="BI394" s="23">
        <f>+COUNTIF(Tabla3[[#This Row],[VALOR REDUCIDO]:[TOTAL TIEMPO PRORROGADO EN DÍAS
]],"&lt;&gt;0")</f>
        <v>0</v>
      </c>
      <c r="BJ394" s="23" t="str">
        <f>+[1]BD_2!CG396</f>
        <v>2 NO</v>
      </c>
      <c r="BK394" s="26" t="str">
        <f>[1]BD_2!CL396</f>
        <v>2 NO</v>
      </c>
      <c r="BL394" s="23" t="s">
        <v>98</v>
      </c>
      <c r="BM394">
        <f t="shared" si="34"/>
        <v>333</v>
      </c>
      <c r="BN394" s="36">
        <f t="shared" si="35"/>
        <v>45323</v>
      </c>
      <c r="BO394" s="36">
        <f t="shared" si="36"/>
        <v>45656</v>
      </c>
      <c r="BP394" s="37" t="e">
        <f>IF(((#REF!-$BN394)/($BO394-$BN394))&gt;=100%,100%,((#REF!-$BN394)/($BO394-$BN394)))</f>
        <v>#REF!</v>
      </c>
      <c r="BQ394" s="29">
        <f t="shared" si="32"/>
        <v>85250000</v>
      </c>
      <c r="BR394" s="23" t="e">
        <f>+IF(BK394="1 SI","FINALIZADO",IF($BO394&lt;=#REF!,"FINALIZADO","EJECUCIÓN"))</f>
        <v>#REF!</v>
      </c>
      <c r="BS394" s="23">
        <v>85250000</v>
      </c>
      <c r="BT394" s="23">
        <f>+Tabla3[[#This Row],[VALOR TOTAL DE CONTRATO (ANTES DE LIQUIDACIÓN - LIBERACIÓN DE SALDOS)]]-Tabla3[[#This Row],[RECURSO TOTALES DESEMBOLSADOS]]</f>
        <v>0</v>
      </c>
      <c r="BU394" s="23"/>
      <c r="BW394" s="23" t="s">
        <v>98</v>
      </c>
      <c r="BX394" s="23" t="str">
        <f t="shared" si="33"/>
        <v>enero</v>
      </c>
      <c r="BY394" s="23" t="s">
        <v>113</v>
      </c>
      <c r="BZ394" s="23" t="s">
        <v>113</v>
      </c>
      <c r="CA394" s="23" t="s">
        <v>113</v>
      </c>
      <c r="CB394" t="s">
        <v>117</v>
      </c>
      <c r="CC394" t="s">
        <v>118</v>
      </c>
    </row>
    <row r="395" spans="1:81" x14ac:dyDescent="0.25">
      <c r="A395" s="23">
        <v>2024</v>
      </c>
      <c r="B395" s="25">
        <v>373</v>
      </c>
      <c r="C395" s="23" t="s">
        <v>87</v>
      </c>
      <c r="D395" t="s">
        <v>88</v>
      </c>
      <c r="E395" t="s">
        <v>89</v>
      </c>
      <c r="F395" t="s">
        <v>90</v>
      </c>
      <c r="G395" t="s">
        <v>91</v>
      </c>
      <c r="H395" s="23" t="s">
        <v>92</v>
      </c>
      <c r="I395" s="23" t="s">
        <v>119</v>
      </c>
      <c r="J395" t="s">
        <v>2909</v>
      </c>
      <c r="K395" s="23" t="s">
        <v>95</v>
      </c>
      <c r="L395" s="20" t="s">
        <v>2910</v>
      </c>
      <c r="M395" s="28" t="s">
        <v>2911</v>
      </c>
      <c r="N395" s="23"/>
      <c r="O395" s="23" t="s">
        <v>98</v>
      </c>
      <c r="P395" s="20" t="s">
        <v>304</v>
      </c>
      <c r="Q395" s="20" t="s">
        <v>304</v>
      </c>
      <c r="R395" t="s">
        <v>2912</v>
      </c>
      <c r="S395" s="49" t="s">
        <v>2913</v>
      </c>
      <c r="T395" t="s">
        <v>2914</v>
      </c>
      <c r="U395" s="6">
        <v>52400000</v>
      </c>
      <c r="V395" s="6">
        <v>52400000</v>
      </c>
      <c r="W395" s="29">
        <v>6000000</v>
      </c>
      <c r="X395" s="29">
        <v>0</v>
      </c>
      <c r="Y395" s="23" t="s">
        <v>104</v>
      </c>
      <c r="Z395" t="s">
        <v>98</v>
      </c>
      <c r="AA395" t="s">
        <v>105</v>
      </c>
      <c r="AB395" s="30"/>
      <c r="AC395" s="30"/>
      <c r="AD395" s="30"/>
      <c r="AE395" s="24">
        <v>4424</v>
      </c>
      <c r="AF395" s="31">
        <v>45294</v>
      </c>
      <c r="AG395">
        <v>68924</v>
      </c>
      <c r="AH395" s="26">
        <v>45328</v>
      </c>
      <c r="AI395" s="32" t="s">
        <v>106</v>
      </c>
      <c r="AJ395" t="s">
        <v>308</v>
      </c>
      <c r="AK395" s="33"/>
      <c r="AL395" t="s">
        <v>98</v>
      </c>
      <c r="AM395" s="26">
        <v>45323</v>
      </c>
      <c r="AN395" s="23" t="s">
        <v>108</v>
      </c>
      <c r="AO395" s="23" t="s">
        <v>108</v>
      </c>
      <c r="AP395" t="s">
        <v>109</v>
      </c>
      <c r="AQ395" t="s">
        <v>309</v>
      </c>
      <c r="AR395" t="s">
        <v>310</v>
      </c>
      <c r="AS395" t="s">
        <v>304</v>
      </c>
      <c r="AT395" s="23">
        <v>80111600</v>
      </c>
      <c r="AU395" s="41" t="s">
        <v>2915</v>
      </c>
      <c r="AV395" s="23" t="s">
        <v>113</v>
      </c>
      <c r="AW395" s="20" t="s">
        <v>114</v>
      </c>
      <c r="AX395" s="26">
        <v>45324</v>
      </c>
      <c r="AY395" s="20" t="s">
        <v>115</v>
      </c>
      <c r="AZ395" s="26">
        <v>45324</v>
      </c>
      <c r="BA395" s="26">
        <v>45328</v>
      </c>
      <c r="BB395" s="26">
        <v>45592</v>
      </c>
      <c r="BC395" s="35">
        <f>+Tabla3[[#This Row],[FECHA TERMINACION
(INICIAL)]]-Tabla3[[#This Row],[FECHA INICIO]]</f>
        <v>264</v>
      </c>
      <c r="BD395" s="35">
        <f>+Tabla3[[#This Row],[PLAZO DE EJECUCIÓN EN DÍAS (INICIAL)]]/30</f>
        <v>8.8000000000000007</v>
      </c>
      <c r="BE395" t="s">
        <v>2916</v>
      </c>
      <c r="BF395" s="29"/>
      <c r="BG395" s="29">
        <f>[1]BD_2!BA397</f>
        <v>12600000</v>
      </c>
      <c r="BH395" s="23">
        <f>[1]BD_2!CF397</f>
        <v>64</v>
      </c>
      <c r="BI395" s="23">
        <f>+COUNTIF(Tabla3[[#This Row],[VALOR REDUCIDO]:[TOTAL TIEMPO PRORROGADO EN DÍAS
]],"&lt;&gt;0")</f>
        <v>3</v>
      </c>
      <c r="BJ395" s="23" t="str">
        <f>+[1]BD_2!CG397</f>
        <v>2 NO</v>
      </c>
      <c r="BK395" s="26" t="str">
        <f>[1]BD_2!CL397</f>
        <v>2 NO</v>
      </c>
      <c r="BL395" s="23" t="s">
        <v>98</v>
      </c>
      <c r="BM395">
        <f t="shared" si="34"/>
        <v>328</v>
      </c>
      <c r="BN395" s="36">
        <f t="shared" si="35"/>
        <v>45328</v>
      </c>
      <c r="BO395" s="36">
        <f t="shared" si="36"/>
        <v>45656</v>
      </c>
      <c r="BP395" s="37" t="e">
        <f>IF(((#REF!-$BN395)/($BO395-$BN395))&gt;=100%,100%,((#REF!-$BN395)/($BO395-$BN395)))</f>
        <v>#REF!</v>
      </c>
      <c r="BQ395" s="29">
        <f t="shared" si="32"/>
        <v>65000000</v>
      </c>
      <c r="BR395" s="23" t="e">
        <f>+IF(BK395="1 SI","FINALIZADO",IF($BO395&lt;=#REF!,"FINALIZADO","EJECUCIÓN"))</f>
        <v>#REF!</v>
      </c>
      <c r="BS395" s="23">
        <v>65000000</v>
      </c>
      <c r="BT395" s="23">
        <f>+Tabla3[[#This Row],[VALOR TOTAL DE CONTRATO (ANTES DE LIQUIDACIÓN - LIBERACIÓN DE SALDOS)]]-Tabla3[[#This Row],[RECURSO TOTALES DESEMBOLSADOS]]</f>
        <v>0</v>
      </c>
      <c r="BU395" s="23"/>
      <c r="BW395" s="23" t="s">
        <v>98</v>
      </c>
      <c r="BX395" s="23" t="str">
        <f t="shared" si="33"/>
        <v>febrero</v>
      </c>
      <c r="BY395" s="23" t="s">
        <v>113</v>
      </c>
      <c r="BZ395" s="23" t="s">
        <v>113</v>
      </c>
      <c r="CA395" s="23" t="s">
        <v>113</v>
      </c>
      <c r="CB395" t="s">
        <v>117</v>
      </c>
      <c r="CC395" t="s">
        <v>118</v>
      </c>
    </row>
    <row r="396" spans="1:81" x14ac:dyDescent="0.25">
      <c r="A396" s="23">
        <v>2024</v>
      </c>
      <c r="B396" s="25">
        <v>374</v>
      </c>
      <c r="C396" s="23" t="s">
        <v>87</v>
      </c>
      <c r="D396" t="s">
        <v>88</v>
      </c>
      <c r="E396" t="s">
        <v>89</v>
      </c>
      <c r="F396" t="s">
        <v>90</v>
      </c>
      <c r="G396" t="s">
        <v>91</v>
      </c>
      <c r="H396" s="23" t="s">
        <v>92</v>
      </c>
      <c r="I396" s="23" t="s">
        <v>119</v>
      </c>
      <c r="J396" t="s">
        <v>2917</v>
      </c>
      <c r="K396" s="23" t="s">
        <v>95</v>
      </c>
      <c r="L396" s="20" t="s">
        <v>2918</v>
      </c>
      <c r="M396" s="28" t="s">
        <v>2919</v>
      </c>
      <c r="N396" s="23"/>
      <c r="O396" s="23" t="s">
        <v>98</v>
      </c>
      <c r="P396" s="20" t="s">
        <v>304</v>
      </c>
      <c r="Q396" s="20" t="s">
        <v>304</v>
      </c>
      <c r="R396" t="s">
        <v>2920</v>
      </c>
      <c r="S396" t="s">
        <v>2921</v>
      </c>
      <c r="T396" t="s">
        <v>2922</v>
      </c>
      <c r="U396" s="6">
        <v>71400000</v>
      </c>
      <c r="V396" s="6">
        <v>71400000</v>
      </c>
      <c r="W396" s="29">
        <v>7000000</v>
      </c>
      <c r="X396" s="29">
        <v>0</v>
      </c>
      <c r="Y396" s="23" t="s">
        <v>104</v>
      </c>
      <c r="Z396" t="s">
        <v>98</v>
      </c>
      <c r="AA396" t="s">
        <v>105</v>
      </c>
      <c r="AB396" s="30"/>
      <c r="AC396" s="30"/>
      <c r="AD396" s="30"/>
      <c r="AE396" s="24">
        <v>4424</v>
      </c>
      <c r="AF396" s="31">
        <v>45294</v>
      </c>
      <c r="AG396">
        <v>65724</v>
      </c>
      <c r="AH396" s="26">
        <v>45327</v>
      </c>
      <c r="AI396" s="32" t="s">
        <v>106</v>
      </c>
      <c r="AJ396" t="s">
        <v>308</v>
      </c>
      <c r="AK396" s="33"/>
      <c r="AL396" t="s">
        <v>98</v>
      </c>
      <c r="AM396" s="26">
        <v>45323</v>
      </c>
      <c r="AN396" s="23" t="s">
        <v>108</v>
      </c>
      <c r="AO396" s="23" t="s">
        <v>108</v>
      </c>
      <c r="AP396" t="s">
        <v>109</v>
      </c>
      <c r="AQ396" t="s">
        <v>309</v>
      </c>
      <c r="AR396" t="s">
        <v>310</v>
      </c>
      <c r="AS396" t="s">
        <v>304</v>
      </c>
      <c r="AT396" s="23">
        <v>80111600</v>
      </c>
      <c r="AU396" s="41" t="s">
        <v>2923</v>
      </c>
      <c r="AV396" s="23" t="s">
        <v>113</v>
      </c>
      <c r="AW396" s="20" t="s">
        <v>114</v>
      </c>
      <c r="AX396" s="26">
        <v>45324</v>
      </c>
      <c r="AY396" s="20" t="s">
        <v>115</v>
      </c>
      <c r="AZ396" s="26">
        <v>45324</v>
      </c>
      <c r="BA396" s="26">
        <v>45327</v>
      </c>
      <c r="BB396" s="26">
        <v>45637</v>
      </c>
      <c r="BC396" s="35">
        <f>+Tabla3[[#This Row],[FECHA TERMINACION
(INICIAL)]]-Tabla3[[#This Row],[FECHA INICIO]]</f>
        <v>310</v>
      </c>
      <c r="BD396" s="35">
        <f>+Tabla3[[#This Row],[PLAZO DE EJECUCIÓN EN DÍAS (INICIAL)]]/30</f>
        <v>10.333333333333334</v>
      </c>
      <c r="BE396" t="s">
        <v>2924</v>
      </c>
      <c r="BF396" s="29">
        <f>+[1]BD_2!E398</f>
        <v>0</v>
      </c>
      <c r="BG396" s="29">
        <f>[1]BD_2!BA398</f>
        <v>4666666</v>
      </c>
      <c r="BH396" s="23">
        <f>[1]BD_2!CF398</f>
        <v>0</v>
      </c>
      <c r="BI396" s="23">
        <f>+COUNTIF(Tabla3[[#This Row],[VALOR REDUCIDO]:[TOTAL TIEMPO PRORROGADO EN DÍAS
]],"&lt;&gt;0")</f>
        <v>1</v>
      </c>
      <c r="BJ396" s="23" t="str">
        <f>+[1]BD_2!CG398</f>
        <v>2 NO</v>
      </c>
      <c r="BK396" s="26" t="str">
        <f>[1]BD_2!CL398</f>
        <v>2 NO</v>
      </c>
      <c r="BL396" s="23" t="s">
        <v>98</v>
      </c>
      <c r="BM396">
        <f t="shared" si="34"/>
        <v>310</v>
      </c>
      <c r="BN396" s="36">
        <f t="shared" si="35"/>
        <v>45327</v>
      </c>
      <c r="BO396" s="36">
        <f t="shared" si="36"/>
        <v>45637</v>
      </c>
      <c r="BP396" s="37" t="e">
        <f>IF(((#REF!-$BN396)/($BO396-$BN396))&gt;=100%,100%,((#REF!-$BN396)/($BO396-$BN396)))</f>
        <v>#REF!</v>
      </c>
      <c r="BQ396" s="29">
        <f t="shared" si="32"/>
        <v>76066666</v>
      </c>
      <c r="BR396" s="23" t="e">
        <f>+IF(BK396="1 SI","FINALIZADO",IF($BO396&lt;=#REF!,"FINALIZADO","EJECUCIÓN"))</f>
        <v>#REF!</v>
      </c>
      <c r="BS396" s="23">
        <v>76066666</v>
      </c>
      <c r="BT396" s="23">
        <f>+Tabla3[[#This Row],[VALOR TOTAL DE CONTRATO (ANTES DE LIQUIDACIÓN - LIBERACIÓN DE SALDOS)]]-Tabla3[[#This Row],[RECURSO TOTALES DESEMBOLSADOS]]</f>
        <v>0</v>
      </c>
      <c r="BU396" s="23"/>
      <c r="BW396" s="23" t="s">
        <v>98</v>
      </c>
      <c r="BX396" s="23" t="str">
        <f t="shared" si="33"/>
        <v>febrero</v>
      </c>
      <c r="BY396" s="23" t="s">
        <v>113</v>
      </c>
      <c r="BZ396" s="23" t="s">
        <v>113</v>
      </c>
      <c r="CA396" s="23" t="s">
        <v>113</v>
      </c>
      <c r="CB396" t="s">
        <v>117</v>
      </c>
      <c r="CC396" t="s">
        <v>118</v>
      </c>
    </row>
    <row r="397" spans="1:81" x14ac:dyDescent="0.25">
      <c r="A397" s="23">
        <v>2024</v>
      </c>
      <c r="B397" s="25">
        <v>375</v>
      </c>
      <c r="C397" s="23" t="s">
        <v>87</v>
      </c>
      <c r="D397" t="s">
        <v>88</v>
      </c>
      <c r="E397" t="s">
        <v>89</v>
      </c>
      <c r="F397" t="s">
        <v>90</v>
      </c>
      <c r="G397" t="s">
        <v>91</v>
      </c>
      <c r="H397" s="23" t="s">
        <v>92</v>
      </c>
      <c r="I397" s="23" t="s">
        <v>119</v>
      </c>
      <c r="J397" t="s">
        <v>2925</v>
      </c>
      <c r="K397" s="23" t="s">
        <v>95</v>
      </c>
      <c r="L397" s="20" t="s">
        <v>643</v>
      </c>
      <c r="M397" s="28" t="s">
        <v>2926</v>
      </c>
      <c r="N397" s="23"/>
      <c r="O397" s="23" t="s">
        <v>98</v>
      </c>
      <c r="P397" s="20" t="s">
        <v>1552</v>
      </c>
      <c r="Q397" s="20" t="s">
        <v>1552</v>
      </c>
      <c r="R397" t="s">
        <v>2927</v>
      </c>
      <c r="S397" s="51" t="s">
        <v>2928</v>
      </c>
      <c r="T397" t="s">
        <v>2228</v>
      </c>
      <c r="U397" s="6">
        <v>80000000</v>
      </c>
      <c r="V397" s="6">
        <v>80000000</v>
      </c>
      <c r="W397" s="29">
        <v>8000000</v>
      </c>
      <c r="X397" s="29">
        <v>0</v>
      </c>
      <c r="Y397" s="23" t="s">
        <v>104</v>
      </c>
      <c r="Z397" t="s">
        <v>98</v>
      </c>
      <c r="AA397" t="s">
        <v>105</v>
      </c>
      <c r="AB397" s="30"/>
      <c r="AC397" s="30"/>
      <c r="AD397" s="30"/>
      <c r="AE397" s="24">
        <v>7724</v>
      </c>
      <c r="AF397" s="31">
        <v>45295</v>
      </c>
      <c r="AG397">
        <v>57824</v>
      </c>
      <c r="AH397" s="26">
        <v>45323</v>
      </c>
      <c r="AI397" s="32" t="s">
        <v>106</v>
      </c>
      <c r="AJ397" t="s">
        <v>2615</v>
      </c>
      <c r="AK397" s="33"/>
      <c r="AL397" t="s">
        <v>98</v>
      </c>
      <c r="AM397" s="26">
        <v>45321</v>
      </c>
      <c r="AN397" s="23" t="s">
        <v>108</v>
      </c>
      <c r="AO397" s="23" t="s">
        <v>108</v>
      </c>
      <c r="AP397" t="s">
        <v>109</v>
      </c>
      <c r="AQ397" t="s">
        <v>274</v>
      </c>
      <c r="AR397" t="s">
        <v>275</v>
      </c>
      <c r="AS397" t="s">
        <v>269</v>
      </c>
      <c r="AT397" s="23">
        <v>80111600</v>
      </c>
      <c r="AU397" s="41" t="s">
        <v>2929</v>
      </c>
      <c r="AV397" s="23" t="s">
        <v>113</v>
      </c>
      <c r="AW397" s="20" t="s">
        <v>114</v>
      </c>
      <c r="AX397" s="26">
        <v>45321</v>
      </c>
      <c r="AY397" s="20" t="s">
        <v>115</v>
      </c>
      <c r="AZ397" s="26">
        <v>45321</v>
      </c>
      <c r="BA397" s="26">
        <v>45324</v>
      </c>
      <c r="BB397" s="26">
        <v>45627</v>
      </c>
      <c r="BC397" s="35">
        <f>+Tabla3[[#This Row],[FECHA TERMINACION
(INICIAL)]]-Tabla3[[#This Row],[FECHA INICIO]]</f>
        <v>303</v>
      </c>
      <c r="BD397" s="35">
        <f>+Tabla3[[#This Row],[PLAZO DE EJECUCIÓN EN DÍAS (INICIAL)]]/30</f>
        <v>10.1</v>
      </c>
      <c r="BE397" t="s">
        <v>2619</v>
      </c>
      <c r="BF397" s="29">
        <f>+[1]BD_2!E399</f>
        <v>0</v>
      </c>
      <c r="BG397" s="29">
        <f>[1]BD_2!BA399</f>
        <v>7733333</v>
      </c>
      <c r="BH397" s="23">
        <f>[1]BD_2!CF399</f>
        <v>29</v>
      </c>
      <c r="BI397" s="23">
        <f>+COUNTIF(Tabla3[[#This Row],[VALOR REDUCIDO]:[TOTAL TIEMPO PRORROGADO EN DÍAS
]],"&lt;&gt;0")</f>
        <v>2</v>
      </c>
      <c r="BJ397" s="23" t="str">
        <f>+[1]BD_2!CG399</f>
        <v>2 NO</v>
      </c>
      <c r="BK397" s="26" t="str">
        <f>[1]BD_2!CL399</f>
        <v>2 NO</v>
      </c>
      <c r="BL397" s="23" t="s">
        <v>98</v>
      </c>
      <c r="BM397">
        <f t="shared" si="34"/>
        <v>332</v>
      </c>
      <c r="BN397" s="36">
        <f t="shared" si="35"/>
        <v>45324</v>
      </c>
      <c r="BO397" s="36">
        <f t="shared" si="36"/>
        <v>45656</v>
      </c>
      <c r="BP397" s="37" t="e">
        <f>IF(((#REF!-$BN397)/($BO397-$BN397))&gt;=100%,100%,((#REF!-$BN397)/($BO397-$BN397)))</f>
        <v>#REF!</v>
      </c>
      <c r="BQ397" s="29">
        <f t="shared" si="32"/>
        <v>87733333</v>
      </c>
      <c r="BR397" s="23" t="e">
        <f>+IF(BK397="1 SI","FINALIZADO",IF($BO397&lt;=#REF!,"FINALIZADO","EJECUCIÓN"))</f>
        <v>#REF!</v>
      </c>
      <c r="BS397" s="23">
        <v>87733333</v>
      </c>
      <c r="BT397" s="23">
        <f>+Tabla3[[#This Row],[VALOR TOTAL DE CONTRATO (ANTES DE LIQUIDACIÓN - LIBERACIÓN DE SALDOS)]]-Tabla3[[#This Row],[RECURSO TOTALES DESEMBOLSADOS]]</f>
        <v>0</v>
      </c>
      <c r="BU397" s="23"/>
      <c r="BW397" s="23" t="s">
        <v>98</v>
      </c>
      <c r="BX397" s="23" t="str">
        <f t="shared" si="33"/>
        <v>enero</v>
      </c>
      <c r="BY397" s="23" t="s">
        <v>113</v>
      </c>
      <c r="BZ397" s="23" t="s">
        <v>113</v>
      </c>
      <c r="CA397" s="23" t="s">
        <v>113</v>
      </c>
      <c r="CB397" t="s">
        <v>117</v>
      </c>
      <c r="CC397" t="s">
        <v>118</v>
      </c>
    </row>
    <row r="398" spans="1:81" x14ac:dyDescent="0.25">
      <c r="A398" s="23">
        <v>2024</v>
      </c>
      <c r="B398" s="25">
        <v>376</v>
      </c>
      <c r="C398" s="23" t="s">
        <v>87</v>
      </c>
      <c r="D398" t="s">
        <v>88</v>
      </c>
      <c r="E398" t="s">
        <v>89</v>
      </c>
      <c r="F398" t="s">
        <v>90</v>
      </c>
      <c r="G398" t="s">
        <v>91</v>
      </c>
      <c r="H398" s="23" t="s">
        <v>92</v>
      </c>
      <c r="I398" s="23" t="s">
        <v>119</v>
      </c>
      <c r="J398" t="s">
        <v>2930</v>
      </c>
      <c r="K398" s="23" t="s">
        <v>95</v>
      </c>
      <c r="L398" s="20" t="s">
        <v>929</v>
      </c>
      <c r="M398" s="28" t="s">
        <v>2931</v>
      </c>
      <c r="N398" s="23"/>
      <c r="O398" s="23" t="s">
        <v>98</v>
      </c>
      <c r="P398" s="20" t="s">
        <v>100</v>
      </c>
      <c r="Q398" s="20" t="s">
        <v>100</v>
      </c>
      <c r="R398" t="s">
        <v>2932</v>
      </c>
      <c r="S398" s="49" t="s">
        <v>2933</v>
      </c>
      <c r="T398" t="s">
        <v>2934</v>
      </c>
      <c r="U398" s="6">
        <v>110000000</v>
      </c>
      <c r="V398" s="6">
        <v>110000000</v>
      </c>
      <c r="W398" s="29">
        <v>10000000</v>
      </c>
      <c r="X398" s="29">
        <v>0</v>
      </c>
      <c r="Y398" s="23" t="s">
        <v>104</v>
      </c>
      <c r="Z398" t="s">
        <v>98</v>
      </c>
      <c r="AA398" t="s">
        <v>105</v>
      </c>
      <c r="AB398" s="30"/>
      <c r="AC398" s="30"/>
      <c r="AD398" s="30"/>
      <c r="AE398" s="24">
        <v>1724</v>
      </c>
      <c r="AF398" s="31">
        <v>45294</v>
      </c>
      <c r="AG398">
        <v>51424</v>
      </c>
      <c r="AH398" s="26">
        <v>45321</v>
      </c>
      <c r="AI398" s="32" t="s">
        <v>106</v>
      </c>
      <c r="AJ398" t="s">
        <v>107</v>
      </c>
      <c r="AK398" s="33"/>
      <c r="AL398" t="s">
        <v>98</v>
      </c>
      <c r="AM398" s="26">
        <v>45320</v>
      </c>
      <c r="AN398" s="23" t="s">
        <v>108</v>
      </c>
      <c r="AO398" s="23" t="s">
        <v>108</v>
      </c>
      <c r="AP398" t="s">
        <v>109</v>
      </c>
      <c r="AQ398" t="s">
        <v>174</v>
      </c>
      <c r="AR398" t="s">
        <v>175</v>
      </c>
      <c r="AS398" t="s">
        <v>100</v>
      </c>
      <c r="AT398" s="23">
        <v>80111600</v>
      </c>
      <c r="AU398" s="41" t="s">
        <v>2935</v>
      </c>
      <c r="AV398" s="23" t="s">
        <v>113</v>
      </c>
      <c r="AW398" s="20" t="s">
        <v>114</v>
      </c>
      <c r="AX398" s="26">
        <v>45321</v>
      </c>
      <c r="AY398" s="20" t="s">
        <v>115</v>
      </c>
      <c r="AZ398" s="26">
        <v>45321</v>
      </c>
      <c r="BA398" s="26">
        <v>45321</v>
      </c>
      <c r="BB398" s="26">
        <v>45655</v>
      </c>
      <c r="BC398" s="35">
        <f>+Tabla3[[#This Row],[FECHA TERMINACION
(INICIAL)]]-Tabla3[[#This Row],[FECHA INICIO]]</f>
        <v>334</v>
      </c>
      <c r="BD398" s="35">
        <f>+Tabla3[[#This Row],[PLAZO DE EJECUCIÓN EN DÍAS (INICIAL)]]/30</f>
        <v>11.133333333333333</v>
      </c>
      <c r="BE398" t="s">
        <v>2936</v>
      </c>
      <c r="BF398" s="29">
        <f>+[1]BD_2!E400</f>
        <v>0</v>
      </c>
      <c r="BG398" s="29">
        <f>[1]BD_2!BA400</f>
        <v>0</v>
      </c>
      <c r="BH398" s="23">
        <f>[1]BD_2!CF400</f>
        <v>0</v>
      </c>
      <c r="BI398" s="23">
        <f>+COUNTIF(Tabla3[[#This Row],[VALOR REDUCIDO]:[TOTAL TIEMPO PRORROGADO EN DÍAS
]],"&lt;&gt;0")</f>
        <v>0</v>
      </c>
      <c r="BJ398" s="23" t="str">
        <f>+[1]BD_2!CG400</f>
        <v>2 NO</v>
      </c>
      <c r="BK398" s="26" t="str">
        <f>[1]BD_2!CL400</f>
        <v>2 NO</v>
      </c>
      <c r="BL398" s="23" t="s">
        <v>98</v>
      </c>
      <c r="BM398">
        <f t="shared" si="34"/>
        <v>334</v>
      </c>
      <c r="BN398" s="36">
        <f t="shared" si="35"/>
        <v>45321</v>
      </c>
      <c r="BO398" s="36">
        <f t="shared" si="36"/>
        <v>45655</v>
      </c>
      <c r="BP398" s="37" t="e">
        <f>IF(((#REF!-$BN398)/($BO398-$BN398))&gt;=100%,100%,((#REF!-$BN398)/($BO398-$BN398)))</f>
        <v>#REF!</v>
      </c>
      <c r="BQ398" s="29">
        <f t="shared" si="32"/>
        <v>110000000</v>
      </c>
      <c r="BR398" s="23" t="e">
        <f>+IF(BK398="1 SI","FINALIZADO",IF($BO398&lt;=#REF!,"FINALIZADO","EJECUCIÓN"))</f>
        <v>#REF!</v>
      </c>
      <c r="BS398" s="23">
        <v>110000000</v>
      </c>
      <c r="BT398" s="23">
        <f>+Tabla3[[#This Row],[VALOR TOTAL DE CONTRATO (ANTES DE LIQUIDACIÓN - LIBERACIÓN DE SALDOS)]]-Tabla3[[#This Row],[RECURSO TOTALES DESEMBOLSADOS]]</f>
        <v>0</v>
      </c>
      <c r="BU398" s="23"/>
      <c r="BW398" s="23" t="s">
        <v>98</v>
      </c>
      <c r="BX398" s="23" t="str">
        <f t="shared" si="33"/>
        <v>enero</v>
      </c>
      <c r="BY398" s="23" t="s">
        <v>113</v>
      </c>
      <c r="BZ398" s="23" t="s">
        <v>113</v>
      </c>
      <c r="CA398" s="23" t="s">
        <v>113</v>
      </c>
      <c r="CB398" t="s">
        <v>117</v>
      </c>
      <c r="CC398" t="s">
        <v>118</v>
      </c>
    </row>
    <row r="399" spans="1:81" x14ac:dyDescent="0.25">
      <c r="A399" s="23">
        <v>2024</v>
      </c>
      <c r="B399" s="25">
        <v>377</v>
      </c>
      <c r="C399" s="23" t="s">
        <v>87</v>
      </c>
      <c r="D399" t="s">
        <v>88</v>
      </c>
      <c r="E399" t="s">
        <v>89</v>
      </c>
      <c r="F399" t="s">
        <v>90</v>
      </c>
      <c r="G399" t="s">
        <v>91</v>
      </c>
      <c r="H399" s="23" t="s">
        <v>92</v>
      </c>
      <c r="I399" s="23" t="s">
        <v>119</v>
      </c>
      <c r="J399" t="s">
        <v>2937</v>
      </c>
      <c r="K399" s="23" t="s">
        <v>95</v>
      </c>
      <c r="L399" s="20" t="s">
        <v>2850</v>
      </c>
      <c r="M399" s="28" t="s">
        <v>2938</v>
      </c>
      <c r="N399" s="23"/>
      <c r="O399" s="23" t="s">
        <v>98</v>
      </c>
      <c r="P399" s="20" t="s">
        <v>538</v>
      </c>
      <c r="Q399" s="20" t="s">
        <v>538</v>
      </c>
      <c r="R399" t="s">
        <v>2939</v>
      </c>
      <c r="S399" t="s">
        <v>2940</v>
      </c>
      <c r="T399" t="s">
        <v>2941</v>
      </c>
      <c r="U399" s="6">
        <v>103000000</v>
      </c>
      <c r="V399" s="6">
        <v>103000000</v>
      </c>
      <c r="W399" s="29">
        <v>10300000</v>
      </c>
      <c r="X399" s="29">
        <v>0</v>
      </c>
      <c r="Y399" s="23" t="s">
        <v>104</v>
      </c>
      <c r="Z399" t="s">
        <v>98</v>
      </c>
      <c r="AA399" t="s">
        <v>105</v>
      </c>
      <c r="AB399" s="30"/>
      <c r="AC399" s="30"/>
      <c r="AD399" s="30"/>
      <c r="AE399" s="24">
        <v>5224</v>
      </c>
      <c r="AF399" s="31">
        <v>45295</v>
      </c>
      <c r="AG399">
        <v>63124</v>
      </c>
      <c r="AH399" s="26">
        <v>45324</v>
      </c>
      <c r="AI399" s="32" t="s">
        <v>106</v>
      </c>
      <c r="AJ399" t="s">
        <v>2797</v>
      </c>
      <c r="AK399" s="33"/>
      <c r="AL399" t="s">
        <v>98</v>
      </c>
      <c r="AM399" s="26">
        <v>45323</v>
      </c>
      <c r="AN399" s="23" t="s">
        <v>108</v>
      </c>
      <c r="AO399" s="23" t="s">
        <v>108</v>
      </c>
      <c r="AP399" t="s">
        <v>109</v>
      </c>
      <c r="AQ399" t="s">
        <v>544</v>
      </c>
      <c r="AR399" t="s">
        <v>545</v>
      </c>
      <c r="AS399" t="s">
        <v>546</v>
      </c>
      <c r="AT399" s="23">
        <v>80111600</v>
      </c>
      <c r="AU399" s="41" t="s">
        <v>2942</v>
      </c>
      <c r="AV399" s="23" t="s">
        <v>113</v>
      </c>
      <c r="AW399" s="20" t="s">
        <v>114</v>
      </c>
      <c r="AX399" s="26">
        <v>45323</v>
      </c>
      <c r="AY399" s="20" t="s">
        <v>115</v>
      </c>
      <c r="AZ399" s="26">
        <v>45323</v>
      </c>
      <c r="BA399" s="26">
        <v>45324</v>
      </c>
      <c r="BB399" s="26">
        <v>45627</v>
      </c>
      <c r="BC399" s="35">
        <f>+Tabla3[[#This Row],[FECHA TERMINACION
(INICIAL)]]-Tabla3[[#This Row],[FECHA INICIO]]</f>
        <v>303</v>
      </c>
      <c r="BD399" s="35">
        <f>+Tabla3[[#This Row],[PLAZO DE EJECUCIÓN EN DÍAS (INICIAL)]]/30</f>
        <v>10.1</v>
      </c>
      <c r="BE399" t="s">
        <v>2943</v>
      </c>
      <c r="BF399" s="29">
        <f>+[1]BD_2!E401</f>
        <v>0</v>
      </c>
      <c r="BG399" s="29">
        <f>[1]BD_2!BA401</f>
        <v>0</v>
      </c>
      <c r="BH399" s="23">
        <f>[1]BD_2!CF401</f>
        <v>0</v>
      </c>
      <c r="BI399" s="23">
        <f>+COUNTIF(Tabla3[[#This Row],[VALOR REDUCIDO]:[TOTAL TIEMPO PRORROGADO EN DÍAS
]],"&lt;&gt;0")</f>
        <v>0</v>
      </c>
      <c r="BJ399" s="23" t="str">
        <f>+[1]BD_2!CG401</f>
        <v>2 NO</v>
      </c>
      <c r="BK399" s="26" t="str">
        <f>[1]BD_2!CL401</f>
        <v>2 NO</v>
      </c>
      <c r="BL399" s="23" t="s">
        <v>98</v>
      </c>
      <c r="BM399">
        <f t="shared" si="34"/>
        <v>303</v>
      </c>
      <c r="BN399" s="36">
        <f t="shared" si="35"/>
        <v>45324</v>
      </c>
      <c r="BO399" s="36">
        <f t="shared" si="36"/>
        <v>45627</v>
      </c>
      <c r="BP399" s="37" t="e">
        <f>IF(((#REF!-$BN399)/($BO399-$BN399))&gt;=100%,100%,((#REF!-$BN399)/($BO399-$BN399)))</f>
        <v>#REF!</v>
      </c>
      <c r="BQ399" s="29">
        <f t="shared" si="32"/>
        <v>103000000</v>
      </c>
      <c r="BR399" s="23" t="e">
        <f>+IF(BK399="1 SI","FINALIZADO",IF($BO399&lt;=#REF!,"FINALIZADO","EJECUCIÓN"))</f>
        <v>#REF!</v>
      </c>
      <c r="BS399" s="23">
        <v>103000000</v>
      </c>
      <c r="BT399" s="23">
        <f>+Tabla3[[#This Row],[VALOR TOTAL DE CONTRATO (ANTES DE LIQUIDACIÓN - LIBERACIÓN DE SALDOS)]]-Tabla3[[#This Row],[RECURSO TOTALES DESEMBOLSADOS]]</f>
        <v>0</v>
      </c>
      <c r="BU399" s="23"/>
      <c r="BW399" s="23" t="s">
        <v>98</v>
      </c>
      <c r="BX399" s="23" t="str">
        <f t="shared" si="33"/>
        <v>febrero</v>
      </c>
      <c r="BY399" s="23" t="s">
        <v>113</v>
      </c>
      <c r="BZ399" s="23" t="s">
        <v>113</v>
      </c>
      <c r="CA399" s="23" t="s">
        <v>113</v>
      </c>
      <c r="CB399" t="s">
        <v>117</v>
      </c>
      <c r="CC399" t="s">
        <v>118</v>
      </c>
    </row>
    <row r="400" spans="1:81" x14ac:dyDescent="0.25">
      <c r="A400" s="23">
        <v>2024</v>
      </c>
      <c r="B400" s="25">
        <v>378</v>
      </c>
      <c r="C400" s="23" t="s">
        <v>87</v>
      </c>
      <c r="D400" t="s">
        <v>88</v>
      </c>
      <c r="E400" t="s">
        <v>89</v>
      </c>
      <c r="F400" t="s">
        <v>90</v>
      </c>
      <c r="G400" t="s">
        <v>91</v>
      </c>
      <c r="H400" s="23" t="s">
        <v>92</v>
      </c>
      <c r="I400" s="23" t="s">
        <v>119</v>
      </c>
      <c r="J400" t="s">
        <v>2944</v>
      </c>
      <c r="K400" s="23" t="s">
        <v>95</v>
      </c>
      <c r="L400" s="20" t="s">
        <v>2497</v>
      </c>
      <c r="M400" s="28" t="s">
        <v>2945</v>
      </c>
      <c r="N400" s="23"/>
      <c r="O400" s="23" t="s">
        <v>98</v>
      </c>
      <c r="P400" s="20" t="s">
        <v>538</v>
      </c>
      <c r="Q400" s="20" t="s">
        <v>538</v>
      </c>
      <c r="R400" t="s">
        <v>2946</v>
      </c>
      <c r="S400" t="s">
        <v>2947</v>
      </c>
      <c r="T400" t="s">
        <v>1589</v>
      </c>
      <c r="U400" s="6">
        <v>103000000</v>
      </c>
      <c r="V400" s="6">
        <v>103000000</v>
      </c>
      <c r="W400" s="29">
        <v>10300000</v>
      </c>
      <c r="X400" s="29">
        <v>0</v>
      </c>
      <c r="Y400" s="23" t="s">
        <v>104</v>
      </c>
      <c r="Z400" t="s">
        <v>98</v>
      </c>
      <c r="AA400" t="s">
        <v>105</v>
      </c>
      <c r="AB400" s="30"/>
      <c r="AC400" s="30"/>
      <c r="AD400" s="30"/>
      <c r="AE400" s="24">
        <v>5224</v>
      </c>
      <c r="AF400" s="31">
        <v>45295</v>
      </c>
      <c r="AG400">
        <v>63324</v>
      </c>
      <c r="AH400" s="26">
        <v>45324</v>
      </c>
      <c r="AI400" s="32" t="s">
        <v>106</v>
      </c>
      <c r="AJ400" t="s">
        <v>2797</v>
      </c>
      <c r="AK400" s="33"/>
      <c r="AL400" t="s">
        <v>98</v>
      </c>
      <c r="AM400" s="26">
        <v>45323</v>
      </c>
      <c r="AN400" s="23" t="s">
        <v>108</v>
      </c>
      <c r="AO400" s="23" t="s">
        <v>108</v>
      </c>
      <c r="AP400" t="s">
        <v>109</v>
      </c>
      <c r="AQ400" t="s">
        <v>2948</v>
      </c>
      <c r="AR400" t="s">
        <v>2949</v>
      </c>
      <c r="AS400" t="s">
        <v>2950</v>
      </c>
      <c r="AT400" s="23">
        <v>80111600</v>
      </c>
      <c r="AU400" s="41" t="s">
        <v>2951</v>
      </c>
      <c r="AV400" s="23" t="s">
        <v>113</v>
      </c>
      <c r="AW400" s="20" t="s">
        <v>114</v>
      </c>
      <c r="AX400" s="26">
        <v>45323</v>
      </c>
      <c r="AY400" s="20" t="s">
        <v>115</v>
      </c>
      <c r="AZ400" s="26">
        <v>45323</v>
      </c>
      <c r="BA400" s="26">
        <v>45324</v>
      </c>
      <c r="BB400" s="26">
        <v>45627</v>
      </c>
      <c r="BC400" s="35">
        <f>+Tabla3[[#This Row],[FECHA TERMINACION
(INICIAL)]]-Tabla3[[#This Row],[FECHA INICIO]]</f>
        <v>303</v>
      </c>
      <c r="BD400" s="35">
        <f>+Tabla3[[#This Row],[PLAZO DE EJECUCIÓN EN DÍAS (INICIAL)]]/30</f>
        <v>10.1</v>
      </c>
      <c r="BE400" t="s">
        <v>2952</v>
      </c>
      <c r="BF400" s="29">
        <f>+[1]BD_2!E402</f>
        <v>0</v>
      </c>
      <c r="BG400" s="29">
        <f>[1]BD_2!BA402</f>
        <v>6523333</v>
      </c>
      <c r="BH400" s="23">
        <f>[1]BD_2!CF402</f>
        <v>19</v>
      </c>
      <c r="BI400" s="23">
        <f>+COUNTIF(Tabla3[[#This Row],[VALOR REDUCIDO]:[TOTAL TIEMPO PRORROGADO EN DÍAS
]],"&lt;&gt;0")</f>
        <v>2</v>
      </c>
      <c r="BJ400" s="23" t="str">
        <f>+[1]BD_2!CG402</f>
        <v>2 NO</v>
      </c>
      <c r="BK400" s="26" t="str">
        <f>[1]BD_2!CL402</f>
        <v>2 NO</v>
      </c>
      <c r="BL400" s="23" t="s">
        <v>98</v>
      </c>
      <c r="BM400">
        <f t="shared" si="34"/>
        <v>322</v>
      </c>
      <c r="BN400" s="36">
        <f t="shared" si="35"/>
        <v>45324</v>
      </c>
      <c r="BO400" s="36">
        <f t="shared" si="36"/>
        <v>45646</v>
      </c>
      <c r="BP400" s="37" t="e">
        <f>IF(((#REF!-$BN400)/($BO400-$BN400))&gt;=100%,100%,((#REF!-$BN400)/($BO400-$BN400)))</f>
        <v>#REF!</v>
      </c>
      <c r="BQ400" s="29">
        <f t="shared" si="32"/>
        <v>109523333</v>
      </c>
      <c r="BR400" s="23" t="e">
        <f>+IF(BK400="1 SI","FINALIZADO",IF($BO400&lt;=#REF!,"FINALIZADO","EJECUCIÓN"))</f>
        <v>#REF!</v>
      </c>
      <c r="BS400" s="23">
        <v>109523333</v>
      </c>
      <c r="BT400" s="23">
        <f>+Tabla3[[#This Row],[VALOR TOTAL DE CONTRATO (ANTES DE LIQUIDACIÓN - LIBERACIÓN DE SALDOS)]]-Tabla3[[#This Row],[RECURSO TOTALES DESEMBOLSADOS]]</f>
        <v>0</v>
      </c>
      <c r="BU400" s="23"/>
      <c r="BW400" s="23" t="s">
        <v>98</v>
      </c>
      <c r="BX400" s="23" t="str">
        <f t="shared" si="33"/>
        <v>febrero</v>
      </c>
      <c r="BY400" s="23" t="s">
        <v>113</v>
      </c>
      <c r="BZ400" s="23" t="s">
        <v>113</v>
      </c>
      <c r="CA400" s="23" t="s">
        <v>113</v>
      </c>
      <c r="CB400" t="s">
        <v>117</v>
      </c>
      <c r="CC400" t="s">
        <v>118</v>
      </c>
    </row>
    <row r="401" spans="1:81" x14ac:dyDescent="0.25">
      <c r="A401" s="23">
        <v>2024</v>
      </c>
      <c r="B401" s="25">
        <v>379</v>
      </c>
      <c r="C401" s="23" t="s">
        <v>87</v>
      </c>
      <c r="D401" t="s">
        <v>88</v>
      </c>
      <c r="E401" t="s">
        <v>89</v>
      </c>
      <c r="F401" t="s">
        <v>90</v>
      </c>
      <c r="G401" t="s">
        <v>91</v>
      </c>
      <c r="H401" s="23" t="s">
        <v>92</v>
      </c>
      <c r="I401" s="23" t="s">
        <v>119</v>
      </c>
      <c r="J401" t="s">
        <v>2953</v>
      </c>
      <c r="K401" s="23" t="s">
        <v>95</v>
      </c>
      <c r="L401" s="20" t="s">
        <v>1197</v>
      </c>
      <c r="M401" s="28" t="s">
        <v>2954</v>
      </c>
      <c r="N401" s="23"/>
      <c r="O401" s="23" t="s">
        <v>98</v>
      </c>
      <c r="P401" s="20" t="s">
        <v>538</v>
      </c>
      <c r="Q401" s="20" t="s">
        <v>538</v>
      </c>
      <c r="R401" t="s">
        <v>2955</v>
      </c>
      <c r="S401" s="51" t="s">
        <v>2956</v>
      </c>
      <c r="T401" t="s">
        <v>2957</v>
      </c>
      <c r="U401" s="6">
        <v>81761400</v>
      </c>
      <c r="V401" s="6">
        <v>81761400</v>
      </c>
      <c r="W401" s="29">
        <v>9084600</v>
      </c>
      <c r="X401" s="29">
        <v>0</v>
      </c>
      <c r="Y401" s="23" t="s">
        <v>104</v>
      </c>
      <c r="Z401" t="s">
        <v>98</v>
      </c>
      <c r="AA401" t="s">
        <v>105</v>
      </c>
      <c r="AB401" s="30"/>
      <c r="AC401" s="30"/>
      <c r="AD401" s="30"/>
      <c r="AE401" s="24">
        <v>5224</v>
      </c>
      <c r="AF401" s="31">
        <v>45295</v>
      </c>
      <c r="AG401">
        <v>73024</v>
      </c>
      <c r="AH401" s="26">
        <v>45329</v>
      </c>
      <c r="AI401" s="32" t="s">
        <v>106</v>
      </c>
      <c r="AJ401" t="s">
        <v>2797</v>
      </c>
      <c r="AK401" s="33"/>
      <c r="AL401" t="s">
        <v>98</v>
      </c>
      <c r="AM401" s="26">
        <v>45327</v>
      </c>
      <c r="AN401" s="23" t="s">
        <v>108</v>
      </c>
      <c r="AO401" s="23" t="s">
        <v>108</v>
      </c>
      <c r="AP401" t="s">
        <v>109</v>
      </c>
      <c r="AQ401" t="s">
        <v>1590</v>
      </c>
      <c r="AR401" t="s">
        <v>1591</v>
      </c>
      <c r="AS401" t="s">
        <v>1592</v>
      </c>
      <c r="AT401" s="23">
        <v>80111600</v>
      </c>
      <c r="AU401" s="41" t="s">
        <v>2958</v>
      </c>
      <c r="AV401" s="23" t="s">
        <v>113</v>
      </c>
      <c r="AW401" s="20" t="s">
        <v>114</v>
      </c>
      <c r="AX401" s="26">
        <v>45327</v>
      </c>
      <c r="AY401" s="20" t="s">
        <v>115</v>
      </c>
      <c r="AZ401" s="26">
        <v>45327</v>
      </c>
      <c r="BA401" s="26">
        <v>45329</v>
      </c>
      <c r="BB401" s="26">
        <v>45602</v>
      </c>
      <c r="BC401" s="35">
        <f>+Tabla3[[#This Row],[FECHA TERMINACION
(INICIAL)]]-Tabla3[[#This Row],[FECHA INICIO]]</f>
        <v>273</v>
      </c>
      <c r="BD401" s="35">
        <f>+Tabla3[[#This Row],[PLAZO DE EJECUCIÓN EN DÍAS (INICIAL)]]/30</f>
        <v>9.1</v>
      </c>
      <c r="BE401" t="s">
        <v>2959</v>
      </c>
      <c r="BF401" s="29">
        <f>+[1]BD_2!E403</f>
        <v>0</v>
      </c>
      <c r="BG401" s="29">
        <f>[1]BD_2!BA403</f>
        <v>13324080</v>
      </c>
      <c r="BH401" s="23">
        <f>[1]BD_2!CF403</f>
        <v>44</v>
      </c>
      <c r="BI401" s="23">
        <f>+COUNTIF(Tabla3[[#This Row],[VALOR REDUCIDO]:[TOTAL TIEMPO PRORROGADO EN DÍAS
]],"&lt;&gt;0")</f>
        <v>2</v>
      </c>
      <c r="BJ401" s="23" t="str">
        <f>+[1]BD_2!CG403</f>
        <v>2 NO</v>
      </c>
      <c r="BK401" s="26" t="str">
        <f>[1]BD_2!CL403</f>
        <v>2 NO</v>
      </c>
      <c r="BL401" s="23" t="s">
        <v>98</v>
      </c>
      <c r="BM401">
        <f t="shared" si="34"/>
        <v>317</v>
      </c>
      <c r="BN401" s="36">
        <f t="shared" si="35"/>
        <v>45329</v>
      </c>
      <c r="BO401" s="36">
        <f t="shared" si="36"/>
        <v>45646</v>
      </c>
      <c r="BP401" s="37" t="e">
        <f>IF(((#REF!-$BN401)/($BO401-$BN401))&gt;=100%,100%,((#REF!-$BN401)/($BO401-$BN401)))</f>
        <v>#REF!</v>
      </c>
      <c r="BQ401" s="29">
        <f t="shared" si="32"/>
        <v>95085480</v>
      </c>
      <c r="BR401" s="23" t="e">
        <f>+IF(BK401="1 SI","FINALIZADO",IF($BO401&lt;=#REF!,"FINALIZADO","EJECUCIÓN"))</f>
        <v>#REF!</v>
      </c>
      <c r="BS401" s="23">
        <v>95085480</v>
      </c>
      <c r="BT401" s="23">
        <f>+Tabla3[[#This Row],[VALOR TOTAL DE CONTRATO (ANTES DE LIQUIDACIÓN - LIBERACIÓN DE SALDOS)]]-Tabla3[[#This Row],[RECURSO TOTALES DESEMBOLSADOS]]</f>
        <v>0</v>
      </c>
      <c r="BU401" s="23"/>
      <c r="BW401" s="23" t="s">
        <v>98</v>
      </c>
      <c r="BX401" s="23" t="str">
        <f t="shared" si="33"/>
        <v>febrero</v>
      </c>
      <c r="BY401" s="23" t="s">
        <v>113</v>
      </c>
      <c r="BZ401" s="23" t="s">
        <v>113</v>
      </c>
      <c r="CA401" s="23" t="s">
        <v>113</v>
      </c>
      <c r="CB401" t="s">
        <v>117</v>
      </c>
      <c r="CC401" t="s">
        <v>118</v>
      </c>
    </row>
    <row r="402" spans="1:81" x14ac:dyDescent="0.25">
      <c r="A402" s="23">
        <v>2024</v>
      </c>
      <c r="B402" s="25">
        <v>380</v>
      </c>
      <c r="C402" s="23" t="s">
        <v>87</v>
      </c>
      <c r="D402" t="s">
        <v>88</v>
      </c>
      <c r="E402" t="s">
        <v>89</v>
      </c>
      <c r="F402" t="s">
        <v>90</v>
      </c>
      <c r="G402" t="s">
        <v>91</v>
      </c>
      <c r="H402" s="23" t="s">
        <v>92</v>
      </c>
      <c r="I402" s="23" t="s">
        <v>119</v>
      </c>
      <c r="J402" t="s">
        <v>2960</v>
      </c>
      <c r="K402" s="23" t="s">
        <v>95</v>
      </c>
      <c r="L402" s="20" t="s">
        <v>2233</v>
      </c>
      <c r="M402" s="28" t="s">
        <v>2961</v>
      </c>
      <c r="N402" s="23"/>
      <c r="O402" s="23" t="s">
        <v>98</v>
      </c>
      <c r="P402" s="20" t="s">
        <v>538</v>
      </c>
      <c r="Q402" s="20" t="s">
        <v>538</v>
      </c>
      <c r="R402" t="s">
        <v>2962</v>
      </c>
      <c r="S402" t="s">
        <v>2963</v>
      </c>
      <c r="T402" t="s">
        <v>2964</v>
      </c>
      <c r="U402" s="6">
        <v>90000000</v>
      </c>
      <c r="V402" s="6">
        <v>90000000</v>
      </c>
      <c r="W402" s="29">
        <v>9000000</v>
      </c>
      <c r="X402" s="29">
        <v>0</v>
      </c>
      <c r="Y402" s="23" t="s">
        <v>104</v>
      </c>
      <c r="Z402" t="s">
        <v>98</v>
      </c>
      <c r="AA402" t="s">
        <v>105</v>
      </c>
      <c r="AB402" s="30"/>
      <c r="AC402" s="30"/>
      <c r="AD402" s="30"/>
      <c r="AE402" s="24">
        <v>5224</v>
      </c>
      <c r="AF402" s="31">
        <v>45295</v>
      </c>
      <c r="AG402">
        <v>63524</v>
      </c>
      <c r="AH402" s="26">
        <v>45324</v>
      </c>
      <c r="AI402" s="32" t="s">
        <v>106</v>
      </c>
      <c r="AJ402" t="s">
        <v>543</v>
      </c>
      <c r="AK402" s="33"/>
      <c r="AL402" t="s">
        <v>98</v>
      </c>
      <c r="AM402" s="26">
        <v>45323</v>
      </c>
      <c r="AN402" s="23" t="s">
        <v>108</v>
      </c>
      <c r="AO402" s="23" t="s">
        <v>108</v>
      </c>
      <c r="AP402" t="s">
        <v>109</v>
      </c>
      <c r="AQ402" t="s">
        <v>1590</v>
      </c>
      <c r="AR402" t="s">
        <v>1591</v>
      </c>
      <c r="AS402" t="s">
        <v>1592</v>
      </c>
      <c r="AT402" s="23">
        <v>80111600</v>
      </c>
      <c r="AU402" s="41" t="s">
        <v>2965</v>
      </c>
      <c r="AV402" s="23" t="s">
        <v>113</v>
      </c>
      <c r="AW402" s="20" t="s">
        <v>114</v>
      </c>
      <c r="AX402" s="26">
        <v>45323</v>
      </c>
      <c r="AY402" s="20" t="s">
        <v>115</v>
      </c>
      <c r="AZ402" s="26">
        <v>45323</v>
      </c>
      <c r="BA402" s="26">
        <v>45324</v>
      </c>
      <c r="BB402" s="26">
        <v>45627</v>
      </c>
      <c r="BC402" s="35">
        <f>+Tabla3[[#This Row],[FECHA TERMINACION
(INICIAL)]]-Tabla3[[#This Row],[FECHA INICIO]]</f>
        <v>303</v>
      </c>
      <c r="BD402" s="35">
        <f>+Tabla3[[#This Row],[PLAZO DE EJECUCIÓN EN DÍAS (INICIAL)]]/30</f>
        <v>10.1</v>
      </c>
      <c r="BE402" t="s">
        <v>2966</v>
      </c>
      <c r="BF402" s="29">
        <f>+[1]BD_2!E404</f>
        <v>0</v>
      </c>
      <c r="BG402" s="29">
        <f>[1]BD_2!BA404</f>
        <v>0</v>
      </c>
      <c r="BH402" s="23">
        <f>[1]BD_2!CF404</f>
        <v>0</v>
      </c>
      <c r="BI402" s="23">
        <f>+COUNTIF(Tabla3[[#This Row],[VALOR REDUCIDO]:[TOTAL TIEMPO PRORROGADO EN DÍAS
]],"&lt;&gt;0")</f>
        <v>0</v>
      </c>
      <c r="BJ402" s="23" t="str">
        <f>+[1]BD_2!CG404</f>
        <v>2 NO</v>
      </c>
      <c r="BK402" s="26" t="str">
        <f>[1]BD_2!CL404</f>
        <v>2 NO</v>
      </c>
      <c r="BL402" s="23" t="s">
        <v>98</v>
      </c>
      <c r="BM402">
        <f t="shared" si="34"/>
        <v>303</v>
      </c>
      <c r="BN402" s="36">
        <f t="shared" si="35"/>
        <v>45324</v>
      </c>
      <c r="BO402" s="36">
        <f t="shared" si="36"/>
        <v>45627</v>
      </c>
      <c r="BP402" s="37" t="e">
        <f>IF(((#REF!-$BN402)/($BO402-$BN402))&gt;=100%,100%,((#REF!-$BN402)/($BO402-$BN402)))</f>
        <v>#REF!</v>
      </c>
      <c r="BQ402" s="29">
        <f t="shared" si="32"/>
        <v>90000000</v>
      </c>
      <c r="BR402" s="23" t="e">
        <f>+IF(BK402="1 SI","FINALIZADO",IF($BO402&lt;=#REF!,"FINALIZADO","EJECUCIÓN"))</f>
        <v>#REF!</v>
      </c>
      <c r="BS402" s="23">
        <v>90000000</v>
      </c>
      <c r="BT402" s="23">
        <f>+Tabla3[[#This Row],[VALOR TOTAL DE CONTRATO (ANTES DE LIQUIDACIÓN - LIBERACIÓN DE SALDOS)]]-Tabla3[[#This Row],[RECURSO TOTALES DESEMBOLSADOS]]</f>
        <v>0</v>
      </c>
      <c r="BU402" s="23"/>
      <c r="BW402" s="23" t="s">
        <v>98</v>
      </c>
      <c r="BX402" s="23" t="str">
        <f t="shared" si="33"/>
        <v>febrero</v>
      </c>
      <c r="BY402" s="23" t="s">
        <v>113</v>
      </c>
      <c r="BZ402" s="23" t="s">
        <v>113</v>
      </c>
      <c r="CA402" s="23" t="s">
        <v>113</v>
      </c>
      <c r="CB402" t="s">
        <v>117</v>
      </c>
      <c r="CC402" t="s">
        <v>118</v>
      </c>
    </row>
    <row r="403" spans="1:81" x14ac:dyDescent="0.25">
      <c r="A403" s="23">
        <v>2024</v>
      </c>
      <c r="B403" s="25">
        <v>381</v>
      </c>
      <c r="C403" s="23" t="s">
        <v>87</v>
      </c>
      <c r="D403" t="s">
        <v>88</v>
      </c>
      <c r="E403" t="s">
        <v>89</v>
      </c>
      <c r="F403" t="s">
        <v>90</v>
      </c>
      <c r="G403" t="s">
        <v>91</v>
      </c>
      <c r="H403" s="23" t="s">
        <v>92</v>
      </c>
      <c r="I403" s="23" t="s">
        <v>119</v>
      </c>
      <c r="J403" t="s">
        <v>2967</v>
      </c>
      <c r="K403" s="23" t="s">
        <v>95</v>
      </c>
      <c r="L403" s="20" t="s">
        <v>121</v>
      </c>
      <c r="M403" s="28" t="s">
        <v>2968</v>
      </c>
      <c r="N403" s="23"/>
      <c r="O403" s="23" t="s">
        <v>98</v>
      </c>
      <c r="P403" s="20" t="s">
        <v>693</v>
      </c>
      <c r="Q403" s="20" t="s">
        <v>693</v>
      </c>
      <c r="R403" t="s">
        <v>2969</v>
      </c>
      <c r="S403" t="s">
        <v>2970</v>
      </c>
      <c r="T403" t="s">
        <v>2971</v>
      </c>
      <c r="U403" s="6">
        <v>99000000</v>
      </c>
      <c r="V403" s="6">
        <v>99000000</v>
      </c>
      <c r="W403" s="29">
        <v>9000000</v>
      </c>
      <c r="X403" s="29">
        <v>0</v>
      </c>
      <c r="Y403" s="23" t="s">
        <v>104</v>
      </c>
      <c r="Z403" t="s">
        <v>98</v>
      </c>
      <c r="AA403" t="s">
        <v>105</v>
      </c>
      <c r="AB403" s="30"/>
      <c r="AC403" s="30"/>
      <c r="AD403" s="30"/>
      <c r="AE403" s="24">
        <v>3524</v>
      </c>
      <c r="AF403" s="31">
        <v>45294</v>
      </c>
      <c r="AG403">
        <v>55824</v>
      </c>
      <c r="AH403" s="26">
        <v>45323</v>
      </c>
      <c r="AI403" s="32" t="s">
        <v>106</v>
      </c>
      <c r="AJ403" t="s">
        <v>697</v>
      </c>
      <c r="AK403" s="33"/>
      <c r="AL403" t="s">
        <v>98</v>
      </c>
      <c r="AM403" s="26">
        <v>45320</v>
      </c>
      <c r="AN403" s="23" t="s">
        <v>108</v>
      </c>
      <c r="AO403" s="23" t="s">
        <v>108</v>
      </c>
      <c r="AP403" t="s">
        <v>109</v>
      </c>
      <c r="AQ403" t="s">
        <v>698</v>
      </c>
      <c r="AR403" t="s">
        <v>699</v>
      </c>
      <c r="AS403" t="s">
        <v>700</v>
      </c>
      <c r="AT403" s="23">
        <v>80111600</v>
      </c>
      <c r="AU403" s="41" t="s">
        <v>2972</v>
      </c>
      <c r="AV403" s="23" t="s">
        <v>113</v>
      </c>
      <c r="AW403" s="20" t="s">
        <v>114</v>
      </c>
      <c r="AX403" s="26">
        <v>45321</v>
      </c>
      <c r="AY403" s="20" t="s">
        <v>115</v>
      </c>
      <c r="AZ403" s="26">
        <v>45321</v>
      </c>
      <c r="BA403" s="26">
        <v>45323</v>
      </c>
      <c r="BB403" s="26">
        <v>45656</v>
      </c>
      <c r="BC403" s="35">
        <f>+Tabla3[[#This Row],[FECHA TERMINACION
(INICIAL)]]-Tabla3[[#This Row],[FECHA INICIO]]</f>
        <v>333</v>
      </c>
      <c r="BD403" s="35">
        <f>+Tabla3[[#This Row],[PLAZO DE EJECUCIÓN EN DÍAS (INICIAL)]]/30</f>
        <v>11.1</v>
      </c>
      <c r="BE403" t="s">
        <v>883</v>
      </c>
      <c r="BF403" s="29">
        <f>+[1]BD_2!E405</f>
        <v>0</v>
      </c>
      <c r="BG403" s="29">
        <f>[1]BD_2!BA405</f>
        <v>0</v>
      </c>
      <c r="BH403" s="23">
        <f>[1]BD_2!CF405</f>
        <v>0</v>
      </c>
      <c r="BI403" s="23">
        <f>+COUNTIF(Tabla3[[#This Row],[VALOR REDUCIDO]:[TOTAL TIEMPO PRORROGADO EN DÍAS
]],"&lt;&gt;0")</f>
        <v>0</v>
      </c>
      <c r="BJ403" s="23" t="str">
        <f>+[1]BD_2!CG405</f>
        <v>2 NO</v>
      </c>
      <c r="BK403" s="26" t="str">
        <f>[1]BD_2!CL405</f>
        <v>2 NO</v>
      </c>
      <c r="BL403" s="23" t="s">
        <v>98</v>
      </c>
      <c r="BM403">
        <f t="shared" si="34"/>
        <v>333</v>
      </c>
      <c r="BN403" s="36">
        <f t="shared" si="35"/>
        <v>45323</v>
      </c>
      <c r="BO403" s="36">
        <f t="shared" si="36"/>
        <v>45656</v>
      </c>
      <c r="BP403" s="37" t="e">
        <f>IF(((#REF!-$BN403)/($BO403-$BN403))&gt;=100%,100%,((#REF!-$BN403)/($BO403-$BN403)))</f>
        <v>#REF!</v>
      </c>
      <c r="BQ403" s="29">
        <f t="shared" si="32"/>
        <v>99000000</v>
      </c>
      <c r="BR403" s="23" t="e">
        <f>+IF(BK403="1 SI","FINALIZADO",IF($BO403&lt;=#REF!,"FINALIZADO","EJECUCIÓN"))</f>
        <v>#REF!</v>
      </c>
      <c r="BS403" s="23">
        <v>99000000</v>
      </c>
      <c r="BT403" s="23">
        <f>+Tabla3[[#This Row],[VALOR TOTAL DE CONTRATO (ANTES DE LIQUIDACIÓN - LIBERACIÓN DE SALDOS)]]-Tabla3[[#This Row],[RECURSO TOTALES DESEMBOLSADOS]]</f>
        <v>0</v>
      </c>
      <c r="BU403" s="23"/>
      <c r="BW403" s="23" t="s">
        <v>98</v>
      </c>
      <c r="BX403" s="23" t="str">
        <f t="shared" si="33"/>
        <v>enero</v>
      </c>
      <c r="BY403" s="23" t="s">
        <v>113</v>
      </c>
      <c r="BZ403" s="23" t="s">
        <v>113</v>
      </c>
      <c r="CA403" s="23" t="s">
        <v>113</v>
      </c>
      <c r="CB403" t="s">
        <v>117</v>
      </c>
      <c r="CC403" t="s">
        <v>118</v>
      </c>
    </row>
    <row r="404" spans="1:81" x14ac:dyDescent="0.25">
      <c r="A404" s="23">
        <v>2024</v>
      </c>
      <c r="B404" s="25">
        <v>382</v>
      </c>
      <c r="C404" s="23" t="s">
        <v>87</v>
      </c>
      <c r="D404" t="s">
        <v>88</v>
      </c>
      <c r="E404" t="s">
        <v>89</v>
      </c>
      <c r="F404" t="s">
        <v>90</v>
      </c>
      <c r="G404" t="s">
        <v>91</v>
      </c>
      <c r="H404" s="23" t="s">
        <v>92</v>
      </c>
      <c r="I404" s="23" t="s">
        <v>119</v>
      </c>
      <c r="J404" t="s">
        <v>2973</v>
      </c>
      <c r="K404" s="23" t="s">
        <v>95</v>
      </c>
      <c r="L404" s="20" t="s">
        <v>2974</v>
      </c>
      <c r="M404" s="28" t="s">
        <v>2975</v>
      </c>
      <c r="N404" s="23"/>
      <c r="O404" s="23" t="s">
        <v>98</v>
      </c>
      <c r="P404" s="20" t="s">
        <v>867</v>
      </c>
      <c r="Q404" s="20" t="s">
        <v>867</v>
      </c>
      <c r="R404" t="s">
        <v>2976</v>
      </c>
      <c r="S404" s="51" t="s">
        <v>2977</v>
      </c>
      <c r="T404" t="s">
        <v>2978</v>
      </c>
      <c r="U404" s="6">
        <v>104940000</v>
      </c>
      <c r="V404" s="6">
        <v>104940000</v>
      </c>
      <c r="W404" s="29">
        <v>9540000</v>
      </c>
      <c r="X404" s="29">
        <v>0</v>
      </c>
      <c r="Y404" s="23" t="s">
        <v>104</v>
      </c>
      <c r="Z404" t="s">
        <v>98</v>
      </c>
      <c r="AA404" t="s">
        <v>105</v>
      </c>
      <c r="AB404" s="30"/>
      <c r="AC404" s="30"/>
      <c r="AD404" s="30"/>
      <c r="AE404" s="24">
        <v>5624</v>
      </c>
      <c r="AF404" s="31">
        <v>45295</v>
      </c>
      <c r="AG404">
        <v>55024</v>
      </c>
      <c r="AH404" s="26">
        <v>45323</v>
      </c>
      <c r="AI404" s="32" t="s">
        <v>106</v>
      </c>
      <c r="AJ404" t="s">
        <v>871</v>
      </c>
      <c r="AK404" s="33"/>
      <c r="AL404" t="s">
        <v>98</v>
      </c>
      <c r="AM404" s="26">
        <v>45321</v>
      </c>
      <c r="AN404" s="23" t="s">
        <v>108</v>
      </c>
      <c r="AO404" s="23" t="s">
        <v>108</v>
      </c>
      <c r="AP404" t="s">
        <v>109</v>
      </c>
      <c r="AQ404" t="s">
        <v>872</v>
      </c>
      <c r="AR404" t="s">
        <v>873</v>
      </c>
      <c r="AS404" t="s">
        <v>874</v>
      </c>
      <c r="AT404" s="23">
        <v>80111600</v>
      </c>
      <c r="AU404" s="41" t="s">
        <v>2979</v>
      </c>
      <c r="AV404" s="23" t="s">
        <v>113</v>
      </c>
      <c r="AW404" s="20" t="s">
        <v>114</v>
      </c>
      <c r="AX404" s="26">
        <v>45322</v>
      </c>
      <c r="AY404" s="20" t="s">
        <v>115</v>
      </c>
      <c r="AZ404" s="26">
        <v>45322</v>
      </c>
      <c r="BA404" s="26">
        <v>45323</v>
      </c>
      <c r="BB404" s="26">
        <v>45656</v>
      </c>
      <c r="BC404" s="35">
        <f>+Tabla3[[#This Row],[FECHA TERMINACION
(INICIAL)]]-Tabla3[[#This Row],[FECHA INICIO]]</f>
        <v>333</v>
      </c>
      <c r="BD404" s="35">
        <f>+Tabla3[[#This Row],[PLAZO DE EJECUCIÓN EN DÍAS (INICIAL)]]/30</f>
        <v>11.1</v>
      </c>
      <c r="BE404" t="s">
        <v>2980</v>
      </c>
      <c r="BF404" s="29">
        <f>+[1]BD_2!E406</f>
        <v>0</v>
      </c>
      <c r="BG404" s="29">
        <f>[1]BD_2!BA406</f>
        <v>0</v>
      </c>
      <c r="BH404" s="23">
        <f>[1]BD_2!CF406</f>
        <v>0</v>
      </c>
      <c r="BI404" s="23">
        <f>+COUNTIF(Tabla3[[#This Row],[VALOR REDUCIDO]:[TOTAL TIEMPO PRORROGADO EN DÍAS
]],"&lt;&gt;0")</f>
        <v>0</v>
      </c>
      <c r="BJ404" s="23" t="str">
        <f>+[1]BD_2!CG406</f>
        <v>2 NO</v>
      </c>
      <c r="BK404" s="26" t="str">
        <f>[1]BD_2!CL406</f>
        <v>2 NO</v>
      </c>
      <c r="BL404" s="23" t="s">
        <v>98</v>
      </c>
      <c r="BM404">
        <f t="shared" si="34"/>
        <v>333</v>
      </c>
      <c r="BN404" s="36">
        <f t="shared" si="35"/>
        <v>45323</v>
      </c>
      <c r="BO404" s="36">
        <f t="shared" si="36"/>
        <v>45656</v>
      </c>
      <c r="BP404" s="37" t="e">
        <f>IF(((#REF!-$BN404)/($BO404-$BN404))&gt;=100%,100%,((#REF!-$BN404)/($BO404-$BN404)))</f>
        <v>#REF!</v>
      </c>
      <c r="BQ404" s="29">
        <f t="shared" si="32"/>
        <v>104940000</v>
      </c>
      <c r="BR404" s="23" t="e">
        <f>+IF(BK404="1 SI","FINALIZADO",IF($BO404&lt;=#REF!,"FINALIZADO","EJECUCIÓN"))</f>
        <v>#REF!</v>
      </c>
      <c r="BS404" s="23">
        <v>104940000</v>
      </c>
      <c r="BT404" s="23">
        <f>+Tabla3[[#This Row],[VALOR TOTAL DE CONTRATO (ANTES DE LIQUIDACIÓN - LIBERACIÓN DE SALDOS)]]-Tabla3[[#This Row],[RECURSO TOTALES DESEMBOLSADOS]]</f>
        <v>0</v>
      </c>
      <c r="BU404" s="23"/>
      <c r="BW404" s="23" t="s">
        <v>98</v>
      </c>
      <c r="BX404" s="23" t="str">
        <f t="shared" si="33"/>
        <v>enero</v>
      </c>
      <c r="BY404" s="23" t="s">
        <v>113</v>
      </c>
      <c r="BZ404" s="23" t="s">
        <v>113</v>
      </c>
      <c r="CA404" s="23" t="s">
        <v>113</v>
      </c>
      <c r="CB404" t="s">
        <v>117</v>
      </c>
      <c r="CC404" t="s">
        <v>118</v>
      </c>
    </row>
    <row r="405" spans="1:81" x14ac:dyDescent="0.25">
      <c r="A405" s="23">
        <v>2024</v>
      </c>
      <c r="B405" s="25">
        <v>383</v>
      </c>
      <c r="C405" s="23" t="s">
        <v>87</v>
      </c>
      <c r="D405" t="s">
        <v>88</v>
      </c>
      <c r="E405" t="s">
        <v>89</v>
      </c>
      <c r="F405" t="s">
        <v>90</v>
      </c>
      <c r="G405" t="s">
        <v>91</v>
      </c>
      <c r="H405" s="23" t="s">
        <v>92</v>
      </c>
      <c r="I405" s="23" t="s">
        <v>119</v>
      </c>
      <c r="J405" t="s">
        <v>2981</v>
      </c>
      <c r="K405" s="23" t="s">
        <v>95</v>
      </c>
      <c r="L405" s="20" t="s">
        <v>179</v>
      </c>
      <c r="M405" s="28" t="s">
        <v>2982</v>
      </c>
      <c r="N405" s="23"/>
      <c r="O405" s="23" t="s">
        <v>98</v>
      </c>
      <c r="P405" s="20" t="s">
        <v>693</v>
      </c>
      <c r="Q405" s="20" t="s">
        <v>693</v>
      </c>
      <c r="R405" t="s">
        <v>2983</v>
      </c>
      <c r="S405" t="s">
        <v>2984</v>
      </c>
      <c r="T405" t="s">
        <v>2985</v>
      </c>
      <c r="U405" s="6">
        <v>60500000</v>
      </c>
      <c r="V405" s="6">
        <v>60500000</v>
      </c>
      <c r="W405" s="29">
        <v>5500000</v>
      </c>
      <c r="X405" s="29">
        <v>0</v>
      </c>
      <c r="Y405" s="23" t="s">
        <v>104</v>
      </c>
      <c r="Z405" t="s">
        <v>98</v>
      </c>
      <c r="AA405" t="s">
        <v>105</v>
      </c>
      <c r="AB405" s="30"/>
      <c r="AC405" s="30"/>
      <c r="AD405" s="30"/>
      <c r="AE405" s="24">
        <v>3524</v>
      </c>
      <c r="AF405" s="31">
        <v>45294</v>
      </c>
      <c r="AG405">
        <v>56924</v>
      </c>
      <c r="AH405" s="26">
        <v>45323</v>
      </c>
      <c r="AI405" s="32" t="s">
        <v>106</v>
      </c>
      <c r="AJ405" t="s">
        <v>697</v>
      </c>
      <c r="AK405" s="33"/>
      <c r="AL405" t="s">
        <v>98</v>
      </c>
      <c r="AM405" s="26">
        <v>45320</v>
      </c>
      <c r="AN405" s="23" t="s">
        <v>108</v>
      </c>
      <c r="AO405" s="23" t="s">
        <v>108</v>
      </c>
      <c r="AP405" t="s">
        <v>109</v>
      </c>
      <c r="AQ405" t="s">
        <v>698</v>
      </c>
      <c r="AR405" t="s">
        <v>699</v>
      </c>
      <c r="AS405" t="s">
        <v>700</v>
      </c>
      <c r="AT405" s="23">
        <v>80111600</v>
      </c>
      <c r="AU405" s="41" t="s">
        <v>2986</v>
      </c>
      <c r="AV405" s="23" t="s">
        <v>113</v>
      </c>
      <c r="AW405" s="20" t="s">
        <v>114</v>
      </c>
      <c r="AX405" s="26">
        <v>45321</v>
      </c>
      <c r="AY405" s="20" t="s">
        <v>115</v>
      </c>
      <c r="AZ405" s="26">
        <v>45321</v>
      </c>
      <c r="BA405" s="26">
        <v>45323</v>
      </c>
      <c r="BB405" s="26">
        <v>45495</v>
      </c>
      <c r="BC405" s="35">
        <f>+Tabla3[[#This Row],[FECHA TERMINACION
(INICIAL)]]-Tabla3[[#This Row],[FECHA INICIO]]</f>
        <v>172</v>
      </c>
      <c r="BD405" s="35">
        <v>11.1</v>
      </c>
      <c r="BE405" t="s">
        <v>883</v>
      </c>
      <c r="BF405" s="29">
        <f>+[1]BD_2!E407</f>
        <v>0</v>
      </c>
      <c r="BG405" s="29">
        <f>[1]BD_2!BA407</f>
        <v>0</v>
      </c>
      <c r="BH405" s="23">
        <f>[1]BD_2!CF407</f>
        <v>0</v>
      </c>
      <c r="BI405" s="23">
        <f>+COUNTIF(Tabla3[[#This Row],[VALOR REDUCIDO]:[TOTAL TIEMPO PRORROGADO EN DÍAS
]],"&lt;&gt;0")</f>
        <v>0</v>
      </c>
      <c r="BJ405" s="23" t="str">
        <f>+[1]BD_2!CG407</f>
        <v>2 NO</v>
      </c>
      <c r="BK405" s="26" t="str">
        <f>[1]BD_2!CL407</f>
        <v>2 NO</v>
      </c>
      <c r="BL405" s="23" t="s">
        <v>113</v>
      </c>
      <c r="BM405">
        <f t="shared" si="34"/>
        <v>172</v>
      </c>
      <c r="BN405" s="36">
        <f t="shared" si="35"/>
        <v>45323</v>
      </c>
      <c r="BO405" s="36">
        <f t="shared" si="36"/>
        <v>45495</v>
      </c>
      <c r="BP405" s="37" t="e">
        <f>IF(((#REF!-$BN405)/($BO405-$BN405))&gt;=100%,100%,((#REF!-$BN405)/($BO405-$BN405)))</f>
        <v>#REF!</v>
      </c>
      <c r="BQ405" s="29">
        <f t="shared" si="32"/>
        <v>60500000</v>
      </c>
      <c r="BR405" s="23" t="e">
        <f>+IF(BK405="1 SI","FINALIZADO",IF($BO405&lt;=#REF!,"FINALIZADO","EJECUCIÓN"))</f>
        <v>#REF!</v>
      </c>
      <c r="BS405" s="23">
        <v>31533333</v>
      </c>
      <c r="BT405" s="23">
        <f>+Tabla3[[#This Row],[VALOR TOTAL DE CONTRATO (ANTES DE LIQUIDACIÓN - LIBERACIÓN DE SALDOS)]]-Tabla3[[#This Row],[RECURSO TOTALES DESEMBOLSADOS]]</f>
        <v>28966667</v>
      </c>
      <c r="BU405" s="23"/>
      <c r="BW405" s="23" t="s">
        <v>98</v>
      </c>
      <c r="BX405" s="23" t="str">
        <f t="shared" si="33"/>
        <v>enero</v>
      </c>
      <c r="BY405" s="23" t="s">
        <v>113</v>
      </c>
      <c r="BZ405" s="23" t="s">
        <v>113</v>
      </c>
      <c r="CA405" s="23" t="s">
        <v>113</v>
      </c>
      <c r="CB405" t="s">
        <v>117</v>
      </c>
      <c r="CC405" t="s">
        <v>118</v>
      </c>
    </row>
    <row r="406" spans="1:81" x14ac:dyDescent="0.25">
      <c r="A406" s="23">
        <v>2024</v>
      </c>
      <c r="B406" s="25" t="s">
        <v>2987</v>
      </c>
      <c r="C406" s="23" t="s">
        <v>87</v>
      </c>
      <c r="D406" t="s">
        <v>88</v>
      </c>
      <c r="E406" t="s">
        <v>89</v>
      </c>
      <c r="F406" t="s">
        <v>90</v>
      </c>
      <c r="G406" t="s">
        <v>91</v>
      </c>
      <c r="H406" s="23" t="s">
        <v>92</v>
      </c>
      <c r="I406" s="23" t="s">
        <v>119</v>
      </c>
      <c r="J406" t="s">
        <v>2988</v>
      </c>
      <c r="K406" s="23" t="s">
        <v>95</v>
      </c>
      <c r="L406" s="20" t="s">
        <v>121</v>
      </c>
      <c r="M406" s="28" t="s">
        <v>2989</v>
      </c>
      <c r="N406" s="23"/>
      <c r="O406" s="23" t="s">
        <v>98</v>
      </c>
      <c r="P406" s="20" t="s">
        <v>693</v>
      </c>
      <c r="Q406" s="20" t="s">
        <v>693</v>
      </c>
      <c r="R406" t="s">
        <v>2983</v>
      </c>
      <c r="S406" t="s">
        <v>2984</v>
      </c>
      <c r="T406" t="s">
        <v>2990</v>
      </c>
      <c r="U406" s="6">
        <v>28966667</v>
      </c>
      <c r="V406" s="6">
        <v>28966667</v>
      </c>
      <c r="W406" s="29">
        <v>5500000</v>
      </c>
      <c r="X406" s="29">
        <v>0</v>
      </c>
      <c r="Y406" s="23" t="s">
        <v>104</v>
      </c>
      <c r="Z406" t="s">
        <v>98</v>
      </c>
      <c r="AA406" t="s">
        <v>105</v>
      </c>
      <c r="AB406" s="30"/>
      <c r="AC406" s="30"/>
      <c r="AD406" s="30"/>
      <c r="AE406" s="24">
        <v>3524</v>
      </c>
      <c r="AF406" s="31">
        <v>45294</v>
      </c>
      <c r="AG406">
        <v>420924</v>
      </c>
      <c r="AH406" s="26">
        <v>45496</v>
      </c>
      <c r="AI406" s="32" t="s">
        <v>106</v>
      </c>
      <c r="AJ406" t="s">
        <v>697</v>
      </c>
      <c r="AK406" s="33"/>
      <c r="AL406" t="s">
        <v>98</v>
      </c>
      <c r="AM406" s="26">
        <v>45496</v>
      </c>
      <c r="AN406" s="23" t="s">
        <v>108</v>
      </c>
      <c r="AO406" s="23" t="s">
        <v>108</v>
      </c>
      <c r="AP406" t="s">
        <v>109</v>
      </c>
      <c r="AQ406" t="s">
        <v>2991</v>
      </c>
      <c r="AR406" t="s">
        <v>2992</v>
      </c>
      <c r="AS406" t="s">
        <v>700</v>
      </c>
      <c r="AT406" s="23">
        <v>80111600</v>
      </c>
      <c r="AU406" s="41" t="s">
        <v>2986</v>
      </c>
      <c r="AV406" s="23" t="s">
        <v>113</v>
      </c>
      <c r="AW406" s="20" t="s">
        <v>114</v>
      </c>
      <c r="AX406" s="26">
        <v>45496</v>
      </c>
      <c r="AY406" s="23" t="s">
        <v>115</v>
      </c>
      <c r="AZ406" s="26">
        <v>45496</v>
      </c>
      <c r="BA406" s="26">
        <v>45496</v>
      </c>
      <c r="BB406" s="26">
        <v>45656</v>
      </c>
      <c r="BC406" s="35">
        <f>+Tabla3[[#This Row],[FECHA TERMINACION
(INICIAL)]]-Tabla3[[#This Row],[FECHA INICIO]]</f>
        <v>160</v>
      </c>
      <c r="BD406" s="35">
        <f>+Tabla3[[#This Row],[PLAZO DE EJECUCIÓN EN DÍAS (INICIAL)]]/30</f>
        <v>5.333333333333333</v>
      </c>
      <c r="BE406" t="s">
        <v>2993</v>
      </c>
      <c r="BF406" s="29">
        <f>+[1]BD_2!E408</f>
        <v>0</v>
      </c>
      <c r="BG406" s="29">
        <f>[1]BD_2!BA408</f>
        <v>0</v>
      </c>
      <c r="BH406" s="23">
        <f>[1]BD_2!CF408</f>
        <v>0</v>
      </c>
      <c r="BI406" s="23">
        <f>+COUNTIF(Tabla3[[#This Row],[VALOR REDUCIDO]:[TOTAL TIEMPO PRORROGADO EN DÍAS
]],"&lt;&gt;0")</f>
        <v>0</v>
      </c>
      <c r="BJ406" s="23" t="str">
        <f>+[1]BD_2!CG408</f>
        <v>2 NO</v>
      </c>
      <c r="BK406" s="26" t="str">
        <f>[1]BD_2!CL408</f>
        <v>2 NO</v>
      </c>
      <c r="BL406" s="23" t="s">
        <v>98</v>
      </c>
      <c r="BM406">
        <f>$BO406-$BN406</f>
        <v>160</v>
      </c>
      <c r="BN406" s="36">
        <f>$BA406</f>
        <v>45496</v>
      </c>
      <c r="BO406" s="36">
        <f>$BB406+$BH406</f>
        <v>45656</v>
      </c>
      <c r="BP406" s="37" t="e">
        <f>IF(((#REF!-$BN406)/($BO406-$BN406))&gt;=100%,100%,((#REF!-$BN406)/($BO406-$BN406)))</f>
        <v>#REF!</v>
      </c>
      <c r="BQ406" s="29">
        <f t="shared" si="32"/>
        <v>28966667</v>
      </c>
      <c r="BR406" s="23" t="e">
        <f>+IF(BK406="1 SI","FINALIZADO",IF($BO406&lt;=#REF!,"FINALIZADO","EJECUCIÓN"))</f>
        <v>#REF!</v>
      </c>
      <c r="BS406" s="23">
        <v>28966667</v>
      </c>
      <c r="BT406" s="23">
        <f>+Tabla3[[#This Row],[VALOR TOTAL DE CONTRATO (ANTES DE LIQUIDACIÓN - LIBERACIÓN DE SALDOS)]]-Tabla3[[#This Row],[RECURSO TOTALES DESEMBOLSADOS]]</f>
        <v>0</v>
      </c>
      <c r="BU406" s="23"/>
      <c r="BW406" s="23" t="s">
        <v>98</v>
      </c>
      <c r="BX406" s="23" t="str">
        <f t="shared" si="33"/>
        <v>julio</v>
      </c>
      <c r="BY406" s="23" t="s">
        <v>113</v>
      </c>
      <c r="BZ406" s="23" t="s">
        <v>113</v>
      </c>
      <c r="CA406" s="23" t="s">
        <v>113</v>
      </c>
      <c r="CB406" t="s">
        <v>117</v>
      </c>
      <c r="CC406" t="s">
        <v>118</v>
      </c>
    </row>
    <row r="407" spans="1:81" x14ac:dyDescent="0.25">
      <c r="A407" s="23">
        <v>2024</v>
      </c>
      <c r="B407" s="25">
        <v>384</v>
      </c>
      <c r="C407" s="23" t="s">
        <v>87</v>
      </c>
      <c r="D407" t="s">
        <v>88</v>
      </c>
      <c r="E407" t="s">
        <v>89</v>
      </c>
      <c r="F407" t="s">
        <v>90</v>
      </c>
      <c r="G407" t="s">
        <v>91</v>
      </c>
      <c r="H407" s="23" t="s">
        <v>92</v>
      </c>
      <c r="I407" s="23" t="s">
        <v>119</v>
      </c>
      <c r="J407" t="s">
        <v>2994</v>
      </c>
      <c r="K407" s="23" t="s">
        <v>95</v>
      </c>
      <c r="L407" s="20" t="s">
        <v>2522</v>
      </c>
      <c r="M407" s="28" t="s">
        <v>2995</v>
      </c>
      <c r="N407" s="23"/>
      <c r="O407" s="23" t="s">
        <v>98</v>
      </c>
      <c r="P407" s="20" t="s">
        <v>764</v>
      </c>
      <c r="Q407" s="20" t="s">
        <v>764</v>
      </c>
      <c r="R407" t="s">
        <v>2996</v>
      </c>
      <c r="S407" t="s">
        <v>2997</v>
      </c>
      <c r="T407" t="s">
        <v>2998</v>
      </c>
      <c r="U407" s="6">
        <v>72000000</v>
      </c>
      <c r="V407" s="6">
        <v>72000000</v>
      </c>
      <c r="W407" s="29">
        <v>7200000</v>
      </c>
      <c r="X407" s="29">
        <v>0</v>
      </c>
      <c r="Y407" s="23" t="s">
        <v>104</v>
      </c>
      <c r="Z407" t="s">
        <v>98</v>
      </c>
      <c r="AA407" t="s">
        <v>105</v>
      </c>
      <c r="AB407" s="30"/>
      <c r="AC407" s="30"/>
      <c r="AD407" s="30"/>
      <c r="AE407" s="24">
        <v>6824</v>
      </c>
      <c r="AF407" s="31">
        <v>45295</v>
      </c>
      <c r="AG407">
        <v>56324</v>
      </c>
      <c r="AH407" s="26">
        <v>45323</v>
      </c>
      <c r="AI407" s="32" t="s">
        <v>106</v>
      </c>
      <c r="AJ407" t="s">
        <v>768</v>
      </c>
      <c r="AK407" s="33"/>
      <c r="AL407" t="s">
        <v>98</v>
      </c>
      <c r="AM407" s="26">
        <v>45321</v>
      </c>
      <c r="AN407" s="23" t="s">
        <v>108</v>
      </c>
      <c r="AO407" s="23" t="s">
        <v>108</v>
      </c>
      <c r="AP407" t="s">
        <v>109</v>
      </c>
      <c r="AQ407" t="s">
        <v>769</v>
      </c>
      <c r="AR407" t="s">
        <v>770</v>
      </c>
      <c r="AS407" t="s">
        <v>771</v>
      </c>
      <c r="AT407" s="23">
        <v>80111600</v>
      </c>
      <c r="AU407" s="41" t="s">
        <v>2999</v>
      </c>
      <c r="AV407" s="23" t="s">
        <v>113</v>
      </c>
      <c r="AW407" s="20" t="s">
        <v>114</v>
      </c>
      <c r="AX407" s="26">
        <v>45322</v>
      </c>
      <c r="AY407" s="20" t="s">
        <v>115</v>
      </c>
      <c r="AZ407" s="26">
        <v>45322</v>
      </c>
      <c r="BA407" s="26">
        <v>45323</v>
      </c>
      <c r="BB407" s="26">
        <v>45626</v>
      </c>
      <c r="BC407" s="35">
        <f>+Tabla3[[#This Row],[FECHA TERMINACION
(INICIAL)]]-Tabla3[[#This Row],[FECHA INICIO]]</f>
        <v>303</v>
      </c>
      <c r="BD407" s="35">
        <f>+Tabla3[[#This Row],[PLAZO DE EJECUCIÓN EN DÍAS (INICIAL)]]/30</f>
        <v>10.1</v>
      </c>
      <c r="BE407" t="s">
        <v>3000</v>
      </c>
      <c r="BF407" s="29">
        <f>+[1]BD_2!E409</f>
        <v>0</v>
      </c>
      <c r="BG407" s="29">
        <f>[1]BD_2!BA409</f>
        <v>0</v>
      </c>
      <c r="BH407" s="23">
        <f>[1]BD_2!CF409</f>
        <v>0</v>
      </c>
      <c r="BI407" s="23">
        <f>+COUNTIF(Tabla3[[#This Row],[VALOR REDUCIDO]:[TOTAL TIEMPO PRORROGADO EN DÍAS
]],"&lt;&gt;0")</f>
        <v>0</v>
      </c>
      <c r="BJ407" s="23" t="str">
        <f>+[1]BD_2!CG409</f>
        <v>2 NO</v>
      </c>
      <c r="BK407" s="26" t="str">
        <f>[1]BD_2!CL409</f>
        <v>2 NO</v>
      </c>
      <c r="BL407" s="23" t="s">
        <v>98</v>
      </c>
      <c r="BM407">
        <f t="shared" si="34"/>
        <v>303</v>
      </c>
      <c r="BN407" s="36">
        <f t="shared" si="35"/>
        <v>45323</v>
      </c>
      <c r="BO407" s="36">
        <f t="shared" si="36"/>
        <v>45626</v>
      </c>
      <c r="BP407" s="37" t="e">
        <f>IF(((#REF!-$BN407)/($BO407-$BN407))&gt;=100%,100%,((#REF!-$BN407)/($BO407-$BN407)))</f>
        <v>#REF!</v>
      </c>
      <c r="BQ407" s="29">
        <f t="shared" si="32"/>
        <v>72000000</v>
      </c>
      <c r="BR407" s="23" t="e">
        <f>+IF(BK407="1 SI","FINALIZADO",IF($BO407&lt;=#REF!,"FINALIZADO","EJECUCIÓN"))</f>
        <v>#REF!</v>
      </c>
      <c r="BS407" s="23">
        <v>72000000</v>
      </c>
      <c r="BT407" s="23">
        <f>+Tabla3[[#This Row],[VALOR TOTAL DE CONTRATO (ANTES DE LIQUIDACIÓN - LIBERACIÓN DE SALDOS)]]-Tabla3[[#This Row],[RECURSO TOTALES DESEMBOLSADOS]]</f>
        <v>0</v>
      </c>
      <c r="BU407" s="23"/>
      <c r="BW407" s="23" t="s">
        <v>98</v>
      </c>
      <c r="BX407" s="23" t="str">
        <f t="shared" si="33"/>
        <v>enero</v>
      </c>
      <c r="BY407" s="23" t="s">
        <v>113</v>
      </c>
      <c r="BZ407" s="23" t="s">
        <v>113</v>
      </c>
      <c r="CA407" s="23" t="s">
        <v>113</v>
      </c>
      <c r="CB407" t="s">
        <v>117</v>
      </c>
      <c r="CC407" t="s">
        <v>118</v>
      </c>
    </row>
    <row r="408" spans="1:81" x14ac:dyDescent="0.25">
      <c r="A408" s="23">
        <v>2024</v>
      </c>
      <c r="B408" s="25">
        <v>385</v>
      </c>
      <c r="C408" s="23" t="s">
        <v>87</v>
      </c>
      <c r="D408" t="s">
        <v>88</v>
      </c>
      <c r="E408" t="s">
        <v>89</v>
      </c>
      <c r="F408" t="s">
        <v>90</v>
      </c>
      <c r="G408" t="s">
        <v>91</v>
      </c>
      <c r="H408" s="23" t="s">
        <v>92</v>
      </c>
      <c r="I408" s="23" t="s">
        <v>119</v>
      </c>
      <c r="J408" t="s">
        <v>3001</v>
      </c>
      <c r="K408" s="23" t="s">
        <v>95</v>
      </c>
      <c r="L408" s="20" t="s">
        <v>3002</v>
      </c>
      <c r="M408" s="28" t="s">
        <v>3003</v>
      </c>
      <c r="N408" s="23"/>
      <c r="O408" s="23" t="s">
        <v>98</v>
      </c>
      <c r="P408" s="20" t="s">
        <v>764</v>
      </c>
      <c r="Q408" s="20" t="s">
        <v>764</v>
      </c>
      <c r="R408" t="s">
        <v>3004</v>
      </c>
      <c r="S408" t="s">
        <v>3005</v>
      </c>
      <c r="T408" t="s">
        <v>3006</v>
      </c>
      <c r="U408" s="6">
        <v>52500000</v>
      </c>
      <c r="V408" s="6">
        <v>52500000</v>
      </c>
      <c r="W408" s="29">
        <v>5250000</v>
      </c>
      <c r="X408" s="29">
        <v>0</v>
      </c>
      <c r="Y408" s="23" t="s">
        <v>104</v>
      </c>
      <c r="Z408" t="s">
        <v>98</v>
      </c>
      <c r="AA408" t="s">
        <v>105</v>
      </c>
      <c r="AB408" s="30"/>
      <c r="AC408" s="30"/>
      <c r="AD408" s="30"/>
      <c r="AE408" s="24">
        <v>6824</v>
      </c>
      <c r="AF408" s="31">
        <v>45295</v>
      </c>
      <c r="AG408">
        <v>62324</v>
      </c>
      <c r="AH408" s="26">
        <v>45324</v>
      </c>
      <c r="AI408" s="32" t="s">
        <v>106</v>
      </c>
      <c r="AJ408" t="s">
        <v>768</v>
      </c>
      <c r="AK408" s="33"/>
      <c r="AL408" t="s">
        <v>98</v>
      </c>
      <c r="AM408" s="26">
        <v>45322</v>
      </c>
      <c r="AN408" s="23" t="s">
        <v>108</v>
      </c>
      <c r="AO408" s="23" t="s">
        <v>108</v>
      </c>
      <c r="AP408" t="s">
        <v>109</v>
      </c>
      <c r="AQ408" t="s">
        <v>769</v>
      </c>
      <c r="AR408" t="s">
        <v>770</v>
      </c>
      <c r="AS408" t="s">
        <v>771</v>
      </c>
      <c r="AT408" s="23">
        <v>80111600</v>
      </c>
      <c r="AU408" s="41" t="s">
        <v>3007</v>
      </c>
      <c r="AV408" s="23" t="s">
        <v>113</v>
      </c>
      <c r="AW408" s="20" t="s">
        <v>114</v>
      </c>
      <c r="AX408" s="26">
        <v>45323</v>
      </c>
      <c r="AY408" s="20" t="s">
        <v>144</v>
      </c>
      <c r="AZ408" s="26">
        <v>45323</v>
      </c>
      <c r="BA408" s="26">
        <v>45324</v>
      </c>
      <c r="BB408" s="26">
        <v>45627</v>
      </c>
      <c r="BC408" s="35">
        <f>+Tabla3[[#This Row],[FECHA TERMINACION
(INICIAL)]]-Tabla3[[#This Row],[FECHA INICIO]]</f>
        <v>303</v>
      </c>
      <c r="BD408" s="35">
        <f>+Tabla3[[#This Row],[PLAZO DE EJECUCIÓN EN DÍAS (INICIAL)]]/30</f>
        <v>10.1</v>
      </c>
      <c r="BE408" t="s">
        <v>3008</v>
      </c>
      <c r="BF408" s="29">
        <f>+[1]BD_2!E410</f>
        <v>0</v>
      </c>
      <c r="BG408" s="29">
        <f>[1]BD_2!BA410</f>
        <v>0</v>
      </c>
      <c r="BH408" s="23">
        <f>[1]BD_2!CF410</f>
        <v>0</v>
      </c>
      <c r="BI408" s="23">
        <f>+COUNTIF(Tabla3[[#This Row],[VALOR REDUCIDO]:[TOTAL TIEMPO PRORROGADO EN DÍAS
]],"&lt;&gt;0")</f>
        <v>0</v>
      </c>
      <c r="BJ408" s="23" t="str">
        <f>+[1]BD_2!CG410</f>
        <v>2 NO</v>
      </c>
      <c r="BK408" s="26" t="str">
        <f>[1]BD_2!CL410</f>
        <v>2 NO</v>
      </c>
      <c r="BL408" s="23" t="s">
        <v>98</v>
      </c>
      <c r="BM408">
        <f t="shared" si="34"/>
        <v>303</v>
      </c>
      <c r="BN408" s="36">
        <f t="shared" si="35"/>
        <v>45324</v>
      </c>
      <c r="BO408" s="36">
        <f t="shared" si="36"/>
        <v>45627</v>
      </c>
      <c r="BP408" s="37" t="e">
        <f>IF(((#REF!-$BN408)/($BO408-$BN408))&gt;=100%,100%,((#REF!-$BN408)/($BO408-$BN408)))</f>
        <v>#REF!</v>
      </c>
      <c r="BQ408" s="29">
        <f t="shared" si="32"/>
        <v>52500000</v>
      </c>
      <c r="BR408" s="23" t="e">
        <f>+IF(BK408="1 SI","FINALIZADO",IF($BO408&lt;=#REF!,"FINALIZADO","EJECUCIÓN"))</f>
        <v>#REF!</v>
      </c>
      <c r="BS408" s="23">
        <v>52500000</v>
      </c>
      <c r="BT408" s="23">
        <f>+Tabla3[[#This Row],[VALOR TOTAL DE CONTRATO (ANTES DE LIQUIDACIÓN - LIBERACIÓN DE SALDOS)]]-Tabla3[[#This Row],[RECURSO TOTALES DESEMBOLSADOS]]</f>
        <v>0</v>
      </c>
      <c r="BU408" s="23"/>
      <c r="BW408" s="23" t="s">
        <v>98</v>
      </c>
      <c r="BX408" s="23" t="str">
        <f t="shared" si="33"/>
        <v>enero</v>
      </c>
      <c r="BY408" s="23" t="s">
        <v>113</v>
      </c>
      <c r="BZ408" s="23" t="s">
        <v>113</v>
      </c>
      <c r="CA408" s="23" t="s">
        <v>113</v>
      </c>
      <c r="CB408" t="s">
        <v>117</v>
      </c>
      <c r="CC408" t="s">
        <v>118</v>
      </c>
    </row>
    <row r="409" spans="1:81" x14ac:dyDescent="0.25">
      <c r="A409" s="23">
        <v>2024</v>
      </c>
      <c r="B409" s="25">
        <v>386</v>
      </c>
      <c r="C409" s="23" t="s">
        <v>87</v>
      </c>
      <c r="D409" t="s">
        <v>88</v>
      </c>
      <c r="E409" t="s">
        <v>89</v>
      </c>
      <c r="F409" t="s">
        <v>90</v>
      </c>
      <c r="G409" t="s">
        <v>91</v>
      </c>
      <c r="H409" s="23" t="s">
        <v>92</v>
      </c>
      <c r="I409" s="23" t="s">
        <v>119</v>
      </c>
      <c r="J409" t="s">
        <v>3009</v>
      </c>
      <c r="K409" s="23" t="s">
        <v>95</v>
      </c>
      <c r="L409" s="20" t="s">
        <v>358</v>
      </c>
      <c r="M409" s="28" t="s">
        <v>3003</v>
      </c>
      <c r="N409" s="23"/>
      <c r="O409" s="23" t="s">
        <v>98</v>
      </c>
      <c r="P409" s="20" t="s">
        <v>1552</v>
      </c>
      <c r="Q409" s="20" t="s">
        <v>1552</v>
      </c>
      <c r="R409" t="s">
        <v>3010</v>
      </c>
      <c r="S409" t="s">
        <v>3011</v>
      </c>
      <c r="T409" s="29" t="s">
        <v>3012</v>
      </c>
      <c r="U409" s="29">
        <v>99000000</v>
      </c>
      <c r="V409" s="29">
        <v>99000000</v>
      </c>
      <c r="W409" s="60">
        <v>9000000</v>
      </c>
      <c r="X409" s="60">
        <v>0</v>
      </c>
      <c r="Y409" s="23" t="s">
        <v>104</v>
      </c>
      <c r="Z409" t="s">
        <v>98</v>
      </c>
      <c r="AA409" t="s">
        <v>105</v>
      </c>
      <c r="AB409" s="30">
        <f>+Tabla3[[#This Row],[VALOR DEL CONTRATO
(EN NUMEROS)]]-Tabla3[[#This Row],[VALOR RECURSOS (MADS/FONAM)]]</f>
        <v>0</v>
      </c>
      <c r="AC409" s="30"/>
      <c r="AD409" s="30"/>
      <c r="AE409" s="24">
        <v>7724</v>
      </c>
      <c r="AF409" s="31">
        <v>45295</v>
      </c>
      <c r="AG409">
        <v>57624</v>
      </c>
      <c r="AH409" s="53">
        <v>45323</v>
      </c>
      <c r="AI409" s="32" t="s">
        <v>106</v>
      </c>
      <c r="AJ409" t="s">
        <v>2615</v>
      </c>
      <c r="AK409" s="33"/>
      <c r="AL409" t="s">
        <v>98</v>
      </c>
      <c r="AM409" s="53">
        <v>45321</v>
      </c>
      <c r="AN409" s="23" t="s">
        <v>108</v>
      </c>
      <c r="AO409" s="23" t="s">
        <v>108</v>
      </c>
      <c r="AP409" t="s">
        <v>109</v>
      </c>
      <c r="AQ409" t="s">
        <v>1482</v>
      </c>
      <c r="AR409" t="s">
        <v>2141</v>
      </c>
      <c r="AS409" s="23" t="s">
        <v>2142</v>
      </c>
      <c r="AT409" s="23">
        <v>80111600</v>
      </c>
      <c r="AU409" s="20" t="s">
        <v>3013</v>
      </c>
      <c r="AV409" s="23" t="s">
        <v>113</v>
      </c>
      <c r="AW409" s="20" t="s">
        <v>114</v>
      </c>
      <c r="AX409" s="53">
        <v>45322</v>
      </c>
      <c r="AY409" s="20" t="s">
        <v>115</v>
      </c>
      <c r="AZ409" s="53">
        <v>45322</v>
      </c>
      <c r="BA409" s="26">
        <v>45323</v>
      </c>
      <c r="BB409" s="26">
        <v>45656</v>
      </c>
      <c r="BC409" s="35">
        <f>+Tabla3[[#This Row],[FECHA TERMINACION
(INICIAL)]]-Tabla3[[#This Row],[FECHA INICIO]]</f>
        <v>333</v>
      </c>
      <c r="BD409" s="65">
        <f>+Tabla3[[#This Row],[PLAZO DE EJECUCIÓN EN DÍAS (INICIAL)]]/30</f>
        <v>11.1</v>
      </c>
      <c r="BE409" t="s">
        <v>2481</v>
      </c>
      <c r="BF409" s="29">
        <f>+[1]BD_2!E411</f>
        <v>0</v>
      </c>
      <c r="BG409" s="29">
        <f>[1]BD_2!BA411</f>
        <v>0</v>
      </c>
      <c r="BH409" s="23">
        <f>[1]BD_2!CF411</f>
        <v>0</v>
      </c>
      <c r="BI409" s="23">
        <f>+COUNTIF(Tabla3[[#This Row],[VALOR REDUCIDO]:[TOTAL TIEMPO PRORROGADO EN DÍAS
]],"&lt;&gt;0")</f>
        <v>0</v>
      </c>
      <c r="BJ409" s="23" t="str">
        <f>+[1]BD_2!CG411</f>
        <v>2 NO</v>
      </c>
      <c r="BK409" s="26" t="str">
        <f>[1]BD_2!CL411</f>
        <v>2 NO</v>
      </c>
      <c r="BL409" s="23" t="s">
        <v>98</v>
      </c>
      <c r="BM409">
        <f t="shared" si="34"/>
        <v>333</v>
      </c>
      <c r="BN409" s="36">
        <f t="shared" si="35"/>
        <v>45323</v>
      </c>
      <c r="BO409" s="36">
        <f t="shared" si="36"/>
        <v>45656</v>
      </c>
      <c r="BP409" s="37" t="e">
        <f>IF(((#REF!-$BN409)/($BO409-$BN409))&gt;=100%,100%,((#REF!-$BN409)/($BO409-$BN409)))</f>
        <v>#REF!</v>
      </c>
      <c r="BQ409" s="29">
        <f t="shared" si="32"/>
        <v>99000000</v>
      </c>
      <c r="BR409" s="23" t="e">
        <f>+IF(BK409="1 SI","FINALIZADO",IF($BO409&lt;=#REF!,"FINALIZADO","EJECUCIÓN"))</f>
        <v>#REF!</v>
      </c>
      <c r="BS409" s="23">
        <v>99000000</v>
      </c>
      <c r="BT409" s="23">
        <f>+Tabla3[[#This Row],[VALOR TOTAL DE CONTRATO (ANTES DE LIQUIDACIÓN - LIBERACIÓN DE SALDOS)]]-Tabla3[[#This Row],[RECURSO TOTALES DESEMBOLSADOS]]</f>
        <v>0</v>
      </c>
      <c r="BU409" s="66"/>
      <c r="BW409" s="23" t="s">
        <v>98</v>
      </c>
      <c r="BX409" s="23" t="str">
        <f t="shared" si="33"/>
        <v>enero</v>
      </c>
      <c r="BY409" s="23" t="s">
        <v>113</v>
      </c>
      <c r="BZ409" s="23" t="s">
        <v>113</v>
      </c>
      <c r="CA409" s="23" t="s">
        <v>113</v>
      </c>
      <c r="CB409" t="s">
        <v>117</v>
      </c>
      <c r="CC409" t="s">
        <v>118</v>
      </c>
    </row>
    <row r="410" spans="1:81" x14ac:dyDescent="0.25">
      <c r="A410" s="23">
        <v>2024</v>
      </c>
      <c r="B410" s="25">
        <v>387</v>
      </c>
      <c r="C410" s="23" t="s">
        <v>87</v>
      </c>
      <c r="D410" t="s">
        <v>88</v>
      </c>
      <c r="E410" t="s">
        <v>89</v>
      </c>
      <c r="F410" t="s">
        <v>90</v>
      </c>
      <c r="G410" t="s">
        <v>91</v>
      </c>
      <c r="H410" s="23" t="s">
        <v>92</v>
      </c>
      <c r="I410" s="23" t="s">
        <v>119</v>
      </c>
      <c r="J410" t="s">
        <v>3014</v>
      </c>
      <c r="K410" s="23" t="s">
        <v>95</v>
      </c>
      <c r="L410" s="20" t="s">
        <v>121</v>
      </c>
      <c r="M410" s="28" t="s">
        <v>3015</v>
      </c>
      <c r="N410" s="23"/>
      <c r="O410" s="23" t="s">
        <v>98</v>
      </c>
      <c r="P410" s="20" t="s">
        <v>1552</v>
      </c>
      <c r="Q410" s="20" t="s">
        <v>1552</v>
      </c>
      <c r="R410" t="s">
        <v>3016</v>
      </c>
      <c r="S410" t="s">
        <v>3017</v>
      </c>
      <c r="T410" t="s">
        <v>3018</v>
      </c>
      <c r="U410" s="29">
        <v>130007500</v>
      </c>
      <c r="V410" s="29">
        <v>130007500</v>
      </c>
      <c r="W410" s="60">
        <v>12075000</v>
      </c>
      <c r="X410" s="60">
        <v>0</v>
      </c>
      <c r="Y410" s="23" t="s">
        <v>104</v>
      </c>
      <c r="Z410" t="s">
        <v>98</v>
      </c>
      <c r="AA410" t="s">
        <v>105</v>
      </c>
      <c r="AB410" s="30">
        <f>+Tabla3[[#This Row],[VALOR DEL CONTRATO
(EN NUMEROS)]]-Tabla3[[#This Row],[VALOR RECURSOS (MADS/FONAM)]]</f>
        <v>0</v>
      </c>
      <c r="AC410" s="30"/>
      <c r="AD410" s="30"/>
      <c r="AE410" s="24">
        <v>7724</v>
      </c>
      <c r="AF410" s="31">
        <v>45295</v>
      </c>
      <c r="AG410">
        <v>67024</v>
      </c>
      <c r="AH410" s="53">
        <v>45328</v>
      </c>
      <c r="AI410" s="32" t="s">
        <v>106</v>
      </c>
      <c r="AJ410" t="s">
        <v>2615</v>
      </c>
      <c r="AK410" s="33"/>
      <c r="AL410" t="s">
        <v>98</v>
      </c>
      <c r="AM410" s="26">
        <v>45323</v>
      </c>
      <c r="AN410" s="23" t="s">
        <v>108</v>
      </c>
      <c r="AO410" s="23" t="s">
        <v>108</v>
      </c>
      <c r="AP410" t="s">
        <v>109</v>
      </c>
      <c r="AQ410" t="s">
        <v>1482</v>
      </c>
      <c r="AR410" t="s">
        <v>2141</v>
      </c>
      <c r="AS410" s="23" t="s">
        <v>2142</v>
      </c>
      <c r="AT410" s="23">
        <v>80111600</v>
      </c>
      <c r="AU410" s="20" t="s">
        <v>3019</v>
      </c>
      <c r="AV410" s="23" t="s">
        <v>113</v>
      </c>
      <c r="AW410" s="20" t="s">
        <v>114</v>
      </c>
      <c r="AX410" s="53">
        <v>45324</v>
      </c>
      <c r="AY410" s="20" t="s">
        <v>115</v>
      </c>
      <c r="AZ410" s="53">
        <v>45324</v>
      </c>
      <c r="BA410" s="26">
        <v>45328</v>
      </c>
      <c r="BB410" s="62">
        <v>45655</v>
      </c>
      <c r="BC410" s="35">
        <f>+Tabla3[[#This Row],[FECHA TERMINACION
(INICIAL)]]-Tabla3[[#This Row],[FECHA INICIO]]</f>
        <v>327</v>
      </c>
      <c r="BD410" s="65">
        <f>+Tabla3[[#This Row],[PLAZO DE EJECUCIÓN EN DÍAS (INICIAL)]]/30</f>
        <v>10.9</v>
      </c>
      <c r="BE410" t="s">
        <v>3020</v>
      </c>
      <c r="BF410" s="29">
        <f>+[1]BD_2!E412</f>
        <v>0</v>
      </c>
      <c r="BG410" s="29">
        <f>[1]BD_2!BA412</f>
        <v>0</v>
      </c>
      <c r="BH410" s="23">
        <f>[1]BD_2!CF412</f>
        <v>0</v>
      </c>
      <c r="BI410" s="23">
        <f>+COUNTIF(Tabla3[[#This Row],[VALOR REDUCIDO]:[TOTAL TIEMPO PRORROGADO EN DÍAS
]],"&lt;&gt;0")</f>
        <v>0</v>
      </c>
      <c r="BJ410" s="23" t="str">
        <f>+[1]BD_2!CG412</f>
        <v>2 NO</v>
      </c>
      <c r="BK410" s="26" t="str">
        <f>[1]BD_2!CL412</f>
        <v>2 NO</v>
      </c>
      <c r="BL410" s="23" t="s">
        <v>98</v>
      </c>
      <c r="BM410">
        <f t="shared" si="34"/>
        <v>327</v>
      </c>
      <c r="BN410" s="36">
        <f t="shared" si="35"/>
        <v>45328</v>
      </c>
      <c r="BO410" s="36">
        <f t="shared" si="36"/>
        <v>45655</v>
      </c>
      <c r="BP410" s="37" t="e">
        <f>IF(((#REF!-$BN410)/($BO410-$BN410))&gt;=100%,100%,((#REF!-$BN410)/($BO410-$BN410)))</f>
        <v>#REF!</v>
      </c>
      <c r="BQ410" s="29">
        <f t="shared" si="32"/>
        <v>130007500</v>
      </c>
      <c r="BR410" s="23" t="e">
        <f>+IF(BK410="1 SI","FINALIZADO",IF($BO410&lt;=#REF!,"FINALIZADO","EJECUCIÓN"))</f>
        <v>#REF!</v>
      </c>
      <c r="BS410" s="23">
        <v>118737500</v>
      </c>
      <c r="BT410" s="23">
        <f>+Tabla3[[#This Row],[VALOR TOTAL DE CONTRATO (ANTES DE LIQUIDACIÓN - LIBERACIÓN DE SALDOS)]]-Tabla3[[#This Row],[RECURSO TOTALES DESEMBOLSADOS]]</f>
        <v>11270000</v>
      </c>
      <c r="BU410" s="66"/>
      <c r="BW410" s="23" t="s">
        <v>98</v>
      </c>
      <c r="BX410" s="23" t="str">
        <f t="shared" si="33"/>
        <v>febrero</v>
      </c>
      <c r="BY410" s="23" t="s">
        <v>113</v>
      </c>
      <c r="BZ410" s="23" t="s">
        <v>113</v>
      </c>
      <c r="CA410" s="23" t="s">
        <v>113</v>
      </c>
      <c r="CB410" t="s">
        <v>117</v>
      </c>
      <c r="CC410" t="s">
        <v>118</v>
      </c>
    </row>
    <row r="411" spans="1:81" x14ac:dyDescent="0.25">
      <c r="A411" s="23">
        <v>2024</v>
      </c>
      <c r="B411" s="25">
        <v>388</v>
      </c>
      <c r="C411" s="23" t="s">
        <v>87</v>
      </c>
      <c r="D411" t="s">
        <v>88</v>
      </c>
      <c r="E411" t="s">
        <v>89</v>
      </c>
      <c r="F411" t="s">
        <v>90</v>
      </c>
      <c r="G411" t="s">
        <v>91</v>
      </c>
      <c r="H411" s="23" t="s">
        <v>92</v>
      </c>
      <c r="I411" s="23" t="s">
        <v>119</v>
      </c>
      <c r="J411" t="s">
        <v>3021</v>
      </c>
      <c r="K411" s="23" t="s">
        <v>95</v>
      </c>
      <c r="L411" s="20" t="s">
        <v>2850</v>
      </c>
      <c r="M411" s="28" t="s">
        <v>3022</v>
      </c>
      <c r="N411" s="23"/>
      <c r="O411" s="23" t="s">
        <v>98</v>
      </c>
      <c r="P411" s="20" t="s">
        <v>100</v>
      </c>
      <c r="Q411" s="20" t="s">
        <v>100</v>
      </c>
      <c r="R411" t="s">
        <v>2138</v>
      </c>
      <c r="S411" t="s">
        <v>2139</v>
      </c>
      <c r="T411" t="s">
        <v>3023</v>
      </c>
      <c r="U411" s="29">
        <v>126000000</v>
      </c>
      <c r="V411" s="29">
        <v>126000000</v>
      </c>
      <c r="W411" s="60">
        <v>14000000</v>
      </c>
      <c r="X411" s="60">
        <v>0</v>
      </c>
      <c r="Y411" s="23" t="s">
        <v>104</v>
      </c>
      <c r="Z411" t="s">
        <v>98</v>
      </c>
      <c r="AA411" t="s">
        <v>105</v>
      </c>
      <c r="AB411" s="30">
        <f>+Tabla3[[#This Row],[VALOR DEL CONTRATO
(EN NUMEROS)]]-Tabla3[[#This Row],[VALOR RECURSOS (MADS/FONAM)]]</f>
        <v>0</v>
      </c>
      <c r="AC411" s="30"/>
      <c r="AD411" s="30"/>
      <c r="AE411" s="24">
        <v>1824</v>
      </c>
      <c r="AF411" s="61">
        <v>45294</v>
      </c>
      <c r="AG411">
        <v>56524</v>
      </c>
      <c r="AH411" s="53">
        <v>45323</v>
      </c>
      <c r="AI411" s="32" t="s">
        <v>106</v>
      </c>
      <c r="AJ411" t="s">
        <v>107</v>
      </c>
      <c r="AK411" s="33">
        <v>202300000000289</v>
      </c>
      <c r="AL411" t="s">
        <v>98</v>
      </c>
      <c r="AM411" s="53">
        <v>45321</v>
      </c>
      <c r="AN411" s="23" t="s">
        <v>3024</v>
      </c>
      <c r="AO411" s="23" t="s">
        <v>3025</v>
      </c>
      <c r="AP411" t="s">
        <v>109</v>
      </c>
      <c r="AQ411" t="s">
        <v>1482</v>
      </c>
      <c r="AR411" t="s">
        <v>2141</v>
      </c>
      <c r="AS411" t="s">
        <v>2142</v>
      </c>
      <c r="AT411" s="23">
        <v>80111600</v>
      </c>
      <c r="AU411" s="20" t="s">
        <v>3026</v>
      </c>
      <c r="AV411" s="23" t="s">
        <v>113</v>
      </c>
      <c r="AW411" s="20" t="s">
        <v>114</v>
      </c>
      <c r="AX411" s="53">
        <v>45322</v>
      </c>
      <c r="AY411" s="20" t="s">
        <v>115</v>
      </c>
      <c r="AZ411" s="53">
        <v>45322</v>
      </c>
      <c r="BA411" s="26">
        <v>45323</v>
      </c>
      <c r="BB411" s="62">
        <v>45587</v>
      </c>
      <c r="BC411" s="35">
        <f>+Tabla3[[#This Row],[FECHA TERMINACION
(INICIAL)]]-Tabla3[[#This Row],[FECHA INICIO]]</f>
        <v>264</v>
      </c>
      <c r="BD411" s="65">
        <f>+Tabla3[[#This Row],[PLAZO DE EJECUCIÓN EN DÍAS (INICIAL)]]/30</f>
        <v>8.8000000000000007</v>
      </c>
      <c r="BE411" t="s">
        <v>3027</v>
      </c>
      <c r="BF411" s="29">
        <f>+[1]BD_2!E413</f>
        <v>0</v>
      </c>
      <c r="BG411" s="29">
        <f>[1]BD_2!BA413</f>
        <v>0</v>
      </c>
      <c r="BH411" s="23">
        <f>[1]BD_2!CF413</f>
        <v>0</v>
      </c>
      <c r="BI411" s="23">
        <f>+COUNTIF(Tabla3[[#This Row],[VALOR REDUCIDO]:[TOTAL TIEMPO PRORROGADO EN DÍAS
]],"&lt;&gt;0")</f>
        <v>0</v>
      </c>
      <c r="BJ411" s="23" t="str">
        <f>+[1]BD_2!CG413</f>
        <v>2 NO</v>
      </c>
      <c r="BK411" s="26" t="str">
        <f>[1]BD_2!CL413</f>
        <v>2 NO</v>
      </c>
      <c r="BL411" s="23" t="s">
        <v>113</v>
      </c>
      <c r="BM411">
        <f t="shared" si="34"/>
        <v>264</v>
      </c>
      <c r="BN411" s="36">
        <f t="shared" si="35"/>
        <v>45323</v>
      </c>
      <c r="BO411" s="36">
        <f t="shared" si="36"/>
        <v>45587</v>
      </c>
      <c r="BP411" s="37" t="e">
        <f>IF(((#REF!-$BN411)/($BO411-$BN411))&gt;=100%,100%,((#REF!-$BN411)/($BO411-$BN411)))</f>
        <v>#REF!</v>
      </c>
      <c r="BQ411" s="29">
        <f t="shared" si="32"/>
        <v>126000000</v>
      </c>
      <c r="BR411" s="23" t="e">
        <f>+IF(BK411="1 SI","FINALIZADO",IF($BO411&lt;=#REF!,"FINALIZADO","EJECUCIÓN"))</f>
        <v>#REF!</v>
      </c>
      <c r="BS411" s="23">
        <v>122266667</v>
      </c>
      <c r="BT411" s="23">
        <f>+Tabla3[[#This Row],[VALOR TOTAL DE CONTRATO (ANTES DE LIQUIDACIÓN - LIBERACIÓN DE SALDOS)]]-Tabla3[[#This Row],[RECURSO TOTALES DESEMBOLSADOS]]</f>
        <v>3733333</v>
      </c>
      <c r="BU411" s="66"/>
      <c r="BW411" s="23" t="s">
        <v>98</v>
      </c>
      <c r="BX411" s="23" t="str">
        <f t="shared" si="33"/>
        <v>enero</v>
      </c>
      <c r="BY411" s="23" t="s">
        <v>113</v>
      </c>
      <c r="BZ411" s="23" t="s">
        <v>113</v>
      </c>
      <c r="CA411" s="23" t="s">
        <v>113</v>
      </c>
      <c r="CB411" t="s">
        <v>117</v>
      </c>
      <c r="CC411" t="s">
        <v>118</v>
      </c>
    </row>
    <row r="412" spans="1:81" x14ac:dyDescent="0.25">
      <c r="A412" s="23">
        <v>2024</v>
      </c>
      <c r="B412" s="25" t="s">
        <v>3028</v>
      </c>
      <c r="C412" s="23" t="s">
        <v>87</v>
      </c>
      <c r="D412" t="s">
        <v>88</v>
      </c>
      <c r="E412" t="s">
        <v>89</v>
      </c>
      <c r="F412" t="s">
        <v>90</v>
      </c>
      <c r="G412" t="s">
        <v>91</v>
      </c>
      <c r="H412" s="23" t="s">
        <v>92</v>
      </c>
      <c r="I412" s="23" t="s">
        <v>119</v>
      </c>
      <c r="J412" t="s">
        <v>3029</v>
      </c>
      <c r="K412" s="23" t="s">
        <v>95</v>
      </c>
      <c r="L412" s="20" t="s">
        <v>3030</v>
      </c>
      <c r="M412" s="28" t="s">
        <v>3031</v>
      </c>
      <c r="N412" s="23"/>
      <c r="O412" s="23" t="s">
        <v>98</v>
      </c>
      <c r="P412" s="20" t="s">
        <v>100</v>
      </c>
      <c r="Q412" s="20" t="s">
        <v>100</v>
      </c>
      <c r="R412" t="s">
        <v>2138</v>
      </c>
      <c r="S412" t="s">
        <v>2139</v>
      </c>
      <c r="T412" t="s">
        <v>3032</v>
      </c>
      <c r="U412" s="29">
        <v>3733333</v>
      </c>
      <c r="V412" s="29">
        <v>3733333</v>
      </c>
      <c r="W412" s="60">
        <v>14000000</v>
      </c>
      <c r="X412" s="60">
        <v>0</v>
      </c>
      <c r="Y412" s="23" t="s">
        <v>104</v>
      </c>
      <c r="Z412" t="s">
        <v>98</v>
      </c>
      <c r="AA412" t="s">
        <v>105</v>
      </c>
      <c r="AB412" s="30">
        <f>+Tabla3[[#This Row],[VALOR DEL CONTRATO
(EN NUMEROS)]]-Tabla3[[#This Row],[VALOR RECURSOS (MADS/FONAM)]]</f>
        <v>0</v>
      </c>
      <c r="AC412" s="30"/>
      <c r="AD412" s="30"/>
      <c r="AE412" s="24">
        <v>1824</v>
      </c>
      <c r="AF412" s="61">
        <v>45294</v>
      </c>
      <c r="AG412">
        <v>602324</v>
      </c>
      <c r="AH412" s="53">
        <v>45589</v>
      </c>
      <c r="AI412" s="32" t="s">
        <v>106</v>
      </c>
      <c r="AJ412" t="s">
        <v>107</v>
      </c>
      <c r="AK412" s="33">
        <v>202300000000289</v>
      </c>
      <c r="AL412" t="s">
        <v>98</v>
      </c>
      <c r="AM412" s="53">
        <v>45588</v>
      </c>
      <c r="AN412" s="23" t="s">
        <v>3024</v>
      </c>
      <c r="AO412" s="23" t="s">
        <v>3025</v>
      </c>
      <c r="AP412" t="s">
        <v>109</v>
      </c>
      <c r="AQ412" t="s">
        <v>3033</v>
      </c>
      <c r="AR412" t="s">
        <v>3034</v>
      </c>
      <c r="AS412" t="s">
        <v>3034</v>
      </c>
      <c r="AT412" s="23">
        <v>80111600</v>
      </c>
      <c r="AU412" s="20" t="s">
        <v>3026</v>
      </c>
      <c r="AV412" s="23" t="s">
        <v>113</v>
      </c>
      <c r="AW412" s="20" t="s">
        <v>114</v>
      </c>
      <c r="AX412" s="53">
        <v>45596</v>
      </c>
      <c r="AY412" s="20" t="s">
        <v>115</v>
      </c>
      <c r="AZ412" s="53">
        <v>45588</v>
      </c>
      <c r="BA412" s="26">
        <v>45589</v>
      </c>
      <c r="BB412" s="62">
        <v>45595</v>
      </c>
      <c r="BC412" s="35">
        <f>+Tabla3[[#This Row],[FECHA TERMINACION
(INICIAL)]]-Tabla3[[#This Row],[FECHA INICIO]]</f>
        <v>6</v>
      </c>
      <c r="BD412" s="65">
        <f>+Tabla3[[#This Row],[PLAZO DE EJECUCIÓN EN DÍAS (INICIAL)]]/30</f>
        <v>0.2</v>
      </c>
      <c r="BE412" t="s">
        <v>3035</v>
      </c>
      <c r="BF412" s="29">
        <f>+[1]BD_2!E414</f>
        <v>466667</v>
      </c>
      <c r="BG412" s="29">
        <f>[1]BD_2!BA414</f>
        <v>28000000</v>
      </c>
      <c r="BH412" s="23">
        <f>[1]BD_2!CF414</f>
        <v>61</v>
      </c>
      <c r="BI412" s="23">
        <f>+COUNTIF(Tabla3[[#This Row],[VALOR REDUCIDO]:[TOTAL TIEMPO PRORROGADO EN DÍAS
]],"&lt;&gt;0")</f>
        <v>3</v>
      </c>
      <c r="BJ412" s="23" t="str">
        <f>+[1]BD_2!CG414</f>
        <v>2 NO</v>
      </c>
      <c r="BK412" s="26" t="str">
        <f>[1]BD_2!CL414</f>
        <v>2 NO</v>
      </c>
      <c r="BL412" s="23" t="s">
        <v>98</v>
      </c>
      <c r="BM412">
        <f>$BO412-$BN412</f>
        <v>67</v>
      </c>
      <c r="BN412" s="36">
        <f>$BA412</f>
        <v>45589</v>
      </c>
      <c r="BO412" s="36">
        <f>$BB412+$BH412</f>
        <v>45656</v>
      </c>
      <c r="BP412" s="37" t="e">
        <f>IF(((#REF!-$BN412)/($BO412-$BN412))&gt;=100%,100%,((#REF!-$BN412)/($BO412-$BN412)))</f>
        <v>#REF!</v>
      </c>
      <c r="BQ412" s="60">
        <f t="shared" si="32"/>
        <v>31266666</v>
      </c>
      <c r="BR412" s="23" t="e">
        <f>+IF(BK412="1 SI","FINALIZADO",IF($BO412&lt;=#REF!,"FINALIZADO","EJECUCIÓN"))</f>
        <v>#REF!</v>
      </c>
      <c r="BS412" s="23">
        <v>3266666</v>
      </c>
      <c r="BT412" s="23">
        <f>+Tabla3[[#This Row],[VALOR TOTAL DE CONTRATO (ANTES DE LIQUIDACIÓN - LIBERACIÓN DE SALDOS)]]-Tabla3[[#This Row],[RECURSO TOTALES DESEMBOLSADOS]]</f>
        <v>28000000</v>
      </c>
      <c r="BU412" s="66"/>
      <c r="BW412" s="43" t="s">
        <v>98</v>
      </c>
      <c r="BX412" s="23" t="str">
        <f t="shared" si="33"/>
        <v>octubre</v>
      </c>
      <c r="BY412" s="43" t="s">
        <v>113</v>
      </c>
      <c r="BZ412" s="43" t="s">
        <v>113</v>
      </c>
      <c r="CA412" s="43" t="s">
        <v>113</v>
      </c>
      <c r="CB412" s="44" t="s">
        <v>117</v>
      </c>
      <c r="CC412" t="s">
        <v>118</v>
      </c>
    </row>
    <row r="413" spans="1:81" x14ac:dyDescent="0.25">
      <c r="A413" s="23">
        <v>2024</v>
      </c>
      <c r="B413" s="25">
        <v>389</v>
      </c>
      <c r="C413" s="23" t="s">
        <v>87</v>
      </c>
      <c r="D413" t="s">
        <v>88</v>
      </c>
      <c r="E413" t="s">
        <v>89</v>
      </c>
      <c r="F413" t="s">
        <v>90</v>
      </c>
      <c r="G413" t="s">
        <v>91</v>
      </c>
      <c r="H413" s="23" t="s">
        <v>92</v>
      </c>
      <c r="I413" s="23" t="s">
        <v>119</v>
      </c>
      <c r="J413" t="s">
        <v>3036</v>
      </c>
      <c r="K413" s="23" t="s">
        <v>95</v>
      </c>
      <c r="L413" s="20" t="s">
        <v>121</v>
      </c>
      <c r="M413" s="28" t="s">
        <v>3037</v>
      </c>
      <c r="N413" s="23"/>
      <c r="O413" s="23" t="s">
        <v>98</v>
      </c>
      <c r="P413" s="20" t="s">
        <v>2185</v>
      </c>
      <c r="Q413" s="20" t="s">
        <v>2185</v>
      </c>
      <c r="R413" t="s">
        <v>3038</v>
      </c>
      <c r="S413" t="s">
        <v>3039</v>
      </c>
      <c r="T413" t="s">
        <v>3040</v>
      </c>
      <c r="U413" s="29">
        <v>96305000</v>
      </c>
      <c r="V413" s="29">
        <v>96305000</v>
      </c>
      <c r="W413" s="60">
        <v>8755000</v>
      </c>
      <c r="X413" s="60">
        <v>0</v>
      </c>
      <c r="Y413" s="23" t="s">
        <v>104</v>
      </c>
      <c r="Z413" t="s">
        <v>98</v>
      </c>
      <c r="AA413" t="s">
        <v>105</v>
      </c>
      <c r="AB413" s="30">
        <f>+Tabla3[[#This Row],[VALOR DEL CONTRATO
(EN NUMEROS)]]-Tabla3[[#This Row],[VALOR RECURSOS (MADS/FONAM)]]</f>
        <v>0</v>
      </c>
      <c r="AC413" s="30"/>
      <c r="AD413" s="30"/>
      <c r="AE413" s="24">
        <v>7224</v>
      </c>
      <c r="AF413" s="61">
        <v>45295</v>
      </c>
      <c r="AG413">
        <v>55124</v>
      </c>
      <c r="AH413" s="53">
        <v>45323</v>
      </c>
      <c r="AI413" s="32" t="s">
        <v>106</v>
      </c>
      <c r="AJ413" t="s">
        <v>2189</v>
      </c>
      <c r="AK413" s="33"/>
      <c r="AL413" t="s">
        <v>98</v>
      </c>
      <c r="AM413" s="53">
        <v>45322</v>
      </c>
      <c r="AN413" s="23" t="s">
        <v>108</v>
      </c>
      <c r="AO413" s="23" t="s">
        <v>108</v>
      </c>
      <c r="AP413" t="s">
        <v>109</v>
      </c>
      <c r="AQ413" t="s">
        <v>2214</v>
      </c>
      <c r="AR413" t="s">
        <v>2215</v>
      </c>
      <c r="AS413" s="20" t="s">
        <v>2185</v>
      </c>
      <c r="AT413" s="23">
        <v>80111600</v>
      </c>
      <c r="AU413" s="41" t="s">
        <v>3041</v>
      </c>
      <c r="AV413" s="23" t="s">
        <v>113</v>
      </c>
      <c r="AW413" s="20" t="s">
        <v>114</v>
      </c>
      <c r="AX413" s="53">
        <v>45322</v>
      </c>
      <c r="AY413" s="20" t="s">
        <v>144</v>
      </c>
      <c r="AZ413" s="53">
        <v>45322</v>
      </c>
      <c r="BA413" s="26">
        <v>45323</v>
      </c>
      <c r="BB413" s="62">
        <v>45656</v>
      </c>
      <c r="BC413" s="35">
        <f>+Tabla3[[#This Row],[FECHA TERMINACION
(INICIAL)]]-Tabla3[[#This Row],[FECHA INICIO]]</f>
        <v>333</v>
      </c>
      <c r="BD413" s="65">
        <f>+Tabla3[[#This Row],[PLAZO DE EJECUCIÓN EN DÍAS (INICIAL)]]/30</f>
        <v>11.1</v>
      </c>
      <c r="BE413" t="s">
        <v>2662</v>
      </c>
      <c r="BF413" s="29">
        <f>+[1]BD_2!E415</f>
        <v>0</v>
      </c>
      <c r="BG413" s="29">
        <f>[1]BD_2!BA415</f>
        <v>0</v>
      </c>
      <c r="BH413" s="23">
        <f>[1]BD_2!CF415</f>
        <v>0</v>
      </c>
      <c r="BI413" s="23">
        <f>+COUNTIF(Tabla3[[#This Row],[VALOR REDUCIDO]:[TOTAL TIEMPO PRORROGADO EN DÍAS
]],"&lt;&gt;0")</f>
        <v>0</v>
      </c>
      <c r="BJ413" s="23" t="str">
        <f>+[1]BD_2!CG415</f>
        <v>2 NO</v>
      </c>
      <c r="BK413" s="26" t="str">
        <f>[1]BD_2!CL415</f>
        <v>2 NO</v>
      </c>
      <c r="BL413" s="23" t="s">
        <v>98</v>
      </c>
      <c r="BM413">
        <f t="shared" si="34"/>
        <v>333</v>
      </c>
      <c r="BN413" s="36">
        <f t="shared" si="35"/>
        <v>45323</v>
      </c>
      <c r="BO413" s="36">
        <f t="shared" si="36"/>
        <v>45656</v>
      </c>
      <c r="BP413" s="37" t="e">
        <f>IF(((#REF!-$BN413)/($BO413-$BN413))&gt;=100%,100%,((#REF!-$BN413)/($BO413-$BN413)))</f>
        <v>#REF!</v>
      </c>
      <c r="BQ413" s="29">
        <f t="shared" si="32"/>
        <v>96305000</v>
      </c>
      <c r="BR413" s="23" t="e">
        <f>+IF(BK413="1 SI","FINALIZADO",IF($BO413&lt;=#REF!,"FINALIZADO","EJECUCIÓN"))</f>
        <v>#REF!</v>
      </c>
      <c r="BS413" s="23">
        <v>96305000</v>
      </c>
      <c r="BT413" s="23">
        <f>+Tabla3[[#This Row],[VALOR TOTAL DE CONTRATO (ANTES DE LIQUIDACIÓN - LIBERACIÓN DE SALDOS)]]-Tabla3[[#This Row],[RECURSO TOTALES DESEMBOLSADOS]]</f>
        <v>0</v>
      </c>
      <c r="BU413" s="66"/>
      <c r="BW413" s="23" t="s">
        <v>98</v>
      </c>
      <c r="BX413" s="23" t="str">
        <f t="shared" si="33"/>
        <v>enero</v>
      </c>
      <c r="BY413" s="23" t="s">
        <v>113</v>
      </c>
      <c r="BZ413" s="23" t="s">
        <v>113</v>
      </c>
      <c r="CA413" s="23" t="s">
        <v>113</v>
      </c>
      <c r="CB413" t="s">
        <v>117</v>
      </c>
      <c r="CC413" t="s">
        <v>118</v>
      </c>
    </row>
    <row r="414" spans="1:81" x14ac:dyDescent="0.25">
      <c r="A414" s="23">
        <v>2024</v>
      </c>
      <c r="B414" s="25">
        <v>390</v>
      </c>
      <c r="C414" s="23" t="s">
        <v>87</v>
      </c>
      <c r="D414" t="s">
        <v>88</v>
      </c>
      <c r="E414" t="s">
        <v>89</v>
      </c>
      <c r="F414" t="s">
        <v>90</v>
      </c>
      <c r="G414" t="s">
        <v>91</v>
      </c>
      <c r="H414" s="23" t="s">
        <v>92</v>
      </c>
      <c r="I414" s="23" t="s">
        <v>93</v>
      </c>
      <c r="J414" t="s">
        <v>3042</v>
      </c>
      <c r="K414" s="23" t="s">
        <v>95</v>
      </c>
      <c r="L414" s="20" t="s">
        <v>3043</v>
      </c>
      <c r="M414" s="28" t="s">
        <v>3044</v>
      </c>
      <c r="N414" s="23"/>
      <c r="O414" s="23" t="s">
        <v>98</v>
      </c>
      <c r="P414" s="20" t="s">
        <v>693</v>
      </c>
      <c r="Q414" s="20" t="s">
        <v>693</v>
      </c>
      <c r="R414" t="s">
        <v>3045</v>
      </c>
      <c r="S414" t="s">
        <v>3046</v>
      </c>
      <c r="T414" t="s">
        <v>3047</v>
      </c>
      <c r="U414" s="29">
        <v>38453333</v>
      </c>
      <c r="V414" s="29">
        <v>38453333</v>
      </c>
      <c r="W414" s="60">
        <v>3605000</v>
      </c>
      <c r="X414" s="60">
        <v>0</v>
      </c>
      <c r="Y414" s="23" t="s">
        <v>104</v>
      </c>
      <c r="Z414" t="s">
        <v>98</v>
      </c>
      <c r="AA414" t="s">
        <v>105</v>
      </c>
      <c r="AB414" s="30">
        <f>+Tabla3[[#This Row],[VALOR DEL CONTRATO
(EN NUMEROS)]]-Tabla3[[#This Row],[VALOR RECURSOS (MADS/FONAM)]]</f>
        <v>0</v>
      </c>
      <c r="AC414" s="30"/>
      <c r="AD414" s="30"/>
      <c r="AE414" s="24">
        <v>3524</v>
      </c>
      <c r="AF414" s="31">
        <v>45294</v>
      </c>
      <c r="AG414">
        <v>68224</v>
      </c>
      <c r="AH414" s="26">
        <v>45328</v>
      </c>
      <c r="AI414" s="32" t="s">
        <v>106</v>
      </c>
      <c r="AJ414" t="s">
        <v>697</v>
      </c>
      <c r="AK414" s="33"/>
      <c r="AL414" t="s">
        <v>98</v>
      </c>
      <c r="AM414" s="26">
        <v>45324</v>
      </c>
      <c r="AN414" s="23" t="s">
        <v>108</v>
      </c>
      <c r="AO414" s="23" t="s">
        <v>108</v>
      </c>
      <c r="AP414" t="s">
        <v>109</v>
      </c>
      <c r="AQ414" t="s">
        <v>698</v>
      </c>
      <c r="AR414" t="s">
        <v>699</v>
      </c>
      <c r="AS414" t="s">
        <v>700</v>
      </c>
      <c r="AT414" s="23">
        <v>80111600</v>
      </c>
      <c r="AU414" s="20" t="s">
        <v>3048</v>
      </c>
      <c r="AV414" s="23" t="s">
        <v>113</v>
      </c>
      <c r="AW414" s="20" t="s">
        <v>114</v>
      </c>
      <c r="AX414" s="53">
        <v>45326</v>
      </c>
      <c r="AY414" s="23" t="s">
        <v>144</v>
      </c>
      <c r="AZ414" s="53">
        <v>45326</v>
      </c>
      <c r="BA414" s="26">
        <v>45327</v>
      </c>
      <c r="BB414" s="62">
        <v>45651</v>
      </c>
      <c r="BC414" s="35">
        <f>+Tabla3[[#This Row],[FECHA TERMINACION
(INICIAL)]]-Tabla3[[#This Row],[FECHA INICIO]]</f>
        <v>324</v>
      </c>
      <c r="BD414" s="65">
        <f>+Tabla3[[#This Row],[PLAZO DE EJECUCIÓN EN DÍAS (INICIAL)]]/30</f>
        <v>10.8</v>
      </c>
      <c r="BE414" t="s">
        <v>3049</v>
      </c>
      <c r="BF414" s="29">
        <f>+[1]BD_2!E416</f>
        <v>0</v>
      </c>
      <c r="BG414" s="29">
        <f>[1]BD_2!BA416</f>
        <v>0</v>
      </c>
      <c r="BH414" s="23">
        <f>[1]BD_2!CF416</f>
        <v>0</v>
      </c>
      <c r="BI414" s="23">
        <f>+COUNTIF(Tabla3[[#This Row],[VALOR REDUCIDO]:[TOTAL TIEMPO PRORROGADO EN DÍAS
]],"&lt;&gt;0")</f>
        <v>0</v>
      </c>
      <c r="BJ414" s="23" t="str">
        <f>+[1]BD_2!CG416</f>
        <v>2 NO</v>
      </c>
      <c r="BK414" s="26" t="str">
        <f>[1]BD_2!CL416</f>
        <v>2 NO</v>
      </c>
      <c r="BL414" s="23" t="s">
        <v>98</v>
      </c>
      <c r="BM414">
        <f t="shared" si="34"/>
        <v>324</v>
      </c>
      <c r="BN414" s="36">
        <f t="shared" si="35"/>
        <v>45327</v>
      </c>
      <c r="BO414" s="36">
        <f t="shared" si="36"/>
        <v>45651</v>
      </c>
      <c r="BP414" s="37" t="e">
        <f>IF(((#REF!-$BN414)/($BO414-$BN414))&gt;=100%,100%,((#REF!-$BN414)/($BO414-$BN414)))</f>
        <v>#REF!</v>
      </c>
      <c r="BQ414" s="29">
        <f t="shared" si="32"/>
        <v>38453333</v>
      </c>
      <c r="BR414" s="23" t="e">
        <f>+IF(BK414="1 SI","FINALIZADO",IF($BO414&lt;=#REF!,"FINALIZADO","EJECUCIÓN"))</f>
        <v>#REF!</v>
      </c>
      <c r="BS414" s="23">
        <v>38453333</v>
      </c>
      <c r="BT414" s="23">
        <f>+Tabla3[[#This Row],[VALOR TOTAL DE CONTRATO (ANTES DE LIQUIDACIÓN - LIBERACIÓN DE SALDOS)]]-Tabla3[[#This Row],[RECURSO TOTALES DESEMBOLSADOS]]</f>
        <v>0</v>
      </c>
      <c r="BU414" s="66"/>
      <c r="BW414" s="23" t="s">
        <v>98</v>
      </c>
      <c r="BX414" s="23" t="str">
        <f t="shared" si="33"/>
        <v>febrero</v>
      </c>
      <c r="BY414" s="23" t="s">
        <v>113</v>
      </c>
      <c r="BZ414" s="23" t="s">
        <v>113</v>
      </c>
      <c r="CA414" s="23" t="s">
        <v>113</v>
      </c>
      <c r="CB414" t="s">
        <v>117</v>
      </c>
      <c r="CC414" t="s">
        <v>118</v>
      </c>
    </row>
    <row r="415" spans="1:81" x14ac:dyDescent="0.25">
      <c r="A415" s="23">
        <v>2024</v>
      </c>
      <c r="B415" s="25">
        <v>391</v>
      </c>
      <c r="C415" s="23" t="s">
        <v>87</v>
      </c>
      <c r="D415" t="s">
        <v>88</v>
      </c>
      <c r="E415" t="s">
        <v>89</v>
      </c>
      <c r="F415" t="s">
        <v>90</v>
      </c>
      <c r="G415" t="s">
        <v>91</v>
      </c>
      <c r="H415" s="23" t="s">
        <v>92</v>
      </c>
      <c r="I415" s="23" t="s">
        <v>119</v>
      </c>
      <c r="J415" t="s">
        <v>3050</v>
      </c>
      <c r="K415" s="23" t="s">
        <v>95</v>
      </c>
      <c r="L415" s="20" t="s">
        <v>2001</v>
      </c>
      <c r="M415" s="28" t="s">
        <v>3051</v>
      </c>
      <c r="N415" s="23"/>
      <c r="O415" s="23" t="s">
        <v>98</v>
      </c>
      <c r="P415" s="20" t="s">
        <v>693</v>
      </c>
      <c r="Q415" s="20" t="s">
        <v>693</v>
      </c>
      <c r="R415" t="s">
        <v>3052</v>
      </c>
      <c r="S415" t="s">
        <v>3053</v>
      </c>
      <c r="T415" t="s">
        <v>2985</v>
      </c>
      <c r="U415" s="29">
        <v>60500000</v>
      </c>
      <c r="V415" s="29">
        <v>60500000</v>
      </c>
      <c r="W415" s="60">
        <v>5500000</v>
      </c>
      <c r="X415" s="60">
        <v>0</v>
      </c>
      <c r="Y415" s="23" t="s">
        <v>104</v>
      </c>
      <c r="Z415" t="s">
        <v>98</v>
      </c>
      <c r="AA415" t="s">
        <v>105</v>
      </c>
      <c r="AB415" s="30">
        <f>+Tabla3[[#This Row],[VALOR DEL CONTRATO
(EN NUMEROS)]]-Tabla3[[#This Row],[VALOR RECURSOS (MADS/FONAM)]]</f>
        <v>0</v>
      </c>
      <c r="AC415" s="30"/>
      <c r="AD415" s="30"/>
      <c r="AE415" s="24">
        <v>3524</v>
      </c>
      <c r="AF415" s="31">
        <v>45294</v>
      </c>
      <c r="AG415">
        <v>85124</v>
      </c>
      <c r="AH415" s="26">
        <v>45334</v>
      </c>
      <c r="AI415" s="32" t="s">
        <v>106</v>
      </c>
      <c r="AJ415" t="s">
        <v>697</v>
      </c>
      <c r="AK415" s="33"/>
      <c r="AL415" t="s">
        <v>98</v>
      </c>
      <c r="AM415" s="26">
        <v>45324</v>
      </c>
      <c r="AN415" s="23" t="s">
        <v>108</v>
      </c>
      <c r="AO415" s="23" t="s">
        <v>108</v>
      </c>
      <c r="AP415" t="s">
        <v>109</v>
      </c>
      <c r="AQ415" t="s">
        <v>1528</v>
      </c>
      <c r="AR415" t="s">
        <v>1529</v>
      </c>
      <c r="AS415" t="s">
        <v>700</v>
      </c>
      <c r="AT415" s="23">
        <v>80111600</v>
      </c>
      <c r="AU415" s="20" t="s">
        <v>3054</v>
      </c>
      <c r="AV415" s="23" t="s">
        <v>113</v>
      </c>
      <c r="AW415" s="20" t="s">
        <v>114</v>
      </c>
      <c r="AX415" s="53">
        <v>45325</v>
      </c>
      <c r="AY415" s="23" t="s">
        <v>144</v>
      </c>
      <c r="AZ415" s="53">
        <v>45325</v>
      </c>
      <c r="BA415" s="26">
        <v>45334</v>
      </c>
      <c r="BB415" s="62">
        <v>45656</v>
      </c>
      <c r="BC415" s="35">
        <f>+Tabla3[[#This Row],[FECHA TERMINACION
(INICIAL)]]-Tabla3[[#This Row],[FECHA INICIO]]</f>
        <v>322</v>
      </c>
      <c r="BD415" s="65">
        <f>+Tabla3[[#This Row],[PLAZO DE EJECUCIÓN EN DÍAS (INICIAL)]]/30</f>
        <v>10.733333333333333</v>
      </c>
      <c r="BE415" t="s">
        <v>3055</v>
      </c>
      <c r="BF415" s="29">
        <f>+[1]BD_2!E417</f>
        <v>0</v>
      </c>
      <c r="BG415" s="29">
        <f>[1]BD_2!BA417</f>
        <v>0</v>
      </c>
      <c r="BH415" s="23">
        <f>[1]BD_2!CF417</f>
        <v>0</v>
      </c>
      <c r="BI415" s="23">
        <f>+COUNTIF(Tabla3[[#This Row],[VALOR REDUCIDO]:[TOTAL TIEMPO PRORROGADO EN DÍAS
]],"&lt;&gt;0")</f>
        <v>0</v>
      </c>
      <c r="BJ415" s="23" t="str">
        <f>+[1]BD_2!CG417</f>
        <v>2 NO</v>
      </c>
      <c r="BK415" s="26" t="str">
        <f>[1]BD_2!CL417</f>
        <v>2 NO</v>
      </c>
      <c r="BL415" s="23" t="s">
        <v>98</v>
      </c>
      <c r="BM415">
        <f t="shared" si="34"/>
        <v>322</v>
      </c>
      <c r="BN415" s="36">
        <f t="shared" si="35"/>
        <v>45334</v>
      </c>
      <c r="BO415" s="36">
        <f t="shared" si="36"/>
        <v>45656</v>
      </c>
      <c r="BP415" s="37" t="e">
        <f>IF(((#REF!-$BN415)/($BO415-$BN415))&gt;=100%,100%,((#REF!-$BN415)/($BO415-$BN415)))</f>
        <v>#REF!</v>
      </c>
      <c r="BQ415" s="29">
        <f t="shared" si="32"/>
        <v>60500000</v>
      </c>
      <c r="BR415" s="23" t="e">
        <f>+IF(BK415="1 SI","FINALIZADO",IF($BO415&lt;=#REF!,"FINALIZADO","EJECUCIÓN"))</f>
        <v>#REF!</v>
      </c>
      <c r="BS415" s="23">
        <v>58483333</v>
      </c>
      <c r="BT415" s="23">
        <f>+Tabla3[[#This Row],[VALOR TOTAL DE CONTRATO (ANTES DE LIQUIDACIÓN - LIBERACIÓN DE SALDOS)]]-Tabla3[[#This Row],[RECURSO TOTALES DESEMBOLSADOS]]</f>
        <v>2016667</v>
      </c>
      <c r="BU415" s="66"/>
      <c r="BW415" s="23" t="s">
        <v>98</v>
      </c>
      <c r="BX415" s="23" t="str">
        <f t="shared" si="33"/>
        <v>febrero</v>
      </c>
      <c r="BY415" s="23" t="s">
        <v>113</v>
      </c>
      <c r="BZ415" s="23" t="s">
        <v>113</v>
      </c>
      <c r="CA415" s="23" t="s">
        <v>113</v>
      </c>
      <c r="CB415" t="s">
        <v>117</v>
      </c>
      <c r="CC415" t="s">
        <v>118</v>
      </c>
    </row>
    <row r="416" spans="1:81" x14ac:dyDescent="0.25">
      <c r="A416" s="23">
        <v>2024</v>
      </c>
      <c r="B416" s="25">
        <v>392</v>
      </c>
      <c r="C416" s="23" t="s">
        <v>87</v>
      </c>
      <c r="D416" t="s">
        <v>88</v>
      </c>
      <c r="E416" t="s">
        <v>89</v>
      </c>
      <c r="F416" t="s">
        <v>90</v>
      </c>
      <c r="G416" t="s">
        <v>91</v>
      </c>
      <c r="H416" s="23" t="s">
        <v>92</v>
      </c>
      <c r="I416" s="23" t="s">
        <v>119</v>
      </c>
      <c r="J416" t="s">
        <v>3056</v>
      </c>
      <c r="K416" s="23" t="s">
        <v>95</v>
      </c>
      <c r="L416" s="20" t="s">
        <v>358</v>
      </c>
      <c r="M416" s="28" t="s">
        <v>3057</v>
      </c>
      <c r="N416" s="23"/>
      <c r="O416" s="23" t="s">
        <v>98</v>
      </c>
      <c r="P416" s="20" t="s">
        <v>693</v>
      </c>
      <c r="Q416" s="20" t="s">
        <v>693</v>
      </c>
      <c r="R416" t="s">
        <v>3058</v>
      </c>
      <c r="S416" t="s">
        <v>3059</v>
      </c>
      <c r="T416" t="s">
        <v>3060</v>
      </c>
      <c r="U416" s="29">
        <v>68250000</v>
      </c>
      <c r="V416" s="29">
        <v>68250000</v>
      </c>
      <c r="W416" s="60">
        <v>6825000</v>
      </c>
      <c r="X416" s="60">
        <v>0</v>
      </c>
      <c r="Y416" s="23" t="s">
        <v>104</v>
      </c>
      <c r="Z416" t="s">
        <v>98</v>
      </c>
      <c r="AA416" t="s">
        <v>105</v>
      </c>
      <c r="AB416" s="30">
        <f>+Tabla3[[#This Row],[VALOR DEL CONTRATO
(EN NUMEROS)]]-Tabla3[[#This Row],[VALOR RECURSOS (MADS/FONAM)]]</f>
        <v>0</v>
      </c>
      <c r="AC416" s="30"/>
      <c r="AD416" s="30"/>
      <c r="AE416" s="24">
        <v>2124</v>
      </c>
      <c r="AF416" s="61">
        <v>45294</v>
      </c>
      <c r="AG416">
        <v>68424</v>
      </c>
      <c r="AH416" s="53">
        <v>45328</v>
      </c>
      <c r="AI416" s="32" t="s">
        <v>106</v>
      </c>
      <c r="AJ416" t="s">
        <v>1372</v>
      </c>
      <c r="AK416" s="33"/>
      <c r="AL416" t="s">
        <v>98</v>
      </c>
      <c r="AM416" s="53">
        <v>45322</v>
      </c>
      <c r="AN416" s="23" t="s">
        <v>108</v>
      </c>
      <c r="AO416" s="23" t="s">
        <v>108</v>
      </c>
      <c r="AP416" t="s">
        <v>109</v>
      </c>
      <c r="AQ416" t="s">
        <v>3061</v>
      </c>
      <c r="AR416" t="s">
        <v>2326</v>
      </c>
      <c r="AS416" t="s">
        <v>700</v>
      </c>
      <c r="AT416" s="23">
        <v>80111600</v>
      </c>
      <c r="AU416" s="20" t="s">
        <v>3062</v>
      </c>
      <c r="AV416" s="23" t="s">
        <v>113</v>
      </c>
      <c r="AW416" s="20" t="s">
        <v>114</v>
      </c>
      <c r="AX416" s="53">
        <v>45323</v>
      </c>
      <c r="AY416" s="23" t="s">
        <v>115</v>
      </c>
      <c r="AZ416" s="53">
        <v>45323</v>
      </c>
      <c r="BA416" s="26">
        <v>45328</v>
      </c>
      <c r="BB416" s="62">
        <v>45631</v>
      </c>
      <c r="BC416" s="35">
        <f>+Tabla3[[#This Row],[FECHA TERMINACION
(INICIAL)]]-Tabla3[[#This Row],[FECHA INICIO]]</f>
        <v>303</v>
      </c>
      <c r="BD416" s="65">
        <f>+Tabla3[[#This Row],[PLAZO DE EJECUCIÓN EN DÍAS (INICIAL)]]/30</f>
        <v>10.1</v>
      </c>
      <c r="BE416" t="s">
        <v>1700</v>
      </c>
      <c r="BF416" s="29">
        <f>+[1]BD_2!E418</f>
        <v>0</v>
      </c>
      <c r="BG416" s="29">
        <f>[1]BD_2!BA418</f>
        <v>5687500</v>
      </c>
      <c r="BH416" s="23">
        <f>[1]BD_2!CF418</f>
        <v>25</v>
      </c>
      <c r="BI416" s="23">
        <f>+COUNTIF(Tabla3[[#This Row],[VALOR REDUCIDO]:[TOTAL TIEMPO PRORROGADO EN DÍAS
]],"&lt;&gt;0")</f>
        <v>2</v>
      </c>
      <c r="BJ416" s="23" t="str">
        <f>+[1]BD_2!CG418</f>
        <v>2 NO</v>
      </c>
      <c r="BK416" s="26" t="str">
        <f>[1]BD_2!CL418</f>
        <v>2 NO</v>
      </c>
      <c r="BL416" s="23" t="s">
        <v>98</v>
      </c>
      <c r="BM416">
        <f t="shared" si="34"/>
        <v>328</v>
      </c>
      <c r="BN416" s="36">
        <f t="shared" si="35"/>
        <v>45328</v>
      </c>
      <c r="BO416" s="36">
        <f t="shared" si="36"/>
        <v>45656</v>
      </c>
      <c r="BP416" s="37" t="e">
        <f>IF(((#REF!-$BN416)/($BO416-$BN416))&gt;=100%,100%,((#REF!-$BN416)/($BO416-$BN416)))</f>
        <v>#REF!</v>
      </c>
      <c r="BQ416" s="29">
        <f t="shared" si="32"/>
        <v>73937500</v>
      </c>
      <c r="BR416" s="23" t="e">
        <f>+IF(BK416="1 SI","FINALIZADO",IF($BO416&lt;=#REF!,"FINALIZADO","EJECUCIÓN"))</f>
        <v>#REF!</v>
      </c>
      <c r="BS416" s="23">
        <v>73937500</v>
      </c>
      <c r="BT416" s="23">
        <f>+Tabla3[[#This Row],[VALOR TOTAL DE CONTRATO (ANTES DE LIQUIDACIÓN - LIBERACIÓN DE SALDOS)]]-Tabla3[[#This Row],[RECURSO TOTALES DESEMBOLSADOS]]</f>
        <v>0</v>
      </c>
      <c r="BU416" s="66"/>
      <c r="BW416" s="23" t="s">
        <v>98</v>
      </c>
      <c r="BX416" s="23" t="str">
        <f t="shared" si="33"/>
        <v>enero</v>
      </c>
      <c r="BY416" s="23" t="s">
        <v>113</v>
      </c>
      <c r="BZ416" s="23" t="s">
        <v>113</v>
      </c>
      <c r="CA416" s="23" t="s">
        <v>113</v>
      </c>
      <c r="CB416" t="s">
        <v>117</v>
      </c>
      <c r="CC416" t="s">
        <v>118</v>
      </c>
    </row>
    <row r="417" spans="1:81" x14ac:dyDescent="0.25">
      <c r="A417" s="23">
        <v>2024</v>
      </c>
      <c r="B417" s="25">
        <v>393</v>
      </c>
      <c r="C417" s="23" t="s">
        <v>87</v>
      </c>
      <c r="D417" t="s">
        <v>88</v>
      </c>
      <c r="E417" t="s">
        <v>89</v>
      </c>
      <c r="F417" t="s">
        <v>90</v>
      </c>
      <c r="G417" t="s">
        <v>91</v>
      </c>
      <c r="H417" s="23" t="s">
        <v>92</v>
      </c>
      <c r="I417" s="23" t="s">
        <v>119</v>
      </c>
      <c r="J417" t="s">
        <v>3063</v>
      </c>
      <c r="K417" s="23" t="s">
        <v>95</v>
      </c>
      <c r="L417" s="20" t="s">
        <v>676</v>
      </c>
      <c r="M417" s="28" t="s">
        <v>3064</v>
      </c>
      <c r="N417" s="23"/>
      <c r="O417" s="23" t="s">
        <v>98</v>
      </c>
      <c r="P417" s="20" t="s">
        <v>693</v>
      </c>
      <c r="Q417" s="20" t="s">
        <v>693</v>
      </c>
      <c r="R417" t="s">
        <v>3065</v>
      </c>
      <c r="S417" t="s">
        <v>3066</v>
      </c>
      <c r="T417" t="s">
        <v>3067</v>
      </c>
      <c r="U417" s="29">
        <v>85250000</v>
      </c>
      <c r="V417" s="29">
        <v>85250000</v>
      </c>
      <c r="W417" s="60">
        <v>7750000</v>
      </c>
      <c r="X417" s="60">
        <v>0</v>
      </c>
      <c r="Y417" s="23" t="s">
        <v>104</v>
      </c>
      <c r="Z417" t="s">
        <v>98</v>
      </c>
      <c r="AA417" t="s">
        <v>105</v>
      </c>
      <c r="AB417" s="30">
        <f>+Tabla3[[#This Row],[VALOR DEL CONTRATO
(EN NUMEROS)]]-Tabla3[[#This Row],[VALOR RECURSOS (MADS/FONAM)]]</f>
        <v>0</v>
      </c>
      <c r="AC417" s="30"/>
      <c r="AD417" s="30"/>
      <c r="AE417" s="24">
        <v>9624</v>
      </c>
      <c r="AF417" s="61">
        <v>45306</v>
      </c>
      <c r="AG417">
        <v>59124</v>
      </c>
      <c r="AH417" s="53">
        <v>45323</v>
      </c>
      <c r="AI417" s="32" t="s">
        <v>106</v>
      </c>
      <c r="AJ417" t="s">
        <v>1935</v>
      </c>
      <c r="AK417" s="33"/>
      <c r="AL417" t="s">
        <v>98</v>
      </c>
      <c r="AM417" s="53">
        <v>45322</v>
      </c>
      <c r="AN417" s="23" t="s">
        <v>108</v>
      </c>
      <c r="AO417" s="23" t="s">
        <v>108</v>
      </c>
      <c r="AP417" t="s">
        <v>109</v>
      </c>
      <c r="AQ417" t="s">
        <v>1580</v>
      </c>
      <c r="AR417" t="s">
        <v>1581</v>
      </c>
      <c r="AS417" t="s">
        <v>1581</v>
      </c>
      <c r="AT417" s="23">
        <v>80111600</v>
      </c>
      <c r="AU417" s="41" t="s">
        <v>3068</v>
      </c>
      <c r="AV417" s="23" t="s">
        <v>113</v>
      </c>
      <c r="AW417" s="20" t="s">
        <v>114</v>
      </c>
      <c r="AX417" s="53">
        <v>45323</v>
      </c>
      <c r="AY417" s="23" t="s">
        <v>115</v>
      </c>
      <c r="AZ417" s="53">
        <v>45323</v>
      </c>
      <c r="BA417" s="26">
        <v>45323</v>
      </c>
      <c r="BB417" s="62">
        <v>45656</v>
      </c>
      <c r="BC417" s="35">
        <f>+Tabla3[[#This Row],[FECHA TERMINACION
(INICIAL)]]-Tabla3[[#This Row],[FECHA INICIO]]</f>
        <v>333</v>
      </c>
      <c r="BD417" s="65">
        <f>+Tabla3[[#This Row],[PLAZO DE EJECUCIÓN EN DÍAS (INICIAL)]]/30</f>
        <v>11.1</v>
      </c>
      <c r="BE417" t="s">
        <v>3069</v>
      </c>
      <c r="BF417" s="29">
        <f>+[1]BD_2!E419</f>
        <v>0</v>
      </c>
      <c r="BG417" s="29">
        <f>[1]BD_2!BA419</f>
        <v>0</v>
      </c>
      <c r="BH417" s="23">
        <f>[1]BD_2!CF419</f>
        <v>0</v>
      </c>
      <c r="BI417" s="23">
        <f>+COUNTIF(Tabla3[[#This Row],[VALOR REDUCIDO]:[TOTAL TIEMPO PRORROGADO EN DÍAS
]],"&lt;&gt;0")</f>
        <v>0</v>
      </c>
      <c r="BJ417" s="23" t="str">
        <f>+[1]BD_2!CG419</f>
        <v>2 NO</v>
      </c>
      <c r="BK417" s="26" t="str">
        <f>[1]BD_2!CL419</f>
        <v>2 NO</v>
      </c>
      <c r="BL417" s="23" t="s">
        <v>98</v>
      </c>
      <c r="BM417">
        <f t="shared" si="34"/>
        <v>333</v>
      </c>
      <c r="BN417" s="36">
        <f t="shared" si="35"/>
        <v>45323</v>
      </c>
      <c r="BO417" s="36">
        <f t="shared" si="36"/>
        <v>45656</v>
      </c>
      <c r="BP417" s="37" t="e">
        <f>IF(((#REF!-$BN417)/($BO417-$BN417))&gt;=100%,100%,((#REF!-$BN417)/($BO417-$BN417)))</f>
        <v>#REF!</v>
      </c>
      <c r="BQ417" s="29">
        <f t="shared" si="32"/>
        <v>85250000</v>
      </c>
      <c r="BR417" s="23" t="e">
        <f>+IF(BK417="1 SI","FINALIZADO",IF($BO417&lt;=#REF!,"FINALIZADO","EJECUCIÓN"))</f>
        <v>#REF!</v>
      </c>
      <c r="BS417" s="23">
        <v>85250000</v>
      </c>
      <c r="BT417" s="23">
        <f>+Tabla3[[#This Row],[VALOR TOTAL DE CONTRATO (ANTES DE LIQUIDACIÓN - LIBERACIÓN DE SALDOS)]]-Tabla3[[#This Row],[RECURSO TOTALES DESEMBOLSADOS]]</f>
        <v>0</v>
      </c>
      <c r="BU417" s="66"/>
      <c r="BW417" s="23" t="s">
        <v>98</v>
      </c>
      <c r="BX417" s="23" t="str">
        <f t="shared" si="33"/>
        <v>enero</v>
      </c>
      <c r="BY417" s="23" t="s">
        <v>113</v>
      </c>
      <c r="BZ417" s="23" t="s">
        <v>113</v>
      </c>
      <c r="CA417" s="23" t="s">
        <v>113</v>
      </c>
      <c r="CB417" t="s">
        <v>117</v>
      </c>
      <c r="CC417" t="s">
        <v>118</v>
      </c>
    </row>
    <row r="418" spans="1:81" x14ac:dyDescent="0.25">
      <c r="A418" s="23">
        <v>2024</v>
      </c>
      <c r="B418" s="25">
        <v>394</v>
      </c>
      <c r="C418" s="23" t="s">
        <v>87</v>
      </c>
      <c r="D418" t="s">
        <v>88</v>
      </c>
      <c r="E418" t="s">
        <v>89</v>
      </c>
      <c r="F418" t="s">
        <v>90</v>
      </c>
      <c r="G418" t="s">
        <v>91</v>
      </c>
      <c r="H418" s="23" t="s">
        <v>92</v>
      </c>
      <c r="I418" s="23" t="s">
        <v>119</v>
      </c>
      <c r="J418" t="s">
        <v>3070</v>
      </c>
      <c r="K418" s="23" t="s">
        <v>95</v>
      </c>
      <c r="L418" s="20" t="s">
        <v>2096</v>
      </c>
      <c r="M418" s="28" t="s">
        <v>3071</v>
      </c>
      <c r="N418" s="23"/>
      <c r="O418" s="23" t="s">
        <v>98</v>
      </c>
      <c r="P418" s="20" t="s">
        <v>693</v>
      </c>
      <c r="Q418" s="20" t="s">
        <v>693</v>
      </c>
      <c r="R418" t="s">
        <v>1604</v>
      </c>
      <c r="S418" t="s">
        <v>1605</v>
      </c>
      <c r="T418" t="s">
        <v>3072</v>
      </c>
      <c r="U418" s="29">
        <v>88000000</v>
      </c>
      <c r="V418" s="29">
        <v>88000000</v>
      </c>
      <c r="W418" s="60">
        <v>8000000</v>
      </c>
      <c r="X418" s="60">
        <v>0</v>
      </c>
      <c r="Y418" s="23" t="s">
        <v>104</v>
      </c>
      <c r="Z418" t="s">
        <v>98</v>
      </c>
      <c r="AA418" t="s">
        <v>105</v>
      </c>
      <c r="AB418" s="30">
        <f>+Tabla3[[#This Row],[VALOR DEL CONTRATO
(EN NUMEROS)]]-Tabla3[[#This Row],[VALOR RECURSOS (MADS/FONAM)]]</f>
        <v>0</v>
      </c>
      <c r="AC418" s="30"/>
      <c r="AD418" s="30"/>
      <c r="AE418" s="24">
        <v>2124</v>
      </c>
      <c r="AF418" s="61">
        <v>45294</v>
      </c>
      <c r="AG418">
        <v>58924</v>
      </c>
      <c r="AH418" s="53">
        <v>45323</v>
      </c>
      <c r="AI418" s="32" t="s">
        <v>106</v>
      </c>
      <c r="AJ418" t="s">
        <v>1372</v>
      </c>
      <c r="AK418" s="33"/>
      <c r="AL418" t="s">
        <v>98</v>
      </c>
      <c r="AM418" s="53">
        <v>45322</v>
      </c>
      <c r="AN418" s="23" t="s">
        <v>108</v>
      </c>
      <c r="AO418" s="23" t="s">
        <v>108</v>
      </c>
      <c r="AP418" t="s">
        <v>109</v>
      </c>
      <c r="AQ418" t="s">
        <v>698</v>
      </c>
      <c r="AR418" t="s">
        <v>699</v>
      </c>
      <c r="AS418" t="s">
        <v>700</v>
      </c>
      <c r="AT418" s="23">
        <v>80111600</v>
      </c>
      <c r="AU418" s="20" t="s">
        <v>3073</v>
      </c>
      <c r="AV418" s="23" t="s">
        <v>113</v>
      </c>
      <c r="AW418" s="20" t="s">
        <v>114</v>
      </c>
      <c r="AX418" s="53">
        <v>45322</v>
      </c>
      <c r="AY418" s="23" t="s">
        <v>115</v>
      </c>
      <c r="AZ418" s="53">
        <v>45322</v>
      </c>
      <c r="BA418" s="26">
        <v>45323</v>
      </c>
      <c r="BB418" s="62">
        <v>45566</v>
      </c>
      <c r="BC418" s="35">
        <f>+Tabla3[[#This Row],[FECHA TERMINACION
(INICIAL)]]-Tabla3[[#This Row],[FECHA INICIO]]</f>
        <v>243</v>
      </c>
      <c r="BD418" s="65">
        <f>+Tabla3[[#This Row],[PLAZO DE EJECUCIÓN EN DÍAS (INICIAL)]]/30</f>
        <v>8.1</v>
      </c>
      <c r="BE418" t="s">
        <v>2102</v>
      </c>
      <c r="BF418" s="29">
        <f>+[1]BD_2!E420</f>
        <v>0</v>
      </c>
      <c r="BG418" s="29">
        <f>[1]BD_2!BA420</f>
        <v>0</v>
      </c>
      <c r="BH418" s="23">
        <f>[1]BD_2!CF420</f>
        <v>0</v>
      </c>
      <c r="BI418" s="23">
        <f>+COUNTIF(Tabla3[[#This Row],[VALOR REDUCIDO]:[TOTAL TIEMPO PRORROGADO EN DÍAS
]],"&lt;&gt;0")</f>
        <v>0</v>
      </c>
      <c r="BJ418" s="23" t="str">
        <f>+[1]BD_2!CG420</f>
        <v>2 NO</v>
      </c>
      <c r="BK418" s="26" t="str">
        <f>[1]BD_2!CL420</f>
        <v>2 NO</v>
      </c>
      <c r="BL418" s="23" t="s">
        <v>113</v>
      </c>
      <c r="BM418">
        <f t="shared" si="34"/>
        <v>243</v>
      </c>
      <c r="BN418" s="36">
        <f t="shared" si="35"/>
        <v>45323</v>
      </c>
      <c r="BO418" s="36">
        <f t="shared" si="36"/>
        <v>45566</v>
      </c>
      <c r="BP418" s="37" t="e">
        <f>IF(((#REF!-$BN418)/($BO418-$BN418))&gt;=100%,100%,((#REF!-$BN418)/($BO418-$BN418)))</f>
        <v>#REF!</v>
      </c>
      <c r="BQ418" s="29">
        <f t="shared" si="32"/>
        <v>88000000</v>
      </c>
      <c r="BR418" s="23" t="e">
        <f>+IF(BK418="1 SI","FINALIZADO",IF($BO418&lt;=#REF!,"FINALIZADO","EJECUCIÓN"))</f>
        <v>#REF!</v>
      </c>
      <c r="BS418" s="23">
        <v>64266667</v>
      </c>
      <c r="BT418" s="23">
        <f>+Tabla3[[#This Row],[VALOR TOTAL DE CONTRATO (ANTES DE LIQUIDACIÓN - LIBERACIÓN DE SALDOS)]]-Tabla3[[#This Row],[RECURSO TOTALES DESEMBOLSADOS]]</f>
        <v>23733333</v>
      </c>
      <c r="BU418" s="66"/>
      <c r="BW418" s="23" t="s">
        <v>98</v>
      </c>
      <c r="BX418" s="23" t="str">
        <f t="shared" si="33"/>
        <v>enero</v>
      </c>
      <c r="BY418" s="23" t="s">
        <v>113</v>
      </c>
      <c r="BZ418" s="23" t="s">
        <v>113</v>
      </c>
      <c r="CA418" s="23" t="s">
        <v>113</v>
      </c>
      <c r="CB418" t="s">
        <v>117</v>
      </c>
      <c r="CC418" t="s">
        <v>118</v>
      </c>
    </row>
    <row r="419" spans="1:81" x14ac:dyDescent="0.25">
      <c r="A419" s="23">
        <v>2024</v>
      </c>
      <c r="B419" s="25" t="s">
        <v>3074</v>
      </c>
      <c r="C419" s="23" t="s">
        <v>87</v>
      </c>
      <c r="D419" t="s">
        <v>88</v>
      </c>
      <c r="E419" t="s">
        <v>89</v>
      </c>
      <c r="F419" t="s">
        <v>90</v>
      </c>
      <c r="G419" t="s">
        <v>91</v>
      </c>
      <c r="H419" s="23" t="s">
        <v>92</v>
      </c>
      <c r="I419" s="23" t="s">
        <v>119</v>
      </c>
      <c r="J419" t="s">
        <v>3075</v>
      </c>
      <c r="K419" s="23" t="s">
        <v>95</v>
      </c>
      <c r="L419" s="20" t="s">
        <v>1550</v>
      </c>
      <c r="M419" s="28" t="s">
        <v>3076</v>
      </c>
      <c r="N419" s="23"/>
      <c r="O419" s="23" t="s">
        <v>98</v>
      </c>
      <c r="P419" s="20" t="s">
        <v>693</v>
      </c>
      <c r="Q419" s="20" t="s">
        <v>693</v>
      </c>
      <c r="R419" t="s">
        <v>1604</v>
      </c>
      <c r="S419" t="s">
        <v>1605</v>
      </c>
      <c r="T419" t="s">
        <v>3077</v>
      </c>
      <c r="U419" s="29">
        <v>23733333</v>
      </c>
      <c r="V419" s="29">
        <v>23733333</v>
      </c>
      <c r="W419" s="60">
        <v>8000000</v>
      </c>
      <c r="X419" s="60">
        <v>0</v>
      </c>
      <c r="Y419" s="23" t="s">
        <v>104</v>
      </c>
      <c r="Z419" t="s">
        <v>98</v>
      </c>
      <c r="AA419" t="s">
        <v>105</v>
      </c>
      <c r="AB419" s="30">
        <f>+Tabla3[[#This Row],[VALOR DEL CONTRATO
(EN NUMEROS)]]-Tabla3[[#This Row],[VALOR RECURSOS (MADS/FONAM)]]</f>
        <v>0</v>
      </c>
      <c r="AC419" s="30"/>
      <c r="AD419" s="30"/>
      <c r="AE419" s="24">
        <v>2124</v>
      </c>
      <c r="AF419" s="61">
        <v>45294</v>
      </c>
      <c r="AG419">
        <v>541724</v>
      </c>
      <c r="AH419" s="53">
        <v>45567</v>
      </c>
      <c r="AI419" s="32" t="s">
        <v>106</v>
      </c>
      <c r="AJ419" t="s">
        <v>1372</v>
      </c>
      <c r="AK419" s="33"/>
      <c r="AL419" t="s">
        <v>98</v>
      </c>
      <c r="AM419" s="53">
        <v>45567</v>
      </c>
      <c r="AN419" s="23" t="s">
        <v>108</v>
      </c>
      <c r="AO419" s="23" t="s">
        <v>108</v>
      </c>
      <c r="AP419" t="s">
        <v>109</v>
      </c>
      <c r="AQ419" t="s">
        <v>698</v>
      </c>
      <c r="AR419" t="s">
        <v>699</v>
      </c>
      <c r="AS419" t="s">
        <v>700</v>
      </c>
      <c r="AT419" s="23">
        <v>80111600</v>
      </c>
      <c r="AU419" s="20" t="s">
        <v>3073</v>
      </c>
      <c r="AV419" s="23" t="s">
        <v>113</v>
      </c>
      <c r="AW419" s="20" t="s">
        <v>114</v>
      </c>
      <c r="AX419" s="53">
        <v>45567</v>
      </c>
      <c r="AY419" s="23" t="s">
        <v>115</v>
      </c>
      <c r="AZ419" s="53">
        <v>45567</v>
      </c>
      <c r="BA419" s="26">
        <v>45567</v>
      </c>
      <c r="BB419" s="62">
        <v>45656</v>
      </c>
      <c r="BC419" s="35">
        <f>+Tabla3[[#This Row],[FECHA TERMINACION
(INICIAL)]]-Tabla3[[#This Row],[FECHA INICIO]]</f>
        <v>89</v>
      </c>
      <c r="BD419" s="65">
        <f>+Tabla3[[#This Row],[PLAZO DE EJECUCIÓN EN DÍAS (INICIAL)]]/30</f>
        <v>2.9666666666666668</v>
      </c>
      <c r="BE419" t="s">
        <v>3078</v>
      </c>
      <c r="BF419" s="29">
        <f>+[1]BD_2!E421</f>
        <v>266667</v>
      </c>
      <c r="BG419" s="29">
        <f>[1]BD_2!BA421</f>
        <v>0</v>
      </c>
      <c r="BH419" s="23">
        <f>[1]BD_2!CF421</f>
        <v>0</v>
      </c>
      <c r="BI419" s="23">
        <f>+COUNTIF(Tabla3[[#This Row],[VALOR REDUCIDO]:[TOTAL TIEMPO PRORROGADO EN DÍAS
]],"&lt;&gt;0")</f>
        <v>1</v>
      </c>
      <c r="BJ419" s="23" t="str">
        <f>+[1]BD_2!CG421</f>
        <v>2 NO</v>
      </c>
      <c r="BK419" s="26" t="str">
        <f>[1]BD_2!CL421</f>
        <v>2 NO</v>
      </c>
      <c r="BL419" s="23" t="s">
        <v>98</v>
      </c>
      <c r="BM419">
        <f>$BO419-$BN419</f>
        <v>89</v>
      </c>
      <c r="BN419" s="36">
        <f>$BA419</f>
        <v>45567</v>
      </c>
      <c r="BO419" s="36">
        <f>$BB419+$BH419</f>
        <v>45656</v>
      </c>
      <c r="BP419" s="37" t="e">
        <f>IF(((#REF!-$BN419)/($BO419-$BN419))&gt;=100%,100%,((#REF!-$BN419)/($BO419-$BN419)))</f>
        <v>#REF!</v>
      </c>
      <c r="BQ419" s="60">
        <f t="shared" si="32"/>
        <v>23466666</v>
      </c>
      <c r="BR419" s="23" t="e">
        <f>+IF(BK419="1 SI","FINALIZADO",IF($BO419&lt;=#REF!,"FINALIZADO","EJECUCIÓN"))</f>
        <v>#REF!</v>
      </c>
      <c r="BS419" s="23">
        <v>23466666</v>
      </c>
      <c r="BT419" s="23">
        <f>+Tabla3[[#This Row],[VALOR TOTAL DE CONTRATO (ANTES DE LIQUIDACIÓN - LIBERACIÓN DE SALDOS)]]-Tabla3[[#This Row],[RECURSO TOTALES DESEMBOLSADOS]]</f>
        <v>0</v>
      </c>
      <c r="BU419" s="66"/>
      <c r="BW419" s="43" t="s">
        <v>98</v>
      </c>
      <c r="BX419" s="23" t="str">
        <f t="shared" si="33"/>
        <v>octubre</v>
      </c>
      <c r="BY419" s="23" t="s">
        <v>113</v>
      </c>
      <c r="BZ419" s="23" t="s">
        <v>113</v>
      </c>
      <c r="CA419" s="23" t="s">
        <v>113</v>
      </c>
      <c r="CB419" t="s">
        <v>117</v>
      </c>
      <c r="CC419" t="s">
        <v>118</v>
      </c>
    </row>
    <row r="420" spans="1:81" x14ac:dyDescent="0.25">
      <c r="A420" s="23">
        <v>2024</v>
      </c>
      <c r="B420" s="25">
        <v>395</v>
      </c>
      <c r="C420" s="23" t="s">
        <v>87</v>
      </c>
      <c r="D420" t="s">
        <v>88</v>
      </c>
      <c r="E420" t="s">
        <v>89</v>
      </c>
      <c r="F420" t="s">
        <v>90</v>
      </c>
      <c r="G420" t="s">
        <v>91</v>
      </c>
      <c r="H420" s="23" t="s">
        <v>92</v>
      </c>
      <c r="I420" s="23" t="s">
        <v>119</v>
      </c>
      <c r="J420" t="s">
        <v>3079</v>
      </c>
      <c r="K420" s="23" t="s">
        <v>95</v>
      </c>
      <c r="L420" s="20" t="s">
        <v>2001</v>
      </c>
      <c r="M420" s="28" t="s">
        <v>3080</v>
      </c>
      <c r="N420" s="23"/>
      <c r="O420" s="23" t="s">
        <v>98</v>
      </c>
      <c r="P420" s="20" t="s">
        <v>693</v>
      </c>
      <c r="Q420" s="20" t="s">
        <v>693</v>
      </c>
      <c r="R420" t="s">
        <v>3081</v>
      </c>
      <c r="S420" t="s">
        <v>3082</v>
      </c>
      <c r="T420" t="s">
        <v>3083</v>
      </c>
      <c r="U420" s="29">
        <v>127050000</v>
      </c>
      <c r="V420" s="29">
        <v>127050000</v>
      </c>
      <c r="W420" s="60">
        <v>11550000</v>
      </c>
      <c r="X420" s="60">
        <v>0</v>
      </c>
      <c r="Y420" s="23" t="s">
        <v>104</v>
      </c>
      <c r="Z420" t="s">
        <v>98</v>
      </c>
      <c r="AA420" t="s">
        <v>105</v>
      </c>
      <c r="AB420" s="30">
        <f>+Tabla3[[#This Row],[VALOR DEL CONTRATO
(EN NUMEROS)]]-Tabla3[[#This Row],[VALOR RECURSOS (MADS/FONAM)]]</f>
        <v>0</v>
      </c>
      <c r="AC420" s="30"/>
      <c r="AD420" s="30"/>
      <c r="AE420" s="24">
        <v>2524</v>
      </c>
      <c r="AF420" s="61">
        <v>45294</v>
      </c>
      <c r="AG420">
        <v>57224</v>
      </c>
      <c r="AH420" s="53">
        <v>45323</v>
      </c>
      <c r="AI420" s="32" t="s">
        <v>106</v>
      </c>
      <c r="AJ420" t="s">
        <v>2030</v>
      </c>
      <c r="AK420" s="33"/>
      <c r="AL420" t="s">
        <v>98</v>
      </c>
      <c r="AM420" s="53">
        <v>45321</v>
      </c>
      <c r="AN420" s="23" t="s">
        <v>108</v>
      </c>
      <c r="AO420" s="23" t="s">
        <v>108</v>
      </c>
      <c r="AP420" t="s">
        <v>109</v>
      </c>
      <c r="AQ420" t="s">
        <v>3084</v>
      </c>
      <c r="AR420" t="s">
        <v>3085</v>
      </c>
      <c r="AS420" t="s">
        <v>700</v>
      </c>
      <c r="AT420" s="23">
        <v>80111600</v>
      </c>
      <c r="AU420" s="20" t="s">
        <v>3086</v>
      </c>
      <c r="AV420" s="23" t="s">
        <v>113</v>
      </c>
      <c r="AW420" s="20" t="s">
        <v>114</v>
      </c>
      <c r="AX420" s="53">
        <v>45322</v>
      </c>
      <c r="AY420" s="23" t="s">
        <v>115</v>
      </c>
      <c r="AZ420" s="53">
        <v>45322</v>
      </c>
      <c r="BA420" s="26">
        <v>45323</v>
      </c>
      <c r="BB420" s="62">
        <v>45656</v>
      </c>
      <c r="BC420" s="35">
        <f>+Tabla3[[#This Row],[FECHA TERMINACION
(INICIAL)]]-Tabla3[[#This Row],[FECHA INICIO]]</f>
        <v>333</v>
      </c>
      <c r="BD420" s="65">
        <f>+Tabla3[[#This Row],[PLAZO DE EJECUCIÓN EN DÍAS (INICIAL)]]/30</f>
        <v>11.1</v>
      </c>
      <c r="BE420" t="s">
        <v>3087</v>
      </c>
      <c r="BF420" s="29">
        <f>+[1]BD_2!E422</f>
        <v>0</v>
      </c>
      <c r="BG420" s="29">
        <f>[1]BD_2!BA422</f>
        <v>0</v>
      </c>
      <c r="BH420" s="23">
        <f>[1]BD_2!CF422</f>
        <v>0</v>
      </c>
      <c r="BI420" s="23">
        <f>+COUNTIF(Tabla3[[#This Row],[VALOR REDUCIDO]:[TOTAL TIEMPO PRORROGADO EN DÍAS
]],"&lt;&gt;0")</f>
        <v>0</v>
      </c>
      <c r="BJ420" s="23" t="str">
        <f>+[1]BD_2!CG422</f>
        <v>2 NO</v>
      </c>
      <c r="BK420" s="26" t="str">
        <f>[1]BD_2!CL422</f>
        <v>2 NO</v>
      </c>
      <c r="BL420" s="23" t="s">
        <v>98</v>
      </c>
      <c r="BM420">
        <f t="shared" si="34"/>
        <v>333</v>
      </c>
      <c r="BN420" s="36">
        <f t="shared" si="35"/>
        <v>45323</v>
      </c>
      <c r="BO420" s="36">
        <f t="shared" si="36"/>
        <v>45656</v>
      </c>
      <c r="BP420" s="37" t="e">
        <f>IF(((#REF!-$BN420)/($BO420-$BN420))&gt;=100%,100%,((#REF!-$BN420)/($BO420-$BN420)))</f>
        <v>#REF!</v>
      </c>
      <c r="BQ420" s="29">
        <f t="shared" si="32"/>
        <v>127050000</v>
      </c>
      <c r="BR420" s="23" t="e">
        <f>+IF(BK420="1 SI","FINALIZADO",IF($BO420&lt;=#REF!,"FINALIZADO","EJECUCIÓN"))</f>
        <v>#REF!</v>
      </c>
      <c r="BS420" s="23">
        <v>127050000</v>
      </c>
      <c r="BT420" s="23">
        <f>+Tabla3[[#This Row],[VALOR TOTAL DE CONTRATO (ANTES DE LIQUIDACIÓN - LIBERACIÓN DE SALDOS)]]-Tabla3[[#This Row],[RECURSO TOTALES DESEMBOLSADOS]]</f>
        <v>0</v>
      </c>
      <c r="BU420" s="66"/>
      <c r="BW420" s="23" t="s">
        <v>98</v>
      </c>
      <c r="BX420" s="23" t="str">
        <f t="shared" si="33"/>
        <v>enero</v>
      </c>
      <c r="BY420" s="23" t="s">
        <v>113</v>
      </c>
      <c r="BZ420" s="23" t="s">
        <v>113</v>
      </c>
      <c r="CA420" s="23" t="s">
        <v>113</v>
      </c>
      <c r="CB420" t="s">
        <v>117</v>
      </c>
      <c r="CC420" t="s">
        <v>118</v>
      </c>
    </row>
    <row r="421" spans="1:81" x14ac:dyDescent="0.25">
      <c r="A421" s="23">
        <v>2024</v>
      </c>
      <c r="B421" s="25">
        <v>396</v>
      </c>
      <c r="C421" s="23" t="s">
        <v>87</v>
      </c>
      <c r="D421" t="s">
        <v>88</v>
      </c>
      <c r="E421" t="s">
        <v>89</v>
      </c>
      <c r="F421" t="s">
        <v>90</v>
      </c>
      <c r="G421" t="s">
        <v>91</v>
      </c>
      <c r="H421" s="23" t="s">
        <v>92</v>
      </c>
      <c r="I421" s="23" t="s">
        <v>119</v>
      </c>
      <c r="J421" t="s">
        <v>3088</v>
      </c>
      <c r="K421" s="23" t="s">
        <v>95</v>
      </c>
      <c r="L421" s="20" t="s">
        <v>3089</v>
      </c>
      <c r="M421" s="28" t="s">
        <v>3090</v>
      </c>
      <c r="N421" s="23"/>
      <c r="O421" s="23" t="s">
        <v>98</v>
      </c>
      <c r="P421" s="20" t="s">
        <v>100</v>
      </c>
      <c r="Q421" s="20" t="s">
        <v>100</v>
      </c>
      <c r="R421" t="s">
        <v>3091</v>
      </c>
      <c r="S421" t="s">
        <v>2139</v>
      </c>
      <c r="T421" t="s">
        <v>3023</v>
      </c>
      <c r="U421" s="29">
        <v>126000000</v>
      </c>
      <c r="V421" s="29">
        <v>126000000</v>
      </c>
      <c r="W421" s="60">
        <v>14000000</v>
      </c>
      <c r="X421" s="60">
        <v>0</v>
      </c>
      <c r="Y421" s="23" t="s">
        <v>104</v>
      </c>
      <c r="Z421" t="s">
        <v>98</v>
      </c>
      <c r="AA421" t="s">
        <v>105</v>
      </c>
      <c r="AB421" s="30">
        <f>+Tabla3[[#This Row],[VALOR DEL CONTRATO
(EN NUMEROS)]]-Tabla3[[#This Row],[VALOR RECURSOS (MADS/FONAM)]]</f>
        <v>0</v>
      </c>
      <c r="AC421" s="30"/>
      <c r="AD421" s="30"/>
      <c r="AE421" s="24">
        <v>1824</v>
      </c>
      <c r="AF421" s="61">
        <v>45294</v>
      </c>
      <c r="AG421">
        <v>56824</v>
      </c>
      <c r="AH421" s="53">
        <v>45323</v>
      </c>
      <c r="AI421" s="32" t="s">
        <v>106</v>
      </c>
      <c r="AJ421" t="s">
        <v>107</v>
      </c>
      <c r="AK421" s="33"/>
      <c r="AL421" t="s">
        <v>98</v>
      </c>
      <c r="AM421" s="53">
        <v>45321</v>
      </c>
      <c r="AN421" s="23" t="s">
        <v>108</v>
      </c>
      <c r="AO421" s="23" t="s">
        <v>108</v>
      </c>
      <c r="AP421" t="s">
        <v>109</v>
      </c>
      <c r="AQ421" t="s">
        <v>769</v>
      </c>
      <c r="AR421" t="s">
        <v>770</v>
      </c>
      <c r="AS421" t="s">
        <v>771</v>
      </c>
      <c r="AT421" s="23">
        <v>80111600</v>
      </c>
      <c r="AU421" s="20" t="s">
        <v>3092</v>
      </c>
      <c r="AV421" s="23" t="s">
        <v>113</v>
      </c>
      <c r="AW421" s="20" t="s">
        <v>114</v>
      </c>
      <c r="AX421" s="53">
        <v>45321</v>
      </c>
      <c r="AY421" s="23" t="s">
        <v>115</v>
      </c>
      <c r="AZ421" s="53">
        <v>45321</v>
      </c>
      <c r="BA421" s="26">
        <v>45323</v>
      </c>
      <c r="BB421" s="62">
        <v>45595</v>
      </c>
      <c r="BC421" s="35">
        <f>+Tabla3[[#This Row],[FECHA TERMINACION
(INICIAL)]]-Tabla3[[#This Row],[FECHA INICIO]]</f>
        <v>272</v>
      </c>
      <c r="BD421" s="65">
        <f>+Tabla3[[#This Row],[PLAZO DE EJECUCIÓN EN DÍAS (INICIAL)]]/30</f>
        <v>9.0666666666666664</v>
      </c>
      <c r="BE421" t="s">
        <v>1491</v>
      </c>
      <c r="BF421" s="29">
        <f>+[1]BD_2!E423</f>
        <v>0</v>
      </c>
      <c r="BG421" s="29">
        <f>[1]BD_2!BA423</f>
        <v>28000000</v>
      </c>
      <c r="BH421" s="23">
        <f>[1]BD_2!CF423</f>
        <v>61</v>
      </c>
      <c r="BI421" s="23">
        <f>+COUNTIF(Tabla3[[#This Row],[VALOR REDUCIDO]:[TOTAL TIEMPO PRORROGADO EN DÍAS
]],"&lt;&gt;0")</f>
        <v>2</v>
      </c>
      <c r="BJ421" s="23" t="str">
        <f>+[1]BD_2!CG423</f>
        <v>2 NO</v>
      </c>
      <c r="BK421" s="26" t="str">
        <f>[1]BD_2!CL423</f>
        <v>2 NO</v>
      </c>
      <c r="BL421" s="23" t="s">
        <v>98</v>
      </c>
      <c r="BM421">
        <f t="shared" si="34"/>
        <v>333</v>
      </c>
      <c r="BN421" s="36">
        <f t="shared" si="35"/>
        <v>45323</v>
      </c>
      <c r="BO421" s="36">
        <f t="shared" si="36"/>
        <v>45656</v>
      </c>
      <c r="BP421" s="37" t="e">
        <f>IF(((#REF!-$BN421)/($BO421-$BN421))&gt;=100%,100%,((#REF!-$BN421)/($BO421-$BN421)))</f>
        <v>#REF!</v>
      </c>
      <c r="BQ421" s="29">
        <f t="shared" si="32"/>
        <v>154000000</v>
      </c>
      <c r="BR421" s="23" t="e">
        <f>+IF(BK421="1 SI","FINALIZADO",IF($BO421&lt;=#REF!,"FINALIZADO","EJECUCIÓN"))</f>
        <v>#REF!</v>
      </c>
      <c r="BS421" s="23">
        <v>154000000</v>
      </c>
      <c r="BT421" s="23">
        <f>+Tabla3[[#This Row],[VALOR TOTAL DE CONTRATO (ANTES DE LIQUIDACIÓN - LIBERACIÓN DE SALDOS)]]-Tabla3[[#This Row],[RECURSO TOTALES DESEMBOLSADOS]]</f>
        <v>0</v>
      </c>
      <c r="BU421" s="66"/>
      <c r="BW421" s="23" t="s">
        <v>98</v>
      </c>
      <c r="BX421" s="23" t="str">
        <f t="shared" si="33"/>
        <v>enero</v>
      </c>
      <c r="BY421" s="23" t="s">
        <v>113</v>
      </c>
      <c r="BZ421" s="23" t="s">
        <v>113</v>
      </c>
      <c r="CA421" s="23" t="s">
        <v>113</v>
      </c>
      <c r="CB421" t="s">
        <v>117</v>
      </c>
      <c r="CC421" t="s">
        <v>118</v>
      </c>
    </row>
    <row r="422" spans="1:81" x14ac:dyDescent="0.25">
      <c r="A422" s="23">
        <v>2024</v>
      </c>
      <c r="B422" s="25">
        <v>397</v>
      </c>
      <c r="C422" s="23" t="s">
        <v>87</v>
      </c>
      <c r="D422" t="s">
        <v>88</v>
      </c>
      <c r="E422" t="s">
        <v>89</v>
      </c>
      <c r="F422" t="s">
        <v>90</v>
      </c>
      <c r="G422" t="s">
        <v>91</v>
      </c>
      <c r="H422" s="23" t="s">
        <v>92</v>
      </c>
      <c r="I422" s="23" t="s">
        <v>119</v>
      </c>
      <c r="J422" t="s">
        <v>3093</v>
      </c>
      <c r="K422" s="23" t="s">
        <v>95</v>
      </c>
      <c r="L422" s="20" t="s">
        <v>121</v>
      </c>
      <c r="M422" s="28" t="s">
        <v>3094</v>
      </c>
      <c r="N422" s="23"/>
      <c r="O422" s="23" t="s">
        <v>98</v>
      </c>
      <c r="P422" s="20" t="s">
        <v>1931</v>
      </c>
      <c r="Q422" s="20" t="s">
        <v>1931</v>
      </c>
      <c r="R422" t="s">
        <v>3095</v>
      </c>
      <c r="S422" t="s">
        <v>3096</v>
      </c>
      <c r="T422" t="s">
        <v>3097</v>
      </c>
      <c r="U422" s="29">
        <v>93500000</v>
      </c>
      <c r="V422" s="29">
        <v>93500000</v>
      </c>
      <c r="W422" s="60">
        <v>8500000</v>
      </c>
      <c r="X422" s="60">
        <v>0</v>
      </c>
      <c r="Y422" s="23" t="s">
        <v>104</v>
      </c>
      <c r="Z422" t="s">
        <v>98</v>
      </c>
      <c r="AA422" t="s">
        <v>105</v>
      </c>
      <c r="AB422" s="30">
        <f>+Tabla3[[#This Row],[VALOR DEL CONTRATO
(EN NUMEROS)]]-Tabla3[[#This Row],[VALOR RECURSOS (MADS/FONAM)]]</f>
        <v>0</v>
      </c>
      <c r="AC422" s="30"/>
      <c r="AD422" s="30"/>
      <c r="AE422" s="24">
        <v>9824</v>
      </c>
      <c r="AF422" s="61">
        <v>45306</v>
      </c>
      <c r="AG422">
        <v>55424</v>
      </c>
      <c r="AH422" s="53">
        <v>45323</v>
      </c>
      <c r="AI422" s="32" t="s">
        <v>106</v>
      </c>
      <c r="AJ422" t="s">
        <v>2527</v>
      </c>
      <c r="AK422" s="33"/>
      <c r="AL422" t="s">
        <v>98</v>
      </c>
      <c r="AM422" s="53">
        <v>45322</v>
      </c>
      <c r="AN422" s="23" t="s">
        <v>108</v>
      </c>
      <c r="AO422" s="23" t="s">
        <v>108</v>
      </c>
      <c r="AP422" t="s">
        <v>109</v>
      </c>
      <c r="AQ422" t="s">
        <v>2392</v>
      </c>
      <c r="AR422" t="s">
        <v>2393</v>
      </c>
      <c r="AS422" t="s">
        <v>2394</v>
      </c>
      <c r="AT422" s="23">
        <v>80111600</v>
      </c>
      <c r="AU422" s="41" t="s">
        <v>3098</v>
      </c>
      <c r="AV422" s="23" t="s">
        <v>113</v>
      </c>
      <c r="AW422" s="20" t="s">
        <v>114</v>
      </c>
      <c r="AX422" s="53">
        <v>45322</v>
      </c>
      <c r="AY422" s="23" t="s">
        <v>115</v>
      </c>
      <c r="AZ422" s="53">
        <v>45322</v>
      </c>
      <c r="BA422" s="26">
        <v>45323</v>
      </c>
      <c r="BB422" s="26">
        <v>45656</v>
      </c>
      <c r="BC422" s="35">
        <f>+Tabla3[[#This Row],[FECHA TERMINACION
(INICIAL)]]-Tabla3[[#This Row],[FECHA INICIO]]</f>
        <v>333</v>
      </c>
      <c r="BD422" s="65">
        <f>+Tabla3[[#This Row],[PLAZO DE EJECUCIÓN EN DÍAS (INICIAL)]]/30</f>
        <v>11.1</v>
      </c>
      <c r="BE422" t="s">
        <v>3099</v>
      </c>
      <c r="BF422" s="29"/>
      <c r="BG422" s="29">
        <f>[1]BD_2!BA424</f>
        <v>0</v>
      </c>
      <c r="BH422" s="23">
        <f>[1]BD_2!CF424</f>
        <v>0</v>
      </c>
      <c r="BI422" s="23">
        <f>+COUNTIF(Tabla3[[#This Row],[VALOR REDUCIDO]:[TOTAL TIEMPO PRORROGADO EN DÍAS
]],"&lt;&gt;0")</f>
        <v>1</v>
      </c>
      <c r="BJ422" s="23" t="str">
        <f>+[1]BD_2!CG424</f>
        <v>2 NO</v>
      </c>
      <c r="BK422" s="26" t="str">
        <f>[1]BD_2!CL424</f>
        <v>2 NO</v>
      </c>
      <c r="BL422" s="23" t="s">
        <v>98</v>
      </c>
      <c r="BM422">
        <f t="shared" si="34"/>
        <v>333</v>
      </c>
      <c r="BN422" s="36">
        <f t="shared" si="35"/>
        <v>45323</v>
      </c>
      <c r="BO422" s="36">
        <f t="shared" si="36"/>
        <v>45656</v>
      </c>
      <c r="BP422" s="37" t="e">
        <f>IF(((#REF!-$BN422)/($BO422-$BN422))&gt;=100%,100%,((#REF!-$BN422)/($BO422-$BN422)))</f>
        <v>#REF!</v>
      </c>
      <c r="BQ422" s="29">
        <f t="shared" si="32"/>
        <v>93500000</v>
      </c>
      <c r="BR422" s="23" t="e">
        <f>+IF(BK422="1 SI","FINALIZADO",IF($BO422&lt;=#REF!,"FINALIZADO","EJECUCIÓN"))</f>
        <v>#REF!</v>
      </c>
      <c r="BS422" s="23">
        <v>93500000</v>
      </c>
      <c r="BT422" s="23">
        <f>+Tabla3[[#This Row],[VALOR TOTAL DE CONTRATO (ANTES DE LIQUIDACIÓN - LIBERACIÓN DE SALDOS)]]-Tabla3[[#This Row],[RECURSO TOTALES DESEMBOLSADOS]]</f>
        <v>0</v>
      </c>
      <c r="BU422" s="66"/>
      <c r="BW422" s="23" t="s">
        <v>98</v>
      </c>
      <c r="BX422" s="23" t="str">
        <f t="shared" si="33"/>
        <v>enero</v>
      </c>
      <c r="BY422" s="23" t="s">
        <v>113</v>
      </c>
      <c r="BZ422" s="23" t="s">
        <v>113</v>
      </c>
      <c r="CA422" s="23" t="s">
        <v>113</v>
      </c>
      <c r="CB422" t="s">
        <v>117</v>
      </c>
      <c r="CC422" t="s">
        <v>118</v>
      </c>
    </row>
    <row r="423" spans="1:81" x14ac:dyDescent="0.25">
      <c r="A423" s="23">
        <v>2024</v>
      </c>
      <c r="B423" s="25">
        <v>398</v>
      </c>
      <c r="C423" s="23" t="s">
        <v>87</v>
      </c>
      <c r="D423" t="s">
        <v>88</v>
      </c>
      <c r="E423" t="s">
        <v>89</v>
      </c>
      <c r="F423" t="s">
        <v>90</v>
      </c>
      <c r="G423" t="s">
        <v>91</v>
      </c>
      <c r="H423" s="23" t="s">
        <v>92</v>
      </c>
      <c r="I423" s="23" t="s">
        <v>119</v>
      </c>
      <c r="J423" t="s">
        <v>3100</v>
      </c>
      <c r="K423" s="23" t="s">
        <v>95</v>
      </c>
      <c r="L423" s="20" t="s">
        <v>3101</v>
      </c>
      <c r="M423" s="28" t="s">
        <v>3102</v>
      </c>
      <c r="N423" s="23"/>
      <c r="O423" s="23" t="s">
        <v>98</v>
      </c>
      <c r="P423" s="20" t="s">
        <v>1931</v>
      </c>
      <c r="Q423" s="20" t="s">
        <v>1931</v>
      </c>
      <c r="R423" t="s">
        <v>3103</v>
      </c>
      <c r="S423" t="s">
        <v>3104</v>
      </c>
      <c r="T423" t="s">
        <v>3105</v>
      </c>
      <c r="U423" s="29">
        <v>77000000</v>
      </c>
      <c r="V423" s="29">
        <v>77000000</v>
      </c>
      <c r="W423" s="60">
        <v>7000000</v>
      </c>
      <c r="X423" s="60">
        <v>0</v>
      </c>
      <c r="Y423" s="23" t="s">
        <v>104</v>
      </c>
      <c r="Z423" t="s">
        <v>98</v>
      </c>
      <c r="AA423" t="s">
        <v>105</v>
      </c>
      <c r="AB423" s="30">
        <f>+Tabla3[[#This Row],[VALOR DEL CONTRATO
(EN NUMEROS)]]-Tabla3[[#This Row],[VALOR RECURSOS (MADS/FONAM)]]</f>
        <v>0</v>
      </c>
      <c r="AC423" s="30"/>
      <c r="AD423" s="30"/>
      <c r="AE423" s="24">
        <v>9624</v>
      </c>
      <c r="AF423" s="61">
        <v>45306</v>
      </c>
      <c r="AG423">
        <v>57424</v>
      </c>
      <c r="AH423" s="53">
        <v>45323</v>
      </c>
      <c r="AI423" s="32" t="s">
        <v>106</v>
      </c>
      <c r="AJ423" t="s">
        <v>1935</v>
      </c>
      <c r="AK423" s="33"/>
      <c r="AL423" t="s">
        <v>98</v>
      </c>
      <c r="AM423" s="53">
        <v>45322</v>
      </c>
      <c r="AN423" s="23" t="s">
        <v>108</v>
      </c>
      <c r="AO423" s="23" t="s">
        <v>108</v>
      </c>
      <c r="AP423" t="s">
        <v>109</v>
      </c>
      <c r="AQ423" t="s">
        <v>2392</v>
      </c>
      <c r="AR423" t="s">
        <v>2393</v>
      </c>
      <c r="AS423" t="s">
        <v>2394</v>
      </c>
      <c r="AT423" s="23">
        <v>80111600</v>
      </c>
      <c r="AU423" s="20" t="s">
        <v>3106</v>
      </c>
      <c r="AV423" s="23" t="s">
        <v>113</v>
      </c>
      <c r="AW423" s="20" t="s">
        <v>114</v>
      </c>
      <c r="AX423" s="53">
        <v>45323</v>
      </c>
      <c r="AY423" s="23" t="s">
        <v>115</v>
      </c>
      <c r="AZ423" s="53">
        <v>45323</v>
      </c>
      <c r="BA423" s="26">
        <v>45323</v>
      </c>
      <c r="BB423" s="26">
        <v>45496</v>
      </c>
      <c r="BC423" s="35">
        <f>+Tabla3[[#This Row],[FECHA TERMINACION
(INICIAL)]]-Tabla3[[#This Row],[FECHA INICIO]]</f>
        <v>173</v>
      </c>
      <c r="BD423" s="65">
        <f>+Tabla3[[#This Row],[PLAZO DE EJECUCIÓN EN DÍAS (INICIAL)]]/30</f>
        <v>5.7666666666666666</v>
      </c>
      <c r="BE423" t="s">
        <v>3107</v>
      </c>
      <c r="BF423" s="29">
        <f>+[1]BD_2!E425</f>
        <v>0</v>
      </c>
      <c r="BG423" s="29">
        <f>[1]BD_2!BA425</f>
        <v>0</v>
      </c>
      <c r="BH423" s="23">
        <f>[1]BD_2!CF425</f>
        <v>0</v>
      </c>
      <c r="BI423" s="23">
        <f>+COUNTIF(Tabla3[[#This Row],[VALOR REDUCIDO]:[TOTAL TIEMPO PRORROGADO EN DÍAS
]],"&lt;&gt;0")</f>
        <v>0</v>
      </c>
      <c r="BJ423" s="23" t="str">
        <f>+[1]BD_2!CG425</f>
        <v>2 NO</v>
      </c>
      <c r="BK423" s="26" t="str">
        <f>[1]BD_2!CL425</f>
        <v>2 NO</v>
      </c>
      <c r="BL423" s="23" t="s">
        <v>113</v>
      </c>
      <c r="BM423">
        <f t="shared" si="34"/>
        <v>173</v>
      </c>
      <c r="BN423" s="36">
        <f t="shared" si="35"/>
        <v>45323</v>
      </c>
      <c r="BO423" s="36">
        <f t="shared" si="36"/>
        <v>45496</v>
      </c>
      <c r="BP423" s="37" t="e">
        <f>IF(((#REF!-$BN423)/($BO423-$BN423))&gt;=100%,100%,((#REF!-$BN423)/($BO423-$BN423)))</f>
        <v>#REF!</v>
      </c>
      <c r="BQ423" s="29">
        <f t="shared" si="32"/>
        <v>77000000</v>
      </c>
      <c r="BR423" s="23" t="e">
        <f>+IF(BK423="1 SI","FINALIZADO",IF($BO423&lt;=#REF!,"FINALIZADO","EJECUCIÓN"))</f>
        <v>#REF!</v>
      </c>
      <c r="BS423" s="23">
        <v>40366667</v>
      </c>
      <c r="BT423" s="23">
        <f>+Tabla3[[#This Row],[VALOR TOTAL DE CONTRATO (ANTES DE LIQUIDACIÓN - LIBERACIÓN DE SALDOS)]]-Tabla3[[#This Row],[RECURSO TOTALES DESEMBOLSADOS]]</f>
        <v>36633333</v>
      </c>
      <c r="BU423" s="66"/>
      <c r="BW423" s="23" t="s">
        <v>98</v>
      </c>
      <c r="BX423" s="23" t="str">
        <f t="shared" si="33"/>
        <v>enero</v>
      </c>
      <c r="BY423" s="23" t="s">
        <v>113</v>
      </c>
      <c r="BZ423" s="23" t="s">
        <v>113</v>
      </c>
      <c r="CA423" s="23" t="s">
        <v>113</v>
      </c>
      <c r="CB423" t="s">
        <v>117</v>
      </c>
      <c r="CC423" t="s">
        <v>118</v>
      </c>
    </row>
    <row r="424" spans="1:81" x14ac:dyDescent="0.25">
      <c r="A424" s="23">
        <v>2024</v>
      </c>
      <c r="B424" s="25" t="s">
        <v>3108</v>
      </c>
      <c r="C424" s="23" t="s">
        <v>87</v>
      </c>
      <c r="D424" t="s">
        <v>88</v>
      </c>
      <c r="E424" t="s">
        <v>89</v>
      </c>
      <c r="F424" t="s">
        <v>90</v>
      </c>
      <c r="G424" t="s">
        <v>91</v>
      </c>
      <c r="H424" s="23" t="s">
        <v>92</v>
      </c>
      <c r="I424" s="23" t="s">
        <v>119</v>
      </c>
      <c r="J424" t="s">
        <v>3109</v>
      </c>
      <c r="K424" s="23" t="s">
        <v>95</v>
      </c>
      <c r="L424" s="20" t="s">
        <v>1585</v>
      </c>
      <c r="M424" s="28" t="s">
        <v>3110</v>
      </c>
      <c r="N424" s="23"/>
      <c r="O424" s="23" t="s">
        <v>98</v>
      </c>
      <c r="P424" s="20" t="s">
        <v>1931</v>
      </c>
      <c r="Q424" s="20" t="s">
        <v>1931</v>
      </c>
      <c r="R424" t="s">
        <v>3103</v>
      </c>
      <c r="S424" t="s">
        <v>3104</v>
      </c>
      <c r="T424" t="s">
        <v>3111</v>
      </c>
      <c r="U424" s="29">
        <v>36633333</v>
      </c>
      <c r="V424" s="29">
        <v>36633333</v>
      </c>
      <c r="W424" s="60">
        <v>7000000</v>
      </c>
      <c r="X424" s="60">
        <v>0</v>
      </c>
      <c r="Y424" s="23" t="s">
        <v>104</v>
      </c>
      <c r="Z424" t="s">
        <v>98</v>
      </c>
      <c r="AA424" t="s">
        <v>105</v>
      </c>
      <c r="AB424" s="30">
        <f>+Tabla3[[#This Row],[VALOR DEL CONTRATO
(EN NUMEROS)]]-Tabla3[[#This Row],[VALOR RECURSOS (MADS/FONAM)]]</f>
        <v>0</v>
      </c>
      <c r="AC424" s="30"/>
      <c r="AD424" s="30"/>
      <c r="AE424" s="24">
        <v>9624</v>
      </c>
      <c r="AF424" s="61">
        <v>45306</v>
      </c>
      <c r="AG424">
        <v>423824</v>
      </c>
      <c r="AH424" s="53">
        <v>45497</v>
      </c>
      <c r="AI424" s="32" t="s">
        <v>106</v>
      </c>
      <c r="AJ424" t="s">
        <v>1935</v>
      </c>
      <c r="AK424" s="33">
        <v>202300000000279</v>
      </c>
      <c r="AL424" t="s">
        <v>98</v>
      </c>
      <c r="AM424" s="53">
        <v>45497</v>
      </c>
      <c r="AN424" s="23" t="s">
        <v>108</v>
      </c>
      <c r="AO424" s="23" t="s">
        <v>108</v>
      </c>
      <c r="AP424" t="s">
        <v>109</v>
      </c>
      <c r="AQ424" t="s">
        <v>2392</v>
      </c>
      <c r="AR424" t="s">
        <v>2393</v>
      </c>
      <c r="AS424" t="s">
        <v>2394</v>
      </c>
      <c r="AT424" s="23">
        <v>80111600</v>
      </c>
      <c r="AU424" s="20" t="s">
        <v>3106</v>
      </c>
      <c r="AV424" s="23" t="s">
        <v>113</v>
      </c>
      <c r="AW424" s="20" t="s">
        <v>114</v>
      </c>
      <c r="AX424" s="53">
        <v>45497</v>
      </c>
      <c r="AY424" s="23" t="s">
        <v>115</v>
      </c>
      <c r="AZ424" s="53">
        <v>45497</v>
      </c>
      <c r="BA424" s="26">
        <v>45497</v>
      </c>
      <c r="BB424" s="26">
        <v>45656</v>
      </c>
      <c r="BC424" s="35">
        <f>+Tabla3[[#This Row],[FECHA TERMINACION
(INICIAL)]]-Tabla3[[#This Row],[FECHA INICIO]]</f>
        <v>159</v>
      </c>
      <c r="BD424" s="65">
        <f>+Tabla3[[#This Row],[PLAZO DE EJECUCIÓN EN DÍAS (INICIAL)]]/30</f>
        <v>5.3</v>
      </c>
      <c r="BE424" t="s">
        <v>3112</v>
      </c>
      <c r="BF424" s="29">
        <f>+[1]BD_2!E426</f>
        <v>0</v>
      </c>
      <c r="BG424" s="29">
        <f>[1]BD_2!BA426</f>
        <v>0</v>
      </c>
      <c r="BH424" s="23">
        <f>[1]BD_2!CF426</f>
        <v>0</v>
      </c>
      <c r="BI424" s="23">
        <f>+COUNTIF(Tabla3[[#This Row],[VALOR REDUCIDO]:[TOTAL TIEMPO PRORROGADO EN DÍAS
]],"&lt;&gt;0")</f>
        <v>0</v>
      </c>
      <c r="BJ424" s="23" t="str">
        <f>+[1]BD_2!CG426</f>
        <v>2 NO</v>
      </c>
      <c r="BK424" s="26" t="str">
        <f>[1]BD_2!CL426</f>
        <v>2 NO</v>
      </c>
      <c r="BL424" s="23" t="s">
        <v>98</v>
      </c>
      <c r="BM424">
        <f t="shared" si="34"/>
        <v>159</v>
      </c>
      <c r="BN424" s="36">
        <f t="shared" si="35"/>
        <v>45497</v>
      </c>
      <c r="BO424" s="36">
        <f t="shared" si="36"/>
        <v>45656</v>
      </c>
      <c r="BP424" s="37" t="e">
        <f>IF(((#REF!-$BN424)/($BO424-$BN424))&gt;=100%,100%,((#REF!-$BN424)/($BO424-$BN424)))</f>
        <v>#REF!</v>
      </c>
      <c r="BQ424" s="60">
        <f t="shared" si="32"/>
        <v>36633333</v>
      </c>
      <c r="BR424" s="23" t="e">
        <f>+IF(BK424="1 SI","FINALIZADO",IF($BO424&lt;=#REF!,"FINALIZADO","EJECUCIÓN"))</f>
        <v>#REF!</v>
      </c>
      <c r="BS424" s="23">
        <v>36633333</v>
      </c>
      <c r="BT424" s="23">
        <f>+Tabla3[[#This Row],[VALOR TOTAL DE CONTRATO (ANTES DE LIQUIDACIÓN - LIBERACIÓN DE SALDOS)]]-Tabla3[[#This Row],[RECURSO TOTALES DESEMBOLSADOS]]</f>
        <v>0</v>
      </c>
      <c r="BU424" s="66"/>
      <c r="BW424" s="23" t="s">
        <v>98</v>
      </c>
      <c r="BX424" s="23" t="str">
        <f t="shared" si="33"/>
        <v>julio</v>
      </c>
      <c r="BY424" s="23" t="s">
        <v>113</v>
      </c>
      <c r="BZ424" s="23" t="s">
        <v>113</v>
      </c>
      <c r="CA424" s="23" t="s">
        <v>113</v>
      </c>
      <c r="CB424" t="s">
        <v>117</v>
      </c>
      <c r="CC424" t="s">
        <v>118</v>
      </c>
    </row>
    <row r="425" spans="1:81" x14ac:dyDescent="0.25">
      <c r="A425" s="23">
        <v>2024</v>
      </c>
      <c r="B425" s="25">
        <v>399</v>
      </c>
      <c r="C425" s="23" t="s">
        <v>87</v>
      </c>
      <c r="D425" t="s">
        <v>88</v>
      </c>
      <c r="E425" t="s">
        <v>89</v>
      </c>
      <c r="F425" t="s">
        <v>90</v>
      </c>
      <c r="G425" t="s">
        <v>91</v>
      </c>
      <c r="H425" s="23" t="s">
        <v>92</v>
      </c>
      <c r="I425" s="23" t="s">
        <v>119</v>
      </c>
      <c r="J425" t="s">
        <v>3113</v>
      </c>
      <c r="K425" s="23" t="s">
        <v>95</v>
      </c>
      <c r="L425" s="20" t="s">
        <v>1075</v>
      </c>
      <c r="M425" s="28" t="s">
        <v>3114</v>
      </c>
      <c r="N425" s="23"/>
      <c r="O425" s="23" t="s">
        <v>98</v>
      </c>
      <c r="P425" s="20" t="s">
        <v>693</v>
      </c>
      <c r="Q425" s="20" t="s">
        <v>693</v>
      </c>
      <c r="R425" t="s">
        <v>3115</v>
      </c>
      <c r="S425" t="s">
        <v>3116</v>
      </c>
      <c r="T425" t="s">
        <v>3117</v>
      </c>
      <c r="U425" s="29">
        <v>72533333</v>
      </c>
      <c r="V425" s="29">
        <v>72533333</v>
      </c>
      <c r="W425" s="60">
        <v>6800000</v>
      </c>
      <c r="X425" s="60">
        <v>0</v>
      </c>
      <c r="Y425" s="23" t="s">
        <v>104</v>
      </c>
      <c r="Z425" t="s">
        <v>98</v>
      </c>
      <c r="AA425" t="s">
        <v>105</v>
      </c>
      <c r="AB425" s="30">
        <f>+Tabla3[[#This Row],[VALOR DEL CONTRATO
(EN NUMEROS)]]-Tabla3[[#This Row],[VALOR RECURSOS (MADS/FONAM)]]</f>
        <v>0</v>
      </c>
      <c r="AC425" s="30"/>
      <c r="AD425" s="30"/>
      <c r="AE425" s="24">
        <v>3524</v>
      </c>
      <c r="AF425" s="61">
        <v>45294</v>
      </c>
      <c r="AG425">
        <v>61924</v>
      </c>
      <c r="AH425" s="53">
        <v>45324</v>
      </c>
      <c r="AI425" s="32" t="s">
        <v>106</v>
      </c>
      <c r="AJ425" t="s">
        <v>697</v>
      </c>
      <c r="AK425" s="33"/>
      <c r="AL425" t="s">
        <v>98</v>
      </c>
      <c r="AM425" s="53">
        <v>45322</v>
      </c>
      <c r="AN425" s="23" t="s">
        <v>108</v>
      </c>
      <c r="AO425" s="23" t="s">
        <v>108</v>
      </c>
      <c r="AP425" t="s">
        <v>109</v>
      </c>
      <c r="AQ425" t="s">
        <v>1684</v>
      </c>
      <c r="AR425" t="s">
        <v>1685</v>
      </c>
      <c r="AS425" t="s">
        <v>700</v>
      </c>
      <c r="AT425" s="23">
        <v>80111600</v>
      </c>
      <c r="AU425" s="41" t="s">
        <v>3118</v>
      </c>
      <c r="AV425" s="23" t="s">
        <v>113</v>
      </c>
      <c r="AW425" s="20" t="s">
        <v>114</v>
      </c>
      <c r="AX425" s="53">
        <v>45322</v>
      </c>
      <c r="AY425" s="23" t="s">
        <v>115</v>
      </c>
      <c r="AZ425" s="53">
        <v>45322</v>
      </c>
      <c r="BA425" s="26">
        <v>45324</v>
      </c>
      <c r="BB425" s="62">
        <v>45647</v>
      </c>
      <c r="BC425" s="35">
        <f>+Tabla3[[#This Row],[FECHA TERMINACION
(INICIAL)]]-Tabla3[[#This Row],[FECHA INICIO]]</f>
        <v>323</v>
      </c>
      <c r="BD425" s="65">
        <f>+Tabla3[[#This Row],[PLAZO DE EJECUCIÓN EN DÍAS (INICIAL)]]/30</f>
        <v>10.766666666666667</v>
      </c>
      <c r="BE425" t="s">
        <v>3119</v>
      </c>
      <c r="BF425" s="29">
        <f>+[1]BD_2!E427</f>
        <v>0</v>
      </c>
      <c r="BG425" s="29">
        <f>[1]BD_2!BA427</f>
        <v>2040000</v>
      </c>
      <c r="BH425" s="23">
        <f>[1]BD_2!CF427</f>
        <v>10</v>
      </c>
      <c r="BI425" s="23">
        <f>+COUNTIF(Tabla3[[#This Row],[VALOR REDUCIDO]:[TOTAL TIEMPO PRORROGADO EN DÍAS
]],"&lt;&gt;0")</f>
        <v>2</v>
      </c>
      <c r="BJ425" s="23" t="str">
        <f>+[1]BD_2!CG427</f>
        <v>2 NO</v>
      </c>
      <c r="BK425" s="26" t="str">
        <f>[1]BD_2!CL427</f>
        <v>2 NO</v>
      </c>
      <c r="BL425" s="23" t="s">
        <v>98</v>
      </c>
      <c r="BM425">
        <f t="shared" si="34"/>
        <v>333</v>
      </c>
      <c r="BN425" s="36">
        <f t="shared" si="35"/>
        <v>45324</v>
      </c>
      <c r="BO425" s="36">
        <f t="shared" si="36"/>
        <v>45657</v>
      </c>
      <c r="BP425" s="37" t="e">
        <f>IF(((#REF!-$BN425)/($BO425-$BN425))&gt;=100%,100%,((#REF!-$BN425)/($BO425-$BN425)))</f>
        <v>#REF!</v>
      </c>
      <c r="BQ425" s="29">
        <f t="shared" si="32"/>
        <v>74573333</v>
      </c>
      <c r="BR425" s="23" t="e">
        <f>+IF(BK425="1 SI","FINALIZADO",IF($BO425&lt;=#REF!,"FINALIZADO","EJECUCIÓN"))</f>
        <v>#REF!</v>
      </c>
      <c r="BS425" s="23">
        <v>74573333</v>
      </c>
      <c r="BT425" s="23">
        <f>+Tabla3[[#This Row],[VALOR TOTAL DE CONTRATO (ANTES DE LIQUIDACIÓN - LIBERACIÓN DE SALDOS)]]-Tabla3[[#This Row],[RECURSO TOTALES DESEMBOLSADOS]]</f>
        <v>0</v>
      </c>
      <c r="BU425" s="66"/>
      <c r="BW425" s="23" t="s">
        <v>98</v>
      </c>
      <c r="BX425" s="23" t="str">
        <f t="shared" si="33"/>
        <v>enero</v>
      </c>
      <c r="BY425" s="23" t="s">
        <v>113</v>
      </c>
      <c r="BZ425" s="23" t="s">
        <v>113</v>
      </c>
      <c r="CA425" s="23" t="s">
        <v>113</v>
      </c>
      <c r="CB425" t="s">
        <v>117</v>
      </c>
      <c r="CC425" t="s">
        <v>118</v>
      </c>
    </row>
    <row r="426" spans="1:81" x14ac:dyDescent="0.25">
      <c r="A426" s="23">
        <v>2024</v>
      </c>
      <c r="B426" s="25">
        <v>400</v>
      </c>
      <c r="C426" s="23" t="s">
        <v>87</v>
      </c>
      <c r="D426" t="s">
        <v>88</v>
      </c>
      <c r="E426" t="s">
        <v>89</v>
      </c>
      <c r="F426" t="s">
        <v>90</v>
      </c>
      <c r="G426" t="s">
        <v>91</v>
      </c>
      <c r="H426" s="23" t="s">
        <v>92</v>
      </c>
      <c r="I426" s="23" t="s">
        <v>119</v>
      </c>
      <c r="J426" t="s">
        <v>3120</v>
      </c>
      <c r="K426" s="23" t="s">
        <v>95</v>
      </c>
      <c r="L426" s="20" t="s">
        <v>3121</v>
      </c>
      <c r="M426" s="28" t="s">
        <v>3122</v>
      </c>
      <c r="N426" s="23"/>
      <c r="O426" s="23" t="s">
        <v>98</v>
      </c>
      <c r="P426" s="20" t="s">
        <v>764</v>
      </c>
      <c r="Q426" s="20" t="s">
        <v>764</v>
      </c>
      <c r="R426" t="s">
        <v>3123</v>
      </c>
      <c r="S426" t="s">
        <v>3124</v>
      </c>
      <c r="T426" t="s">
        <v>2166</v>
      </c>
      <c r="U426" s="29">
        <v>60637500</v>
      </c>
      <c r="V426" s="29">
        <v>60637500</v>
      </c>
      <c r="W426" s="60">
        <v>5775000</v>
      </c>
      <c r="X426" s="60">
        <v>0</v>
      </c>
      <c r="Y426" s="23" t="s">
        <v>104</v>
      </c>
      <c r="Z426" t="s">
        <v>98</v>
      </c>
      <c r="AA426" t="s">
        <v>105</v>
      </c>
      <c r="AB426" s="30">
        <f>+Tabla3[[#This Row],[VALOR DEL CONTRATO
(EN NUMEROS)]]-Tabla3[[#This Row],[VALOR RECURSOS (MADS/FONAM)]]</f>
        <v>0</v>
      </c>
      <c r="AC426" s="30"/>
      <c r="AD426" s="30"/>
      <c r="AE426" s="24">
        <v>6824</v>
      </c>
      <c r="AF426" s="61">
        <v>45295</v>
      </c>
      <c r="AG426">
        <v>73124</v>
      </c>
      <c r="AH426" s="53">
        <v>45329</v>
      </c>
      <c r="AI426" s="32" t="s">
        <v>106</v>
      </c>
      <c r="AJ426" t="s">
        <v>768</v>
      </c>
      <c r="AK426" s="33"/>
      <c r="AL426" t="s">
        <v>98</v>
      </c>
      <c r="AM426" s="26">
        <v>45324</v>
      </c>
      <c r="AN426" s="23" t="s">
        <v>108</v>
      </c>
      <c r="AO426" s="23" t="s">
        <v>108</v>
      </c>
      <c r="AP426" t="s">
        <v>109</v>
      </c>
      <c r="AQ426" t="s">
        <v>769</v>
      </c>
      <c r="AR426" t="s">
        <v>770</v>
      </c>
      <c r="AS426" t="s">
        <v>771</v>
      </c>
      <c r="AT426" s="23">
        <v>80111600</v>
      </c>
      <c r="AU426" s="20" t="s">
        <v>3125</v>
      </c>
      <c r="AV426" s="23" t="s">
        <v>113</v>
      </c>
      <c r="AW426" s="20" t="s">
        <v>114</v>
      </c>
      <c r="AX426" s="53">
        <v>45325</v>
      </c>
      <c r="AY426" s="23" t="s">
        <v>115</v>
      </c>
      <c r="AZ426" s="53">
        <v>45325</v>
      </c>
      <c r="BA426" s="26">
        <v>45329</v>
      </c>
      <c r="BB426" s="62">
        <v>45647</v>
      </c>
      <c r="BC426" s="35">
        <f>+Tabla3[[#This Row],[FECHA TERMINACION
(INICIAL)]]-Tabla3[[#This Row],[FECHA INICIO]]</f>
        <v>318</v>
      </c>
      <c r="BD426" s="65">
        <f>+Tabla3[[#This Row],[PLAZO DE EJECUCIÓN EN DÍAS (INICIAL)]]/30</f>
        <v>10.6</v>
      </c>
      <c r="BE426" t="s">
        <v>3126</v>
      </c>
      <c r="BF426" s="29">
        <f>+[1]BD_2!E428</f>
        <v>0</v>
      </c>
      <c r="BG426" s="29">
        <f>[1]BD_2!BA428</f>
        <v>0</v>
      </c>
      <c r="BH426" s="23">
        <f>[1]BD_2!CF428</f>
        <v>0</v>
      </c>
      <c r="BI426" s="23">
        <f>+COUNTIF(Tabla3[[#This Row],[VALOR REDUCIDO]:[TOTAL TIEMPO PRORROGADO EN DÍAS
]],"&lt;&gt;0")</f>
        <v>0</v>
      </c>
      <c r="BJ426" s="23" t="str">
        <f>+[1]BD_2!CG428</f>
        <v>2 NO</v>
      </c>
      <c r="BK426" s="26" t="str">
        <f>[1]BD_2!CL428</f>
        <v>2 NO</v>
      </c>
      <c r="BL426" s="23" t="s">
        <v>98</v>
      </c>
      <c r="BM426">
        <f t="shared" si="34"/>
        <v>318</v>
      </c>
      <c r="BN426" s="36">
        <f t="shared" si="35"/>
        <v>45329</v>
      </c>
      <c r="BO426" s="36">
        <f t="shared" si="36"/>
        <v>45647</v>
      </c>
      <c r="BP426" s="37" t="e">
        <f>IF(((#REF!-$BN426)/($BO426-$BN426))&gt;=100%,100%,((#REF!-$BN426)/($BO426-$BN426)))</f>
        <v>#REF!</v>
      </c>
      <c r="BQ426" s="29">
        <f t="shared" si="32"/>
        <v>60637500</v>
      </c>
      <c r="BR426" s="23" t="e">
        <f>+IF(BK426="1 SI","FINALIZADO",IF($BO426&lt;=#REF!,"FINALIZADO","EJECUCIÓN"))</f>
        <v>#REF!</v>
      </c>
      <c r="BS426" s="23">
        <v>60637500</v>
      </c>
      <c r="BT426" s="23">
        <f>+Tabla3[[#This Row],[VALOR TOTAL DE CONTRATO (ANTES DE LIQUIDACIÓN - LIBERACIÓN DE SALDOS)]]-Tabla3[[#This Row],[RECURSO TOTALES DESEMBOLSADOS]]</f>
        <v>0</v>
      </c>
      <c r="BU426" s="66"/>
      <c r="BW426" s="23" t="s">
        <v>98</v>
      </c>
      <c r="BX426" s="23" t="str">
        <f t="shared" si="33"/>
        <v>febrero</v>
      </c>
      <c r="BY426" s="23" t="s">
        <v>113</v>
      </c>
      <c r="BZ426" s="23" t="s">
        <v>113</v>
      </c>
      <c r="CA426" s="23" t="s">
        <v>113</v>
      </c>
      <c r="CB426" t="s">
        <v>117</v>
      </c>
      <c r="CC426" t="s">
        <v>118</v>
      </c>
    </row>
    <row r="427" spans="1:81" x14ac:dyDescent="0.25">
      <c r="A427" s="23">
        <v>2024</v>
      </c>
      <c r="B427" s="25">
        <v>401</v>
      </c>
      <c r="C427" s="23" t="s">
        <v>87</v>
      </c>
      <c r="D427" t="s">
        <v>88</v>
      </c>
      <c r="E427" t="s">
        <v>89</v>
      </c>
      <c r="F427" t="s">
        <v>90</v>
      </c>
      <c r="G427" t="s">
        <v>91</v>
      </c>
      <c r="H427" s="23" t="s">
        <v>92</v>
      </c>
      <c r="I427" s="23" t="s">
        <v>119</v>
      </c>
      <c r="J427" t="s">
        <v>3127</v>
      </c>
      <c r="K427" s="23" t="s">
        <v>95</v>
      </c>
      <c r="L427" s="20" t="s">
        <v>121</v>
      </c>
      <c r="M427" s="28" t="s">
        <v>3128</v>
      </c>
      <c r="N427" s="23"/>
      <c r="O427" s="23" t="s">
        <v>98</v>
      </c>
      <c r="P427" s="20" t="s">
        <v>693</v>
      </c>
      <c r="Q427" s="20" t="s">
        <v>693</v>
      </c>
      <c r="R427" t="s">
        <v>3129</v>
      </c>
      <c r="S427" t="s">
        <v>3130</v>
      </c>
      <c r="T427" t="s">
        <v>3131</v>
      </c>
      <c r="U427" s="29">
        <v>88000000</v>
      </c>
      <c r="V427" s="29">
        <v>88000000</v>
      </c>
      <c r="W427" s="60">
        <v>8000000</v>
      </c>
      <c r="X427" s="60">
        <v>0</v>
      </c>
      <c r="Y427" s="23" t="s">
        <v>104</v>
      </c>
      <c r="Z427" t="s">
        <v>98</v>
      </c>
      <c r="AA427" t="s">
        <v>105</v>
      </c>
      <c r="AB427" s="30">
        <f>+Tabla3[[#This Row],[VALOR DEL CONTRATO
(EN NUMEROS)]]-Tabla3[[#This Row],[VALOR RECURSOS (MADS/FONAM)]]</f>
        <v>0</v>
      </c>
      <c r="AC427" s="30"/>
      <c r="AD427" s="30"/>
      <c r="AE427" s="24">
        <v>3524</v>
      </c>
      <c r="AF427" s="61">
        <v>45294</v>
      </c>
      <c r="AG427">
        <v>55724</v>
      </c>
      <c r="AH427" s="53">
        <v>45323</v>
      </c>
      <c r="AI427" s="32" t="s">
        <v>106</v>
      </c>
      <c r="AJ427" t="s">
        <v>697</v>
      </c>
      <c r="AK427" s="33"/>
      <c r="AL427" t="s">
        <v>98</v>
      </c>
      <c r="AM427" s="53">
        <v>45322</v>
      </c>
      <c r="AN427" s="23" t="s">
        <v>108</v>
      </c>
      <c r="AO427" s="23" t="s">
        <v>108</v>
      </c>
      <c r="AP427" t="s">
        <v>109</v>
      </c>
      <c r="AQ427" t="s">
        <v>698</v>
      </c>
      <c r="AR427" t="s">
        <v>699</v>
      </c>
      <c r="AS427" t="s">
        <v>700</v>
      </c>
      <c r="AT427" s="23">
        <v>80111600</v>
      </c>
      <c r="AU427" s="20" t="s">
        <v>3132</v>
      </c>
      <c r="AV427" s="23" t="s">
        <v>113</v>
      </c>
      <c r="AW427" s="20" t="s">
        <v>114</v>
      </c>
      <c r="AX427" s="53">
        <v>45322</v>
      </c>
      <c r="AY427" s="23" t="s">
        <v>115</v>
      </c>
      <c r="AZ427" s="53">
        <v>45322</v>
      </c>
      <c r="BA427" s="26">
        <v>45323</v>
      </c>
      <c r="BB427" s="26">
        <v>45656</v>
      </c>
      <c r="BC427" s="35">
        <f>+Tabla3[[#This Row],[FECHA TERMINACION
(INICIAL)]]-Tabla3[[#This Row],[FECHA INICIO]]</f>
        <v>333</v>
      </c>
      <c r="BD427" s="65">
        <f>+Tabla3[[#This Row],[PLAZO DE EJECUCIÓN EN DÍAS (INICIAL)]]/30</f>
        <v>11.1</v>
      </c>
      <c r="BE427" t="s">
        <v>1992</v>
      </c>
      <c r="BF427" s="29">
        <f>+[1]BD_2!E429</f>
        <v>0</v>
      </c>
      <c r="BG427" s="29">
        <f>[1]BD_2!BA429</f>
        <v>0</v>
      </c>
      <c r="BH427" s="23">
        <f>[1]BD_2!CF429</f>
        <v>0</v>
      </c>
      <c r="BI427" s="23">
        <f>+COUNTIF(Tabla3[[#This Row],[VALOR REDUCIDO]:[TOTAL TIEMPO PRORROGADO EN DÍAS
]],"&lt;&gt;0")</f>
        <v>0</v>
      </c>
      <c r="BJ427" s="23" t="str">
        <f>+[1]BD_2!CG429</f>
        <v>2 NO</v>
      </c>
      <c r="BK427" s="26" t="str">
        <f>[1]BD_2!CL429</f>
        <v>2 NO</v>
      </c>
      <c r="BL427" s="23" t="s">
        <v>98</v>
      </c>
      <c r="BM427">
        <f t="shared" si="34"/>
        <v>333</v>
      </c>
      <c r="BN427" s="36">
        <f t="shared" si="35"/>
        <v>45323</v>
      </c>
      <c r="BO427" s="36">
        <f t="shared" si="36"/>
        <v>45656</v>
      </c>
      <c r="BP427" s="37" t="e">
        <f>IF(((#REF!-$BN427)/($BO427-$BN427))&gt;=100%,100%,((#REF!-$BN427)/($BO427-$BN427)))</f>
        <v>#REF!</v>
      </c>
      <c r="BQ427" s="29">
        <f t="shared" si="32"/>
        <v>88000000</v>
      </c>
      <c r="BR427" s="23" t="e">
        <f>+IF(BK427="1 SI","FINALIZADO",IF($BO427&lt;=#REF!,"FINALIZADO","EJECUCIÓN"))</f>
        <v>#REF!</v>
      </c>
      <c r="BS427" s="23">
        <v>88000000</v>
      </c>
      <c r="BT427" s="23">
        <f>+Tabla3[[#This Row],[VALOR TOTAL DE CONTRATO (ANTES DE LIQUIDACIÓN - LIBERACIÓN DE SALDOS)]]-Tabla3[[#This Row],[RECURSO TOTALES DESEMBOLSADOS]]</f>
        <v>0</v>
      </c>
      <c r="BU427" s="66"/>
      <c r="BW427" s="23" t="s">
        <v>98</v>
      </c>
      <c r="BX427" s="23" t="str">
        <f t="shared" si="33"/>
        <v>enero</v>
      </c>
      <c r="BY427" s="23" t="s">
        <v>113</v>
      </c>
      <c r="BZ427" s="23" t="s">
        <v>113</v>
      </c>
      <c r="CA427" s="23" t="s">
        <v>113</v>
      </c>
      <c r="CB427" t="s">
        <v>117</v>
      </c>
      <c r="CC427" t="s">
        <v>118</v>
      </c>
    </row>
    <row r="428" spans="1:81" x14ac:dyDescent="0.25">
      <c r="A428" s="23">
        <v>2024</v>
      </c>
      <c r="B428" s="25">
        <v>402</v>
      </c>
      <c r="C428" s="23" t="s">
        <v>87</v>
      </c>
      <c r="D428" t="s">
        <v>88</v>
      </c>
      <c r="E428" t="s">
        <v>89</v>
      </c>
      <c r="F428" t="s">
        <v>90</v>
      </c>
      <c r="G428" t="s">
        <v>91</v>
      </c>
      <c r="H428" s="23" t="s">
        <v>92</v>
      </c>
      <c r="I428" s="23" t="s">
        <v>119</v>
      </c>
      <c r="J428" t="s">
        <v>3133</v>
      </c>
      <c r="K428" s="23" t="s">
        <v>95</v>
      </c>
      <c r="L428" s="20" t="s">
        <v>3134</v>
      </c>
      <c r="M428" s="28" t="s">
        <v>3135</v>
      </c>
      <c r="N428" s="23"/>
      <c r="O428" s="23" t="s">
        <v>98</v>
      </c>
      <c r="P428" s="20" t="s">
        <v>460</v>
      </c>
      <c r="Q428" s="20" t="s">
        <v>460</v>
      </c>
      <c r="R428" t="s">
        <v>3136</v>
      </c>
      <c r="S428" t="s">
        <v>3137</v>
      </c>
      <c r="T428" t="s">
        <v>3138</v>
      </c>
      <c r="U428" s="29">
        <v>93500000</v>
      </c>
      <c r="V428" s="29">
        <v>93500000</v>
      </c>
      <c r="W428" s="60">
        <v>8500000</v>
      </c>
      <c r="X428" s="60">
        <v>0</v>
      </c>
      <c r="Y428" s="23" t="s">
        <v>104</v>
      </c>
      <c r="Z428" t="s">
        <v>98</v>
      </c>
      <c r="AA428" t="s">
        <v>105</v>
      </c>
      <c r="AB428" s="30">
        <f>+Tabla3[[#This Row],[VALOR DEL CONTRATO
(EN NUMEROS)]]-Tabla3[[#This Row],[VALOR RECURSOS (MADS/FONAM)]]</f>
        <v>0</v>
      </c>
      <c r="AC428" s="30"/>
      <c r="AD428" s="30"/>
      <c r="AE428" s="24">
        <v>5124</v>
      </c>
      <c r="AF428" s="61">
        <v>45294</v>
      </c>
      <c r="AG428">
        <v>62624</v>
      </c>
      <c r="AH428" s="53">
        <v>45324</v>
      </c>
      <c r="AI428" s="32" t="s">
        <v>106</v>
      </c>
      <c r="AJ428" t="s">
        <v>1304</v>
      </c>
      <c r="AK428" s="33"/>
      <c r="AL428" t="s">
        <v>98</v>
      </c>
      <c r="AM428" s="26">
        <v>45323</v>
      </c>
      <c r="AN428" s="23" t="s">
        <v>108</v>
      </c>
      <c r="AO428" s="23" t="s">
        <v>108</v>
      </c>
      <c r="AP428" t="s">
        <v>109</v>
      </c>
      <c r="AQ428" t="s">
        <v>465</v>
      </c>
      <c r="AR428" t="s">
        <v>466</v>
      </c>
      <c r="AS428" t="s">
        <v>467</v>
      </c>
      <c r="AT428" s="23">
        <v>80111600</v>
      </c>
      <c r="AU428" s="41" t="s">
        <v>3139</v>
      </c>
      <c r="AV428" s="23" t="s">
        <v>113</v>
      </c>
      <c r="AW428" s="20" t="s">
        <v>114</v>
      </c>
      <c r="AX428" s="53">
        <v>45323</v>
      </c>
      <c r="AY428" s="20" t="s">
        <v>115</v>
      </c>
      <c r="AZ428" s="53">
        <v>45323</v>
      </c>
      <c r="BA428" s="26">
        <v>45324</v>
      </c>
      <c r="BB428" s="26">
        <v>45656</v>
      </c>
      <c r="BC428" s="35">
        <f>+Tabla3[[#This Row],[FECHA TERMINACION
(INICIAL)]]-Tabla3[[#This Row],[FECHA INICIO]]</f>
        <v>332</v>
      </c>
      <c r="BD428" s="65">
        <f>+Tabla3[[#This Row],[PLAZO DE EJECUCIÓN EN DÍAS (INICIAL)]]/30</f>
        <v>11.066666666666666</v>
      </c>
      <c r="BE428" t="s">
        <v>1203</v>
      </c>
      <c r="BF428" s="29">
        <f>+[1]BD_2!E430</f>
        <v>283333</v>
      </c>
      <c r="BG428" s="29">
        <f>[1]BD_2!BA430</f>
        <v>0</v>
      </c>
      <c r="BH428" s="23">
        <f>[1]BD_2!CF430</f>
        <v>0</v>
      </c>
      <c r="BI428" s="23">
        <f>+COUNTIF(Tabla3[[#This Row],[VALOR REDUCIDO]:[TOTAL TIEMPO PRORROGADO EN DÍAS
]],"&lt;&gt;0")</f>
        <v>1</v>
      </c>
      <c r="BJ428" s="23" t="str">
        <f>+[1]BD_2!CG430</f>
        <v>2 NO</v>
      </c>
      <c r="BK428" s="26" t="str">
        <f>[1]BD_2!CL430</f>
        <v>1 SI</v>
      </c>
      <c r="BL428" s="23" t="s">
        <v>98</v>
      </c>
      <c r="BM428">
        <f t="shared" si="34"/>
        <v>332</v>
      </c>
      <c r="BN428" s="36">
        <f t="shared" si="35"/>
        <v>45324</v>
      </c>
      <c r="BO428" s="36">
        <f t="shared" si="36"/>
        <v>45656</v>
      </c>
      <c r="BP428" s="37" t="e">
        <f>IF(((#REF!-$BN428)/($BO428-$BN428))&gt;=100%,100%,((#REF!-$BN428)/($BO428-$BN428)))</f>
        <v>#REF!</v>
      </c>
      <c r="BQ428" s="29">
        <f t="shared" si="32"/>
        <v>93216667</v>
      </c>
      <c r="BR428" s="23" t="str">
        <f>+IF(BK428="1 SI","FINALIZADO",IF($BO428&lt;=#REF!,"FINALIZADO","EJECUCIÓN"))</f>
        <v>FINALIZADO</v>
      </c>
      <c r="BS428" s="23">
        <v>43350000</v>
      </c>
      <c r="BT428" s="23">
        <f>+Tabla3[[#This Row],[VALOR TOTAL DE CONTRATO (ANTES DE LIQUIDACIÓN - LIBERACIÓN DE SALDOS)]]-Tabla3[[#This Row],[RECURSO TOTALES DESEMBOLSADOS]]</f>
        <v>49866667</v>
      </c>
      <c r="BU428" s="66"/>
      <c r="BW428" s="23" t="s">
        <v>98</v>
      </c>
      <c r="BX428" s="23" t="str">
        <f t="shared" si="33"/>
        <v>febrero</v>
      </c>
      <c r="BY428" s="23" t="s">
        <v>113</v>
      </c>
      <c r="BZ428" s="23" t="s">
        <v>113</v>
      </c>
      <c r="CA428" s="23" t="s">
        <v>113</v>
      </c>
      <c r="CB428" t="s">
        <v>117</v>
      </c>
      <c r="CC428" t="s">
        <v>118</v>
      </c>
    </row>
    <row r="429" spans="1:81" x14ac:dyDescent="0.25">
      <c r="A429" s="23">
        <v>2024</v>
      </c>
      <c r="B429" s="25">
        <v>403</v>
      </c>
      <c r="C429" s="23" t="s">
        <v>87</v>
      </c>
      <c r="D429" t="s">
        <v>88</v>
      </c>
      <c r="E429" t="s">
        <v>89</v>
      </c>
      <c r="F429" t="s">
        <v>90</v>
      </c>
      <c r="G429" t="s">
        <v>91</v>
      </c>
      <c r="H429" s="23" t="s">
        <v>92</v>
      </c>
      <c r="I429" s="23" t="s">
        <v>119</v>
      </c>
      <c r="J429" t="s">
        <v>3140</v>
      </c>
      <c r="K429" s="23" t="s">
        <v>95</v>
      </c>
      <c r="L429" s="20" t="s">
        <v>1075</v>
      </c>
      <c r="M429" s="28" t="s">
        <v>3141</v>
      </c>
      <c r="N429" s="23"/>
      <c r="O429" s="23" t="s">
        <v>98</v>
      </c>
      <c r="P429" s="20" t="s">
        <v>460</v>
      </c>
      <c r="Q429" s="20" t="s">
        <v>460</v>
      </c>
      <c r="R429" t="s">
        <v>3142</v>
      </c>
      <c r="S429" t="s">
        <v>3143</v>
      </c>
      <c r="T429" t="s">
        <v>3144</v>
      </c>
      <c r="U429" s="29">
        <v>92083333</v>
      </c>
      <c r="V429" s="29">
        <v>92083333</v>
      </c>
      <c r="W429" s="60">
        <v>8500000</v>
      </c>
      <c r="X429" s="60">
        <v>0</v>
      </c>
      <c r="Y429" s="23" t="s">
        <v>104</v>
      </c>
      <c r="Z429" t="s">
        <v>98</v>
      </c>
      <c r="AA429" t="s">
        <v>105</v>
      </c>
      <c r="AB429" s="30">
        <f>+Tabla3[[#This Row],[VALOR DEL CONTRATO
(EN NUMEROS)]]-Tabla3[[#This Row],[VALOR RECURSOS (MADS/FONAM)]]</f>
        <v>0</v>
      </c>
      <c r="AC429" s="30"/>
      <c r="AD429" s="30"/>
      <c r="AE429" s="24">
        <v>5124</v>
      </c>
      <c r="AF429" s="61">
        <v>45294</v>
      </c>
      <c r="AG429">
        <v>66524</v>
      </c>
      <c r="AH429" s="53">
        <v>45327</v>
      </c>
      <c r="AI429" s="32" t="s">
        <v>106</v>
      </c>
      <c r="AJ429" t="s">
        <v>1304</v>
      </c>
      <c r="AK429" s="33"/>
      <c r="AL429" t="s">
        <v>98</v>
      </c>
      <c r="AM429" s="26">
        <v>45323</v>
      </c>
      <c r="AN429" s="23" t="s">
        <v>108</v>
      </c>
      <c r="AO429" s="23" t="s">
        <v>108</v>
      </c>
      <c r="AP429" t="s">
        <v>109</v>
      </c>
      <c r="AQ429" t="s">
        <v>465</v>
      </c>
      <c r="AR429" t="s">
        <v>466</v>
      </c>
      <c r="AS429" t="s">
        <v>467</v>
      </c>
      <c r="AT429" s="23">
        <v>80111600</v>
      </c>
      <c r="AU429" s="41" t="s">
        <v>3145</v>
      </c>
      <c r="AV429" s="23" t="s">
        <v>113</v>
      </c>
      <c r="AW429" s="20" t="s">
        <v>114</v>
      </c>
      <c r="AX429" s="53">
        <v>45323</v>
      </c>
      <c r="AY429" s="20" t="s">
        <v>115</v>
      </c>
      <c r="AZ429" s="53">
        <v>45323</v>
      </c>
      <c r="BA429" s="26">
        <v>45327</v>
      </c>
      <c r="BB429" s="62">
        <v>45655</v>
      </c>
      <c r="BC429" s="35">
        <f>+Tabla3[[#This Row],[FECHA TERMINACION
(INICIAL)]]-Tabla3[[#This Row],[FECHA INICIO]]</f>
        <v>328</v>
      </c>
      <c r="BD429" s="65">
        <f>+Tabla3[[#This Row],[PLAZO DE EJECUCIÓN EN DÍAS (INICIAL)]]/30</f>
        <v>10.933333333333334</v>
      </c>
      <c r="BE429" t="s">
        <v>3146</v>
      </c>
      <c r="BF429" s="29">
        <f>+[1]BD_2!E431</f>
        <v>0</v>
      </c>
      <c r="BG429" s="29">
        <f>[1]BD_2!BA431</f>
        <v>0</v>
      </c>
      <c r="BH429" s="23">
        <f>[1]BD_2!CF431</f>
        <v>0</v>
      </c>
      <c r="BI429" s="23">
        <f>+COUNTIF(Tabla3[[#This Row],[VALOR REDUCIDO]:[TOTAL TIEMPO PRORROGADO EN DÍAS
]],"&lt;&gt;0")</f>
        <v>0</v>
      </c>
      <c r="BJ429" s="23" t="str">
        <f>+[1]BD_2!CG431</f>
        <v>2 NO</v>
      </c>
      <c r="BK429" s="26" t="str">
        <f>[1]BD_2!CL431</f>
        <v>1 SI</v>
      </c>
      <c r="BL429" s="23" t="s">
        <v>98</v>
      </c>
      <c r="BM429">
        <f t="shared" si="34"/>
        <v>328</v>
      </c>
      <c r="BN429" s="36">
        <f t="shared" si="35"/>
        <v>45327</v>
      </c>
      <c r="BO429" s="36">
        <f t="shared" si="36"/>
        <v>45655</v>
      </c>
      <c r="BP429" s="37" t="e">
        <f>IF(((#REF!-$BN429)/($BO429-$BN429))&gt;=100%,100%,((#REF!-$BN429)/($BO429-$BN429)))</f>
        <v>#REF!</v>
      </c>
      <c r="BQ429" s="29">
        <f t="shared" si="32"/>
        <v>92083333</v>
      </c>
      <c r="BR429" s="23" t="str">
        <f>+IF(BK429="1 SI","FINALIZADO",IF($BO429&lt;=#REF!,"FINALIZADO","EJECUCIÓN"))</f>
        <v>FINALIZADO</v>
      </c>
      <c r="BS429" s="23">
        <v>49866667</v>
      </c>
      <c r="BT429" s="23">
        <f>+Tabla3[[#This Row],[VALOR TOTAL DE CONTRATO (ANTES DE LIQUIDACIÓN - LIBERACIÓN DE SALDOS)]]-Tabla3[[#This Row],[RECURSO TOTALES DESEMBOLSADOS]]</f>
        <v>42216666</v>
      </c>
      <c r="BU429" s="66"/>
      <c r="BW429" s="23" t="s">
        <v>98</v>
      </c>
      <c r="BX429" s="23" t="str">
        <f t="shared" si="33"/>
        <v>febrero</v>
      </c>
      <c r="BY429" s="23" t="s">
        <v>113</v>
      </c>
      <c r="BZ429" s="23" t="s">
        <v>113</v>
      </c>
      <c r="CA429" s="23" t="s">
        <v>113</v>
      </c>
      <c r="CB429" t="s">
        <v>117</v>
      </c>
      <c r="CC429" t="s">
        <v>118</v>
      </c>
    </row>
    <row r="430" spans="1:81" x14ac:dyDescent="0.25">
      <c r="A430" s="23">
        <v>2024</v>
      </c>
      <c r="B430" s="25">
        <v>404</v>
      </c>
      <c r="C430" s="23" t="s">
        <v>87</v>
      </c>
      <c r="D430" t="s">
        <v>88</v>
      </c>
      <c r="E430" t="s">
        <v>89</v>
      </c>
      <c r="F430" t="s">
        <v>90</v>
      </c>
      <c r="G430" t="s">
        <v>91</v>
      </c>
      <c r="H430" s="23" t="s">
        <v>92</v>
      </c>
      <c r="I430" s="23" t="s">
        <v>119</v>
      </c>
      <c r="J430" t="s">
        <v>3147</v>
      </c>
      <c r="K430" s="23" t="s">
        <v>95</v>
      </c>
      <c r="L430" s="20" t="s">
        <v>358</v>
      </c>
      <c r="M430" s="28" t="s">
        <v>3148</v>
      </c>
      <c r="N430" s="23"/>
      <c r="O430" s="23" t="s">
        <v>98</v>
      </c>
      <c r="P430" s="20" t="s">
        <v>460</v>
      </c>
      <c r="Q430" s="20" t="s">
        <v>460</v>
      </c>
      <c r="R430" t="s">
        <v>3149</v>
      </c>
      <c r="S430" t="s">
        <v>3150</v>
      </c>
      <c r="T430" t="s">
        <v>3151</v>
      </c>
      <c r="U430" s="29">
        <v>97500000</v>
      </c>
      <c r="V430" s="29">
        <v>97500000</v>
      </c>
      <c r="W430" s="60">
        <v>9000000</v>
      </c>
      <c r="X430" s="60">
        <v>0</v>
      </c>
      <c r="Y430" s="23" t="s">
        <v>104</v>
      </c>
      <c r="Z430" t="s">
        <v>98</v>
      </c>
      <c r="AA430" t="s">
        <v>105</v>
      </c>
      <c r="AB430" s="30">
        <f>+Tabla3[[#This Row],[VALOR DEL CONTRATO
(EN NUMEROS)]]-Tabla3[[#This Row],[VALOR RECURSOS (MADS/FONAM)]]</f>
        <v>0</v>
      </c>
      <c r="AC430" s="30"/>
      <c r="AD430" s="30"/>
      <c r="AE430" s="24">
        <v>4924</v>
      </c>
      <c r="AF430" s="61">
        <v>45294</v>
      </c>
      <c r="AG430">
        <v>68524</v>
      </c>
      <c r="AH430" s="53">
        <v>45328</v>
      </c>
      <c r="AI430" s="32" t="s">
        <v>106</v>
      </c>
      <c r="AJ430" t="s">
        <v>1304</v>
      </c>
      <c r="AK430" s="33"/>
      <c r="AL430" t="s">
        <v>98</v>
      </c>
      <c r="AM430" s="26">
        <v>45324</v>
      </c>
      <c r="AN430" s="23" t="s">
        <v>108</v>
      </c>
      <c r="AO430" s="23" t="s">
        <v>108</v>
      </c>
      <c r="AP430" t="s">
        <v>109</v>
      </c>
      <c r="AQ430" t="s">
        <v>465</v>
      </c>
      <c r="AR430" t="s">
        <v>466</v>
      </c>
      <c r="AS430" t="s">
        <v>467</v>
      </c>
      <c r="AT430" s="23">
        <v>80111600</v>
      </c>
      <c r="AU430" s="20" t="s">
        <v>3152</v>
      </c>
      <c r="AV430" s="23" t="s">
        <v>113</v>
      </c>
      <c r="AW430" s="20" t="s">
        <v>114</v>
      </c>
      <c r="AX430" s="53">
        <v>45327</v>
      </c>
      <c r="AY430" s="23" t="s">
        <v>115</v>
      </c>
      <c r="AZ430" s="53">
        <v>45327</v>
      </c>
      <c r="BA430" s="26">
        <v>45328</v>
      </c>
      <c r="BB430" s="62">
        <v>45656</v>
      </c>
      <c r="BC430" s="35">
        <f>+Tabla3[[#This Row],[FECHA TERMINACION
(INICIAL)]]-Tabla3[[#This Row],[FECHA INICIO]]</f>
        <v>328</v>
      </c>
      <c r="BD430" s="65">
        <f>+Tabla3[[#This Row],[PLAZO DE EJECUCIÓN EN DÍAS (INICIAL)]]/30</f>
        <v>10.933333333333334</v>
      </c>
      <c r="BE430" t="s">
        <v>3153</v>
      </c>
      <c r="BF430" s="29">
        <f>+[1]BD_2!E432</f>
        <v>0</v>
      </c>
      <c r="BG430" s="29">
        <f>[1]BD_2!BA432</f>
        <v>0</v>
      </c>
      <c r="BH430" s="23">
        <f>[1]BD_2!CF432</f>
        <v>0</v>
      </c>
      <c r="BI430" s="23">
        <f>+COUNTIF(Tabla3[[#This Row],[VALOR REDUCIDO]:[TOTAL TIEMPO PRORROGADO EN DÍAS
]],"&lt;&gt;0")</f>
        <v>0</v>
      </c>
      <c r="BJ430" s="23" t="str">
        <f>+[1]BD_2!CG432</f>
        <v>2 NO</v>
      </c>
      <c r="BK430" s="26" t="str">
        <f>[1]BD_2!CL432</f>
        <v>2 NO</v>
      </c>
      <c r="BL430" s="23" t="s">
        <v>98</v>
      </c>
      <c r="BM430">
        <f t="shared" si="34"/>
        <v>328</v>
      </c>
      <c r="BN430" s="36">
        <f t="shared" si="35"/>
        <v>45328</v>
      </c>
      <c r="BO430" s="36">
        <f t="shared" si="36"/>
        <v>45656</v>
      </c>
      <c r="BP430" s="37" t="e">
        <f>IF(((#REF!-$BN430)/($BO430-$BN430))&gt;=100%,100%,((#REF!-$BN430)/($BO430-$BN430)))</f>
        <v>#REF!</v>
      </c>
      <c r="BQ430" s="29">
        <f t="shared" si="32"/>
        <v>97500000</v>
      </c>
      <c r="BR430" s="23" t="e">
        <f>+IF(BK430="1 SI","FINALIZADO",IF($BO430&lt;=#REF!,"FINALIZADO","EJECUCIÓN"))</f>
        <v>#REF!</v>
      </c>
      <c r="BS430" s="23">
        <v>97500000</v>
      </c>
      <c r="BT430" s="23">
        <f>+Tabla3[[#This Row],[VALOR TOTAL DE CONTRATO (ANTES DE LIQUIDACIÓN - LIBERACIÓN DE SALDOS)]]-Tabla3[[#This Row],[RECURSO TOTALES DESEMBOLSADOS]]</f>
        <v>0</v>
      </c>
      <c r="BU430" s="66"/>
      <c r="BW430" s="23" t="s">
        <v>98</v>
      </c>
      <c r="BX430" s="23" t="str">
        <f t="shared" si="33"/>
        <v>febrero</v>
      </c>
      <c r="BY430" s="23" t="s">
        <v>113</v>
      </c>
      <c r="BZ430" s="23" t="s">
        <v>113</v>
      </c>
      <c r="CA430" s="23" t="s">
        <v>113</v>
      </c>
      <c r="CB430" t="s">
        <v>117</v>
      </c>
      <c r="CC430" t="s">
        <v>118</v>
      </c>
    </row>
    <row r="431" spans="1:81" x14ac:dyDescent="0.25">
      <c r="A431" s="23">
        <v>2024</v>
      </c>
      <c r="B431" s="25">
        <v>405</v>
      </c>
      <c r="C431" s="23" t="s">
        <v>87</v>
      </c>
      <c r="D431" t="s">
        <v>88</v>
      </c>
      <c r="E431" t="s">
        <v>89</v>
      </c>
      <c r="F431" t="s">
        <v>90</v>
      </c>
      <c r="G431" t="s">
        <v>91</v>
      </c>
      <c r="H431" s="23" t="s">
        <v>92</v>
      </c>
      <c r="I431" s="23" t="s">
        <v>119</v>
      </c>
      <c r="J431" t="s">
        <v>3154</v>
      </c>
      <c r="K431" s="23" t="s">
        <v>95</v>
      </c>
      <c r="L431" s="20" t="s">
        <v>643</v>
      </c>
      <c r="M431" s="28" t="s">
        <v>3155</v>
      </c>
      <c r="N431" s="23"/>
      <c r="O431" s="23" t="s">
        <v>98</v>
      </c>
      <c r="P431" s="20" t="s">
        <v>460</v>
      </c>
      <c r="Q431" s="20" t="s">
        <v>460</v>
      </c>
      <c r="R431" t="s">
        <v>3156</v>
      </c>
      <c r="S431" t="s">
        <v>3157</v>
      </c>
      <c r="T431" t="s">
        <v>3158</v>
      </c>
      <c r="U431" s="29">
        <v>108333333</v>
      </c>
      <c r="V431" s="29">
        <v>108333333</v>
      </c>
      <c r="W431" s="60">
        <v>10000000</v>
      </c>
      <c r="X431" s="60">
        <v>0</v>
      </c>
      <c r="Y431" s="23" t="s">
        <v>104</v>
      </c>
      <c r="Z431" t="s">
        <v>98</v>
      </c>
      <c r="AA431" t="s">
        <v>105</v>
      </c>
      <c r="AB431" s="30">
        <f>+Tabla3[[#This Row],[VALOR DEL CONTRATO
(EN NUMEROS)]]-Tabla3[[#This Row],[VALOR RECURSOS (MADS/FONAM)]]</f>
        <v>0</v>
      </c>
      <c r="AC431" s="30"/>
      <c r="AD431" s="30"/>
      <c r="AE431" s="24">
        <v>4924</v>
      </c>
      <c r="AF431" s="61">
        <v>45294</v>
      </c>
      <c r="AG431">
        <v>68324</v>
      </c>
      <c r="AH431" s="53">
        <v>45328</v>
      </c>
      <c r="AI431" s="32" t="s">
        <v>106</v>
      </c>
      <c r="AJ431" t="s">
        <v>1304</v>
      </c>
      <c r="AK431" s="33"/>
      <c r="AL431" t="s">
        <v>98</v>
      </c>
      <c r="AM431" s="26">
        <v>45324</v>
      </c>
      <c r="AN431" s="23" t="s">
        <v>108</v>
      </c>
      <c r="AO431" s="23" t="s">
        <v>108</v>
      </c>
      <c r="AP431" t="s">
        <v>109</v>
      </c>
      <c r="AQ431" t="s">
        <v>465</v>
      </c>
      <c r="AR431" t="s">
        <v>466</v>
      </c>
      <c r="AS431" t="s">
        <v>467</v>
      </c>
      <c r="AT431" s="23">
        <v>80111600</v>
      </c>
      <c r="AU431" s="41" t="s">
        <v>3159</v>
      </c>
      <c r="AV431" s="23" t="s">
        <v>113</v>
      </c>
      <c r="AW431" s="20" t="s">
        <v>114</v>
      </c>
      <c r="AX431" s="53">
        <v>45327</v>
      </c>
      <c r="AY431" s="23" t="s">
        <v>115</v>
      </c>
      <c r="AZ431" s="53">
        <v>45327</v>
      </c>
      <c r="BA431" s="26">
        <v>45328</v>
      </c>
      <c r="BB431" s="62">
        <v>45656</v>
      </c>
      <c r="BC431" s="35">
        <f>+Tabla3[[#This Row],[FECHA TERMINACION
(INICIAL)]]-Tabla3[[#This Row],[FECHA INICIO]]</f>
        <v>328</v>
      </c>
      <c r="BD431" s="65">
        <f>+Tabla3[[#This Row],[PLAZO DE EJECUCIÓN EN DÍAS (INICIAL)]]/30</f>
        <v>10.933333333333334</v>
      </c>
      <c r="BE431" t="s">
        <v>3160</v>
      </c>
      <c r="BF431" s="29">
        <f>+[1]BD_2!E433</f>
        <v>0</v>
      </c>
      <c r="BG431" s="29">
        <f>[1]BD_2!BA433</f>
        <v>0</v>
      </c>
      <c r="BH431" s="23">
        <f>[1]BD_2!CF433</f>
        <v>0</v>
      </c>
      <c r="BI431" s="23">
        <f>+COUNTIF(Tabla3[[#This Row],[VALOR REDUCIDO]:[TOTAL TIEMPO PRORROGADO EN DÍAS
]],"&lt;&gt;0")</f>
        <v>0</v>
      </c>
      <c r="BJ431" s="23" t="str">
        <f>+[1]BD_2!CG433</f>
        <v>2 NO</v>
      </c>
      <c r="BK431" s="26" t="str">
        <f>[1]BD_2!CL433</f>
        <v>2 NO</v>
      </c>
      <c r="BL431" s="23" t="s">
        <v>98</v>
      </c>
      <c r="BM431">
        <f t="shared" si="34"/>
        <v>328</v>
      </c>
      <c r="BN431" s="36">
        <f t="shared" si="35"/>
        <v>45328</v>
      </c>
      <c r="BO431" s="36">
        <f t="shared" si="36"/>
        <v>45656</v>
      </c>
      <c r="BP431" s="37" t="e">
        <f>IF(((#REF!-$BN431)/($BO431-$BN431))&gt;=100%,100%,((#REF!-$BN431)/($BO431-$BN431)))</f>
        <v>#REF!</v>
      </c>
      <c r="BQ431" s="29">
        <f t="shared" si="32"/>
        <v>108333333</v>
      </c>
      <c r="BR431" s="23" t="e">
        <f>+IF(BK431="1 SI","FINALIZADO",IF($BO431&lt;=#REF!,"FINALIZADO","EJECUCIÓN"))</f>
        <v>#REF!</v>
      </c>
      <c r="BS431" s="23">
        <v>108333333</v>
      </c>
      <c r="BT431" s="23">
        <f>+Tabla3[[#This Row],[VALOR TOTAL DE CONTRATO (ANTES DE LIQUIDACIÓN - LIBERACIÓN DE SALDOS)]]-Tabla3[[#This Row],[RECURSO TOTALES DESEMBOLSADOS]]</f>
        <v>0</v>
      </c>
      <c r="BU431" s="66"/>
      <c r="BW431" s="23" t="s">
        <v>98</v>
      </c>
      <c r="BX431" s="23" t="str">
        <f t="shared" si="33"/>
        <v>febrero</v>
      </c>
      <c r="BY431" s="23" t="s">
        <v>113</v>
      </c>
      <c r="BZ431" s="23" t="s">
        <v>113</v>
      </c>
      <c r="CA431" s="23" t="s">
        <v>113</v>
      </c>
      <c r="CB431" t="s">
        <v>117</v>
      </c>
      <c r="CC431" t="s">
        <v>118</v>
      </c>
    </row>
    <row r="432" spans="1:81" x14ac:dyDescent="0.25">
      <c r="A432" s="23">
        <v>2024</v>
      </c>
      <c r="B432" s="25">
        <v>406</v>
      </c>
      <c r="C432" s="23" t="s">
        <v>87</v>
      </c>
      <c r="D432" t="s">
        <v>88</v>
      </c>
      <c r="E432" t="s">
        <v>89</v>
      </c>
      <c r="F432" t="s">
        <v>90</v>
      </c>
      <c r="G432" t="s">
        <v>91</v>
      </c>
      <c r="H432" s="23" t="s">
        <v>92</v>
      </c>
      <c r="I432" s="23" t="s">
        <v>119</v>
      </c>
      <c r="J432" t="s">
        <v>3161</v>
      </c>
      <c r="K432" s="23" t="s">
        <v>95</v>
      </c>
      <c r="L432" s="20" t="s">
        <v>3162</v>
      </c>
      <c r="M432" s="28" t="s">
        <v>3163</v>
      </c>
      <c r="N432" s="23"/>
      <c r="O432" s="23" t="s">
        <v>98</v>
      </c>
      <c r="P432" s="20" t="s">
        <v>693</v>
      </c>
      <c r="Q432" s="20" t="s">
        <v>693</v>
      </c>
      <c r="R432" t="s">
        <v>3164</v>
      </c>
      <c r="S432" t="s">
        <v>3165</v>
      </c>
      <c r="T432" t="s">
        <v>3166</v>
      </c>
      <c r="U432" s="29">
        <v>132000000</v>
      </c>
      <c r="V432" s="29">
        <v>132000000</v>
      </c>
      <c r="W432" s="60">
        <v>12000000</v>
      </c>
      <c r="X432" s="60">
        <v>0</v>
      </c>
      <c r="Y432" s="23" t="s">
        <v>104</v>
      </c>
      <c r="Z432" t="s">
        <v>98</v>
      </c>
      <c r="AA432" t="s">
        <v>105</v>
      </c>
      <c r="AB432" s="30">
        <f>+Tabla3[[#This Row],[VALOR DEL CONTRATO
(EN NUMEROS)]]-Tabla3[[#This Row],[VALOR RECURSOS (MADS/FONAM)]]</f>
        <v>0</v>
      </c>
      <c r="AC432" s="30"/>
      <c r="AD432" s="30"/>
      <c r="AE432" s="24">
        <v>1924</v>
      </c>
      <c r="AF432" s="61">
        <v>45294</v>
      </c>
      <c r="AG432">
        <v>75424</v>
      </c>
      <c r="AH432" s="53">
        <v>45330</v>
      </c>
      <c r="AI432" s="32" t="s">
        <v>106</v>
      </c>
      <c r="AJ432" t="s">
        <v>1372</v>
      </c>
      <c r="AK432" s="33"/>
      <c r="AL432" t="s">
        <v>98</v>
      </c>
      <c r="AM432" s="26">
        <v>45323</v>
      </c>
      <c r="AN432" s="23" t="s">
        <v>108</v>
      </c>
      <c r="AO432" s="23" t="s">
        <v>108</v>
      </c>
      <c r="AP432" t="s">
        <v>109</v>
      </c>
      <c r="AQ432" t="s">
        <v>1528</v>
      </c>
      <c r="AR432" t="s">
        <v>1529</v>
      </c>
      <c r="AS432" t="s">
        <v>700</v>
      </c>
      <c r="AT432" s="23">
        <v>80111600</v>
      </c>
      <c r="AU432" s="41" t="s">
        <v>3167</v>
      </c>
      <c r="AV432" s="23" t="s">
        <v>113</v>
      </c>
      <c r="AW432" s="20" t="s">
        <v>114</v>
      </c>
      <c r="AX432" s="53">
        <v>45323</v>
      </c>
      <c r="AY432" s="20" t="s">
        <v>115</v>
      </c>
      <c r="AZ432" s="53">
        <v>45323</v>
      </c>
      <c r="BA432" s="26">
        <v>45330</v>
      </c>
      <c r="BB432" s="62">
        <v>45657</v>
      </c>
      <c r="BC432" s="35">
        <f>+Tabla3[[#This Row],[FECHA TERMINACION
(INICIAL)]]-Tabla3[[#This Row],[FECHA INICIO]]</f>
        <v>327</v>
      </c>
      <c r="BD432" s="65">
        <f>+Tabla3[[#This Row],[PLAZO DE EJECUCIÓN EN DÍAS (INICIAL)]]/30</f>
        <v>10.9</v>
      </c>
      <c r="BE432" t="s">
        <v>2662</v>
      </c>
      <c r="BF432" s="29">
        <f>+[1]BD_2!E434</f>
        <v>0</v>
      </c>
      <c r="BG432" s="29">
        <f>[1]BD_2!BA434</f>
        <v>0</v>
      </c>
      <c r="BH432" s="23">
        <f>[1]BD_2!CF434</f>
        <v>0</v>
      </c>
      <c r="BI432" s="23">
        <f>+COUNTIF(Tabla3[[#This Row],[VALOR REDUCIDO]:[TOTAL TIEMPO PRORROGADO EN DÍAS
]],"&lt;&gt;0")</f>
        <v>0</v>
      </c>
      <c r="BJ432" s="23" t="str">
        <f>+[1]BD_2!CG434</f>
        <v>2 NO</v>
      </c>
      <c r="BK432" s="26" t="str">
        <f>[1]BD_2!CL434</f>
        <v>2 NO</v>
      </c>
      <c r="BL432" s="23" t="s">
        <v>98</v>
      </c>
      <c r="BM432">
        <f t="shared" si="34"/>
        <v>327</v>
      </c>
      <c r="BN432" s="36">
        <f t="shared" si="35"/>
        <v>45330</v>
      </c>
      <c r="BO432" s="36">
        <f t="shared" si="36"/>
        <v>45657</v>
      </c>
      <c r="BP432" s="37" t="e">
        <f>IF(((#REF!-$BN432)/($BO432-$BN432))&gt;=100%,100%,((#REF!-$BN432)/($BO432-$BN432)))</f>
        <v>#REF!</v>
      </c>
      <c r="BQ432" s="29">
        <f t="shared" ref="BQ432:BQ495" si="37">$V432+$BG432-$BF432</f>
        <v>132000000</v>
      </c>
      <c r="BR432" s="23" t="e">
        <f>+IF(BK432="1 SI","FINALIZADO",IF($BO432&lt;=#REF!,"FINALIZADO","EJECUCIÓN"))</f>
        <v>#REF!</v>
      </c>
      <c r="BS432" s="23">
        <v>129200000</v>
      </c>
      <c r="BT432" s="23">
        <f>+Tabla3[[#This Row],[VALOR TOTAL DE CONTRATO (ANTES DE LIQUIDACIÓN - LIBERACIÓN DE SALDOS)]]-Tabla3[[#This Row],[RECURSO TOTALES DESEMBOLSADOS]]</f>
        <v>2800000</v>
      </c>
      <c r="BU432" s="66"/>
      <c r="BW432" s="23" t="s">
        <v>98</v>
      </c>
      <c r="BX432" s="23" t="str">
        <f t="shared" si="33"/>
        <v>febrero</v>
      </c>
      <c r="BY432" s="23" t="s">
        <v>113</v>
      </c>
      <c r="BZ432" s="23" t="s">
        <v>113</v>
      </c>
      <c r="CA432" s="23" t="s">
        <v>113</v>
      </c>
      <c r="CB432" t="s">
        <v>117</v>
      </c>
      <c r="CC432" t="s">
        <v>118</v>
      </c>
    </row>
    <row r="433" spans="1:81" x14ac:dyDescent="0.25">
      <c r="A433" s="23">
        <v>2024</v>
      </c>
      <c r="B433" s="25">
        <v>407</v>
      </c>
      <c r="C433" s="23" t="s">
        <v>87</v>
      </c>
      <c r="D433" t="s">
        <v>88</v>
      </c>
      <c r="E433" t="s">
        <v>89</v>
      </c>
      <c r="F433" t="s">
        <v>90</v>
      </c>
      <c r="G433" t="s">
        <v>91</v>
      </c>
      <c r="H433" s="23" t="s">
        <v>92</v>
      </c>
      <c r="I433" s="23" t="s">
        <v>119</v>
      </c>
      <c r="J433" t="s">
        <v>3168</v>
      </c>
      <c r="K433" s="23" t="s">
        <v>95</v>
      </c>
      <c r="L433" s="20" t="s">
        <v>1367</v>
      </c>
      <c r="M433" s="28" t="s">
        <v>3169</v>
      </c>
      <c r="N433" s="23"/>
      <c r="O433" s="23" t="s">
        <v>98</v>
      </c>
      <c r="P433" s="20" t="s">
        <v>693</v>
      </c>
      <c r="Q433" s="20" t="s">
        <v>693</v>
      </c>
      <c r="R433" t="s">
        <v>3170</v>
      </c>
      <c r="S433" t="s">
        <v>3171</v>
      </c>
      <c r="T433" t="s">
        <v>3172</v>
      </c>
      <c r="U433" s="29">
        <v>67100000</v>
      </c>
      <c r="V433" s="29">
        <v>67100000</v>
      </c>
      <c r="W433" s="60">
        <v>6100000</v>
      </c>
      <c r="X433" s="60">
        <v>0</v>
      </c>
      <c r="Y433" s="23" t="s">
        <v>104</v>
      </c>
      <c r="Z433" t="s">
        <v>98</v>
      </c>
      <c r="AA433" t="s">
        <v>105</v>
      </c>
      <c r="AB433" s="30">
        <f>+Tabla3[[#This Row],[VALOR DEL CONTRATO
(EN NUMEROS)]]-Tabla3[[#This Row],[VALOR RECURSOS (MADS/FONAM)]]</f>
        <v>0</v>
      </c>
      <c r="AC433" s="30"/>
      <c r="AD433" s="30"/>
      <c r="AE433" s="24">
        <v>2624</v>
      </c>
      <c r="AF433" s="61">
        <v>45294</v>
      </c>
      <c r="AG433">
        <v>88924</v>
      </c>
      <c r="AH433" s="53">
        <v>45335</v>
      </c>
      <c r="AI433" s="32" t="s">
        <v>106</v>
      </c>
      <c r="AJ433" t="s">
        <v>2030</v>
      </c>
      <c r="AK433" s="33"/>
      <c r="AL433" t="s">
        <v>98</v>
      </c>
      <c r="AM433" s="26">
        <v>45330</v>
      </c>
      <c r="AN433" s="23" t="s">
        <v>108</v>
      </c>
      <c r="AO433" s="23" t="s">
        <v>108</v>
      </c>
      <c r="AP433" t="s">
        <v>109</v>
      </c>
      <c r="AQ433" t="s">
        <v>1528</v>
      </c>
      <c r="AR433" t="s">
        <v>1529</v>
      </c>
      <c r="AS433" t="s">
        <v>700</v>
      </c>
      <c r="AT433" s="23">
        <v>80111600</v>
      </c>
      <c r="AU433" s="41" t="s">
        <v>3173</v>
      </c>
      <c r="AV433" s="23" t="s">
        <v>113</v>
      </c>
      <c r="AW433" s="20" t="s">
        <v>114</v>
      </c>
      <c r="AX433" s="53">
        <v>45331</v>
      </c>
      <c r="AY433" s="23" t="s">
        <v>115</v>
      </c>
      <c r="AZ433" s="53">
        <v>45331</v>
      </c>
      <c r="BA433" s="26">
        <v>45335</v>
      </c>
      <c r="BB433" s="62">
        <v>45657</v>
      </c>
      <c r="BC433" s="35">
        <f>+Tabla3[[#This Row],[FECHA TERMINACION
(INICIAL)]]-Tabla3[[#This Row],[FECHA INICIO]]</f>
        <v>322</v>
      </c>
      <c r="BD433" s="65">
        <f>+Tabla3[[#This Row],[PLAZO DE EJECUCIÓN EN DÍAS (INICIAL)]]/30</f>
        <v>10.733333333333333</v>
      </c>
      <c r="BE433" t="s">
        <v>1381</v>
      </c>
      <c r="BF433" s="29">
        <f>+[1]BD_2!E435</f>
        <v>3050000</v>
      </c>
      <c r="BG433" s="29">
        <f>[1]BD_2!BA435</f>
        <v>0</v>
      </c>
      <c r="BH433" s="23">
        <f>[1]BD_2!CF435</f>
        <v>0</v>
      </c>
      <c r="BI433" s="23">
        <f>+COUNTIF(Tabla3[[#This Row],[VALOR REDUCIDO]:[TOTAL TIEMPO PRORROGADO EN DÍAS
]],"&lt;&gt;0")</f>
        <v>1</v>
      </c>
      <c r="BJ433" s="23" t="str">
        <f>+[1]BD_2!CG435</f>
        <v>2 NO</v>
      </c>
      <c r="BK433" s="26" t="str">
        <f>[1]BD_2!CL435</f>
        <v>2 NO</v>
      </c>
      <c r="BL433" s="23" t="s">
        <v>98</v>
      </c>
      <c r="BM433">
        <f t="shared" si="34"/>
        <v>322</v>
      </c>
      <c r="BN433" s="36">
        <f t="shared" si="35"/>
        <v>45335</v>
      </c>
      <c r="BO433" s="36">
        <f t="shared" si="36"/>
        <v>45657</v>
      </c>
      <c r="BP433" s="37" t="e">
        <f>IF(((#REF!-$BN433)/($BO433-$BN433))&gt;=100%,100%,((#REF!-$BN433)/($BO433-$BN433)))</f>
        <v>#REF!</v>
      </c>
      <c r="BQ433" s="29">
        <f t="shared" si="37"/>
        <v>64050000</v>
      </c>
      <c r="BR433" s="23" t="e">
        <f>+IF(BK433="1 SI","FINALIZADO",IF($BO433&lt;=#REF!,"FINALIZADO","EJECUCIÓN"))</f>
        <v>#REF!</v>
      </c>
      <c r="BS433" s="23">
        <v>64050000</v>
      </c>
      <c r="BT433" s="23">
        <f>+Tabla3[[#This Row],[VALOR TOTAL DE CONTRATO (ANTES DE LIQUIDACIÓN - LIBERACIÓN DE SALDOS)]]-Tabla3[[#This Row],[RECURSO TOTALES DESEMBOLSADOS]]</f>
        <v>0</v>
      </c>
      <c r="BU433" s="66"/>
      <c r="BW433" s="23" t="s">
        <v>98</v>
      </c>
      <c r="BX433" s="23" t="str">
        <f t="shared" si="33"/>
        <v>febrero</v>
      </c>
      <c r="BY433" s="23" t="s">
        <v>113</v>
      </c>
      <c r="BZ433" s="23" t="s">
        <v>113</v>
      </c>
      <c r="CA433" s="23" t="s">
        <v>113</v>
      </c>
      <c r="CB433" t="s">
        <v>117</v>
      </c>
      <c r="CC433" t="s">
        <v>118</v>
      </c>
    </row>
    <row r="434" spans="1:81" x14ac:dyDescent="0.25">
      <c r="A434" s="23">
        <v>2024</v>
      </c>
      <c r="B434" s="25">
        <v>408</v>
      </c>
      <c r="C434" s="23" t="s">
        <v>87</v>
      </c>
      <c r="D434" t="s">
        <v>88</v>
      </c>
      <c r="E434" t="s">
        <v>89</v>
      </c>
      <c r="F434" t="s">
        <v>90</v>
      </c>
      <c r="G434" t="s">
        <v>91</v>
      </c>
      <c r="H434" s="23" t="s">
        <v>92</v>
      </c>
      <c r="I434" s="23" t="s">
        <v>93</v>
      </c>
      <c r="J434" t="s">
        <v>3174</v>
      </c>
      <c r="K434" s="23" t="s">
        <v>95</v>
      </c>
      <c r="L434" s="20" t="s">
        <v>3175</v>
      </c>
      <c r="M434" s="28" t="s">
        <v>3176</v>
      </c>
      <c r="N434" s="23"/>
      <c r="O434" s="23" t="s">
        <v>98</v>
      </c>
      <c r="P434" s="20" t="s">
        <v>1552</v>
      </c>
      <c r="Q434" s="20" t="s">
        <v>1552</v>
      </c>
      <c r="R434" t="s">
        <v>3177</v>
      </c>
      <c r="S434" t="s">
        <v>3178</v>
      </c>
      <c r="T434" t="s">
        <v>3179</v>
      </c>
      <c r="U434" s="29">
        <v>40000000</v>
      </c>
      <c r="V434" s="29">
        <v>40000000</v>
      </c>
      <c r="W434" s="60">
        <v>4000000</v>
      </c>
      <c r="X434" s="60">
        <v>0</v>
      </c>
      <c r="Y434" s="23" t="s">
        <v>104</v>
      </c>
      <c r="Z434" t="s">
        <v>98</v>
      </c>
      <c r="AA434" t="s">
        <v>105</v>
      </c>
      <c r="AB434" s="30">
        <f>+Tabla3[[#This Row],[VALOR DEL CONTRATO
(EN NUMEROS)]]-Tabla3[[#This Row],[VALOR RECURSOS (MADS/FONAM)]]</f>
        <v>0</v>
      </c>
      <c r="AC434" s="30"/>
      <c r="AD434" s="30"/>
      <c r="AE434" s="24">
        <v>7724</v>
      </c>
      <c r="AF434" s="61">
        <v>45295</v>
      </c>
      <c r="AG434">
        <v>67624</v>
      </c>
      <c r="AH434" s="53">
        <v>45328</v>
      </c>
      <c r="AI434" s="32" t="s">
        <v>106</v>
      </c>
      <c r="AJ434" t="s">
        <v>2615</v>
      </c>
      <c r="AK434" s="33"/>
      <c r="AL434" t="s">
        <v>98</v>
      </c>
      <c r="AM434" s="26">
        <v>45323</v>
      </c>
      <c r="AN434" s="23" t="s">
        <v>108</v>
      </c>
      <c r="AO434" s="23" t="s">
        <v>108</v>
      </c>
      <c r="AP434" t="s">
        <v>109</v>
      </c>
      <c r="AQ434" t="s">
        <v>2616</v>
      </c>
      <c r="AR434" t="s">
        <v>2617</v>
      </c>
      <c r="AS434" t="s">
        <v>1552</v>
      </c>
      <c r="AT434" s="23">
        <v>80111600</v>
      </c>
      <c r="AU434" s="41" t="s">
        <v>3180</v>
      </c>
      <c r="AV434" s="23" t="s">
        <v>113</v>
      </c>
      <c r="AW434" s="20" t="s">
        <v>114</v>
      </c>
      <c r="AX434" s="53">
        <v>45327</v>
      </c>
      <c r="AY434" s="23" t="s">
        <v>144</v>
      </c>
      <c r="AZ434" s="53">
        <v>45327</v>
      </c>
      <c r="BA434" s="62">
        <v>45328</v>
      </c>
      <c r="BB434" s="62">
        <v>45631</v>
      </c>
      <c r="BC434" s="35">
        <f>+Tabla3[[#This Row],[FECHA TERMINACION
(INICIAL)]]-Tabla3[[#This Row],[FECHA INICIO]]</f>
        <v>303</v>
      </c>
      <c r="BD434" s="65">
        <f>+Tabla3[[#This Row],[PLAZO DE EJECUCIÓN EN DÍAS (INICIAL)]]/30</f>
        <v>10.1</v>
      </c>
      <c r="BE434" t="s">
        <v>3181</v>
      </c>
      <c r="BF434" s="29"/>
      <c r="BG434" s="29">
        <f>[1]BD_2!BA436</f>
        <v>3333333</v>
      </c>
      <c r="BH434" s="23">
        <f>[1]BD_2!CF436</f>
        <v>25</v>
      </c>
      <c r="BI434" s="23">
        <f>+COUNTIF(Tabla3[[#This Row],[VALOR REDUCIDO]:[TOTAL TIEMPO PRORROGADO EN DÍAS
]],"&lt;&gt;0")</f>
        <v>3</v>
      </c>
      <c r="BJ434" s="23" t="str">
        <f>+[1]BD_2!CG436</f>
        <v>2 NO</v>
      </c>
      <c r="BK434" s="26" t="str">
        <f>[1]BD_2!CL436</f>
        <v>2 NO</v>
      </c>
      <c r="BL434" s="23" t="s">
        <v>98</v>
      </c>
      <c r="BM434">
        <f t="shared" si="34"/>
        <v>328</v>
      </c>
      <c r="BN434" s="36">
        <f t="shared" si="35"/>
        <v>45328</v>
      </c>
      <c r="BO434" s="36">
        <f t="shared" si="36"/>
        <v>45656</v>
      </c>
      <c r="BP434" s="37" t="e">
        <f>IF(((#REF!-$BN434)/($BO434-$BN434))&gt;=100%,100%,((#REF!-$BN434)/($BO434-$BN434)))</f>
        <v>#REF!</v>
      </c>
      <c r="BQ434" s="29">
        <f t="shared" si="37"/>
        <v>43333333</v>
      </c>
      <c r="BR434" s="23" t="e">
        <f>+IF(BK434="1 SI","FINALIZADO",IF($BO434&lt;=#REF!,"FINALIZADO","EJECUCIÓN"))</f>
        <v>#REF!</v>
      </c>
      <c r="BS434" s="23">
        <v>43333333</v>
      </c>
      <c r="BT434" s="23">
        <f>+Tabla3[[#This Row],[VALOR TOTAL DE CONTRATO (ANTES DE LIQUIDACIÓN - LIBERACIÓN DE SALDOS)]]-Tabla3[[#This Row],[RECURSO TOTALES DESEMBOLSADOS]]</f>
        <v>0</v>
      </c>
      <c r="BU434" s="66"/>
      <c r="BW434" s="23" t="s">
        <v>98</v>
      </c>
      <c r="BX434" s="23" t="str">
        <f t="shared" si="33"/>
        <v>febrero</v>
      </c>
      <c r="BY434" s="23" t="s">
        <v>113</v>
      </c>
      <c r="BZ434" s="23" t="s">
        <v>113</v>
      </c>
      <c r="CA434" s="23" t="s">
        <v>113</v>
      </c>
      <c r="CB434" t="s">
        <v>117</v>
      </c>
      <c r="CC434" t="s">
        <v>118</v>
      </c>
    </row>
    <row r="435" spans="1:81" x14ac:dyDescent="0.25">
      <c r="A435" s="23">
        <v>2024</v>
      </c>
      <c r="B435" s="25">
        <v>409</v>
      </c>
      <c r="C435" s="23" t="s">
        <v>87</v>
      </c>
      <c r="D435" t="s">
        <v>88</v>
      </c>
      <c r="E435" t="s">
        <v>89</v>
      </c>
      <c r="F435" t="s">
        <v>90</v>
      </c>
      <c r="G435" t="s">
        <v>91</v>
      </c>
      <c r="H435" s="23" t="s">
        <v>92</v>
      </c>
      <c r="I435" s="23" t="s">
        <v>119</v>
      </c>
      <c r="J435" t="s">
        <v>3182</v>
      </c>
      <c r="K435" s="23" t="s">
        <v>95</v>
      </c>
      <c r="L435" s="20" t="s">
        <v>3183</v>
      </c>
      <c r="M435" s="28" t="s">
        <v>3184</v>
      </c>
      <c r="N435" s="23"/>
      <c r="O435" s="23" t="s">
        <v>98</v>
      </c>
      <c r="P435" s="20" t="s">
        <v>335</v>
      </c>
      <c r="Q435" s="20" t="s">
        <v>335</v>
      </c>
      <c r="R435" t="s">
        <v>3185</v>
      </c>
      <c r="S435" t="s">
        <v>3186</v>
      </c>
      <c r="T435" t="s">
        <v>3187</v>
      </c>
      <c r="U435" s="29">
        <v>78400000</v>
      </c>
      <c r="V435" s="29">
        <v>78400000</v>
      </c>
      <c r="W435" s="60">
        <v>7350000</v>
      </c>
      <c r="X435" s="60">
        <v>0</v>
      </c>
      <c r="Y435" s="23" t="s">
        <v>104</v>
      </c>
      <c r="Z435" t="s">
        <v>98</v>
      </c>
      <c r="AA435" t="s">
        <v>105</v>
      </c>
      <c r="AB435" s="30">
        <f>+Tabla3[[#This Row],[VALOR DEL CONTRATO
(EN NUMEROS)]]-Tabla3[[#This Row],[VALOR RECURSOS (MADS/FONAM)]]</f>
        <v>0</v>
      </c>
      <c r="AC435" s="30"/>
      <c r="AD435" s="30"/>
      <c r="AE435" s="24">
        <v>4224</v>
      </c>
      <c r="AF435" s="61">
        <v>45294</v>
      </c>
      <c r="AG435">
        <v>72624</v>
      </c>
      <c r="AH435" s="53">
        <v>45329</v>
      </c>
      <c r="AI435" s="32" t="s">
        <v>106</v>
      </c>
      <c r="AJ435" t="s">
        <v>1151</v>
      </c>
      <c r="AK435" s="33"/>
      <c r="AL435" t="s">
        <v>98</v>
      </c>
      <c r="AM435" s="26">
        <v>45327</v>
      </c>
      <c r="AN435" s="23" t="s">
        <v>108</v>
      </c>
      <c r="AO435" s="23" t="s">
        <v>108</v>
      </c>
      <c r="AP435" t="s">
        <v>109</v>
      </c>
      <c r="AQ435" t="s">
        <v>340</v>
      </c>
      <c r="AR435" t="s">
        <v>341</v>
      </c>
      <c r="AS435" t="s">
        <v>342</v>
      </c>
      <c r="AT435" s="23">
        <v>80111600</v>
      </c>
      <c r="AU435" s="20" t="s">
        <v>3188</v>
      </c>
      <c r="AV435" s="23" t="s">
        <v>113</v>
      </c>
      <c r="AW435" s="20" t="s">
        <v>114</v>
      </c>
      <c r="AX435" s="53">
        <v>45327</v>
      </c>
      <c r="AY435" s="23" t="s">
        <v>144</v>
      </c>
      <c r="AZ435" s="53">
        <v>45327</v>
      </c>
      <c r="BA435" s="26">
        <v>45329</v>
      </c>
      <c r="BB435" s="62">
        <v>45652</v>
      </c>
      <c r="BC435" s="35">
        <f>+Tabla3[[#This Row],[FECHA TERMINACION
(INICIAL)]]-Tabla3[[#This Row],[FECHA INICIO]]</f>
        <v>323</v>
      </c>
      <c r="BD435" s="65">
        <f>+Tabla3[[#This Row],[PLAZO DE EJECUCIÓN EN DÍAS (INICIAL)]]/30</f>
        <v>10.766666666666667</v>
      </c>
      <c r="BE435" t="s">
        <v>3189</v>
      </c>
      <c r="BF435" s="29">
        <f>+[1]BD_2!E437</f>
        <v>0</v>
      </c>
      <c r="BG435" s="29">
        <f>[1]BD_2!BA437</f>
        <v>0</v>
      </c>
      <c r="BH435" s="23">
        <f>[1]BD_2!CF437</f>
        <v>0</v>
      </c>
      <c r="BI435" s="23">
        <f>+COUNTIF(Tabla3[[#This Row],[VALOR REDUCIDO]:[TOTAL TIEMPO PRORROGADO EN DÍAS
]],"&lt;&gt;0")</f>
        <v>0</v>
      </c>
      <c r="BJ435" s="23" t="str">
        <f>+[1]BD_2!CG437</f>
        <v>2 NO</v>
      </c>
      <c r="BK435" s="26" t="str">
        <f>[1]BD_2!CL437</f>
        <v>2 NO</v>
      </c>
      <c r="BL435" s="23" t="s">
        <v>98</v>
      </c>
      <c r="BM435">
        <f t="shared" si="34"/>
        <v>323</v>
      </c>
      <c r="BN435" s="36">
        <f t="shared" si="35"/>
        <v>45329</v>
      </c>
      <c r="BO435" s="36">
        <f t="shared" si="36"/>
        <v>45652</v>
      </c>
      <c r="BP435" s="37" t="e">
        <f>IF(((#REF!-$BN435)/($BO435-$BN435))&gt;=100%,100%,((#REF!-$BN435)/($BO435-$BN435)))</f>
        <v>#REF!</v>
      </c>
      <c r="BQ435" s="29">
        <f t="shared" si="37"/>
        <v>78400000</v>
      </c>
      <c r="BR435" s="23" t="e">
        <f>+IF(BK435="1 SI","FINALIZADO",IF($BO435&lt;=#REF!,"FINALIZADO","EJECUCIÓN"))</f>
        <v>#REF!</v>
      </c>
      <c r="BS435" s="23">
        <v>78400000</v>
      </c>
      <c r="BT435" s="23">
        <f>+Tabla3[[#This Row],[VALOR TOTAL DE CONTRATO (ANTES DE LIQUIDACIÓN - LIBERACIÓN DE SALDOS)]]-Tabla3[[#This Row],[RECURSO TOTALES DESEMBOLSADOS]]</f>
        <v>0</v>
      </c>
      <c r="BU435" s="66"/>
      <c r="BW435" s="23" t="s">
        <v>98</v>
      </c>
      <c r="BX435" s="23" t="str">
        <f t="shared" si="33"/>
        <v>febrero</v>
      </c>
      <c r="BY435" s="23" t="s">
        <v>113</v>
      </c>
      <c r="BZ435" s="23" t="s">
        <v>113</v>
      </c>
      <c r="CA435" s="23" t="s">
        <v>113</v>
      </c>
      <c r="CB435" t="s">
        <v>117</v>
      </c>
      <c r="CC435" t="s">
        <v>118</v>
      </c>
    </row>
    <row r="436" spans="1:81" x14ac:dyDescent="0.25">
      <c r="A436" s="23">
        <v>2024</v>
      </c>
      <c r="B436" s="25">
        <v>410</v>
      </c>
      <c r="C436" s="23" t="s">
        <v>87</v>
      </c>
      <c r="D436" t="s">
        <v>88</v>
      </c>
      <c r="E436" t="s">
        <v>89</v>
      </c>
      <c r="F436" t="s">
        <v>90</v>
      </c>
      <c r="G436" t="s">
        <v>91</v>
      </c>
      <c r="H436" s="23" t="s">
        <v>92</v>
      </c>
      <c r="I436" s="23" t="s">
        <v>119</v>
      </c>
      <c r="J436" t="s">
        <v>3190</v>
      </c>
      <c r="K436" s="23" t="s">
        <v>95</v>
      </c>
      <c r="L436" s="20" t="s">
        <v>358</v>
      </c>
      <c r="M436" s="28" t="s">
        <v>3191</v>
      </c>
      <c r="N436" s="23"/>
      <c r="O436" s="23" t="s">
        <v>98</v>
      </c>
      <c r="P436" s="20" t="s">
        <v>269</v>
      </c>
      <c r="Q436" s="20" t="s">
        <v>269</v>
      </c>
      <c r="R436" t="s">
        <v>3192</v>
      </c>
      <c r="S436" t="s">
        <v>3193</v>
      </c>
      <c r="T436" t="s">
        <v>3194</v>
      </c>
      <c r="U436" s="29">
        <v>77000000</v>
      </c>
      <c r="V436" s="29">
        <v>77000000</v>
      </c>
      <c r="W436" s="60">
        <v>7000000</v>
      </c>
      <c r="X436" s="60">
        <v>0</v>
      </c>
      <c r="Y436" s="23" t="s">
        <v>104</v>
      </c>
      <c r="Z436" t="s">
        <v>98</v>
      </c>
      <c r="AA436" t="s">
        <v>105</v>
      </c>
      <c r="AB436" s="30">
        <f>+Tabla3[[#This Row],[VALOR DEL CONTRATO
(EN NUMEROS)]]-Tabla3[[#This Row],[VALOR RECURSOS (MADS/FONAM)]]</f>
        <v>0</v>
      </c>
      <c r="AC436" s="30"/>
      <c r="AD436" s="30"/>
      <c r="AE436" s="24">
        <v>5524</v>
      </c>
      <c r="AF436" s="61">
        <v>45295</v>
      </c>
      <c r="AG436">
        <v>61724</v>
      </c>
      <c r="AH436" s="53">
        <v>45324</v>
      </c>
      <c r="AI436" s="32" t="s">
        <v>106</v>
      </c>
      <c r="AJ436" t="s">
        <v>1544</v>
      </c>
      <c r="AK436" s="33"/>
      <c r="AL436" t="s">
        <v>98</v>
      </c>
      <c r="AM436" s="26">
        <v>45323</v>
      </c>
      <c r="AN436" s="23" t="s">
        <v>108</v>
      </c>
      <c r="AO436" s="23" t="s">
        <v>108</v>
      </c>
      <c r="AP436" t="s">
        <v>109</v>
      </c>
      <c r="AQ436" t="s">
        <v>1545</v>
      </c>
      <c r="AR436" t="s">
        <v>1546</v>
      </c>
      <c r="AS436" s="20" t="s">
        <v>269</v>
      </c>
      <c r="AT436" s="23">
        <v>80111600</v>
      </c>
      <c r="AU436" s="41" t="s">
        <v>3195</v>
      </c>
      <c r="AV436" s="23" t="s">
        <v>113</v>
      </c>
      <c r="AW436" s="20" t="s">
        <v>114</v>
      </c>
      <c r="AX436" s="26">
        <v>45323</v>
      </c>
      <c r="AY436" s="23" t="s">
        <v>115</v>
      </c>
      <c r="AZ436" s="26">
        <v>45323</v>
      </c>
      <c r="BA436" s="26">
        <v>45324</v>
      </c>
      <c r="BB436" s="62">
        <v>45656</v>
      </c>
      <c r="BC436" s="35">
        <f>+Tabla3[[#This Row],[FECHA TERMINACION
(INICIAL)]]-Tabla3[[#This Row],[FECHA INICIO]]</f>
        <v>332</v>
      </c>
      <c r="BD436" s="65">
        <f>+Tabla3[[#This Row],[PLAZO DE EJECUCIÓN EN DÍAS (INICIAL)]]/30</f>
        <v>11.066666666666666</v>
      </c>
      <c r="BE436" t="s">
        <v>3196</v>
      </c>
      <c r="BF436" s="29">
        <f>+[1]BD_2!E438</f>
        <v>0</v>
      </c>
      <c r="BG436" s="29">
        <f>[1]BD_2!BA438</f>
        <v>0</v>
      </c>
      <c r="BH436" s="23">
        <f>[1]BD_2!CF438</f>
        <v>0</v>
      </c>
      <c r="BI436" s="23">
        <f>+COUNTIF(Tabla3[[#This Row],[VALOR REDUCIDO]:[TOTAL TIEMPO PRORROGADO EN DÍAS
]],"&lt;&gt;0")</f>
        <v>0</v>
      </c>
      <c r="BJ436" s="23" t="str">
        <f>+[1]BD_2!CG438</f>
        <v>2 NO</v>
      </c>
      <c r="BK436" s="26" t="str">
        <f>[1]BD_2!CL438</f>
        <v>2 NO</v>
      </c>
      <c r="BL436" s="23" t="s">
        <v>98</v>
      </c>
      <c r="BM436">
        <f t="shared" si="34"/>
        <v>332</v>
      </c>
      <c r="BN436" s="36">
        <f t="shared" si="35"/>
        <v>45324</v>
      </c>
      <c r="BO436" s="36">
        <f t="shared" si="36"/>
        <v>45656</v>
      </c>
      <c r="BP436" s="37" t="e">
        <f>IF(((#REF!-$BN436)/($BO436-$BN436))&gt;=100%,100%,((#REF!-$BN436)/($BO436-$BN436)))</f>
        <v>#REF!</v>
      </c>
      <c r="BQ436" s="29">
        <f t="shared" si="37"/>
        <v>77000000</v>
      </c>
      <c r="BR436" s="23" t="e">
        <f>+IF(BK436="1 SI","FINALIZADO",IF($BO436&lt;=#REF!,"FINALIZADO","EJECUCIÓN"))</f>
        <v>#REF!</v>
      </c>
      <c r="BS436" s="23">
        <v>76766667</v>
      </c>
      <c r="BT436" s="23">
        <f>+Tabla3[[#This Row],[VALOR TOTAL DE CONTRATO (ANTES DE LIQUIDACIÓN - LIBERACIÓN DE SALDOS)]]-Tabla3[[#This Row],[RECURSO TOTALES DESEMBOLSADOS]]</f>
        <v>233333</v>
      </c>
      <c r="BU436" s="66"/>
      <c r="BW436" s="23" t="s">
        <v>98</v>
      </c>
      <c r="BX436" s="23" t="str">
        <f t="shared" si="33"/>
        <v>febrero</v>
      </c>
      <c r="BY436" s="23" t="s">
        <v>113</v>
      </c>
      <c r="BZ436" s="23" t="s">
        <v>113</v>
      </c>
      <c r="CA436" s="23" t="s">
        <v>113</v>
      </c>
      <c r="CB436" t="s">
        <v>117</v>
      </c>
      <c r="CC436" t="s">
        <v>118</v>
      </c>
    </row>
    <row r="437" spans="1:81" x14ac:dyDescent="0.25">
      <c r="A437" s="23">
        <v>2024</v>
      </c>
      <c r="B437" s="25">
        <v>411</v>
      </c>
      <c r="C437" s="23" t="s">
        <v>87</v>
      </c>
      <c r="D437" t="s">
        <v>88</v>
      </c>
      <c r="E437" t="s">
        <v>89</v>
      </c>
      <c r="F437" t="s">
        <v>90</v>
      </c>
      <c r="G437" t="s">
        <v>91</v>
      </c>
      <c r="H437" s="23" t="s">
        <v>92</v>
      </c>
      <c r="I437" s="23" t="s">
        <v>119</v>
      </c>
      <c r="J437" t="s">
        <v>3197</v>
      </c>
      <c r="K437" s="23" t="s">
        <v>95</v>
      </c>
      <c r="L437" s="20" t="s">
        <v>121</v>
      </c>
      <c r="M437" s="28" t="s">
        <v>3198</v>
      </c>
      <c r="N437" s="23"/>
      <c r="O437" s="23" t="s">
        <v>98</v>
      </c>
      <c r="P437" s="20" t="s">
        <v>693</v>
      </c>
      <c r="Q437" s="20" t="s">
        <v>693</v>
      </c>
      <c r="R437" t="s">
        <v>3199</v>
      </c>
      <c r="S437" t="s">
        <v>3200</v>
      </c>
      <c r="T437" t="s">
        <v>3201</v>
      </c>
      <c r="U437" s="29">
        <v>127050000</v>
      </c>
      <c r="V437" s="29">
        <v>127050000</v>
      </c>
      <c r="W437" s="60">
        <v>11550000</v>
      </c>
      <c r="X437" s="60">
        <v>0</v>
      </c>
      <c r="Y437" s="23" t="s">
        <v>104</v>
      </c>
      <c r="Z437" t="s">
        <v>98</v>
      </c>
      <c r="AA437" t="s">
        <v>105</v>
      </c>
      <c r="AB437" s="30">
        <f>+Tabla3[[#This Row],[VALOR DEL CONTRATO
(EN NUMEROS)]]-Tabla3[[#This Row],[VALOR RECURSOS (MADS/FONAM)]]</f>
        <v>0</v>
      </c>
      <c r="AC437" s="30"/>
      <c r="AD437" s="30"/>
      <c r="AE437" s="24">
        <v>3524</v>
      </c>
      <c r="AF437" s="61">
        <v>45294</v>
      </c>
      <c r="AG437">
        <v>62824</v>
      </c>
      <c r="AH437" s="53">
        <v>45324</v>
      </c>
      <c r="AI437" s="32" t="s">
        <v>106</v>
      </c>
      <c r="AJ437" t="s">
        <v>697</v>
      </c>
      <c r="AK437" s="33"/>
      <c r="AL437" t="s">
        <v>98</v>
      </c>
      <c r="AM437" s="53">
        <v>45322</v>
      </c>
      <c r="AN437" s="23" t="s">
        <v>108</v>
      </c>
      <c r="AO437" s="23" t="s">
        <v>108</v>
      </c>
      <c r="AP437" t="s">
        <v>109</v>
      </c>
      <c r="AQ437" t="s">
        <v>698</v>
      </c>
      <c r="AR437" t="s">
        <v>699</v>
      </c>
      <c r="AS437" t="s">
        <v>700</v>
      </c>
      <c r="AT437" s="23">
        <v>80111600</v>
      </c>
      <c r="AU437" s="20" t="s">
        <v>3202</v>
      </c>
      <c r="AV437" s="23" t="s">
        <v>113</v>
      </c>
      <c r="AW437" s="20" t="s">
        <v>114</v>
      </c>
      <c r="AX437" s="26">
        <v>45323</v>
      </c>
      <c r="AY437" s="23" t="s">
        <v>115</v>
      </c>
      <c r="AZ437" s="26">
        <v>45323</v>
      </c>
      <c r="BA437" s="26">
        <v>45324</v>
      </c>
      <c r="BB437" s="62">
        <v>45656</v>
      </c>
      <c r="BC437" s="35">
        <f>+Tabla3[[#This Row],[FECHA TERMINACION
(INICIAL)]]-Tabla3[[#This Row],[FECHA INICIO]]</f>
        <v>332</v>
      </c>
      <c r="BD437" s="65">
        <f>+Tabla3[[#This Row],[PLAZO DE EJECUCIÓN EN DÍAS (INICIAL)]]/30</f>
        <v>11.066666666666666</v>
      </c>
      <c r="BE437" t="s">
        <v>731</v>
      </c>
      <c r="BF437" s="29">
        <f>+[1]BD_2!E439</f>
        <v>0</v>
      </c>
      <c r="BG437" s="29">
        <f>[1]BD_2!BA439</f>
        <v>0</v>
      </c>
      <c r="BH437" s="23">
        <f>[1]BD_2!CF439</f>
        <v>0</v>
      </c>
      <c r="BI437" s="23">
        <f>+COUNTIF(Tabla3[[#This Row],[VALOR REDUCIDO]:[TOTAL TIEMPO PRORROGADO EN DÍAS
]],"&lt;&gt;0")</f>
        <v>0</v>
      </c>
      <c r="BJ437" s="23" t="str">
        <f>+[1]BD_2!CG439</f>
        <v>2 NO</v>
      </c>
      <c r="BK437" s="26" t="str">
        <f>[1]BD_2!CL439</f>
        <v>2 NO</v>
      </c>
      <c r="BL437" s="23" t="s">
        <v>98</v>
      </c>
      <c r="BM437">
        <f t="shared" si="34"/>
        <v>332</v>
      </c>
      <c r="BN437" s="36">
        <f t="shared" si="35"/>
        <v>45324</v>
      </c>
      <c r="BO437" s="36">
        <f t="shared" si="36"/>
        <v>45656</v>
      </c>
      <c r="BP437" s="37" t="e">
        <f>IF(((#REF!-$BN437)/($BO437-$BN437))&gt;=100%,100%,((#REF!-$BN437)/($BO437-$BN437)))</f>
        <v>#REF!</v>
      </c>
      <c r="BQ437" s="29">
        <f t="shared" si="37"/>
        <v>127050000</v>
      </c>
      <c r="BR437" s="23" t="e">
        <f>+IF(BK437="1 SI","FINALIZADO",IF($BO437&lt;=#REF!,"FINALIZADO","EJECUCIÓN"))</f>
        <v>#REF!</v>
      </c>
      <c r="BS437" s="23">
        <v>126665000</v>
      </c>
      <c r="BT437" s="23">
        <f>+Tabla3[[#This Row],[VALOR TOTAL DE CONTRATO (ANTES DE LIQUIDACIÓN - LIBERACIÓN DE SALDOS)]]-Tabla3[[#This Row],[RECURSO TOTALES DESEMBOLSADOS]]</f>
        <v>385000</v>
      </c>
      <c r="BU437" s="66"/>
      <c r="BW437" s="23" t="s">
        <v>98</v>
      </c>
      <c r="BX437" s="23" t="str">
        <f t="shared" si="33"/>
        <v>enero</v>
      </c>
      <c r="BY437" s="23" t="s">
        <v>113</v>
      </c>
      <c r="BZ437" s="23" t="s">
        <v>113</v>
      </c>
      <c r="CA437" s="23" t="s">
        <v>113</v>
      </c>
      <c r="CB437" t="s">
        <v>117</v>
      </c>
      <c r="CC437" t="s">
        <v>118</v>
      </c>
    </row>
    <row r="438" spans="1:81" x14ac:dyDescent="0.25">
      <c r="A438" s="23">
        <v>2024</v>
      </c>
      <c r="B438" s="25">
        <v>412</v>
      </c>
      <c r="C438" s="23" t="s">
        <v>87</v>
      </c>
      <c r="D438" t="s">
        <v>88</v>
      </c>
      <c r="E438" t="s">
        <v>89</v>
      </c>
      <c r="F438" t="s">
        <v>90</v>
      </c>
      <c r="G438" t="s">
        <v>91</v>
      </c>
      <c r="H438" s="23" t="s">
        <v>92</v>
      </c>
      <c r="I438" s="23" t="s">
        <v>119</v>
      </c>
      <c r="J438" t="s">
        <v>3203</v>
      </c>
      <c r="K438" s="23" t="s">
        <v>95</v>
      </c>
      <c r="L438" s="20" t="s">
        <v>1197</v>
      </c>
      <c r="M438" s="28" t="s">
        <v>3204</v>
      </c>
      <c r="N438" s="23"/>
      <c r="O438" s="23" t="s">
        <v>98</v>
      </c>
      <c r="P438" s="20" t="s">
        <v>1514</v>
      </c>
      <c r="Q438" s="20" t="s">
        <v>1514</v>
      </c>
      <c r="R438" t="s">
        <v>3205</v>
      </c>
      <c r="S438" t="s">
        <v>3206</v>
      </c>
      <c r="T438" t="s">
        <v>3097</v>
      </c>
      <c r="U438" s="29">
        <v>93500000</v>
      </c>
      <c r="V438" s="29">
        <v>93500000</v>
      </c>
      <c r="W438" s="60">
        <v>8500000</v>
      </c>
      <c r="X438" s="60">
        <v>0</v>
      </c>
      <c r="Y438" s="23" t="s">
        <v>104</v>
      </c>
      <c r="Z438" t="s">
        <v>98</v>
      </c>
      <c r="AA438" t="s">
        <v>105</v>
      </c>
      <c r="AB438" s="30">
        <f>+Tabla3[[#This Row],[VALOR DEL CONTRATO
(EN NUMEROS)]]-Tabla3[[#This Row],[VALOR RECURSOS (MADS/FONAM)]]</f>
        <v>0</v>
      </c>
      <c r="AC438" s="30"/>
      <c r="AD438" s="30"/>
      <c r="AE438" s="24">
        <v>9024</v>
      </c>
      <c r="AF438" s="61">
        <v>45300</v>
      </c>
      <c r="AG438">
        <v>58224</v>
      </c>
      <c r="AH438" s="53">
        <v>45323</v>
      </c>
      <c r="AI438" s="32" t="s">
        <v>106</v>
      </c>
      <c r="AJ438" t="s">
        <v>1518</v>
      </c>
      <c r="AK438" s="33"/>
      <c r="AL438" t="s">
        <v>98</v>
      </c>
      <c r="AM438" s="53">
        <v>45322</v>
      </c>
      <c r="AN438" s="23" t="s">
        <v>108</v>
      </c>
      <c r="AO438" s="23" t="s">
        <v>108</v>
      </c>
      <c r="AP438" t="s">
        <v>109</v>
      </c>
      <c r="AQ438" t="s">
        <v>2392</v>
      </c>
      <c r="AR438" t="s">
        <v>2393</v>
      </c>
      <c r="AS438" t="s">
        <v>2394</v>
      </c>
      <c r="AT438" s="23">
        <v>80111600</v>
      </c>
      <c r="AU438" s="20" t="s">
        <v>3207</v>
      </c>
      <c r="AV438" s="23" t="s">
        <v>113</v>
      </c>
      <c r="AW438" s="20" t="s">
        <v>114</v>
      </c>
      <c r="AX438" s="53">
        <v>45322</v>
      </c>
      <c r="AY438" s="23" t="s">
        <v>115</v>
      </c>
      <c r="AZ438" s="53">
        <v>45322</v>
      </c>
      <c r="BA438" s="26">
        <v>45323</v>
      </c>
      <c r="BB438" s="62">
        <v>45656</v>
      </c>
      <c r="BC438" s="35">
        <f>+Tabla3[[#This Row],[FECHA TERMINACION
(INICIAL)]]-Tabla3[[#This Row],[FECHA INICIO]]</f>
        <v>333</v>
      </c>
      <c r="BD438" s="65">
        <f>+Tabla3[[#This Row],[PLAZO DE EJECUCIÓN EN DÍAS (INICIAL)]]/30</f>
        <v>11.1</v>
      </c>
      <c r="BE438" t="s">
        <v>731</v>
      </c>
      <c r="BF438" s="29"/>
      <c r="BG438" s="29">
        <f>[1]BD_2!BA440</f>
        <v>0</v>
      </c>
      <c r="BH438" s="23">
        <f>[1]BD_2!CF440</f>
        <v>0</v>
      </c>
      <c r="BI438" s="23">
        <f>+COUNTIF(Tabla3[[#This Row],[VALOR REDUCIDO]:[TOTAL TIEMPO PRORROGADO EN DÍAS
]],"&lt;&gt;0")</f>
        <v>1</v>
      </c>
      <c r="BJ438" s="23" t="str">
        <f>+[1]BD_2!CG440</f>
        <v>2 NO</v>
      </c>
      <c r="BK438" s="26" t="str">
        <f>[1]BD_2!CL440</f>
        <v>2 NO</v>
      </c>
      <c r="BL438" s="23" t="s">
        <v>98</v>
      </c>
      <c r="BM438">
        <f t="shared" si="34"/>
        <v>333</v>
      </c>
      <c r="BN438" s="36">
        <f t="shared" si="35"/>
        <v>45323</v>
      </c>
      <c r="BO438" s="36">
        <f t="shared" si="36"/>
        <v>45656</v>
      </c>
      <c r="BP438" s="37" t="e">
        <f>IF(((#REF!-$BN438)/($BO438-$BN438))&gt;=100%,100%,((#REF!-$BN438)/($BO438-$BN438)))</f>
        <v>#REF!</v>
      </c>
      <c r="BQ438" s="29">
        <f t="shared" si="37"/>
        <v>93500000</v>
      </c>
      <c r="BR438" s="23" t="e">
        <f>+IF(BK438="1 SI","FINALIZADO",IF($BO438&lt;=#REF!,"FINALIZADO","EJECUCIÓN"))</f>
        <v>#REF!</v>
      </c>
      <c r="BS438" s="23">
        <v>93500000</v>
      </c>
      <c r="BT438" s="23">
        <f>+Tabla3[[#This Row],[VALOR TOTAL DE CONTRATO (ANTES DE LIQUIDACIÓN - LIBERACIÓN DE SALDOS)]]-Tabla3[[#This Row],[RECURSO TOTALES DESEMBOLSADOS]]</f>
        <v>0</v>
      </c>
      <c r="BU438" s="66"/>
      <c r="BW438" s="23" t="s">
        <v>98</v>
      </c>
      <c r="BX438" s="23" t="str">
        <f t="shared" si="33"/>
        <v>enero</v>
      </c>
      <c r="BY438" s="23" t="s">
        <v>113</v>
      </c>
      <c r="BZ438" s="23" t="s">
        <v>113</v>
      </c>
      <c r="CA438" s="23" t="s">
        <v>113</v>
      </c>
      <c r="CB438" t="s">
        <v>117</v>
      </c>
      <c r="CC438" t="s">
        <v>118</v>
      </c>
    </row>
    <row r="439" spans="1:81" x14ac:dyDescent="0.25">
      <c r="A439" s="23">
        <v>2024</v>
      </c>
      <c r="B439" s="25">
        <v>413</v>
      </c>
      <c r="C439" s="23" t="s">
        <v>87</v>
      </c>
      <c r="D439" t="s">
        <v>88</v>
      </c>
      <c r="E439" t="s">
        <v>89</v>
      </c>
      <c r="F439" t="s">
        <v>90</v>
      </c>
      <c r="G439" t="s">
        <v>91</v>
      </c>
      <c r="H439" s="23" t="s">
        <v>92</v>
      </c>
      <c r="I439" s="23" t="s">
        <v>119</v>
      </c>
      <c r="J439" t="s">
        <v>3208</v>
      </c>
      <c r="K439" s="23" t="s">
        <v>95</v>
      </c>
      <c r="L439" s="20" t="s">
        <v>997</v>
      </c>
      <c r="M439" s="28" t="s">
        <v>3209</v>
      </c>
      <c r="N439" s="23"/>
      <c r="O439" s="23" t="s">
        <v>98</v>
      </c>
      <c r="P439" s="20" t="s">
        <v>693</v>
      </c>
      <c r="Q439" s="20" t="s">
        <v>693</v>
      </c>
      <c r="R439" t="s">
        <v>3210</v>
      </c>
      <c r="S439" t="s">
        <v>3211</v>
      </c>
      <c r="T439" t="s">
        <v>3212</v>
      </c>
      <c r="U439" s="29">
        <v>73500000</v>
      </c>
      <c r="V439" s="29">
        <v>73500000</v>
      </c>
      <c r="W439" s="60">
        <v>7000000</v>
      </c>
      <c r="X439" s="60">
        <v>0</v>
      </c>
      <c r="Y439" s="23" t="s">
        <v>104</v>
      </c>
      <c r="Z439" t="s">
        <v>98</v>
      </c>
      <c r="AA439" t="s">
        <v>105</v>
      </c>
      <c r="AB439" s="30">
        <f>+Tabla3[[#This Row],[VALOR DEL CONTRATO
(EN NUMEROS)]]-Tabla3[[#This Row],[VALOR RECURSOS (MADS/FONAM)]]</f>
        <v>0</v>
      </c>
      <c r="AC439" s="30"/>
      <c r="AD439" s="30"/>
      <c r="AE439" s="24">
        <v>3524</v>
      </c>
      <c r="AF439" s="61">
        <v>45294</v>
      </c>
      <c r="AG439">
        <v>67924</v>
      </c>
      <c r="AH439" s="53">
        <v>45328</v>
      </c>
      <c r="AI439" s="32" t="s">
        <v>106</v>
      </c>
      <c r="AJ439" t="s">
        <v>697</v>
      </c>
      <c r="AK439" s="33"/>
      <c r="AL439" t="s">
        <v>98</v>
      </c>
      <c r="AM439" s="26">
        <v>45323</v>
      </c>
      <c r="AN439" s="23" t="s">
        <v>108</v>
      </c>
      <c r="AO439" s="23" t="s">
        <v>108</v>
      </c>
      <c r="AP439" t="s">
        <v>109</v>
      </c>
      <c r="AQ439" t="s">
        <v>698</v>
      </c>
      <c r="AR439" t="s">
        <v>699</v>
      </c>
      <c r="AS439" t="s">
        <v>700</v>
      </c>
      <c r="AT439" s="23">
        <v>80111600</v>
      </c>
      <c r="AU439" s="20" t="s">
        <v>3213</v>
      </c>
      <c r="AV439" s="23" t="s">
        <v>113</v>
      </c>
      <c r="AW439" s="20" t="s">
        <v>114</v>
      </c>
      <c r="AX439" s="53">
        <v>45323</v>
      </c>
      <c r="AY439" s="23" t="s">
        <v>115</v>
      </c>
      <c r="AZ439" s="53">
        <v>45323</v>
      </c>
      <c r="BA439" s="26">
        <v>45327</v>
      </c>
      <c r="BB439" s="62">
        <v>45646</v>
      </c>
      <c r="BC439" s="35">
        <f>+Tabla3[[#This Row],[FECHA TERMINACION
(INICIAL)]]-Tabla3[[#This Row],[FECHA INICIO]]</f>
        <v>319</v>
      </c>
      <c r="BD439" s="65">
        <f>+Tabla3[[#This Row],[PLAZO DE EJECUCIÓN EN DÍAS (INICIAL)]]/30</f>
        <v>10.633333333333333</v>
      </c>
      <c r="BE439" t="s">
        <v>3214</v>
      </c>
      <c r="BF439" s="29">
        <f>+[1]BD_2!E441</f>
        <v>0</v>
      </c>
      <c r="BG439" s="29">
        <f>[1]BD_2!BA441</f>
        <v>0</v>
      </c>
      <c r="BH439" s="23">
        <f>[1]BD_2!CF441</f>
        <v>0</v>
      </c>
      <c r="BI439" s="23">
        <f>+COUNTIF(Tabla3[[#This Row],[VALOR REDUCIDO]:[TOTAL TIEMPO PRORROGADO EN DÍAS
]],"&lt;&gt;0")</f>
        <v>0</v>
      </c>
      <c r="BJ439" s="23" t="str">
        <f>+[1]BD_2!CG441</f>
        <v>2 NO</v>
      </c>
      <c r="BK439" s="26" t="str">
        <f>[1]BD_2!CL441</f>
        <v>1 SI</v>
      </c>
      <c r="BL439" s="23" t="s">
        <v>98</v>
      </c>
      <c r="BM439">
        <f t="shared" si="34"/>
        <v>319</v>
      </c>
      <c r="BN439" s="36">
        <f t="shared" si="35"/>
        <v>45327</v>
      </c>
      <c r="BO439" s="36">
        <f t="shared" si="36"/>
        <v>45646</v>
      </c>
      <c r="BP439" s="37" t="e">
        <f>IF(((#REF!-$BN439)/($BO439-$BN439))&gt;=100%,100%,((#REF!-$BN439)/($BO439-$BN439)))</f>
        <v>#REF!</v>
      </c>
      <c r="BQ439" s="29">
        <f t="shared" si="37"/>
        <v>73500000</v>
      </c>
      <c r="BR439" s="23" t="str">
        <f>+IF(BK439="1 SI","FINALIZADO",IF($BO439&lt;=#REF!,"FINALIZADO","EJECUCIÓN"))</f>
        <v>FINALIZADO</v>
      </c>
      <c r="BS439" s="23">
        <v>23333333</v>
      </c>
      <c r="BT439" s="23">
        <f>+Tabla3[[#This Row],[VALOR TOTAL DE CONTRATO (ANTES DE LIQUIDACIÓN - LIBERACIÓN DE SALDOS)]]-Tabla3[[#This Row],[RECURSO TOTALES DESEMBOLSADOS]]</f>
        <v>50166667</v>
      </c>
      <c r="BU439" s="66"/>
      <c r="BW439" s="23" t="s">
        <v>98</v>
      </c>
      <c r="BX439" s="23" t="str">
        <f t="shared" si="33"/>
        <v>febrero</v>
      </c>
      <c r="BY439" s="23" t="s">
        <v>113</v>
      </c>
      <c r="BZ439" s="23" t="s">
        <v>113</v>
      </c>
      <c r="CA439" s="23" t="s">
        <v>113</v>
      </c>
      <c r="CB439" t="s">
        <v>117</v>
      </c>
      <c r="CC439" t="s">
        <v>118</v>
      </c>
    </row>
    <row r="440" spans="1:81" x14ac:dyDescent="0.25">
      <c r="A440" s="23">
        <v>2024</v>
      </c>
      <c r="B440" s="25">
        <v>414</v>
      </c>
      <c r="C440" s="23" t="s">
        <v>87</v>
      </c>
      <c r="D440" t="s">
        <v>88</v>
      </c>
      <c r="E440" t="s">
        <v>89</v>
      </c>
      <c r="F440" t="s">
        <v>90</v>
      </c>
      <c r="G440" t="s">
        <v>91</v>
      </c>
      <c r="H440" s="23" t="s">
        <v>92</v>
      </c>
      <c r="I440" s="23" t="s">
        <v>119</v>
      </c>
      <c r="J440" t="s">
        <v>3215</v>
      </c>
      <c r="K440" s="23" t="s">
        <v>95</v>
      </c>
      <c r="L440" s="20" t="s">
        <v>420</v>
      </c>
      <c r="M440" s="28" t="s">
        <v>3216</v>
      </c>
      <c r="N440" s="23"/>
      <c r="O440" s="23" t="s">
        <v>98</v>
      </c>
      <c r="P440" s="20" t="s">
        <v>1552</v>
      </c>
      <c r="Q440" s="20" t="s">
        <v>1552</v>
      </c>
      <c r="R440" t="s">
        <v>3217</v>
      </c>
      <c r="S440" t="s">
        <v>3218</v>
      </c>
      <c r="T440" t="s">
        <v>3219</v>
      </c>
      <c r="U440" s="29">
        <v>105000000</v>
      </c>
      <c r="V440" s="29">
        <v>105000000</v>
      </c>
      <c r="W440" s="60">
        <v>10500000</v>
      </c>
      <c r="X440" s="60">
        <v>0</v>
      </c>
      <c r="Y440" s="23" t="s">
        <v>104</v>
      </c>
      <c r="Z440" t="s">
        <v>98</v>
      </c>
      <c r="AA440" t="s">
        <v>105</v>
      </c>
      <c r="AB440" s="30">
        <f>+Tabla3[[#This Row],[VALOR DEL CONTRATO
(EN NUMEROS)]]-Tabla3[[#This Row],[VALOR RECURSOS (MADS/FONAM)]]</f>
        <v>0</v>
      </c>
      <c r="AC440" s="30"/>
      <c r="AD440" s="30"/>
      <c r="AE440" s="24">
        <v>7724</v>
      </c>
      <c r="AF440" s="61">
        <v>45295</v>
      </c>
      <c r="AG440">
        <v>63424</v>
      </c>
      <c r="AH440" s="53">
        <v>45324</v>
      </c>
      <c r="AI440" s="32" t="s">
        <v>106</v>
      </c>
      <c r="AJ440" t="s">
        <v>2744</v>
      </c>
      <c r="AK440" s="33"/>
      <c r="AL440" t="s">
        <v>98</v>
      </c>
      <c r="AM440" s="26">
        <v>45323</v>
      </c>
      <c r="AN440" s="23" t="s">
        <v>108</v>
      </c>
      <c r="AO440" s="23" t="s">
        <v>108</v>
      </c>
      <c r="AP440" t="s">
        <v>109</v>
      </c>
      <c r="AQ440" t="s">
        <v>1557</v>
      </c>
      <c r="AR440" t="s">
        <v>1558</v>
      </c>
      <c r="AS440" t="s">
        <v>1552</v>
      </c>
      <c r="AT440" s="23">
        <v>80111600</v>
      </c>
      <c r="AU440" s="41" t="s">
        <v>3220</v>
      </c>
      <c r="AV440" s="23" t="s">
        <v>113</v>
      </c>
      <c r="AW440" s="20" t="s">
        <v>114</v>
      </c>
      <c r="AX440" s="26">
        <v>45324</v>
      </c>
      <c r="AY440" s="23" t="s">
        <v>144</v>
      </c>
      <c r="AZ440" s="26">
        <v>45324</v>
      </c>
      <c r="BA440" s="26">
        <v>45324</v>
      </c>
      <c r="BB440" s="62">
        <v>45627</v>
      </c>
      <c r="BC440" s="35">
        <f>+Tabla3[[#This Row],[FECHA TERMINACION
(INICIAL)]]-Tabla3[[#This Row],[FECHA INICIO]]</f>
        <v>303</v>
      </c>
      <c r="BD440" s="65">
        <f>+Tabla3[[#This Row],[PLAZO DE EJECUCIÓN EN DÍAS (INICIAL)]]/30</f>
        <v>10.1</v>
      </c>
      <c r="BE440" t="s">
        <v>2619</v>
      </c>
      <c r="BF440" s="29">
        <f>+[1]BD_2!E442</f>
        <v>0</v>
      </c>
      <c r="BG440" s="29">
        <f>[1]BD_2!BA442</f>
        <v>7000000</v>
      </c>
      <c r="BH440" s="23">
        <f>[1]BD_2!CF442</f>
        <v>20</v>
      </c>
      <c r="BI440" s="23">
        <f>+COUNTIF(Tabla3[[#This Row],[VALOR REDUCIDO]:[TOTAL TIEMPO PRORROGADO EN DÍAS
]],"&lt;&gt;0")</f>
        <v>2</v>
      </c>
      <c r="BJ440" s="23" t="str">
        <f>+[1]BD_2!CG442</f>
        <v>2 NO</v>
      </c>
      <c r="BK440" s="26" t="str">
        <f>[1]BD_2!CL442</f>
        <v>2 NO</v>
      </c>
      <c r="BL440" s="23" t="s">
        <v>98</v>
      </c>
      <c r="BM440">
        <f t="shared" si="34"/>
        <v>323</v>
      </c>
      <c r="BN440" s="36">
        <f t="shared" si="35"/>
        <v>45324</v>
      </c>
      <c r="BO440" s="36">
        <f t="shared" si="36"/>
        <v>45647</v>
      </c>
      <c r="BP440" s="37" t="e">
        <f>IF(((#REF!-$BN440)/($BO440-$BN440))&gt;=100%,100%,((#REF!-$BN440)/($BO440-$BN440)))</f>
        <v>#REF!</v>
      </c>
      <c r="BQ440" s="29">
        <f t="shared" si="37"/>
        <v>112000000</v>
      </c>
      <c r="BR440" s="23" t="e">
        <f>+IF(BK440="1 SI","FINALIZADO",IF($BO440&lt;=#REF!,"FINALIZADO","EJECUCIÓN"))</f>
        <v>#REF!</v>
      </c>
      <c r="BS440" s="23">
        <v>112000000</v>
      </c>
      <c r="BT440" s="23">
        <f>+Tabla3[[#This Row],[VALOR TOTAL DE CONTRATO (ANTES DE LIQUIDACIÓN - LIBERACIÓN DE SALDOS)]]-Tabla3[[#This Row],[RECURSO TOTALES DESEMBOLSADOS]]</f>
        <v>0</v>
      </c>
      <c r="BU440" s="66"/>
      <c r="BW440" s="23" t="s">
        <v>98</v>
      </c>
      <c r="BX440" s="23" t="str">
        <f t="shared" si="33"/>
        <v>febrero</v>
      </c>
      <c r="BY440" s="23" t="s">
        <v>113</v>
      </c>
      <c r="BZ440" s="23" t="s">
        <v>113</v>
      </c>
      <c r="CA440" s="23" t="s">
        <v>113</v>
      </c>
      <c r="CB440" t="s">
        <v>117</v>
      </c>
      <c r="CC440" t="s">
        <v>118</v>
      </c>
    </row>
    <row r="441" spans="1:81" x14ac:dyDescent="0.25">
      <c r="A441" s="23">
        <v>2024</v>
      </c>
      <c r="B441" s="25">
        <v>415</v>
      </c>
      <c r="C441" s="23" t="s">
        <v>87</v>
      </c>
      <c r="D441" t="s">
        <v>88</v>
      </c>
      <c r="E441" t="s">
        <v>89</v>
      </c>
      <c r="F441" t="s">
        <v>90</v>
      </c>
      <c r="G441" t="s">
        <v>91</v>
      </c>
      <c r="H441" s="23" t="s">
        <v>92</v>
      </c>
      <c r="I441" s="23" t="s">
        <v>119</v>
      </c>
      <c r="J441" t="s">
        <v>3221</v>
      </c>
      <c r="K441" s="23" t="s">
        <v>95</v>
      </c>
      <c r="L441" s="20" t="s">
        <v>358</v>
      </c>
      <c r="M441" s="28" t="s">
        <v>3222</v>
      </c>
      <c r="N441" s="23"/>
      <c r="O441" s="23" t="s">
        <v>98</v>
      </c>
      <c r="P441" s="20" t="s">
        <v>1552</v>
      </c>
      <c r="Q441" s="20" t="s">
        <v>1552</v>
      </c>
      <c r="R441" t="s">
        <v>3223</v>
      </c>
      <c r="S441" t="s">
        <v>3224</v>
      </c>
      <c r="T441" t="s">
        <v>3225</v>
      </c>
      <c r="U441" s="29">
        <v>59200000</v>
      </c>
      <c r="V441" s="29">
        <v>59200000</v>
      </c>
      <c r="W441" s="60">
        <v>7400000</v>
      </c>
      <c r="X441" s="60">
        <v>0</v>
      </c>
      <c r="Y441" s="23" t="s">
        <v>104</v>
      </c>
      <c r="Z441" t="s">
        <v>98</v>
      </c>
      <c r="AA441" t="s">
        <v>105</v>
      </c>
      <c r="AB441" s="30">
        <f>+Tabla3[[#This Row],[VALOR DEL CONTRATO
(EN NUMEROS)]]-Tabla3[[#This Row],[VALOR RECURSOS (MADS/FONAM)]]</f>
        <v>0</v>
      </c>
      <c r="AC441" s="30"/>
      <c r="AD441" s="30"/>
      <c r="AE441" s="24">
        <v>7724</v>
      </c>
      <c r="AF441" s="61">
        <v>45295</v>
      </c>
      <c r="AG441">
        <v>66024</v>
      </c>
      <c r="AH441" s="53">
        <v>45327</v>
      </c>
      <c r="AI441" s="32" t="s">
        <v>106</v>
      </c>
      <c r="AJ441" t="s">
        <v>2744</v>
      </c>
      <c r="AK441" s="33"/>
      <c r="AL441" t="s">
        <v>98</v>
      </c>
      <c r="AM441" s="26">
        <v>45323</v>
      </c>
      <c r="AN441" s="23" t="s">
        <v>108</v>
      </c>
      <c r="AO441" s="23" t="s">
        <v>108</v>
      </c>
      <c r="AP441" t="s">
        <v>109</v>
      </c>
      <c r="AQ441" t="s">
        <v>1557</v>
      </c>
      <c r="AR441" t="s">
        <v>1558</v>
      </c>
      <c r="AS441" t="s">
        <v>1552</v>
      </c>
      <c r="AT441" s="23">
        <v>80111600</v>
      </c>
      <c r="AU441" s="41" t="s">
        <v>3226</v>
      </c>
      <c r="AV441" s="23" t="s">
        <v>113</v>
      </c>
      <c r="AW441" s="20" t="s">
        <v>114</v>
      </c>
      <c r="AX441" s="26">
        <v>45324</v>
      </c>
      <c r="AY441" s="23" t="s">
        <v>144</v>
      </c>
      <c r="AZ441" s="26">
        <v>45324</v>
      </c>
      <c r="BA441" s="26">
        <v>45327</v>
      </c>
      <c r="BB441" s="62">
        <v>45355</v>
      </c>
      <c r="BC441" s="35">
        <f>+Tabla3[[#This Row],[FECHA TERMINACION
(INICIAL)]]-Tabla3[[#This Row],[FECHA INICIO]]</f>
        <v>28</v>
      </c>
      <c r="BD441" s="65">
        <f>+Tabla3[[#This Row],[PLAZO DE EJECUCIÓN EN DÍAS (INICIAL)]]/30</f>
        <v>0.93333333333333335</v>
      </c>
      <c r="BE441" t="s">
        <v>1560</v>
      </c>
      <c r="BF441" s="29">
        <f>+[1]BD_2!E443</f>
        <v>0</v>
      </c>
      <c r="BG441" s="29">
        <f>[1]BD_2!BA443</f>
        <v>0</v>
      </c>
      <c r="BH441" s="23">
        <f>[1]BD_2!CF443</f>
        <v>0</v>
      </c>
      <c r="BI441" s="23">
        <f>+COUNTIF(Tabla3[[#This Row],[VALOR REDUCIDO]:[TOTAL TIEMPO PRORROGADO EN DÍAS
]],"&lt;&gt;0")</f>
        <v>0</v>
      </c>
      <c r="BJ441" s="23" t="str">
        <f>+[1]BD_2!CG443</f>
        <v>2 NO</v>
      </c>
      <c r="BK441" s="26" t="str">
        <f>[1]BD_2!CL443</f>
        <v>2 NO</v>
      </c>
      <c r="BL441" s="23" t="s">
        <v>113</v>
      </c>
      <c r="BM441">
        <f t="shared" si="34"/>
        <v>28</v>
      </c>
      <c r="BN441" s="36">
        <f t="shared" si="35"/>
        <v>45327</v>
      </c>
      <c r="BO441" s="36">
        <f t="shared" si="36"/>
        <v>45355</v>
      </c>
      <c r="BP441" s="37" t="e">
        <f>IF(((#REF!-$BN441)/($BO441-$BN441))&gt;=100%,100%,((#REF!-$BN441)/($BO441-$BN441)))</f>
        <v>#REF!</v>
      </c>
      <c r="BQ441" s="29">
        <f t="shared" si="37"/>
        <v>59200000</v>
      </c>
      <c r="BR441" s="23" t="e">
        <f>+IF(BK441="1 SI","FINALIZADO",IF($BO441&lt;=#REF!,"FINALIZADO","EJECUCIÓN"))</f>
        <v>#REF!</v>
      </c>
      <c r="BS441" s="23">
        <v>7400000</v>
      </c>
      <c r="BT441" s="23">
        <f>+Tabla3[[#This Row],[VALOR TOTAL DE CONTRATO (ANTES DE LIQUIDACIÓN - LIBERACIÓN DE SALDOS)]]-Tabla3[[#This Row],[RECURSO TOTALES DESEMBOLSADOS]]</f>
        <v>51800000</v>
      </c>
      <c r="BU441" s="66"/>
      <c r="BW441" s="23" t="s">
        <v>98</v>
      </c>
      <c r="BX441" s="23" t="str">
        <f t="shared" si="33"/>
        <v>febrero</v>
      </c>
      <c r="BY441" s="23" t="s">
        <v>113</v>
      </c>
      <c r="BZ441" s="23" t="s">
        <v>113</v>
      </c>
      <c r="CA441" s="23" t="s">
        <v>113</v>
      </c>
      <c r="CB441" t="s">
        <v>117</v>
      </c>
      <c r="CC441" t="s">
        <v>118</v>
      </c>
    </row>
    <row r="442" spans="1:81" x14ac:dyDescent="0.25">
      <c r="A442" s="23">
        <v>2024</v>
      </c>
      <c r="B442" s="25" t="s">
        <v>3227</v>
      </c>
      <c r="C442" s="23" t="s">
        <v>87</v>
      </c>
      <c r="D442" t="s">
        <v>88</v>
      </c>
      <c r="E442" t="s">
        <v>89</v>
      </c>
      <c r="F442" t="s">
        <v>90</v>
      </c>
      <c r="G442" t="s">
        <v>91</v>
      </c>
      <c r="H442" s="23" t="s">
        <v>92</v>
      </c>
      <c r="I442" s="23" t="s">
        <v>119</v>
      </c>
      <c r="J442" t="s">
        <v>3228</v>
      </c>
      <c r="K442" s="23" t="s">
        <v>95</v>
      </c>
      <c r="L442" s="20" t="s">
        <v>358</v>
      </c>
      <c r="M442" s="28" t="s">
        <v>3229</v>
      </c>
      <c r="N442" s="23"/>
      <c r="O442" s="23" t="s">
        <v>98</v>
      </c>
      <c r="P442" s="20" t="s">
        <v>1552</v>
      </c>
      <c r="Q442" s="20" t="s">
        <v>1552</v>
      </c>
      <c r="R442" t="s">
        <v>3223</v>
      </c>
      <c r="S442" t="s">
        <v>3224</v>
      </c>
      <c r="T442" t="s">
        <v>3230</v>
      </c>
      <c r="U442" s="29">
        <v>51800000</v>
      </c>
      <c r="V442" s="29">
        <v>51800000</v>
      </c>
      <c r="W442" s="60">
        <v>7400000</v>
      </c>
      <c r="X442" s="60">
        <v>0</v>
      </c>
      <c r="Y442" s="23" t="s">
        <v>104</v>
      </c>
      <c r="Z442" t="s">
        <v>98</v>
      </c>
      <c r="AA442" t="s">
        <v>105</v>
      </c>
      <c r="AB442" s="30">
        <f>+Tabla3[[#This Row],[VALOR DEL CONTRATO
(EN NUMEROS)]]-Tabla3[[#This Row],[VALOR RECURSOS (MADS/FONAM)]]</f>
        <v>0</v>
      </c>
      <c r="AC442" s="30"/>
      <c r="AD442" s="30"/>
      <c r="AE442" s="24">
        <v>7724</v>
      </c>
      <c r="AF442" s="61">
        <v>45295</v>
      </c>
      <c r="AG442">
        <v>138024</v>
      </c>
      <c r="AH442" s="53">
        <v>45356</v>
      </c>
      <c r="AI442" s="32" t="s">
        <v>106</v>
      </c>
      <c r="AJ442" t="s">
        <v>2744</v>
      </c>
      <c r="AK442" s="33"/>
      <c r="AL442" t="s">
        <v>98</v>
      </c>
      <c r="AM442" s="26">
        <v>45356</v>
      </c>
      <c r="AN442" s="23" t="s">
        <v>108</v>
      </c>
      <c r="AO442" s="23" t="s">
        <v>108</v>
      </c>
      <c r="AP442" t="s">
        <v>109</v>
      </c>
      <c r="AQ442" t="s">
        <v>1557</v>
      </c>
      <c r="AR442" t="s">
        <v>1558</v>
      </c>
      <c r="AS442" t="s">
        <v>1552</v>
      </c>
      <c r="AT442" s="23">
        <v>80111600</v>
      </c>
      <c r="AU442" s="41" t="s">
        <v>3226</v>
      </c>
      <c r="AV442" s="23" t="s">
        <v>113</v>
      </c>
      <c r="AW442" s="20" t="s">
        <v>114</v>
      </c>
      <c r="AX442" s="26">
        <v>45356</v>
      </c>
      <c r="AY442" s="23" t="s">
        <v>144</v>
      </c>
      <c r="AZ442" s="26">
        <v>45356</v>
      </c>
      <c r="BA442" s="26">
        <v>45356</v>
      </c>
      <c r="BB442" s="62">
        <v>45569</v>
      </c>
      <c r="BC442" s="35">
        <f>+Tabla3[[#This Row],[FECHA TERMINACION
(INICIAL)]]-Tabla3[[#This Row],[FECHA INICIO]]</f>
        <v>213</v>
      </c>
      <c r="BD442" s="65">
        <f>+Tabla3[[#This Row],[PLAZO DE EJECUCIÓN EN DÍAS (INICIAL)]]/30</f>
        <v>7.1</v>
      </c>
      <c r="BE442" t="s">
        <v>3231</v>
      </c>
      <c r="BF442" s="29">
        <f>+[1]BD_2!E444</f>
        <v>0</v>
      </c>
      <c r="BG442" s="29">
        <f>[1]BD_2!BA444</f>
        <v>18746667</v>
      </c>
      <c r="BH442" s="23">
        <f>[1]BD_2!CF444</f>
        <v>77</v>
      </c>
      <c r="BI442" s="23">
        <f>+COUNTIF(Tabla3[[#This Row],[VALOR REDUCIDO]:[TOTAL TIEMPO PRORROGADO EN DÍAS
]],"&lt;&gt;0")</f>
        <v>2</v>
      </c>
      <c r="BJ442" s="23" t="str">
        <f>+[1]BD_2!CG444</f>
        <v>2 NO</v>
      </c>
      <c r="BK442" s="26" t="str">
        <f>[1]BD_2!CL444</f>
        <v>1 SI</v>
      </c>
      <c r="BL442" s="23" t="s">
        <v>98</v>
      </c>
      <c r="BM442">
        <f>$BO442-$BN442</f>
        <v>290</v>
      </c>
      <c r="BN442" s="36">
        <f>$BA442</f>
        <v>45356</v>
      </c>
      <c r="BO442" s="36">
        <f>$BB442+$BH442</f>
        <v>45646</v>
      </c>
      <c r="BP442" s="37" t="e">
        <f>IF(((#REF!-$BN442)/($BO442-$BN442))&gt;=100%,100%,((#REF!-$BN442)/($BO442-$BN442)))</f>
        <v>#REF!</v>
      </c>
      <c r="BQ442" s="60">
        <f t="shared" si="37"/>
        <v>70546667</v>
      </c>
      <c r="BR442" s="23" t="str">
        <f>+IF(BK442="1 SI","FINALIZADO",IF($BO442&lt;=#REF!,"FINALIZADO","EJECUCIÓN"))</f>
        <v>FINALIZADO</v>
      </c>
      <c r="BS442" s="23">
        <v>61913333</v>
      </c>
      <c r="BT442" s="23">
        <f>+Tabla3[[#This Row],[VALOR TOTAL DE CONTRATO (ANTES DE LIQUIDACIÓN - LIBERACIÓN DE SALDOS)]]-Tabla3[[#This Row],[RECURSO TOTALES DESEMBOLSADOS]]</f>
        <v>8633334</v>
      </c>
      <c r="BU442" s="66"/>
      <c r="BW442" s="43" t="s">
        <v>98</v>
      </c>
      <c r="BX442" s="23" t="str">
        <f t="shared" si="33"/>
        <v>marzo</v>
      </c>
      <c r="BY442" s="43" t="s">
        <v>113</v>
      </c>
      <c r="BZ442" s="43" t="s">
        <v>113</v>
      </c>
      <c r="CA442" s="43" t="s">
        <v>113</v>
      </c>
      <c r="CB442" s="44" t="s">
        <v>117</v>
      </c>
      <c r="CC442" t="s">
        <v>118</v>
      </c>
    </row>
    <row r="443" spans="1:81" x14ac:dyDescent="0.25">
      <c r="A443" s="23">
        <v>2024</v>
      </c>
      <c r="B443" s="25">
        <v>416</v>
      </c>
      <c r="C443" s="23" t="s">
        <v>87</v>
      </c>
      <c r="D443" t="s">
        <v>88</v>
      </c>
      <c r="E443" t="s">
        <v>89</v>
      </c>
      <c r="F443" t="s">
        <v>90</v>
      </c>
      <c r="G443" t="s">
        <v>91</v>
      </c>
      <c r="H443" s="23" t="s">
        <v>92</v>
      </c>
      <c r="I443" s="23" t="s">
        <v>93</v>
      </c>
      <c r="J443" t="s">
        <v>3232</v>
      </c>
      <c r="K443" s="23" t="s">
        <v>95</v>
      </c>
      <c r="L443" s="20" t="s">
        <v>96</v>
      </c>
      <c r="M443" s="28" t="s">
        <v>3233</v>
      </c>
      <c r="N443" s="23"/>
      <c r="O443" s="23" t="s">
        <v>98</v>
      </c>
      <c r="P443" s="20" t="s">
        <v>562</v>
      </c>
      <c r="Q443" s="20" t="s">
        <v>100</v>
      </c>
      <c r="R443" t="s">
        <v>3234</v>
      </c>
      <c r="S443" t="s">
        <v>3235</v>
      </c>
      <c r="T443" s="29" t="s">
        <v>3236</v>
      </c>
      <c r="U443" s="29">
        <v>33794880</v>
      </c>
      <c r="V443" s="29">
        <v>33794880</v>
      </c>
      <c r="W443" s="60">
        <v>3158400</v>
      </c>
      <c r="X443" s="60">
        <v>0</v>
      </c>
      <c r="Y443" s="23" t="s">
        <v>104</v>
      </c>
      <c r="Z443" t="s">
        <v>98</v>
      </c>
      <c r="AA443" t="s">
        <v>105</v>
      </c>
      <c r="AB443" s="30">
        <f>+Tabla3[[#This Row],[VALOR DEL CONTRATO
(EN NUMEROS)]]-Tabla3[[#This Row],[VALOR RECURSOS (MADS/FONAM)]]</f>
        <v>0</v>
      </c>
      <c r="AC443" s="30"/>
      <c r="AD443" s="30"/>
      <c r="AE443" s="24">
        <v>4124</v>
      </c>
      <c r="AF443" s="61">
        <v>45294</v>
      </c>
      <c r="AG443" s="23">
        <v>61624</v>
      </c>
      <c r="AH443" s="53">
        <v>45324</v>
      </c>
      <c r="AI443" s="32" t="s">
        <v>106</v>
      </c>
      <c r="AJ443" t="s">
        <v>107</v>
      </c>
      <c r="AK443" s="33"/>
      <c r="AL443" t="s">
        <v>98</v>
      </c>
      <c r="AM443" s="26">
        <v>45323</v>
      </c>
      <c r="AN443" s="23" t="s">
        <v>108</v>
      </c>
      <c r="AO443" s="23" t="s">
        <v>108</v>
      </c>
      <c r="AP443" t="s">
        <v>109</v>
      </c>
      <c r="AQ443" t="s">
        <v>3237</v>
      </c>
      <c r="AR443" t="s">
        <v>3238</v>
      </c>
      <c r="AS443" s="23" t="s">
        <v>100</v>
      </c>
      <c r="AT443" s="23">
        <v>80111600</v>
      </c>
      <c r="AU443" s="20" t="s">
        <v>3239</v>
      </c>
      <c r="AV443" s="23" t="s">
        <v>98</v>
      </c>
      <c r="AW443" s="20" t="s">
        <v>476</v>
      </c>
      <c r="AX443" s="53" t="s">
        <v>105</v>
      </c>
      <c r="AY443" s="23" t="s">
        <v>477</v>
      </c>
      <c r="AZ443" s="26">
        <v>45324</v>
      </c>
      <c r="BA443" s="26">
        <v>45324</v>
      </c>
      <c r="BB443" s="62">
        <v>45648</v>
      </c>
      <c r="BC443" s="35">
        <f>+Tabla3[[#This Row],[FECHA TERMINACION
(INICIAL)]]-Tabla3[[#This Row],[FECHA INICIO]]</f>
        <v>324</v>
      </c>
      <c r="BD443" s="65">
        <f>+Tabla3[[#This Row],[PLAZO DE EJECUCIÓN EN DÍAS (INICIAL)]]/30</f>
        <v>10.8</v>
      </c>
      <c r="BE443" t="s">
        <v>3240</v>
      </c>
      <c r="BF443" s="29">
        <f>+[1]BD_2!E445</f>
        <v>0</v>
      </c>
      <c r="BG443" s="29">
        <f>[1]BD_2!BA445</f>
        <v>842240</v>
      </c>
      <c r="BH443" s="23">
        <f>[1]BD_2!CF445</f>
        <v>8</v>
      </c>
      <c r="BI443" s="23">
        <f>+COUNTIF(Tabla3[[#This Row],[VALOR REDUCIDO]:[TOTAL TIEMPO PRORROGADO EN DÍAS
]],"&lt;&gt;0")</f>
        <v>2</v>
      </c>
      <c r="BJ443" s="23" t="str">
        <f>+[1]BD_2!CG445</f>
        <v>2 NO</v>
      </c>
      <c r="BK443" s="26" t="str">
        <f>[1]BD_2!CL445</f>
        <v>2 NO</v>
      </c>
      <c r="BL443" s="23" t="s">
        <v>98</v>
      </c>
      <c r="BM443">
        <f t="shared" si="34"/>
        <v>332</v>
      </c>
      <c r="BN443" s="36">
        <f t="shared" si="35"/>
        <v>45324</v>
      </c>
      <c r="BO443" s="36">
        <f t="shared" si="36"/>
        <v>45656</v>
      </c>
      <c r="BP443" s="37" t="e">
        <f>IF(((#REF!-$BN443)/($BO443-$BN443))&gt;=100%,100%,((#REF!-$BN443)/($BO443-$BN443)))</f>
        <v>#REF!</v>
      </c>
      <c r="BQ443" s="29">
        <f t="shared" si="37"/>
        <v>34637120</v>
      </c>
      <c r="BR443" s="23" t="e">
        <f>+IF(BK443="1 SI","FINALIZADO",IF($BO443&lt;=#REF!,"FINALIZADO","EJECUCIÓN"))</f>
        <v>#REF!</v>
      </c>
      <c r="BS443" s="23">
        <v>34637120</v>
      </c>
      <c r="BT443" s="23">
        <f>+Tabla3[[#This Row],[VALOR TOTAL DE CONTRATO (ANTES DE LIQUIDACIÓN - LIBERACIÓN DE SALDOS)]]-Tabla3[[#This Row],[RECURSO TOTALES DESEMBOLSADOS]]</f>
        <v>0</v>
      </c>
      <c r="BU443" s="66"/>
      <c r="BW443" s="23" t="s">
        <v>98</v>
      </c>
      <c r="BX443" s="23" t="str">
        <f t="shared" si="33"/>
        <v>febrero</v>
      </c>
      <c r="BY443" s="23" t="s">
        <v>113</v>
      </c>
      <c r="BZ443" s="23" t="s">
        <v>113</v>
      </c>
      <c r="CA443" s="23" t="s">
        <v>113</v>
      </c>
      <c r="CB443" t="s">
        <v>117</v>
      </c>
      <c r="CC443" t="s">
        <v>118</v>
      </c>
    </row>
    <row r="444" spans="1:81" x14ac:dyDescent="0.25">
      <c r="A444" s="23">
        <v>2024</v>
      </c>
      <c r="B444" s="25">
        <v>417</v>
      </c>
      <c r="C444" s="23" t="s">
        <v>87</v>
      </c>
      <c r="D444" t="s">
        <v>88</v>
      </c>
      <c r="E444" t="s">
        <v>89</v>
      </c>
      <c r="F444" t="s">
        <v>90</v>
      </c>
      <c r="G444" t="s">
        <v>91</v>
      </c>
      <c r="H444" s="23" t="s">
        <v>92</v>
      </c>
      <c r="I444" s="23" t="s">
        <v>119</v>
      </c>
      <c r="J444" t="s">
        <v>3241</v>
      </c>
      <c r="K444" s="23" t="s">
        <v>95</v>
      </c>
      <c r="L444" s="20" t="s">
        <v>451</v>
      </c>
      <c r="M444" s="28" t="s">
        <v>3242</v>
      </c>
      <c r="N444" s="23"/>
      <c r="O444" s="23" t="s">
        <v>98</v>
      </c>
      <c r="P444" s="20" t="s">
        <v>3243</v>
      </c>
      <c r="Q444" s="20" t="s">
        <v>100</v>
      </c>
      <c r="R444" t="s">
        <v>3244</v>
      </c>
      <c r="S444" t="s">
        <v>3245</v>
      </c>
      <c r="T444" s="29" t="s">
        <v>3246</v>
      </c>
      <c r="U444" s="29">
        <v>53560000</v>
      </c>
      <c r="V444" s="29">
        <v>53560000</v>
      </c>
      <c r="W444" s="60">
        <v>5356000</v>
      </c>
      <c r="X444" s="60">
        <v>0</v>
      </c>
      <c r="Y444" s="23" t="s">
        <v>104</v>
      </c>
      <c r="Z444" t="s">
        <v>98</v>
      </c>
      <c r="AA444" t="s">
        <v>105</v>
      </c>
      <c r="AB444" s="30">
        <f>+Tabla3[[#This Row],[VALOR DEL CONTRATO
(EN NUMEROS)]]-Tabla3[[#This Row],[VALOR RECURSOS (MADS/FONAM)]]</f>
        <v>0</v>
      </c>
      <c r="AC444" s="30"/>
      <c r="AD444" s="30"/>
      <c r="AE444" s="24">
        <v>4124</v>
      </c>
      <c r="AF444" s="61">
        <v>45294</v>
      </c>
      <c r="AG444" s="23">
        <v>61224</v>
      </c>
      <c r="AH444" s="53">
        <v>45324</v>
      </c>
      <c r="AI444" s="32" t="s">
        <v>106</v>
      </c>
      <c r="AJ444" t="s">
        <v>107</v>
      </c>
      <c r="AK444" s="33"/>
      <c r="AL444" t="s">
        <v>98</v>
      </c>
      <c r="AM444" s="26">
        <v>45323</v>
      </c>
      <c r="AN444" s="23" t="s">
        <v>108</v>
      </c>
      <c r="AO444" s="23" t="s">
        <v>108</v>
      </c>
      <c r="AP444" t="s">
        <v>109</v>
      </c>
      <c r="AQ444" t="s">
        <v>3237</v>
      </c>
      <c r="AR444" t="s">
        <v>3238</v>
      </c>
      <c r="AS444" s="23" t="s">
        <v>100</v>
      </c>
      <c r="AT444" s="23">
        <v>80111600</v>
      </c>
      <c r="AU444" s="20" t="s">
        <v>3247</v>
      </c>
      <c r="AV444" s="23" t="s">
        <v>113</v>
      </c>
      <c r="AW444" s="20" t="s">
        <v>114</v>
      </c>
      <c r="AX444" s="26">
        <v>45324</v>
      </c>
      <c r="AY444" s="23" t="s">
        <v>115</v>
      </c>
      <c r="AZ444" s="26">
        <v>45324</v>
      </c>
      <c r="BA444" s="26">
        <v>45345</v>
      </c>
      <c r="BB444" s="62">
        <v>45648</v>
      </c>
      <c r="BC444" s="35">
        <f>+Tabla3[[#This Row],[FECHA TERMINACION
(INICIAL)]]-Tabla3[[#This Row],[FECHA INICIO]]</f>
        <v>303</v>
      </c>
      <c r="BD444" s="65">
        <f>+Tabla3[[#This Row],[PLAZO DE EJECUCIÓN EN DÍAS (INICIAL)]]/30</f>
        <v>10.1</v>
      </c>
      <c r="BE444" t="s">
        <v>3248</v>
      </c>
      <c r="BF444" s="29">
        <f>+[1]BD_2!E446</f>
        <v>385000</v>
      </c>
      <c r="BG444" s="29">
        <f>[1]BD_2!BA446</f>
        <v>0</v>
      </c>
      <c r="BH444" s="23">
        <f>[1]BD_2!CF446</f>
        <v>0</v>
      </c>
      <c r="BI444" s="23">
        <f>+COUNTIF(Tabla3[[#This Row],[VALOR REDUCIDO]:[TOTAL TIEMPO PRORROGADO EN DÍAS
]],"&lt;&gt;0")</f>
        <v>1</v>
      </c>
      <c r="BJ444" s="23" t="str">
        <f>+[1]BD_2!CG446</f>
        <v>2 NO</v>
      </c>
      <c r="BK444" s="26" t="str">
        <f>[1]BD_2!CL446</f>
        <v>2 NO</v>
      </c>
      <c r="BL444" s="23" t="s">
        <v>98</v>
      </c>
      <c r="BM444">
        <f t="shared" si="34"/>
        <v>303</v>
      </c>
      <c r="BN444" s="36">
        <f t="shared" si="35"/>
        <v>45345</v>
      </c>
      <c r="BO444" s="36">
        <f t="shared" si="36"/>
        <v>45648</v>
      </c>
      <c r="BP444" s="37" t="e">
        <f>IF(((#REF!-$BN444)/($BO444-$BN444))&gt;=100%,100%,((#REF!-$BN444)/($BO444-$BN444)))</f>
        <v>#REF!</v>
      </c>
      <c r="BQ444" s="29">
        <f t="shared" si="37"/>
        <v>53175000</v>
      </c>
      <c r="BR444" s="23" t="e">
        <f>+IF(BK444="1 SI","FINALIZADO",IF($BO444&lt;=#REF!,"FINALIZADO","EJECUCIÓN"))</f>
        <v>#REF!</v>
      </c>
      <c r="BS444" s="23">
        <v>4998934</v>
      </c>
      <c r="BT444" s="23">
        <f>+Tabla3[[#This Row],[VALOR TOTAL DE CONTRATO (ANTES DE LIQUIDACIÓN - LIBERACIÓN DE SALDOS)]]-Tabla3[[#This Row],[RECURSO TOTALES DESEMBOLSADOS]]</f>
        <v>48176066</v>
      </c>
      <c r="BU444" s="66"/>
      <c r="BW444" s="23" t="s">
        <v>98</v>
      </c>
      <c r="BX444" s="23" t="str">
        <f t="shared" si="33"/>
        <v>febrero</v>
      </c>
      <c r="BY444" s="23" t="s">
        <v>113</v>
      </c>
      <c r="BZ444" s="23" t="s">
        <v>113</v>
      </c>
      <c r="CA444" s="23" t="s">
        <v>113</v>
      </c>
      <c r="CB444" t="s">
        <v>117</v>
      </c>
      <c r="CC444" t="s">
        <v>118</v>
      </c>
    </row>
    <row r="445" spans="1:81" x14ac:dyDescent="0.25">
      <c r="A445" s="23">
        <v>2024</v>
      </c>
      <c r="B445" s="25">
        <v>418</v>
      </c>
      <c r="C445" s="23" t="s">
        <v>87</v>
      </c>
      <c r="D445" t="s">
        <v>88</v>
      </c>
      <c r="E445" t="s">
        <v>89</v>
      </c>
      <c r="F445" t="s">
        <v>90</v>
      </c>
      <c r="G445" t="s">
        <v>91</v>
      </c>
      <c r="H445" s="23" t="s">
        <v>92</v>
      </c>
      <c r="I445" s="23" t="s">
        <v>119</v>
      </c>
      <c r="J445" t="s">
        <v>3249</v>
      </c>
      <c r="K445" s="23" t="s">
        <v>95</v>
      </c>
      <c r="L445" s="20" t="s">
        <v>3250</v>
      </c>
      <c r="M445" s="28" t="s">
        <v>3251</v>
      </c>
      <c r="N445" s="23"/>
      <c r="O445" s="23" t="s">
        <v>98</v>
      </c>
      <c r="P445" s="20" t="s">
        <v>3243</v>
      </c>
      <c r="Q445" s="20" t="s">
        <v>100</v>
      </c>
      <c r="R445" t="s">
        <v>3252</v>
      </c>
      <c r="S445" t="s">
        <v>3253</v>
      </c>
      <c r="T445" s="29" t="s">
        <v>3254</v>
      </c>
      <c r="U445" s="29">
        <v>72040000</v>
      </c>
      <c r="V445" s="29">
        <v>72040000</v>
      </c>
      <c r="W445" s="60">
        <v>7204000</v>
      </c>
      <c r="X445" s="60">
        <v>0</v>
      </c>
      <c r="Y445" s="23" t="s">
        <v>104</v>
      </c>
      <c r="Z445" t="s">
        <v>98</v>
      </c>
      <c r="AA445" t="s">
        <v>105</v>
      </c>
      <c r="AB445" s="30">
        <f>+Tabla3[[#This Row],[VALOR DEL CONTRATO
(EN NUMEROS)]]-Tabla3[[#This Row],[VALOR RECURSOS (MADS/FONAM)]]</f>
        <v>0</v>
      </c>
      <c r="AC445" s="30"/>
      <c r="AD445" s="30"/>
      <c r="AE445" s="24">
        <v>4124</v>
      </c>
      <c r="AF445" s="61">
        <v>45294</v>
      </c>
      <c r="AG445" s="23">
        <v>62124</v>
      </c>
      <c r="AH445" s="53">
        <v>45324</v>
      </c>
      <c r="AI445" s="32" t="s">
        <v>106</v>
      </c>
      <c r="AJ445" t="s">
        <v>107</v>
      </c>
      <c r="AK445" s="33"/>
      <c r="AL445" t="s">
        <v>98</v>
      </c>
      <c r="AM445" s="26">
        <v>45323</v>
      </c>
      <c r="AN445" s="23" t="s">
        <v>108</v>
      </c>
      <c r="AO445" s="23" t="s">
        <v>108</v>
      </c>
      <c r="AP445" t="s">
        <v>109</v>
      </c>
      <c r="AQ445" t="s">
        <v>3237</v>
      </c>
      <c r="AR445" t="s">
        <v>3238</v>
      </c>
      <c r="AS445" s="23" t="s">
        <v>100</v>
      </c>
      <c r="AT445" s="23">
        <v>80111600</v>
      </c>
      <c r="AU445" s="20" t="s">
        <v>3255</v>
      </c>
      <c r="AV445" s="23" t="s">
        <v>113</v>
      </c>
      <c r="AW445" s="20" t="s">
        <v>114</v>
      </c>
      <c r="AX445" s="26">
        <v>45324</v>
      </c>
      <c r="AY445" s="23" t="s">
        <v>115</v>
      </c>
      <c r="AZ445" s="26">
        <v>45324</v>
      </c>
      <c r="BA445" s="26">
        <v>45324</v>
      </c>
      <c r="BB445" s="62">
        <v>45627</v>
      </c>
      <c r="BC445" s="35">
        <f>+Tabla3[[#This Row],[FECHA TERMINACION
(INICIAL)]]-Tabla3[[#This Row],[FECHA INICIO]]</f>
        <v>303</v>
      </c>
      <c r="BD445" s="65">
        <f>+Tabla3[[#This Row],[PLAZO DE EJECUCIÓN EN DÍAS (INICIAL)]]/30</f>
        <v>10.1</v>
      </c>
      <c r="BE445" t="s">
        <v>3256</v>
      </c>
      <c r="BF445" s="29">
        <f>+[1]BD_2!E447</f>
        <v>0</v>
      </c>
      <c r="BG445" s="29">
        <f>[1]BD_2!BA447</f>
        <v>6963867</v>
      </c>
      <c r="BH445" s="23">
        <f>[1]BD_2!CF447</f>
        <v>29</v>
      </c>
      <c r="BI445" s="23">
        <f>+COUNTIF(Tabla3[[#This Row],[VALOR REDUCIDO]:[TOTAL TIEMPO PRORROGADO EN DÍAS
]],"&lt;&gt;0")</f>
        <v>2</v>
      </c>
      <c r="BJ445" s="23" t="str">
        <f>+[1]BD_2!CG447</f>
        <v>2 NO</v>
      </c>
      <c r="BK445" s="26" t="str">
        <f>[1]BD_2!CL447</f>
        <v>2 NO</v>
      </c>
      <c r="BL445" s="23" t="s">
        <v>98</v>
      </c>
      <c r="BM445">
        <f t="shared" si="34"/>
        <v>332</v>
      </c>
      <c r="BN445" s="36">
        <f t="shared" si="35"/>
        <v>45324</v>
      </c>
      <c r="BO445" s="36">
        <f t="shared" si="36"/>
        <v>45656</v>
      </c>
      <c r="BP445" s="37" t="e">
        <f>IF(((#REF!-$BN445)/($BO445-$BN445))&gt;=100%,100%,((#REF!-$BN445)/($BO445-$BN445)))</f>
        <v>#REF!</v>
      </c>
      <c r="BQ445" s="29">
        <f t="shared" si="37"/>
        <v>79003867</v>
      </c>
      <c r="BR445" s="23" t="e">
        <f>+IF(BK445="1 SI","FINALIZADO",IF($BO445&lt;=#REF!,"FINALIZADO","EJECUCIÓN"))</f>
        <v>#REF!</v>
      </c>
      <c r="BS445" s="23">
        <v>79003867</v>
      </c>
      <c r="BT445" s="23">
        <f>+Tabla3[[#This Row],[VALOR TOTAL DE CONTRATO (ANTES DE LIQUIDACIÓN - LIBERACIÓN DE SALDOS)]]-Tabla3[[#This Row],[RECURSO TOTALES DESEMBOLSADOS]]</f>
        <v>0</v>
      </c>
      <c r="BU445" s="66"/>
      <c r="BW445" s="23" t="s">
        <v>98</v>
      </c>
      <c r="BX445" s="23" t="str">
        <f t="shared" si="33"/>
        <v>febrero</v>
      </c>
      <c r="BY445" s="23" t="s">
        <v>113</v>
      </c>
      <c r="BZ445" s="23" t="s">
        <v>113</v>
      </c>
      <c r="CA445" s="23" t="s">
        <v>113</v>
      </c>
      <c r="CB445" t="s">
        <v>117</v>
      </c>
      <c r="CC445" t="s">
        <v>118</v>
      </c>
    </row>
    <row r="446" spans="1:81" x14ac:dyDescent="0.25">
      <c r="A446" s="23">
        <v>2024</v>
      </c>
      <c r="B446" s="25">
        <v>419</v>
      </c>
      <c r="C446" s="23" t="s">
        <v>87</v>
      </c>
      <c r="D446" t="s">
        <v>88</v>
      </c>
      <c r="E446" t="s">
        <v>89</v>
      </c>
      <c r="F446" t="s">
        <v>90</v>
      </c>
      <c r="G446" t="s">
        <v>91</v>
      </c>
      <c r="H446" s="23" t="s">
        <v>92</v>
      </c>
      <c r="I446" s="23" t="s">
        <v>119</v>
      </c>
      <c r="J446" t="s">
        <v>3257</v>
      </c>
      <c r="K446" s="23" t="s">
        <v>95</v>
      </c>
      <c r="L446" s="20" t="s">
        <v>494</v>
      </c>
      <c r="M446" s="28" t="s">
        <v>3258</v>
      </c>
      <c r="N446" s="23"/>
      <c r="O446" s="23" t="s">
        <v>98</v>
      </c>
      <c r="P446" s="20" t="s">
        <v>335</v>
      </c>
      <c r="Q446" s="20" t="s">
        <v>335</v>
      </c>
      <c r="R446" t="s">
        <v>3259</v>
      </c>
      <c r="S446" t="s">
        <v>3260</v>
      </c>
      <c r="T446" s="29" t="s">
        <v>3261</v>
      </c>
      <c r="U446" s="29">
        <v>95200000</v>
      </c>
      <c r="V446" s="29">
        <v>95200000</v>
      </c>
      <c r="W446" s="60">
        <v>8925000</v>
      </c>
      <c r="X446" s="60">
        <v>0</v>
      </c>
      <c r="Y446" s="23" t="s">
        <v>104</v>
      </c>
      <c r="Z446" t="s">
        <v>98</v>
      </c>
      <c r="AA446" t="s">
        <v>105</v>
      </c>
      <c r="AB446" s="30"/>
      <c r="AC446" s="30"/>
      <c r="AD446" s="30"/>
      <c r="AE446" s="24">
        <v>4224</v>
      </c>
      <c r="AF446" s="61">
        <v>45294</v>
      </c>
      <c r="AG446" s="23">
        <v>68124</v>
      </c>
      <c r="AH446" s="53">
        <v>45328</v>
      </c>
      <c r="AI446" s="32" t="s">
        <v>106</v>
      </c>
      <c r="AJ446" t="s">
        <v>339</v>
      </c>
      <c r="AK446" s="33"/>
      <c r="AL446" t="s">
        <v>98</v>
      </c>
      <c r="AM446" s="26">
        <v>45324</v>
      </c>
      <c r="AN446" s="23" t="s">
        <v>108</v>
      </c>
      <c r="AO446" s="23" t="s">
        <v>108</v>
      </c>
      <c r="AP446" t="s">
        <v>109</v>
      </c>
      <c r="AQ446" t="s">
        <v>340</v>
      </c>
      <c r="AR446" t="s">
        <v>341</v>
      </c>
      <c r="AS446" t="s">
        <v>342</v>
      </c>
      <c r="AT446" s="23">
        <v>80111600</v>
      </c>
      <c r="AU446" s="41" t="s">
        <v>3262</v>
      </c>
      <c r="AV446" s="23" t="s">
        <v>113</v>
      </c>
      <c r="AW446" s="20" t="s">
        <v>114</v>
      </c>
      <c r="AX446" s="53">
        <v>45325</v>
      </c>
      <c r="AY446" s="23" t="s">
        <v>144</v>
      </c>
      <c r="AZ446" s="53">
        <v>45325</v>
      </c>
      <c r="BA446" s="26">
        <v>45328</v>
      </c>
      <c r="BB446" s="62">
        <v>45651</v>
      </c>
      <c r="BC446" s="35">
        <f>+Tabla3[[#This Row],[FECHA TERMINACION
(INICIAL)]]-Tabla3[[#This Row],[FECHA INICIO]]</f>
        <v>323</v>
      </c>
      <c r="BD446" s="65">
        <f>+Tabla3[[#This Row],[PLAZO DE EJECUCIÓN EN DÍAS (INICIAL)]]/30</f>
        <v>10.766666666666667</v>
      </c>
      <c r="BE446" t="s">
        <v>3263</v>
      </c>
      <c r="BF446" s="29">
        <f>+[1]BD_2!E448</f>
        <v>0</v>
      </c>
      <c r="BG446" s="29">
        <f>[1]BD_2!BA448</f>
        <v>0</v>
      </c>
      <c r="BH446" s="23">
        <f>[1]BD_2!CF448</f>
        <v>0</v>
      </c>
      <c r="BI446" s="23">
        <f>+COUNTIF(Tabla3[[#This Row],[VALOR REDUCIDO]:[TOTAL TIEMPO PRORROGADO EN DÍAS
]],"&lt;&gt;0")</f>
        <v>0</v>
      </c>
      <c r="BJ446" s="23" t="str">
        <f>+[1]BD_2!CG448</f>
        <v>2 NO</v>
      </c>
      <c r="BK446" s="26" t="str">
        <f>[1]BD_2!CL448</f>
        <v>2 NO</v>
      </c>
      <c r="BL446" s="23" t="s">
        <v>98</v>
      </c>
      <c r="BM446">
        <f t="shared" si="34"/>
        <v>323</v>
      </c>
      <c r="BN446" s="36">
        <f t="shared" si="35"/>
        <v>45328</v>
      </c>
      <c r="BO446" s="36">
        <f t="shared" si="36"/>
        <v>45651</v>
      </c>
      <c r="BP446" s="37" t="e">
        <f>IF(((#REF!-$BN446)/($BO446-$BN446))&gt;=100%,100%,((#REF!-$BN446)/($BO446-$BN446)))</f>
        <v>#REF!</v>
      </c>
      <c r="BQ446" s="29">
        <f t="shared" si="37"/>
        <v>95200000</v>
      </c>
      <c r="BR446" s="23" t="e">
        <f>+IF(BK446="1 SI","FINALIZADO",IF($BO446&lt;=#REF!,"FINALIZADO","EJECUCIÓN"))</f>
        <v>#REF!</v>
      </c>
      <c r="BS446" s="23">
        <v>95200000</v>
      </c>
      <c r="BT446" s="23">
        <f>+Tabla3[[#This Row],[VALOR TOTAL DE CONTRATO (ANTES DE LIQUIDACIÓN - LIBERACIÓN DE SALDOS)]]-Tabla3[[#This Row],[RECURSO TOTALES DESEMBOLSADOS]]</f>
        <v>0</v>
      </c>
      <c r="BU446" s="66"/>
      <c r="BW446" s="23" t="s">
        <v>98</v>
      </c>
      <c r="BX446" s="23" t="str">
        <f t="shared" si="33"/>
        <v>febrero</v>
      </c>
      <c r="BY446" s="23" t="s">
        <v>113</v>
      </c>
      <c r="BZ446" s="23" t="s">
        <v>113</v>
      </c>
      <c r="CA446" s="23" t="s">
        <v>113</v>
      </c>
      <c r="CB446" t="s">
        <v>117</v>
      </c>
      <c r="CC446" t="s">
        <v>118</v>
      </c>
    </row>
    <row r="447" spans="1:81" x14ac:dyDescent="0.25">
      <c r="A447" s="23">
        <v>2024</v>
      </c>
      <c r="B447" s="25">
        <v>420</v>
      </c>
      <c r="C447" s="23" t="s">
        <v>87</v>
      </c>
      <c r="D447" t="s">
        <v>88</v>
      </c>
      <c r="E447" t="s">
        <v>89</v>
      </c>
      <c r="F447" t="s">
        <v>90</v>
      </c>
      <c r="G447" t="s">
        <v>91</v>
      </c>
      <c r="H447" s="23" t="s">
        <v>92</v>
      </c>
      <c r="I447" s="23" t="s">
        <v>119</v>
      </c>
      <c r="J447" t="s">
        <v>3264</v>
      </c>
      <c r="K447" s="23" t="s">
        <v>95</v>
      </c>
      <c r="L447" s="20" t="s">
        <v>494</v>
      </c>
      <c r="M447" s="28" t="s">
        <v>3265</v>
      </c>
      <c r="N447" s="23"/>
      <c r="O447" s="23" t="s">
        <v>98</v>
      </c>
      <c r="P447" s="20" t="s">
        <v>335</v>
      </c>
      <c r="Q447" s="20" t="s">
        <v>335</v>
      </c>
      <c r="R447" t="s">
        <v>3185</v>
      </c>
      <c r="S447" t="s">
        <v>3266</v>
      </c>
      <c r="T447" t="s">
        <v>3267</v>
      </c>
      <c r="U447" s="29">
        <v>86794667</v>
      </c>
      <c r="V447" s="29">
        <v>86794667</v>
      </c>
      <c r="W447" s="60">
        <v>8137000</v>
      </c>
      <c r="X447" s="60">
        <v>0</v>
      </c>
      <c r="Y447" s="23" t="s">
        <v>104</v>
      </c>
      <c r="Z447" t="s">
        <v>98</v>
      </c>
      <c r="AA447" t="s">
        <v>105</v>
      </c>
      <c r="AB447" s="30">
        <f>+Tabla3[[#This Row],[VALOR DEL CONTRATO
(EN NUMEROS)]]-Tabla3[[#This Row],[VALOR RECURSOS (MADS/FONAM)]]</f>
        <v>0</v>
      </c>
      <c r="AC447" s="30"/>
      <c r="AD447" s="30"/>
      <c r="AE447" s="24">
        <v>4224</v>
      </c>
      <c r="AF447" s="61">
        <v>45294</v>
      </c>
      <c r="AG447" s="23">
        <v>65624</v>
      </c>
      <c r="AH447" s="53">
        <v>45327</v>
      </c>
      <c r="AI447" s="32" t="s">
        <v>106</v>
      </c>
      <c r="AJ447" t="s">
        <v>1151</v>
      </c>
      <c r="AK447" s="33"/>
      <c r="AL447" t="s">
        <v>98</v>
      </c>
      <c r="AM447" s="26">
        <v>45324</v>
      </c>
      <c r="AN447" s="23" t="s">
        <v>108</v>
      </c>
      <c r="AO447" s="23" t="s">
        <v>108</v>
      </c>
      <c r="AP447" t="s">
        <v>109</v>
      </c>
      <c r="AQ447" t="s">
        <v>340</v>
      </c>
      <c r="AR447" t="s">
        <v>341</v>
      </c>
      <c r="AS447" t="s">
        <v>342</v>
      </c>
      <c r="AT447" s="23">
        <v>80111600</v>
      </c>
      <c r="AU447" s="41" t="s">
        <v>3268</v>
      </c>
      <c r="AV447" s="23" t="s">
        <v>113</v>
      </c>
      <c r="AW447" s="20" t="s">
        <v>114</v>
      </c>
      <c r="AX447" s="53">
        <v>45323</v>
      </c>
      <c r="AY447" s="23" t="s">
        <v>144</v>
      </c>
      <c r="AZ447" s="53">
        <v>45323</v>
      </c>
      <c r="BA447" s="26">
        <v>45327</v>
      </c>
      <c r="BB447" s="62">
        <v>45650</v>
      </c>
      <c r="BC447" s="35">
        <f>+Tabla3[[#This Row],[FECHA TERMINACION
(INICIAL)]]-Tabla3[[#This Row],[FECHA INICIO]]</f>
        <v>323</v>
      </c>
      <c r="BD447" s="65">
        <f>+Tabla3[[#This Row],[PLAZO DE EJECUCIÓN EN DÍAS (INICIAL)]]/30</f>
        <v>10.766666666666667</v>
      </c>
      <c r="BE447" t="s">
        <v>3269</v>
      </c>
      <c r="BF447" s="29">
        <f>+[1]BD_2!E449</f>
        <v>0</v>
      </c>
      <c r="BG447" s="29">
        <f>[1]BD_2!BA449</f>
        <v>0</v>
      </c>
      <c r="BH447" s="23">
        <f>[1]BD_2!CF449</f>
        <v>0</v>
      </c>
      <c r="BI447" s="23">
        <f>+COUNTIF(Tabla3[[#This Row],[VALOR REDUCIDO]:[TOTAL TIEMPO PRORROGADO EN DÍAS
]],"&lt;&gt;0")</f>
        <v>0</v>
      </c>
      <c r="BJ447" s="23" t="str">
        <f>+[1]BD_2!CG449</f>
        <v>2 NO</v>
      </c>
      <c r="BK447" s="26" t="str">
        <f>[1]BD_2!CL449</f>
        <v>2 NO</v>
      </c>
      <c r="BL447" s="23" t="s">
        <v>98</v>
      </c>
      <c r="BM447">
        <f t="shared" si="34"/>
        <v>323</v>
      </c>
      <c r="BN447" s="36">
        <f t="shared" si="35"/>
        <v>45327</v>
      </c>
      <c r="BO447" s="36">
        <f t="shared" si="36"/>
        <v>45650</v>
      </c>
      <c r="BP447" s="37" t="e">
        <f>IF(((#REF!-$BN447)/($BO447-$BN447))&gt;=100%,100%,((#REF!-$BN447)/($BO447-$BN447)))</f>
        <v>#REF!</v>
      </c>
      <c r="BQ447" s="29">
        <f t="shared" si="37"/>
        <v>86794667</v>
      </c>
      <c r="BR447" s="23" t="e">
        <f>+IF(BK447="1 SI","FINALIZADO",IF($BO447&lt;=#REF!,"FINALIZADO","EJECUCIÓN"))</f>
        <v>#REF!</v>
      </c>
      <c r="BS447" s="23">
        <v>86794667</v>
      </c>
      <c r="BT447" s="23">
        <f>+Tabla3[[#This Row],[VALOR TOTAL DE CONTRATO (ANTES DE LIQUIDACIÓN - LIBERACIÓN DE SALDOS)]]-Tabla3[[#This Row],[RECURSO TOTALES DESEMBOLSADOS]]</f>
        <v>0</v>
      </c>
      <c r="BU447" s="66"/>
      <c r="BW447" s="23" t="s">
        <v>98</v>
      </c>
      <c r="BX447" s="23" t="str">
        <f t="shared" si="33"/>
        <v>febrero</v>
      </c>
      <c r="BY447" s="23" t="s">
        <v>113</v>
      </c>
      <c r="BZ447" s="23" t="s">
        <v>113</v>
      </c>
      <c r="CA447" s="23" t="s">
        <v>113</v>
      </c>
      <c r="CB447" t="s">
        <v>117</v>
      </c>
      <c r="CC447" t="s">
        <v>118</v>
      </c>
    </row>
    <row r="448" spans="1:81" x14ac:dyDescent="0.25">
      <c r="A448" s="23">
        <v>2024</v>
      </c>
      <c r="B448" s="25">
        <v>421</v>
      </c>
      <c r="C448" s="23" t="s">
        <v>87</v>
      </c>
      <c r="D448" t="s">
        <v>88</v>
      </c>
      <c r="E448" t="s">
        <v>89</v>
      </c>
      <c r="F448" t="s">
        <v>90</v>
      </c>
      <c r="G448" t="s">
        <v>91</v>
      </c>
      <c r="H448" s="23" t="s">
        <v>92</v>
      </c>
      <c r="I448" s="23" t="s">
        <v>119</v>
      </c>
      <c r="J448" t="s">
        <v>3270</v>
      </c>
      <c r="K448" s="23" t="s">
        <v>95</v>
      </c>
      <c r="L448" s="20" t="s">
        <v>494</v>
      </c>
      <c r="M448" s="28" t="s">
        <v>3271</v>
      </c>
      <c r="N448" s="23"/>
      <c r="O448" s="23" t="s">
        <v>98</v>
      </c>
      <c r="P448" s="20" t="s">
        <v>335</v>
      </c>
      <c r="Q448" s="20" t="s">
        <v>335</v>
      </c>
      <c r="R448" t="s">
        <v>3272</v>
      </c>
      <c r="S448" t="s">
        <v>3273</v>
      </c>
      <c r="T448" s="29" t="s">
        <v>3274</v>
      </c>
      <c r="U448" s="29">
        <v>123200000</v>
      </c>
      <c r="V448" s="29">
        <v>123200000</v>
      </c>
      <c r="W448" s="60">
        <v>11550000</v>
      </c>
      <c r="X448" s="60">
        <v>0</v>
      </c>
      <c r="Y448" s="23" t="s">
        <v>104</v>
      </c>
      <c r="Z448" t="s">
        <v>98</v>
      </c>
      <c r="AA448" t="s">
        <v>105</v>
      </c>
      <c r="AB448" s="30">
        <f>+Tabla3[[#This Row],[VALOR DEL CONTRATO
(EN NUMEROS)]]-Tabla3[[#This Row],[VALOR RECURSOS (MADS/FONAM)]]</f>
        <v>0</v>
      </c>
      <c r="AC448" s="30"/>
      <c r="AD448" s="30"/>
      <c r="AE448" s="24">
        <v>4224</v>
      </c>
      <c r="AF448" s="61">
        <v>45294</v>
      </c>
      <c r="AG448" s="23">
        <v>69024</v>
      </c>
      <c r="AH448" s="53">
        <v>45328</v>
      </c>
      <c r="AI448" s="32" t="s">
        <v>106</v>
      </c>
      <c r="AJ448" t="s">
        <v>1151</v>
      </c>
      <c r="AK448" s="33"/>
      <c r="AL448" t="s">
        <v>98</v>
      </c>
      <c r="AM448" s="26">
        <v>45324</v>
      </c>
      <c r="AN448" s="23" t="s">
        <v>108</v>
      </c>
      <c r="AO448" s="23" t="s">
        <v>108</v>
      </c>
      <c r="AP448" t="s">
        <v>109</v>
      </c>
      <c r="AQ448" t="s">
        <v>340</v>
      </c>
      <c r="AR448" t="s">
        <v>341</v>
      </c>
      <c r="AS448" t="s">
        <v>342</v>
      </c>
      <c r="AT448" s="23">
        <v>80111600</v>
      </c>
      <c r="AU448" s="41" t="s">
        <v>3275</v>
      </c>
      <c r="AV448" s="23" t="s">
        <v>113</v>
      </c>
      <c r="AW448" s="20" t="s">
        <v>114</v>
      </c>
      <c r="AX448" s="53">
        <v>45327</v>
      </c>
      <c r="AY448" s="23" t="s">
        <v>144</v>
      </c>
      <c r="AZ448" s="53">
        <v>45327</v>
      </c>
      <c r="BA448" s="26">
        <v>45328</v>
      </c>
      <c r="BB448" s="62">
        <v>45651</v>
      </c>
      <c r="BC448" s="35">
        <f>+Tabla3[[#This Row],[FECHA TERMINACION
(INICIAL)]]-Tabla3[[#This Row],[FECHA INICIO]]</f>
        <v>323</v>
      </c>
      <c r="BD448" s="65">
        <f>+Tabla3[[#This Row],[PLAZO DE EJECUCIÓN EN DÍAS (INICIAL)]]/30</f>
        <v>10.766666666666667</v>
      </c>
      <c r="BE448" t="s">
        <v>3276</v>
      </c>
      <c r="BF448" s="29">
        <f>+[1]BD_2!E450</f>
        <v>0</v>
      </c>
      <c r="BG448" s="29">
        <f>[1]BD_2!BA450</f>
        <v>0</v>
      </c>
      <c r="BH448" s="23">
        <f>[1]BD_2!CF450</f>
        <v>0</v>
      </c>
      <c r="BI448" s="23">
        <f>+COUNTIF(Tabla3[[#This Row],[VALOR REDUCIDO]:[TOTAL TIEMPO PRORROGADO EN DÍAS
]],"&lt;&gt;0")</f>
        <v>0</v>
      </c>
      <c r="BJ448" s="23" t="str">
        <f>+[1]BD_2!CG450</f>
        <v>2 NO</v>
      </c>
      <c r="BK448" s="26" t="str">
        <f>[1]BD_2!CL450</f>
        <v>2 NO</v>
      </c>
      <c r="BL448" s="23" t="s">
        <v>98</v>
      </c>
      <c r="BM448">
        <f t="shared" si="34"/>
        <v>323</v>
      </c>
      <c r="BN448" s="36">
        <f t="shared" si="35"/>
        <v>45328</v>
      </c>
      <c r="BO448" s="36">
        <f t="shared" si="36"/>
        <v>45651</v>
      </c>
      <c r="BP448" s="37" t="e">
        <f>IF(((#REF!-$BN448)/($BO448-$BN448))&gt;=100%,100%,((#REF!-$BN448)/($BO448-$BN448)))</f>
        <v>#REF!</v>
      </c>
      <c r="BQ448" s="29">
        <f t="shared" si="37"/>
        <v>123200000</v>
      </c>
      <c r="BR448" s="23" t="e">
        <f>+IF(BK448="1 SI","FINALIZADO",IF($BO448&lt;=#REF!,"FINALIZADO","EJECUCIÓN"))</f>
        <v>#REF!</v>
      </c>
      <c r="BS448" s="23">
        <v>123200000</v>
      </c>
      <c r="BT448" s="23">
        <f>+Tabla3[[#This Row],[VALOR TOTAL DE CONTRATO (ANTES DE LIQUIDACIÓN - LIBERACIÓN DE SALDOS)]]-Tabla3[[#This Row],[RECURSO TOTALES DESEMBOLSADOS]]</f>
        <v>0</v>
      </c>
      <c r="BU448" s="66"/>
      <c r="BW448" s="23" t="s">
        <v>98</v>
      </c>
      <c r="BX448" s="23" t="str">
        <f t="shared" si="33"/>
        <v>febrero</v>
      </c>
      <c r="BY448" s="23" t="s">
        <v>113</v>
      </c>
      <c r="BZ448" s="23" t="s">
        <v>113</v>
      </c>
      <c r="CA448" s="23" t="s">
        <v>113</v>
      </c>
      <c r="CB448" t="s">
        <v>117</v>
      </c>
      <c r="CC448" t="s">
        <v>118</v>
      </c>
    </row>
    <row r="449" spans="1:81" x14ac:dyDescent="0.25">
      <c r="A449" s="23">
        <v>2024</v>
      </c>
      <c r="B449" s="25">
        <v>422</v>
      </c>
      <c r="C449" s="23" t="s">
        <v>87</v>
      </c>
      <c r="D449" t="s">
        <v>88</v>
      </c>
      <c r="E449" t="s">
        <v>89</v>
      </c>
      <c r="F449" t="s">
        <v>90</v>
      </c>
      <c r="G449" t="s">
        <v>91</v>
      </c>
      <c r="H449" s="23" t="s">
        <v>92</v>
      </c>
      <c r="I449" s="23" t="s">
        <v>119</v>
      </c>
      <c r="J449" t="s">
        <v>3277</v>
      </c>
      <c r="K449" s="23" t="s">
        <v>95</v>
      </c>
      <c r="L449" s="20" t="s">
        <v>494</v>
      </c>
      <c r="M449" s="28" t="s">
        <v>3278</v>
      </c>
      <c r="N449" s="23"/>
      <c r="O449" s="23" t="s">
        <v>98</v>
      </c>
      <c r="P449" s="20" t="s">
        <v>335</v>
      </c>
      <c r="Q449" s="20" t="s">
        <v>335</v>
      </c>
      <c r="R449" t="s">
        <v>3279</v>
      </c>
      <c r="S449" t="s">
        <v>3280</v>
      </c>
      <c r="T449" s="29" t="s">
        <v>3281</v>
      </c>
      <c r="U449" s="29">
        <v>57312000</v>
      </c>
      <c r="V449" s="29">
        <v>57312000</v>
      </c>
      <c r="W449" s="60">
        <v>5373000</v>
      </c>
      <c r="X449" s="60">
        <v>0</v>
      </c>
      <c r="Y449" s="23" t="s">
        <v>104</v>
      </c>
      <c r="Z449" t="s">
        <v>98</v>
      </c>
      <c r="AA449" t="s">
        <v>105</v>
      </c>
      <c r="AB449" s="30">
        <f>+Tabla3[[#This Row],[VALOR DEL CONTRATO
(EN NUMEROS)]]-Tabla3[[#This Row],[VALOR RECURSOS (MADS/FONAM)]]</f>
        <v>0</v>
      </c>
      <c r="AC449" s="30"/>
      <c r="AD449" s="30"/>
      <c r="AE449" s="24">
        <v>4224</v>
      </c>
      <c r="AF449" s="61">
        <v>45294</v>
      </c>
      <c r="AG449" s="23">
        <v>66724</v>
      </c>
      <c r="AH449" s="53">
        <v>45328</v>
      </c>
      <c r="AI449" s="32" t="s">
        <v>106</v>
      </c>
      <c r="AJ449" t="s">
        <v>1151</v>
      </c>
      <c r="AK449" s="33"/>
      <c r="AL449" t="s">
        <v>98</v>
      </c>
      <c r="AM449" s="26">
        <v>45324</v>
      </c>
      <c r="AN449" s="23" t="s">
        <v>108</v>
      </c>
      <c r="AO449" s="23" t="s">
        <v>108</v>
      </c>
      <c r="AP449" t="s">
        <v>109</v>
      </c>
      <c r="AQ449" t="s">
        <v>340</v>
      </c>
      <c r="AR449" t="s">
        <v>341</v>
      </c>
      <c r="AS449" t="s">
        <v>342</v>
      </c>
      <c r="AT449" s="23">
        <v>80111600</v>
      </c>
      <c r="AU449" s="41" t="s">
        <v>3282</v>
      </c>
      <c r="AV449" s="23" t="s">
        <v>98</v>
      </c>
      <c r="AW449" s="20" t="s">
        <v>476</v>
      </c>
      <c r="AX449" s="53" t="s">
        <v>105</v>
      </c>
      <c r="AY449" s="23" t="s">
        <v>477</v>
      </c>
      <c r="AZ449" s="53">
        <v>45324</v>
      </c>
      <c r="BA449" s="26">
        <v>45328</v>
      </c>
      <c r="BB449" s="62">
        <v>45651</v>
      </c>
      <c r="BC449" s="35">
        <f>+Tabla3[[#This Row],[FECHA TERMINACION
(INICIAL)]]-Tabla3[[#This Row],[FECHA INICIO]]</f>
        <v>323</v>
      </c>
      <c r="BD449" s="65">
        <f>+Tabla3[[#This Row],[PLAZO DE EJECUCIÓN EN DÍAS (INICIAL)]]/30</f>
        <v>10.766666666666667</v>
      </c>
      <c r="BE449" t="s">
        <v>3276</v>
      </c>
      <c r="BF449" s="29">
        <f>+[1]BD_2!E451</f>
        <v>0</v>
      </c>
      <c r="BG449" s="29">
        <f>[1]BD_2!BA451</f>
        <v>0</v>
      </c>
      <c r="BH449" s="23">
        <f>[1]BD_2!CF451</f>
        <v>0</v>
      </c>
      <c r="BI449" s="23">
        <f>+COUNTIF(Tabla3[[#This Row],[VALOR REDUCIDO]:[TOTAL TIEMPO PRORROGADO EN DÍAS
]],"&lt;&gt;0")</f>
        <v>0</v>
      </c>
      <c r="BJ449" s="23" t="str">
        <f>+[1]BD_2!CG451</f>
        <v>2 NO</v>
      </c>
      <c r="BK449" s="26" t="str">
        <f>[1]BD_2!CL451</f>
        <v>2 NO</v>
      </c>
      <c r="BL449" s="23" t="s">
        <v>98</v>
      </c>
      <c r="BM449">
        <f t="shared" si="34"/>
        <v>323</v>
      </c>
      <c r="BN449" s="36">
        <f t="shared" si="35"/>
        <v>45328</v>
      </c>
      <c r="BO449" s="36">
        <f t="shared" si="36"/>
        <v>45651</v>
      </c>
      <c r="BP449" s="37" t="e">
        <f>IF(((#REF!-$BN449)/($BO449-$BN449))&gt;=100%,100%,((#REF!-$BN449)/($BO449-$BN449)))</f>
        <v>#REF!</v>
      </c>
      <c r="BQ449" s="29">
        <f t="shared" si="37"/>
        <v>57312000</v>
      </c>
      <c r="BR449" s="23" t="e">
        <f>+IF(BK449="1 SI","FINALIZADO",IF($BO449&lt;=#REF!,"FINALIZADO","EJECUCIÓN"))</f>
        <v>#REF!</v>
      </c>
      <c r="BS449" s="23">
        <v>57312000</v>
      </c>
      <c r="BT449" s="23">
        <f>+Tabla3[[#This Row],[VALOR TOTAL DE CONTRATO (ANTES DE LIQUIDACIÓN - LIBERACIÓN DE SALDOS)]]-Tabla3[[#This Row],[RECURSO TOTALES DESEMBOLSADOS]]</f>
        <v>0</v>
      </c>
      <c r="BU449" s="66"/>
      <c r="BW449" s="23" t="s">
        <v>98</v>
      </c>
      <c r="BX449" s="23" t="str">
        <f t="shared" si="33"/>
        <v>febrero</v>
      </c>
      <c r="BY449" s="23" t="s">
        <v>113</v>
      </c>
      <c r="BZ449" s="23" t="s">
        <v>113</v>
      </c>
      <c r="CA449" s="23" t="s">
        <v>113</v>
      </c>
      <c r="CB449" t="s">
        <v>117</v>
      </c>
      <c r="CC449" t="s">
        <v>118</v>
      </c>
    </row>
    <row r="450" spans="1:81" x14ac:dyDescent="0.25">
      <c r="A450" s="23">
        <v>2024</v>
      </c>
      <c r="B450" s="25">
        <v>423</v>
      </c>
      <c r="C450" s="23" t="s">
        <v>87</v>
      </c>
      <c r="D450" t="s">
        <v>88</v>
      </c>
      <c r="E450" t="s">
        <v>89</v>
      </c>
      <c r="F450" t="s">
        <v>90</v>
      </c>
      <c r="G450" t="s">
        <v>91</v>
      </c>
      <c r="H450" s="23" t="s">
        <v>92</v>
      </c>
      <c r="I450" s="23" t="s">
        <v>119</v>
      </c>
      <c r="J450" t="s">
        <v>3283</v>
      </c>
      <c r="K450" s="23" t="s">
        <v>95</v>
      </c>
      <c r="L450" s="20" t="s">
        <v>494</v>
      </c>
      <c r="M450" s="28" t="s">
        <v>3278</v>
      </c>
      <c r="N450" s="23"/>
      <c r="O450" s="23" t="s">
        <v>98</v>
      </c>
      <c r="P450" s="20" t="s">
        <v>335</v>
      </c>
      <c r="Q450" s="20" t="s">
        <v>335</v>
      </c>
      <c r="R450" t="s">
        <v>1308</v>
      </c>
      <c r="S450" t="s">
        <v>2257</v>
      </c>
      <c r="T450" t="s">
        <v>3284</v>
      </c>
      <c r="U450" s="29">
        <v>123200000</v>
      </c>
      <c r="V450" s="29">
        <v>123200000</v>
      </c>
      <c r="W450" s="60">
        <v>11550000</v>
      </c>
      <c r="X450" s="60">
        <v>0</v>
      </c>
      <c r="Y450" s="23" t="s">
        <v>104</v>
      </c>
      <c r="Z450" t="s">
        <v>98</v>
      </c>
      <c r="AA450" t="s">
        <v>105</v>
      </c>
      <c r="AB450" s="30">
        <f>+Tabla3[[#This Row],[VALOR DEL CONTRATO
(EN NUMEROS)]]-Tabla3[[#This Row],[VALOR RECURSOS (MADS/FONAM)]]</f>
        <v>0</v>
      </c>
      <c r="AC450" s="30"/>
      <c r="AD450" s="30"/>
      <c r="AE450" s="24">
        <v>4224</v>
      </c>
      <c r="AF450" s="61">
        <v>45294</v>
      </c>
      <c r="AG450" s="23">
        <v>68624</v>
      </c>
      <c r="AH450" s="53">
        <v>45328</v>
      </c>
      <c r="AI450" s="32" t="s">
        <v>106</v>
      </c>
      <c r="AJ450" t="s">
        <v>339</v>
      </c>
      <c r="AK450" s="33"/>
      <c r="AL450" t="s">
        <v>98</v>
      </c>
      <c r="AM450" s="26">
        <v>45324</v>
      </c>
      <c r="AN450" s="23" t="s">
        <v>108</v>
      </c>
      <c r="AO450" s="23" t="s">
        <v>108</v>
      </c>
      <c r="AP450" t="s">
        <v>109</v>
      </c>
      <c r="AQ450" t="s">
        <v>340</v>
      </c>
      <c r="AR450" t="s">
        <v>341</v>
      </c>
      <c r="AS450" t="s">
        <v>342</v>
      </c>
      <c r="AT450" s="23">
        <v>80111600</v>
      </c>
      <c r="AU450" s="41" t="s">
        <v>3285</v>
      </c>
      <c r="AV450" s="23" t="s">
        <v>113</v>
      </c>
      <c r="AW450" s="20" t="s">
        <v>114</v>
      </c>
      <c r="AX450" s="53">
        <v>45325</v>
      </c>
      <c r="AY450" s="23" t="s">
        <v>144</v>
      </c>
      <c r="AZ450" s="53">
        <v>45325</v>
      </c>
      <c r="BA450" s="26">
        <v>45328</v>
      </c>
      <c r="BB450" s="62">
        <v>45651</v>
      </c>
      <c r="BC450" s="35">
        <f>+Tabla3[[#This Row],[FECHA TERMINACION
(INICIAL)]]-Tabla3[[#This Row],[FECHA INICIO]]</f>
        <v>323</v>
      </c>
      <c r="BD450" s="65">
        <f>+Tabla3[[#This Row],[PLAZO DE EJECUCIÓN EN DÍAS (INICIAL)]]/30</f>
        <v>10.766666666666667</v>
      </c>
      <c r="BE450" t="s">
        <v>3286</v>
      </c>
      <c r="BF450" s="29">
        <f>+[1]BD_2!E452</f>
        <v>0</v>
      </c>
      <c r="BG450" s="29">
        <f>[1]BD_2!BA452</f>
        <v>0</v>
      </c>
      <c r="BH450" s="23">
        <f>[1]BD_2!CF452</f>
        <v>0</v>
      </c>
      <c r="BI450" s="23">
        <f>+COUNTIF(Tabla3[[#This Row],[VALOR REDUCIDO]:[TOTAL TIEMPO PRORROGADO EN DÍAS
]],"&lt;&gt;0")</f>
        <v>0</v>
      </c>
      <c r="BJ450" s="23" t="str">
        <f>+[1]BD_2!CG452</f>
        <v>2 NO</v>
      </c>
      <c r="BK450" s="26" t="str">
        <f>[1]BD_2!CL452</f>
        <v>2 NO</v>
      </c>
      <c r="BL450" s="23" t="s">
        <v>98</v>
      </c>
      <c r="BM450">
        <f t="shared" si="34"/>
        <v>323</v>
      </c>
      <c r="BN450" s="36">
        <f t="shared" si="35"/>
        <v>45328</v>
      </c>
      <c r="BO450" s="36">
        <f t="shared" si="36"/>
        <v>45651</v>
      </c>
      <c r="BP450" s="37" t="e">
        <f>IF(((#REF!-$BN450)/($BO450-$BN450))&gt;=100%,100%,((#REF!-$BN450)/($BO450-$BN450)))</f>
        <v>#REF!</v>
      </c>
      <c r="BQ450" s="29">
        <f t="shared" si="37"/>
        <v>123200000</v>
      </c>
      <c r="BR450" s="23" t="e">
        <f>+IF(BK450="1 SI","FINALIZADO",IF($BO450&lt;=#REF!,"FINALIZADO","EJECUCIÓN"))</f>
        <v>#REF!</v>
      </c>
      <c r="BS450" s="23">
        <v>123200000</v>
      </c>
      <c r="BT450" s="23">
        <f>+Tabla3[[#This Row],[VALOR TOTAL DE CONTRATO (ANTES DE LIQUIDACIÓN - LIBERACIÓN DE SALDOS)]]-Tabla3[[#This Row],[RECURSO TOTALES DESEMBOLSADOS]]</f>
        <v>0</v>
      </c>
      <c r="BU450" s="66"/>
      <c r="BW450" s="23" t="s">
        <v>98</v>
      </c>
      <c r="BX450" s="23" t="str">
        <f t="shared" si="33"/>
        <v>febrero</v>
      </c>
      <c r="BY450" s="23" t="s">
        <v>113</v>
      </c>
      <c r="BZ450" s="23" t="s">
        <v>113</v>
      </c>
      <c r="CA450" s="23" t="s">
        <v>113</v>
      </c>
      <c r="CB450" t="s">
        <v>117</v>
      </c>
      <c r="CC450" t="s">
        <v>118</v>
      </c>
    </row>
    <row r="451" spans="1:81" x14ac:dyDescent="0.25">
      <c r="A451" s="23">
        <v>2024</v>
      </c>
      <c r="B451" s="25">
        <v>424</v>
      </c>
      <c r="C451" s="23" t="s">
        <v>87</v>
      </c>
      <c r="D451" t="s">
        <v>88</v>
      </c>
      <c r="E451" t="s">
        <v>89</v>
      </c>
      <c r="F451" t="s">
        <v>90</v>
      </c>
      <c r="G451" t="s">
        <v>91</v>
      </c>
      <c r="H451" s="23" t="s">
        <v>92</v>
      </c>
      <c r="I451" s="23" t="s">
        <v>119</v>
      </c>
      <c r="J451" t="s">
        <v>3287</v>
      </c>
      <c r="K451" s="23" t="s">
        <v>95</v>
      </c>
      <c r="L451" s="20" t="s">
        <v>121</v>
      </c>
      <c r="M451" s="28" t="s">
        <v>3288</v>
      </c>
      <c r="N451" s="23"/>
      <c r="O451" s="23" t="s">
        <v>98</v>
      </c>
      <c r="P451" s="20" t="s">
        <v>1931</v>
      </c>
      <c r="Q451" s="20" t="s">
        <v>1931</v>
      </c>
      <c r="R451" t="s">
        <v>3289</v>
      </c>
      <c r="S451" t="s">
        <v>3290</v>
      </c>
      <c r="T451" t="s">
        <v>3291</v>
      </c>
      <c r="U451" s="29">
        <v>85250000</v>
      </c>
      <c r="V451" s="29">
        <v>85250000</v>
      </c>
      <c r="W451" s="60">
        <v>7750000</v>
      </c>
      <c r="X451" s="60">
        <v>0</v>
      </c>
      <c r="Y451" s="23" t="s">
        <v>104</v>
      </c>
      <c r="Z451" t="s">
        <v>98</v>
      </c>
      <c r="AA451" t="s">
        <v>105</v>
      </c>
      <c r="AB451" s="30">
        <f>+Tabla3[[#This Row],[VALOR DEL CONTRATO
(EN NUMEROS)]]-Tabla3[[#This Row],[VALOR RECURSOS (MADS/FONAM)]]</f>
        <v>0</v>
      </c>
      <c r="AC451" s="30"/>
      <c r="AD451" s="30"/>
      <c r="AE451" s="24">
        <v>9624</v>
      </c>
      <c r="AF451" s="61">
        <v>45303</v>
      </c>
      <c r="AG451" s="23">
        <v>65424</v>
      </c>
      <c r="AH451" s="53">
        <v>45327</v>
      </c>
      <c r="AI451" s="32" t="s">
        <v>106</v>
      </c>
      <c r="AJ451" t="s">
        <v>1935</v>
      </c>
      <c r="AK451" s="33"/>
      <c r="AL451" t="s">
        <v>98</v>
      </c>
      <c r="AM451" s="26">
        <v>45323</v>
      </c>
      <c r="AN451" s="23" t="s">
        <v>108</v>
      </c>
      <c r="AO451" s="23" t="s">
        <v>108</v>
      </c>
      <c r="AP451" t="s">
        <v>109</v>
      </c>
      <c r="AQ451" t="s">
        <v>1580</v>
      </c>
      <c r="AR451" t="s">
        <v>1581</v>
      </c>
      <c r="AS451" t="s">
        <v>1581</v>
      </c>
      <c r="AT451" s="23">
        <v>80111600</v>
      </c>
      <c r="AU451" s="41" t="s">
        <v>3292</v>
      </c>
      <c r="AV451" s="23" t="s">
        <v>113</v>
      </c>
      <c r="AW451" s="20" t="s">
        <v>114</v>
      </c>
      <c r="AX451" s="53">
        <v>45324</v>
      </c>
      <c r="AY451" s="23" t="s">
        <v>115</v>
      </c>
      <c r="AZ451" s="53">
        <v>45324</v>
      </c>
      <c r="BA451" s="26">
        <v>45327</v>
      </c>
      <c r="BB451" s="62">
        <v>45656</v>
      </c>
      <c r="BC451" s="35">
        <f>+Tabla3[[#This Row],[FECHA TERMINACION
(INICIAL)]]-Tabla3[[#This Row],[FECHA INICIO]]</f>
        <v>329</v>
      </c>
      <c r="BD451" s="65">
        <f>+Tabla3[[#This Row],[PLAZO DE EJECUCIÓN EN DÍAS (INICIAL)]]/30</f>
        <v>10.966666666666667</v>
      </c>
      <c r="BE451" t="s">
        <v>3293</v>
      </c>
      <c r="BF451" s="29">
        <f>+[1]BD_2!E453</f>
        <v>6716666</v>
      </c>
      <c r="BG451" s="29">
        <f>[1]BD_2!BA453</f>
        <v>0</v>
      </c>
      <c r="BH451" s="23">
        <f>[1]BD_2!CF453</f>
        <v>0</v>
      </c>
      <c r="BI451" s="23">
        <f>+COUNTIF(Tabla3[[#This Row],[VALOR REDUCIDO]:[TOTAL TIEMPO PRORROGADO EN DÍAS
]],"&lt;&gt;0")</f>
        <v>1</v>
      </c>
      <c r="BJ451" s="23" t="str">
        <f>+[1]BD_2!CG453</f>
        <v>1 SI</v>
      </c>
      <c r="BK451" s="26" t="str">
        <f>[1]BD_2!CL453</f>
        <v>2 NO</v>
      </c>
      <c r="BL451" s="23" t="s">
        <v>98</v>
      </c>
      <c r="BM451">
        <f t="shared" si="34"/>
        <v>329</v>
      </c>
      <c r="BN451" s="36">
        <f t="shared" si="35"/>
        <v>45327</v>
      </c>
      <c r="BO451" s="36">
        <f t="shared" si="36"/>
        <v>45656</v>
      </c>
      <c r="BP451" s="37" t="e">
        <f>IF(((#REF!-$BN451)/($BO451-$BN451))&gt;=100%,100%,((#REF!-$BN451)/($BO451-$BN451)))</f>
        <v>#REF!</v>
      </c>
      <c r="BQ451" s="29">
        <f t="shared" si="37"/>
        <v>78533334</v>
      </c>
      <c r="BR451" s="23" t="e">
        <f>+IF(BK451="1 SI","FINALIZADO",IF($BO451&lt;=#REF!,"FINALIZADO","EJECUCIÓN"))</f>
        <v>#REF!</v>
      </c>
      <c r="BS451" s="23">
        <v>78533333</v>
      </c>
      <c r="BT451" s="23">
        <f>+Tabla3[[#This Row],[VALOR TOTAL DE CONTRATO (ANTES DE LIQUIDACIÓN - LIBERACIÓN DE SALDOS)]]-Tabla3[[#This Row],[RECURSO TOTALES DESEMBOLSADOS]]</f>
        <v>1</v>
      </c>
      <c r="BU451" s="66"/>
      <c r="BW451" s="23" t="s">
        <v>98</v>
      </c>
      <c r="BX451" s="23" t="str">
        <f t="shared" si="33"/>
        <v>febrero</v>
      </c>
      <c r="BY451" s="23" t="s">
        <v>113</v>
      </c>
      <c r="BZ451" s="23" t="s">
        <v>113</v>
      </c>
      <c r="CA451" s="23" t="s">
        <v>113</v>
      </c>
      <c r="CB451" t="s">
        <v>117</v>
      </c>
      <c r="CC451" t="s">
        <v>118</v>
      </c>
    </row>
    <row r="452" spans="1:81" x14ac:dyDescent="0.25">
      <c r="A452" s="23">
        <v>2024</v>
      </c>
      <c r="B452" s="25">
        <v>425</v>
      </c>
      <c r="C452" s="23" t="s">
        <v>87</v>
      </c>
      <c r="D452" t="s">
        <v>88</v>
      </c>
      <c r="E452" t="s">
        <v>89</v>
      </c>
      <c r="F452" t="s">
        <v>90</v>
      </c>
      <c r="G452" t="s">
        <v>91</v>
      </c>
      <c r="H452" s="23" t="s">
        <v>92</v>
      </c>
      <c r="I452" s="23" t="s">
        <v>119</v>
      </c>
      <c r="J452" t="s">
        <v>3294</v>
      </c>
      <c r="K452" s="23" t="s">
        <v>95</v>
      </c>
      <c r="L452" s="20" t="s">
        <v>2634</v>
      </c>
      <c r="M452" s="28" t="s">
        <v>3295</v>
      </c>
      <c r="N452" s="23"/>
      <c r="O452" s="23" t="s">
        <v>98</v>
      </c>
      <c r="P452" s="20" t="s">
        <v>867</v>
      </c>
      <c r="Q452" s="20" t="s">
        <v>867</v>
      </c>
      <c r="R452" t="s">
        <v>3296</v>
      </c>
      <c r="S452" t="s">
        <v>3297</v>
      </c>
      <c r="T452" s="29" t="s">
        <v>3298</v>
      </c>
      <c r="U452" s="29">
        <v>84733333</v>
      </c>
      <c r="V452" s="29">
        <v>84733333</v>
      </c>
      <c r="W452" s="60">
        <v>7750000</v>
      </c>
      <c r="X452" s="60">
        <v>0</v>
      </c>
      <c r="Y452" s="23" t="s">
        <v>104</v>
      </c>
      <c r="Z452" t="s">
        <v>98</v>
      </c>
      <c r="AA452" t="s">
        <v>105</v>
      </c>
      <c r="AB452" s="30">
        <f>+Tabla3[[#This Row],[VALOR DEL CONTRATO
(EN NUMEROS)]]-Tabla3[[#This Row],[VALOR RECURSOS (MADS/FONAM)]]</f>
        <v>0</v>
      </c>
      <c r="AC452" s="30"/>
      <c r="AD452" s="30"/>
      <c r="AE452" s="24">
        <v>5624</v>
      </c>
      <c r="AF452" s="61">
        <v>45295</v>
      </c>
      <c r="AG452" s="23">
        <v>66324</v>
      </c>
      <c r="AH452" s="53">
        <v>45327</v>
      </c>
      <c r="AI452" s="32" t="s">
        <v>106</v>
      </c>
      <c r="AJ452" t="s">
        <v>871</v>
      </c>
      <c r="AK452" s="33"/>
      <c r="AL452" t="s">
        <v>98</v>
      </c>
      <c r="AM452" s="26">
        <v>45323</v>
      </c>
      <c r="AN452" s="23" t="s">
        <v>108</v>
      </c>
      <c r="AO452" s="23" t="s">
        <v>108</v>
      </c>
      <c r="AP452" t="s">
        <v>109</v>
      </c>
      <c r="AQ452" t="s">
        <v>872</v>
      </c>
      <c r="AR452" t="s">
        <v>873</v>
      </c>
      <c r="AS452" t="s">
        <v>874</v>
      </c>
      <c r="AT452" s="23">
        <v>80111600</v>
      </c>
      <c r="AU452" s="20" t="s">
        <v>3299</v>
      </c>
      <c r="AV452" s="23" t="s">
        <v>113</v>
      </c>
      <c r="AW452" s="20" t="s">
        <v>114</v>
      </c>
      <c r="AX452" s="26">
        <v>45323</v>
      </c>
      <c r="AY452" s="20" t="s">
        <v>115</v>
      </c>
      <c r="AZ452" s="53">
        <v>45323</v>
      </c>
      <c r="BA452" s="26">
        <v>45327</v>
      </c>
      <c r="BB452" s="62">
        <v>45656</v>
      </c>
      <c r="BC452" s="35">
        <f>+Tabla3[[#This Row],[FECHA TERMINACION
(INICIAL)]]-Tabla3[[#This Row],[FECHA INICIO]]</f>
        <v>329</v>
      </c>
      <c r="BD452" s="65">
        <f>+Tabla3[[#This Row],[PLAZO DE EJECUCIÓN EN DÍAS (INICIAL)]]/30</f>
        <v>10.966666666666667</v>
      </c>
      <c r="BE452" t="s">
        <v>3300</v>
      </c>
      <c r="BF452" s="29">
        <f>+[1]BD_2!E454</f>
        <v>516666</v>
      </c>
      <c r="BG452" s="29">
        <f>[1]BD_2!BA454</f>
        <v>0</v>
      </c>
      <c r="BH452" s="23">
        <f>[1]BD_2!CF454</f>
        <v>0</v>
      </c>
      <c r="BI452" s="23">
        <f>+COUNTIF(Tabla3[[#This Row],[VALOR REDUCIDO]:[TOTAL TIEMPO PRORROGADO EN DÍAS
]],"&lt;&gt;0")</f>
        <v>1</v>
      </c>
      <c r="BJ452" s="23" t="str">
        <f>+[1]BD_2!CG454</f>
        <v>2 NO</v>
      </c>
      <c r="BK452" s="26" t="str">
        <f>[1]BD_2!CL454</f>
        <v>2 NO</v>
      </c>
      <c r="BL452" s="23" t="s">
        <v>98</v>
      </c>
      <c r="BM452">
        <f t="shared" si="34"/>
        <v>329</v>
      </c>
      <c r="BN452" s="36">
        <f t="shared" si="35"/>
        <v>45327</v>
      </c>
      <c r="BO452" s="36">
        <f t="shared" si="36"/>
        <v>45656</v>
      </c>
      <c r="BP452" s="37" t="e">
        <f>IF(((#REF!-$BN452)/($BO452-$BN452))&gt;=100%,100%,((#REF!-$BN452)/($BO452-$BN452)))</f>
        <v>#REF!</v>
      </c>
      <c r="BQ452" s="29">
        <f t="shared" si="37"/>
        <v>84216667</v>
      </c>
      <c r="BR452" s="23" t="e">
        <f>+IF(BK452="1 SI","FINALIZADO",IF($BO452&lt;=#REF!,"FINALIZADO","EJECUCIÓN"))</f>
        <v>#REF!</v>
      </c>
      <c r="BS452" s="23">
        <v>84216667</v>
      </c>
      <c r="BT452" s="23">
        <f>+Tabla3[[#This Row],[VALOR TOTAL DE CONTRATO (ANTES DE LIQUIDACIÓN - LIBERACIÓN DE SALDOS)]]-Tabla3[[#This Row],[RECURSO TOTALES DESEMBOLSADOS]]</f>
        <v>0</v>
      </c>
      <c r="BU452" s="66"/>
      <c r="BW452" s="23" t="s">
        <v>98</v>
      </c>
      <c r="BX452" s="23" t="str">
        <f t="shared" ref="BX452:BX515" si="38">TEXT(AM452,"MMMM")</f>
        <v>febrero</v>
      </c>
      <c r="BY452" s="23" t="s">
        <v>113</v>
      </c>
      <c r="BZ452" s="23" t="s">
        <v>113</v>
      </c>
      <c r="CA452" s="23" t="s">
        <v>113</v>
      </c>
      <c r="CB452" t="s">
        <v>117</v>
      </c>
      <c r="CC452" t="s">
        <v>118</v>
      </c>
    </row>
    <row r="453" spans="1:81" x14ac:dyDescent="0.25">
      <c r="A453" s="23">
        <v>2024</v>
      </c>
      <c r="B453" s="25">
        <v>426</v>
      </c>
      <c r="C453" s="23" t="s">
        <v>87</v>
      </c>
      <c r="D453" t="s">
        <v>88</v>
      </c>
      <c r="E453" t="s">
        <v>89</v>
      </c>
      <c r="F453" t="s">
        <v>90</v>
      </c>
      <c r="G453" t="s">
        <v>91</v>
      </c>
      <c r="H453" s="23" t="s">
        <v>92</v>
      </c>
      <c r="I453" s="23" t="s">
        <v>119</v>
      </c>
      <c r="J453" t="s">
        <v>3301</v>
      </c>
      <c r="K453" s="23" t="s">
        <v>95</v>
      </c>
      <c r="L453" s="20" t="s">
        <v>2203</v>
      </c>
      <c r="M453" s="28" t="s">
        <v>3302</v>
      </c>
      <c r="N453" s="23"/>
      <c r="O453" s="23" t="s">
        <v>98</v>
      </c>
      <c r="P453" s="20" t="s">
        <v>2185</v>
      </c>
      <c r="Q453" s="20" t="s">
        <v>2185</v>
      </c>
      <c r="R453" t="s">
        <v>3303</v>
      </c>
      <c r="S453" t="s">
        <v>3304</v>
      </c>
      <c r="T453" t="s">
        <v>3305</v>
      </c>
      <c r="U453" s="29">
        <v>91927500</v>
      </c>
      <c r="V453" s="29">
        <v>91927500</v>
      </c>
      <c r="W453" s="60">
        <v>8755000</v>
      </c>
      <c r="X453" s="60">
        <v>0</v>
      </c>
      <c r="Y453" s="23" t="s">
        <v>104</v>
      </c>
      <c r="Z453" t="s">
        <v>98</v>
      </c>
      <c r="AA453" t="s">
        <v>105</v>
      </c>
      <c r="AB453" s="30">
        <f>+Tabla3[[#This Row],[VALOR DEL CONTRATO
(EN NUMEROS)]]-Tabla3[[#This Row],[VALOR RECURSOS (MADS/FONAM)]]</f>
        <v>0</v>
      </c>
      <c r="AC453" s="30"/>
      <c r="AD453" s="30"/>
      <c r="AE453" s="24">
        <v>7424</v>
      </c>
      <c r="AF453" s="61">
        <v>45295</v>
      </c>
      <c r="AG453" s="23">
        <v>72524</v>
      </c>
      <c r="AH453" s="53">
        <v>45328</v>
      </c>
      <c r="AI453" s="32" t="s">
        <v>106</v>
      </c>
      <c r="AJ453" t="s">
        <v>2653</v>
      </c>
      <c r="AK453" s="33"/>
      <c r="AL453" t="s">
        <v>98</v>
      </c>
      <c r="AM453" s="26">
        <v>45328</v>
      </c>
      <c r="AN453" s="23" t="s">
        <v>108</v>
      </c>
      <c r="AO453" s="23" t="s">
        <v>108</v>
      </c>
      <c r="AP453" t="s">
        <v>109</v>
      </c>
      <c r="AQ453" t="s">
        <v>3306</v>
      </c>
      <c r="AR453" t="s">
        <v>3307</v>
      </c>
      <c r="AS453" s="23" t="s">
        <v>2185</v>
      </c>
      <c r="AT453" s="23">
        <v>80111600</v>
      </c>
      <c r="AU453" s="20" t="s">
        <v>3308</v>
      </c>
      <c r="AV453" s="23" t="s">
        <v>113</v>
      </c>
      <c r="AW453" s="20" t="s">
        <v>114</v>
      </c>
      <c r="AX453" s="53">
        <v>45328</v>
      </c>
      <c r="AY453" s="23" t="s">
        <v>144</v>
      </c>
      <c r="AZ453" s="53">
        <v>45328</v>
      </c>
      <c r="BA453" s="26">
        <v>45330</v>
      </c>
      <c r="BB453" s="62">
        <v>45648</v>
      </c>
      <c r="BC453" s="35">
        <f>+Tabla3[[#This Row],[FECHA TERMINACION
(INICIAL)]]-Tabla3[[#This Row],[FECHA INICIO]]</f>
        <v>318</v>
      </c>
      <c r="BD453" s="65">
        <f>+Tabla3[[#This Row],[PLAZO DE EJECUCIÓN EN DÍAS (INICIAL)]]/30</f>
        <v>10.6</v>
      </c>
      <c r="BE453" t="s">
        <v>3309</v>
      </c>
      <c r="BF453" s="29">
        <f>+[1]BD_2!E455</f>
        <v>0</v>
      </c>
      <c r="BG453" s="29">
        <f>[1]BD_2!BA455</f>
        <v>0</v>
      </c>
      <c r="BH453" s="23">
        <f>[1]BD_2!CF455</f>
        <v>0</v>
      </c>
      <c r="BI453" s="23">
        <f>+COUNTIF(Tabla3[[#This Row],[VALOR REDUCIDO]:[TOTAL TIEMPO PRORROGADO EN DÍAS
]],"&lt;&gt;0")</f>
        <v>0</v>
      </c>
      <c r="BJ453" s="23" t="str">
        <f>+[1]BD_2!CG455</f>
        <v>2 NO</v>
      </c>
      <c r="BK453" s="26" t="str">
        <f>[1]BD_2!CL455</f>
        <v>1 SI</v>
      </c>
      <c r="BL453" s="23" t="s">
        <v>98</v>
      </c>
      <c r="BM453">
        <f t="shared" si="34"/>
        <v>318</v>
      </c>
      <c r="BN453" s="36">
        <f t="shared" si="35"/>
        <v>45330</v>
      </c>
      <c r="BO453" s="36">
        <f t="shared" si="36"/>
        <v>45648</v>
      </c>
      <c r="BP453" s="37" t="e">
        <f>IF(((#REF!-$BN453)/($BO453-$BN453))&gt;=100%,100%,((#REF!-$BN453)/($BO453-$BN453)))</f>
        <v>#REF!</v>
      </c>
      <c r="BQ453" s="29">
        <f t="shared" si="37"/>
        <v>91927500</v>
      </c>
      <c r="BR453" s="23" t="str">
        <f>+IF(BK453="1 SI","FINALIZADO",IF($BO453&lt;=#REF!,"FINALIZADO","EJECUCIÓN"))</f>
        <v>FINALIZADO</v>
      </c>
      <c r="BS453" s="23">
        <v>28599667</v>
      </c>
      <c r="BT453" s="23">
        <f>+Tabla3[[#This Row],[VALOR TOTAL DE CONTRATO (ANTES DE LIQUIDACIÓN - LIBERACIÓN DE SALDOS)]]-Tabla3[[#This Row],[RECURSO TOTALES DESEMBOLSADOS]]</f>
        <v>63327833</v>
      </c>
      <c r="BU453" s="66"/>
      <c r="BW453" s="23" t="s">
        <v>98</v>
      </c>
      <c r="BX453" s="23" t="str">
        <f t="shared" si="38"/>
        <v>febrero</v>
      </c>
      <c r="BY453" s="23" t="s">
        <v>113</v>
      </c>
      <c r="BZ453" s="23" t="s">
        <v>113</v>
      </c>
      <c r="CA453" s="23" t="s">
        <v>113</v>
      </c>
      <c r="CB453" t="s">
        <v>117</v>
      </c>
      <c r="CC453" t="s">
        <v>118</v>
      </c>
    </row>
    <row r="454" spans="1:81" x14ac:dyDescent="0.25">
      <c r="A454" s="23">
        <v>2024</v>
      </c>
      <c r="B454" s="25">
        <v>427</v>
      </c>
      <c r="C454" s="23" t="s">
        <v>87</v>
      </c>
      <c r="D454" t="s">
        <v>88</v>
      </c>
      <c r="E454" t="s">
        <v>89</v>
      </c>
      <c r="F454" t="s">
        <v>90</v>
      </c>
      <c r="G454" t="s">
        <v>91</v>
      </c>
      <c r="H454" s="23" t="s">
        <v>92</v>
      </c>
      <c r="I454" s="23" t="s">
        <v>119</v>
      </c>
      <c r="J454" t="s">
        <v>3310</v>
      </c>
      <c r="K454" s="23" t="s">
        <v>95</v>
      </c>
      <c r="L454" s="20" t="s">
        <v>1824</v>
      </c>
      <c r="M454" s="28" t="s">
        <v>3311</v>
      </c>
      <c r="N454" s="23"/>
      <c r="O454" s="23" t="s">
        <v>98</v>
      </c>
      <c r="P454" s="20" t="s">
        <v>304</v>
      </c>
      <c r="Q454" s="20" t="s">
        <v>304</v>
      </c>
      <c r="R454" t="s">
        <v>3312</v>
      </c>
      <c r="S454" t="s">
        <v>3313</v>
      </c>
      <c r="T454" t="s">
        <v>3314</v>
      </c>
      <c r="U454" s="29">
        <v>45000000</v>
      </c>
      <c r="V454" s="29">
        <v>45000000</v>
      </c>
      <c r="W454" s="60">
        <v>6000000</v>
      </c>
      <c r="X454" s="60">
        <v>0</v>
      </c>
      <c r="Y454" s="23" t="s">
        <v>104</v>
      </c>
      <c r="Z454" t="s">
        <v>98</v>
      </c>
      <c r="AA454" t="s">
        <v>105</v>
      </c>
      <c r="AB454" s="30">
        <f>+Tabla3[[#This Row],[VALOR DEL CONTRATO
(EN NUMEROS)]]-Tabla3[[#This Row],[VALOR RECURSOS (MADS/FONAM)]]</f>
        <v>0</v>
      </c>
      <c r="AC454" s="30"/>
      <c r="AD454" s="30"/>
      <c r="AE454" s="24">
        <v>4424</v>
      </c>
      <c r="AF454" s="61">
        <v>45294</v>
      </c>
      <c r="AG454" s="23">
        <v>91624</v>
      </c>
      <c r="AH454" s="53">
        <v>45336</v>
      </c>
      <c r="AI454" s="32" t="s">
        <v>106</v>
      </c>
      <c r="AJ454" t="s">
        <v>308</v>
      </c>
      <c r="AK454" s="33">
        <v>202300000000290</v>
      </c>
      <c r="AL454" t="s">
        <v>98</v>
      </c>
      <c r="AM454" s="26">
        <v>45335</v>
      </c>
      <c r="AN454" s="23" t="s">
        <v>108</v>
      </c>
      <c r="AO454" s="23" t="s">
        <v>108</v>
      </c>
      <c r="AP454" t="s">
        <v>109</v>
      </c>
      <c r="AQ454" t="s">
        <v>309</v>
      </c>
      <c r="AR454" t="s">
        <v>310</v>
      </c>
      <c r="AS454" t="s">
        <v>304</v>
      </c>
      <c r="AT454" s="23">
        <v>80111600</v>
      </c>
      <c r="AU454" s="20" t="s">
        <v>3315</v>
      </c>
      <c r="AV454" s="23" t="s">
        <v>113</v>
      </c>
      <c r="AW454" s="20" t="s">
        <v>114</v>
      </c>
      <c r="AX454" s="53">
        <v>45335</v>
      </c>
      <c r="AY454" s="23" t="s">
        <v>115</v>
      </c>
      <c r="AZ454" s="53">
        <v>45335</v>
      </c>
      <c r="BA454" s="26">
        <v>45336</v>
      </c>
      <c r="BB454" s="62">
        <v>45563</v>
      </c>
      <c r="BC454" s="35">
        <f>+Tabla3[[#This Row],[FECHA TERMINACION
(INICIAL)]]-Tabla3[[#This Row],[FECHA INICIO]]</f>
        <v>227</v>
      </c>
      <c r="BD454" s="65">
        <f>+Tabla3[[#This Row],[PLAZO DE EJECUCIÓN EN DÍAS (INICIAL)]]/30</f>
        <v>7.5666666666666664</v>
      </c>
      <c r="BE454" t="s">
        <v>3316</v>
      </c>
      <c r="BF454" s="29">
        <f>+[1]BD_2!E456</f>
        <v>0</v>
      </c>
      <c r="BG454" s="29">
        <f>[1]BD_2!BA456</f>
        <v>0</v>
      </c>
      <c r="BH454" s="23">
        <f>[1]BD_2!CF456</f>
        <v>0</v>
      </c>
      <c r="BI454" s="23">
        <f>+COUNTIF(Tabla3[[#This Row],[VALOR REDUCIDO]:[TOTAL TIEMPO PRORROGADO EN DÍAS
]],"&lt;&gt;0")</f>
        <v>0</v>
      </c>
      <c r="BJ454" s="23" t="str">
        <f>+[1]BD_2!CG456</f>
        <v>2 NO</v>
      </c>
      <c r="BK454" s="26" t="str">
        <f>[1]BD_2!CL456</f>
        <v>1 SI</v>
      </c>
      <c r="BL454" s="23" t="s">
        <v>98</v>
      </c>
      <c r="BM454">
        <f t="shared" si="34"/>
        <v>227</v>
      </c>
      <c r="BN454" s="36">
        <f t="shared" si="35"/>
        <v>45336</v>
      </c>
      <c r="BO454" s="36">
        <f t="shared" si="36"/>
        <v>45563</v>
      </c>
      <c r="BP454" s="37" t="e">
        <f>IF(((#REF!-$BN454)/($BO454-$BN454))&gt;=100%,100%,((#REF!-$BN454)/($BO454-$BN454)))</f>
        <v>#REF!</v>
      </c>
      <c r="BQ454" s="29">
        <f t="shared" si="37"/>
        <v>45000000</v>
      </c>
      <c r="BR454" s="23" t="str">
        <f>+IF(BK454="1 SI","FINALIZADO",IF($BO454&lt;=#REF!,"FINALIZADO","EJECUCIÓN"))</f>
        <v>FINALIZADO</v>
      </c>
      <c r="BS454" s="23">
        <v>44000000</v>
      </c>
      <c r="BT454" s="23">
        <f>+Tabla3[[#This Row],[VALOR TOTAL DE CONTRATO (ANTES DE LIQUIDACIÓN - LIBERACIÓN DE SALDOS)]]-Tabla3[[#This Row],[RECURSO TOTALES DESEMBOLSADOS]]</f>
        <v>1000000</v>
      </c>
      <c r="BU454" s="66"/>
      <c r="BW454" s="23" t="s">
        <v>98</v>
      </c>
      <c r="BX454" s="23" t="str">
        <f t="shared" si="38"/>
        <v>febrero</v>
      </c>
      <c r="BY454" s="23" t="s">
        <v>113</v>
      </c>
      <c r="BZ454" s="23" t="s">
        <v>113</v>
      </c>
      <c r="CA454" s="23" t="s">
        <v>113</v>
      </c>
      <c r="CB454" t="s">
        <v>117</v>
      </c>
      <c r="CC454" t="s">
        <v>118</v>
      </c>
    </row>
    <row r="455" spans="1:81" x14ac:dyDescent="0.25">
      <c r="A455" s="23">
        <v>2024</v>
      </c>
      <c r="B455" s="25">
        <v>428</v>
      </c>
      <c r="C455" s="23" t="s">
        <v>87</v>
      </c>
      <c r="D455" t="s">
        <v>88</v>
      </c>
      <c r="E455" t="s">
        <v>89</v>
      </c>
      <c r="F455" t="s">
        <v>90</v>
      </c>
      <c r="G455" t="s">
        <v>91</v>
      </c>
      <c r="H455" s="23" t="s">
        <v>92</v>
      </c>
      <c r="I455" s="23" t="s">
        <v>119</v>
      </c>
      <c r="J455" t="s">
        <v>3317</v>
      </c>
      <c r="K455" s="23" t="s">
        <v>95</v>
      </c>
      <c r="L455" s="20" t="s">
        <v>420</v>
      </c>
      <c r="M455" s="28" t="s">
        <v>3318</v>
      </c>
      <c r="N455" s="23"/>
      <c r="O455" s="23" t="s">
        <v>98</v>
      </c>
      <c r="P455" s="20" t="s">
        <v>1514</v>
      </c>
      <c r="Q455" s="20" t="s">
        <v>1514</v>
      </c>
      <c r="R455" t="s">
        <v>3319</v>
      </c>
      <c r="S455" t="s">
        <v>3320</v>
      </c>
      <c r="T455" t="s">
        <v>3321</v>
      </c>
      <c r="U455" s="29">
        <v>67708333</v>
      </c>
      <c r="V455" s="29">
        <v>67708333</v>
      </c>
      <c r="W455" s="60">
        <v>6250000</v>
      </c>
      <c r="X455" s="60">
        <v>0</v>
      </c>
      <c r="Y455" s="23" t="s">
        <v>104</v>
      </c>
      <c r="Z455" t="s">
        <v>98</v>
      </c>
      <c r="AA455" t="s">
        <v>105</v>
      </c>
      <c r="AB455" s="30">
        <f>+Tabla3[[#This Row],[VALOR DEL CONTRATO
(EN NUMEROS)]]-Tabla3[[#This Row],[VALOR RECURSOS (MADS/FONAM)]]</f>
        <v>0</v>
      </c>
      <c r="AC455" s="30"/>
      <c r="AD455" s="30"/>
      <c r="AE455" s="24">
        <v>9024</v>
      </c>
      <c r="AF455" s="61">
        <v>45300</v>
      </c>
      <c r="AG455" s="23">
        <v>74624</v>
      </c>
      <c r="AH455" s="53">
        <v>45330</v>
      </c>
      <c r="AI455" s="32" t="s">
        <v>106</v>
      </c>
      <c r="AJ455" t="s">
        <v>1372</v>
      </c>
      <c r="AK455" s="33"/>
      <c r="AL455" t="s">
        <v>98</v>
      </c>
      <c r="AM455" s="26">
        <v>45329</v>
      </c>
      <c r="AN455" s="23" t="s">
        <v>108</v>
      </c>
      <c r="AO455" s="23" t="s">
        <v>108</v>
      </c>
      <c r="AP455" t="s">
        <v>109</v>
      </c>
      <c r="AQ455" t="s">
        <v>1903</v>
      </c>
      <c r="AR455" t="s">
        <v>1731</v>
      </c>
      <c r="AS455" s="20" t="s">
        <v>1514</v>
      </c>
      <c r="AT455" s="23">
        <v>80111600</v>
      </c>
      <c r="AU455" s="41" t="s">
        <v>3322</v>
      </c>
      <c r="AV455" s="23" t="s">
        <v>113</v>
      </c>
      <c r="AW455" s="20" t="s">
        <v>114</v>
      </c>
      <c r="AX455" s="53">
        <v>45329</v>
      </c>
      <c r="AY455" s="23" t="s">
        <v>115</v>
      </c>
      <c r="AZ455" s="53">
        <v>45329</v>
      </c>
      <c r="BA455" s="26">
        <v>45330</v>
      </c>
      <c r="BB455" s="62">
        <v>45656</v>
      </c>
      <c r="BC455" s="35">
        <f>+Tabla3[[#This Row],[FECHA TERMINACION
(INICIAL)]]-Tabla3[[#This Row],[FECHA INICIO]]</f>
        <v>326</v>
      </c>
      <c r="BD455" s="65">
        <f>+Tabla3[[#This Row],[PLAZO DE EJECUCIÓN EN DÍAS (INICIAL)]]/30</f>
        <v>10.866666666666667</v>
      </c>
      <c r="BE455" t="s">
        <v>3323</v>
      </c>
      <c r="BF455" s="29">
        <f>+[1]BD_2!E457</f>
        <v>0</v>
      </c>
      <c r="BG455" s="29">
        <f>[1]BD_2!BA457</f>
        <v>0</v>
      </c>
      <c r="BH455" s="23">
        <f>[1]BD_2!CF457</f>
        <v>0</v>
      </c>
      <c r="BI455" s="23">
        <f>+COUNTIF(Tabla3[[#This Row],[VALOR REDUCIDO]:[TOTAL TIEMPO PRORROGADO EN DÍAS
]],"&lt;&gt;0")</f>
        <v>0</v>
      </c>
      <c r="BJ455" s="23" t="str">
        <f>+[1]BD_2!CG457</f>
        <v>2 NO</v>
      </c>
      <c r="BK455" s="26" t="str">
        <f>[1]BD_2!CL457</f>
        <v>2 NO</v>
      </c>
      <c r="BL455" s="23" t="s">
        <v>98</v>
      </c>
      <c r="BM455">
        <f t="shared" si="34"/>
        <v>326</v>
      </c>
      <c r="BN455" s="36">
        <f t="shared" si="35"/>
        <v>45330</v>
      </c>
      <c r="BO455" s="36">
        <f t="shared" si="36"/>
        <v>45656</v>
      </c>
      <c r="BP455" s="37" t="e">
        <f>IF(((#REF!-$BN455)/($BO455-$BN455))&gt;=100%,100%,((#REF!-$BN455)/($BO455-$BN455)))</f>
        <v>#REF!</v>
      </c>
      <c r="BQ455" s="29">
        <f t="shared" si="37"/>
        <v>67708333</v>
      </c>
      <c r="BR455" s="23" t="e">
        <f>+IF(BK455="1 SI","FINALIZADO",IF($BO455&lt;=#REF!,"FINALIZADO","EJECUCIÓN"))</f>
        <v>#REF!</v>
      </c>
      <c r="BS455" s="23">
        <v>67291667</v>
      </c>
      <c r="BT455" s="23">
        <f>+Tabla3[[#This Row],[VALOR TOTAL DE CONTRATO (ANTES DE LIQUIDACIÓN - LIBERACIÓN DE SALDOS)]]-Tabla3[[#This Row],[RECURSO TOTALES DESEMBOLSADOS]]</f>
        <v>416666</v>
      </c>
      <c r="BU455" s="66"/>
      <c r="BW455" s="23" t="s">
        <v>98</v>
      </c>
      <c r="BX455" s="23" t="str">
        <f t="shared" si="38"/>
        <v>febrero</v>
      </c>
      <c r="BY455" s="23" t="s">
        <v>113</v>
      </c>
      <c r="BZ455" s="23" t="s">
        <v>113</v>
      </c>
      <c r="CA455" s="23" t="s">
        <v>113</v>
      </c>
      <c r="CB455" t="s">
        <v>117</v>
      </c>
      <c r="CC455" t="s">
        <v>118</v>
      </c>
    </row>
    <row r="456" spans="1:81" x14ac:dyDescent="0.25">
      <c r="A456" s="23">
        <v>2024</v>
      </c>
      <c r="B456" s="25">
        <v>429</v>
      </c>
      <c r="C456" s="23" t="s">
        <v>87</v>
      </c>
      <c r="D456" t="s">
        <v>88</v>
      </c>
      <c r="E456" t="s">
        <v>89</v>
      </c>
      <c r="F456" t="s">
        <v>90</v>
      </c>
      <c r="G456" t="s">
        <v>91</v>
      </c>
      <c r="H456" s="23" t="s">
        <v>92</v>
      </c>
      <c r="I456" s="23" t="s">
        <v>119</v>
      </c>
      <c r="J456" t="s">
        <v>3324</v>
      </c>
      <c r="K456" s="23" t="s">
        <v>95</v>
      </c>
      <c r="L456" s="20" t="s">
        <v>451</v>
      </c>
      <c r="M456" s="28" t="s">
        <v>3325</v>
      </c>
      <c r="N456" s="23"/>
      <c r="O456" s="23" t="s">
        <v>98</v>
      </c>
      <c r="P456" s="20" t="s">
        <v>705</v>
      </c>
      <c r="Q456" s="20" t="s">
        <v>100</v>
      </c>
      <c r="R456" t="s">
        <v>3326</v>
      </c>
      <c r="S456" t="s">
        <v>3327</v>
      </c>
      <c r="T456" t="s">
        <v>3328</v>
      </c>
      <c r="U456" s="29">
        <v>67980000</v>
      </c>
      <c r="V456" s="29">
        <v>67980000</v>
      </c>
      <c r="W456" s="60">
        <v>6180000</v>
      </c>
      <c r="X456" s="60">
        <v>0</v>
      </c>
      <c r="Y456" s="23" t="s">
        <v>104</v>
      </c>
      <c r="Z456" t="s">
        <v>98</v>
      </c>
      <c r="AA456" t="s">
        <v>105</v>
      </c>
      <c r="AB456" s="30">
        <f>+Tabla3[[#This Row],[VALOR DEL CONTRATO
(EN NUMEROS)]]-Tabla3[[#This Row],[VALOR RECURSOS (MADS/FONAM)]]</f>
        <v>0</v>
      </c>
      <c r="AC456" s="30"/>
      <c r="AD456" s="30"/>
      <c r="AE456" s="24">
        <v>4124</v>
      </c>
      <c r="AF456" s="61">
        <v>45294</v>
      </c>
      <c r="AG456" s="23">
        <v>54524</v>
      </c>
      <c r="AH456" s="53">
        <v>45323</v>
      </c>
      <c r="AI456" s="32" t="s">
        <v>106</v>
      </c>
      <c r="AJ456" t="s">
        <v>107</v>
      </c>
      <c r="AK456" s="33"/>
      <c r="AL456" t="s">
        <v>98</v>
      </c>
      <c r="AM456" s="53">
        <v>45322</v>
      </c>
      <c r="AN456" s="23" t="s">
        <v>108</v>
      </c>
      <c r="AO456" s="23" t="s">
        <v>108</v>
      </c>
      <c r="AP456" t="s">
        <v>109</v>
      </c>
      <c r="AQ456" t="s">
        <v>566</v>
      </c>
      <c r="AR456" t="s">
        <v>709</v>
      </c>
      <c r="AS456" t="s">
        <v>100</v>
      </c>
      <c r="AT456" s="23">
        <v>80111600</v>
      </c>
      <c r="AU456" s="41" t="s">
        <v>3329</v>
      </c>
      <c r="AV456" s="23" t="s">
        <v>98</v>
      </c>
      <c r="AW456" s="20" t="s">
        <v>476</v>
      </c>
      <c r="AX456" s="53" t="s">
        <v>105</v>
      </c>
      <c r="AY456" s="23" t="s">
        <v>477</v>
      </c>
      <c r="AZ456" s="53">
        <v>45323</v>
      </c>
      <c r="BA456" s="53">
        <v>45323</v>
      </c>
      <c r="BB456" s="62">
        <v>45657</v>
      </c>
      <c r="BC456" s="35">
        <f>+Tabla3[[#This Row],[FECHA TERMINACION
(INICIAL)]]-Tabla3[[#This Row],[FECHA INICIO]]</f>
        <v>334</v>
      </c>
      <c r="BD456" s="65">
        <f>+Tabla3[[#This Row],[PLAZO DE EJECUCIÓN EN DÍAS (INICIAL)]]/30</f>
        <v>11.133333333333333</v>
      </c>
      <c r="BE456" t="s">
        <v>3330</v>
      </c>
      <c r="BF456" s="29">
        <f>+[1]BD_2!E458</f>
        <v>0</v>
      </c>
      <c r="BG456" s="29">
        <f>[1]BD_2!BA458</f>
        <v>0</v>
      </c>
      <c r="BH456" s="23">
        <f>[1]BD_2!CF458</f>
        <v>0</v>
      </c>
      <c r="BI456" s="23">
        <f>+COUNTIF(Tabla3[[#This Row],[VALOR REDUCIDO]:[TOTAL TIEMPO PRORROGADO EN DÍAS
]],"&lt;&gt;0")</f>
        <v>0</v>
      </c>
      <c r="BJ456" s="23" t="str">
        <f>+[1]BD_2!CG458</f>
        <v>2 NO</v>
      </c>
      <c r="BK456" s="26" t="str">
        <f>[1]BD_2!CL458</f>
        <v>2 NO</v>
      </c>
      <c r="BL456" s="23" t="s">
        <v>98</v>
      </c>
      <c r="BM456">
        <f t="shared" si="34"/>
        <v>334</v>
      </c>
      <c r="BN456" s="36">
        <f t="shared" si="35"/>
        <v>45323</v>
      </c>
      <c r="BO456" s="36">
        <f t="shared" si="36"/>
        <v>45657</v>
      </c>
      <c r="BP456" s="37" t="e">
        <f>IF(((#REF!-$BN456)/($BO456-$BN456))&gt;=100%,100%,((#REF!-$BN456)/($BO456-$BN456)))</f>
        <v>#REF!</v>
      </c>
      <c r="BQ456" s="29">
        <f t="shared" si="37"/>
        <v>67980000</v>
      </c>
      <c r="BR456" s="23" t="e">
        <f>+IF(BK456="1 SI","FINALIZADO",IF($BO456&lt;=#REF!,"FINALIZADO","EJECUCIÓN"))</f>
        <v>#REF!</v>
      </c>
      <c r="BS456" s="23">
        <v>67980000</v>
      </c>
      <c r="BT456" s="23">
        <f>+Tabla3[[#This Row],[VALOR TOTAL DE CONTRATO (ANTES DE LIQUIDACIÓN - LIBERACIÓN DE SALDOS)]]-Tabla3[[#This Row],[RECURSO TOTALES DESEMBOLSADOS]]</f>
        <v>0</v>
      </c>
      <c r="BU456" s="66"/>
      <c r="BW456" s="23" t="s">
        <v>98</v>
      </c>
      <c r="BX456" s="23" t="str">
        <f t="shared" si="38"/>
        <v>enero</v>
      </c>
      <c r="BY456" s="23" t="s">
        <v>113</v>
      </c>
      <c r="BZ456" s="23" t="s">
        <v>113</v>
      </c>
      <c r="CA456" s="23" t="s">
        <v>113</v>
      </c>
      <c r="CB456" t="s">
        <v>117</v>
      </c>
      <c r="CC456" t="s">
        <v>118</v>
      </c>
    </row>
    <row r="457" spans="1:81" x14ac:dyDescent="0.25">
      <c r="A457" s="23">
        <v>2024</v>
      </c>
      <c r="B457" s="25">
        <v>430</v>
      </c>
      <c r="C457" s="23" t="s">
        <v>87</v>
      </c>
      <c r="D457" t="s">
        <v>88</v>
      </c>
      <c r="E457" t="s">
        <v>89</v>
      </c>
      <c r="F457" t="s">
        <v>90</v>
      </c>
      <c r="G457" t="s">
        <v>91</v>
      </c>
      <c r="H457" s="23" t="s">
        <v>92</v>
      </c>
      <c r="I457" s="23" t="s">
        <v>93</v>
      </c>
      <c r="J457" t="s">
        <v>3331</v>
      </c>
      <c r="K457" s="23" t="s">
        <v>95</v>
      </c>
      <c r="L457" s="20" t="s">
        <v>451</v>
      </c>
      <c r="M457" s="28" t="s">
        <v>3332</v>
      </c>
      <c r="N457" s="23"/>
      <c r="O457" s="23" t="s">
        <v>98</v>
      </c>
      <c r="P457" s="20" t="s">
        <v>705</v>
      </c>
      <c r="Q457" s="20" t="s">
        <v>100</v>
      </c>
      <c r="R457" t="s">
        <v>3333</v>
      </c>
      <c r="S457" t="s">
        <v>3334</v>
      </c>
      <c r="T457" t="s">
        <v>3335</v>
      </c>
      <c r="U457" s="29">
        <v>50985000</v>
      </c>
      <c r="V457" s="29">
        <v>50985000</v>
      </c>
      <c r="W457" s="60">
        <v>4635000</v>
      </c>
      <c r="X457" s="60">
        <v>0</v>
      </c>
      <c r="Y457" s="23" t="s">
        <v>104</v>
      </c>
      <c r="Z457" t="s">
        <v>98</v>
      </c>
      <c r="AA457" t="s">
        <v>105</v>
      </c>
      <c r="AB457" s="30">
        <f>+Tabla3[[#This Row],[VALOR DEL CONTRATO
(EN NUMEROS)]]-Tabla3[[#This Row],[VALOR RECURSOS (MADS/FONAM)]]</f>
        <v>0</v>
      </c>
      <c r="AC457" s="30"/>
      <c r="AD457" s="30"/>
      <c r="AE457" s="24">
        <v>4124</v>
      </c>
      <c r="AF457" s="61">
        <v>45294</v>
      </c>
      <c r="AG457" s="23">
        <v>54624</v>
      </c>
      <c r="AH457" s="53">
        <v>45323</v>
      </c>
      <c r="AI457" s="32" t="s">
        <v>106</v>
      </c>
      <c r="AJ457" t="s">
        <v>107</v>
      </c>
      <c r="AK457" s="33"/>
      <c r="AL457" t="s">
        <v>98</v>
      </c>
      <c r="AM457" s="53">
        <v>45322</v>
      </c>
      <c r="AN457" s="23" t="s">
        <v>108</v>
      </c>
      <c r="AO457" s="23" t="s">
        <v>108</v>
      </c>
      <c r="AP457" t="s">
        <v>109</v>
      </c>
      <c r="AQ457" t="s">
        <v>566</v>
      </c>
      <c r="AR457" t="s">
        <v>709</v>
      </c>
      <c r="AS457" t="s">
        <v>100</v>
      </c>
      <c r="AT457" s="23">
        <v>80111600</v>
      </c>
      <c r="AU457" s="41" t="s">
        <v>3336</v>
      </c>
      <c r="AV457" s="23" t="s">
        <v>98</v>
      </c>
      <c r="AW457" s="20" t="s">
        <v>476</v>
      </c>
      <c r="AX457" s="53" t="s">
        <v>105</v>
      </c>
      <c r="AY457" s="23" t="s">
        <v>477</v>
      </c>
      <c r="AZ457" s="53">
        <v>45323</v>
      </c>
      <c r="BA457" s="53">
        <v>45323</v>
      </c>
      <c r="BB457" s="62">
        <v>45657</v>
      </c>
      <c r="BC457" s="35">
        <f>+Tabla3[[#This Row],[FECHA TERMINACION
(INICIAL)]]-Tabla3[[#This Row],[FECHA INICIO]]</f>
        <v>334</v>
      </c>
      <c r="BD457" s="65">
        <f>+Tabla3[[#This Row],[PLAZO DE EJECUCIÓN EN DÍAS (INICIAL)]]/30</f>
        <v>11.133333333333333</v>
      </c>
      <c r="BE457" t="s">
        <v>3330</v>
      </c>
      <c r="BF457" s="29"/>
      <c r="BG457" s="29">
        <f>[1]BD_2!BA459</f>
        <v>0</v>
      </c>
      <c r="BH457" s="23">
        <f>[1]BD_2!CF459</f>
        <v>0</v>
      </c>
      <c r="BI457" s="23">
        <f>+COUNTIF(Tabla3[[#This Row],[VALOR REDUCIDO]:[TOTAL TIEMPO PRORROGADO EN DÍAS
]],"&lt;&gt;0")</f>
        <v>1</v>
      </c>
      <c r="BJ457" s="23" t="str">
        <f>+[1]BD_2!CG459</f>
        <v>2 NO</v>
      </c>
      <c r="BK457" s="26" t="str">
        <f>[1]BD_2!CL459</f>
        <v>2 NO</v>
      </c>
      <c r="BL457" s="23" t="s">
        <v>98</v>
      </c>
      <c r="BM457">
        <f t="shared" si="34"/>
        <v>334</v>
      </c>
      <c r="BN457" s="36">
        <f t="shared" si="35"/>
        <v>45323</v>
      </c>
      <c r="BO457" s="36">
        <f t="shared" si="36"/>
        <v>45657</v>
      </c>
      <c r="BP457" s="37" t="e">
        <f>IF(((#REF!-$BN457)/($BO457-$BN457))&gt;=100%,100%,((#REF!-$BN457)/($BO457-$BN457)))</f>
        <v>#REF!</v>
      </c>
      <c r="BQ457" s="29">
        <f t="shared" si="37"/>
        <v>50985000</v>
      </c>
      <c r="BR457" s="23" t="e">
        <f>+IF(BK457="1 SI","FINALIZADO",IF($BO457&lt;=#REF!,"FINALIZADO","EJECUCIÓN"))</f>
        <v>#REF!</v>
      </c>
      <c r="BS457" s="23">
        <v>50985000</v>
      </c>
      <c r="BT457" s="23">
        <f>+Tabla3[[#This Row],[VALOR TOTAL DE CONTRATO (ANTES DE LIQUIDACIÓN - LIBERACIÓN DE SALDOS)]]-Tabla3[[#This Row],[RECURSO TOTALES DESEMBOLSADOS]]</f>
        <v>0</v>
      </c>
      <c r="BU457" s="66"/>
      <c r="BW457" s="23" t="s">
        <v>98</v>
      </c>
      <c r="BX457" s="23" t="str">
        <f t="shared" si="38"/>
        <v>enero</v>
      </c>
      <c r="BY457" s="23" t="s">
        <v>113</v>
      </c>
      <c r="BZ457" s="23" t="s">
        <v>113</v>
      </c>
      <c r="CA457" s="23" t="s">
        <v>113</v>
      </c>
      <c r="CB457" t="s">
        <v>117</v>
      </c>
      <c r="CC457" t="s">
        <v>118</v>
      </c>
    </row>
    <row r="458" spans="1:81" x14ac:dyDescent="0.25">
      <c r="A458" s="23">
        <v>2024</v>
      </c>
      <c r="B458" s="25">
        <v>431</v>
      </c>
      <c r="C458" s="23" t="s">
        <v>87</v>
      </c>
      <c r="D458" t="s">
        <v>88</v>
      </c>
      <c r="E458" t="s">
        <v>89</v>
      </c>
      <c r="F458" t="s">
        <v>90</v>
      </c>
      <c r="G458" t="s">
        <v>91</v>
      </c>
      <c r="H458" s="23" t="s">
        <v>92</v>
      </c>
      <c r="I458" s="23" t="s">
        <v>119</v>
      </c>
      <c r="J458" t="s">
        <v>3337</v>
      </c>
      <c r="K458" s="23" t="s">
        <v>95</v>
      </c>
      <c r="L458" s="20" t="s">
        <v>643</v>
      </c>
      <c r="M458" s="28" t="s">
        <v>3338</v>
      </c>
      <c r="N458" s="23"/>
      <c r="O458" s="23" t="s">
        <v>98</v>
      </c>
      <c r="P458" s="20" t="s">
        <v>764</v>
      </c>
      <c r="Q458" s="20" t="s">
        <v>764</v>
      </c>
      <c r="R458" t="s">
        <v>3339</v>
      </c>
      <c r="S458" t="s">
        <v>3340</v>
      </c>
      <c r="T458" t="s">
        <v>3341</v>
      </c>
      <c r="U458" s="29">
        <v>78687000</v>
      </c>
      <c r="V458" s="29">
        <v>78687000</v>
      </c>
      <c r="W458" s="60">
        <v>7494000</v>
      </c>
      <c r="X458" s="60">
        <v>0</v>
      </c>
      <c r="Y458" s="23" t="s">
        <v>104</v>
      </c>
      <c r="Z458" t="s">
        <v>98</v>
      </c>
      <c r="AA458" t="s">
        <v>105</v>
      </c>
      <c r="AB458" s="30">
        <f>+Tabla3[[#This Row],[VALOR DEL CONTRATO
(EN NUMEROS)]]-Tabla3[[#This Row],[VALOR RECURSOS (MADS/FONAM)]]</f>
        <v>0</v>
      </c>
      <c r="AC458" s="30"/>
      <c r="AD458" s="30"/>
      <c r="AE458" s="24">
        <v>6824</v>
      </c>
      <c r="AF458" s="61">
        <v>45295</v>
      </c>
      <c r="AG458" s="23">
        <v>66124</v>
      </c>
      <c r="AH458" s="53">
        <v>45327</v>
      </c>
      <c r="AI458" s="32" t="s">
        <v>106</v>
      </c>
      <c r="AJ458" t="s">
        <v>768</v>
      </c>
      <c r="AK458" s="33"/>
      <c r="AL458" t="s">
        <v>98</v>
      </c>
      <c r="AM458" s="26">
        <v>45323</v>
      </c>
      <c r="AN458" s="23" t="s">
        <v>108</v>
      </c>
      <c r="AO458" s="23" t="s">
        <v>108</v>
      </c>
      <c r="AP458" t="s">
        <v>109</v>
      </c>
      <c r="AQ458" t="s">
        <v>769</v>
      </c>
      <c r="AR458" t="s">
        <v>770</v>
      </c>
      <c r="AS458" t="s">
        <v>771</v>
      </c>
      <c r="AT458" s="23">
        <v>80111600</v>
      </c>
      <c r="AU458" s="20" t="s">
        <v>3342</v>
      </c>
      <c r="AV458" s="23" t="s">
        <v>113</v>
      </c>
      <c r="AW458" s="20" t="s">
        <v>114</v>
      </c>
      <c r="AX458" s="53">
        <v>45324</v>
      </c>
      <c r="AY458" s="23" t="s">
        <v>115</v>
      </c>
      <c r="AZ458" s="53">
        <v>45324</v>
      </c>
      <c r="BA458" s="26">
        <v>45327</v>
      </c>
      <c r="BB458" s="62">
        <v>45645</v>
      </c>
      <c r="BC458" s="35">
        <f>+Tabla3[[#This Row],[FECHA TERMINACION
(INICIAL)]]-Tabla3[[#This Row],[FECHA INICIO]]</f>
        <v>318</v>
      </c>
      <c r="BD458" s="65">
        <f>+Tabla3[[#This Row],[PLAZO DE EJECUCIÓN EN DÍAS (INICIAL)]]/30</f>
        <v>10.6</v>
      </c>
      <c r="BE458" t="s">
        <v>3343</v>
      </c>
      <c r="BF458" s="29">
        <f>+[1]BD_2!E460</f>
        <v>0</v>
      </c>
      <c r="BG458" s="29">
        <f>[1]BD_2!BA460</f>
        <v>0</v>
      </c>
      <c r="BH458" s="23">
        <f>[1]BD_2!CF460</f>
        <v>0</v>
      </c>
      <c r="BI458" s="23">
        <f>+COUNTIF(Tabla3[[#This Row],[VALOR REDUCIDO]:[TOTAL TIEMPO PRORROGADO EN DÍAS
]],"&lt;&gt;0")</f>
        <v>0</v>
      </c>
      <c r="BJ458" s="23" t="str">
        <f>+[1]BD_2!CG460</f>
        <v>2 NO</v>
      </c>
      <c r="BK458" s="26" t="str">
        <f>[1]BD_2!CL460</f>
        <v>2 NO</v>
      </c>
      <c r="BL458" s="23" t="s">
        <v>98</v>
      </c>
      <c r="BM458">
        <f t="shared" ref="BM458:BM521" si="39">$BO458-$BN458</f>
        <v>318</v>
      </c>
      <c r="BN458" s="36">
        <f t="shared" ref="BN458:BN521" si="40">$BA458</f>
        <v>45327</v>
      </c>
      <c r="BO458" s="36">
        <f t="shared" ref="BO458:BO521" si="41">$BB458+$BH458</f>
        <v>45645</v>
      </c>
      <c r="BP458" s="37" t="e">
        <f>IF(((#REF!-$BN458)/($BO458-$BN458))&gt;=100%,100%,((#REF!-$BN458)/($BO458-$BN458)))</f>
        <v>#REF!</v>
      </c>
      <c r="BQ458" s="29">
        <f t="shared" si="37"/>
        <v>78687000</v>
      </c>
      <c r="BR458" s="23" t="e">
        <f>+IF(BK458="1 SI","FINALIZADO",IF($BO458&lt;=#REF!,"FINALIZADO","EJECUCIÓN"))</f>
        <v>#REF!</v>
      </c>
      <c r="BS458" s="23">
        <v>73691000</v>
      </c>
      <c r="BT458" s="23">
        <f>+Tabla3[[#This Row],[VALOR TOTAL DE CONTRATO (ANTES DE LIQUIDACIÓN - LIBERACIÓN DE SALDOS)]]-Tabla3[[#This Row],[RECURSO TOTALES DESEMBOLSADOS]]</f>
        <v>4996000</v>
      </c>
      <c r="BU458" s="66"/>
      <c r="BW458" s="23" t="s">
        <v>98</v>
      </c>
      <c r="BX458" s="23" t="str">
        <f t="shared" si="38"/>
        <v>febrero</v>
      </c>
      <c r="BY458" s="23" t="s">
        <v>113</v>
      </c>
      <c r="BZ458" s="23" t="s">
        <v>113</v>
      </c>
      <c r="CA458" s="23" t="s">
        <v>113</v>
      </c>
      <c r="CB458" t="s">
        <v>117</v>
      </c>
      <c r="CC458" t="s">
        <v>118</v>
      </c>
    </row>
    <row r="459" spans="1:81" x14ac:dyDescent="0.25">
      <c r="A459" s="23">
        <v>2024</v>
      </c>
      <c r="B459" s="25">
        <v>432</v>
      </c>
      <c r="C459" s="23" t="s">
        <v>87</v>
      </c>
      <c r="D459" t="s">
        <v>88</v>
      </c>
      <c r="E459" t="s">
        <v>89</v>
      </c>
      <c r="F459" t="s">
        <v>90</v>
      </c>
      <c r="G459" t="s">
        <v>91</v>
      </c>
      <c r="H459" s="23" t="s">
        <v>92</v>
      </c>
      <c r="I459" s="23" t="s">
        <v>119</v>
      </c>
      <c r="J459" t="s">
        <v>3344</v>
      </c>
      <c r="K459" s="23" t="s">
        <v>95</v>
      </c>
      <c r="L459" s="20" t="s">
        <v>3345</v>
      </c>
      <c r="M459" s="28" t="s">
        <v>3346</v>
      </c>
      <c r="N459" s="23"/>
      <c r="O459" s="23" t="s">
        <v>98</v>
      </c>
      <c r="P459" s="20" t="s">
        <v>538</v>
      </c>
      <c r="Q459" s="20" t="s">
        <v>538</v>
      </c>
      <c r="R459" t="s">
        <v>3347</v>
      </c>
      <c r="S459" t="s">
        <v>3348</v>
      </c>
      <c r="T459" t="s">
        <v>3349</v>
      </c>
      <c r="U459" s="29">
        <v>108150000</v>
      </c>
      <c r="V459" s="29">
        <v>108150000</v>
      </c>
      <c r="W459" s="60">
        <v>10815000</v>
      </c>
      <c r="X459" s="60">
        <v>0</v>
      </c>
      <c r="Y459" s="23" t="s">
        <v>104</v>
      </c>
      <c r="Z459" t="s">
        <v>98</v>
      </c>
      <c r="AA459" t="s">
        <v>105</v>
      </c>
      <c r="AB459" s="30">
        <f>+Tabla3[[#This Row],[VALOR DEL CONTRATO
(EN NUMEROS)]]-Tabla3[[#This Row],[VALOR RECURSOS (MADS/FONAM)]]</f>
        <v>0</v>
      </c>
      <c r="AC459" s="30"/>
      <c r="AD459" s="30"/>
      <c r="AE459" s="24">
        <v>5224</v>
      </c>
      <c r="AF459" s="61">
        <v>45295</v>
      </c>
      <c r="AG459" s="23">
        <v>72924</v>
      </c>
      <c r="AH459" s="53">
        <v>45329</v>
      </c>
      <c r="AI459" s="32" t="s">
        <v>106</v>
      </c>
      <c r="AJ459" t="s">
        <v>2797</v>
      </c>
      <c r="AK459" s="33"/>
      <c r="AL459" t="s">
        <v>98</v>
      </c>
      <c r="AM459" s="26">
        <v>45328</v>
      </c>
      <c r="AN459" s="23" t="s">
        <v>108</v>
      </c>
      <c r="AO459" s="23" t="s">
        <v>108</v>
      </c>
      <c r="AP459" t="s">
        <v>109</v>
      </c>
      <c r="AQ459" t="s">
        <v>3350</v>
      </c>
      <c r="AR459" t="s">
        <v>3351</v>
      </c>
      <c r="AS459" s="20" t="s">
        <v>538</v>
      </c>
      <c r="AT459" s="23">
        <v>80111600</v>
      </c>
      <c r="AU459" s="20" t="s">
        <v>3352</v>
      </c>
      <c r="AV459" s="23" t="s">
        <v>113</v>
      </c>
      <c r="AW459" s="20" t="s">
        <v>114</v>
      </c>
      <c r="AX459" s="53">
        <v>45329</v>
      </c>
      <c r="AY459" s="23" t="s">
        <v>115</v>
      </c>
      <c r="AZ459" s="53">
        <v>45329</v>
      </c>
      <c r="BA459" s="26">
        <v>45329</v>
      </c>
      <c r="BB459" s="62">
        <v>45632</v>
      </c>
      <c r="BC459" s="35">
        <f>+Tabla3[[#This Row],[FECHA TERMINACION
(INICIAL)]]-Tabla3[[#This Row],[FECHA INICIO]]</f>
        <v>303</v>
      </c>
      <c r="BD459" s="65">
        <f>+Tabla3[[#This Row],[PLAZO DE EJECUCIÓN EN DÍAS (INICIAL)]]/30</f>
        <v>10.1</v>
      </c>
      <c r="BE459" t="s">
        <v>3353</v>
      </c>
      <c r="BF459" s="29">
        <f>+[1]BD_2!E461</f>
        <v>0</v>
      </c>
      <c r="BG459" s="29">
        <f>[1]BD_2!BA461</f>
        <v>8652000</v>
      </c>
      <c r="BH459" s="23">
        <f>[1]BD_2!CF461</f>
        <v>24</v>
      </c>
      <c r="BI459" s="23">
        <f>+COUNTIF(Tabla3[[#This Row],[VALOR REDUCIDO]:[TOTAL TIEMPO PRORROGADO EN DÍAS
]],"&lt;&gt;0")</f>
        <v>2</v>
      </c>
      <c r="BJ459" s="23" t="str">
        <f>+[1]BD_2!CG461</f>
        <v>2 NO</v>
      </c>
      <c r="BK459" s="26" t="str">
        <f>[1]BD_2!CL461</f>
        <v>2 NO</v>
      </c>
      <c r="BL459" s="23" t="s">
        <v>98</v>
      </c>
      <c r="BM459">
        <f t="shared" si="39"/>
        <v>327</v>
      </c>
      <c r="BN459" s="36">
        <f t="shared" si="40"/>
        <v>45329</v>
      </c>
      <c r="BO459" s="36">
        <f t="shared" si="41"/>
        <v>45656</v>
      </c>
      <c r="BP459" s="37" t="e">
        <f>IF(((#REF!-$BN459)/($BO459-$BN459))&gt;=100%,100%,((#REF!-$BN459)/($BO459-$BN459)))</f>
        <v>#REF!</v>
      </c>
      <c r="BQ459" s="29">
        <f t="shared" si="37"/>
        <v>116802000</v>
      </c>
      <c r="BR459" s="23" t="e">
        <f>+IF(BK459="1 SI","FINALIZADO",IF($BO459&lt;=#REF!,"FINALIZADO","EJECUCIÓN"))</f>
        <v>#REF!</v>
      </c>
      <c r="BS459" s="23">
        <v>116802000</v>
      </c>
      <c r="BT459" s="23">
        <f>+Tabla3[[#This Row],[VALOR TOTAL DE CONTRATO (ANTES DE LIQUIDACIÓN - LIBERACIÓN DE SALDOS)]]-Tabla3[[#This Row],[RECURSO TOTALES DESEMBOLSADOS]]</f>
        <v>0</v>
      </c>
      <c r="BU459" s="66"/>
      <c r="BW459" s="23" t="s">
        <v>98</v>
      </c>
      <c r="BX459" s="23" t="str">
        <f t="shared" si="38"/>
        <v>febrero</v>
      </c>
      <c r="BY459" s="23" t="s">
        <v>113</v>
      </c>
      <c r="BZ459" s="23" t="s">
        <v>113</v>
      </c>
      <c r="CA459" s="23" t="s">
        <v>113</v>
      </c>
      <c r="CB459" t="s">
        <v>117</v>
      </c>
      <c r="CC459" t="s">
        <v>118</v>
      </c>
    </row>
    <row r="460" spans="1:81" x14ac:dyDescent="0.25">
      <c r="A460" s="23">
        <v>2024</v>
      </c>
      <c r="B460" s="25">
        <v>433</v>
      </c>
      <c r="C460" s="23" t="s">
        <v>87</v>
      </c>
      <c r="D460" t="s">
        <v>88</v>
      </c>
      <c r="E460" t="s">
        <v>89</v>
      </c>
      <c r="F460" t="s">
        <v>90</v>
      </c>
      <c r="G460" t="s">
        <v>91</v>
      </c>
      <c r="H460" s="23" t="s">
        <v>92</v>
      </c>
      <c r="I460" s="23" t="s">
        <v>119</v>
      </c>
      <c r="J460" t="s">
        <v>3354</v>
      </c>
      <c r="K460" s="23" t="s">
        <v>95</v>
      </c>
      <c r="L460" s="20" t="s">
        <v>121</v>
      </c>
      <c r="M460" s="28" t="s">
        <v>3355</v>
      </c>
      <c r="N460" s="23"/>
      <c r="O460" s="23" t="s">
        <v>98</v>
      </c>
      <c r="P460" s="20" t="s">
        <v>100</v>
      </c>
      <c r="Q460" s="20" t="s">
        <v>100</v>
      </c>
      <c r="R460" t="s">
        <v>3091</v>
      </c>
      <c r="S460" t="s">
        <v>2139</v>
      </c>
      <c r="T460" t="s">
        <v>3356</v>
      </c>
      <c r="U460" s="29">
        <v>126000000</v>
      </c>
      <c r="V460" s="29">
        <v>126000000</v>
      </c>
      <c r="W460" s="60">
        <v>14000000</v>
      </c>
      <c r="X460" s="60">
        <v>0</v>
      </c>
      <c r="Y460" s="23" t="s">
        <v>104</v>
      </c>
      <c r="Z460" t="s">
        <v>98</v>
      </c>
      <c r="AA460" t="s">
        <v>105</v>
      </c>
      <c r="AB460" s="30">
        <f>+Tabla3[[#This Row],[VALOR DEL CONTRATO
(EN NUMEROS)]]-Tabla3[[#This Row],[VALOR RECURSOS (MADS/FONAM)]]</f>
        <v>0</v>
      </c>
      <c r="AC460" s="30"/>
      <c r="AD460" s="30"/>
      <c r="AE460" s="24">
        <v>1824</v>
      </c>
      <c r="AF460" s="61">
        <v>45294</v>
      </c>
      <c r="AG460" s="23">
        <v>62224</v>
      </c>
      <c r="AH460" s="53">
        <v>45324</v>
      </c>
      <c r="AI460" s="32" t="s">
        <v>106</v>
      </c>
      <c r="AJ460" t="s">
        <v>107</v>
      </c>
      <c r="AK460" s="33"/>
      <c r="AL460" t="s">
        <v>98</v>
      </c>
      <c r="AM460" s="26">
        <v>45323</v>
      </c>
      <c r="AN460" s="23" t="s">
        <v>3357</v>
      </c>
      <c r="AO460" s="23" t="s">
        <v>3358</v>
      </c>
      <c r="AP460" t="s">
        <v>109</v>
      </c>
      <c r="AQ460" t="s">
        <v>1482</v>
      </c>
      <c r="AR460" t="s">
        <v>2141</v>
      </c>
      <c r="AS460" t="s">
        <v>2142</v>
      </c>
      <c r="AT460" s="23">
        <v>80111600</v>
      </c>
      <c r="AU460" s="20" t="s">
        <v>3359</v>
      </c>
      <c r="AV460" s="23" t="s">
        <v>113</v>
      </c>
      <c r="AW460" s="20" t="s">
        <v>114</v>
      </c>
      <c r="AX460" s="53">
        <v>45323</v>
      </c>
      <c r="AY460" s="23" t="s">
        <v>115</v>
      </c>
      <c r="AZ460" s="53">
        <v>45323</v>
      </c>
      <c r="BA460" s="26">
        <v>45324</v>
      </c>
      <c r="BB460" s="62">
        <v>45597</v>
      </c>
      <c r="BC460" s="35">
        <f>+Tabla3[[#This Row],[FECHA TERMINACION
(INICIAL)]]-Tabla3[[#This Row],[FECHA INICIO]]</f>
        <v>273</v>
      </c>
      <c r="BD460" s="65">
        <f>+Tabla3[[#This Row],[PLAZO DE EJECUCIÓN EN DÍAS (INICIAL)]]/30</f>
        <v>9.1</v>
      </c>
      <c r="BE460" t="s">
        <v>1491</v>
      </c>
      <c r="BF460" s="29">
        <f>+[1]BD_2!E462</f>
        <v>0</v>
      </c>
      <c r="BG460" s="29">
        <f>[1]BD_2!BA462</f>
        <v>26133333</v>
      </c>
      <c r="BH460" s="23">
        <f>[1]BD_2!CF462</f>
        <v>56</v>
      </c>
      <c r="BI460" s="23">
        <f>+COUNTIF(Tabla3[[#This Row],[VALOR REDUCIDO]:[TOTAL TIEMPO PRORROGADO EN DÍAS
]],"&lt;&gt;0")</f>
        <v>2</v>
      </c>
      <c r="BJ460" s="23" t="str">
        <f>+[1]BD_2!CG462</f>
        <v>2 NO</v>
      </c>
      <c r="BK460" s="26" t="str">
        <f>[1]BD_2!CL462</f>
        <v>2 NO</v>
      </c>
      <c r="BL460" s="23" t="s">
        <v>98</v>
      </c>
      <c r="BM460">
        <f t="shared" si="39"/>
        <v>329</v>
      </c>
      <c r="BN460" s="36">
        <f t="shared" si="40"/>
        <v>45324</v>
      </c>
      <c r="BO460" s="36">
        <f t="shared" si="41"/>
        <v>45653</v>
      </c>
      <c r="BP460" s="37" t="e">
        <f>IF(((#REF!-$BN460)/($BO460-$BN460))&gt;=100%,100%,((#REF!-$BN460)/($BO460-$BN460)))</f>
        <v>#REF!</v>
      </c>
      <c r="BQ460" s="29">
        <f t="shared" si="37"/>
        <v>152133333</v>
      </c>
      <c r="BR460" s="23" t="e">
        <f>+IF(BK460="1 SI","FINALIZADO",IF($BO460&lt;=#REF!,"FINALIZADO","EJECUCIÓN"))</f>
        <v>#REF!</v>
      </c>
      <c r="BS460" s="23">
        <v>152133333</v>
      </c>
      <c r="BT460" s="23">
        <f>+Tabla3[[#This Row],[VALOR TOTAL DE CONTRATO (ANTES DE LIQUIDACIÓN - LIBERACIÓN DE SALDOS)]]-Tabla3[[#This Row],[RECURSO TOTALES DESEMBOLSADOS]]</f>
        <v>0</v>
      </c>
      <c r="BU460" s="66"/>
      <c r="BW460" s="23" t="s">
        <v>98</v>
      </c>
      <c r="BX460" s="23" t="str">
        <f t="shared" si="38"/>
        <v>febrero</v>
      </c>
      <c r="BY460" s="23" t="s">
        <v>113</v>
      </c>
      <c r="BZ460" s="23" t="s">
        <v>113</v>
      </c>
      <c r="CA460" s="23" t="s">
        <v>113</v>
      </c>
      <c r="CB460" t="s">
        <v>117</v>
      </c>
      <c r="CC460" t="s">
        <v>118</v>
      </c>
    </row>
    <row r="461" spans="1:81" x14ac:dyDescent="0.25">
      <c r="A461" s="23">
        <v>2024</v>
      </c>
      <c r="B461" s="25">
        <v>434</v>
      </c>
      <c r="C461" s="23" t="s">
        <v>87</v>
      </c>
      <c r="D461" t="s">
        <v>88</v>
      </c>
      <c r="E461" t="s">
        <v>89</v>
      </c>
      <c r="F461" t="s">
        <v>90</v>
      </c>
      <c r="G461" t="s">
        <v>91</v>
      </c>
      <c r="H461" s="23" t="s">
        <v>92</v>
      </c>
      <c r="I461" s="23" t="s">
        <v>119</v>
      </c>
      <c r="J461" t="s">
        <v>3360</v>
      </c>
      <c r="K461" s="23" t="s">
        <v>95</v>
      </c>
      <c r="L461" s="20" t="s">
        <v>2001</v>
      </c>
      <c r="M461" s="28" t="s">
        <v>3361</v>
      </c>
      <c r="N461" s="23"/>
      <c r="O461" s="23" t="s">
        <v>98</v>
      </c>
      <c r="P461" s="20" t="s">
        <v>693</v>
      </c>
      <c r="Q461" s="20" t="s">
        <v>693</v>
      </c>
      <c r="R461" t="s">
        <v>3362</v>
      </c>
      <c r="S461" t="s">
        <v>3363</v>
      </c>
      <c r="T461" t="s">
        <v>3364</v>
      </c>
      <c r="U461" s="29">
        <v>85333333</v>
      </c>
      <c r="V461" s="29">
        <v>85333333</v>
      </c>
      <c r="W461" s="60">
        <v>8000000</v>
      </c>
      <c r="X461" s="29">
        <v>0</v>
      </c>
      <c r="Y461" s="23" t="s">
        <v>104</v>
      </c>
      <c r="Z461" t="s">
        <v>98</v>
      </c>
      <c r="AA461" t="s">
        <v>105</v>
      </c>
      <c r="AB461" s="30">
        <f>+Tabla3[[#This Row],[VALOR DEL CONTRATO
(EN NUMEROS)]]-Tabla3[[#This Row],[VALOR RECURSOS (MADS/FONAM)]]</f>
        <v>0</v>
      </c>
      <c r="AC461" s="30"/>
      <c r="AD461" s="30"/>
      <c r="AE461" s="24">
        <v>2324</v>
      </c>
      <c r="AF461" s="61">
        <v>45294</v>
      </c>
      <c r="AG461" s="23">
        <v>75924</v>
      </c>
      <c r="AH461" s="53">
        <v>45330</v>
      </c>
      <c r="AI461" s="32" t="s">
        <v>106</v>
      </c>
      <c r="AJ461" t="s">
        <v>2030</v>
      </c>
      <c r="AK461" s="33"/>
      <c r="AL461" t="s">
        <v>98</v>
      </c>
      <c r="AM461" s="26">
        <v>45328</v>
      </c>
      <c r="AN461" s="23" t="s">
        <v>108</v>
      </c>
      <c r="AO461" s="23" t="s">
        <v>108</v>
      </c>
      <c r="AP461" t="s">
        <v>109</v>
      </c>
      <c r="AQ461" t="s">
        <v>3365</v>
      </c>
      <c r="AR461" t="s">
        <v>3366</v>
      </c>
      <c r="AS461" t="s">
        <v>700</v>
      </c>
      <c r="AT461" s="23">
        <v>80111600</v>
      </c>
      <c r="AU461" s="20" t="s">
        <v>3367</v>
      </c>
      <c r="AV461" s="23" t="s">
        <v>113</v>
      </c>
      <c r="AW461" s="20" t="s">
        <v>114</v>
      </c>
      <c r="AX461" s="53">
        <v>45328</v>
      </c>
      <c r="AY461" s="23" t="s">
        <v>115</v>
      </c>
      <c r="AZ461" s="53">
        <v>45328</v>
      </c>
      <c r="BA461" s="26">
        <v>45330</v>
      </c>
      <c r="BB461" s="62">
        <v>45653</v>
      </c>
      <c r="BC461" s="35">
        <f>+Tabla3[[#This Row],[FECHA TERMINACION
(INICIAL)]]-Tabla3[[#This Row],[FECHA INICIO]]</f>
        <v>323</v>
      </c>
      <c r="BD461" s="65">
        <f>+Tabla3[[#This Row],[PLAZO DE EJECUCIÓN EN DÍAS (INICIAL)]]/30</f>
        <v>10.766666666666667</v>
      </c>
      <c r="BE461" t="s">
        <v>3368</v>
      </c>
      <c r="BF461" s="29">
        <f>+[1]BD_2!E463</f>
        <v>32000000</v>
      </c>
      <c r="BG461" s="29">
        <f>[1]BD_2!BA463</f>
        <v>0</v>
      </c>
      <c r="BH461" s="23">
        <f>[1]BD_2!CF463</f>
        <v>0</v>
      </c>
      <c r="BI461" s="23">
        <f>+COUNTIF(Tabla3[[#This Row],[VALOR REDUCIDO]:[TOTAL TIEMPO PRORROGADO EN DÍAS
]],"&lt;&gt;0")</f>
        <v>1</v>
      </c>
      <c r="BJ461" s="23" t="str">
        <f>+[1]BD_2!CG463</f>
        <v>2 NO</v>
      </c>
      <c r="BK461" s="26" t="str">
        <f>[1]BD_2!CL463</f>
        <v>2 NO</v>
      </c>
      <c r="BL461" s="23" t="s">
        <v>98</v>
      </c>
      <c r="BM461">
        <f t="shared" si="39"/>
        <v>323</v>
      </c>
      <c r="BN461" s="36">
        <f t="shared" si="40"/>
        <v>45330</v>
      </c>
      <c r="BO461" s="36">
        <f t="shared" si="41"/>
        <v>45653</v>
      </c>
      <c r="BP461" s="37" t="e">
        <f>IF(((#REF!-$BN461)/($BO461-$BN461))&gt;=100%,100%,((#REF!-$BN461)/($BO461-$BN461)))</f>
        <v>#REF!</v>
      </c>
      <c r="BQ461" s="29">
        <f t="shared" si="37"/>
        <v>53333333</v>
      </c>
      <c r="BR461" s="23" t="e">
        <f>+IF(BK461="1 SI","FINALIZADO",IF($BO461&lt;=#REF!,"FINALIZADO","EJECUCIÓN"))</f>
        <v>#REF!</v>
      </c>
      <c r="BS461" s="23">
        <v>53333333</v>
      </c>
      <c r="BT461" s="23">
        <f>+Tabla3[[#This Row],[VALOR TOTAL DE CONTRATO (ANTES DE LIQUIDACIÓN - LIBERACIÓN DE SALDOS)]]-Tabla3[[#This Row],[RECURSO TOTALES DESEMBOLSADOS]]</f>
        <v>0</v>
      </c>
      <c r="BU461" s="66"/>
      <c r="BW461" s="23" t="s">
        <v>98</v>
      </c>
      <c r="BX461" s="23" t="str">
        <f t="shared" si="38"/>
        <v>febrero</v>
      </c>
      <c r="BY461" s="23" t="s">
        <v>113</v>
      </c>
      <c r="BZ461" s="23" t="s">
        <v>113</v>
      </c>
      <c r="CA461" s="23" t="s">
        <v>113</v>
      </c>
      <c r="CB461" t="s">
        <v>117</v>
      </c>
      <c r="CC461" t="s">
        <v>118</v>
      </c>
    </row>
    <row r="462" spans="1:81" x14ac:dyDescent="0.25">
      <c r="A462" s="23">
        <v>2024</v>
      </c>
      <c r="B462" s="25">
        <v>435</v>
      </c>
      <c r="C462" s="23" t="s">
        <v>87</v>
      </c>
      <c r="D462" t="s">
        <v>88</v>
      </c>
      <c r="E462" t="s">
        <v>89</v>
      </c>
      <c r="F462" t="s">
        <v>90</v>
      </c>
      <c r="G462" t="s">
        <v>91</v>
      </c>
      <c r="H462" s="23" t="s">
        <v>92</v>
      </c>
      <c r="I462" s="23" t="s">
        <v>119</v>
      </c>
      <c r="J462" t="s">
        <v>3369</v>
      </c>
      <c r="K462" s="23" t="s">
        <v>95</v>
      </c>
      <c r="L462" s="20" t="s">
        <v>3370</v>
      </c>
      <c r="M462" s="28" t="s">
        <v>3371</v>
      </c>
      <c r="N462" s="23"/>
      <c r="O462" s="23" t="s">
        <v>98</v>
      </c>
      <c r="P462" s="20" t="s">
        <v>693</v>
      </c>
      <c r="Q462" s="20" t="s">
        <v>693</v>
      </c>
      <c r="R462" t="s">
        <v>3372</v>
      </c>
      <c r="S462" t="s">
        <v>3373</v>
      </c>
      <c r="T462" t="s">
        <v>3374</v>
      </c>
      <c r="U462" s="29">
        <v>74666667</v>
      </c>
      <c r="V462" s="29">
        <v>74666667</v>
      </c>
      <c r="W462" s="60">
        <v>7000000</v>
      </c>
      <c r="X462" s="60">
        <v>0</v>
      </c>
      <c r="Y462" s="23" t="s">
        <v>104</v>
      </c>
      <c r="Z462" t="s">
        <v>98</v>
      </c>
      <c r="AA462" t="s">
        <v>105</v>
      </c>
      <c r="AB462" s="30">
        <f>+Tabla3[[#This Row],[VALOR DEL CONTRATO
(EN NUMEROS)]]-Tabla3[[#This Row],[VALOR RECURSOS (MADS/FONAM)]]</f>
        <v>0</v>
      </c>
      <c r="AC462" s="30"/>
      <c r="AD462" s="30"/>
      <c r="AE462" s="24">
        <v>1924</v>
      </c>
      <c r="AF462" s="61">
        <v>45294</v>
      </c>
      <c r="AG462" s="23">
        <v>65824</v>
      </c>
      <c r="AH462" s="53">
        <v>45327</v>
      </c>
      <c r="AI462" s="32" t="s">
        <v>106</v>
      </c>
      <c r="AJ462" t="s">
        <v>1372</v>
      </c>
      <c r="AK462" s="33"/>
      <c r="AL462" t="s">
        <v>98</v>
      </c>
      <c r="AM462" s="26">
        <v>45323</v>
      </c>
      <c r="AN462" s="23" t="s">
        <v>108</v>
      </c>
      <c r="AO462" s="23" t="s">
        <v>108</v>
      </c>
      <c r="AP462" t="s">
        <v>109</v>
      </c>
      <c r="AQ462" t="s">
        <v>2991</v>
      </c>
      <c r="AR462" t="s">
        <v>2992</v>
      </c>
      <c r="AS462" t="s">
        <v>700</v>
      </c>
      <c r="AT462" s="23">
        <v>80111600</v>
      </c>
      <c r="AU462" s="20" t="s">
        <v>3375</v>
      </c>
      <c r="AV462" s="23" t="s">
        <v>113</v>
      </c>
      <c r="AW462" s="20" t="s">
        <v>114</v>
      </c>
      <c r="AX462" s="53">
        <v>45324</v>
      </c>
      <c r="AY462" s="23" t="s">
        <v>115</v>
      </c>
      <c r="AZ462" s="53">
        <v>45324</v>
      </c>
      <c r="BA462" s="26">
        <v>45327</v>
      </c>
      <c r="BB462" s="62">
        <v>45650</v>
      </c>
      <c r="BC462" s="35">
        <f>+Tabla3[[#This Row],[FECHA TERMINACION
(INICIAL)]]-Tabla3[[#This Row],[FECHA INICIO]]</f>
        <v>323</v>
      </c>
      <c r="BD462" s="65">
        <f>+Tabla3[[#This Row],[PLAZO DE EJECUCIÓN EN DÍAS (INICIAL)]]/30</f>
        <v>10.766666666666667</v>
      </c>
      <c r="BE462" t="s">
        <v>3376</v>
      </c>
      <c r="BF462" s="29">
        <f>+[1]BD_2!E464</f>
        <v>0</v>
      </c>
      <c r="BG462" s="29">
        <f>[1]BD_2!BA464</f>
        <v>1400000</v>
      </c>
      <c r="BH462" s="23">
        <f>[1]BD_2!CF464</f>
        <v>6</v>
      </c>
      <c r="BI462" s="23">
        <f>+COUNTIF(Tabla3[[#This Row],[VALOR REDUCIDO]:[TOTAL TIEMPO PRORROGADO EN DÍAS
]],"&lt;&gt;0")</f>
        <v>2</v>
      </c>
      <c r="BJ462" s="23" t="str">
        <f>+[1]BD_2!CG464</f>
        <v>2 NO</v>
      </c>
      <c r="BK462" s="26" t="str">
        <f>[1]BD_2!CL464</f>
        <v>2 NO</v>
      </c>
      <c r="BL462" s="23" t="s">
        <v>98</v>
      </c>
      <c r="BM462">
        <f t="shared" si="39"/>
        <v>329</v>
      </c>
      <c r="BN462" s="36">
        <f t="shared" si="40"/>
        <v>45327</v>
      </c>
      <c r="BO462" s="36">
        <f t="shared" si="41"/>
        <v>45656</v>
      </c>
      <c r="BP462" s="37" t="e">
        <f>IF(((#REF!-$BN462)/($BO462-$BN462))&gt;=100%,100%,((#REF!-$BN462)/($BO462-$BN462)))</f>
        <v>#REF!</v>
      </c>
      <c r="BQ462" s="29">
        <f t="shared" si="37"/>
        <v>76066667</v>
      </c>
      <c r="BR462" s="23" t="e">
        <f>+IF(BK462="1 SI","FINALIZADO",IF($BO462&lt;=#REF!,"FINALIZADO","EJECUCIÓN"))</f>
        <v>#REF!</v>
      </c>
      <c r="BS462" s="23">
        <v>76066667</v>
      </c>
      <c r="BT462" s="23">
        <f>+Tabla3[[#This Row],[VALOR TOTAL DE CONTRATO (ANTES DE LIQUIDACIÓN - LIBERACIÓN DE SALDOS)]]-Tabla3[[#This Row],[RECURSO TOTALES DESEMBOLSADOS]]</f>
        <v>0</v>
      </c>
      <c r="BU462" s="66"/>
      <c r="BW462" s="23" t="s">
        <v>98</v>
      </c>
      <c r="BX462" s="23" t="str">
        <f t="shared" si="38"/>
        <v>febrero</v>
      </c>
      <c r="BY462" s="23" t="s">
        <v>113</v>
      </c>
      <c r="BZ462" s="23" t="s">
        <v>113</v>
      </c>
      <c r="CA462" s="23" t="s">
        <v>113</v>
      </c>
      <c r="CB462" t="s">
        <v>117</v>
      </c>
      <c r="CC462" t="s">
        <v>118</v>
      </c>
    </row>
    <row r="463" spans="1:81" x14ac:dyDescent="0.25">
      <c r="A463" s="23">
        <v>2024</v>
      </c>
      <c r="B463" s="25">
        <v>436</v>
      </c>
      <c r="C463" s="23" t="s">
        <v>87</v>
      </c>
      <c r="D463" t="s">
        <v>88</v>
      </c>
      <c r="E463" t="s">
        <v>89</v>
      </c>
      <c r="F463" t="s">
        <v>90</v>
      </c>
      <c r="G463" t="s">
        <v>91</v>
      </c>
      <c r="H463" s="23" t="s">
        <v>92</v>
      </c>
      <c r="I463" s="23" t="s">
        <v>119</v>
      </c>
      <c r="J463" t="s">
        <v>3377</v>
      </c>
      <c r="K463" s="23" t="s">
        <v>95</v>
      </c>
      <c r="L463" s="20" t="s">
        <v>1824</v>
      </c>
      <c r="M463" s="28" t="s">
        <v>3378</v>
      </c>
      <c r="N463" s="23"/>
      <c r="O463" s="23" t="s">
        <v>98</v>
      </c>
      <c r="P463" s="20" t="s">
        <v>693</v>
      </c>
      <c r="Q463" s="20" t="s">
        <v>693</v>
      </c>
      <c r="R463" t="s">
        <v>3379</v>
      </c>
      <c r="S463" t="s">
        <v>3380</v>
      </c>
      <c r="T463" t="s">
        <v>3381</v>
      </c>
      <c r="U463" s="29">
        <v>55466667</v>
      </c>
      <c r="V463" s="29">
        <v>55466667</v>
      </c>
      <c r="W463" s="60">
        <v>5200000</v>
      </c>
      <c r="X463" s="60">
        <v>0</v>
      </c>
      <c r="Y463" s="23" t="s">
        <v>104</v>
      </c>
      <c r="Z463" t="s">
        <v>98</v>
      </c>
      <c r="AA463" t="s">
        <v>105</v>
      </c>
      <c r="AB463" s="30">
        <f>+Tabla3[[#This Row],[VALOR DEL CONTRATO
(EN NUMEROS)]]-Tabla3[[#This Row],[VALOR RECURSOS (MADS/FONAM)]]</f>
        <v>0</v>
      </c>
      <c r="AC463" s="30"/>
      <c r="AD463" s="30"/>
      <c r="AE463" s="24">
        <v>3524</v>
      </c>
      <c r="AF463" s="61">
        <v>45294</v>
      </c>
      <c r="AG463" s="23">
        <v>72424</v>
      </c>
      <c r="AH463" s="53">
        <v>46425</v>
      </c>
      <c r="AI463" s="32" t="s">
        <v>106</v>
      </c>
      <c r="AJ463" t="s">
        <v>697</v>
      </c>
      <c r="AK463" s="33"/>
      <c r="AL463" t="s">
        <v>98</v>
      </c>
      <c r="AM463" s="26">
        <v>45327</v>
      </c>
      <c r="AN463" s="23" t="s">
        <v>108</v>
      </c>
      <c r="AO463" s="23" t="s">
        <v>108</v>
      </c>
      <c r="AP463" t="s">
        <v>109</v>
      </c>
      <c r="AQ463" t="s">
        <v>698</v>
      </c>
      <c r="AR463" t="s">
        <v>699</v>
      </c>
      <c r="AS463" t="s">
        <v>700</v>
      </c>
      <c r="AT463" s="23">
        <v>80111600</v>
      </c>
      <c r="AU463" s="20" t="s">
        <v>3382</v>
      </c>
      <c r="AV463" s="23" t="s">
        <v>113</v>
      </c>
      <c r="AW463" s="20" t="s">
        <v>114</v>
      </c>
      <c r="AX463" s="53">
        <v>45327</v>
      </c>
      <c r="AY463" s="23" t="s">
        <v>115</v>
      </c>
      <c r="AZ463" s="53">
        <v>45327</v>
      </c>
      <c r="BA463" s="26">
        <v>45329</v>
      </c>
      <c r="BB463" s="62">
        <v>45650</v>
      </c>
      <c r="BC463" s="35">
        <f>+Tabla3[[#This Row],[FECHA TERMINACION
(INICIAL)]]-Tabla3[[#This Row],[FECHA INICIO]]</f>
        <v>321</v>
      </c>
      <c r="BD463" s="65">
        <f>+Tabla3[[#This Row],[PLAZO DE EJECUCIÓN EN DÍAS (INICIAL)]]/30</f>
        <v>10.7</v>
      </c>
      <c r="BE463" t="s">
        <v>3383</v>
      </c>
      <c r="BF463" s="29">
        <f>+[1]BD_2!E465</f>
        <v>0</v>
      </c>
      <c r="BG463" s="29">
        <f>[1]BD_2!BA465</f>
        <v>693333</v>
      </c>
      <c r="BH463" s="23">
        <f>[1]BD_2!CF465</f>
        <v>0</v>
      </c>
      <c r="BI463" s="23">
        <f>+COUNTIF(Tabla3[[#This Row],[VALOR REDUCIDO]:[TOTAL TIEMPO PRORROGADO EN DÍAS
]],"&lt;&gt;0")</f>
        <v>1</v>
      </c>
      <c r="BJ463" s="23" t="str">
        <f>+[1]BD_2!CG465</f>
        <v>2 NO</v>
      </c>
      <c r="BK463" s="26" t="str">
        <f>[1]BD_2!CL465</f>
        <v>2 NO</v>
      </c>
      <c r="BL463" s="23" t="s">
        <v>98</v>
      </c>
      <c r="BM463">
        <f t="shared" si="39"/>
        <v>321</v>
      </c>
      <c r="BN463" s="36">
        <f t="shared" si="40"/>
        <v>45329</v>
      </c>
      <c r="BO463" s="36">
        <f t="shared" si="41"/>
        <v>45650</v>
      </c>
      <c r="BP463" s="37" t="e">
        <f>IF(((#REF!-$BN463)/($BO463-$BN463))&gt;=100%,100%,((#REF!-$BN463)/($BO463-$BN463)))</f>
        <v>#REF!</v>
      </c>
      <c r="BQ463" s="29">
        <f t="shared" si="37"/>
        <v>56160000</v>
      </c>
      <c r="BR463" s="23" t="e">
        <f>+IF(BK463="1 SI","FINALIZADO",IF($BO463&lt;=#REF!,"FINALIZADO","EJECUCIÓN"))</f>
        <v>#REF!</v>
      </c>
      <c r="BS463" s="23">
        <v>56160000</v>
      </c>
      <c r="BT463" s="23">
        <f>+Tabla3[[#This Row],[VALOR TOTAL DE CONTRATO (ANTES DE LIQUIDACIÓN - LIBERACIÓN DE SALDOS)]]-Tabla3[[#This Row],[RECURSO TOTALES DESEMBOLSADOS]]</f>
        <v>0</v>
      </c>
      <c r="BU463" s="66"/>
      <c r="BW463" s="23" t="s">
        <v>98</v>
      </c>
      <c r="BX463" s="23" t="str">
        <f t="shared" si="38"/>
        <v>febrero</v>
      </c>
      <c r="BY463" s="23" t="s">
        <v>113</v>
      </c>
      <c r="BZ463" s="23" t="s">
        <v>113</v>
      </c>
      <c r="CA463" s="23" t="s">
        <v>113</v>
      </c>
      <c r="CB463" t="s">
        <v>117</v>
      </c>
      <c r="CC463" t="s">
        <v>118</v>
      </c>
    </row>
    <row r="464" spans="1:81" x14ac:dyDescent="0.25">
      <c r="A464" s="23">
        <v>2024</v>
      </c>
      <c r="B464" s="25">
        <v>437</v>
      </c>
      <c r="C464" s="23" t="s">
        <v>87</v>
      </c>
      <c r="D464" t="s">
        <v>88</v>
      </c>
      <c r="E464" t="s">
        <v>89</v>
      </c>
      <c r="F464" t="s">
        <v>90</v>
      </c>
      <c r="G464" t="s">
        <v>91</v>
      </c>
      <c r="H464" s="23" t="s">
        <v>92</v>
      </c>
      <c r="I464" s="23" t="s">
        <v>119</v>
      </c>
      <c r="J464" t="s">
        <v>3384</v>
      </c>
      <c r="K464" s="23" t="s">
        <v>95</v>
      </c>
      <c r="L464" s="20" t="s">
        <v>1075</v>
      </c>
      <c r="M464" s="28" t="s">
        <v>3385</v>
      </c>
      <c r="N464" s="23"/>
      <c r="O464" s="23" t="s">
        <v>98</v>
      </c>
      <c r="P464" s="20" t="s">
        <v>693</v>
      </c>
      <c r="Q464" s="20" t="s">
        <v>693</v>
      </c>
      <c r="R464" t="s">
        <v>3386</v>
      </c>
      <c r="S464" t="s">
        <v>3387</v>
      </c>
      <c r="T464" t="s">
        <v>3388</v>
      </c>
      <c r="U464" s="29">
        <v>80000000</v>
      </c>
      <c r="V464" s="29">
        <v>80000000</v>
      </c>
      <c r="W464" s="60">
        <v>7500000</v>
      </c>
      <c r="X464" s="60">
        <v>0</v>
      </c>
      <c r="Y464" s="23" t="s">
        <v>104</v>
      </c>
      <c r="Z464" t="s">
        <v>98</v>
      </c>
      <c r="AA464" t="s">
        <v>105</v>
      </c>
      <c r="AB464" s="30">
        <f>+Tabla3[[#This Row],[VALOR DEL CONTRATO
(EN NUMEROS)]]-Tabla3[[#This Row],[VALOR RECURSOS (MADS/FONAM)]]</f>
        <v>0</v>
      </c>
      <c r="AC464" s="30"/>
      <c r="AD464" s="30"/>
      <c r="AE464" s="24">
        <v>2524</v>
      </c>
      <c r="AF464" s="61">
        <v>45294</v>
      </c>
      <c r="AG464" s="23">
        <v>72324</v>
      </c>
      <c r="AH464" s="53">
        <v>46425</v>
      </c>
      <c r="AI464" s="32" t="s">
        <v>106</v>
      </c>
      <c r="AJ464" t="s">
        <v>2030</v>
      </c>
      <c r="AK464" s="33"/>
      <c r="AL464" t="s">
        <v>98</v>
      </c>
      <c r="AM464" s="26">
        <v>45327</v>
      </c>
      <c r="AN464" s="23" t="s">
        <v>108</v>
      </c>
      <c r="AO464" s="23" t="s">
        <v>108</v>
      </c>
      <c r="AP464" t="s">
        <v>109</v>
      </c>
      <c r="AQ464" t="s">
        <v>3084</v>
      </c>
      <c r="AR464" t="s">
        <v>3085</v>
      </c>
      <c r="AS464" t="s">
        <v>700</v>
      </c>
      <c r="AT464" s="23">
        <v>80111600</v>
      </c>
      <c r="AU464" s="20" t="s">
        <v>3389</v>
      </c>
      <c r="AV464" s="23" t="s">
        <v>113</v>
      </c>
      <c r="AW464" s="20" t="s">
        <v>114</v>
      </c>
      <c r="AX464" s="53">
        <v>45328</v>
      </c>
      <c r="AY464" s="23" t="s">
        <v>115</v>
      </c>
      <c r="AZ464" s="53">
        <v>45328</v>
      </c>
      <c r="BA464" s="26">
        <v>45329</v>
      </c>
      <c r="BB464" s="62">
        <v>45652</v>
      </c>
      <c r="BC464" s="35">
        <f>+Tabla3[[#This Row],[FECHA TERMINACION
(INICIAL)]]-Tabla3[[#This Row],[FECHA INICIO]]</f>
        <v>323</v>
      </c>
      <c r="BD464" s="65">
        <f>+Tabla3[[#This Row],[PLAZO DE EJECUCIÓN EN DÍAS (INICIAL)]]/30</f>
        <v>10.766666666666667</v>
      </c>
      <c r="BE464" t="s">
        <v>3390</v>
      </c>
      <c r="BF464" s="29">
        <f>+[1]BD_2!E466</f>
        <v>0</v>
      </c>
      <c r="BG464" s="29">
        <f>[1]BD_2!BA466</f>
        <v>0</v>
      </c>
      <c r="BH464" s="23">
        <f>[1]BD_2!CF466</f>
        <v>0</v>
      </c>
      <c r="BI464" s="23">
        <f>+COUNTIF(Tabla3[[#This Row],[VALOR REDUCIDO]:[TOTAL TIEMPO PRORROGADO EN DÍAS
]],"&lt;&gt;0")</f>
        <v>0</v>
      </c>
      <c r="BJ464" s="23" t="str">
        <f>+[1]BD_2!CG466</f>
        <v>2 NO</v>
      </c>
      <c r="BK464" s="26" t="str">
        <f>[1]BD_2!CL466</f>
        <v>2 NO</v>
      </c>
      <c r="BL464" s="23" t="s">
        <v>98</v>
      </c>
      <c r="BM464">
        <f t="shared" si="39"/>
        <v>323</v>
      </c>
      <c r="BN464" s="36">
        <f t="shared" si="40"/>
        <v>45329</v>
      </c>
      <c r="BO464" s="36">
        <f t="shared" si="41"/>
        <v>45652</v>
      </c>
      <c r="BP464" s="37" t="e">
        <f>IF(((#REF!-$BN464)/($BO464-$BN464))&gt;=100%,100%,((#REF!-$BN464)/($BO464-$BN464)))</f>
        <v>#REF!</v>
      </c>
      <c r="BQ464" s="29">
        <f t="shared" si="37"/>
        <v>80000000</v>
      </c>
      <c r="BR464" s="23" t="e">
        <f>+IF(BK464="1 SI","FINALIZADO",IF($BO464&lt;=#REF!,"FINALIZADO","EJECUCIÓN"))</f>
        <v>#REF!</v>
      </c>
      <c r="BS464" s="23">
        <v>80000000</v>
      </c>
      <c r="BT464" s="23">
        <f>+Tabla3[[#This Row],[VALOR TOTAL DE CONTRATO (ANTES DE LIQUIDACIÓN - LIBERACIÓN DE SALDOS)]]-Tabla3[[#This Row],[RECURSO TOTALES DESEMBOLSADOS]]</f>
        <v>0</v>
      </c>
      <c r="BU464" s="66"/>
      <c r="BW464" s="23" t="s">
        <v>98</v>
      </c>
      <c r="BX464" s="23" t="str">
        <f t="shared" si="38"/>
        <v>febrero</v>
      </c>
      <c r="BY464" s="23" t="s">
        <v>113</v>
      </c>
      <c r="BZ464" s="23" t="s">
        <v>113</v>
      </c>
      <c r="CA464" s="23" t="s">
        <v>113</v>
      </c>
      <c r="CB464" t="s">
        <v>117</v>
      </c>
      <c r="CC464" t="s">
        <v>118</v>
      </c>
    </row>
    <row r="465" spans="1:81" x14ac:dyDescent="0.25">
      <c r="A465" s="23">
        <v>2024</v>
      </c>
      <c r="B465" s="25">
        <v>438</v>
      </c>
      <c r="C465" s="23" t="s">
        <v>87</v>
      </c>
      <c r="D465" t="s">
        <v>88</v>
      </c>
      <c r="E465" t="s">
        <v>89</v>
      </c>
      <c r="F465" t="s">
        <v>90</v>
      </c>
      <c r="G465" t="s">
        <v>91</v>
      </c>
      <c r="H465" s="23" t="s">
        <v>92</v>
      </c>
      <c r="I465" s="23" t="s">
        <v>119</v>
      </c>
      <c r="J465" t="s">
        <v>3391</v>
      </c>
      <c r="K465" s="23" t="s">
        <v>95</v>
      </c>
      <c r="L465" s="20" t="s">
        <v>358</v>
      </c>
      <c r="M465" s="28" t="s">
        <v>3392</v>
      </c>
      <c r="N465" s="23"/>
      <c r="O465" s="23" t="s">
        <v>98</v>
      </c>
      <c r="P465" s="20" t="s">
        <v>764</v>
      </c>
      <c r="Q465" s="20" t="s">
        <v>764</v>
      </c>
      <c r="R465" t="s">
        <v>3393</v>
      </c>
      <c r="S465" t="s">
        <v>3394</v>
      </c>
      <c r="T465" t="s">
        <v>3395</v>
      </c>
      <c r="U465" s="29">
        <v>61560000</v>
      </c>
      <c r="V465" s="29">
        <v>61560000</v>
      </c>
      <c r="W465" s="60">
        <v>6156000</v>
      </c>
      <c r="X465" s="60">
        <v>0</v>
      </c>
      <c r="Y465" s="23" t="s">
        <v>104</v>
      </c>
      <c r="Z465" t="s">
        <v>98</v>
      </c>
      <c r="AA465" t="s">
        <v>105</v>
      </c>
      <c r="AB465" s="30">
        <f>+Tabla3[[#This Row],[VALOR DEL CONTRATO
(EN NUMEROS)]]-Tabla3[[#This Row],[VALOR RECURSOS (MADS/FONAM)]]</f>
        <v>0</v>
      </c>
      <c r="AC465" s="30"/>
      <c r="AD465" s="30"/>
      <c r="AE465" s="24">
        <v>6824</v>
      </c>
      <c r="AF465" s="61">
        <v>45355</v>
      </c>
      <c r="AG465" s="23">
        <v>72224</v>
      </c>
      <c r="AH465" s="53">
        <v>45329</v>
      </c>
      <c r="AI465" s="32" t="s">
        <v>106</v>
      </c>
      <c r="AJ465" t="s">
        <v>768</v>
      </c>
      <c r="AK465" s="33"/>
      <c r="AL465" t="s">
        <v>98</v>
      </c>
      <c r="AM465" s="26">
        <v>45328</v>
      </c>
      <c r="AN465" s="23" t="s">
        <v>108</v>
      </c>
      <c r="AO465" s="23" t="s">
        <v>108</v>
      </c>
      <c r="AP465" t="s">
        <v>109</v>
      </c>
      <c r="AQ465" t="s">
        <v>769</v>
      </c>
      <c r="AR465" t="s">
        <v>770</v>
      </c>
      <c r="AS465" t="s">
        <v>771</v>
      </c>
      <c r="AT465" s="23">
        <v>80111600</v>
      </c>
      <c r="AU465" s="20" t="s">
        <v>3396</v>
      </c>
      <c r="AV465" s="23" t="s">
        <v>113</v>
      </c>
      <c r="AW465" s="20" t="s">
        <v>114</v>
      </c>
      <c r="AX465" s="53">
        <v>45328</v>
      </c>
      <c r="AY465" s="23" t="s">
        <v>115</v>
      </c>
      <c r="AZ465" s="53">
        <v>45328</v>
      </c>
      <c r="BA465" s="26">
        <v>45329</v>
      </c>
      <c r="BB465" s="62">
        <v>45632</v>
      </c>
      <c r="BC465" s="35">
        <f>+Tabla3[[#This Row],[FECHA TERMINACION
(INICIAL)]]-Tabla3[[#This Row],[FECHA INICIO]]</f>
        <v>303</v>
      </c>
      <c r="BD465" s="65">
        <f>+Tabla3[[#This Row],[PLAZO DE EJECUCIÓN EN DÍAS (INICIAL)]]/30</f>
        <v>10.1</v>
      </c>
      <c r="BE465" t="s">
        <v>3397</v>
      </c>
      <c r="BF465" s="29">
        <f>+[1]BD_2!E467</f>
        <v>0</v>
      </c>
      <c r="BG465" s="29">
        <f>[1]BD_2!BA467</f>
        <v>4514400</v>
      </c>
      <c r="BH465" s="23">
        <f>[1]BD_2!CF467</f>
        <v>22</v>
      </c>
      <c r="BI465" s="23">
        <f>+COUNTIF(Tabla3[[#This Row],[VALOR REDUCIDO]:[TOTAL TIEMPO PRORROGADO EN DÍAS
]],"&lt;&gt;0")</f>
        <v>2</v>
      </c>
      <c r="BJ465" s="23" t="str">
        <f>+[1]BD_2!CG467</f>
        <v>2 NO</v>
      </c>
      <c r="BK465" s="26" t="str">
        <f>[1]BD_2!CL467</f>
        <v>2 NO</v>
      </c>
      <c r="BL465" s="23" t="s">
        <v>98</v>
      </c>
      <c r="BM465">
        <f t="shared" si="39"/>
        <v>325</v>
      </c>
      <c r="BN465" s="36">
        <f t="shared" si="40"/>
        <v>45329</v>
      </c>
      <c r="BO465" s="36">
        <f t="shared" si="41"/>
        <v>45654</v>
      </c>
      <c r="BP465" s="37" t="e">
        <f>IF(((#REF!-$BN465)/($BO465-$BN465))&gt;=100%,100%,((#REF!-$BN465)/($BO465-$BN465)))</f>
        <v>#REF!</v>
      </c>
      <c r="BQ465" s="29">
        <f t="shared" si="37"/>
        <v>66074400</v>
      </c>
      <c r="BR465" s="23" t="e">
        <f>+IF(BK465="1 SI","FINALIZADO",IF($BO465&lt;=#REF!,"FINALIZADO","EJECUCIÓN"))</f>
        <v>#REF!</v>
      </c>
      <c r="BS465" s="23">
        <v>66074400</v>
      </c>
      <c r="BT465" s="23">
        <f>+Tabla3[[#This Row],[VALOR TOTAL DE CONTRATO (ANTES DE LIQUIDACIÓN - LIBERACIÓN DE SALDOS)]]-Tabla3[[#This Row],[RECURSO TOTALES DESEMBOLSADOS]]</f>
        <v>0</v>
      </c>
      <c r="BU465" s="66"/>
      <c r="BW465" s="23" t="s">
        <v>98</v>
      </c>
      <c r="BX465" s="23" t="str">
        <f t="shared" si="38"/>
        <v>febrero</v>
      </c>
      <c r="BY465" s="23" t="s">
        <v>113</v>
      </c>
      <c r="BZ465" s="23" t="s">
        <v>113</v>
      </c>
      <c r="CA465" s="23" t="s">
        <v>113</v>
      </c>
      <c r="CB465" t="s">
        <v>117</v>
      </c>
      <c r="CC465" t="s">
        <v>118</v>
      </c>
    </row>
    <row r="466" spans="1:81" x14ac:dyDescent="0.25">
      <c r="A466" s="23">
        <v>2024</v>
      </c>
      <c r="B466" s="25">
        <v>439</v>
      </c>
      <c r="C466" s="23" t="s">
        <v>87</v>
      </c>
      <c r="D466" t="s">
        <v>88</v>
      </c>
      <c r="E466" t="s">
        <v>89</v>
      </c>
      <c r="F466" t="s">
        <v>90</v>
      </c>
      <c r="G466" t="s">
        <v>91</v>
      </c>
      <c r="H466" s="23" t="s">
        <v>92</v>
      </c>
      <c r="I466" s="23" t="s">
        <v>119</v>
      </c>
      <c r="J466" t="s">
        <v>3398</v>
      </c>
      <c r="K466" s="23" t="s">
        <v>95</v>
      </c>
      <c r="L466" s="20" t="s">
        <v>494</v>
      </c>
      <c r="M466" s="28" t="s">
        <v>3399</v>
      </c>
      <c r="N466" s="23"/>
      <c r="O466" s="23" t="s">
        <v>98</v>
      </c>
      <c r="P466" s="20" t="s">
        <v>335</v>
      </c>
      <c r="Q466" s="20" t="s">
        <v>335</v>
      </c>
      <c r="R466" t="s">
        <v>3400</v>
      </c>
      <c r="S466" t="s">
        <v>3401</v>
      </c>
      <c r="T466" t="s">
        <v>3402</v>
      </c>
      <c r="U466" s="29">
        <v>89600000</v>
      </c>
      <c r="V466" s="29">
        <v>89600000</v>
      </c>
      <c r="W466" s="60">
        <v>8400000</v>
      </c>
      <c r="X466" s="60">
        <v>0</v>
      </c>
      <c r="Y466" s="23" t="s">
        <v>104</v>
      </c>
      <c r="Z466" t="s">
        <v>98</v>
      </c>
      <c r="AA466" t="s">
        <v>105</v>
      </c>
      <c r="AB466" s="30">
        <f>+Tabla3[[#This Row],[VALOR DEL CONTRATO
(EN NUMEROS)]]-Tabla3[[#This Row],[VALOR RECURSOS (MADS/FONAM)]]</f>
        <v>0</v>
      </c>
      <c r="AC466" s="30"/>
      <c r="AD466" s="30"/>
      <c r="AE466" s="24">
        <v>4224</v>
      </c>
      <c r="AF466" s="61">
        <v>45294</v>
      </c>
      <c r="AG466" s="23">
        <v>73424</v>
      </c>
      <c r="AH466" s="53">
        <v>45329</v>
      </c>
      <c r="AI466" s="32" t="s">
        <v>106</v>
      </c>
      <c r="AJ466" t="s">
        <v>1151</v>
      </c>
      <c r="AK466" s="33"/>
      <c r="AL466" t="s">
        <v>98</v>
      </c>
      <c r="AM466" s="26">
        <v>45328</v>
      </c>
      <c r="AN466" s="23" t="s">
        <v>108</v>
      </c>
      <c r="AO466" s="23" t="s">
        <v>108</v>
      </c>
      <c r="AP466" t="s">
        <v>109</v>
      </c>
      <c r="AQ466" t="s">
        <v>340</v>
      </c>
      <c r="AR466" t="s">
        <v>341</v>
      </c>
      <c r="AS466" t="s">
        <v>342</v>
      </c>
      <c r="AT466" s="23">
        <v>80111600</v>
      </c>
      <c r="AU466" s="20" t="s">
        <v>3403</v>
      </c>
      <c r="AV466" s="23" t="s">
        <v>113</v>
      </c>
      <c r="AW466" s="20" t="s">
        <v>114</v>
      </c>
      <c r="AX466" s="53">
        <v>45328</v>
      </c>
      <c r="AY466" s="23" t="s">
        <v>144</v>
      </c>
      <c r="AZ466" s="53">
        <v>45328</v>
      </c>
      <c r="BA466" s="26">
        <v>45329</v>
      </c>
      <c r="BB466" s="62">
        <v>45652</v>
      </c>
      <c r="BC466" s="35">
        <f>+Tabla3[[#This Row],[FECHA TERMINACION
(INICIAL)]]-Tabla3[[#This Row],[FECHA INICIO]]</f>
        <v>323</v>
      </c>
      <c r="BD466" s="65">
        <f>+Tabla3[[#This Row],[PLAZO DE EJECUCIÓN EN DÍAS (INICIAL)]]/30</f>
        <v>10.766666666666667</v>
      </c>
      <c r="BE466" t="s">
        <v>3276</v>
      </c>
      <c r="BF466" s="29">
        <f>+[1]BD_2!E468</f>
        <v>0</v>
      </c>
      <c r="BG466" s="29">
        <f>[1]BD_2!BA468</f>
        <v>0</v>
      </c>
      <c r="BH466" s="23">
        <f>[1]BD_2!CF468</f>
        <v>0</v>
      </c>
      <c r="BI466" s="23">
        <f>+COUNTIF(Tabla3[[#This Row],[VALOR REDUCIDO]:[TOTAL TIEMPO PRORROGADO EN DÍAS
]],"&lt;&gt;0")</f>
        <v>0</v>
      </c>
      <c r="BJ466" s="23" t="str">
        <f>+[1]BD_2!CG468</f>
        <v>2 NO</v>
      </c>
      <c r="BK466" s="26" t="str">
        <f>[1]BD_2!CL468</f>
        <v>2 NO</v>
      </c>
      <c r="BL466" s="23" t="s">
        <v>98</v>
      </c>
      <c r="BM466">
        <f t="shared" si="39"/>
        <v>323</v>
      </c>
      <c r="BN466" s="36">
        <f t="shared" si="40"/>
        <v>45329</v>
      </c>
      <c r="BO466" s="36">
        <f t="shared" si="41"/>
        <v>45652</v>
      </c>
      <c r="BP466" s="37" t="e">
        <f>IF(((#REF!-$BN466)/($BO466-$BN466))&gt;=100%,100%,((#REF!-$BN466)/($BO466-$BN466)))</f>
        <v>#REF!</v>
      </c>
      <c r="BQ466" s="29">
        <f t="shared" si="37"/>
        <v>89600000</v>
      </c>
      <c r="BR466" s="23" t="e">
        <f>+IF(BK466="1 SI","FINALIZADO",IF($BO466&lt;=#REF!,"FINALIZADO","EJECUCIÓN"))</f>
        <v>#REF!</v>
      </c>
      <c r="BS466" s="23">
        <v>89600000</v>
      </c>
      <c r="BT466" s="23">
        <f>+Tabla3[[#This Row],[VALOR TOTAL DE CONTRATO (ANTES DE LIQUIDACIÓN - LIBERACIÓN DE SALDOS)]]-Tabla3[[#This Row],[RECURSO TOTALES DESEMBOLSADOS]]</f>
        <v>0</v>
      </c>
      <c r="BU466" s="66"/>
      <c r="BW466" s="23" t="s">
        <v>98</v>
      </c>
      <c r="BX466" s="23" t="str">
        <f t="shared" si="38"/>
        <v>febrero</v>
      </c>
      <c r="BY466" s="23" t="s">
        <v>113</v>
      </c>
      <c r="BZ466" s="23" t="s">
        <v>113</v>
      </c>
      <c r="CA466" s="23" t="s">
        <v>113</v>
      </c>
      <c r="CB466" t="s">
        <v>117</v>
      </c>
      <c r="CC466" t="s">
        <v>118</v>
      </c>
    </row>
    <row r="467" spans="1:81" x14ac:dyDescent="0.25">
      <c r="A467" s="23">
        <v>2024</v>
      </c>
      <c r="B467" s="25">
        <v>440</v>
      </c>
      <c r="C467" s="23" t="s">
        <v>87</v>
      </c>
      <c r="D467" t="s">
        <v>88</v>
      </c>
      <c r="E467" t="s">
        <v>89</v>
      </c>
      <c r="F467" t="s">
        <v>90</v>
      </c>
      <c r="G467" t="s">
        <v>91</v>
      </c>
      <c r="H467" s="23" t="s">
        <v>92</v>
      </c>
      <c r="I467" s="23" t="s">
        <v>119</v>
      </c>
      <c r="J467" t="s">
        <v>3404</v>
      </c>
      <c r="K467" s="23" t="s">
        <v>95</v>
      </c>
      <c r="L467" s="20" t="s">
        <v>3183</v>
      </c>
      <c r="M467" s="28" t="s">
        <v>3405</v>
      </c>
      <c r="N467" s="23"/>
      <c r="O467" s="23" t="s">
        <v>98</v>
      </c>
      <c r="P467" s="20" t="s">
        <v>335</v>
      </c>
      <c r="Q467" s="20" t="s">
        <v>335</v>
      </c>
      <c r="R467" t="s">
        <v>3406</v>
      </c>
      <c r="S467" t="s">
        <v>3407</v>
      </c>
      <c r="T467" t="s">
        <v>3408</v>
      </c>
      <c r="U467" s="29">
        <v>57312000</v>
      </c>
      <c r="V467" s="29">
        <v>57312000</v>
      </c>
      <c r="W467" s="60">
        <v>5373000</v>
      </c>
      <c r="X467" s="60">
        <v>0</v>
      </c>
      <c r="Y467" s="23" t="s">
        <v>104</v>
      </c>
      <c r="Z467" t="s">
        <v>98</v>
      </c>
      <c r="AA467" t="s">
        <v>105</v>
      </c>
      <c r="AB467" s="30">
        <f>+Tabla3[[#This Row],[VALOR DEL CONTRATO
(EN NUMEROS)]]-Tabla3[[#This Row],[VALOR RECURSOS (MADS/FONAM)]]</f>
        <v>0</v>
      </c>
      <c r="AC467" s="30"/>
      <c r="AD467" s="30"/>
      <c r="AE467" s="24">
        <v>4224</v>
      </c>
      <c r="AF467" s="61">
        <v>45294</v>
      </c>
      <c r="AG467" s="23">
        <v>66824</v>
      </c>
      <c r="AH467" s="53">
        <v>45328</v>
      </c>
      <c r="AI467" s="32" t="s">
        <v>106</v>
      </c>
      <c r="AJ467" t="s">
        <v>1151</v>
      </c>
      <c r="AK467" s="33"/>
      <c r="AL467" t="s">
        <v>98</v>
      </c>
      <c r="AM467" s="26">
        <v>45324</v>
      </c>
      <c r="AN467" s="23" t="s">
        <v>108</v>
      </c>
      <c r="AO467" s="23" t="s">
        <v>108</v>
      </c>
      <c r="AP467" t="s">
        <v>109</v>
      </c>
      <c r="AQ467" t="s">
        <v>340</v>
      </c>
      <c r="AR467" t="s">
        <v>341</v>
      </c>
      <c r="AS467" t="s">
        <v>342</v>
      </c>
      <c r="AT467" s="23">
        <v>80111600</v>
      </c>
      <c r="AU467" s="20" t="s">
        <v>3409</v>
      </c>
      <c r="AV467" s="23" t="s">
        <v>98</v>
      </c>
      <c r="AW467" s="20" t="s">
        <v>476</v>
      </c>
      <c r="AX467" s="53">
        <v>9</v>
      </c>
      <c r="AY467" s="20" t="s">
        <v>477</v>
      </c>
      <c r="AZ467" s="53">
        <v>45328</v>
      </c>
      <c r="BA467" s="53">
        <v>45328</v>
      </c>
      <c r="BB467" s="62">
        <v>45651</v>
      </c>
      <c r="BC467" s="35">
        <f>+Tabla3[[#This Row],[FECHA TERMINACION
(INICIAL)]]-Tabla3[[#This Row],[FECHA INICIO]]</f>
        <v>323</v>
      </c>
      <c r="BD467" s="65">
        <f>+Tabla3[[#This Row],[PLAZO DE EJECUCIÓN EN DÍAS (INICIAL)]]/30</f>
        <v>10.766666666666667</v>
      </c>
      <c r="BE467" t="s">
        <v>3410</v>
      </c>
      <c r="BF467" s="29">
        <f>+[1]BD_2!E469</f>
        <v>0</v>
      </c>
      <c r="BG467" s="29">
        <f>[1]BD_2!BA469</f>
        <v>0</v>
      </c>
      <c r="BH467" s="23">
        <f>[1]BD_2!CF469</f>
        <v>0</v>
      </c>
      <c r="BI467" s="23">
        <f>+COUNTIF(Tabla3[[#This Row],[VALOR REDUCIDO]:[TOTAL TIEMPO PRORROGADO EN DÍAS
]],"&lt;&gt;0")</f>
        <v>0</v>
      </c>
      <c r="BJ467" s="23" t="str">
        <f>+[1]BD_2!CG469</f>
        <v>1 SI</v>
      </c>
      <c r="BK467" s="26" t="str">
        <f>[1]BD_2!CL469</f>
        <v>2 NO</v>
      </c>
      <c r="BL467" s="23" t="s">
        <v>98</v>
      </c>
      <c r="BM467">
        <f t="shared" si="39"/>
        <v>323</v>
      </c>
      <c r="BN467" s="36">
        <f t="shared" si="40"/>
        <v>45328</v>
      </c>
      <c r="BO467" s="36">
        <f t="shared" si="41"/>
        <v>45651</v>
      </c>
      <c r="BP467" s="37" t="e">
        <f>IF(((#REF!-$BN467)/($BO467-$BN467))&gt;=100%,100%,((#REF!-$BN467)/($BO467-$BN467)))</f>
        <v>#REF!</v>
      </c>
      <c r="BQ467" s="29">
        <f t="shared" si="37"/>
        <v>57312000</v>
      </c>
      <c r="BR467" s="23" t="e">
        <f>+IF(BK467="1 SI","FINALIZADO",IF($BO467&lt;=#REF!,"FINALIZADO","EJECUCIÓN"))</f>
        <v>#REF!</v>
      </c>
      <c r="BS467" s="23">
        <v>57312000</v>
      </c>
      <c r="BT467" s="23">
        <f>+Tabla3[[#This Row],[VALOR TOTAL DE CONTRATO (ANTES DE LIQUIDACIÓN - LIBERACIÓN DE SALDOS)]]-Tabla3[[#This Row],[RECURSO TOTALES DESEMBOLSADOS]]</f>
        <v>0</v>
      </c>
      <c r="BU467" s="66"/>
      <c r="BW467" s="23" t="s">
        <v>98</v>
      </c>
      <c r="BX467" s="23" t="str">
        <f t="shared" si="38"/>
        <v>febrero</v>
      </c>
      <c r="BY467" s="23" t="s">
        <v>113</v>
      </c>
      <c r="BZ467" s="23" t="s">
        <v>113</v>
      </c>
      <c r="CA467" s="23" t="s">
        <v>113</v>
      </c>
      <c r="CB467" t="s">
        <v>117</v>
      </c>
      <c r="CC467" t="s">
        <v>118</v>
      </c>
    </row>
    <row r="468" spans="1:81" x14ac:dyDescent="0.25">
      <c r="A468" s="23">
        <v>2024</v>
      </c>
      <c r="B468" s="25">
        <v>441</v>
      </c>
      <c r="C468" s="23" t="s">
        <v>87</v>
      </c>
      <c r="D468" t="s">
        <v>88</v>
      </c>
      <c r="E468" t="s">
        <v>89</v>
      </c>
      <c r="F468" t="s">
        <v>90</v>
      </c>
      <c r="G468" t="s">
        <v>91</v>
      </c>
      <c r="H468" s="23" t="s">
        <v>92</v>
      </c>
      <c r="I468" s="23" t="s">
        <v>119</v>
      </c>
      <c r="J468" t="s">
        <v>3411</v>
      </c>
      <c r="K468" s="23" t="s">
        <v>95</v>
      </c>
      <c r="L468" s="20" t="s">
        <v>3412</v>
      </c>
      <c r="M468" s="28" t="s">
        <v>3413</v>
      </c>
      <c r="N468" s="23"/>
      <c r="O468" s="23" t="s">
        <v>98</v>
      </c>
      <c r="P468" s="20" t="s">
        <v>335</v>
      </c>
      <c r="Q468" s="20" t="s">
        <v>335</v>
      </c>
      <c r="R468" t="s">
        <v>3185</v>
      </c>
      <c r="S468" t="s">
        <v>3414</v>
      </c>
      <c r="T468" t="s">
        <v>3415</v>
      </c>
      <c r="U468" s="29">
        <v>88480000</v>
      </c>
      <c r="V468" s="29">
        <v>88480000</v>
      </c>
      <c r="W468" s="60">
        <v>8295000</v>
      </c>
      <c r="X468" s="60">
        <v>0</v>
      </c>
      <c r="Y468" s="23" t="s">
        <v>104</v>
      </c>
      <c r="Z468" t="s">
        <v>98</v>
      </c>
      <c r="AA468" t="s">
        <v>105</v>
      </c>
      <c r="AB468" s="30">
        <f>+Tabla3[[#This Row],[VALOR DEL CONTRATO
(EN NUMEROS)]]-Tabla3[[#This Row],[VALOR RECURSOS (MADS/FONAM)]]</f>
        <v>0</v>
      </c>
      <c r="AC468" s="30"/>
      <c r="AD468" s="30"/>
      <c r="AE468" s="24">
        <v>4224</v>
      </c>
      <c r="AF468" s="61">
        <v>45294</v>
      </c>
      <c r="AG468" s="23">
        <v>75624</v>
      </c>
      <c r="AH468" s="53">
        <v>45330</v>
      </c>
      <c r="AI468" s="32" t="s">
        <v>106</v>
      </c>
      <c r="AJ468" t="s">
        <v>1151</v>
      </c>
      <c r="AK468" s="33"/>
      <c r="AL468" t="s">
        <v>98</v>
      </c>
      <c r="AM468" s="26">
        <v>45328</v>
      </c>
      <c r="AN468" s="23" t="s">
        <v>108</v>
      </c>
      <c r="AO468" s="23" t="s">
        <v>108</v>
      </c>
      <c r="AP468" t="s">
        <v>109</v>
      </c>
      <c r="AQ468" t="s">
        <v>340</v>
      </c>
      <c r="AR468" t="s">
        <v>341</v>
      </c>
      <c r="AS468" t="s">
        <v>342</v>
      </c>
      <c r="AT468" s="23">
        <v>80111600</v>
      </c>
      <c r="AU468" s="20" t="s">
        <v>3416</v>
      </c>
      <c r="AV468" s="23" t="s">
        <v>113</v>
      </c>
      <c r="AW468" s="20" t="s">
        <v>114</v>
      </c>
      <c r="AX468" s="53">
        <v>45329</v>
      </c>
      <c r="AY468" s="23" t="s">
        <v>144</v>
      </c>
      <c r="AZ468" s="53">
        <v>45329</v>
      </c>
      <c r="BA468" s="26">
        <v>45330</v>
      </c>
      <c r="BB468" s="62">
        <v>45653</v>
      </c>
      <c r="BC468" s="35">
        <f>+Tabla3[[#This Row],[FECHA TERMINACION
(INICIAL)]]-Tabla3[[#This Row],[FECHA INICIO]]</f>
        <v>323</v>
      </c>
      <c r="BD468" s="65">
        <f>+Tabla3[[#This Row],[PLAZO DE EJECUCIÓN EN DÍAS (INICIAL)]]/30</f>
        <v>10.766666666666667</v>
      </c>
      <c r="BE468" t="s">
        <v>3269</v>
      </c>
      <c r="BF468" s="29">
        <f>+[1]BD_2!E470</f>
        <v>0</v>
      </c>
      <c r="BG468" s="29">
        <f>[1]BD_2!BA470</f>
        <v>0</v>
      </c>
      <c r="BH468" s="23">
        <f>[1]BD_2!CF470</f>
        <v>0</v>
      </c>
      <c r="BI468" s="23">
        <f>+COUNTIF(Tabla3[[#This Row],[VALOR REDUCIDO]:[TOTAL TIEMPO PRORROGADO EN DÍAS
]],"&lt;&gt;0")</f>
        <v>0</v>
      </c>
      <c r="BJ468" s="23" t="str">
        <f>+[1]BD_2!CG470</f>
        <v>2 NO</v>
      </c>
      <c r="BK468" s="26" t="str">
        <f>[1]BD_2!CL470</f>
        <v>2 NO</v>
      </c>
      <c r="BL468" s="23" t="s">
        <v>98</v>
      </c>
      <c r="BM468">
        <f t="shared" si="39"/>
        <v>323</v>
      </c>
      <c r="BN468" s="36">
        <f t="shared" si="40"/>
        <v>45330</v>
      </c>
      <c r="BO468" s="36">
        <f t="shared" si="41"/>
        <v>45653</v>
      </c>
      <c r="BP468" s="37" t="e">
        <f>IF(((#REF!-$BN468)/($BO468-$BN468))&gt;=100%,100%,((#REF!-$BN468)/($BO468-$BN468)))</f>
        <v>#REF!</v>
      </c>
      <c r="BQ468" s="29">
        <f t="shared" si="37"/>
        <v>88480000</v>
      </c>
      <c r="BR468" s="23" t="e">
        <f>+IF(BK468="1 SI","FINALIZADO",IF($BO468&lt;=#REF!,"FINALIZADO","EJECUCIÓN"))</f>
        <v>#REF!</v>
      </c>
      <c r="BS468" s="23">
        <v>88480000</v>
      </c>
      <c r="BT468" s="23">
        <f>+Tabla3[[#This Row],[VALOR TOTAL DE CONTRATO (ANTES DE LIQUIDACIÓN - LIBERACIÓN DE SALDOS)]]-Tabla3[[#This Row],[RECURSO TOTALES DESEMBOLSADOS]]</f>
        <v>0</v>
      </c>
      <c r="BU468" s="66"/>
      <c r="BW468" s="23" t="s">
        <v>98</v>
      </c>
      <c r="BX468" s="23" t="str">
        <f t="shared" si="38"/>
        <v>febrero</v>
      </c>
      <c r="BY468" s="23" t="s">
        <v>113</v>
      </c>
      <c r="BZ468" s="23" t="s">
        <v>113</v>
      </c>
      <c r="CA468" s="23" t="s">
        <v>113</v>
      </c>
      <c r="CB468" t="s">
        <v>117</v>
      </c>
      <c r="CC468" t="s">
        <v>118</v>
      </c>
    </row>
    <row r="469" spans="1:81" x14ac:dyDescent="0.25">
      <c r="A469" s="23">
        <v>2024</v>
      </c>
      <c r="B469" s="25">
        <v>442</v>
      </c>
      <c r="C469" s="23" t="s">
        <v>87</v>
      </c>
      <c r="D469" t="s">
        <v>88</v>
      </c>
      <c r="E469" t="s">
        <v>89</v>
      </c>
      <c r="F469" t="s">
        <v>90</v>
      </c>
      <c r="G469" t="s">
        <v>91</v>
      </c>
      <c r="H469" s="23" t="s">
        <v>92</v>
      </c>
      <c r="I469" s="23" t="s">
        <v>119</v>
      </c>
      <c r="J469" t="s">
        <v>3417</v>
      </c>
      <c r="K469" s="23" t="s">
        <v>95</v>
      </c>
      <c r="L469" s="20" t="s">
        <v>494</v>
      </c>
      <c r="M469" s="28" t="s">
        <v>3418</v>
      </c>
      <c r="N469" s="23"/>
      <c r="O469" s="23" t="s">
        <v>98</v>
      </c>
      <c r="P469" s="20" t="s">
        <v>335</v>
      </c>
      <c r="Q469" s="20" t="s">
        <v>335</v>
      </c>
      <c r="R469" t="s">
        <v>3419</v>
      </c>
      <c r="S469" t="s">
        <v>3420</v>
      </c>
      <c r="T469" t="s">
        <v>3421</v>
      </c>
      <c r="U469" s="29">
        <v>89600000</v>
      </c>
      <c r="V469" s="29">
        <v>89600000</v>
      </c>
      <c r="W469" s="60">
        <v>8400000</v>
      </c>
      <c r="X469" s="60">
        <v>0</v>
      </c>
      <c r="Y469" s="23" t="s">
        <v>104</v>
      </c>
      <c r="Z469" t="s">
        <v>98</v>
      </c>
      <c r="AA469" t="s">
        <v>105</v>
      </c>
      <c r="AB469" s="30">
        <f>+Tabla3[[#This Row],[VALOR DEL CONTRATO
(EN NUMEROS)]]-Tabla3[[#This Row],[VALOR RECURSOS (MADS/FONAM)]]</f>
        <v>0</v>
      </c>
      <c r="AC469" s="30"/>
      <c r="AD469" s="30"/>
      <c r="AE469" s="24">
        <v>4224</v>
      </c>
      <c r="AF469" s="61">
        <v>45294</v>
      </c>
      <c r="AG469" s="23">
        <v>77824</v>
      </c>
      <c r="AH469" s="53">
        <v>45331</v>
      </c>
      <c r="AI469" s="32" t="s">
        <v>106</v>
      </c>
      <c r="AJ469" t="s">
        <v>1151</v>
      </c>
      <c r="AK469" s="33"/>
      <c r="AL469" t="s">
        <v>98</v>
      </c>
      <c r="AM469" s="26">
        <v>45330</v>
      </c>
      <c r="AN469" s="23" t="s">
        <v>108</v>
      </c>
      <c r="AO469" s="23" t="s">
        <v>108</v>
      </c>
      <c r="AP469" t="s">
        <v>109</v>
      </c>
      <c r="AQ469" t="s">
        <v>340</v>
      </c>
      <c r="AR469" t="s">
        <v>341</v>
      </c>
      <c r="AS469" t="s">
        <v>342</v>
      </c>
      <c r="AT469" s="23">
        <v>80111600</v>
      </c>
      <c r="AU469" s="20" t="s">
        <v>3422</v>
      </c>
      <c r="AV469" s="23" t="s">
        <v>113</v>
      </c>
      <c r="AW469" s="20" t="s">
        <v>114</v>
      </c>
      <c r="AX469" s="53">
        <v>45330</v>
      </c>
      <c r="AY469" s="23" t="s">
        <v>144</v>
      </c>
      <c r="AZ469" s="53">
        <v>45330</v>
      </c>
      <c r="BA469" s="26">
        <v>45331</v>
      </c>
      <c r="BB469" s="62">
        <v>45654</v>
      </c>
      <c r="BC469" s="35">
        <f>+Tabla3[[#This Row],[FECHA TERMINACION
(INICIAL)]]-Tabla3[[#This Row],[FECHA INICIO]]</f>
        <v>323</v>
      </c>
      <c r="BD469" s="65">
        <f>+Tabla3[[#This Row],[PLAZO DE EJECUCIÓN EN DÍAS (INICIAL)]]/30</f>
        <v>10.766666666666667</v>
      </c>
      <c r="BE469" t="s">
        <v>3276</v>
      </c>
      <c r="BF469" s="29">
        <f>+[1]BD_2!E471</f>
        <v>0</v>
      </c>
      <c r="BG469" s="29">
        <f>[1]BD_2!BA471</f>
        <v>0</v>
      </c>
      <c r="BH469" s="23">
        <f>[1]BD_2!CF471</f>
        <v>0</v>
      </c>
      <c r="BI469" s="23">
        <f>+COUNTIF(Tabla3[[#This Row],[VALOR REDUCIDO]:[TOTAL TIEMPO PRORROGADO EN DÍAS
]],"&lt;&gt;0")</f>
        <v>0</v>
      </c>
      <c r="BJ469" s="23" t="str">
        <f>+[1]BD_2!CG471</f>
        <v>2 NO</v>
      </c>
      <c r="BK469" s="26" t="str">
        <f>[1]BD_2!CL471</f>
        <v>2 NO</v>
      </c>
      <c r="BL469" s="23" t="s">
        <v>98</v>
      </c>
      <c r="BM469">
        <f t="shared" si="39"/>
        <v>323</v>
      </c>
      <c r="BN469" s="36">
        <f t="shared" si="40"/>
        <v>45331</v>
      </c>
      <c r="BO469" s="36">
        <f t="shared" si="41"/>
        <v>45654</v>
      </c>
      <c r="BP469" s="37" t="e">
        <f>IF(((#REF!-$BN469)/($BO469-$BN469))&gt;=100%,100%,((#REF!-$BN469)/($BO469-$BN469)))</f>
        <v>#REF!</v>
      </c>
      <c r="BQ469" s="29">
        <f t="shared" si="37"/>
        <v>89600000</v>
      </c>
      <c r="BR469" s="23" t="e">
        <f>+IF(BK469="1 SI","FINALIZADO",IF($BO469&lt;=#REF!,"FINALIZADO","EJECUCIÓN"))</f>
        <v>#REF!</v>
      </c>
      <c r="BS469" s="23">
        <v>89600000</v>
      </c>
      <c r="BT469" s="23">
        <f>+Tabla3[[#This Row],[VALOR TOTAL DE CONTRATO (ANTES DE LIQUIDACIÓN - LIBERACIÓN DE SALDOS)]]-Tabla3[[#This Row],[RECURSO TOTALES DESEMBOLSADOS]]</f>
        <v>0</v>
      </c>
      <c r="BU469" s="66"/>
      <c r="BW469" s="23" t="s">
        <v>98</v>
      </c>
      <c r="BX469" s="23" t="str">
        <f t="shared" si="38"/>
        <v>febrero</v>
      </c>
      <c r="BY469" s="23" t="s">
        <v>113</v>
      </c>
      <c r="BZ469" s="23" t="s">
        <v>113</v>
      </c>
      <c r="CA469" s="23" t="s">
        <v>113</v>
      </c>
      <c r="CB469" t="s">
        <v>117</v>
      </c>
      <c r="CC469" t="s">
        <v>118</v>
      </c>
    </row>
    <row r="470" spans="1:81" x14ac:dyDescent="0.25">
      <c r="A470" s="23">
        <v>2024</v>
      </c>
      <c r="B470" s="25">
        <v>443</v>
      </c>
      <c r="C470" s="23" t="s">
        <v>87</v>
      </c>
      <c r="D470" t="s">
        <v>88</v>
      </c>
      <c r="E470" t="s">
        <v>89</v>
      </c>
      <c r="F470" t="s">
        <v>90</v>
      </c>
      <c r="G470" t="s">
        <v>91</v>
      </c>
      <c r="H470" s="23" t="s">
        <v>92</v>
      </c>
      <c r="I470" s="23" t="s">
        <v>119</v>
      </c>
      <c r="J470" t="s">
        <v>3423</v>
      </c>
      <c r="K470" s="23" t="s">
        <v>95</v>
      </c>
      <c r="L470" s="20" t="s">
        <v>3424</v>
      </c>
      <c r="M470" s="28" t="s">
        <v>3425</v>
      </c>
      <c r="N470" s="23"/>
      <c r="O470" s="23" t="s">
        <v>98</v>
      </c>
      <c r="P470" s="20" t="s">
        <v>335</v>
      </c>
      <c r="Q470" s="20" t="s">
        <v>335</v>
      </c>
      <c r="R470" t="s">
        <v>3426</v>
      </c>
      <c r="S470" t="s">
        <v>3427</v>
      </c>
      <c r="T470" t="s">
        <v>3428</v>
      </c>
      <c r="U470" s="29">
        <v>88480000</v>
      </c>
      <c r="V470" s="29">
        <v>88480000</v>
      </c>
      <c r="W470" s="60">
        <v>8295000</v>
      </c>
      <c r="X470" s="60">
        <v>0</v>
      </c>
      <c r="Y470" s="23" t="s">
        <v>104</v>
      </c>
      <c r="Z470" t="s">
        <v>98</v>
      </c>
      <c r="AA470" t="s">
        <v>105</v>
      </c>
      <c r="AB470" s="30">
        <f>+Tabla3[[#This Row],[VALOR DEL CONTRATO
(EN NUMEROS)]]-Tabla3[[#This Row],[VALOR RECURSOS (MADS/FONAM)]]</f>
        <v>0</v>
      </c>
      <c r="AC470" s="30"/>
      <c r="AD470" s="30"/>
      <c r="AE470" s="24">
        <v>4224</v>
      </c>
      <c r="AF470" s="61">
        <v>45294</v>
      </c>
      <c r="AG470" s="23">
        <v>69124</v>
      </c>
      <c r="AH470" s="53">
        <v>45328</v>
      </c>
      <c r="AI470" s="32" t="s">
        <v>106</v>
      </c>
      <c r="AJ470" t="s">
        <v>1151</v>
      </c>
      <c r="AK470" s="33"/>
      <c r="AL470" t="s">
        <v>98</v>
      </c>
      <c r="AM470" s="26">
        <v>45327</v>
      </c>
      <c r="AN470" s="23" t="s">
        <v>108</v>
      </c>
      <c r="AO470" s="23" t="s">
        <v>108</v>
      </c>
      <c r="AP470" t="s">
        <v>109</v>
      </c>
      <c r="AQ470" t="s">
        <v>340</v>
      </c>
      <c r="AR470" t="s">
        <v>341</v>
      </c>
      <c r="AS470" t="s">
        <v>342</v>
      </c>
      <c r="AT470" s="23">
        <v>80111600</v>
      </c>
      <c r="AU470" s="20" t="s">
        <v>3429</v>
      </c>
      <c r="AV470" s="23" t="s">
        <v>113</v>
      </c>
      <c r="AW470" s="20" t="s">
        <v>114</v>
      </c>
      <c r="AX470" s="53">
        <v>45327</v>
      </c>
      <c r="AY470" s="23" t="s">
        <v>144</v>
      </c>
      <c r="AZ470" s="53">
        <v>45327</v>
      </c>
      <c r="BA470" s="26">
        <v>45328</v>
      </c>
      <c r="BB470" s="62">
        <v>45651</v>
      </c>
      <c r="BC470" s="35">
        <f>+Tabla3[[#This Row],[FECHA TERMINACION
(INICIAL)]]-Tabla3[[#This Row],[FECHA INICIO]]</f>
        <v>323</v>
      </c>
      <c r="BD470" s="65">
        <f>+Tabla3[[#This Row],[PLAZO DE EJECUCIÓN EN DÍAS (INICIAL)]]/30</f>
        <v>10.766666666666667</v>
      </c>
      <c r="BE470" t="s">
        <v>3430</v>
      </c>
      <c r="BF470" s="29">
        <f>+[1]BD_2!E472</f>
        <v>0</v>
      </c>
      <c r="BG470" s="29">
        <f>[1]BD_2!BA472</f>
        <v>0</v>
      </c>
      <c r="BH470" s="23">
        <f>[1]BD_2!CF472</f>
        <v>0</v>
      </c>
      <c r="BI470" s="23">
        <f>+COUNTIF(Tabla3[[#This Row],[VALOR REDUCIDO]:[TOTAL TIEMPO PRORROGADO EN DÍAS
]],"&lt;&gt;0")</f>
        <v>0</v>
      </c>
      <c r="BJ470" s="23" t="str">
        <f>+[1]BD_2!CG472</f>
        <v>2 NO</v>
      </c>
      <c r="BK470" s="26" t="str">
        <f>[1]BD_2!CL472</f>
        <v>2 NO</v>
      </c>
      <c r="BL470" s="23" t="s">
        <v>98</v>
      </c>
      <c r="BM470">
        <f t="shared" si="39"/>
        <v>323</v>
      </c>
      <c r="BN470" s="36">
        <f t="shared" si="40"/>
        <v>45328</v>
      </c>
      <c r="BO470" s="36">
        <f t="shared" si="41"/>
        <v>45651</v>
      </c>
      <c r="BP470" s="37" t="e">
        <f>IF(((#REF!-$BN470)/($BO470-$BN470))&gt;=100%,100%,((#REF!-$BN470)/($BO470-$BN470)))</f>
        <v>#REF!</v>
      </c>
      <c r="BQ470" s="29">
        <f t="shared" si="37"/>
        <v>88480000</v>
      </c>
      <c r="BR470" s="23" t="e">
        <f>+IF(BK470="1 SI","FINALIZADO",IF($BO470&lt;=#REF!,"FINALIZADO","EJECUCIÓN"))</f>
        <v>#REF!</v>
      </c>
      <c r="BS470" s="23">
        <v>88480000</v>
      </c>
      <c r="BT470" s="23">
        <f>+Tabla3[[#This Row],[VALOR TOTAL DE CONTRATO (ANTES DE LIQUIDACIÓN - LIBERACIÓN DE SALDOS)]]-Tabla3[[#This Row],[RECURSO TOTALES DESEMBOLSADOS]]</f>
        <v>0</v>
      </c>
      <c r="BU470" s="66"/>
      <c r="BW470" s="23" t="s">
        <v>98</v>
      </c>
      <c r="BX470" s="23" t="str">
        <f t="shared" si="38"/>
        <v>febrero</v>
      </c>
      <c r="BY470" s="23" t="s">
        <v>113</v>
      </c>
      <c r="BZ470" s="23" t="s">
        <v>113</v>
      </c>
      <c r="CA470" s="23" t="s">
        <v>113</v>
      </c>
      <c r="CB470" t="s">
        <v>117</v>
      </c>
      <c r="CC470" t="s">
        <v>118</v>
      </c>
    </row>
    <row r="471" spans="1:81" x14ac:dyDescent="0.25">
      <c r="A471" s="23">
        <v>2024</v>
      </c>
      <c r="B471" s="25">
        <v>444</v>
      </c>
      <c r="C471" s="23" t="s">
        <v>87</v>
      </c>
      <c r="D471" t="s">
        <v>88</v>
      </c>
      <c r="E471" t="s">
        <v>89</v>
      </c>
      <c r="F471" t="s">
        <v>90</v>
      </c>
      <c r="G471" t="s">
        <v>91</v>
      </c>
      <c r="H471" s="23" t="s">
        <v>92</v>
      </c>
      <c r="I471" s="23" t="s">
        <v>93</v>
      </c>
      <c r="J471" t="s">
        <v>3431</v>
      </c>
      <c r="K471" s="23" t="s">
        <v>95</v>
      </c>
      <c r="L471" s="20" t="s">
        <v>96</v>
      </c>
      <c r="M471" s="28" t="s">
        <v>3432</v>
      </c>
      <c r="N471" s="23"/>
      <c r="O471" s="23" t="s">
        <v>98</v>
      </c>
      <c r="P471" s="20" t="s">
        <v>100</v>
      </c>
      <c r="Q471" s="20" t="s">
        <v>100</v>
      </c>
      <c r="R471" t="s">
        <v>3433</v>
      </c>
      <c r="S471" t="s">
        <v>3434</v>
      </c>
      <c r="T471" s="29" t="s">
        <v>3435</v>
      </c>
      <c r="U471" s="29">
        <v>35334000</v>
      </c>
      <c r="V471" s="29">
        <v>35334000</v>
      </c>
      <c r="W471" s="60">
        <v>3926000</v>
      </c>
      <c r="X471" s="60">
        <v>0</v>
      </c>
      <c r="Y471" s="23" t="s">
        <v>104</v>
      </c>
      <c r="Z471" t="s">
        <v>98</v>
      </c>
      <c r="AA471" t="s">
        <v>105</v>
      </c>
      <c r="AB471" s="30">
        <f>+Tabla3[[#This Row],[VALOR DEL CONTRATO
(EN NUMEROS)]]-Tabla3[[#This Row],[VALOR RECURSOS (MADS/FONAM)]]</f>
        <v>0</v>
      </c>
      <c r="AC471" s="30"/>
      <c r="AD471" s="30"/>
      <c r="AE471" s="24">
        <v>1724</v>
      </c>
      <c r="AF471" s="61">
        <v>45294</v>
      </c>
      <c r="AG471" s="23">
        <v>68824</v>
      </c>
      <c r="AH471" s="53">
        <v>45328</v>
      </c>
      <c r="AI471" s="32" t="s">
        <v>106</v>
      </c>
      <c r="AJ471" t="s">
        <v>107</v>
      </c>
      <c r="AK471" s="33"/>
      <c r="AL471" t="s">
        <v>98</v>
      </c>
      <c r="AM471" s="26">
        <v>45327</v>
      </c>
      <c r="AN471" s="23" t="s">
        <v>108</v>
      </c>
      <c r="AO471" s="23" t="s">
        <v>108</v>
      </c>
      <c r="AP471" t="s">
        <v>109</v>
      </c>
      <c r="AQ471" t="s">
        <v>174</v>
      </c>
      <c r="AR471" t="s">
        <v>175</v>
      </c>
      <c r="AS471" t="s">
        <v>100</v>
      </c>
      <c r="AT471" s="23">
        <v>80111600</v>
      </c>
      <c r="AU471" s="20" t="s">
        <v>3436</v>
      </c>
      <c r="AV471" s="23" t="s">
        <v>98</v>
      </c>
      <c r="AW471" s="20" t="s">
        <v>476</v>
      </c>
      <c r="AX471" s="53" t="s">
        <v>105</v>
      </c>
      <c r="AY471" s="23" t="s">
        <v>477</v>
      </c>
      <c r="AZ471" s="26">
        <v>45328</v>
      </c>
      <c r="BA471" s="26">
        <v>45328</v>
      </c>
      <c r="BB471" s="62">
        <v>45601</v>
      </c>
      <c r="BC471" s="35">
        <f>+Tabla3[[#This Row],[FECHA TERMINACION
(INICIAL)]]-Tabla3[[#This Row],[FECHA INICIO]]</f>
        <v>273</v>
      </c>
      <c r="BD471" s="65">
        <f>+Tabla3[[#This Row],[PLAZO DE EJECUCIÓN EN DÍAS (INICIAL)]]/30</f>
        <v>9.1</v>
      </c>
      <c r="BE471" t="s">
        <v>3437</v>
      </c>
      <c r="BF471" s="29">
        <f>+[1]BD_2!E473</f>
        <v>0</v>
      </c>
      <c r="BG471" s="29">
        <f>[1]BD_2!BA473</f>
        <v>7197667</v>
      </c>
      <c r="BH471" s="23">
        <f>[1]BD_2!CF473</f>
        <v>55</v>
      </c>
      <c r="BI471" s="23">
        <f>+COUNTIF(Tabla3[[#This Row],[VALOR REDUCIDO]:[TOTAL TIEMPO PRORROGADO EN DÍAS
]],"&lt;&gt;0")</f>
        <v>2</v>
      </c>
      <c r="BJ471" s="23" t="str">
        <f>+[1]BD_2!CG473</f>
        <v>2 NO</v>
      </c>
      <c r="BK471" s="26" t="str">
        <f>[1]BD_2!CL473</f>
        <v>2 NO</v>
      </c>
      <c r="BL471" s="23" t="s">
        <v>98</v>
      </c>
      <c r="BM471">
        <f t="shared" si="39"/>
        <v>328</v>
      </c>
      <c r="BN471" s="36">
        <f t="shared" si="40"/>
        <v>45328</v>
      </c>
      <c r="BO471" s="36">
        <f t="shared" si="41"/>
        <v>45656</v>
      </c>
      <c r="BP471" s="37" t="e">
        <f>IF(((#REF!-$BN471)/($BO471-$BN471))&gt;=100%,100%,((#REF!-$BN471)/($BO471-$BN471)))</f>
        <v>#REF!</v>
      </c>
      <c r="BQ471" s="29">
        <f t="shared" si="37"/>
        <v>42531667</v>
      </c>
      <c r="BR471" s="23" t="e">
        <f>+IF(BK471="1 SI","FINALIZADO",IF($BO471&lt;=#REF!,"FINALIZADO","EJECUCIÓN"))</f>
        <v>#REF!</v>
      </c>
      <c r="BS471" s="23">
        <v>42531667</v>
      </c>
      <c r="BT471" s="23">
        <f>+Tabla3[[#This Row],[VALOR TOTAL DE CONTRATO (ANTES DE LIQUIDACIÓN - LIBERACIÓN DE SALDOS)]]-Tabla3[[#This Row],[RECURSO TOTALES DESEMBOLSADOS]]</f>
        <v>0</v>
      </c>
      <c r="BU471" s="66"/>
      <c r="BW471" s="23" t="s">
        <v>98</v>
      </c>
      <c r="BX471" s="23" t="str">
        <f t="shared" si="38"/>
        <v>febrero</v>
      </c>
      <c r="BY471" s="23" t="s">
        <v>113</v>
      </c>
      <c r="BZ471" s="23" t="s">
        <v>113</v>
      </c>
      <c r="CA471" s="23" t="s">
        <v>113</v>
      </c>
      <c r="CB471" t="s">
        <v>117</v>
      </c>
      <c r="CC471" t="s">
        <v>118</v>
      </c>
    </row>
    <row r="472" spans="1:81" x14ac:dyDescent="0.25">
      <c r="A472" s="23">
        <v>2024</v>
      </c>
      <c r="B472" s="25">
        <v>445</v>
      </c>
      <c r="C472" s="23" t="s">
        <v>87</v>
      </c>
      <c r="D472" t="s">
        <v>88</v>
      </c>
      <c r="E472" t="s">
        <v>89</v>
      </c>
      <c r="F472" t="s">
        <v>90</v>
      </c>
      <c r="G472" t="s">
        <v>91</v>
      </c>
      <c r="H472" s="23" t="s">
        <v>92</v>
      </c>
      <c r="I472" s="23" t="s">
        <v>119</v>
      </c>
      <c r="J472" t="s">
        <v>3438</v>
      </c>
      <c r="K472" s="23" t="s">
        <v>95</v>
      </c>
      <c r="L472" s="20" t="s">
        <v>2203</v>
      </c>
      <c r="M472" s="28" t="s">
        <v>3439</v>
      </c>
      <c r="N472" s="23"/>
      <c r="O472" s="23" t="s">
        <v>98</v>
      </c>
      <c r="P472" s="20" t="s">
        <v>100</v>
      </c>
      <c r="Q472" s="20" t="s">
        <v>100</v>
      </c>
      <c r="R472" t="s">
        <v>2138</v>
      </c>
      <c r="S472" t="s">
        <v>3440</v>
      </c>
      <c r="T472" t="s">
        <v>3441</v>
      </c>
      <c r="U472" s="29">
        <v>138600000</v>
      </c>
      <c r="V472" s="29">
        <v>138600000</v>
      </c>
      <c r="W472" s="60">
        <v>14000000</v>
      </c>
      <c r="X472" s="60">
        <v>0</v>
      </c>
      <c r="Y472" s="23" t="s">
        <v>104</v>
      </c>
      <c r="Z472" t="s">
        <v>98</v>
      </c>
      <c r="AA472" t="s">
        <v>105</v>
      </c>
      <c r="AB472" s="30">
        <f>+Tabla3[[#This Row],[VALOR DEL CONTRATO
(EN NUMEROS)]]-Tabla3[[#This Row],[VALOR RECURSOS (MADS/FONAM)]]</f>
        <v>0</v>
      </c>
      <c r="AC472" s="30"/>
      <c r="AD472" s="30"/>
      <c r="AE472" s="24">
        <v>1824</v>
      </c>
      <c r="AF472" s="61">
        <v>45294</v>
      </c>
      <c r="AG472" s="23">
        <v>65924</v>
      </c>
      <c r="AH472" s="53">
        <v>45327</v>
      </c>
      <c r="AI472" s="32" t="s">
        <v>106</v>
      </c>
      <c r="AJ472" t="s">
        <v>107</v>
      </c>
      <c r="AK472" s="33"/>
      <c r="AL472" t="s">
        <v>98</v>
      </c>
      <c r="AM472" s="26">
        <v>45323</v>
      </c>
      <c r="AN472" s="23" t="s">
        <v>3442</v>
      </c>
      <c r="AO472" s="23" t="s">
        <v>3443</v>
      </c>
      <c r="AP472" t="s">
        <v>109</v>
      </c>
      <c r="AQ472" t="s">
        <v>1482</v>
      </c>
      <c r="AR472" t="s">
        <v>2141</v>
      </c>
      <c r="AS472" t="s">
        <v>2142</v>
      </c>
      <c r="AT472" s="23">
        <v>80111600</v>
      </c>
      <c r="AU472" s="20" t="s">
        <v>3444</v>
      </c>
      <c r="AV472" s="23" t="s">
        <v>113</v>
      </c>
      <c r="AW472" s="20" t="s">
        <v>114</v>
      </c>
      <c r="AX472" s="53">
        <v>45324</v>
      </c>
      <c r="AY472" s="23" t="s">
        <v>115</v>
      </c>
      <c r="AZ472" s="53">
        <v>45324</v>
      </c>
      <c r="BA472" s="26">
        <v>45328</v>
      </c>
      <c r="BB472" s="62">
        <v>45628</v>
      </c>
      <c r="BC472" s="35">
        <f>+Tabla3[[#This Row],[FECHA TERMINACION
(INICIAL)]]-Tabla3[[#This Row],[FECHA INICIO]]</f>
        <v>300</v>
      </c>
      <c r="BD472" s="65">
        <f>+Tabla3[[#This Row],[PLAZO DE EJECUCIÓN EN DÍAS (INICIAL)]]/30</f>
        <v>10</v>
      </c>
      <c r="BE472" t="s">
        <v>3445</v>
      </c>
      <c r="BF472" s="29">
        <f>+[1]BD_2!E474</f>
        <v>0</v>
      </c>
      <c r="BG472" s="29">
        <f>[1]BD_2!BA474</f>
        <v>0</v>
      </c>
      <c r="BH472" s="23">
        <f>[1]BD_2!CF474</f>
        <v>0</v>
      </c>
      <c r="BI472" s="23">
        <f>+COUNTIF(Tabla3[[#This Row],[VALOR REDUCIDO]:[TOTAL TIEMPO PRORROGADO EN DÍAS
]],"&lt;&gt;0")</f>
        <v>0</v>
      </c>
      <c r="BJ472" s="23" t="str">
        <f>+[1]BD_2!CG474</f>
        <v>2 NO</v>
      </c>
      <c r="BK472" s="26" t="str">
        <f>[1]BD_2!CL474</f>
        <v>1 SI</v>
      </c>
      <c r="BL472" s="23" t="s">
        <v>98</v>
      </c>
      <c r="BM472">
        <f t="shared" si="39"/>
        <v>300</v>
      </c>
      <c r="BN472" s="36">
        <f t="shared" si="40"/>
        <v>45328</v>
      </c>
      <c r="BO472" s="36">
        <f t="shared" si="41"/>
        <v>45628</v>
      </c>
      <c r="BP472" s="37" t="e">
        <f>IF(((#REF!-$BN472)/($BO472-$BN472))&gt;=100%,100%,((#REF!-$BN472)/($BO472-$BN472)))</f>
        <v>#REF!</v>
      </c>
      <c r="BQ472" s="29">
        <f t="shared" si="37"/>
        <v>138600000</v>
      </c>
      <c r="BR472" s="23" t="str">
        <f>+IF(BK472="1 SI","FINALIZADO",IF($BO472&lt;=#REF!,"FINALIZADO","EJECUCIÓN"))</f>
        <v>FINALIZADO</v>
      </c>
      <c r="BS472" s="23">
        <v>71399999</v>
      </c>
      <c r="BT472" s="23">
        <f>+Tabla3[[#This Row],[VALOR TOTAL DE CONTRATO (ANTES DE LIQUIDACIÓN - LIBERACIÓN DE SALDOS)]]-Tabla3[[#This Row],[RECURSO TOTALES DESEMBOLSADOS]]</f>
        <v>67200001</v>
      </c>
      <c r="BU472" s="66"/>
      <c r="BW472" s="23" t="s">
        <v>98</v>
      </c>
      <c r="BX472" s="23" t="str">
        <f t="shared" si="38"/>
        <v>febrero</v>
      </c>
      <c r="BY472" s="23" t="s">
        <v>113</v>
      </c>
      <c r="BZ472" s="23" t="s">
        <v>113</v>
      </c>
      <c r="CA472" s="23" t="s">
        <v>113</v>
      </c>
      <c r="CB472" t="s">
        <v>117</v>
      </c>
      <c r="CC472" t="s">
        <v>118</v>
      </c>
    </row>
    <row r="473" spans="1:81" x14ac:dyDescent="0.25">
      <c r="A473" s="23">
        <v>2024</v>
      </c>
      <c r="B473" s="25">
        <v>446</v>
      </c>
      <c r="C473" s="23" t="s">
        <v>87</v>
      </c>
      <c r="D473" t="s">
        <v>88</v>
      </c>
      <c r="E473" t="s">
        <v>89</v>
      </c>
      <c r="F473" t="s">
        <v>90</v>
      </c>
      <c r="G473" t="s">
        <v>91</v>
      </c>
      <c r="H473" s="23" t="s">
        <v>92</v>
      </c>
      <c r="I473" s="23" t="s">
        <v>119</v>
      </c>
      <c r="J473" t="s">
        <v>3446</v>
      </c>
      <c r="K473" s="23" t="s">
        <v>95</v>
      </c>
      <c r="L473" s="20" t="s">
        <v>451</v>
      </c>
      <c r="M473" s="28" t="s">
        <v>3447</v>
      </c>
      <c r="N473" s="23"/>
      <c r="O473" s="23" t="s">
        <v>98</v>
      </c>
      <c r="P473" s="20" t="s">
        <v>3243</v>
      </c>
      <c r="Q473" s="20" t="s">
        <v>100</v>
      </c>
      <c r="R473" t="s">
        <v>3448</v>
      </c>
      <c r="S473" t="s">
        <v>3449</v>
      </c>
      <c r="T473" t="s">
        <v>3450</v>
      </c>
      <c r="U473" s="29">
        <v>74160000</v>
      </c>
      <c r="V473" s="29">
        <v>74160000</v>
      </c>
      <c r="W473" s="60">
        <v>7416000</v>
      </c>
      <c r="X473" s="60">
        <v>0</v>
      </c>
      <c r="Y473" s="23" t="s">
        <v>104</v>
      </c>
      <c r="Z473" t="s">
        <v>98</v>
      </c>
      <c r="AA473" t="s">
        <v>105</v>
      </c>
      <c r="AB473" s="30">
        <f>+Tabla3[[#This Row],[VALOR DEL CONTRATO
(EN NUMEROS)]]-Tabla3[[#This Row],[VALOR RECURSOS (MADS/FONAM)]]</f>
        <v>0</v>
      </c>
      <c r="AC473" s="30"/>
      <c r="AD473" s="30"/>
      <c r="AE473" s="24">
        <v>4124</v>
      </c>
      <c r="AF473" s="61">
        <v>45294</v>
      </c>
      <c r="AG473" s="23">
        <v>63224</v>
      </c>
      <c r="AH473" s="53">
        <v>45324</v>
      </c>
      <c r="AI473" s="32" t="s">
        <v>106</v>
      </c>
      <c r="AJ473" t="s">
        <v>107</v>
      </c>
      <c r="AK473" s="33"/>
      <c r="AL473" t="s">
        <v>98</v>
      </c>
      <c r="AM473" s="26">
        <v>45323</v>
      </c>
      <c r="AN473" s="23" t="s">
        <v>108</v>
      </c>
      <c r="AO473" s="23" t="s">
        <v>108</v>
      </c>
      <c r="AP473" t="s">
        <v>109</v>
      </c>
      <c r="AQ473" t="s">
        <v>3451</v>
      </c>
      <c r="AS473" t="s">
        <v>100</v>
      </c>
      <c r="AT473" s="23">
        <v>80111600</v>
      </c>
      <c r="AU473" s="20" t="s">
        <v>3452</v>
      </c>
      <c r="AV473" s="23" t="s">
        <v>113</v>
      </c>
      <c r="AW473" s="20" t="s">
        <v>114</v>
      </c>
      <c r="AX473" s="53">
        <v>45323</v>
      </c>
      <c r="AY473" s="23" t="s">
        <v>115</v>
      </c>
      <c r="AZ473" s="53">
        <v>45323</v>
      </c>
      <c r="BA473" s="26">
        <v>45324</v>
      </c>
      <c r="BB473" s="62">
        <v>45627</v>
      </c>
      <c r="BC473" s="35">
        <f>+Tabla3[[#This Row],[FECHA TERMINACION
(INICIAL)]]-Tabla3[[#This Row],[FECHA INICIO]]</f>
        <v>303</v>
      </c>
      <c r="BD473" s="65">
        <f>+Tabla3[[#This Row],[PLAZO DE EJECUCIÓN EN DÍAS (INICIAL)]]/30</f>
        <v>10.1</v>
      </c>
      <c r="BE473" t="s">
        <v>3453</v>
      </c>
      <c r="BF473" s="29">
        <f>+[1]BD_2!E475</f>
        <v>0</v>
      </c>
      <c r="BG473" s="29">
        <f>[1]BD_2!BA475</f>
        <v>7168800</v>
      </c>
      <c r="BH473" s="23">
        <f>[1]BD_2!CF475</f>
        <v>29</v>
      </c>
      <c r="BI473" s="23">
        <f>+COUNTIF(Tabla3[[#This Row],[VALOR REDUCIDO]:[TOTAL TIEMPO PRORROGADO EN DÍAS
]],"&lt;&gt;0")</f>
        <v>2</v>
      </c>
      <c r="BJ473" s="23" t="str">
        <f>+[1]BD_2!CG475</f>
        <v>2 NO</v>
      </c>
      <c r="BK473" s="26" t="str">
        <f>[1]BD_2!CL475</f>
        <v>2 NO</v>
      </c>
      <c r="BL473" s="23" t="s">
        <v>98</v>
      </c>
      <c r="BM473">
        <f t="shared" si="39"/>
        <v>332</v>
      </c>
      <c r="BN473" s="36">
        <f t="shared" si="40"/>
        <v>45324</v>
      </c>
      <c r="BO473" s="36">
        <f t="shared" si="41"/>
        <v>45656</v>
      </c>
      <c r="BP473" s="37" t="e">
        <f>IF(((#REF!-$BN473)/($BO473-$BN473))&gt;=100%,100%,((#REF!-$BN473)/($BO473-$BN473)))</f>
        <v>#REF!</v>
      </c>
      <c r="BQ473" s="29">
        <f t="shared" si="37"/>
        <v>81328800</v>
      </c>
      <c r="BR473" s="23" t="e">
        <f>+IF(BK473="1 SI","FINALIZADO",IF($BO473&lt;=#REF!,"FINALIZADO","EJECUCIÓN"))</f>
        <v>#REF!</v>
      </c>
      <c r="BS473" s="23">
        <v>81328800</v>
      </c>
      <c r="BT473" s="23">
        <f>+Tabla3[[#This Row],[VALOR TOTAL DE CONTRATO (ANTES DE LIQUIDACIÓN - LIBERACIÓN DE SALDOS)]]-Tabla3[[#This Row],[RECURSO TOTALES DESEMBOLSADOS]]</f>
        <v>0</v>
      </c>
      <c r="BU473" s="66"/>
      <c r="BW473" s="23" t="s">
        <v>98</v>
      </c>
      <c r="BX473" s="23" t="str">
        <f t="shared" si="38"/>
        <v>febrero</v>
      </c>
      <c r="BY473" s="23" t="s">
        <v>113</v>
      </c>
      <c r="BZ473" s="23" t="s">
        <v>113</v>
      </c>
      <c r="CA473" s="23" t="s">
        <v>113</v>
      </c>
      <c r="CB473" t="s">
        <v>117</v>
      </c>
      <c r="CC473" t="s">
        <v>118</v>
      </c>
    </row>
    <row r="474" spans="1:81" x14ac:dyDescent="0.25">
      <c r="A474" s="23">
        <v>2024</v>
      </c>
      <c r="B474" s="25">
        <v>447</v>
      </c>
      <c r="C474" s="23" t="s">
        <v>87</v>
      </c>
      <c r="D474" t="s">
        <v>88</v>
      </c>
      <c r="E474" t="s">
        <v>89</v>
      </c>
      <c r="F474" t="s">
        <v>90</v>
      </c>
      <c r="G474" t="s">
        <v>91</v>
      </c>
      <c r="H474" s="23" t="s">
        <v>92</v>
      </c>
      <c r="I474" s="23" t="s">
        <v>119</v>
      </c>
      <c r="J474" t="s">
        <v>3454</v>
      </c>
      <c r="K474" s="23" t="s">
        <v>95</v>
      </c>
      <c r="L474" s="20" t="s">
        <v>1075</v>
      </c>
      <c r="M474" s="28" t="s">
        <v>3455</v>
      </c>
      <c r="N474" s="23"/>
      <c r="O474" s="23" t="s">
        <v>98</v>
      </c>
      <c r="P474" s="20" t="s">
        <v>100</v>
      </c>
      <c r="Q474" s="20" t="s">
        <v>100</v>
      </c>
      <c r="R474" t="s">
        <v>3091</v>
      </c>
      <c r="S474" t="s">
        <v>2139</v>
      </c>
      <c r="T474" t="s">
        <v>3356</v>
      </c>
      <c r="U474" s="29">
        <v>126000000</v>
      </c>
      <c r="V474" s="29">
        <v>126000000</v>
      </c>
      <c r="W474" s="60">
        <v>14000000</v>
      </c>
      <c r="X474" s="60">
        <v>0</v>
      </c>
      <c r="Y474" s="23" t="s">
        <v>104</v>
      </c>
      <c r="Z474" t="s">
        <v>98</v>
      </c>
      <c r="AA474" t="s">
        <v>105</v>
      </c>
      <c r="AB474" s="30">
        <f>+Tabla3[[#This Row],[VALOR DEL CONTRATO
(EN NUMEROS)]]-Tabla3[[#This Row],[VALOR RECURSOS (MADS/FONAM)]]</f>
        <v>0</v>
      </c>
      <c r="AC474" s="30"/>
      <c r="AD474" s="30"/>
      <c r="AE474" s="24">
        <v>1824</v>
      </c>
      <c r="AF474" s="61">
        <v>45294</v>
      </c>
      <c r="AG474" s="23">
        <v>68724</v>
      </c>
      <c r="AH474" s="53">
        <v>45328</v>
      </c>
      <c r="AI474" s="32" t="s">
        <v>106</v>
      </c>
      <c r="AJ474" t="s">
        <v>107</v>
      </c>
      <c r="AK474" s="33"/>
      <c r="AL474" t="s">
        <v>98</v>
      </c>
      <c r="AM474" s="26">
        <v>45324</v>
      </c>
      <c r="AN474" s="23" t="s">
        <v>3456</v>
      </c>
      <c r="AO474" s="23" t="s">
        <v>3457</v>
      </c>
      <c r="AP474" t="s">
        <v>109</v>
      </c>
      <c r="AQ474" t="s">
        <v>2448</v>
      </c>
      <c r="AR474" t="s">
        <v>2449</v>
      </c>
      <c r="AS474" s="20" t="s">
        <v>764</v>
      </c>
      <c r="AT474" s="23">
        <v>80111600</v>
      </c>
      <c r="AU474" s="41" t="s">
        <v>3458</v>
      </c>
      <c r="AV474" s="23" t="s">
        <v>113</v>
      </c>
      <c r="AW474" s="20" t="s">
        <v>114</v>
      </c>
      <c r="AX474" s="53">
        <v>45327</v>
      </c>
      <c r="AY474" s="23" t="s">
        <v>115</v>
      </c>
      <c r="AZ474" s="53">
        <v>45327</v>
      </c>
      <c r="BA474" s="26">
        <v>45328</v>
      </c>
      <c r="BB474" s="62">
        <v>45601</v>
      </c>
      <c r="BC474" s="35">
        <f>+Tabla3[[#This Row],[FECHA TERMINACION
(INICIAL)]]-Tabla3[[#This Row],[FECHA INICIO]]</f>
        <v>273</v>
      </c>
      <c r="BD474" s="65">
        <f>+Tabla3[[#This Row],[PLAZO DE EJECUCIÓN EN DÍAS (INICIAL)]]/30</f>
        <v>9.1</v>
      </c>
      <c r="BE474" t="s">
        <v>1491</v>
      </c>
      <c r="BF474" s="29">
        <f>+[1]BD_2!E476</f>
        <v>0</v>
      </c>
      <c r="BG474" s="29">
        <f>[1]BD_2!BA476</f>
        <v>25666667</v>
      </c>
      <c r="BH474" s="23">
        <f>[1]BD_2!CF476</f>
        <v>55</v>
      </c>
      <c r="BI474" s="23">
        <f>+COUNTIF(Tabla3[[#This Row],[VALOR REDUCIDO]:[TOTAL TIEMPO PRORROGADO EN DÍAS
]],"&lt;&gt;0")</f>
        <v>2</v>
      </c>
      <c r="BJ474" s="23" t="str">
        <f>+[1]BD_2!CG476</f>
        <v>2 NO</v>
      </c>
      <c r="BK474" s="26" t="str">
        <f>[1]BD_2!CL476</f>
        <v>2 NO</v>
      </c>
      <c r="BL474" s="23" t="s">
        <v>98</v>
      </c>
      <c r="BM474">
        <f t="shared" si="39"/>
        <v>328</v>
      </c>
      <c r="BN474" s="36">
        <f t="shared" si="40"/>
        <v>45328</v>
      </c>
      <c r="BO474" s="36">
        <f t="shared" si="41"/>
        <v>45656</v>
      </c>
      <c r="BP474" s="37" t="e">
        <f>IF(((#REF!-$BN474)/($BO474-$BN474))&gt;=100%,100%,((#REF!-$BN474)/($BO474-$BN474)))</f>
        <v>#REF!</v>
      </c>
      <c r="BQ474" s="29">
        <f t="shared" si="37"/>
        <v>151666667</v>
      </c>
      <c r="BR474" s="23" t="e">
        <f>+IF(BK474="1 SI","FINALIZADO",IF($BO474&lt;=#REF!,"FINALIZADO","EJECUCIÓN"))</f>
        <v>#REF!</v>
      </c>
      <c r="BS474" s="23">
        <v>151666666</v>
      </c>
      <c r="BT474" s="23">
        <f>+Tabla3[[#This Row],[VALOR TOTAL DE CONTRATO (ANTES DE LIQUIDACIÓN - LIBERACIÓN DE SALDOS)]]-Tabla3[[#This Row],[RECURSO TOTALES DESEMBOLSADOS]]</f>
        <v>1</v>
      </c>
      <c r="BU474" s="66"/>
      <c r="BW474" s="23" t="s">
        <v>98</v>
      </c>
      <c r="BX474" s="23" t="str">
        <f t="shared" si="38"/>
        <v>febrero</v>
      </c>
      <c r="BY474" s="23" t="s">
        <v>113</v>
      </c>
      <c r="BZ474" s="23" t="s">
        <v>113</v>
      </c>
      <c r="CA474" s="23" t="s">
        <v>113</v>
      </c>
      <c r="CB474" t="s">
        <v>117</v>
      </c>
      <c r="CC474" t="s">
        <v>118</v>
      </c>
    </row>
    <row r="475" spans="1:81" x14ac:dyDescent="0.25">
      <c r="A475" s="23">
        <v>2024</v>
      </c>
      <c r="B475" s="25">
        <v>448</v>
      </c>
      <c r="C475" s="23" t="s">
        <v>87</v>
      </c>
      <c r="D475" t="s">
        <v>88</v>
      </c>
      <c r="E475" t="s">
        <v>89</v>
      </c>
      <c r="F475" t="s">
        <v>90</v>
      </c>
      <c r="G475" t="s">
        <v>91</v>
      </c>
      <c r="H475" s="23" t="s">
        <v>92</v>
      </c>
      <c r="I475" s="23" t="s">
        <v>119</v>
      </c>
      <c r="J475" t="s">
        <v>3459</v>
      </c>
      <c r="K475" s="23" t="s">
        <v>95</v>
      </c>
      <c r="L475" s="20" t="s">
        <v>358</v>
      </c>
      <c r="M475" s="28" t="s">
        <v>3460</v>
      </c>
      <c r="N475" s="23"/>
      <c r="O475" s="23" t="s">
        <v>98</v>
      </c>
      <c r="P475" s="20" t="s">
        <v>1552</v>
      </c>
      <c r="Q475" s="20" t="s">
        <v>1552</v>
      </c>
      <c r="R475" t="s">
        <v>3461</v>
      </c>
      <c r="S475" t="s">
        <v>3462</v>
      </c>
      <c r="T475" t="s">
        <v>3463</v>
      </c>
      <c r="U475" s="29">
        <v>129605000</v>
      </c>
      <c r="V475" s="29">
        <v>129605000</v>
      </c>
      <c r="W475" s="60">
        <v>12075000</v>
      </c>
      <c r="X475" s="60">
        <v>0</v>
      </c>
      <c r="Y475" s="23" t="s">
        <v>104</v>
      </c>
      <c r="Z475" t="s">
        <v>98</v>
      </c>
      <c r="AA475" t="s">
        <v>105</v>
      </c>
      <c r="AB475" s="30">
        <f>+Tabla3[[#This Row],[VALOR DEL CONTRATO
(EN NUMEROS)]]-Tabla3[[#This Row],[VALOR RECURSOS (MADS/FONAM)]]</f>
        <v>0</v>
      </c>
      <c r="AC475" s="30"/>
      <c r="AD475" s="30"/>
      <c r="AE475" s="24">
        <v>7724</v>
      </c>
      <c r="AF475" s="61">
        <v>45295</v>
      </c>
      <c r="AG475" s="23">
        <v>69224</v>
      </c>
      <c r="AH475" s="53">
        <v>45328</v>
      </c>
      <c r="AI475" s="32" t="s">
        <v>106</v>
      </c>
      <c r="AJ475" t="s">
        <v>2615</v>
      </c>
      <c r="AK475" s="33"/>
      <c r="AL475" t="s">
        <v>98</v>
      </c>
      <c r="AM475" s="26">
        <v>45324</v>
      </c>
      <c r="AN475" s="23" t="s">
        <v>108</v>
      </c>
      <c r="AO475" s="23" t="s">
        <v>108</v>
      </c>
      <c r="AP475" t="s">
        <v>109</v>
      </c>
      <c r="AQ475" t="s">
        <v>1482</v>
      </c>
      <c r="AR475" t="s">
        <v>2141</v>
      </c>
      <c r="AS475" t="s">
        <v>2142</v>
      </c>
      <c r="AT475" s="23">
        <v>80111600</v>
      </c>
      <c r="AU475" s="20" t="s">
        <v>3464</v>
      </c>
      <c r="AV475" s="23" t="s">
        <v>113</v>
      </c>
      <c r="AW475" s="20" t="s">
        <v>114</v>
      </c>
      <c r="AX475" s="53">
        <v>45324</v>
      </c>
      <c r="AY475" s="23" t="s">
        <v>115</v>
      </c>
      <c r="AZ475" s="53">
        <v>45324</v>
      </c>
      <c r="BA475" s="26">
        <v>45328</v>
      </c>
      <c r="BB475" s="62">
        <v>45654</v>
      </c>
      <c r="BC475" s="35">
        <f>+Tabla3[[#This Row],[FECHA TERMINACION
(INICIAL)]]-Tabla3[[#This Row],[FECHA INICIO]]</f>
        <v>326</v>
      </c>
      <c r="BD475" s="65">
        <f>+Tabla3[[#This Row],[PLAZO DE EJECUCIÓN EN DÍAS (INICIAL)]]/30</f>
        <v>10.866666666666667</v>
      </c>
      <c r="BE475" t="s">
        <v>3465</v>
      </c>
      <c r="BF475" s="29">
        <f>+[1]BD_2!E477</f>
        <v>0</v>
      </c>
      <c r="BG475" s="29">
        <f>[1]BD_2!BA477</f>
        <v>0</v>
      </c>
      <c r="BH475" s="23">
        <f>[1]BD_2!CF477</f>
        <v>0</v>
      </c>
      <c r="BI475" s="23">
        <f>+COUNTIF(Tabla3[[#This Row],[VALOR REDUCIDO]:[TOTAL TIEMPO PRORROGADO EN DÍAS
]],"&lt;&gt;0")</f>
        <v>0</v>
      </c>
      <c r="BJ475" s="23" t="str">
        <f>+[1]BD_2!CG477</f>
        <v>2 NO</v>
      </c>
      <c r="BK475" s="26" t="str">
        <f>[1]BD_2!CL477</f>
        <v>2 NO</v>
      </c>
      <c r="BL475" s="23" t="s">
        <v>98</v>
      </c>
      <c r="BM475">
        <f t="shared" si="39"/>
        <v>326</v>
      </c>
      <c r="BN475" s="36">
        <f t="shared" si="40"/>
        <v>45328</v>
      </c>
      <c r="BO475" s="36">
        <f t="shared" si="41"/>
        <v>45654</v>
      </c>
      <c r="BP475" s="37" t="e">
        <f>IF(((#REF!-$BN475)/($BO475-$BN475))&gt;=100%,100%,((#REF!-$BN475)/($BO475-$BN475)))</f>
        <v>#REF!</v>
      </c>
      <c r="BQ475" s="29">
        <f t="shared" si="37"/>
        <v>129605000</v>
      </c>
      <c r="BR475" s="23" t="e">
        <f>+IF(BK475="1 SI","FINALIZADO",IF($BO475&lt;=#REF!,"FINALIZADO","EJECUCIÓN"))</f>
        <v>#REF!</v>
      </c>
      <c r="BS475" s="23">
        <v>129605000</v>
      </c>
      <c r="BT475" s="23">
        <f>+Tabla3[[#This Row],[VALOR TOTAL DE CONTRATO (ANTES DE LIQUIDACIÓN - LIBERACIÓN DE SALDOS)]]-Tabla3[[#This Row],[RECURSO TOTALES DESEMBOLSADOS]]</f>
        <v>0</v>
      </c>
      <c r="BU475" s="66"/>
      <c r="BW475" s="23" t="s">
        <v>98</v>
      </c>
      <c r="BX475" s="23" t="str">
        <f t="shared" si="38"/>
        <v>febrero</v>
      </c>
      <c r="BY475" s="23" t="s">
        <v>113</v>
      </c>
      <c r="BZ475" s="23" t="s">
        <v>113</v>
      </c>
      <c r="CA475" s="23" t="s">
        <v>113</v>
      </c>
      <c r="CB475" t="s">
        <v>117</v>
      </c>
      <c r="CC475" t="s">
        <v>118</v>
      </c>
    </row>
    <row r="476" spans="1:81" x14ac:dyDescent="0.25">
      <c r="A476" s="23">
        <v>2024</v>
      </c>
      <c r="B476" s="25">
        <v>449</v>
      </c>
      <c r="C476" s="23" t="s">
        <v>87</v>
      </c>
      <c r="D476" t="s">
        <v>88</v>
      </c>
      <c r="E476" t="s">
        <v>89</v>
      </c>
      <c r="F476" t="s">
        <v>90</v>
      </c>
      <c r="G476" t="s">
        <v>91</v>
      </c>
      <c r="H476" s="23" t="s">
        <v>92</v>
      </c>
      <c r="I476" s="23" t="s">
        <v>119</v>
      </c>
      <c r="J476" t="s">
        <v>3466</v>
      </c>
      <c r="K476" s="23" t="s">
        <v>95</v>
      </c>
      <c r="L476" s="20" t="s">
        <v>121</v>
      </c>
      <c r="M476" s="28" t="s">
        <v>3467</v>
      </c>
      <c r="N476" s="23"/>
      <c r="O476" s="23" t="s">
        <v>98</v>
      </c>
      <c r="P476" s="20" t="s">
        <v>1514</v>
      </c>
      <c r="Q476" s="20" t="s">
        <v>1514</v>
      </c>
      <c r="R476" t="s">
        <v>3468</v>
      </c>
      <c r="S476" t="s">
        <v>3469</v>
      </c>
      <c r="T476" t="s">
        <v>3470</v>
      </c>
      <c r="U476" s="29">
        <v>102714000</v>
      </c>
      <c r="V476" s="29">
        <v>102714000</v>
      </c>
      <c r="W476" s="60">
        <v>9540000</v>
      </c>
      <c r="X476" s="60">
        <v>0</v>
      </c>
      <c r="Y476" s="23" t="s">
        <v>104</v>
      </c>
      <c r="Z476" t="s">
        <v>98</v>
      </c>
      <c r="AA476" t="s">
        <v>105</v>
      </c>
      <c r="AB476" s="30">
        <f>+Tabla3[[#This Row],[VALOR DEL CONTRATO
(EN NUMEROS)]]-Tabla3[[#This Row],[VALOR RECURSOS (MADS/FONAM)]]</f>
        <v>0</v>
      </c>
      <c r="AC476" s="30"/>
      <c r="AD476" s="30"/>
      <c r="AE476" s="24">
        <v>9024</v>
      </c>
      <c r="AF476" s="61">
        <v>45300</v>
      </c>
      <c r="AG476" s="23">
        <v>81924</v>
      </c>
      <c r="AH476" s="53">
        <v>45334</v>
      </c>
      <c r="AI476" s="32" t="s">
        <v>106</v>
      </c>
      <c r="AJ476" t="s">
        <v>1974</v>
      </c>
      <c r="AK476" s="33"/>
      <c r="AL476" t="s">
        <v>98</v>
      </c>
      <c r="AM476" s="26">
        <v>45330</v>
      </c>
      <c r="AN476" s="23" t="s">
        <v>108</v>
      </c>
      <c r="AO476" s="23" t="s">
        <v>108</v>
      </c>
      <c r="AP476" t="s">
        <v>109</v>
      </c>
      <c r="AQ476" t="s">
        <v>3471</v>
      </c>
      <c r="AR476" t="s">
        <v>3472</v>
      </c>
      <c r="AS476" t="s">
        <v>3473</v>
      </c>
      <c r="AT476" s="23">
        <v>80111600</v>
      </c>
      <c r="AU476" s="20" t="s">
        <v>3474</v>
      </c>
      <c r="AV476" s="23" t="s">
        <v>113</v>
      </c>
      <c r="AW476" s="20" t="s">
        <v>114</v>
      </c>
      <c r="AX476" s="53">
        <v>45330</v>
      </c>
      <c r="AY476" s="23" t="s">
        <v>115</v>
      </c>
      <c r="AZ476" s="53">
        <v>45330</v>
      </c>
      <c r="BA476" s="26">
        <v>45334</v>
      </c>
      <c r="BB476" s="62">
        <v>45657</v>
      </c>
      <c r="BC476" s="35">
        <f>+Tabla3[[#This Row],[FECHA TERMINACION
(INICIAL)]]-Tabla3[[#This Row],[FECHA INICIO]]</f>
        <v>323</v>
      </c>
      <c r="BD476" s="65">
        <f>+Tabla3[[#This Row],[PLAZO DE EJECUCIÓN EN DÍAS (INICIAL)]]/30</f>
        <v>10.766666666666667</v>
      </c>
      <c r="BE476" t="s">
        <v>3475</v>
      </c>
      <c r="BF476" s="29">
        <f>+[1]BD_2!E478</f>
        <v>0</v>
      </c>
      <c r="BG476" s="29">
        <f>[1]BD_2!BA478</f>
        <v>0</v>
      </c>
      <c r="BH476" s="23">
        <f>[1]BD_2!CF478</f>
        <v>0</v>
      </c>
      <c r="BI476" s="23">
        <f>+COUNTIF(Tabla3[[#This Row],[VALOR REDUCIDO]:[TOTAL TIEMPO PRORROGADO EN DÍAS
]],"&lt;&gt;0")</f>
        <v>0</v>
      </c>
      <c r="BJ476" s="23" t="str">
        <f>+[1]BD_2!CG478</f>
        <v>2 NO</v>
      </c>
      <c r="BK476" s="26" t="str">
        <f>[1]BD_2!CL478</f>
        <v>2 NO</v>
      </c>
      <c r="BL476" s="23" t="s">
        <v>98</v>
      </c>
      <c r="BM476">
        <f t="shared" si="39"/>
        <v>323</v>
      </c>
      <c r="BN476" s="36">
        <f t="shared" si="40"/>
        <v>45334</v>
      </c>
      <c r="BO476" s="36">
        <f t="shared" si="41"/>
        <v>45657</v>
      </c>
      <c r="BP476" s="37" t="e">
        <f>IF(((#REF!-$BN476)/($BO476-$BN476))&gt;=100%,100%,((#REF!-$BN476)/($BO476-$BN476)))</f>
        <v>#REF!</v>
      </c>
      <c r="BQ476" s="29">
        <f t="shared" si="37"/>
        <v>102714000</v>
      </c>
      <c r="BR476" s="23" t="e">
        <f>+IF(BK476="1 SI","FINALIZADO",IF($BO476&lt;=#REF!,"FINALIZADO","EJECUCIÓN"))</f>
        <v>#REF!</v>
      </c>
      <c r="BS476" s="23">
        <v>101442000</v>
      </c>
      <c r="BT476" s="23">
        <f>+Tabla3[[#This Row],[VALOR TOTAL DE CONTRATO (ANTES DE LIQUIDACIÓN - LIBERACIÓN DE SALDOS)]]-Tabla3[[#This Row],[RECURSO TOTALES DESEMBOLSADOS]]</f>
        <v>1272000</v>
      </c>
      <c r="BU476" s="66"/>
      <c r="BW476" s="23" t="s">
        <v>98</v>
      </c>
      <c r="BX476" s="23" t="str">
        <f t="shared" si="38"/>
        <v>febrero</v>
      </c>
      <c r="BY476" s="23" t="s">
        <v>113</v>
      </c>
      <c r="BZ476" s="23" t="s">
        <v>113</v>
      </c>
      <c r="CA476" s="23" t="s">
        <v>113</v>
      </c>
      <c r="CB476" t="s">
        <v>117</v>
      </c>
      <c r="CC476" t="s">
        <v>118</v>
      </c>
    </row>
    <row r="477" spans="1:81" x14ac:dyDescent="0.25">
      <c r="A477" s="23">
        <v>2024</v>
      </c>
      <c r="B477" s="25">
        <v>450</v>
      </c>
      <c r="C477" s="23" t="s">
        <v>87</v>
      </c>
      <c r="D477" t="s">
        <v>88</v>
      </c>
      <c r="E477" t="s">
        <v>89</v>
      </c>
      <c r="F477" t="s">
        <v>90</v>
      </c>
      <c r="G477" t="s">
        <v>91</v>
      </c>
      <c r="H477" s="23" t="s">
        <v>92</v>
      </c>
      <c r="I477" s="23" t="s">
        <v>119</v>
      </c>
      <c r="J477" t="s">
        <v>3476</v>
      </c>
      <c r="K477" s="23" t="s">
        <v>95</v>
      </c>
      <c r="L477" s="20" t="s">
        <v>1550</v>
      </c>
      <c r="M477" s="28" t="s">
        <v>3477</v>
      </c>
      <c r="N477" s="23"/>
      <c r="O477" s="23" t="s">
        <v>98</v>
      </c>
      <c r="P477" s="20" t="s">
        <v>693</v>
      </c>
      <c r="Q477" s="20" t="s">
        <v>693</v>
      </c>
      <c r="R477" t="s">
        <v>3478</v>
      </c>
      <c r="S477" t="s">
        <v>3479</v>
      </c>
      <c r="T477" t="s">
        <v>3480</v>
      </c>
      <c r="U477" s="29">
        <v>69333333</v>
      </c>
      <c r="V477" s="29">
        <v>69333333</v>
      </c>
      <c r="W477" s="60">
        <v>6500000</v>
      </c>
      <c r="X477" s="60">
        <v>0</v>
      </c>
      <c r="Y477" s="23" t="s">
        <v>104</v>
      </c>
      <c r="Z477" t="s">
        <v>98</v>
      </c>
      <c r="AA477" t="s">
        <v>105</v>
      </c>
      <c r="AB477" s="30">
        <f>+Tabla3[[#This Row],[VALOR DEL CONTRATO
(EN NUMEROS)]]-Tabla3[[#This Row],[VALOR RECURSOS (MADS/FONAM)]]</f>
        <v>0</v>
      </c>
      <c r="AC477" s="30"/>
      <c r="AD477" s="30"/>
      <c r="AE477" s="24">
        <v>1924</v>
      </c>
      <c r="AF477" s="61">
        <v>45294</v>
      </c>
      <c r="AG477" s="23">
        <v>78124</v>
      </c>
      <c r="AH477" s="53">
        <v>45331</v>
      </c>
      <c r="AI477" s="32" t="s">
        <v>106</v>
      </c>
      <c r="AJ477" t="s">
        <v>1372</v>
      </c>
      <c r="AK477" s="33"/>
      <c r="AL477" t="s">
        <v>98</v>
      </c>
      <c r="AM477" s="26">
        <v>45328</v>
      </c>
      <c r="AN477" s="23" t="s">
        <v>108</v>
      </c>
      <c r="AO477" s="23" t="s">
        <v>108</v>
      </c>
      <c r="AP477" t="s">
        <v>109</v>
      </c>
      <c r="AQ477" t="s">
        <v>2991</v>
      </c>
      <c r="AR477" t="s">
        <v>2992</v>
      </c>
      <c r="AS477" t="s">
        <v>700</v>
      </c>
      <c r="AT477" s="23">
        <v>80111600</v>
      </c>
      <c r="AU477" s="20" t="s">
        <v>3481</v>
      </c>
      <c r="AV477" s="23" t="s">
        <v>113</v>
      </c>
      <c r="AW477" s="20" t="s">
        <v>114</v>
      </c>
      <c r="AX477" s="53">
        <v>45328</v>
      </c>
      <c r="AY477" s="23" t="s">
        <v>115</v>
      </c>
      <c r="AZ477" s="53">
        <v>45328</v>
      </c>
      <c r="BA477" s="26">
        <v>45331</v>
      </c>
      <c r="BB477" s="62">
        <v>45652</v>
      </c>
      <c r="BC477" s="35">
        <f>+Tabla3[[#This Row],[FECHA TERMINACION
(INICIAL)]]-Tabla3[[#This Row],[FECHA INICIO]]</f>
        <v>321</v>
      </c>
      <c r="BD477" s="65">
        <f>+Tabla3[[#This Row],[PLAZO DE EJECUCIÓN EN DÍAS (INICIAL)]]/30</f>
        <v>10.7</v>
      </c>
      <c r="BE477" t="s">
        <v>3376</v>
      </c>
      <c r="BF477" s="29">
        <f>+[1]BD_2!E479</f>
        <v>0</v>
      </c>
      <c r="BG477" s="29">
        <f>[1]BD_2!BA479</f>
        <v>0</v>
      </c>
      <c r="BH477" s="23">
        <f>[1]BD_2!CF479</f>
        <v>0</v>
      </c>
      <c r="BI477" s="23">
        <f>+COUNTIF(Tabla3[[#This Row],[VALOR REDUCIDO]:[TOTAL TIEMPO PRORROGADO EN DÍAS
]],"&lt;&gt;0")</f>
        <v>0</v>
      </c>
      <c r="BJ477" s="23" t="str">
        <f>+[1]BD_2!CG479</f>
        <v>2 NO</v>
      </c>
      <c r="BK477" s="26" t="str">
        <f>[1]BD_2!CL479</f>
        <v>2 NO</v>
      </c>
      <c r="BL477" s="23" t="s">
        <v>98</v>
      </c>
      <c r="BM477">
        <f t="shared" si="39"/>
        <v>321</v>
      </c>
      <c r="BN477" s="36">
        <f t="shared" si="40"/>
        <v>45331</v>
      </c>
      <c r="BO477" s="36">
        <f t="shared" si="41"/>
        <v>45652</v>
      </c>
      <c r="BP477" s="37" t="e">
        <f>IF(((#REF!-$BN477)/($BO477-$BN477))&gt;=100%,100%,((#REF!-$BN477)/($BO477-$BN477)))</f>
        <v>#REF!</v>
      </c>
      <c r="BQ477" s="29">
        <f t="shared" si="37"/>
        <v>69333333</v>
      </c>
      <c r="BR477" s="23" t="e">
        <f>+IF(BK477="1 SI","FINALIZADO",IF($BO477&lt;=#REF!,"FINALIZADO","EJECUCIÓN"))</f>
        <v>#REF!</v>
      </c>
      <c r="BS477" s="23">
        <v>69333333</v>
      </c>
      <c r="BT477" s="23">
        <f>+Tabla3[[#This Row],[VALOR TOTAL DE CONTRATO (ANTES DE LIQUIDACIÓN - LIBERACIÓN DE SALDOS)]]-Tabla3[[#This Row],[RECURSO TOTALES DESEMBOLSADOS]]</f>
        <v>0</v>
      </c>
      <c r="BU477" s="66"/>
      <c r="BW477" s="23" t="s">
        <v>98</v>
      </c>
      <c r="BX477" s="23" t="str">
        <f t="shared" si="38"/>
        <v>febrero</v>
      </c>
      <c r="BY477" s="23" t="s">
        <v>113</v>
      </c>
      <c r="BZ477" s="23" t="s">
        <v>113</v>
      </c>
      <c r="CA477" s="23" t="s">
        <v>113</v>
      </c>
      <c r="CB477" t="s">
        <v>117</v>
      </c>
      <c r="CC477" t="s">
        <v>118</v>
      </c>
    </row>
    <row r="478" spans="1:81" x14ac:dyDescent="0.25">
      <c r="A478" s="23">
        <v>2024</v>
      </c>
      <c r="B478" s="25">
        <v>451</v>
      </c>
      <c r="C478" s="23" t="s">
        <v>87</v>
      </c>
      <c r="D478" t="s">
        <v>88</v>
      </c>
      <c r="E478" t="s">
        <v>89</v>
      </c>
      <c r="F478" t="s">
        <v>90</v>
      </c>
      <c r="G478" t="s">
        <v>91</v>
      </c>
      <c r="H478" s="23" t="s">
        <v>92</v>
      </c>
      <c r="I478" s="23" t="s">
        <v>119</v>
      </c>
      <c r="J478" t="s">
        <v>3482</v>
      </c>
      <c r="K478" s="23" t="s">
        <v>95</v>
      </c>
      <c r="L478" s="20" t="s">
        <v>130</v>
      </c>
      <c r="M478" s="28" t="s">
        <v>3483</v>
      </c>
      <c r="N478" s="23"/>
      <c r="O478" s="23" t="s">
        <v>98</v>
      </c>
      <c r="P478" s="20" t="s">
        <v>3243</v>
      </c>
      <c r="Q478" s="20" t="s">
        <v>100</v>
      </c>
      <c r="R478" t="s">
        <v>3484</v>
      </c>
      <c r="S478" t="s">
        <v>3485</v>
      </c>
      <c r="T478" s="29" t="s">
        <v>3486</v>
      </c>
      <c r="U478" s="29">
        <v>52000000</v>
      </c>
      <c r="V478" s="29">
        <v>52000000</v>
      </c>
      <c r="W478" s="60">
        <v>5200000</v>
      </c>
      <c r="X478" s="60">
        <v>0</v>
      </c>
      <c r="Y478" s="23" t="s">
        <v>104</v>
      </c>
      <c r="Z478" t="s">
        <v>98</v>
      </c>
      <c r="AA478" t="s">
        <v>105</v>
      </c>
      <c r="AB478" s="30">
        <f>+Tabla3[[#This Row],[VALOR DEL CONTRATO
(EN NUMEROS)]]-Tabla3[[#This Row],[VALOR RECURSOS (MADS/FONAM)]]</f>
        <v>0</v>
      </c>
      <c r="AC478" s="30"/>
      <c r="AD478" s="30"/>
      <c r="AE478" s="24">
        <v>4124</v>
      </c>
      <c r="AF478" s="61">
        <v>45294</v>
      </c>
      <c r="AG478" s="23">
        <v>69424</v>
      </c>
      <c r="AH478" s="53">
        <v>45328</v>
      </c>
      <c r="AI478" s="32" t="s">
        <v>106</v>
      </c>
      <c r="AJ478" t="s">
        <v>107</v>
      </c>
      <c r="AK478" s="33"/>
      <c r="AL478" t="s">
        <v>98</v>
      </c>
      <c r="AM478" s="26">
        <v>45327</v>
      </c>
      <c r="AN478" s="23" t="s">
        <v>108</v>
      </c>
      <c r="AO478" s="23" t="s">
        <v>108</v>
      </c>
      <c r="AP478" t="s">
        <v>109</v>
      </c>
      <c r="AQ478" t="s">
        <v>3237</v>
      </c>
      <c r="AR478" t="s">
        <v>3238</v>
      </c>
      <c r="AS478" s="23" t="s">
        <v>100</v>
      </c>
      <c r="AT478" s="23">
        <v>80111600</v>
      </c>
      <c r="AU478" s="20" t="s">
        <v>3487</v>
      </c>
      <c r="AV478" s="23" t="s">
        <v>98</v>
      </c>
      <c r="AW478" s="20" t="s">
        <v>476</v>
      </c>
      <c r="AX478" s="53" t="s">
        <v>105</v>
      </c>
      <c r="AY478" s="23" t="s">
        <v>477</v>
      </c>
      <c r="AZ478" s="26">
        <v>45328</v>
      </c>
      <c r="BA478" s="26">
        <v>45328</v>
      </c>
      <c r="BB478" s="62">
        <v>45631</v>
      </c>
      <c r="BC478" s="35">
        <f>+Tabla3[[#This Row],[FECHA TERMINACION
(INICIAL)]]-Tabla3[[#This Row],[FECHA INICIO]]</f>
        <v>303</v>
      </c>
      <c r="BD478" s="65">
        <f>+Tabla3[[#This Row],[PLAZO DE EJECUCIÓN EN DÍAS (INICIAL)]]/30</f>
        <v>10.1</v>
      </c>
      <c r="BE478" t="s">
        <v>3488</v>
      </c>
      <c r="BF478" s="29">
        <f>+[1]BD_2!E480</f>
        <v>0</v>
      </c>
      <c r="BG478" s="29">
        <f>[1]BD_2!BA480</f>
        <v>1733333</v>
      </c>
      <c r="BH478" s="23">
        <f>[1]BD_2!CF480</f>
        <v>25</v>
      </c>
      <c r="BI478" s="23">
        <f>+COUNTIF(Tabla3[[#This Row],[VALOR REDUCIDO]:[TOTAL TIEMPO PRORROGADO EN DÍAS
]],"&lt;&gt;0")</f>
        <v>2</v>
      </c>
      <c r="BJ478" s="23" t="str">
        <f>+[1]BD_2!CG480</f>
        <v>1 SI</v>
      </c>
      <c r="BK478" s="26" t="str">
        <f>[1]BD_2!CL480</f>
        <v>2 NO</v>
      </c>
      <c r="BL478" s="23" t="s">
        <v>98</v>
      </c>
      <c r="BM478">
        <f t="shared" si="39"/>
        <v>328</v>
      </c>
      <c r="BN478" s="36">
        <f t="shared" si="40"/>
        <v>45328</v>
      </c>
      <c r="BO478" s="36">
        <f t="shared" si="41"/>
        <v>45656</v>
      </c>
      <c r="BP478" s="37" t="e">
        <f>IF(((#REF!-$BN478)/($BO478-$BN478))&gt;=100%,100%,((#REF!-$BN478)/($BO478-$BN478)))</f>
        <v>#REF!</v>
      </c>
      <c r="BQ478" s="29">
        <f t="shared" si="37"/>
        <v>53733333</v>
      </c>
      <c r="BR478" s="23" t="e">
        <f>+IF(BK478="1 SI","FINALIZADO",IF($BO478&lt;=#REF!,"FINALIZADO","EJECUCIÓN"))</f>
        <v>#REF!</v>
      </c>
      <c r="BS478" s="23">
        <v>53733333</v>
      </c>
      <c r="BT478" s="23">
        <f>+Tabla3[[#This Row],[VALOR TOTAL DE CONTRATO (ANTES DE LIQUIDACIÓN - LIBERACIÓN DE SALDOS)]]-Tabla3[[#This Row],[RECURSO TOTALES DESEMBOLSADOS]]</f>
        <v>0</v>
      </c>
      <c r="BU478" s="66"/>
      <c r="BW478" s="23" t="s">
        <v>98</v>
      </c>
      <c r="BX478" s="23" t="str">
        <f t="shared" si="38"/>
        <v>febrero</v>
      </c>
      <c r="BY478" s="23" t="s">
        <v>113</v>
      </c>
      <c r="BZ478" s="23" t="s">
        <v>113</v>
      </c>
      <c r="CA478" s="23" t="s">
        <v>113</v>
      </c>
      <c r="CB478" t="s">
        <v>117</v>
      </c>
      <c r="CC478" t="s">
        <v>118</v>
      </c>
    </row>
    <row r="479" spans="1:81" x14ac:dyDescent="0.25">
      <c r="A479" s="23">
        <v>2024</v>
      </c>
      <c r="B479" s="25">
        <v>452</v>
      </c>
      <c r="C479" s="23" t="s">
        <v>87</v>
      </c>
      <c r="D479" t="s">
        <v>88</v>
      </c>
      <c r="E479" t="s">
        <v>89</v>
      </c>
      <c r="F479" t="s">
        <v>90</v>
      </c>
      <c r="G479" t="s">
        <v>91</v>
      </c>
      <c r="H479" s="23" t="s">
        <v>92</v>
      </c>
      <c r="I479" s="23" t="s">
        <v>119</v>
      </c>
      <c r="J479" t="s">
        <v>3489</v>
      </c>
      <c r="K479" s="23" t="s">
        <v>95</v>
      </c>
      <c r="L479" s="20" t="s">
        <v>451</v>
      </c>
      <c r="M479" s="28" t="s">
        <v>3490</v>
      </c>
      <c r="N479" s="23"/>
      <c r="O479" s="23" t="s">
        <v>98</v>
      </c>
      <c r="P479" s="20" t="s">
        <v>3243</v>
      </c>
      <c r="Q479" s="20" t="s">
        <v>100</v>
      </c>
      <c r="R479" t="s">
        <v>3491</v>
      </c>
      <c r="S479" t="s">
        <v>3485</v>
      </c>
      <c r="T479" t="s">
        <v>3492</v>
      </c>
      <c r="U479" s="29">
        <v>53560000</v>
      </c>
      <c r="V479" s="29">
        <v>53560000</v>
      </c>
      <c r="W479" s="60">
        <v>5356000</v>
      </c>
      <c r="X479" s="60">
        <v>0</v>
      </c>
      <c r="Y479" s="23" t="s">
        <v>104</v>
      </c>
      <c r="Z479" t="s">
        <v>98</v>
      </c>
      <c r="AA479" t="s">
        <v>105</v>
      </c>
      <c r="AB479" s="30">
        <f>+Tabla3[[#This Row],[VALOR DEL CONTRATO
(EN NUMEROS)]]-Tabla3[[#This Row],[VALOR RECURSOS (MADS/FONAM)]]</f>
        <v>0</v>
      </c>
      <c r="AC479" s="30"/>
      <c r="AD479" s="30"/>
      <c r="AE479" s="24">
        <v>4124</v>
      </c>
      <c r="AF479" s="61">
        <v>45294</v>
      </c>
      <c r="AG479" s="23">
        <v>66924</v>
      </c>
      <c r="AH479" s="53">
        <v>45328</v>
      </c>
      <c r="AI479" s="32" t="s">
        <v>106</v>
      </c>
      <c r="AJ479" t="s">
        <v>107</v>
      </c>
      <c r="AK479" s="33"/>
      <c r="AL479" t="s">
        <v>98</v>
      </c>
      <c r="AM479" s="26">
        <v>45327</v>
      </c>
      <c r="AN479" s="23" t="s">
        <v>108</v>
      </c>
      <c r="AO479" s="23" t="s">
        <v>108</v>
      </c>
      <c r="AP479" t="s">
        <v>109</v>
      </c>
      <c r="AQ479" t="s">
        <v>3237</v>
      </c>
      <c r="AR479" t="s">
        <v>3238</v>
      </c>
      <c r="AS479" s="23" t="s">
        <v>100</v>
      </c>
      <c r="AT479" s="23">
        <v>80111600</v>
      </c>
      <c r="AU479" s="20" t="s">
        <v>3493</v>
      </c>
      <c r="AV479" s="23" t="s">
        <v>98</v>
      </c>
      <c r="AW479" s="20" t="s">
        <v>476</v>
      </c>
      <c r="AX479" s="53" t="s">
        <v>105</v>
      </c>
      <c r="AY479" s="23" t="s">
        <v>477</v>
      </c>
      <c r="AZ479" s="53">
        <v>45328</v>
      </c>
      <c r="BA479" s="53">
        <v>45328</v>
      </c>
      <c r="BB479" s="62">
        <v>45631</v>
      </c>
      <c r="BC479" s="35">
        <f>+Tabla3[[#This Row],[FECHA TERMINACION
(INICIAL)]]-Tabla3[[#This Row],[FECHA INICIO]]</f>
        <v>303</v>
      </c>
      <c r="BD479" s="65">
        <f>+Tabla3[[#This Row],[PLAZO DE EJECUCIÓN EN DÍAS (INICIAL)]]/30</f>
        <v>10.1</v>
      </c>
      <c r="BE479" t="s">
        <v>3488</v>
      </c>
      <c r="BF479" s="29">
        <f>+[1]BD_2!E481</f>
        <v>0</v>
      </c>
      <c r="BG479" s="29">
        <f>[1]BD_2!BA481</f>
        <v>4463333</v>
      </c>
      <c r="BH479" s="23">
        <f>[1]BD_2!CF481</f>
        <v>25</v>
      </c>
      <c r="BI479" s="23">
        <f>+COUNTIF(Tabla3[[#This Row],[VALOR REDUCIDO]:[TOTAL TIEMPO PRORROGADO EN DÍAS
]],"&lt;&gt;0")</f>
        <v>2</v>
      </c>
      <c r="BJ479" s="23" t="str">
        <f>+[1]BD_2!CG481</f>
        <v>2 NO</v>
      </c>
      <c r="BK479" s="26" t="str">
        <f>[1]BD_2!CL481</f>
        <v>2 NO</v>
      </c>
      <c r="BL479" s="23" t="s">
        <v>98</v>
      </c>
      <c r="BM479">
        <f t="shared" si="39"/>
        <v>328</v>
      </c>
      <c r="BN479" s="36">
        <f t="shared" si="40"/>
        <v>45328</v>
      </c>
      <c r="BO479" s="36">
        <f t="shared" si="41"/>
        <v>45656</v>
      </c>
      <c r="BP479" s="37" t="e">
        <f>IF(((#REF!-$BN479)/($BO479-$BN479))&gt;=100%,100%,((#REF!-$BN479)/($BO479-$BN479)))</f>
        <v>#REF!</v>
      </c>
      <c r="BQ479" s="29">
        <f t="shared" si="37"/>
        <v>58023333</v>
      </c>
      <c r="BR479" s="23" t="e">
        <f>+IF(BK479="1 SI","FINALIZADO",IF($BO479&lt;=#REF!,"FINALIZADO","EJECUCIÓN"))</f>
        <v>#REF!</v>
      </c>
      <c r="BS479" s="23">
        <v>58023333</v>
      </c>
      <c r="BT479" s="23">
        <f>+Tabla3[[#This Row],[VALOR TOTAL DE CONTRATO (ANTES DE LIQUIDACIÓN - LIBERACIÓN DE SALDOS)]]-Tabla3[[#This Row],[RECURSO TOTALES DESEMBOLSADOS]]</f>
        <v>0</v>
      </c>
      <c r="BU479" s="66"/>
      <c r="BW479" s="23" t="s">
        <v>98</v>
      </c>
      <c r="BX479" s="23" t="str">
        <f t="shared" si="38"/>
        <v>febrero</v>
      </c>
      <c r="BY479" s="23" t="s">
        <v>113</v>
      </c>
      <c r="BZ479" s="23" t="s">
        <v>113</v>
      </c>
      <c r="CA479" s="23" t="s">
        <v>113</v>
      </c>
      <c r="CB479" t="s">
        <v>117</v>
      </c>
      <c r="CC479" t="s">
        <v>118</v>
      </c>
    </row>
    <row r="480" spans="1:81" x14ac:dyDescent="0.25">
      <c r="A480" s="23">
        <v>2024</v>
      </c>
      <c r="B480" s="25">
        <v>453</v>
      </c>
      <c r="C480" s="23" t="s">
        <v>87</v>
      </c>
      <c r="D480" t="s">
        <v>88</v>
      </c>
      <c r="E480" t="s">
        <v>89</v>
      </c>
      <c r="F480" t="s">
        <v>90</v>
      </c>
      <c r="G480" t="s">
        <v>91</v>
      </c>
      <c r="H480" s="23" t="s">
        <v>92</v>
      </c>
      <c r="I480" s="23" t="s">
        <v>93</v>
      </c>
      <c r="J480" t="s">
        <v>3494</v>
      </c>
      <c r="K480" s="23" t="s">
        <v>95</v>
      </c>
      <c r="L480" s="20" t="s">
        <v>96</v>
      </c>
      <c r="M480" s="28" t="s">
        <v>3495</v>
      </c>
      <c r="N480" s="23"/>
      <c r="O480" s="23" t="s">
        <v>98</v>
      </c>
      <c r="P480" s="20" t="s">
        <v>1183</v>
      </c>
      <c r="Q480" s="20" t="s">
        <v>100</v>
      </c>
      <c r="R480" t="s">
        <v>2241</v>
      </c>
      <c r="S480" t="s">
        <v>1817</v>
      </c>
      <c r="T480" t="s">
        <v>3496</v>
      </c>
      <c r="U480" s="29">
        <v>31243333</v>
      </c>
      <c r="V480" s="29">
        <v>31243333</v>
      </c>
      <c r="W480" s="60">
        <v>2884000</v>
      </c>
      <c r="X480" s="60">
        <v>0</v>
      </c>
      <c r="Y480" s="23" t="s">
        <v>104</v>
      </c>
      <c r="Z480" t="s">
        <v>98</v>
      </c>
      <c r="AA480" t="s">
        <v>105</v>
      </c>
      <c r="AB480" s="30">
        <f>+Tabla3[[#This Row],[VALOR DEL CONTRATO
(EN NUMEROS)]]-Tabla3[[#This Row],[VALOR RECURSOS (MADS/FONAM)]]</f>
        <v>0</v>
      </c>
      <c r="AC480" s="30"/>
      <c r="AD480" s="30"/>
      <c r="AE480" s="24">
        <v>8924</v>
      </c>
      <c r="AF480" s="61">
        <v>45296</v>
      </c>
      <c r="AG480" s="23">
        <v>73224</v>
      </c>
      <c r="AH480" s="53">
        <v>45329</v>
      </c>
      <c r="AI480" s="32" t="s">
        <v>1819</v>
      </c>
      <c r="AJ480" t="s">
        <v>1820</v>
      </c>
      <c r="AK480" s="33"/>
      <c r="AL480" t="s">
        <v>98</v>
      </c>
      <c r="AM480" s="26">
        <v>45328</v>
      </c>
      <c r="AN480" s="23" t="s">
        <v>108</v>
      </c>
      <c r="AO480" s="23" t="s">
        <v>108</v>
      </c>
      <c r="AP480" t="s">
        <v>109</v>
      </c>
      <c r="AQ480" t="s">
        <v>1188</v>
      </c>
      <c r="AR480" t="s">
        <v>1189</v>
      </c>
      <c r="AS480" t="s">
        <v>100</v>
      </c>
      <c r="AT480" s="23">
        <v>80111600</v>
      </c>
      <c r="AU480" s="41" t="s">
        <v>3497</v>
      </c>
      <c r="AV480" s="23" t="s">
        <v>98</v>
      </c>
      <c r="AW480" s="20" t="s">
        <v>476</v>
      </c>
      <c r="AX480" s="53" t="s">
        <v>105</v>
      </c>
      <c r="AY480" s="23" t="s">
        <v>477</v>
      </c>
      <c r="AZ480" s="26">
        <v>45329</v>
      </c>
      <c r="BA480" s="26">
        <v>45329</v>
      </c>
      <c r="BB480" s="62">
        <v>45657</v>
      </c>
      <c r="BC480" s="35">
        <f>+Tabla3[[#This Row],[FECHA TERMINACION
(INICIAL)]]-Tabla3[[#This Row],[FECHA INICIO]]</f>
        <v>328</v>
      </c>
      <c r="BD480" s="65">
        <f>+Tabla3[[#This Row],[PLAZO DE EJECUCIÓN EN DÍAS (INICIAL)]]/30</f>
        <v>10.933333333333334</v>
      </c>
      <c r="BE480" t="s">
        <v>3498</v>
      </c>
      <c r="BF480" s="29">
        <f>+[1]BD_2!E482</f>
        <v>0</v>
      </c>
      <c r="BG480" s="29">
        <f>[1]BD_2!BA482</f>
        <v>0</v>
      </c>
      <c r="BH480" s="23">
        <f>[1]BD_2!CF482</f>
        <v>0</v>
      </c>
      <c r="BI480" s="23">
        <f>+COUNTIF(Tabla3[[#This Row],[VALOR REDUCIDO]:[TOTAL TIEMPO PRORROGADO EN DÍAS
]],"&lt;&gt;0")</f>
        <v>0</v>
      </c>
      <c r="BJ480" s="23" t="str">
        <f>+[1]BD_2!CG482</f>
        <v>2 NO</v>
      </c>
      <c r="BK480" s="26" t="str">
        <f>[1]BD_2!CL482</f>
        <v>2 NO</v>
      </c>
      <c r="BL480" s="23" t="s">
        <v>98</v>
      </c>
      <c r="BM480">
        <f t="shared" si="39"/>
        <v>328</v>
      </c>
      <c r="BN480" s="36">
        <f t="shared" si="40"/>
        <v>45329</v>
      </c>
      <c r="BO480" s="36">
        <f t="shared" si="41"/>
        <v>45657</v>
      </c>
      <c r="BP480" s="37" t="e">
        <f>IF(((#REF!-$BN480)/($BO480-$BN480))&gt;=100%,100%,((#REF!-$BN480)/($BO480-$BN480)))</f>
        <v>#REF!</v>
      </c>
      <c r="BQ480" s="29">
        <f t="shared" si="37"/>
        <v>31243333</v>
      </c>
      <c r="BR480" s="23" t="e">
        <f>+IF(BK480="1 SI","FINALIZADO",IF($BO480&lt;=#REF!,"FINALIZADO","EJECUCIÓN"))</f>
        <v>#REF!</v>
      </c>
      <c r="BS480" s="23">
        <v>31147200</v>
      </c>
      <c r="BT480" s="23">
        <f>+Tabla3[[#This Row],[VALOR TOTAL DE CONTRATO (ANTES DE LIQUIDACIÓN - LIBERACIÓN DE SALDOS)]]-Tabla3[[#This Row],[RECURSO TOTALES DESEMBOLSADOS]]</f>
        <v>96133</v>
      </c>
      <c r="BU480" s="66"/>
      <c r="BW480" s="23" t="s">
        <v>98</v>
      </c>
      <c r="BX480" s="23" t="str">
        <f t="shared" si="38"/>
        <v>febrero</v>
      </c>
      <c r="BY480" s="23" t="s">
        <v>113</v>
      </c>
      <c r="BZ480" s="23" t="s">
        <v>113</v>
      </c>
      <c r="CA480" s="23" t="s">
        <v>113</v>
      </c>
      <c r="CB480" t="s">
        <v>117</v>
      </c>
      <c r="CC480" t="s">
        <v>118</v>
      </c>
    </row>
    <row r="481" spans="1:81" x14ac:dyDescent="0.25">
      <c r="A481" s="23">
        <v>2024</v>
      </c>
      <c r="B481" s="25">
        <v>454</v>
      </c>
      <c r="C481" s="23" t="s">
        <v>87</v>
      </c>
      <c r="D481" t="s">
        <v>88</v>
      </c>
      <c r="E481" t="s">
        <v>89</v>
      </c>
      <c r="F481" t="s">
        <v>90</v>
      </c>
      <c r="G481" t="s">
        <v>91</v>
      </c>
      <c r="H481" s="23" t="s">
        <v>92</v>
      </c>
      <c r="I481" s="23" t="s">
        <v>93</v>
      </c>
      <c r="J481" t="s">
        <v>3499</v>
      </c>
      <c r="K481" s="23" t="s">
        <v>95</v>
      </c>
      <c r="L481" s="20" t="s">
        <v>96</v>
      </c>
      <c r="M481" s="28" t="s">
        <v>3500</v>
      </c>
      <c r="N481" s="23"/>
      <c r="O481" s="23" t="s">
        <v>98</v>
      </c>
      <c r="P481" s="20" t="s">
        <v>1183</v>
      </c>
      <c r="Q481" s="20" t="s">
        <v>100</v>
      </c>
      <c r="R481" t="s">
        <v>3501</v>
      </c>
      <c r="S481" t="s">
        <v>3502</v>
      </c>
      <c r="T481" t="s">
        <v>3503</v>
      </c>
      <c r="U481" s="29">
        <v>31243333</v>
      </c>
      <c r="V481" s="29">
        <v>31243333</v>
      </c>
      <c r="W481" s="60">
        <v>2884000</v>
      </c>
      <c r="X481" s="60">
        <v>0</v>
      </c>
      <c r="Y481" s="23" t="s">
        <v>104</v>
      </c>
      <c r="Z481" t="s">
        <v>98</v>
      </c>
      <c r="AA481" t="s">
        <v>105</v>
      </c>
      <c r="AB481" s="30">
        <f>+Tabla3[[#This Row],[VALOR DEL CONTRATO
(EN NUMEROS)]]-Tabla3[[#This Row],[VALOR RECURSOS (MADS/FONAM)]]</f>
        <v>0</v>
      </c>
      <c r="AC481" s="30"/>
      <c r="AD481" s="30"/>
      <c r="AE481" s="24">
        <v>8924</v>
      </c>
      <c r="AF481" s="61">
        <v>45296</v>
      </c>
      <c r="AG481" s="23">
        <v>73324</v>
      </c>
      <c r="AH481" s="53">
        <v>45329</v>
      </c>
      <c r="AI481" s="32" t="s">
        <v>1819</v>
      </c>
      <c r="AJ481" t="s">
        <v>1820</v>
      </c>
      <c r="AK481" s="33"/>
      <c r="AL481" t="s">
        <v>98</v>
      </c>
      <c r="AM481" s="26">
        <v>45328</v>
      </c>
      <c r="AN481" s="23" t="s">
        <v>108</v>
      </c>
      <c r="AO481" s="23" t="s">
        <v>108</v>
      </c>
      <c r="AP481" t="s">
        <v>109</v>
      </c>
      <c r="AQ481" t="s">
        <v>1188</v>
      </c>
      <c r="AR481" t="s">
        <v>1189</v>
      </c>
      <c r="AS481" t="s">
        <v>100</v>
      </c>
      <c r="AT481" s="23">
        <v>80111600</v>
      </c>
      <c r="AU481" s="41" t="s">
        <v>3504</v>
      </c>
      <c r="AV481" s="23" t="s">
        <v>98</v>
      </c>
      <c r="AW481" s="20" t="s">
        <v>476</v>
      </c>
      <c r="AX481" s="53" t="s">
        <v>105</v>
      </c>
      <c r="AY481" s="23" t="s">
        <v>477</v>
      </c>
      <c r="AZ481" s="26">
        <v>45329</v>
      </c>
      <c r="BA481" s="26">
        <v>45329</v>
      </c>
      <c r="BB481" s="62">
        <v>45657</v>
      </c>
      <c r="BC481" s="35">
        <f>+Tabla3[[#This Row],[FECHA TERMINACION
(INICIAL)]]-Tabla3[[#This Row],[FECHA INICIO]]</f>
        <v>328</v>
      </c>
      <c r="BD481" s="65">
        <f>+Tabla3[[#This Row],[PLAZO DE EJECUCIÓN EN DÍAS (INICIAL)]]/30</f>
        <v>10.933333333333334</v>
      </c>
      <c r="BE481" t="s">
        <v>3498</v>
      </c>
      <c r="BF481" s="29">
        <f>+[1]BD_2!E483</f>
        <v>0</v>
      </c>
      <c r="BG481" s="29">
        <f>[1]BD_2!BA483</f>
        <v>0</v>
      </c>
      <c r="BH481" s="23">
        <f>[1]BD_2!CF483</f>
        <v>0</v>
      </c>
      <c r="BI481" s="23">
        <f>+COUNTIF(Tabla3[[#This Row],[VALOR REDUCIDO]:[TOTAL TIEMPO PRORROGADO EN DÍAS
]],"&lt;&gt;0")</f>
        <v>0</v>
      </c>
      <c r="BJ481" s="23" t="str">
        <f>+[1]BD_2!CG483</f>
        <v>2 NO</v>
      </c>
      <c r="BK481" s="26" t="str">
        <f>[1]BD_2!CL483</f>
        <v>2 NO</v>
      </c>
      <c r="BL481" s="23" t="s">
        <v>98</v>
      </c>
      <c r="BM481">
        <f t="shared" si="39"/>
        <v>328</v>
      </c>
      <c r="BN481" s="36">
        <f t="shared" si="40"/>
        <v>45329</v>
      </c>
      <c r="BO481" s="36">
        <f t="shared" si="41"/>
        <v>45657</v>
      </c>
      <c r="BP481" s="37" t="e">
        <f>IF(((#REF!-$BN481)/($BO481-$BN481))&gt;=100%,100%,((#REF!-$BN481)/($BO481-$BN481)))</f>
        <v>#REF!</v>
      </c>
      <c r="BQ481" s="29">
        <f t="shared" si="37"/>
        <v>31243333</v>
      </c>
      <c r="BR481" s="23" t="e">
        <f>+IF(BK481="1 SI","FINALIZADO",IF($BO481&lt;=#REF!,"FINALIZADO","EJECUCIÓN"))</f>
        <v>#REF!</v>
      </c>
      <c r="BS481" s="23">
        <v>31147200</v>
      </c>
      <c r="BT481" s="23">
        <f>+Tabla3[[#This Row],[VALOR TOTAL DE CONTRATO (ANTES DE LIQUIDACIÓN - LIBERACIÓN DE SALDOS)]]-Tabla3[[#This Row],[RECURSO TOTALES DESEMBOLSADOS]]</f>
        <v>96133</v>
      </c>
      <c r="BU481" s="66"/>
      <c r="BW481" s="23" t="s">
        <v>98</v>
      </c>
      <c r="BX481" s="23" t="str">
        <f t="shared" si="38"/>
        <v>febrero</v>
      </c>
      <c r="BY481" s="23" t="s">
        <v>113</v>
      </c>
      <c r="BZ481" s="23" t="s">
        <v>113</v>
      </c>
      <c r="CA481" s="23" t="s">
        <v>113</v>
      </c>
      <c r="CB481" t="s">
        <v>117</v>
      </c>
      <c r="CC481" t="s">
        <v>118</v>
      </c>
    </row>
    <row r="482" spans="1:81" x14ac:dyDescent="0.25">
      <c r="A482" s="23">
        <v>2024</v>
      </c>
      <c r="B482" s="25">
        <v>455</v>
      </c>
      <c r="C482" s="23" t="s">
        <v>87</v>
      </c>
      <c r="D482" t="s">
        <v>88</v>
      </c>
      <c r="E482" t="s">
        <v>89</v>
      </c>
      <c r="F482" t="s">
        <v>90</v>
      </c>
      <c r="G482" t="s">
        <v>91</v>
      </c>
      <c r="H482" s="23" t="s">
        <v>92</v>
      </c>
      <c r="I482" s="23" t="s">
        <v>93</v>
      </c>
      <c r="J482" t="s">
        <v>3505</v>
      </c>
      <c r="K482" s="23" t="s">
        <v>95</v>
      </c>
      <c r="L482" s="20" t="s">
        <v>130</v>
      </c>
      <c r="M482" s="28" t="s">
        <v>3506</v>
      </c>
      <c r="N482" s="23"/>
      <c r="O482" s="23" t="s">
        <v>98</v>
      </c>
      <c r="P482" s="20" t="s">
        <v>1183</v>
      </c>
      <c r="Q482" s="20" t="s">
        <v>100</v>
      </c>
      <c r="R482" t="s">
        <v>1703</v>
      </c>
      <c r="S482" t="s">
        <v>3507</v>
      </c>
      <c r="T482" t="s">
        <v>3508</v>
      </c>
      <c r="U482" s="29">
        <v>38813833</v>
      </c>
      <c r="V482" s="29">
        <v>38813833</v>
      </c>
      <c r="W482" s="60">
        <v>3605000</v>
      </c>
      <c r="X482" s="60">
        <v>0</v>
      </c>
      <c r="Y482" s="23" t="s">
        <v>104</v>
      </c>
      <c r="Z482" t="s">
        <v>98</v>
      </c>
      <c r="AA482" t="s">
        <v>105</v>
      </c>
      <c r="AB482" s="30">
        <f>+Tabla3[[#This Row],[VALOR DEL CONTRATO
(EN NUMEROS)]]-Tabla3[[#This Row],[VALOR RECURSOS (MADS/FONAM)]]</f>
        <v>0</v>
      </c>
      <c r="AC482" s="30"/>
      <c r="AD482" s="30"/>
      <c r="AE482" s="24">
        <v>2024</v>
      </c>
      <c r="AF482" s="61">
        <v>45294</v>
      </c>
      <c r="AG482" s="23">
        <v>80324</v>
      </c>
      <c r="AH482" s="53">
        <v>45331</v>
      </c>
      <c r="AI482" s="32" t="s">
        <v>106</v>
      </c>
      <c r="AJ482" t="s">
        <v>1187</v>
      </c>
      <c r="AK482" s="33"/>
      <c r="AL482" t="s">
        <v>98</v>
      </c>
      <c r="AM482" s="26">
        <v>45330</v>
      </c>
      <c r="AN482" s="23" t="s">
        <v>108</v>
      </c>
      <c r="AO482" s="23" t="s">
        <v>108</v>
      </c>
      <c r="AP482" t="s">
        <v>109</v>
      </c>
      <c r="AQ482" t="s">
        <v>1188</v>
      </c>
      <c r="AR482" t="s">
        <v>1189</v>
      </c>
      <c r="AS482" t="s">
        <v>100</v>
      </c>
      <c r="AT482" s="23">
        <v>80111600</v>
      </c>
      <c r="AU482" s="41" t="s">
        <v>3509</v>
      </c>
      <c r="AV482" s="23" t="s">
        <v>113</v>
      </c>
      <c r="AW482" s="20" t="s">
        <v>114</v>
      </c>
      <c r="AX482" s="53">
        <v>45331</v>
      </c>
      <c r="AY482" s="23" t="s">
        <v>144</v>
      </c>
      <c r="AZ482" s="53">
        <v>45331</v>
      </c>
      <c r="BA482" s="26">
        <v>45331</v>
      </c>
      <c r="BB482" s="62">
        <v>45657</v>
      </c>
      <c r="BC482" s="35">
        <f>+Tabla3[[#This Row],[FECHA TERMINACION
(INICIAL)]]-Tabla3[[#This Row],[FECHA INICIO]]</f>
        <v>326</v>
      </c>
      <c r="BD482" s="65">
        <f>+Tabla3[[#This Row],[PLAZO DE EJECUCIÓN EN DÍAS (INICIAL)]]/30</f>
        <v>10.866666666666667</v>
      </c>
      <c r="BE482" t="s">
        <v>3510</v>
      </c>
      <c r="BF482" s="29">
        <f>+[1]BD_2!E484</f>
        <v>1272000</v>
      </c>
      <c r="BG482" s="29">
        <f>[1]BD_2!BA484</f>
        <v>0</v>
      </c>
      <c r="BH482" s="23">
        <f>[1]BD_2!CF484</f>
        <v>0</v>
      </c>
      <c r="BI482" s="23">
        <f>+COUNTIF(Tabla3[[#This Row],[VALOR REDUCIDO]:[TOTAL TIEMPO PRORROGADO EN DÍAS
]],"&lt;&gt;0")</f>
        <v>1</v>
      </c>
      <c r="BJ482" s="23" t="str">
        <f>+[1]BD_2!CG484</f>
        <v>2 NO</v>
      </c>
      <c r="BK482" s="26" t="str">
        <f>[1]BD_2!CL484</f>
        <v>1 SI</v>
      </c>
      <c r="BL482" s="23" t="s">
        <v>98</v>
      </c>
      <c r="BM482">
        <f t="shared" si="39"/>
        <v>326</v>
      </c>
      <c r="BN482" s="36">
        <f t="shared" si="40"/>
        <v>45331</v>
      </c>
      <c r="BO482" s="36">
        <f t="shared" si="41"/>
        <v>45657</v>
      </c>
      <c r="BP482" s="37" t="e">
        <f>IF(((#REF!-$BN482)/($BO482-$BN482))&gt;=100%,100%,((#REF!-$BN482)/($BO482-$BN482)))</f>
        <v>#REF!</v>
      </c>
      <c r="BQ482" s="29">
        <f t="shared" si="37"/>
        <v>37541833</v>
      </c>
      <c r="BR482" s="23" t="str">
        <f>+IF(BK482="1 SI","FINALIZADO",IF($BO482&lt;=#REF!,"FINALIZADO","EJECUCIÓN"))</f>
        <v>FINALIZADO</v>
      </c>
      <c r="BS482" s="23">
        <v>3484834</v>
      </c>
      <c r="BT482" s="23">
        <f>+Tabla3[[#This Row],[VALOR TOTAL DE CONTRATO (ANTES DE LIQUIDACIÓN - LIBERACIÓN DE SALDOS)]]-Tabla3[[#This Row],[RECURSO TOTALES DESEMBOLSADOS]]</f>
        <v>34056999</v>
      </c>
      <c r="BU482" s="66"/>
      <c r="BW482" s="23" t="s">
        <v>98</v>
      </c>
      <c r="BX482" s="23" t="str">
        <f t="shared" si="38"/>
        <v>febrero</v>
      </c>
      <c r="BY482" s="23" t="s">
        <v>113</v>
      </c>
      <c r="BZ482" s="23" t="s">
        <v>113</v>
      </c>
      <c r="CA482" s="23" t="s">
        <v>113</v>
      </c>
      <c r="CB482" t="s">
        <v>117</v>
      </c>
      <c r="CC482" t="s">
        <v>118</v>
      </c>
    </row>
    <row r="483" spans="1:81" x14ac:dyDescent="0.25">
      <c r="A483" s="23">
        <v>2024</v>
      </c>
      <c r="B483" s="25">
        <v>456</v>
      </c>
      <c r="C483" s="23" t="s">
        <v>87</v>
      </c>
      <c r="D483" t="s">
        <v>88</v>
      </c>
      <c r="E483" t="s">
        <v>89</v>
      </c>
      <c r="F483" t="s">
        <v>90</v>
      </c>
      <c r="G483" t="s">
        <v>91</v>
      </c>
      <c r="H483" s="23" t="s">
        <v>92</v>
      </c>
      <c r="I483" s="23" t="s">
        <v>119</v>
      </c>
      <c r="J483" t="s">
        <v>3511</v>
      </c>
      <c r="K483" s="23" t="s">
        <v>95</v>
      </c>
      <c r="L483" s="20" t="s">
        <v>121</v>
      </c>
      <c r="M483" s="28" t="s">
        <v>3512</v>
      </c>
      <c r="N483" s="23"/>
      <c r="O483" s="23" t="s">
        <v>98</v>
      </c>
      <c r="P483" s="20" t="s">
        <v>186</v>
      </c>
      <c r="Q483" s="20" t="s">
        <v>186</v>
      </c>
      <c r="R483" t="s">
        <v>3513</v>
      </c>
      <c r="S483" t="s">
        <v>3514</v>
      </c>
      <c r="T483" t="s">
        <v>3515</v>
      </c>
      <c r="U483" s="29">
        <v>89541333</v>
      </c>
      <c r="V483" s="29">
        <v>89541333</v>
      </c>
      <c r="W483" s="60">
        <v>8240000</v>
      </c>
      <c r="X483" s="60">
        <v>0</v>
      </c>
      <c r="Y483" s="23" t="s">
        <v>104</v>
      </c>
      <c r="Z483" t="s">
        <v>98</v>
      </c>
      <c r="AA483" t="s">
        <v>105</v>
      </c>
      <c r="AB483" s="30">
        <f>+Tabla3[[#This Row],[VALOR DEL CONTRATO
(EN NUMEROS)]]-Tabla3[[#This Row],[VALOR RECURSOS (MADS/FONAM)]]</f>
        <v>0</v>
      </c>
      <c r="AC483" s="30"/>
      <c r="AD483" s="30"/>
      <c r="AE483" s="24">
        <v>3224</v>
      </c>
      <c r="AF483" s="61">
        <v>45294</v>
      </c>
      <c r="AG483" s="23">
        <v>70024</v>
      </c>
      <c r="AH483" s="53">
        <v>45328</v>
      </c>
      <c r="AI483" s="32" t="s">
        <v>106</v>
      </c>
      <c r="AJ483" t="s">
        <v>1465</v>
      </c>
      <c r="AK483" s="33"/>
      <c r="AL483" t="s">
        <v>98</v>
      </c>
      <c r="AM483" s="26">
        <v>45327</v>
      </c>
      <c r="AN483" s="23" t="s">
        <v>108</v>
      </c>
      <c r="AO483" s="23" t="s">
        <v>108</v>
      </c>
      <c r="AP483" t="s">
        <v>109</v>
      </c>
      <c r="AQ483" t="s">
        <v>191</v>
      </c>
      <c r="AR483" t="s">
        <v>192</v>
      </c>
      <c r="AS483" t="s">
        <v>186</v>
      </c>
      <c r="AT483" s="23">
        <v>80111600</v>
      </c>
      <c r="AU483" s="41" t="s">
        <v>3516</v>
      </c>
      <c r="AV483" s="23" t="s">
        <v>113</v>
      </c>
      <c r="AW483" s="20" t="s">
        <v>114</v>
      </c>
      <c r="AX483" s="53">
        <v>45328</v>
      </c>
      <c r="AY483" s="23" t="s">
        <v>144</v>
      </c>
      <c r="AZ483" s="53">
        <v>45328</v>
      </c>
      <c r="BA483" s="53">
        <v>45328</v>
      </c>
      <c r="BB483" s="62">
        <v>45656</v>
      </c>
      <c r="BC483" s="35">
        <f>+Tabla3[[#This Row],[FECHA TERMINACION
(INICIAL)]]-Tabla3[[#This Row],[FECHA INICIO]]</f>
        <v>328</v>
      </c>
      <c r="BD483" s="65">
        <f>+Tabla3[[#This Row],[PLAZO DE EJECUCIÓN EN DÍAS (INICIAL)]]/30</f>
        <v>10.933333333333334</v>
      </c>
      <c r="BE483" t="s">
        <v>3517</v>
      </c>
      <c r="BF483" s="29">
        <f>+[1]BD_2!E485</f>
        <v>0</v>
      </c>
      <c r="BG483" s="29">
        <f>[1]BD_2!BA485</f>
        <v>0</v>
      </c>
      <c r="BH483" s="23">
        <f>[1]BD_2!CF485</f>
        <v>0</v>
      </c>
      <c r="BI483" s="23">
        <f>+COUNTIF(Tabla3[[#This Row],[VALOR REDUCIDO]:[TOTAL TIEMPO PRORROGADO EN DÍAS
]],"&lt;&gt;0")</f>
        <v>0</v>
      </c>
      <c r="BJ483" s="23" t="str">
        <f>+[1]BD_2!CG485</f>
        <v>2 NO</v>
      </c>
      <c r="BK483" s="26" t="str">
        <f>[1]BD_2!CL485</f>
        <v>2 NO</v>
      </c>
      <c r="BL483" s="23" t="s">
        <v>98</v>
      </c>
      <c r="BM483">
        <f t="shared" si="39"/>
        <v>328</v>
      </c>
      <c r="BN483" s="36">
        <f t="shared" si="40"/>
        <v>45328</v>
      </c>
      <c r="BO483" s="36">
        <f t="shared" si="41"/>
        <v>45656</v>
      </c>
      <c r="BP483" s="37" t="e">
        <f>IF(((#REF!-$BN483)/($BO483-$BN483))&gt;=100%,100%,((#REF!-$BN483)/($BO483-$BN483)))</f>
        <v>#REF!</v>
      </c>
      <c r="BQ483" s="29">
        <f t="shared" si="37"/>
        <v>89541333</v>
      </c>
      <c r="BR483" s="23" t="e">
        <f>+IF(BK483="1 SI","FINALIZADO",IF($BO483&lt;=#REF!,"FINALIZADO","EJECUCIÓN"))</f>
        <v>#REF!</v>
      </c>
      <c r="BS483" s="23">
        <v>89266667</v>
      </c>
      <c r="BT483" s="23">
        <f>+Tabla3[[#This Row],[VALOR TOTAL DE CONTRATO (ANTES DE LIQUIDACIÓN - LIBERACIÓN DE SALDOS)]]-Tabla3[[#This Row],[RECURSO TOTALES DESEMBOLSADOS]]</f>
        <v>274666</v>
      </c>
      <c r="BU483" s="66"/>
      <c r="BW483" s="23" t="s">
        <v>98</v>
      </c>
      <c r="BX483" s="23" t="str">
        <f t="shared" si="38"/>
        <v>febrero</v>
      </c>
      <c r="BY483" s="23" t="s">
        <v>113</v>
      </c>
      <c r="BZ483" s="23" t="s">
        <v>113</v>
      </c>
      <c r="CA483" s="23" t="s">
        <v>113</v>
      </c>
      <c r="CB483" t="s">
        <v>117</v>
      </c>
      <c r="CC483" t="s">
        <v>118</v>
      </c>
    </row>
    <row r="484" spans="1:81" x14ac:dyDescent="0.25">
      <c r="A484" s="23">
        <v>2024</v>
      </c>
      <c r="B484" s="25">
        <v>457</v>
      </c>
      <c r="C484" s="23" t="s">
        <v>87</v>
      </c>
      <c r="D484" t="s">
        <v>88</v>
      </c>
      <c r="E484" t="s">
        <v>89</v>
      </c>
      <c r="F484" t="s">
        <v>90</v>
      </c>
      <c r="G484" t="s">
        <v>91</v>
      </c>
      <c r="H484" s="23" t="s">
        <v>92</v>
      </c>
      <c r="I484" s="23" t="s">
        <v>119</v>
      </c>
      <c r="J484" t="s">
        <v>3518</v>
      </c>
      <c r="K484" s="23" t="s">
        <v>95</v>
      </c>
      <c r="L484" s="20" t="s">
        <v>929</v>
      </c>
      <c r="M484" s="28" t="s">
        <v>3519</v>
      </c>
      <c r="N484" s="23"/>
      <c r="O484" s="23" t="s">
        <v>98</v>
      </c>
      <c r="P484" s="20" t="s">
        <v>1263</v>
      </c>
      <c r="Q484" s="20" t="s">
        <v>100</v>
      </c>
      <c r="R484" t="s">
        <v>3520</v>
      </c>
      <c r="S484" t="s">
        <v>3521</v>
      </c>
      <c r="T484" s="29" t="s">
        <v>3522</v>
      </c>
      <c r="U484" s="29">
        <v>86400000</v>
      </c>
      <c r="V484" s="29">
        <v>86400000</v>
      </c>
      <c r="W484" s="60">
        <v>8000000</v>
      </c>
      <c r="X484" s="60">
        <v>0</v>
      </c>
      <c r="Y484" s="23" t="s">
        <v>104</v>
      </c>
      <c r="Z484" t="s">
        <v>98</v>
      </c>
      <c r="AA484" t="s">
        <v>105</v>
      </c>
      <c r="AB484" s="30">
        <f>+Tabla3[[#This Row],[VALOR DEL CONTRATO
(EN NUMEROS)]]-Tabla3[[#This Row],[VALOR RECURSOS (MADS/FONAM)]]</f>
        <v>0</v>
      </c>
      <c r="AC484" s="30"/>
      <c r="AD484" s="30"/>
      <c r="AE484" s="24">
        <v>2924</v>
      </c>
      <c r="AF484" s="61">
        <v>45294</v>
      </c>
      <c r="AG484" s="23">
        <v>76824</v>
      </c>
      <c r="AH484" s="53">
        <v>45330</v>
      </c>
      <c r="AI484" s="32" t="s">
        <v>106</v>
      </c>
      <c r="AJ484" t="s">
        <v>656</v>
      </c>
      <c r="AK484" s="33"/>
      <c r="AL484" t="s">
        <v>98</v>
      </c>
      <c r="AM484" s="26">
        <v>45329</v>
      </c>
      <c r="AN484" s="23" t="s">
        <v>108</v>
      </c>
      <c r="AO484" s="23" t="s">
        <v>108</v>
      </c>
      <c r="AP484" t="s">
        <v>109</v>
      </c>
      <c r="AQ484" t="s">
        <v>657</v>
      </c>
      <c r="AR484" t="s">
        <v>658</v>
      </c>
      <c r="AS484" t="s">
        <v>100</v>
      </c>
      <c r="AT484" s="23">
        <v>80111600</v>
      </c>
      <c r="AU484" s="41" t="s">
        <v>3523</v>
      </c>
      <c r="AV484" s="23" t="s">
        <v>113</v>
      </c>
      <c r="AW484" s="20" t="s">
        <v>114</v>
      </c>
      <c r="AX484" s="53">
        <v>45330</v>
      </c>
      <c r="AY484" s="23" t="s">
        <v>115</v>
      </c>
      <c r="AZ484" s="53">
        <v>45330</v>
      </c>
      <c r="BA484" s="53">
        <v>45330</v>
      </c>
      <c r="BB484" s="62">
        <v>45656</v>
      </c>
      <c r="BC484" s="35">
        <f>+Tabla3[[#This Row],[FECHA TERMINACION
(INICIAL)]]-Tabla3[[#This Row],[FECHA INICIO]]</f>
        <v>326</v>
      </c>
      <c r="BD484" s="65">
        <f>+Tabla3[[#This Row],[PLAZO DE EJECUCIÓN EN DÍAS (INICIAL)]]/30</f>
        <v>10.866666666666667</v>
      </c>
      <c r="BE484" t="s">
        <v>3524</v>
      </c>
      <c r="BF484" s="29">
        <f>+[1]BD_2!E486</f>
        <v>0</v>
      </c>
      <c r="BG484" s="29">
        <f>[1]BD_2!BA486</f>
        <v>0</v>
      </c>
      <c r="BH484" s="23">
        <f>[1]BD_2!CF486</f>
        <v>0</v>
      </c>
      <c r="BI484" s="23">
        <f>+COUNTIF(Tabla3[[#This Row],[VALOR REDUCIDO]:[TOTAL TIEMPO PRORROGADO EN DÍAS
]],"&lt;&gt;0")</f>
        <v>0</v>
      </c>
      <c r="BJ484" s="23" t="str">
        <f>+[1]BD_2!CG486</f>
        <v>2 NO</v>
      </c>
      <c r="BK484" s="26" t="str">
        <f>[1]BD_2!CL486</f>
        <v>2 NO</v>
      </c>
      <c r="BL484" s="23" t="s">
        <v>98</v>
      </c>
      <c r="BM484">
        <f t="shared" si="39"/>
        <v>326</v>
      </c>
      <c r="BN484" s="36">
        <f t="shared" si="40"/>
        <v>45330</v>
      </c>
      <c r="BO484" s="36">
        <f t="shared" si="41"/>
        <v>45656</v>
      </c>
      <c r="BP484" s="37" t="e">
        <f>IF(((#REF!-$BN484)/($BO484-$BN484))&gt;=100%,100%,((#REF!-$BN484)/($BO484-$BN484)))</f>
        <v>#REF!</v>
      </c>
      <c r="BQ484" s="29">
        <f t="shared" si="37"/>
        <v>86400000</v>
      </c>
      <c r="BR484" s="23" t="e">
        <f>+IF(BK484="1 SI","FINALIZADO",IF($BO484&lt;=#REF!,"FINALIZADO","EJECUCIÓN"))</f>
        <v>#REF!</v>
      </c>
      <c r="BS484" s="23">
        <v>86133333</v>
      </c>
      <c r="BT484" s="23">
        <f>+Tabla3[[#This Row],[VALOR TOTAL DE CONTRATO (ANTES DE LIQUIDACIÓN - LIBERACIÓN DE SALDOS)]]-Tabla3[[#This Row],[RECURSO TOTALES DESEMBOLSADOS]]</f>
        <v>266667</v>
      </c>
      <c r="BU484" s="66"/>
      <c r="BW484" s="23" t="s">
        <v>98</v>
      </c>
      <c r="BX484" s="23" t="str">
        <f t="shared" si="38"/>
        <v>febrero</v>
      </c>
      <c r="BY484" s="23" t="s">
        <v>113</v>
      </c>
      <c r="BZ484" s="23" t="s">
        <v>113</v>
      </c>
      <c r="CA484" s="23" t="s">
        <v>113</v>
      </c>
      <c r="CB484" t="s">
        <v>117</v>
      </c>
      <c r="CC484" t="s">
        <v>118</v>
      </c>
    </row>
    <row r="485" spans="1:81" x14ac:dyDescent="0.25">
      <c r="A485" s="23">
        <v>2024</v>
      </c>
      <c r="B485" s="25">
        <v>458</v>
      </c>
      <c r="C485" s="23" t="s">
        <v>87</v>
      </c>
      <c r="D485" t="s">
        <v>88</v>
      </c>
      <c r="E485" t="s">
        <v>89</v>
      </c>
      <c r="F485" t="s">
        <v>90</v>
      </c>
      <c r="G485" t="s">
        <v>91</v>
      </c>
      <c r="H485" s="23" t="s">
        <v>92</v>
      </c>
      <c r="I485" s="23" t="s">
        <v>119</v>
      </c>
      <c r="J485" t="s">
        <v>3525</v>
      </c>
      <c r="K485" s="23" t="s">
        <v>95</v>
      </c>
      <c r="L485" s="20" t="s">
        <v>121</v>
      </c>
      <c r="M485" s="28" t="s">
        <v>3526</v>
      </c>
      <c r="N485" s="23"/>
      <c r="O485" s="23" t="s">
        <v>98</v>
      </c>
      <c r="P485" s="20" t="s">
        <v>1263</v>
      </c>
      <c r="Q485" s="20" t="s">
        <v>100</v>
      </c>
      <c r="R485" t="s">
        <v>3527</v>
      </c>
      <c r="S485" t="s">
        <v>3528</v>
      </c>
      <c r="T485" t="s">
        <v>3529</v>
      </c>
      <c r="U485" s="29">
        <v>30000000</v>
      </c>
      <c r="V485" s="29">
        <v>30000000</v>
      </c>
      <c r="W485" s="60">
        <v>7500000</v>
      </c>
      <c r="X485" s="60">
        <v>0</v>
      </c>
      <c r="Y485" s="23" t="s">
        <v>104</v>
      </c>
      <c r="Z485" t="s">
        <v>98</v>
      </c>
      <c r="AA485" t="s">
        <v>105</v>
      </c>
      <c r="AB485" s="30">
        <f>+Tabla3[[#This Row],[VALOR DEL CONTRATO
(EN NUMEROS)]]-Tabla3[[#This Row],[VALOR RECURSOS (MADS/FONAM)]]</f>
        <v>0</v>
      </c>
      <c r="AC485" s="30"/>
      <c r="AD485" s="30"/>
      <c r="AE485" s="24">
        <v>2424</v>
      </c>
      <c r="AF485" s="61">
        <v>45294</v>
      </c>
      <c r="AG485" s="23">
        <v>72824</v>
      </c>
      <c r="AH485" s="53">
        <v>45329</v>
      </c>
      <c r="AI485" s="32" t="s">
        <v>106</v>
      </c>
      <c r="AJ485" t="s">
        <v>656</v>
      </c>
      <c r="AK485" s="33"/>
      <c r="AL485" t="s">
        <v>98</v>
      </c>
      <c r="AM485" s="26">
        <v>45328</v>
      </c>
      <c r="AN485" s="23" t="s">
        <v>108</v>
      </c>
      <c r="AO485" s="23" t="s">
        <v>108</v>
      </c>
      <c r="AP485" t="s">
        <v>109</v>
      </c>
      <c r="AQ485" t="s">
        <v>657</v>
      </c>
      <c r="AR485" t="s">
        <v>658</v>
      </c>
      <c r="AS485" t="s">
        <v>100</v>
      </c>
      <c r="AT485" s="23">
        <v>80111600</v>
      </c>
      <c r="AU485" s="41" t="s">
        <v>3530</v>
      </c>
      <c r="AV485" s="23" t="s">
        <v>113</v>
      </c>
      <c r="AW485" s="20" t="s">
        <v>114</v>
      </c>
      <c r="AX485" s="53">
        <v>45329</v>
      </c>
      <c r="AY485" s="20" t="s">
        <v>115</v>
      </c>
      <c r="AZ485" s="53">
        <v>45329</v>
      </c>
      <c r="BA485" s="53">
        <v>45329</v>
      </c>
      <c r="BB485" s="62">
        <v>45449</v>
      </c>
      <c r="BC485" s="35">
        <f>+Tabla3[[#This Row],[FECHA TERMINACION
(INICIAL)]]-Tabla3[[#This Row],[FECHA INICIO]]</f>
        <v>120</v>
      </c>
      <c r="BD485" s="65">
        <f>+Tabla3[[#This Row],[PLAZO DE EJECUCIÓN EN DÍAS (INICIAL)]]/30</f>
        <v>4</v>
      </c>
      <c r="BE485" t="s">
        <v>3531</v>
      </c>
      <c r="BF485" s="29">
        <f>+[1]BD_2!E487</f>
        <v>0</v>
      </c>
      <c r="BG485" s="29">
        <f>[1]BD_2!BA487</f>
        <v>7500000</v>
      </c>
      <c r="BH485" s="23">
        <f>[1]BD_2!CF487</f>
        <v>30</v>
      </c>
      <c r="BI485" s="23">
        <f>+COUNTIF(Tabla3[[#This Row],[VALOR REDUCIDO]:[TOTAL TIEMPO PRORROGADO EN DÍAS
]],"&lt;&gt;0")</f>
        <v>2</v>
      </c>
      <c r="BJ485" s="23" t="str">
        <f>+[1]BD_2!CG487</f>
        <v>2 NO</v>
      </c>
      <c r="BK485" s="26" t="str">
        <f>[1]BD_2!CL487</f>
        <v>2 NO</v>
      </c>
      <c r="BL485" s="23" t="s">
        <v>98</v>
      </c>
      <c r="BM485">
        <f t="shared" si="39"/>
        <v>150</v>
      </c>
      <c r="BN485" s="36">
        <f t="shared" si="40"/>
        <v>45329</v>
      </c>
      <c r="BO485" s="36">
        <f t="shared" si="41"/>
        <v>45479</v>
      </c>
      <c r="BP485" s="37" t="e">
        <f>IF(((#REF!-$BN485)/($BO485-$BN485))&gt;=100%,100%,((#REF!-$BN485)/($BO485-$BN485)))</f>
        <v>#REF!</v>
      </c>
      <c r="BQ485" s="29">
        <f t="shared" si="37"/>
        <v>37500000</v>
      </c>
      <c r="BR485" s="23" t="e">
        <f>+IF(BK485="1 SI","FINALIZADO",IF($BO485&lt;=#REF!,"FINALIZADO","EJECUCIÓN"))</f>
        <v>#REF!</v>
      </c>
      <c r="BS485" s="23">
        <v>37500000</v>
      </c>
      <c r="BT485" s="23">
        <f>+Tabla3[[#This Row],[VALOR TOTAL DE CONTRATO (ANTES DE LIQUIDACIÓN - LIBERACIÓN DE SALDOS)]]-Tabla3[[#This Row],[RECURSO TOTALES DESEMBOLSADOS]]</f>
        <v>0</v>
      </c>
      <c r="BU485" s="66"/>
      <c r="BW485" s="23" t="s">
        <v>98</v>
      </c>
      <c r="BX485" s="23" t="str">
        <f t="shared" si="38"/>
        <v>febrero</v>
      </c>
      <c r="BY485" s="23" t="s">
        <v>113</v>
      </c>
      <c r="BZ485" s="23" t="s">
        <v>113</v>
      </c>
      <c r="CA485" s="23" t="s">
        <v>113</v>
      </c>
      <c r="CB485" t="s">
        <v>117</v>
      </c>
      <c r="CC485" t="s">
        <v>118</v>
      </c>
    </row>
    <row r="486" spans="1:81" x14ac:dyDescent="0.25">
      <c r="A486" s="23">
        <v>2024</v>
      </c>
      <c r="B486" s="25">
        <v>459</v>
      </c>
      <c r="C486" s="23" t="s">
        <v>87</v>
      </c>
      <c r="D486" t="s">
        <v>88</v>
      </c>
      <c r="E486" t="s">
        <v>89</v>
      </c>
      <c r="F486" t="s">
        <v>90</v>
      </c>
      <c r="G486" t="s">
        <v>91</v>
      </c>
      <c r="H486" s="23" t="s">
        <v>92</v>
      </c>
      <c r="I486" s="23" t="s">
        <v>119</v>
      </c>
      <c r="J486" t="s">
        <v>3532</v>
      </c>
      <c r="K486" s="23" t="s">
        <v>95</v>
      </c>
      <c r="L486" t="s">
        <v>358</v>
      </c>
      <c r="M486" s="28" t="s">
        <v>3533</v>
      </c>
      <c r="N486" s="23"/>
      <c r="O486" s="23" t="s">
        <v>98</v>
      </c>
      <c r="P486" s="20" t="s">
        <v>269</v>
      </c>
      <c r="Q486" s="20" t="s">
        <v>269</v>
      </c>
      <c r="R486" t="s">
        <v>3534</v>
      </c>
      <c r="S486" t="s">
        <v>3535</v>
      </c>
      <c r="T486" t="s">
        <v>3536</v>
      </c>
      <c r="U486" s="29">
        <v>88183333</v>
      </c>
      <c r="V486" s="29">
        <v>88183333</v>
      </c>
      <c r="W486" s="60">
        <v>8140000</v>
      </c>
      <c r="X486" s="60">
        <v>0</v>
      </c>
      <c r="Y486" s="23" t="s">
        <v>104</v>
      </c>
      <c r="Z486" t="s">
        <v>98</v>
      </c>
      <c r="AA486" t="s">
        <v>105</v>
      </c>
      <c r="AB486" s="30">
        <f>+Tabla3[[#This Row],[VALOR DEL CONTRATO
(EN NUMEROS)]]-Tabla3[[#This Row],[VALOR RECURSOS (MADS/FONAM)]]</f>
        <v>0</v>
      </c>
      <c r="AC486" s="30"/>
      <c r="AD486" s="30"/>
      <c r="AE486" s="24">
        <v>5524</v>
      </c>
      <c r="AF486" s="61">
        <v>45295</v>
      </c>
      <c r="AG486" s="23">
        <v>67324</v>
      </c>
      <c r="AH486" s="53">
        <v>45328</v>
      </c>
      <c r="AI486" s="32" t="s">
        <v>106</v>
      </c>
      <c r="AJ486" t="s">
        <v>273</v>
      </c>
      <c r="AK486" s="33"/>
      <c r="AL486" t="s">
        <v>98</v>
      </c>
      <c r="AM486" s="26">
        <v>45324</v>
      </c>
      <c r="AN486" s="23" t="s">
        <v>108</v>
      </c>
      <c r="AO486" s="23" t="s">
        <v>108</v>
      </c>
      <c r="AP486" t="s">
        <v>109</v>
      </c>
      <c r="AQ486" t="s">
        <v>918</v>
      </c>
      <c r="AR486" t="s">
        <v>919</v>
      </c>
      <c r="AS486" t="s">
        <v>269</v>
      </c>
      <c r="AT486" s="23">
        <v>80111600</v>
      </c>
      <c r="AU486" s="41" t="s">
        <v>3537</v>
      </c>
      <c r="AV486" s="23" t="s">
        <v>113</v>
      </c>
      <c r="AW486" s="20" t="s">
        <v>114</v>
      </c>
      <c r="AX486" s="53">
        <v>45327</v>
      </c>
      <c r="AY486" s="23" t="s">
        <v>115</v>
      </c>
      <c r="AZ486" s="53">
        <v>45327</v>
      </c>
      <c r="BA486" s="26">
        <v>45328</v>
      </c>
      <c r="BB486" s="62">
        <v>45656</v>
      </c>
      <c r="BC486" s="35">
        <f>+Tabla3[[#This Row],[FECHA TERMINACION
(INICIAL)]]-Tabla3[[#This Row],[FECHA INICIO]]</f>
        <v>328</v>
      </c>
      <c r="BD486" s="65">
        <f>+Tabla3[[#This Row],[PLAZO DE EJECUCIÓN EN DÍAS (INICIAL)]]/30</f>
        <v>10.933333333333334</v>
      </c>
      <c r="BE486" t="s">
        <v>3538</v>
      </c>
      <c r="BF486" s="29">
        <f>+[1]BD_2!E488</f>
        <v>0</v>
      </c>
      <c r="BG486" s="29">
        <f>[1]BD_2!BA488</f>
        <v>0</v>
      </c>
      <c r="BH486" s="23">
        <f>[1]BD_2!CF488</f>
        <v>0</v>
      </c>
      <c r="BI486" s="23">
        <f>+COUNTIF(Tabla3[[#This Row],[VALOR REDUCIDO]:[TOTAL TIEMPO PRORROGADO EN DÍAS
]],"&lt;&gt;0")</f>
        <v>0</v>
      </c>
      <c r="BJ486" s="23" t="str">
        <f>+[1]BD_2!CG488</f>
        <v>2 NO</v>
      </c>
      <c r="BK486" s="26" t="str">
        <f>[1]BD_2!CL488</f>
        <v>2 NO</v>
      </c>
      <c r="BL486" s="23" t="s">
        <v>98</v>
      </c>
      <c r="BM486">
        <f t="shared" si="39"/>
        <v>328</v>
      </c>
      <c r="BN486" s="36">
        <f t="shared" si="40"/>
        <v>45328</v>
      </c>
      <c r="BO486" s="36">
        <f t="shared" si="41"/>
        <v>45656</v>
      </c>
      <c r="BP486" s="37" t="e">
        <f>IF(((#REF!-$BN486)/($BO486-$BN486))&gt;=100%,100%,((#REF!-$BN486)/($BO486-$BN486)))</f>
        <v>#REF!</v>
      </c>
      <c r="BQ486" s="29">
        <f t="shared" si="37"/>
        <v>88183333</v>
      </c>
      <c r="BR486" s="23" t="e">
        <f>+IF(BK486="1 SI","FINALIZADO",IF($BO486&lt;=#REF!,"FINALIZADO","EJECUCIÓN"))</f>
        <v>#REF!</v>
      </c>
      <c r="BS486" s="23">
        <v>88183333</v>
      </c>
      <c r="BT486" s="23">
        <f>+Tabla3[[#This Row],[VALOR TOTAL DE CONTRATO (ANTES DE LIQUIDACIÓN - LIBERACIÓN DE SALDOS)]]-Tabla3[[#This Row],[RECURSO TOTALES DESEMBOLSADOS]]</f>
        <v>0</v>
      </c>
      <c r="BU486" s="66"/>
      <c r="BW486" s="23" t="s">
        <v>98</v>
      </c>
      <c r="BX486" s="23" t="str">
        <f t="shared" si="38"/>
        <v>febrero</v>
      </c>
      <c r="BY486" s="23" t="s">
        <v>113</v>
      </c>
      <c r="BZ486" s="23" t="s">
        <v>113</v>
      </c>
      <c r="CA486" s="23" t="s">
        <v>113</v>
      </c>
      <c r="CB486" t="s">
        <v>117</v>
      </c>
      <c r="CC486" t="s">
        <v>118</v>
      </c>
    </row>
    <row r="487" spans="1:81" x14ac:dyDescent="0.25">
      <c r="A487" s="23">
        <v>2024</v>
      </c>
      <c r="B487" s="25">
        <v>460</v>
      </c>
      <c r="C487" s="23" t="s">
        <v>87</v>
      </c>
      <c r="D487" t="s">
        <v>88</v>
      </c>
      <c r="E487" t="s">
        <v>89</v>
      </c>
      <c r="F487" t="s">
        <v>90</v>
      </c>
      <c r="G487" t="s">
        <v>91</v>
      </c>
      <c r="H487" s="23" t="s">
        <v>92</v>
      </c>
      <c r="I487" s="23" t="s">
        <v>119</v>
      </c>
      <c r="J487" t="s">
        <v>3539</v>
      </c>
      <c r="K487" s="23" t="s">
        <v>95</v>
      </c>
      <c r="L487" s="20" t="s">
        <v>1420</v>
      </c>
      <c r="M487" s="28" t="s">
        <v>3540</v>
      </c>
      <c r="N487" s="23"/>
      <c r="O487" s="23" t="s">
        <v>98</v>
      </c>
      <c r="P487" s="20" t="s">
        <v>269</v>
      </c>
      <c r="Q487" s="20" t="s">
        <v>269</v>
      </c>
      <c r="R487" t="s">
        <v>2778</v>
      </c>
      <c r="S487" t="s">
        <v>3541</v>
      </c>
      <c r="T487" t="s">
        <v>3536</v>
      </c>
      <c r="U487" s="29">
        <v>88183333</v>
      </c>
      <c r="V487" s="29">
        <v>88183333</v>
      </c>
      <c r="W487" s="60">
        <v>8140000</v>
      </c>
      <c r="X487" s="60">
        <v>0</v>
      </c>
      <c r="Y487" s="23" t="s">
        <v>104</v>
      </c>
      <c r="Z487" t="s">
        <v>98</v>
      </c>
      <c r="AA487" t="s">
        <v>105</v>
      </c>
      <c r="AB487" s="30">
        <f>+Tabla3[[#This Row],[VALOR DEL CONTRATO
(EN NUMEROS)]]-Tabla3[[#This Row],[VALOR RECURSOS (MADS/FONAM)]]</f>
        <v>0</v>
      </c>
      <c r="AC487" s="30"/>
      <c r="AD487" s="30"/>
      <c r="AE487" s="24">
        <v>5524</v>
      </c>
      <c r="AF487" s="61">
        <v>45295</v>
      </c>
      <c r="AG487" s="23">
        <v>67424</v>
      </c>
      <c r="AH487" s="53">
        <v>45328</v>
      </c>
      <c r="AI487" s="32" t="s">
        <v>106</v>
      </c>
      <c r="AJ487" t="s">
        <v>940</v>
      </c>
      <c r="AK487" s="33"/>
      <c r="AL487" t="s">
        <v>98</v>
      </c>
      <c r="AM487" s="26">
        <v>45327</v>
      </c>
      <c r="AN487" s="23" t="s">
        <v>108</v>
      </c>
      <c r="AO487" s="23" t="s">
        <v>108</v>
      </c>
      <c r="AP487" t="s">
        <v>109</v>
      </c>
      <c r="AQ487" t="s">
        <v>274</v>
      </c>
      <c r="AR487" t="s">
        <v>275</v>
      </c>
      <c r="AS487" t="s">
        <v>269</v>
      </c>
      <c r="AT487" s="23">
        <v>80111600</v>
      </c>
      <c r="AU487" s="41" t="s">
        <v>3542</v>
      </c>
      <c r="AV487" s="23" t="s">
        <v>113</v>
      </c>
      <c r="AW487" s="20" t="s">
        <v>114</v>
      </c>
      <c r="AX487" s="53">
        <v>45327</v>
      </c>
      <c r="AY487" s="23" t="s">
        <v>115</v>
      </c>
      <c r="AZ487" s="53">
        <v>45327</v>
      </c>
      <c r="BA487" s="26">
        <v>45328</v>
      </c>
      <c r="BB487" s="62">
        <v>45656</v>
      </c>
      <c r="BC487" s="35">
        <f>+Tabla3[[#This Row],[FECHA TERMINACION
(INICIAL)]]-Tabla3[[#This Row],[FECHA INICIO]]</f>
        <v>328</v>
      </c>
      <c r="BD487" s="65">
        <f>+Tabla3[[#This Row],[PLAZO DE EJECUCIÓN EN DÍAS (INICIAL)]]/30</f>
        <v>10.933333333333334</v>
      </c>
      <c r="BE487" t="s">
        <v>3543</v>
      </c>
      <c r="BF487" s="29">
        <v>0</v>
      </c>
      <c r="BG487" s="29">
        <f>[1]BD_2!BA489</f>
        <v>0</v>
      </c>
      <c r="BH487" s="23">
        <f>[1]BD_2!CF489</f>
        <v>0</v>
      </c>
      <c r="BI487" s="23">
        <f>+COUNTIF(Tabla3[[#This Row],[VALOR REDUCIDO]:[TOTAL TIEMPO PRORROGADO EN DÍAS
]],"&lt;&gt;0")</f>
        <v>0</v>
      </c>
      <c r="BJ487" s="23" t="str">
        <f>+[1]BD_2!CG489</f>
        <v>2 NO</v>
      </c>
      <c r="BK487" s="26" t="str">
        <f>[1]BD_2!CL489</f>
        <v>2 NO</v>
      </c>
      <c r="BL487" s="23" t="s">
        <v>98</v>
      </c>
      <c r="BM487">
        <f t="shared" si="39"/>
        <v>328</v>
      </c>
      <c r="BN487" s="36">
        <f t="shared" si="40"/>
        <v>45328</v>
      </c>
      <c r="BO487" s="36">
        <f t="shared" si="41"/>
        <v>45656</v>
      </c>
      <c r="BP487" s="37" t="e">
        <f>IF(((#REF!-$BN487)/($BO487-$BN487))&gt;=100%,100%,((#REF!-$BN487)/($BO487-$BN487)))</f>
        <v>#REF!</v>
      </c>
      <c r="BQ487" s="29">
        <f t="shared" si="37"/>
        <v>88183333</v>
      </c>
      <c r="BR487" s="23" t="e">
        <f>+IF(BK487="1 SI","FINALIZADO",IF($BO487&lt;=#REF!,"FINALIZADO","EJECUCIÓN"))</f>
        <v>#REF!</v>
      </c>
      <c r="BS487" s="23">
        <v>88183333</v>
      </c>
      <c r="BT487" s="23">
        <f>+Tabla3[[#This Row],[VALOR TOTAL DE CONTRATO (ANTES DE LIQUIDACIÓN - LIBERACIÓN DE SALDOS)]]-Tabla3[[#This Row],[RECURSO TOTALES DESEMBOLSADOS]]</f>
        <v>0</v>
      </c>
      <c r="BU487" s="66"/>
      <c r="BW487" s="23" t="s">
        <v>98</v>
      </c>
      <c r="BX487" s="23" t="str">
        <f t="shared" si="38"/>
        <v>febrero</v>
      </c>
      <c r="BY487" s="23" t="s">
        <v>113</v>
      </c>
      <c r="BZ487" s="23" t="s">
        <v>113</v>
      </c>
      <c r="CA487" s="23" t="s">
        <v>113</v>
      </c>
      <c r="CB487" t="s">
        <v>117</v>
      </c>
      <c r="CC487" t="s">
        <v>118</v>
      </c>
    </row>
    <row r="488" spans="1:81" x14ac:dyDescent="0.25">
      <c r="A488" s="23">
        <v>2024</v>
      </c>
      <c r="B488" s="25">
        <v>461</v>
      </c>
      <c r="C488" s="23" t="s">
        <v>87</v>
      </c>
      <c r="D488" t="s">
        <v>88</v>
      </c>
      <c r="E488" t="s">
        <v>89</v>
      </c>
      <c r="F488" t="s">
        <v>90</v>
      </c>
      <c r="G488" t="s">
        <v>91</v>
      </c>
      <c r="H488" s="23" t="s">
        <v>92</v>
      </c>
      <c r="I488" s="23" t="s">
        <v>119</v>
      </c>
      <c r="J488" t="s">
        <v>3544</v>
      </c>
      <c r="K488" s="23" t="s">
        <v>95</v>
      </c>
      <c r="L488" s="20" t="s">
        <v>2001</v>
      </c>
      <c r="M488" s="28" t="s">
        <v>3545</v>
      </c>
      <c r="N488" s="23"/>
      <c r="O488" s="23" t="s">
        <v>98</v>
      </c>
      <c r="P488" s="20" t="s">
        <v>2185</v>
      </c>
      <c r="Q488" s="20" t="s">
        <v>2185</v>
      </c>
      <c r="R488" t="s">
        <v>3546</v>
      </c>
      <c r="S488" t="s">
        <v>3547</v>
      </c>
      <c r="T488" t="s">
        <v>3548</v>
      </c>
      <c r="U488" s="29">
        <v>89250000</v>
      </c>
      <c r="V488" s="29">
        <v>89250000</v>
      </c>
      <c r="W488" s="60">
        <v>8500000</v>
      </c>
      <c r="X488" s="60">
        <v>0</v>
      </c>
      <c r="Y488" s="23" t="s">
        <v>104</v>
      </c>
      <c r="Z488" t="s">
        <v>98</v>
      </c>
      <c r="AA488" t="s">
        <v>105</v>
      </c>
      <c r="AB488" s="30">
        <f>+Tabla3[[#This Row],[VALOR DEL CONTRATO
(EN NUMEROS)]]-Tabla3[[#This Row],[VALOR RECURSOS (MADS/FONAM)]]</f>
        <v>0</v>
      </c>
      <c r="AC488" s="30"/>
      <c r="AD488" s="30"/>
      <c r="AE488" s="24">
        <v>7424</v>
      </c>
      <c r="AF488" s="61">
        <v>45295</v>
      </c>
      <c r="AG488" s="23">
        <v>79724</v>
      </c>
      <c r="AH488" s="53">
        <v>45331</v>
      </c>
      <c r="AI488" s="32" t="s">
        <v>106</v>
      </c>
      <c r="AJ488" t="s">
        <v>2653</v>
      </c>
      <c r="AK488" s="33"/>
      <c r="AL488" t="s">
        <v>98</v>
      </c>
      <c r="AM488" s="26">
        <v>45329</v>
      </c>
      <c r="AN488" s="23" t="s">
        <v>108</v>
      </c>
      <c r="AO488" s="23" t="s">
        <v>108</v>
      </c>
      <c r="AP488" t="s">
        <v>109</v>
      </c>
      <c r="AQ488" t="s">
        <v>2654</v>
      </c>
      <c r="AR488" t="s">
        <v>2655</v>
      </c>
      <c r="AS488" t="s">
        <v>2192</v>
      </c>
      <c r="AT488" s="23">
        <v>80111600</v>
      </c>
      <c r="AU488" s="41" t="s">
        <v>3549</v>
      </c>
      <c r="AV488" s="23" t="s">
        <v>113</v>
      </c>
      <c r="AW488" s="20" t="s">
        <v>114</v>
      </c>
      <c r="AX488" s="53">
        <v>45329</v>
      </c>
      <c r="AY488" s="20" t="s">
        <v>144</v>
      </c>
      <c r="AZ488" s="53">
        <v>45329</v>
      </c>
      <c r="BA488" s="26">
        <v>45331</v>
      </c>
      <c r="BB488" s="62">
        <v>45649</v>
      </c>
      <c r="BC488" s="35">
        <f>+Tabla3[[#This Row],[FECHA TERMINACION
(INICIAL)]]-Tabla3[[#This Row],[FECHA INICIO]]</f>
        <v>318</v>
      </c>
      <c r="BD488" s="65">
        <f>+Tabla3[[#This Row],[PLAZO DE EJECUCIÓN EN DÍAS (INICIAL)]]/30</f>
        <v>10.6</v>
      </c>
      <c r="BE488" t="s">
        <v>3309</v>
      </c>
      <c r="BF488" s="29">
        <v>0</v>
      </c>
      <c r="BG488" s="29">
        <f>[1]BD_2!BA490</f>
        <v>0</v>
      </c>
      <c r="BH488" s="23">
        <f>[1]BD_2!CF490</f>
        <v>0</v>
      </c>
      <c r="BI488" s="23">
        <f>+COUNTIF(Tabla3[[#This Row],[VALOR REDUCIDO]:[TOTAL TIEMPO PRORROGADO EN DÍAS
]],"&lt;&gt;0")</f>
        <v>0</v>
      </c>
      <c r="BJ488" s="23" t="str">
        <f>+[1]BD_2!CG490</f>
        <v>2 NO</v>
      </c>
      <c r="BK488" s="26" t="str">
        <f>[1]BD_2!CL490</f>
        <v>2 NO</v>
      </c>
      <c r="BL488" s="23" t="s">
        <v>98</v>
      </c>
      <c r="BM488">
        <f t="shared" si="39"/>
        <v>318</v>
      </c>
      <c r="BN488" s="36">
        <f t="shared" si="40"/>
        <v>45331</v>
      </c>
      <c r="BO488" s="36">
        <f t="shared" si="41"/>
        <v>45649</v>
      </c>
      <c r="BP488" s="37" t="e">
        <f>IF(((#REF!-$BN488)/($BO488-$BN488))&gt;=100%,100%,((#REF!-$BN488)/($BO488-$BN488)))</f>
        <v>#REF!</v>
      </c>
      <c r="BQ488" s="29">
        <f t="shared" si="37"/>
        <v>89250000</v>
      </c>
      <c r="BR488" s="23" t="e">
        <f>+IF(BK488="1 SI","FINALIZADO",IF($BO488&lt;=#REF!,"FINALIZADO","EJECUCIÓN"))</f>
        <v>#REF!</v>
      </c>
      <c r="BS488" s="23">
        <v>89250000</v>
      </c>
      <c r="BT488" s="23">
        <f>+Tabla3[[#This Row],[VALOR TOTAL DE CONTRATO (ANTES DE LIQUIDACIÓN - LIBERACIÓN DE SALDOS)]]-Tabla3[[#This Row],[RECURSO TOTALES DESEMBOLSADOS]]</f>
        <v>0</v>
      </c>
      <c r="BU488" s="66"/>
      <c r="BW488" s="23" t="s">
        <v>98</v>
      </c>
      <c r="BX488" s="23" t="str">
        <f t="shared" si="38"/>
        <v>febrero</v>
      </c>
      <c r="BY488" s="23" t="s">
        <v>113</v>
      </c>
      <c r="BZ488" s="23" t="s">
        <v>113</v>
      </c>
      <c r="CA488" s="23" t="s">
        <v>113</v>
      </c>
      <c r="CB488" t="s">
        <v>117</v>
      </c>
      <c r="CC488" t="s">
        <v>118</v>
      </c>
    </row>
    <row r="489" spans="1:81" x14ac:dyDescent="0.25">
      <c r="A489" s="23">
        <v>2024</v>
      </c>
      <c r="B489" s="25">
        <v>462</v>
      </c>
      <c r="C489" s="23" t="s">
        <v>87</v>
      </c>
      <c r="D489" t="s">
        <v>88</v>
      </c>
      <c r="E489" t="s">
        <v>89</v>
      </c>
      <c r="F489" t="s">
        <v>90</v>
      </c>
      <c r="G489" t="s">
        <v>91</v>
      </c>
      <c r="H489" s="23" t="s">
        <v>92</v>
      </c>
      <c r="I489" s="23" t="s">
        <v>93</v>
      </c>
      <c r="J489" t="s">
        <v>3550</v>
      </c>
      <c r="K489" s="23" t="s">
        <v>95</v>
      </c>
      <c r="L489" s="20" t="s">
        <v>3551</v>
      </c>
      <c r="M489" s="28" t="s">
        <v>3552</v>
      </c>
      <c r="N489" s="23"/>
      <c r="O489" s="23" t="s">
        <v>98</v>
      </c>
      <c r="P489" s="20" t="s">
        <v>186</v>
      </c>
      <c r="Q489" s="20" t="s">
        <v>186</v>
      </c>
      <c r="R489" t="s">
        <v>3553</v>
      </c>
      <c r="S489" t="s">
        <v>3554</v>
      </c>
      <c r="T489" t="s">
        <v>3555</v>
      </c>
      <c r="U489" s="29">
        <v>45423000</v>
      </c>
      <c r="V489" s="29">
        <v>45423000</v>
      </c>
      <c r="W489" s="60">
        <v>4326000</v>
      </c>
      <c r="X489" s="60">
        <v>0</v>
      </c>
      <c r="Y489" s="23" t="s">
        <v>104</v>
      </c>
      <c r="Z489" t="s">
        <v>98</v>
      </c>
      <c r="AA489" t="s">
        <v>105</v>
      </c>
      <c r="AB489" s="30">
        <f>+Tabla3[[#This Row],[VALOR DEL CONTRATO
(EN NUMEROS)]]-Tabla3[[#This Row],[VALOR RECURSOS (MADS/FONAM)]]</f>
        <v>0</v>
      </c>
      <c r="AC489" s="30"/>
      <c r="AD489" s="30"/>
      <c r="AE489" s="24">
        <v>3224</v>
      </c>
      <c r="AF489" s="61">
        <v>45294</v>
      </c>
      <c r="AG489" s="23">
        <v>88524</v>
      </c>
      <c r="AH489" s="53">
        <v>45335</v>
      </c>
      <c r="AI489" s="32" t="s">
        <v>106</v>
      </c>
      <c r="AJ489" t="s">
        <v>241</v>
      </c>
      <c r="AK489" s="33"/>
      <c r="AL489" t="s">
        <v>98</v>
      </c>
      <c r="AM489" s="26">
        <v>45334</v>
      </c>
      <c r="AN489" s="23" t="s">
        <v>108</v>
      </c>
      <c r="AO489" s="23" t="s">
        <v>108</v>
      </c>
      <c r="AP489" t="s">
        <v>109</v>
      </c>
      <c r="AQ489" t="s">
        <v>191</v>
      </c>
      <c r="AR489" t="s">
        <v>192</v>
      </c>
      <c r="AS489" t="s">
        <v>186</v>
      </c>
      <c r="AT489" s="23">
        <v>80111600</v>
      </c>
      <c r="AU489" s="41" t="s">
        <v>3556</v>
      </c>
      <c r="AV489" s="23" t="s">
        <v>113</v>
      </c>
      <c r="AW489" s="20" t="s">
        <v>114</v>
      </c>
      <c r="AX489" s="53">
        <v>45334</v>
      </c>
      <c r="AY489" s="23" t="s">
        <v>144</v>
      </c>
      <c r="AZ489" s="53">
        <v>45334</v>
      </c>
      <c r="BA489" s="26">
        <v>45335</v>
      </c>
      <c r="BB489" s="62">
        <v>45653</v>
      </c>
      <c r="BC489" s="35">
        <f>+Tabla3[[#This Row],[FECHA TERMINACION
(INICIAL)]]-Tabla3[[#This Row],[FECHA INICIO]]</f>
        <v>318</v>
      </c>
      <c r="BD489" s="65">
        <f>+Tabla3[[#This Row],[PLAZO DE EJECUCIÓN EN DÍAS (INICIAL)]]/30</f>
        <v>10.6</v>
      </c>
      <c r="BE489" t="s">
        <v>3557</v>
      </c>
      <c r="BF489" s="29">
        <f>+[1]BD_2!E491</f>
        <v>0</v>
      </c>
      <c r="BG489" s="29">
        <f>[1]BD_2!BA491</f>
        <v>0</v>
      </c>
      <c r="BH489" s="23">
        <f>[1]BD_2!CF491</f>
        <v>0</v>
      </c>
      <c r="BI489" s="23">
        <f>+COUNTIF(Tabla3[[#This Row],[VALOR REDUCIDO]:[TOTAL TIEMPO PRORROGADO EN DÍAS
]],"&lt;&gt;0")</f>
        <v>0</v>
      </c>
      <c r="BJ489" s="23" t="str">
        <f>+[1]BD_2!CG491</f>
        <v>2 NO</v>
      </c>
      <c r="BK489" s="26" t="str">
        <f>[1]BD_2!CL491</f>
        <v>2 NO</v>
      </c>
      <c r="BL489" s="23" t="s">
        <v>98</v>
      </c>
      <c r="BM489">
        <f t="shared" si="39"/>
        <v>318</v>
      </c>
      <c r="BN489" s="36">
        <f t="shared" si="40"/>
        <v>45335</v>
      </c>
      <c r="BO489" s="36">
        <f t="shared" si="41"/>
        <v>45653</v>
      </c>
      <c r="BP489" s="37" t="e">
        <f>IF(((#REF!-$BN489)/($BO489-$BN489))&gt;=100%,100%,((#REF!-$BN489)/($BO489-$BN489)))</f>
        <v>#REF!</v>
      </c>
      <c r="BQ489" s="29">
        <f t="shared" si="37"/>
        <v>45423000</v>
      </c>
      <c r="BR489" s="23" t="e">
        <f>+IF(BK489="1 SI","FINALIZADO",IF($BO489&lt;=#REF!,"FINALIZADO","EJECUCIÓN"))</f>
        <v>#REF!</v>
      </c>
      <c r="BS489" s="23">
        <v>45423000</v>
      </c>
      <c r="BT489" s="23">
        <f>+Tabla3[[#This Row],[VALOR TOTAL DE CONTRATO (ANTES DE LIQUIDACIÓN - LIBERACIÓN DE SALDOS)]]-Tabla3[[#This Row],[RECURSO TOTALES DESEMBOLSADOS]]</f>
        <v>0</v>
      </c>
      <c r="BU489" s="66"/>
      <c r="BW489" s="23" t="s">
        <v>98</v>
      </c>
      <c r="BX489" s="23" t="str">
        <f t="shared" si="38"/>
        <v>febrero</v>
      </c>
      <c r="BY489" s="23" t="s">
        <v>113</v>
      </c>
      <c r="BZ489" s="23" t="s">
        <v>113</v>
      </c>
      <c r="CA489" s="23" t="s">
        <v>113</v>
      </c>
      <c r="CB489" t="s">
        <v>117</v>
      </c>
      <c r="CC489" t="s">
        <v>118</v>
      </c>
    </row>
    <row r="490" spans="1:81" x14ac:dyDescent="0.25">
      <c r="A490" s="23">
        <v>2024</v>
      </c>
      <c r="B490" s="25">
        <v>463</v>
      </c>
      <c r="C490" s="23" t="s">
        <v>87</v>
      </c>
      <c r="D490" t="s">
        <v>88</v>
      </c>
      <c r="E490" t="s">
        <v>89</v>
      </c>
      <c r="F490" t="s">
        <v>90</v>
      </c>
      <c r="G490" t="s">
        <v>91</v>
      </c>
      <c r="H490" s="23" t="s">
        <v>92</v>
      </c>
      <c r="I490" s="23" t="s">
        <v>119</v>
      </c>
      <c r="J490" t="s">
        <v>3558</v>
      </c>
      <c r="K490" s="23" t="s">
        <v>95</v>
      </c>
      <c r="L490" s="20" t="s">
        <v>121</v>
      </c>
      <c r="M490" s="28" t="s">
        <v>3559</v>
      </c>
      <c r="N490" s="23"/>
      <c r="O490" s="23" t="s">
        <v>98</v>
      </c>
      <c r="P490" s="20" t="s">
        <v>186</v>
      </c>
      <c r="Q490" s="20" t="s">
        <v>186</v>
      </c>
      <c r="R490" t="s">
        <v>255</v>
      </c>
      <c r="S490" t="s">
        <v>247</v>
      </c>
      <c r="T490" t="s">
        <v>3560</v>
      </c>
      <c r="U490" s="29">
        <v>52000000</v>
      </c>
      <c r="V490" s="29">
        <v>52000000</v>
      </c>
      <c r="W490" s="60">
        <v>5200000</v>
      </c>
      <c r="X490" s="60">
        <v>0</v>
      </c>
      <c r="Y490" s="23" t="s">
        <v>104</v>
      </c>
      <c r="Z490" t="s">
        <v>98</v>
      </c>
      <c r="AA490" t="s">
        <v>105</v>
      </c>
      <c r="AB490" s="30">
        <f>+Tabla3[[#This Row],[VALOR DEL CONTRATO
(EN NUMEROS)]]-Tabla3[[#This Row],[VALOR RECURSOS (MADS/FONAM)]]</f>
        <v>0</v>
      </c>
      <c r="AC490" s="30"/>
      <c r="AD490" s="30"/>
      <c r="AE490" s="24">
        <v>3224</v>
      </c>
      <c r="AF490" s="61">
        <v>45294</v>
      </c>
      <c r="AG490" s="23">
        <v>72724</v>
      </c>
      <c r="AH490" s="53">
        <v>45349</v>
      </c>
      <c r="AI490" s="32" t="s">
        <v>106</v>
      </c>
      <c r="AJ490" t="s">
        <v>241</v>
      </c>
      <c r="AK490" s="33"/>
      <c r="AL490" t="s">
        <v>98</v>
      </c>
      <c r="AM490" s="26">
        <v>45328</v>
      </c>
      <c r="AN490" s="23" t="s">
        <v>108</v>
      </c>
      <c r="AO490" s="23" t="s">
        <v>108</v>
      </c>
      <c r="AP490" t="s">
        <v>109</v>
      </c>
      <c r="AQ490" t="s">
        <v>249</v>
      </c>
      <c r="AR490" t="s">
        <v>250</v>
      </c>
      <c r="AS490" t="s">
        <v>186</v>
      </c>
      <c r="AT490" s="23">
        <v>80111600</v>
      </c>
      <c r="AU490" s="41" t="s">
        <v>3561</v>
      </c>
      <c r="AV490" s="23" t="s">
        <v>113</v>
      </c>
      <c r="AW490" s="20" t="s">
        <v>114</v>
      </c>
      <c r="AX490" s="53">
        <v>45328</v>
      </c>
      <c r="AY490" s="23" t="s">
        <v>144</v>
      </c>
      <c r="AZ490" s="53">
        <v>45328</v>
      </c>
      <c r="BA490" s="53">
        <v>45329</v>
      </c>
      <c r="BB490" s="62">
        <v>45633</v>
      </c>
      <c r="BC490" s="35">
        <f>+Tabla3[[#This Row],[FECHA TERMINACION
(INICIAL)]]-Tabla3[[#This Row],[FECHA INICIO]]</f>
        <v>304</v>
      </c>
      <c r="BD490" s="65">
        <f>+Tabla3[[#This Row],[PLAZO DE EJECUCIÓN EN DÍAS (INICIAL)]]/30</f>
        <v>10.133333333333333</v>
      </c>
      <c r="BE490" t="s">
        <v>3562</v>
      </c>
      <c r="BF490" s="29">
        <f>+[1]BD_2!E492</f>
        <v>0</v>
      </c>
      <c r="BG490" s="29">
        <f>[1]BD_2!BA492</f>
        <v>4160000</v>
      </c>
      <c r="BH490" s="23">
        <f>[1]BD_2!CF492</f>
        <v>24</v>
      </c>
      <c r="BI490" s="23">
        <f>+COUNTIF(Tabla3[[#This Row],[VALOR REDUCIDO]:[TOTAL TIEMPO PRORROGADO EN DÍAS
]],"&lt;&gt;0")</f>
        <v>2</v>
      </c>
      <c r="BJ490" s="23" t="str">
        <f>+[1]BD_2!CG492</f>
        <v>2 NO</v>
      </c>
      <c r="BK490" s="26" t="str">
        <f>[1]BD_2!CL492</f>
        <v>2 NO</v>
      </c>
      <c r="BL490" s="23" t="s">
        <v>98</v>
      </c>
      <c r="BM490">
        <f t="shared" si="39"/>
        <v>328</v>
      </c>
      <c r="BN490" s="36">
        <f t="shared" si="40"/>
        <v>45329</v>
      </c>
      <c r="BO490" s="36">
        <f t="shared" si="41"/>
        <v>45657</v>
      </c>
      <c r="BP490" s="37" t="e">
        <f>IF(((#REF!-$BN490)/($BO490-$BN490))&gt;=100%,100%,((#REF!-$BN490)/($BO490-$BN490)))</f>
        <v>#REF!</v>
      </c>
      <c r="BQ490" s="29">
        <f t="shared" si="37"/>
        <v>56160000</v>
      </c>
      <c r="BR490" s="23" t="e">
        <f>+IF(BK490="1 SI","FINALIZADO",IF($BO490&lt;=#REF!,"FINALIZADO","EJECUCIÓN"))</f>
        <v>#REF!</v>
      </c>
      <c r="BS490" s="23">
        <v>56160000</v>
      </c>
      <c r="BT490" s="23">
        <f>+Tabla3[[#This Row],[VALOR TOTAL DE CONTRATO (ANTES DE LIQUIDACIÓN - LIBERACIÓN DE SALDOS)]]-Tabla3[[#This Row],[RECURSO TOTALES DESEMBOLSADOS]]</f>
        <v>0</v>
      </c>
      <c r="BU490" s="66"/>
      <c r="BW490" s="23" t="s">
        <v>98</v>
      </c>
      <c r="BX490" s="23" t="str">
        <f t="shared" si="38"/>
        <v>febrero</v>
      </c>
      <c r="BY490" s="23" t="s">
        <v>113</v>
      </c>
      <c r="BZ490" s="23" t="s">
        <v>113</v>
      </c>
      <c r="CA490" s="23" t="s">
        <v>113</v>
      </c>
      <c r="CB490" t="s">
        <v>117</v>
      </c>
      <c r="CC490" t="s">
        <v>118</v>
      </c>
    </row>
    <row r="491" spans="1:81" x14ac:dyDescent="0.25">
      <c r="A491" s="23">
        <v>2024</v>
      </c>
      <c r="B491" s="25">
        <v>464</v>
      </c>
      <c r="C491" s="23" t="s">
        <v>87</v>
      </c>
      <c r="D491" t="s">
        <v>88</v>
      </c>
      <c r="E491" t="s">
        <v>89</v>
      </c>
      <c r="F491" t="s">
        <v>90</v>
      </c>
      <c r="G491" t="s">
        <v>91</v>
      </c>
      <c r="H491" s="23" t="s">
        <v>92</v>
      </c>
      <c r="I491" s="23" t="s">
        <v>119</v>
      </c>
      <c r="J491" t="s">
        <v>3563</v>
      </c>
      <c r="K491" s="23" t="s">
        <v>95</v>
      </c>
      <c r="L491" s="20" t="s">
        <v>3162</v>
      </c>
      <c r="M491" s="28" t="s">
        <v>3564</v>
      </c>
      <c r="N491" s="23"/>
      <c r="O491" s="23" t="s">
        <v>98</v>
      </c>
      <c r="P491" s="20" t="s">
        <v>693</v>
      </c>
      <c r="Q491" s="20" t="s">
        <v>693</v>
      </c>
      <c r="R491" t="s">
        <v>3565</v>
      </c>
      <c r="S491" t="s">
        <v>3566</v>
      </c>
      <c r="T491" t="s">
        <v>3480</v>
      </c>
      <c r="U491" s="29">
        <v>69333333</v>
      </c>
      <c r="V491" s="29">
        <v>69333333</v>
      </c>
      <c r="W491" s="60">
        <v>6500000</v>
      </c>
      <c r="X491" s="60">
        <v>0</v>
      </c>
      <c r="Y491" s="23" t="s">
        <v>104</v>
      </c>
      <c r="Z491" t="s">
        <v>98</v>
      </c>
      <c r="AA491" t="s">
        <v>105</v>
      </c>
      <c r="AB491" s="30">
        <f>+Tabla3[[#This Row],[VALOR DEL CONTRATO
(EN NUMEROS)]]-Tabla3[[#This Row],[VALOR RECURSOS (MADS/FONAM)]]</f>
        <v>0</v>
      </c>
      <c r="AC491" s="30"/>
      <c r="AD491" s="30"/>
      <c r="AE491" s="24">
        <v>1924</v>
      </c>
      <c r="AF491" s="61">
        <v>45294</v>
      </c>
      <c r="AG491" s="23">
        <v>88424</v>
      </c>
      <c r="AH491" s="53">
        <v>45335</v>
      </c>
      <c r="AI491" s="32" t="s">
        <v>106</v>
      </c>
      <c r="AJ491" t="s">
        <v>1372</v>
      </c>
      <c r="AK491" s="33"/>
      <c r="AL491" t="s">
        <v>98</v>
      </c>
      <c r="AM491" s="26">
        <v>45329</v>
      </c>
      <c r="AN491" s="23" t="s">
        <v>108</v>
      </c>
      <c r="AO491" s="23" t="s">
        <v>108</v>
      </c>
      <c r="AP491" t="s">
        <v>109</v>
      </c>
      <c r="AQ491" t="s">
        <v>3084</v>
      </c>
      <c r="AR491" t="s">
        <v>3085</v>
      </c>
      <c r="AS491" t="s">
        <v>700</v>
      </c>
      <c r="AT491" s="23">
        <v>80111600</v>
      </c>
      <c r="AU491" s="20" t="s">
        <v>3567</v>
      </c>
      <c r="AV491" s="23" t="s">
        <v>113</v>
      </c>
      <c r="AW491" s="20" t="s">
        <v>114</v>
      </c>
      <c r="AX491" s="53">
        <v>45328</v>
      </c>
      <c r="AY491" s="23" t="s">
        <v>115</v>
      </c>
      <c r="AZ491" s="53">
        <v>45328</v>
      </c>
      <c r="BA491" s="26">
        <v>45335</v>
      </c>
      <c r="BB491" s="62">
        <v>45656</v>
      </c>
      <c r="BC491" s="35">
        <f>+Tabla3[[#This Row],[FECHA TERMINACION
(INICIAL)]]-Tabla3[[#This Row],[FECHA INICIO]]</f>
        <v>321</v>
      </c>
      <c r="BD491" s="65">
        <f>+Tabla3[[#This Row],[PLAZO DE EJECUCIÓN EN DÍAS (INICIAL)]]/30</f>
        <v>10.7</v>
      </c>
      <c r="BE491" t="s">
        <v>3376</v>
      </c>
      <c r="BF491" s="29">
        <f>+[1]BD_2!E493</f>
        <v>0</v>
      </c>
      <c r="BG491" s="29">
        <f>[1]BD_2!BA493</f>
        <v>0</v>
      </c>
      <c r="BH491" s="23">
        <f>[1]BD_2!CF493</f>
        <v>0</v>
      </c>
      <c r="BI491" s="23">
        <f>+COUNTIF(Tabla3[[#This Row],[VALOR REDUCIDO]:[TOTAL TIEMPO PRORROGADO EN DÍAS
]],"&lt;&gt;0")</f>
        <v>0</v>
      </c>
      <c r="BJ491" s="23" t="str">
        <f>+[1]BD_2!CG493</f>
        <v>2 NO</v>
      </c>
      <c r="BK491" s="26" t="str">
        <f>[1]BD_2!CL493</f>
        <v>2 NO</v>
      </c>
      <c r="BL491" s="23" t="s">
        <v>98</v>
      </c>
      <c r="BM491">
        <f t="shared" si="39"/>
        <v>321</v>
      </c>
      <c r="BN491" s="36">
        <f t="shared" si="40"/>
        <v>45335</v>
      </c>
      <c r="BO491" s="36">
        <f t="shared" si="41"/>
        <v>45656</v>
      </c>
      <c r="BP491" s="37" t="e">
        <f>IF(((#REF!-$BN491)/($BO491-$BN491))&gt;=100%,100%,((#REF!-$BN491)/($BO491-$BN491)))</f>
        <v>#REF!</v>
      </c>
      <c r="BQ491" s="29">
        <f t="shared" si="37"/>
        <v>69333333</v>
      </c>
      <c r="BR491" s="23" t="e">
        <f>+IF(BK491="1 SI","FINALIZADO",IF($BO491&lt;=#REF!,"FINALIZADO","EJECUCIÓN"))</f>
        <v>#REF!</v>
      </c>
      <c r="BS491" s="23">
        <v>68900000</v>
      </c>
      <c r="BT491" s="23">
        <f>+Tabla3[[#This Row],[VALOR TOTAL DE CONTRATO (ANTES DE LIQUIDACIÓN - LIBERACIÓN DE SALDOS)]]-Tabla3[[#This Row],[RECURSO TOTALES DESEMBOLSADOS]]</f>
        <v>433333</v>
      </c>
      <c r="BU491" s="66"/>
      <c r="BW491" s="23" t="s">
        <v>98</v>
      </c>
      <c r="BX491" s="23" t="str">
        <f t="shared" si="38"/>
        <v>febrero</v>
      </c>
      <c r="BY491" s="23" t="s">
        <v>113</v>
      </c>
      <c r="BZ491" s="23" t="s">
        <v>113</v>
      </c>
      <c r="CA491" s="23" t="s">
        <v>113</v>
      </c>
      <c r="CB491" t="s">
        <v>117</v>
      </c>
      <c r="CC491" t="s">
        <v>118</v>
      </c>
    </row>
    <row r="492" spans="1:81" x14ac:dyDescent="0.25">
      <c r="A492" s="23">
        <v>2024</v>
      </c>
      <c r="B492" s="25">
        <v>465</v>
      </c>
      <c r="C492" s="23" t="s">
        <v>87</v>
      </c>
      <c r="D492" t="s">
        <v>88</v>
      </c>
      <c r="E492" t="s">
        <v>89</v>
      </c>
      <c r="F492" t="s">
        <v>90</v>
      </c>
      <c r="G492" t="s">
        <v>91</v>
      </c>
      <c r="H492" s="23" t="s">
        <v>92</v>
      </c>
      <c r="I492" s="23" t="s">
        <v>119</v>
      </c>
      <c r="J492" t="s">
        <v>3568</v>
      </c>
      <c r="K492" s="23" t="s">
        <v>95</v>
      </c>
      <c r="L492" s="20" t="s">
        <v>3162</v>
      </c>
      <c r="M492" s="28" t="s">
        <v>3569</v>
      </c>
      <c r="N492" s="23"/>
      <c r="O492" s="23" t="s">
        <v>98</v>
      </c>
      <c r="P492" s="20" t="s">
        <v>693</v>
      </c>
      <c r="Q492" s="20" t="s">
        <v>693</v>
      </c>
      <c r="R492" t="s">
        <v>3570</v>
      </c>
      <c r="S492" t="s">
        <v>3571</v>
      </c>
      <c r="T492" t="s">
        <v>3572</v>
      </c>
      <c r="U492" s="29">
        <v>78400000</v>
      </c>
      <c r="V492" s="29">
        <v>78400000</v>
      </c>
      <c r="W492" s="60">
        <v>7350000</v>
      </c>
      <c r="X492" s="60">
        <v>0</v>
      </c>
      <c r="Y492" s="23" t="s">
        <v>104</v>
      </c>
      <c r="Z492" t="s">
        <v>98</v>
      </c>
      <c r="AA492" t="s">
        <v>105</v>
      </c>
      <c r="AB492" s="30">
        <f>+Tabla3[[#This Row],[VALOR DEL CONTRATO
(EN NUMEROS)]]-Tabla3[[#This Row],[VALOR RECURSOS (MADS/FONAM)]]</f>
        <v>0</v>
      </c>
      <c r="AC492" s="30"/>
      <c r="AD492" s="30"/>
      <c r="AE492" s="24">
        <v>1924</v>
      </c>
      <c r="AF492" s="61">
        <v>45294</v>
      </c>
      <c r="AG492" s="23">
        <v>68024</v>
      </c>
      <c r="AH492" s="53">
        <v>45328</v>
      </c>
      <c r="AI492" s="32" t="s">
        <v>106</v>
      </c>
      <c r="AJ492" t="s">
        <v>1372</v>
      </c>
      <c r="AK492" s="33"/>
      <c r="AL492" t="s">
        <v>98</v>
      </c>
      <c r="AM492" s="26">
        <v>45327</v>
      </c>
      <c r="AN492" s="23" t="s">
        <v>108</v>
      </c>
      <c r="AO492" s="23" t="s">
        <v>108</v>
      </c>
      <c r="AP492" t="s">
        <v>109</v>
      </c>
      <c r="AQ492" t="s">
        <v>2991</v>
      </c>
      <c r="AR492" t="s">
        <v>2992</v>
      </c>
      <c r="AS492" t="s">
        <v>700</v>
      </c>
      <c r="AT492" s="23">
        <v>80111600</v>
      </c>
      <c r="AU492" s="20" t="s">
        <v>3573</v>
      </c>
      <c r="AV492" s="23" t="s">
        <v>113</v>
      </c>
      <c r="AW492" s="20" t="s">
        <v>114</v>
      </c>
      <c r="AX492" s="53">
        <v>45327</v>
      </c>
      <c r="AY492" s="23" t="s">
        <v>115</v>
      </c>
      <c r="AZ492" s="53">
        <v>45327</v>
      </c>
      <c r="BA492" s="26">
        <v>45328</v>
      </c>
      <c r="BB492" s="62">
        <v>45651</v>
      </c>
      <c r="BC492" s="35">
        <f>+Tabla3[[#This Row],[FECHA TERMINACION
(INICIAL)]]-Tabla3[[#This Row],[FECHA INICIO]]</f>
        <v>323</v>
      </c>
      <c r="BD492" s="65">
        <f>+Tabla3[[#This Row],[PLAZO DE EJECUCIÓN EN DÍAS (INICIAL)]]/30</f>
        <v>10.766666666666667</v>
      </c>
      <c r="BE492" t="s">
        <v>3368</v>
      </c>
      <c r="BF492" s="29">
        <f>+[1]BD_2!E494</f>
        <v>0</v>
      </c>
      <c r="BG492" s="29">
        <f>[1]BD_2!BA494</f>
        <v>0</v>
      </c>
      <c r="BH492" s="23">
        <f>[1]BD_2!CF494</f>
        <v>0</v>
      </c>
      <c r="BI492" s="23">
        <f>+COUNTIF(Tabla3[[#This Row],[VALOR REDUCIDO]:[TOTAL TIEMPO PRORROGADO EN DÍAS
]],"&lt;&gt;0")</f>
        <v>0</v>
      </c>
      <c r="BJ492" s="23" t="str">
        <f>+[1]BD_2!CG494</f>
        <v>2 NO</v>
      </c>
      <c r="BK492" s="26" t="str">
        <f>[1]BD_2!CL494</f>
        <v>2 NO</v>
      </c>
      <c r="BL492" s="23" t="s">
        <v>98</v>
      </c>
      <c r="BM492">
        <f t="shared" si="39"/>
        <v>323</v>
      </c>
      <c r="BN492" s="36">
        <f t="shared" si="40"/>
        <v>45328</v>
      </c>
      <c r="BO492" s="36">
        <f t="shared" si="41"/>
        <v>45651</v>
      </c>
      <c r="BP492" s="37" t="e">
        <f>IF(((#REF!-$BN492)/($BO492-$BN492))&gt;=100%,100%,((#REF!-$BN492)/($BO492-$BN492)))</f>
        <v>#REF!</v>
      </c>
      <c r="BQ492" s="29">
        <f t="shared" si="37"/>
        <v>78400000</v>
      </c>
      <c r="BR492" s="23" t="e">
        <f>+IF(BK492="1 SI","FINALIZADO",IF($BO492&lt;=#REF!,"FINALIZADO","EJECUCIÓN"))</f>
        <v>#REF!</v>
      </c>
      <c r="BS492" s="23">
        <v>78400000</v>
      </c>
      <c r="BT492" s="23">
        <f>+Tabla3[[#This Row],[VALOR TOTAL DE CONTRATO (ANTES DE LIQUIDACIÓN - LIBERACIÓN DE SALDOS)]]-Tabla3[[#This Row],[RECURSO TOTALES DESEMBOLSADOS]]</f>
        <v>0</v>
      </c>
      <c r="BU492" s="66"/>
      <c r="BW492" s="23" t="s">
        <v>98</v>
      </c>
      <c r="BX492" s="23" t="str">
        <f t="shared" si="38"/>
        <v>febrero</v>
      </c>
      <c r="BY492" s="23" t="s">
        <v>113</v>
      </c>
      <c r="BZ492" s="23" t="s">
        <v>113</v>
      </c>
      <c r="CA492" s="23" t="s">
        <v>113</v>
      </c>
      <c r="CB492" t="s">
        <v>117</v>
      </c>
      <c r="CC492" t="s">
        <v>118</v>
      </c>
    </row>
    <row r="493" spans="1:81" x14ac:dyDescent="0.25">
      <c r="A493" s="23">
        <v>2024</v>
      </c>
      <c r="B493" s="25">
        <v>466</v>
      </c>
      <c r="C493" s="23" t="s">
        <v>87</v>
      </c>
      <c r="D493" t="s">
        <v>88</v>
      </c>
      <c r="E493" t="s">
        <v>89</v>
      </c>
      <c r="F493" t="s">
        <v>90</v>
      </c>
      <c r="G493" t="s">
        <v>91</v>
      </c>
      <c r="H493" s="23" t="s">
        <v>92</v>
      </c>
      <c r="I493" s="23" t="s">
        <v>119</v>
      </c>
      <c r="J493" t="s">
        <v>3574</v>
      </c>
      <c r="K493" s="23" t="s">
        <v>95</v>
      </c>
      <c r="L493" s="20" t="s">
        <v>420</v>
      </c>
      <c r="M493" s="28" t="s">
        <v>3575</v>
      </c>
      <c r="N493" s="23"/>
      <c r="O493" s="23" t="s">
        <v>98</v>
      </c>
      <c r="P493" s="20" t="s">
        <v>1514</v>
      </c>
      <c r="Q493" s="20" t="s">
        <v>1514</v>
      </c>
      <c r="R493" t="s">
        <v>3576</v>
      </c>
      <c r="S493" t="s">
        <v>3577</v>
      </c>
      <c r="T493" t="s">
        <v>2324</v>
      </c>
      <c r="U493" s="29">
        <v>71500000</v>
      </c>
      <c r="V493" s="29">
        <v>71500000</v>
      </c>
      <c r="W493" s="60">
        <v>6500000</v>
      </c>
      <c r="X493" s="60">
        <v>0</v>
      </c>
      <c r="Y493" s="23" t="s">
        <v>104</v>
      </c>
      <c r="Z493" t="s">
        <v>98</v>
      </c>
      <c r="AA493" t="s">
        <v>105</v>
      </c>
      <c r="AB493" s="30">
        <f>+Tabla3[[#This Row],[VALOR DEL CONTRATO
(EN NUMEROS)]]-Tabla3[[#This Row],[VALOR RECURSOS (MADS/FONAM)]]</f>
        <v>0</v>
      </c>
      <c r="AC493" s="30"/>
      <c r="AD493" s="30"/>
      <c r="AE493" s="24">
        <v>9024</v>
      </c>
      <c r="AF493" s="61">
        <v>45300</v>
      </c>
      <c r="AG493" s="23">
        <v>75024</v>
      </c>
      <c r="AH493" s="53">
        <v>45331</v>
      </c>
      <c r="AI493" s="32" t="s">
        <v>106</v>
      </c>
      <c r="AJ493" t="s">
        <v>1372</v>
      </c>
      <c r="AK493" s="33"/>
      <c r="AL493" t="s">
        <v>98</v>
      </c>
      <c r="AM493" s="26">
        <v>45329</v>
      </c>
      <c r="AN493" s="23" t="s">
        <v>108</v>
      </c>
      <c r="AO493" s="23" t="s">
        <v>108</v>
      </c>
      <c r="AP493" t="s">
        <v>109</v>
      </c>
      <c r="AQ493" t="s">
        <v>3578</v>
      </c>
      <c r="AR493" t="s">
        <v>3472</v>
      </c>
      <c r="AS493" t="s">
        <v>1514</v>
      </c>
      <c r="AT493" s="23">
        <v>80111600</v>
      </c>
      <c r="AU493" s="20" t="s">
        <v>3579</v>
      </c>
      <c r="AV493" s="23" t="s">
        <v>113</v>
      </c>
      <c r="AW493" s="20" t="s">
        <v>114</v>
      </c>
      <c r="AX493" s="53">
        <v>45329</v>
      </c>
      <c r="AY493" s="23" t="s">
        <v>115</v>
      </c>
      <c r="AZ493" s="53">
        <v>45329</v>
      </c>
      <c r="BA493" s="26">
        <v>45331</v>
      </c>
      <c r="BB493" s="62">
        <v>45657</v>
      </c>
      <c r="BC493" s="35">
        <f>+Tabla3[[#This Row],[FECHA TERMINACION
(INICIAL)]]-Tabla3[[#This Row],[FECHA INICIO]]</f>
        <v>326</v>
      </c>
      <c r="BD493" s="65">
        <f>+Tabla3[[#This Row],[PLAZO DE EJECUCIÓN EN DÍAS (INICIAL)]]/30</f>
        <v>10.866666666666667</v>
      </c>
      <c r="BE493" t="s">
        <v>2336</v>
      </c>
      <c r="BF493" s="29">
        <f>+[1]BD_2!E495</f>
        <v>1733333</v>
      </c>
      <c r="BG493" s="29">
        <f>[1]BD_2!BA495</f>
        <v>0</v>
      </c>
      <c r="BH493" s="23">
        <f>[1]BD_2!CF495</f>
        <v>0</v>
      </c>
      <c r="BI493" s="23">
        <f>+COUNTIF(Tabla3[[#This Row],[VALOR REDUCIDO]:[TOTAL TIEMPO PRORROGADO EN DÍAS
]],"&lt;&gt;0")</f>
        <v>1</v>
      </c>
      <c r="BJ493" s="23" t="str">
        <f>+[1]BD_2!CG495</f>
        <v>2 NO</v>
      </c>
      <c r="BK493" s="26" t="str">
        <f>[1]BD_2!CL495</f>
        <v>2 NO</v>
      </c>
      <c r="BL493" s="23" t="s">
        <v>98</v>
      </c>
      <c r="BM493">
        <f t="shared" si="39"/>
        <v>326</v>
      </c>
      <c r="BN493" s="36">
        <f t="shared" si="40"/>
        <v>45331</v>
      </c>
      <c r="BO493" s="36">
        <f t="shared" si="41"/>
        <v>45657</v>
      </c>
      <c r="BP493" s="37" t="e">
        <f>IF(((#REF!-$BN493)/($BO493-$BN493))&gt;=100%,100%,((#REF!-$BN493)/($BO493-$BN493)))</f>
        <v>#REF!</v>
      </c>
      <c r="BQ493" s="29">
        <f t="shared" si="37"/>
        <v>69766667</v>
      </c>
      <c r="BR493" s="23" t="e">
        <f>+IF(BK493="1 SI","FINALIZADO",IF($BO493&lt;=#REF!,"FINALIZADO","EJECUCIÓN"))</f>
        <v>#REF!</v>
      </c>
      <c r="BS493" s="23">
        <v>69766666</v>
      </c>
      <c r="BT493" s="23">
        <f>+Tabla3[[#This Row],[VALOR TOTAL DE CONTRATO (ANTES DE LIQUIDACIÓN - LIBERACIÓN DE SALDOS)]]-Tabla3[[#This Row],[RECURSO TOTALES DESEMBOLSADOS]]</f>
        <v>1</v>
      </c>
      <c r="BU493" s="66"/>
      <c r="BW493" s="23" t="s">
        <v>98</v>
      </c>
      <c r="BX493" s="23" t="str">
        <f t="shared" si="38"/>
        <v>febrero</v>
      </c>
      <c r="BY493" s="23" t="s">
        <v>113</v>
      </c>
      <c r="BZ493" s="23" t="s">
        <v>113</v>
      </c>
      <c r="CA493" s="23" t="s">
        <v>113</v>
      </c>
      <c r="CB493" t="s">
        <v>117</v>
      </c>
      <c r="CC493" t="s">
        <v>118</v>
      </c>
    </row>
    <row r="494" spans="1:81" x14ac:dyDescent="0.25">
      <c r="A494" s="23">
        <v>2024</v>
      </c>
      <c r="B494" s="25">
        <v>467</v>
      </c>
      <c r="C494" s="23" t="s">
        <v>87</v>
      </c>
      <c r="D494" t="s">
        <v>88</v>
      </c>
      <c r="E494" t="s">
        <v>89</v>
      </c>
      <c r="F494" t="s">
        <v>90</v>
      </c>
      <c r="G494" t="s">
        <v>91</v>
      </c>
      <c r="H494" s="23" t="s">
        <v>92</v>
      </c>
      <c r="I494" s="23" t="s">
        <v>119</v>
      </c>
      <c r="J494" t="s">
        <v>3580</v>
      </c>
      <c r="K494" s="23" t="s">
        <v>95</v>
      </c>
      <c r="L494" s="20" t="s">
        <v>3581</v>
      </c>
      <c r="M494" s="28" t="s">
        <v>3582</v>
      </c>
      <c r="N494" s="23"/>
      <c r="O494" s="23" t="s">
        <v>98</v>
      </c>
      <c r="P494" s="20" t="s">
        <v>764</v>
      </c>
      <c r="Q494" s="20" t="s">
        <v>764</v>
      </c>
      <c r="R494" t="s">
        <v>3583</v>
      </c>
      <c r="S494" t="s">
        <v>3584</v>
      </c>
      <c r="T494" t="s">
        <v>3585</v>
      </c>
      <c r="U494" s="29">
        <v>78000000</v>
      </c>
      <c r="V494" s="29">
        <v>78000000</v>
      </c>
      <c r="W494" s="60">
        <v>7800000</v>
      </c>
      <c r="X494" s="60">
        <v>0</v>
      </c>
      <c r="Y494" s="23" t="s">
        <v>104</v>
      </c>
      <c r="Z494" t="s">
        <v>98</v>
      </c>
      <c r="AA494" t="s">
        <v>105</v>
      </c>
      <c r="AB494" s="30">
        <f>+Tabla3[[#This Row],[VALOR DEL CONTRATO
(EN NUMEROS)]]-Tabla3[[#This Row],[VALOR RECURSOS (MADS/FONAM)]]</f>
        <v>0</v>
      </c>
      <c r="AC494" s="30"/>
      <c r="AD494" s="30"/>
      <c r="AE494" s="24">
        <v>6824</v>
      </c>
      <c r="AF494" s="61">
        <v>45295</v>
      </c>
      <c r="AG494" s="23">
        <v>82024</v>
      </c>
      <c r="AH494" s="53">
        <v>45334</v>
      </c>
      <c r="AI494" s="32" t="s">
        <v>106</v>
      </c>
      <c r="AJ494" t="s">
        <v>768</v>
      </c>
      <c r="AK494" s="33"/>
      <c r="AL494" t="s">
        <v>98</v>
      </c>
      <c r="AM494" s="26">
        <v>45328</v>
      </c>
      <c r="AN494" s="23" t="s">
        <v>108</v>
      </c>
      <c r="AO494" s="23" t="s">
        <v>108</v>
      </c>
      <c r="AP494" t="s">
        <v>109</v>
      </c>
      <c r="AQ494" t="s">
        <v>769</v>
      </c>
      <c r="AR494" t="s">
        <v>770</v>
      </c>
      <c r="AS494" t="s">
        <v>771</v>
      </c>
      <c r="AT494" s="23">
        <v>80111600</v>
      </c>
      <c r="AU494" s="20" t="s">
        <v>3586</v>
      </c>
      <c r="AV494" s="23" t="s">
        <v>113</v>
      </c>
      <c r="AW494" s="20" t="s">
        <v>114</v>
      </c>
      <c r="AX494" s="53">
        <v>45331</v>
      </c>
      <c r="AY494" s="23" t="s">
        <v>115</v>
      </c>
      <c r="AZ494" s="53">
        <v>45331</v>
      </c>
      <c r="BA494" s="26">
        <v>45334</v>
      </c>
      <c r="BB494" s="62">
        <v>45637</v>
      </c>
      <c r="BC494" s="35">
        <f>+Tabla3[[#This Row],[FECHA TERMINACION
(INICIAL)]]-Tabla3[[#This Row],[FECHA INICIO]]</f>
        <v>303</v>
      </c>
      <c r="BD494" s="65">
        <f>+Tabla3[[#This Row],[PLAZO DE EJECUCIÓN EN DÍAS (INICIAL)]]/30</f>
        <v>10.1</v>
      </c>
      <c r="BE494" t="s">
        <v>3587</v>
      </c>
      <c r="BF494" s="29">
        <f>+[1]BD_2!E496</f>
        <v>0</v>
      </c>
      <c r="BG494" s="29">
        <f>[1]BD_2!BA496</f>
        <v>0</v>
      </c>
      <c r="BH494" s="23">
        <f>[1]BD_2!CF496</f>
        <v>0</v>
      </c>
      <c r="BI494" s="23">
        <f>+COUNTIF(Tabla3[[#This Row],[VALOR REDUCIDO]:[TOTAL TIEMPO PRORROGADO EN DÍAS
]],"&lt;&gt;0")</f>
        <v>0</v>
      </c>
      <c r="BJ494" s="23" t="str">
        <f>+[1]BD_2!CG496</f>
        <v>2 NO</v>
      </c>
      <c r="BK494" s="26" t="str">
        <f>[1]BD_2!CL496</f>
        <v>2 NO</v>
      </c>
      <c r="BL494" s="23" t="s">
        <v>98</v>
      </c>
      <c r="BM494">
        <f t="shared" si="39"/>
        <v>303</v>
      </c>
      <c r="BN494" s="36">
        <f t="shared" si="40"/>
        <v>45334</v>
      </c>
      <c r="BO494" s="36">
        <f t="shared" si="41"/>
        <v>45637</v>
      </c>
      <c r="BP494" s="37" t="e">
        <f>IF(((#REF!-$BN494)/($BO494-$BN494))&gt;=100%,100%,((#REF!-$BN494)/($BO494-$BN494)))</f>
        <v>#REF!</v>
      </c>
      <c r="BQ494" s="29">
        <f t="shared" si="37"/>
        <v>78000000</v>
      </c>
      <c r="BR494" s="23" t="e">
        <f>+IF(BK494="1 SI","FINALIZADO",IF($BO494&lt;=#REF!,"FINALIZADO","EJECUCIÓN"))</f>
        <v>#REF!</v>
      </c>
      <c r="BS494" s="23">
        <v>78000000</v>
      </c>
      <c r="BT494" s="23">
        <f>+Tabla3[[#This Row],[VALOR TOTAL DE CONTRATO (ANTES DE LIQUIDACIÓN - LIBERACIÓN DE SALDOS)]]-Tabla3[[#This Row],[RECURSO TOTALES DESEMBOLSADOS]]</f>
        <v>0</v>
      </c>
      <c r="BU494" s="66"/>
      <c r="BW494" s="23" t="s">
        <v>98</v>
      </c>
      <c r="BX494" s="23" t="str">
        <f t="shared" si="38"/>
        <v>febrero</v>
      </c>
      <c r="BY494" s="23" t="s">
        <v>113</v>
      </c>
      <c r="BZ494" s="23" t="s">
        <v>113</v>
      </c>
      <c r="CA494" s="23" t="s">
        <v>113</v>
      </c>
      <c r="CB494" t="s">
        <v>117</v>
      </c>
      <c r="CC494" t="s">
        <v>118</v>
      </c>
    </row>
    <row r="495" spans="1:81" x14ac:dyDescent="0.25">
      <c r="A495" s="23">
        <v>2024</v>
      </c>
      <c r="B495" s="25">
        <v>468</v>
      </c>
      <c r="C495" s="23" t="s">
        <v>87</v>
      </c>
      <c r="D495" t="s">
        <v>88</v>
      </c>
      <c r="E495" t="s">
        <v>89</v>
      </c>
      <c r="F495" t="s">
        <v>90</v>
      </c>
      <c r="G495" t="s">
        <v>91</v>
      </c>
      <c r="H495" s="23" t="s">
        <v>92</v>
      </c>
      <c r="I495" s="23" t="s">
        <v>119</v>
      </c>
      <c r="J495" t="s">
        <v>3588</v>
      </c>
      <c r="K495" s="23" t="s">
        <v>95</v>
      </c>
      <c r="L495" s="20" t="s">
        <v>121</v>
      </c>
      <c r="M495" s="28" t="s">
        <v>3589</v>
      </c>
      <c r="N495" s="23"/>
      <c r="O495" s="23" t="s">
        <v>98</v>
      </c>
      <c r="P495" s="20" t="s">
        <v>693</v>
      </c>
      <c r="Q495" s="20" t="s">
        <v>693</v>
      </c>
      <c r="R495" t="s">
        <v>3590</v>
      </c>
      <c r="S495" t="s">
        <v>3591</v>
      </c>
      <c r="T495" t="s">
        <v>3592</v>
      </c>
      <c r="U495" s="29">
        <v>120750000</v>
      </c>
      <c r="V495" s="29">
        <v>120750000</v>
      </c>
      <c r="W495" s="60">
        <v>12075000</v>
      </c>
      <c r="X495" s="60">
        <v>0</v>
      </c>
      <c r="Y495" s="23" t="s">
        <v>104</v>
      </c>
      <c r="Z495" t="s">
        <v>98</v>
      </c>
      <c r="AA495" t="s">
        <v>105</v>
      </c>
      <c r="AB495" s="30">
        <f>+Tabla3[[#This Row],[VALOR DEL CONTRATO
(EN NUMEROS)]]-Tabla3[[#This Row],[VALOR RECURSOS (MADS/FONAM)]]</f>
        <v>0</v>
      </c>
      <c r="AC495" s="30"/>
      <c r="AD495" s="30"/>
      <c r="AE495" s="24">
        <v>3524</v>
      </c>
      <c r="AF495" s="61">
        <v>45294</v>
      </c>
      <c r="AG495" s="23">
        <v>127524</v>
      </c>
      <c r="AH495" s="53">
        <v>45350</v>
      </c>
      <c r="AI495" s="32" t="s">
        <v>106</v>
      </c>
      <c r="AJ495" t="s">
        <v>697</v>
      </c>
      <c r="AK495" s="33"/>
      <c r="AL495" t="s">
        <v>98</v>
      </c>
      <c r="AM495" s="26">
        <v>45344</v>
      </c>
      <c r="AN495" s="23" t="s">
        <v>108</v>
      </c>
      <c r="AO495" s="23" t="s">
        <v>108</v>
      </c>
      <c r="AP495" t="s">
        <v>109</v>
      </c>
      <c r="AQ495" t="s">
        <v>1482</v>
      </c>
      <c r="AR495" t="s">
        <v>2141</v>
      </c>
      <c r="AS495" t="s">
        <v>2142</v>
      </c>
      <c r="AT495" s="23">
        <v>80111600</v>
      </c>
      <c r="AU495" s="20" t="s">
        <v>3593</v>
      </c>
      <c r="AV495" s="23" t="s">
        <v>113</v>
      </c>
      <c r="AW495" s="20" t="s">
        <v>114</v>
      </c>
      <c r="AX495" s="53">
        <v>45345</v>
      </c>
      <c r="AY495" s="23" t="s">
        <v>115</v>
      </c>
      <c r="AZ495" s="53">
        <v>45345</v>
      </c>
      <c r="BA495" s="26">
        <v>45350</v>
      </c>
      <c r="BB495" s="62">
        <v>45653</v>
      </c>
      <c r="BC495" s="35">
        <f>+Tabla3[[#This Row],[FECHA TERMINACION
(INICIAL)]]-Tabla3[[#This Row],[FECHA INICIO]]</f>
        <v>303</v>
      </c>
      <c r="BD495" s="65">
        <f>+Tabla3[[#This Row],[PLAZO DE EJECUCIÓN EN DÍAS (INICIAL)]]/30</f>
        <v>10.1</v>
      </c>
      <c r="BF495" s="29">
        <f>+[1]BD_2!E497</f>
        <v>0</v>
      </c>
      <c r="BG495" s="29">
        <f>[1]BD_2!BA497</f>
        <v>0</v>
      </c>
      <c r="BH495" s="23">
        <f>[1]BD_2!CF497</f>
        <v>0</v>
      </c>
      <c r="BI495" s="23">
        <f>+COUNTIF(Tabla3[[#This Row],[VALOR REDUCIDO]:[TOTAL TIEMPO PRORROGADO EN DÍAS
]],"&lt;&gt;0")</f>
        <v>0</v>
      </c>
      <c r="BJ495" s="23" t="str">
        <f>+[1]BD_2!CG497</f>
        <v>2 NO</v>
      </c>
      <c r="BK495" s="26" t="str">
        <f>[1]BD_2!CL497</f>
        <v>2 NO</v>
      </c>
      <c r="BL495" s="23" t="s">
        <v>98</v>
      </c>
      <c r="BM495">
        <f t="shared" si="39"/>
        <v>303</v>
      </c>
      <c r="BN495" s="36">
        <f t="shared" si="40"/>
        <v>45350</v>
      </c>
      <c r="BO495" s="36">
        <f t="shared" si="41"/>
        <v>45653</v>
      </c>
      <c r="BP495" s="37" t="e">
        <f>IF(((#REF!-$BN495)/($BO495-$BN495))&gt;=100%,100%,((#REF!-$BN495)/($BO495-$BN495)))</f>
        <v>#REF!</v>
      </c>
      <c r="BQ495" s="29">
        <f t="shared" si="37"/>
        <v>120750000</v>
      </c>
      <c r="BR495" s="23" t="e">
        <f>+IF(BK495="1 SI","FINALIZADO",IF($BO495&lt;=#REF!,"FINALIZADO","EJECUCIÓN"))</f>
        <v>#REF!</v>
      </c>
      <c r="BS495" s="23">
        <v>120750000</v>
      </c>
      <c r="BT495" s="23">
        <f>+Tabla3[[#This Row],[VALOR TOTAL DE CONTRATO (ANTES DE LIQUIDACIÓN - LIBERACIÓN DE SALDOS)]]-Tabla3[[#This Row],[RECURSO TOTALES DESEMBOLSADOS]]</f>
        <v>0</v>
      </c>
      <c r="BU495" s="66"/>
      <c r="BW495" s="23" t="s">
        <v>98</v>
      </c>
      <c r="BX495" s="23" t="str">
        <f t="shared" si="38"/>
        <v>febrero</v>
      </c>
      <c r="BY495" s="23" t="s">
        <v>113</v>
      </c>
      <c r="BZ495" s="23" t="s">
        <v>113</v>
      </c>
      <c r="CA495" s="23" t="s">
        <v>113</v>
      </c>
      <c r="CB495" t="s">
        <v>117</v>
      </c>
      <c r="CC495" t="s">
        <v>118</v>
      </c>
    </row>
    <row r="496" spans="1:81" x14ac:dyDescent="0.25">
      <c r="A496" s="23">
        <v>2024</v>
      </c>
      <c r="B496" s="25">
        <v>469</v>
      </c>
      <c r="C496" s="23" t="s">
        <v>87</v>
      </c>
      <c r="D496" t="s">
        <v>88</v>
      </c>
      <c r="E496" t="s">
        <v>89</v>
      </c>
      <c r="F496" t="s">
        <v>90</v>
      </c>
      <c r="G496" t="s">
        <v>91</v>
      </c>
      <c r="H496" s="23" t="s">
        <v>92</v>
      </c>
      <c r="I496" s="23" t="s">
        <v>93</v>
      </c>
      <c r="J496" t="s">
        <v>3594</v>
      </c>
      <c r="K496" s="23" t="s">
        <v>95</v>
      </c>
      <c r="L496" s="20" t="s">
        <v>3595</v>
      </c>
      <c r="M496" s="28" t="s">
        <v>3596</v>
      </c>
      <c r="N496" s="23"/>
      <c r="O496" s="23" t="s">
        <v>98</v>
      </c>
      <c r="P496" s="20" t="s">
        <v>1514</v>
      </c>
      <c r="Q496" s="20" t="s">
        <v>1514</v>
      </c>
      <c r="R496" t="s">
        <v>3597</v>
      </c>
      <c r="S496" t="s">
        <v>3598</v>
      </c>
      <c r="T496" t="s">
        <v>3599</v>
      </c>
      <c r="U496" s="29">
        <v>54648000</v>
      </c>
      <c r="V496" s="29">
        <v>54648000</v>
      </c>
      <c r="W496" s="60">
        <v>5060000</v>
      </c>
      <c r="X496" s="60">
        <v>0</v>
      </c>
      <c r="Y496" s="23" t="s">
        <v>104</v>
      </c>
      <c r="Z496" t="s">
        <v>98</v>
      </c>
      <c r="AA496" t="s">
        <v>105</v>
      </c>
      <c r="AB496" s="30">
        <f>+Tabla3[[#This Row],[VALOR DEL CONTRATO
(EN NUMEROS)]]-Tabla3[[#This Row],[VALOR RECURSOS (MADS/FONAM)]]</f>
        <v>0</v>
      </c>
      <c r="AC496" s="30"/>
      <c r="AD496" s="30"/>
      <c r="AE496" s="24">
        <v>9024</v>
      </c>
      <c r="AF496" s="61">
        <v>45300</v>
      </c>
      <c r="AG496" s="23">
        <v>75824</v>
      </c>
      <c r="AH496" s="53">
        <v>45330</v>
      </c>
      <c r="AI496" s="32" t="s">
        <v>106</v>
      </c>
      <c r="AJ496" t="s">
        <v>697</v>
      </c>
      <c r="AK496" s="33"/>
      <c r="AL496" t="s">
        <v>98</v>
      </c>
      <c r="AM496" s="26">
        <v>45328</v>
      </c>
      <c r="AN496" s="23" t="s">
        <v>108</v>
      </c>
      <c r="AO496" s="23" t="s">
        <v>108</v>
      </c>
      <c r="AP496" t="s">
        <v>109</v>
      </c>
      <c r="AQ496" t="s">
        <v>1519</v>
      </c>
      <c r="AR496" t="s">
        <v>1803</v>
      </c>
      <c r="AS496" t="s">
        <v>1514</v>
      </c>
      <c r="AT496" s="23">
        <v>80111600</v>
      </c>
      <c r="AU496" s="41" t="s">
        <v>3600</v>
      </c>
      <c r="AV496" s="23" t="s">
        <v>113</v>
      </c>
      <c r="AW496" s="20" t="s">
        <v>114</v>
      </c>
      <c r="AX496" s="26">
        <v>45328</v>
      </c>
      <c r="AY496" s="23" t="s">
        <v>115</v>
      </c>
      <c r="AZ496" s="26">
        <v>45328</v>
      </c>
      <c r="BA496" s="26">
        <v>45330</v>
      </c>
      <c r="BB496" s="62">
        <v>45657</v>
      </c>
      <c r="BC496" s="35">
        <f>+Tabla3[[#This Row],[FECHA TERMINACION
(INICIAL)]]-Tabla3[[#This Row],[FECHA INICIO]]</f>
        <v>327</v>
      </c>
      <c r="BD496" s="65">
        <f>+Tabla3[[#This Row],[PLAZO DE EJECUCIÓN EN DÍAS (INICIAL)]]/30</f>
        <v>10.9</v>
      </c>
      <c r="BE496" t="s">
        <v>3601</v>
      </c>
      <c r="BF496" s="29">
        <f>+[1]BD_2!E498</f>
        <v>0</v>
      </c>
      <c r="BG496" s="29">
        <f>[1]BD_2!BA498</f>
        <v>0</v>
      </c>
      <c r="BH496" s="23">
        <f>[1]BD_2!CF498</f>
        <v>0</v>
      </c>
      <c r="BI496" s="23">
        <f>+COUNTIF(Tabla3[[#This Row],[VALOR REDUCIDO]:[TOTAL TIEMPO PRORROGADO EN DÍAS
]],"&lt;&gt;0")</f>
        <v>0</v>
      </c>
      <c r="BJ496" s="23" t="str">
        <f>+[1]BD_2!CG498</f>
        <v>2 NO</v>
      </c>
      <c r="BK496" s="26" t="str">
        <f>[1]BD_2!CL498</f>
        <v>2 NO</v>
      </c>
      <c r="BL496" s="23" t="s">
        <v>98</v>
      </c>
      <c r="BM496">
        <f t="shared" si="39"/>
        <v>327</v>
      </c>
      <c r="BN496" s="36">
        <f t="shared" si="40"/>
        <v>45330</v>
      </c>
      <c r="BO496" s="36">
        <f t="shared" si="41"/>
        <v>45657</v>
      </c>
      <c r="BP496" s="37" t="e">
        <f>IF(((#REF!-$BN496)/($BO496-$BN496))&gt;=100%,100%,((#REF!-$BN496)/($BO496-$BN496)))</f>
        <v>#REF!</v>
      </c>
      <c r="BQ496" s="29">
        <f t="shared" ref="BQ496:BQ559" si="42">$V496+$BG496-$BF496</f>
        <v>54648000</v>
      </c>
      <c r="BR496" s="23" t="e">
        <f>+IF(BK496="1 SI","FINALIZADO",IF($BO496&lt;=#REF!,"FINALIZADO","EJECUCIÓN"))</f>
        <v>#REF!</v>
      </c>
      <c r="BS496" s="23">
        <v>54479333</v>
      </c>
      <c r="BT496" s="23">
        <f>+Tabla3[[#This Row],[VALOR TOTAL DE CONTRATO (ANTES DE LIQUIDACIÓN - LIBERACIÓN DE SALDOS)]]-Tabla3[[#This Row],[RECURSO TOTALES DESEMBOLSADOS]]</f>
        <v>168667</v>
      </c>
      <c r="BU496" s="66"/>
      <c r="BW496" s="23" t="s">
        <v>98</v>
      </c>
      <c r="BX496" s="23" t="str">
        <f t="shared" si="38"/>
        <v>febrero</v>
      </c>
      <c r="BY496" s="23" t="s">
        <v>113</v>
      </c>
      <c r="BZ496" s="23" t="s">
        <v>113</v>
      </c>
      <c r="CA496" s="23" t="s">
        <v>113</v>
      </c>
      <c r="CB496" t="s">
        <v>117</v>
      </c>
      <c r="CC496" t="s">
        <v>118</v>
      </c>
    </row>
    <row r="497" spans="1:81" x14ac:dyDescent="0.25">
      <c r="A497" s="23">
        <v>2024</v>
      </c>
      <c r="B497" s="25">
        <v>470</v>
      </c>
      <c r="C497" s="23" t="s">
        <v>87</v>
      </c>
      <c r="D497" t="s">
        <v>88</v>
      </c>
      <c r="E497" t="s">
        <v>89</v>
      </c>
      <c r="F497" t="s">
        <v>90</v>
      </c>
      <c r="G497" t="s">
        <v>91</v>
      </c>
      <c r="H497" s="23" t="s">
        <v>92</v>
      </c>
      <c r="I497" s="23" t="s">
        <v>119</v>
      </c>
      <c r="J497" t="s">
        <v>3602</v>
      </c>
      <c r="K497" s="23" t="s">
        <v>95</v>
      </c>
      <c r="L497" s="20" t="s">
        <v>420</v>
      </c>
      <c r="M497" s="28" t="s">
        <v>3603</v>
      </c>
      <c r="N497" s="23"/>
      <c r="O497" s="23" t="s">
        <v>98</v>
      </c>
      <c r="P497" s="20" t="s">
        <v>460</v>
      </c>
      <c r="Q497" s="20" t="s">
        <v>460</v>
      </c>
      <c r="R497" t="s">
        <v>3604</v>
      </c>
      <c r="S497" t="s">
        <v>3605</v>
      </c>
      <c r="T497" t="s">
        <v>3606</v>
      </c>
      <c r="U497" s="29">
        <v>65625000</v>
      </c>
      <c r="V497" s="29">
        <v>65625000</v>
      </c>
      <c r="W497" s="60">
        <v>6250000</v>
      </c>
      <c r="X497" s="60">
        <v>0</v>
      </c>
      <c r="Y497" s="23" t="s">
        <v>104</v>
      </c>
      <c r="Z497" t="s">
        <v>98</v>
      </c>
      <c r="AA497" t="s">
        <v>105</v>
      </c>
      <c r="AB497" s="30">
        <f>+Tabla3[[#This Row],[VALOR DEL CONTRATO
(EN NUMEROS)]]-Tabla3[[#This Row],[VALOR RECURSOS (MADS/FONAM)]]</f>
        <v>0</v>
      </c>
      <c r="AC497" s="30"/>
      <c r="AD497" s="30"/>
      <c r="AE497" s="24">
        <v>4624</v>
      </c>
      <c r="AF497" s="61">
        <v>45294</v>
      </c>
      <c r="AG497" s="23">
        <v>79324</v>
      </c>
      <c r="AH497" s="53">
        <v>45331</v>
      </c>
      <c r="AI497" s="32" t="s">
        <v>106</v>
      </c>
      <c r="AJ497" t="s">
        <v>464</v>
      </c>
      <c r="AK497" s="33"/>
      <c r="AL497" t="s">
        <v>98</v>
      </c>
      <c r="AM497" s="26">
        <v>45329</v>
      </c>
      <c r="AN497" s="23" t="s">
        <v>108</v>
      </c>
      <c r="AO497" s="23" t="s">
        <v>108</v>
      </c>
      <c r="AP497" t="s">
        <v>109</v>
      </c>
      <c r="AQ497" t="s">
        <v>465</v>
      </c>
      <c r="AR497" t="s">
        <v>466</v>
      </c>
      <c r="AS497" t="s">
        <v>467</v>
      </c>
      <c r="AT497" s="23">
        <v>80111600</v>
      </c>
      <c r="AU497" s="20" t="s">
        <v>3607</v>
      </c>
      <c r="AV497" s="23" t="s">
        <v>113</v>
      </c>
      <c r="AW497" s="20" t="s">
        <v>114</v>
      </c>
      <c r="AX497" s="53">
        <v>45330</v>
      </c>
      <c r="AY497" s="23" t="s">
        <v>115</v>
      </c>
      <c r="AZ497" s="53">
        <v>45330</v>
      </c>
      <c r="BA497" s="26">
        <v>45331</v>
      </c>
      <c r="BB497" s="62">
        <v>45649</v>
      </c>
      <c r="BC497" s="35">
        <f>+Tabla3[[#This Row],[FECHA TERMINACION
(INICIAL)]]-Tabla3[[#This Row],[FECHA INICIO]]</f>
        <v>318</v>
      </c>
      <c r="BD497" s="65">
        <f>+Tabla3[[#This Row],[PLAZO DE EJECUCIÓN EN DÍAS (INICIAL)]]/30</f>
        <v>10.6</v>
      </c>
      <c r="BE497" t="s">
        <v>3608</v>
      </c>
      <c r="BF497" s="29">
        <f>+[1]BD_2!E499</f>
        <v>0</v>
      </c>
      <c r="BG497" s="29">
        <f>[1]BD_2!BA499</f>
        <v>0</v>
      </c>
      <c r="BH497" s="23">
        <f>[1]BD_2!CF499</f>
        <v>0</v>
      </c>
      <c r="BI497" s="23">
        <f>+COUNTIF(Tabla3[[#This Row],[VALOR REDUCIDO]:[TOTAL TIEMPO PRORROGADO EN DÍAS
]],"&lt;&gt;0")</f>
        <v>0</v>
      </c>
      <c r="BJ497" s="23" t="str">
        <f>+[1]BD_2!CG499</f>
        <v>2 NO</v>
      </c>
      <c r="BK497" s="26" t="str">
        <f>[1]BD_2!CL499</f>
        <v>2 NO</v>
      </c>
      <c r="BL497" s="23" t="s">
        <v>98</v>
      </c>
      <c r="BM497">
        <f t="shared" si="39"/>
        <v>318</v>
      </c>
      <c r="BN497" s="36">
        <f t="shared" si="40"/>
        <v>45331</v>
      </c>
      <c r="BO497" s="36">
        <f t="shared" si="41"/>
        <v>45649</v>
      </c>
      <c r="BP497" s="37" t="e">
        <f>IF(((#REF!-$BN497)/($BO497-$BN497))&gt;=100%,100%,((#REF!-$BN497)/($BO497-$BN497)))</f>
        <v>#REF!</v>
      </c>
      <c r="BQ497" s="29">
        <f t="shared" si="42"/>
        <v>65625000</v>
      </c>
      <c r="BR497" s="23" t="e">
        <f>+IF(BK497="1 SI","FINALIZADO",IF($BO497&lt;=#REF!,"FINALIZADO","EJECUCIÓN"))</f>
        <v>#REF!</v>
      </c>
      <c r="BS497" s="23">
        <v>65625000</v>
      </c>
      <c r="BT497" s="23">
        <f>+Tabla3[[#This Row],[VALOR TOTAL DE CONTRATO (ANTES DE LIQUIDACIÓN - LIBERACIÓN DE SALDOS)]]-Tabla3[[#This Row],[RECURSO TOTALES DESEMBOLSADOS]]</f>
        <v>0</v>
      </c>
      <c r="BU497" s="66"/>
      <c r="BW497" s="23" t="s">
        <v>98</v>
      </c>
      <c r="BX497" s="23" t="str">
        <f t="shared" si="38"/>
        <v>febrero</v>
      </c>
      <c r="BY497" s="23" t="s">
        <v>113</v>
      </c>
      <c r="BZ497" s="23" t="s">
        <v>113</v>
      </c>
      <c r="CA497" s="23" t="s">
        <v>113</v>
      </c>
      <c r="CB497" t="s">
        <v>117</v>
      </c>
      <c r="CC497" t="s">
        <v>118</v>
      </c>
    </row>
    <row r="498" spans="1:81" x14ac:dyDescent="0.25">
      <c r="A498" s="23">
        <v>2024</v>
      </c>
      <c r="B498" s="25">
        <v>471</v>
      </c>
      <c r="C498" s="23" t="s">
        <v>87</v>
      </c>
      <c r="D498" t="s">
        <v>88</v>
      </c>
      <c r="E498" t="s">
        <v>89</v>
      </c>
      <c r="F498" t="s">
        <v>90</v>
      </c>
      <c r="G498" t="s">
        <v>91</v>
      </c>
      <c r="H498" s="23" t="s">
        <v>92</v>
      </c>
      <c r="I498" s="23" t="s">
        <v>119</v>
      </c>
      <c r="J498" t="s">
        <v>3609</v>
      </c>
      <c r="K498" s="23" t="s">
        <v>95</v>
      </c>
      <c r="L498" s="20" t="s">
        <v>1075</v>
      </c>
      <c r="M498" s="28" t="s">
        <v>3610</v>
      </c>
      <c r="N498" s="23"/>
      <c r="O498" s="23" t="s">
        <v>98</v>
      </c>
      <c r="P498" s="20" t="s">
        <v>693</v>
      </c>
      <c r="Q498" s="20" t="s">
        <v>693</v>
      </c>
      <c r="R498" t="s">
        <v>3611</v>
      </c>
      <c r="S498" t="s">
        <v>3612</v>
      </c>
      <c r="T498" t="s">
        <v>3613</v>
      </c>
      <c r="U498" s="29">
        <v>78750000</v>
      </c>
      <c r="V498" s="29">
        <v>78750000</v>
      </c>
      <c r="W498" s="60">
        <v>7500000</v>
      </c>
      <c r="X498" s="60">
        <v>0</v>
      </c>
      <c r="Y498" s="23" t="s">
        <v>104</v>
      </c>
      <c r="Z498" t="s">
        <v>98</v>
      </c>
      <c r="AA498" t="s">
        <v>105</v>
      </c>
      <c r="AB498" s="30">
        <f>+Tabla3[[#This Row],[VALOR DEL CONTRATO
(EN NUMEROS)]]-Tabla3[[#This Row],[VALOR RECURSOS (MADS/FONAM)]]</f>
        <v>0</v>
      </c>
      <c r="AC498" s="30"/>
      <c r="AD498" s="30"/>
      <c r="AE498" s="24">
        <v>2524</v>
      </c>
      <c r="AF498" s="61">
        <v>45294</v>
      </c>
      <c r="AG498" s="23">
        <v>73524</v>
      </c>
      <c r="AH498" s="53">
        <v>45329</v>
      </c>
      <c r="AI498" s="32" t="s">
        <v>106</v>
      </c>
      <c r="AJ498" t="s">
        <v>2030</v>
      </c>
      <c r="AK498" s="33"/>
      <c r="AL498" t="s">
        <v>98</v>
      </c>
      <c r="AM498" s="26">
        <v>45328</v>
      </c>
      <c r="AN498" s="23" t="s">
        <v>108</v>
      </c>
      <c r="AO498" s="23" t="s">
        <v>108</v>
      </c>
      <c r="AP498" t="s">
        <v>109</v>
      </c>
      <c r="AQ498" t="s">
        <v>3084</v>
      </c>
      <c r="AR498" t="s">
        <v>3085</v>
      </c>
      <c r="AS498" t="s">
        <v>700</v>
      </c>
      <c r="AT498" s="23">
        <v>80111600</v>
      </c>
      <c r="AU498" s="20" t="s">
        <v>3614</v>
      </c>
      <c r="AV498" s="23" t="s">
        <v>113</v>
      </c>
      <c r="AW498" s="20" t="s">
        <v>114</v>
      </c>
      <c r="AX498" s="53">
        <v>45328</v>
      </c>
      <c r="AY498" s="23" t="s">
        <v>115</v>
      </c>
      <c r="AZ498" s="53">
        <v>45328</v>
      </c>
      <c r="BA498" s="26">
        <v>45329</v>
      </c>
      <c r="BB498" s="62">
        <v>45647</v>
      </c>
      <c r="BC498" s="35">
        <f>+Tabla3[[#This Row],[FECHA TERMINACION
(INICIAL)]]-Tabla3[[#This Row],[FECHA INICIO]]</f>
        <v>318</v>
      </c>
      <c r="BD498" s="65">
        <f>+Tabla3[[#This Row],[PLAZO DE EJECUCIÓN EN DÍAS (INICIAL)]]/30</f>
        <v>10.6</v>
      </c>
      <c r="BE498" t="s">
        <v>3615</v>
      </c>
      <c r="BF498" s="29">
        <f>+[1]BD_2!E500</f>
        <v>0</v>
      </c>
      <c r="BG498" s="29">
        <f>[1]BD_2!BA500</f>
        <v>2250000</v>
      </c>
      <c r="BH498" s="23">
        <f>[1]BD_2!CF500</f>
        <v>9</v>
      </c>
      <c r="BI498" s="23">
        <f>+COUNTIF(Tabla3[[#This Row],[VALOR REDUCIDO]:[TOTAL TIEMPO PRORROGADO EN DÍAS
]],"&lt;&gt;0")</f>
        <v>2</v>
      </c>
      <c r="BJ498" s="23" t="str">
        <f>+[1]BD_2!CG500</f>
        <v>2 NO</v>
      </c>
      <c r="BK498" s="26" t="str">
        <f>[1]BD_2!CL500</f>
        <v>2 NO</v>
      </c>
      <c r="BL498" s="23" t="s">
        <v>98</v>
      </c>
      <c r="BM498">
        <f t="shared" si="39"/>
        <v>327</v>
      </c>
      <c r="BN498" s="36">
        <f t="shared" si="40"/>
        <v>45329</v>
      </c>
      <c r="BO498" s="36">
        <f t="shared" si="41"/>
        <v>45656</v>
      </c>
      <c r="BP498" s="37" t="e">
        <f>IF(((#REF!-$BN498)/($BO498-$BN498))&gt;=100%,100%,((#REF!-$BN498)/($BO498-$BN498)))</f>
        <v>#REF!</v>
      </c>
      <c r="BQ498" s="29">
        <f t="shared" si="42"/>
        <v>81000000</v>
      </c>
      <c r="BR498" s="23" t="e">
        <f>+IF(BK498="1 SI","FINALIZADO",IF($BO498&lt;=#REF!,"FINALIZADO","EJECUCIÓN"))</f>
        <v>#REF!</v>
      </c>
      <c r="BS498" s="23">
        <v>81000000</v>
      </c>
      <c r="BT498" s="23">
        <f>+Tabla3[[#This Row],[VALOR TOTAL DE CONTRATO (ANTES DE LIQUIDACIÓN - LIBERACIÓN DE SALDOS)]]-Tabla3[[#This Row],[RECURSO TOTALES DESEMBOLSADOS]]</f>
        <v>0</v>
      </c>
      <c r="BU498" s="66"/>
      <c r="BW498" s="23" t="s">
        <v>98</v>
      </c>
      <c r="BX498" s="23" t="str">
        <f t="shared" si="38"/>
        <v>febrero</v>
      </c>
      <c r="BY498" s="23" t="s">
        <v>113</v>
      </c>
      <c r="BZ498" s="23" t="s">
        <v>113</v>
      </c>
      <c r="CA498" s="23" t="s">
        <v>113</v>
      </c>
      <c r="CB498" t="s">
        <v>117</v>
      </c>
      <c r="CC498" t="s">
        <v>118</v>
      </c>
    </row>
    <row r="499" spans="1:81" x14ac:dyDescent="0.25">
      <c r="A499" s="23">
        <v>2024</v>
      </c>
      <c r="B499" s="25">
        <v>472</v>
      </c>
      <c r="C499" s="23" t="s">
        <v>87</v>
      </c>
      <c r="D499" t="s">
        <v>88</v>
      </c>
      <c r="E499" t="s">
        <v>89</v>
      </c>
      <c r="F499" t="s">
        <v>90</v>
      </c>
      <c r="G499" t="s">
        <v>91</v>
      </c>
      <c r="H499" s="23" t="s">
        <v>92</v>
      </c>
      <c r="I499" s="23" t="s">
        <v>119</v>
      </c>
      <c r="J499" t="s">
        <v>3616</v>
      </c>
      <c r="K499" s="23" t="s">
        <v>95</v>
      </c>
      <c r="L499" s="20" t="s">
        <v>1679</v>
      </c>
      <c r="M499" s="28" t="s">
        <v>3617</v>
      </c>
      <c r="N499" s="23"/>
      <c r="O499" s="23" t="s">
        <v>98</v>
      </c>
      <c r="P499" s="20" t="s">
        <v>693</v>
      </c>
      <c r="Q499" s="20" t="s">
        <v>693</v>
      </c>
      <c r="R499" t="s">
        <v>3618</v>
      </c>
      <c r="S499" t="s">
        <v>3619</v>
      </c>
      <c r="T499" t="s">
        <v>3620</v>
      </c>
      <c r="U499" s="29">
        <v>76160000</v>
      </c>
      <c r="V499" s="29">
        <v>76160000</v>
      </c>
      <c r="W499" s="60">
        <v>7140000</v>
      </c>
      <c r="X499" s="60">
        <v>0</v>
      </c>
      <c r="Y499" s="23" t="s">
        <v>104</v>
      </c>
      <c r="Z499" t="s">
        <v>98</v>
      </c>
      <c r="AA499" t="s">
        <v>105</v>
      </c>
      <c r="AB499" s="30">
        <f>+Tabla3[[#This Row],[VALOR DEL CONTRATO
(EN NUMEROS)]]-Tabla3[[#This Row],[VALOR RECURSOS (MADS/FONAM)]]</f>
        <v>0</v>
      </c>
      <c r="AC499" s="30"/>
      <c r="AD499" s="30"/>
      <c r="AE499" s="24">
        <v>3524</v>
      </c>
      <c r="AF499" s="61">
        <v>45294</v>
      </c>
      <c r="AG499" s="23">
        <v>75524</v>
      </c>
      <c r="AH499" s="53">
        <v>45330</v>
      </c>
      <c r="AI499" s="32" t="s">
        <v>106</v>
      </c>
      <c r="AJ499" t="s">
        <v>697</v>
      </c>
      <c r="AK499" s="33"/>
      <c r="AL499" t="s">
        <v>98</v>
      </c>
      <c r="AM499" s="26">
        <v>45328</v>
      </c>
      <c r="AN499" s="23" t="s">
        <v>108</v>
      </c>
      <c r="AO499" s="23" t="s">
        <v>108</v>
      </c>
      <c r="AP499" t="s">
        <v>109</v>
      </c>
      <c r="AQ499" t="s">
        <v>1684</v>
      </c>
      <c r="AR499" t="s">
        <v>1685</v>
      </c>
      <c r="AS499" t="s">
        <v>700</v>
      </c>
      <c r="AT499" s="23">
        <v>80111600</v>
      </c>
      <c r="AU499" s="41" t="s">
        <v>3621</v>
      </c>
      <c r="AV499" s="23" t="s">
        <v>113</v>
      </c>
      <c r="AW499" s="20" t="s">
        <v>114</v>
      </c>
      <c r="AX499" s="53">
        <v>45328</v>
      </c>
      <c r="AY499" s="23" t="s">
        <v>115</v>
      </c>
      <c r="AZ499" s="53">
        <v>45328</v>
      </c>
      <c r="BA499" s="26">
        <v>45330</v>
      </c>
      <c r="BB499" s="62">
        <v>45653</v>
      </c>
      <c r="BC499" s="35">
        <f>+Tabla3[[#This Row],[FECHA TERMINACION
(INICIAL)]]-Tabla3[[#This Row],[FECHA INICIO]]</f>
        <v>323</v>
      </c>
      <c r="BD499" s="65">
        <f>+Tabla3[[#This Row],[PLAZO DE EJECUCIÓN EN DÍAS (INICIAL)]]/30</f>
        <v>10.766666666666667</v>
      </c>
      <c r="BE499" t="s">
        <v>3622</v>
      </c>
      <c r="BF499" s="29">
        <v>0</v>
      </c>
      <c r="BG499" s="29">
        <f>[1]BD_2!BA501</f>
        <v>0</v>
      </c>
      <c r="BH499" s="23">
        <f>[1]BD_2!CF501</f>
        <v>0</v>
      </c>
      <c r="BI499" s="23">
        <f>+COUNTIF(Tabla3[[#This Row],[VALOR REDUCIDO]:[TOTAL TIEMPO PRORROGADO EN DÍAS
]],"&lt;&gt;0")</f>
        <v>0</v>
      </c>
      <c r="BJ499" s="23" t="str">
        <f>+[1]BD_2!CG501</f>
        <v>2 NO</v>
      </c>
      <c r="BK499" s="26" t="str">
        <f>[1]BD_2!CL501</f>
        <v>2 NO</v>
      </c>
      <c r="BL499" s="23" t="s">
        <v>98</v>
      </c>
      <c r="BM499">
        <f t="shared" si="39"/>
        <v>323</v>
      </c>
      <c r="BN499" s="36">
        <f t="shared" si="40"/>
        <v>45330</v>
      </c>
      <c r="BO499" s="36">
        <f t="shared" si="41"/>
        <v>45653</v>
      </c>
      <c r="BP499" s="37" t="e">
        <f>IF(((#REF!-$BN499)/($BO499-$BN499))&gt;=100%,100%,((#REF!-$BN499)/($BO499-$BN499)))</f>
        <v>#REF!</v>
      </c>
      <c r="BQ499" s="29">
        <f t="shared" si="42"/>
        <v>76160000</v>
      </c>
      <c r="BR499" s="23" t="e">
        <f>+IF(BK499="1 SI","FINALIZADO",IF($BO499&lt;=#REF!,"FINALIZADO","EJECUCIÓN"))</f>
        <v>#REF!</v>
      </c>
      <c r="BS499" s="23">
        <v>76160000</v>
      </c>
      <c r="BT499" s="23">
        <f>+Tabla3[[#This Row],[VALOR TOTAL DE CONTRATO (ANTES DE LIQUIDACIÓN - LIBERACIÓN DE SALDOS)]]-Tabla3[[#This Row],[RECURSO TOTALES DESEMBOLSADOS]]</f>
        <v>0</v>
      </c>
      <c r="BU499" s="66"/>
      <c r="BW499" s="23" t="s">
        <v>98</v>
      </c>
      <c r="BX499" s="23" t="str">
        <f t="shared" si="38"/>
        <v>febrero</v>
      </c>
      <c r="BY499" s="23" t="s">
        <v>113</v>
      </c>
      <c r="BZ499" s="23" t="s">
        <v>113</v>
      </c>
      <c r="CA499" s="23" t="s">
        <v>113</v>
      </c>
      <c r="CB499" t="s">
        <v>117</v>
      </c>
      <c r="CC499" t="s">
        <v>118</v>
      </c>
    </row>
    <row r="500" spans="1:81" x14ac:dyDescent="0.25">
      <c r="A500" s="23">
        <v>2024</v>
      </c>
      <c r="B500" s="25">
        <v>473</v>
      </c>
      <c r="C500" s="23" t="s">
        <v>87</v>
      </c>
      <c r="D500" t="s">
        <v>88</v>
      </c>
      <c r="E500" t="s">
        <v>89</v>
      </c>
      <c r="F500" t="s">
        <v>90</v>
      </c>
      <c r="G500" t="s">
        <v>91</v>
      </c>
      <c r="H500" s="23" t="s">
        <v>92</v>
      </c>
      <c r="I500" s="23" t="s">
        <v>119</v>
      </c>
      <c r="J500" t="s">
        <v>3623</v>
      </c>
      <c r="K500" s="23" t="s">
        <v>95</v>
      </c>
      <c r="L500" s="20" t="s">
        <v>3624</v>
      </c>
      <c r="M500" s="28" t="s">
        <v>3625</v>
      </c>
      <c r="N500" s="23"/>
      <c r="O500" s="23" t="s">
        <v>98</v>
      </c>
      <c r="P500" s="20" t="s">
        <v>764</v>
      </c>
      <c r="Q500" s="20" t="s">
        <v>764</v>
      </c>
      <c r="R500" t="s">
        <v>3626</v>
      </c>
      <c r="S500" t="s">
        <v>3627</v>
      </c>
      <c r="T500" t="s">
        <v>3628</v>
      </c>
      <c r="U500" s="29">
        <v>130000000</v>
      </c>
      <c r="V500" s="29">
        <v>130000000</v>
      </c>
      <c r="W500" s="60">
        <v>12000000</v>
      </c>
      <c r="X500" s="60">
        <v>0</v>
      </c>
      <c r="Y500" s="23" t="s">
        <v>104</v>
      </c>
      <c r="Z500" t="s">
        <v>98</v>
      </c>
      <c r="AA500" t="s">
        <v>105</v>
      </c>
      <c r="AB500" s="30">
        <f>+Tabla3[[#This Row],[VALOR DEL CONTRATO
(EN NUMEROS)]]-Tabla3[[#This Row],[VALOR RECURSOS (MADS/FONAM)]]</f>
        <v>0</v>
      </c>
      <c r="AC500" s="30"/>
      <c r="AD500" s="30"/>
      <c r="AE500" s="24">
        <v>6824</v>
      </c>
      <c r="AF500" s="61">
        <v>45295</v>
      </c>
      <c r="AG500" s="23">
        <v>67224</v>
      </c>
      <c r="AH500" s="53">
        <v>45328</v>
      </c>
      <c r="AI500" s="32" t="s">
        <v>106</v>
      </c>
      <c r="AJ500" t="s">
        <v>768</v>
      </c>
      <c r="AK500" s="33"/>
      <c r="AL500" t="s">
        <v>98</v>
      </c>
      <c r="AM500" s="26">
        <v>45327</v>
      </c>
      <c r="AN500" s="23" t="s">
        <v>108</v>
      </c>
      <c r="AO500" s="23" t="s">
        <v>108</v>
      </c>
      <c r="AP500" t="s">
        <v>109</v>
      </c>
      <c r="AQ500" t="s">
        <v>2392</v>
      </c>
      <c r="AR500" t="s">
        <v>2393</v>
      </c>
      <c r="AS500" t="s">
        <v>2394</v>
      </c>
      <c r="AT500" s="23">
        <v>80111600</v>
      </c>
      <c r="AU500" s="20" t="s">
        <v>3629</v>
      </c>
      <c r="AV500" s="23" t="s">
        <v>113</v>
      </c>
      <c r="AW500" s="20" t="s">
        <v>114</v>
      </c>
      <c r="AX500" s="53">
        <v>45327</v>
      </c>
      <c r="AY500" s="23" t="s">
        <v>115</v>
      </c>
      <c r="AZ500" s="53">
        <v>45327</v>
      </c>
      <c r="BA500" s="26">
        <v>45328</v>
      </c>
      <c r="BB500" s="62">
        <v>45656</v>
      </c>
      <c r="BC500" s="35">
        <f>+Tabla3[[#This Row],[FECHA TERMINACION
(INICIAL)]]-Tabla3[[#This Row],[FECHA INICIO]]</f>
        <v>328</v>
      </c>
      <c r="BD500" s="65">
        <f>+Tabla3[[#This Row],[PLAZO DE EJECUCIÓN EN DÍAS (INICIAL)]]/30</f>
        <v>10.933333333333334</v>
      </c>
      <c r="BE500" t="s">
        <v>3630</v>
      </c>
      <c r="BF500" s="29">
        <f>+[1]BD_2!E502</f>
        <v>0</v>
      </c>
      <c r="BG500" s="29">
        <f>[1]BD_2!BA502</f>
        <v>0</v>
      </c>
      <c r="BH500" s="23">
        <f>[1]BD_2!CF502</f>
        <v>0</v>
      </c>
      <c r="BI500" s="23">
        <f>+COUNTIF(Tabla3[[#This Row],[VALOR REDUCIDO]:[TOTAL TIEMPO PRORROGADO EN DÍAS
]],"&lt;&gt;0")</f>
        <v>0</v>
      </c>
      <c r="BJ500" s="23" t="str">
        <f>+[1]BD_2!CG502</f>
        <v>2 NO</v>
      </c>
      <c r="BK500" s="26" t="str">
        <f>[1]BD_2!CL502</f>
        <v>2 NO</v>
      </c>
      <c r="BL500" s="23" t="s">
        <v>98</v>
      </c>
      <c r="BM500">
        <f t="shared" si="39"/>
        <v>328</v>
      </c>
      <c r="BN500" s="36">
        <f t="shared" si="40"/>
        <v>45328</v>
      </c>
      <c r="BO500" s="36">
        <f t="shared" si="41"/>
        <v>45656</v>
      </c>
      <c r="BP500" s="37" t="e">
        <f>IF(((#REF!-$BN500)/($BO500-$BN500))&gt;=100%,100%,((#REF!-$BN500)/($BO500-$BN500)))</f>
        <v>#REF!</v>
      </c>
      <c r="BQ500" s="29">
        <f t="shared" si="42"/>
        <v>130000000</v>
      </c>
      <c r="BR500" s="23" t="e">
        <f>+IF(BK500="1 SI","FINALIZADO",IF($BO500&lt;=#REF!,"FINALIZADO","EJECUCIÓN"))</f>
        <v>#REF!</v>
      </c>
      <c r="BS500" s="23">
        <v>130000000</v>
      </c>
      <c r="BT500" s="23">
        <f>+Tabla3[[#This Row],[VALOR TOTAL DE CONTRATO (ANTES DE LIQUIDACIÓN - LIBERACIÓN DE SALDOS)]]-Tabla3[[#This Row],[RECURSO TOTALES DESEMBOLSADOS]]</f>
        <v>0</v>
      </c>
      <c r="BU500" s="66"/>
      <c r="BW500" s="23" t="s">
        <v>98</v>
      </c>
      <c r="BX500" s="23" t="str">
        <f t="shared" si="38"/>
        <v>febrero</v>
      </c>
      <c r="BY500" s="23" t="s">
        <v>113</v>
      </c>
      <c r="BZ500" s="23" t="s">
        <v>113</v>
      </c>
      <c r="CA500" s="23" t="s">
        <v>113</v>
      </c>
      <c r="CB500" t="s">
        <v>117</v>
      </c>
      <c r="CC500" t="s">
        <v>118</v>
      </c>
    </row>
    <row r="501" spans="1:81" x14ac:dyDescent="0.25">
      <c r="A501" s="23">
        <v>2024</v>
      </c>
      <c r="B501" s="25">
        <v>474</v>
      </c>
      <c r="C501" s="23" t="s">
        <v>87</v>
      </c>
      <c r="D501" t="s">
        <v>88</v>
      </c>
      <c r="E501" t="s">
        <v>89</v>
      </c>
      <c r="F501" t="s">
        <v>90</v>
      </c>
      <c r="G501" t="s">
        <v>91</v>
      </c>
      <c r="H501" s="23" t="s">
        <v>92</v>
      </c>
      <c r="I501" s="23" t="s">
        <v>119</v>
      </c>
      <c r="J501" t="s">
        <v>3631</v>
      </c>
      <c r="K501" s="23" t="s">
        <v>95</v>
      </c>
      <c r="L501" s="20" t="s">
        <v>3632</v>
      </c>
      <c r="M501" s="28" t="s">
        <v>3633</v>
      </c>
      <c r="N501" s="23"/>
      <c r="O501" s="23" t="s">
        <v>98</v>
      </c>
      <c r="P501" s="20" t="s">
        <v>1514</v>
      </c>
      <c r="Q501" s="20" t="s">
        <v>1514</v>
      </c>
      <c r="R501" t="s">
        <v>3634</v>
      </c>
      <c r="S501" t="s">
        <v>3635</v>
      </c>
      <c r="T501" t="s">
        <v>3636</v>
      </c>
      <c r="U501" s="29">
        <v>91584000</v>
      </c>
      <c r="V501" s="29">
        <v>91584000</v>
      </c>
      <c r="W501" s="60">
        <v>8480000</v>
      </c>
      <c r="X501" s="60">
        <v>0</v>
      </c>
      <c r="Y501" s="23" t="s">
        <v>104</v>
      </c>
      <c r="Z501" t="s">
        <v>98</v>
      </c>
      <c r="AA501" t="s">
        <v>105</v>
      </c>
      <c r="AB501" s="30">
        <f>+Tabla3[[#This Row],[VALOR DEL CONTRATO
(EN NUMEROS)]]-Tabla3[[#This Row],[VALOR RECURSOS (MADS/FONAM)]]</f>
        <v>0</v>
      </c>
      <c r="AC501" s="30"/>
      <c r="AD501" s="30"/>
      <c r="AE501" s="24">
        <v>9024</v>
      </c>
      <c r="AF501" s="61">
        <v>45300</v>
      </c>
      <c r="AG501" s="23">
        <v>67554</v>
      </c>
      <c r="AH501" s="53">
        <v>45328</v>
      </c>
      <c r="AI501" s="32" t="s">
        <v>106</v>
      </c>
      <c r="AJ501" t="s">
        <v>1518</v>
      </c>
      <c r="AK501" s="33"/>
      <c r="AL501" t="s">
        <v>98</v>
      </c>
      <c r="AM501" s="26">
        <v>45327</v>
      </c>
      <c r="AN501" s="23" t="s">
        <v>108</v>
      </c>
      <c r="AO501" s="23" t="s">
        <v>108</v>
      </c>
      <c r="AP501" t="s">
        <v>109</v>
      </c>
      <c r="AQ501" t="s">
        <v>1903</v>
      </c>
      <c r="AR501" t="s">
        <v>1731</v>
      </c>
      <c r="AS501" s="20" t="s">
        <v>1514</v>
      </c>
      <c r="AT501" s="23">
        <v>80111600</v>
      </c>
      <c r="AU501" s="41" t="s">
        <v>3637</v>
      </c>
      <c r="AV501" s="23" t="s">
        <v>113</v>
      </c>
      <c r="AW501" s="20" t="s">
        <v>114</v>
      </c>
      <c r="AX501" s="53">
        <v>45328</v>
      </c>
      <c r="AY501" s="23" t="s">
        <v>115</v>
      </c>
      <c r="AZ501" s="53">
        <v>45328</v>
      </c>
      <c r="BA501" s="26">
        <v>45328</v>
      </c>
      <c r="BB501" s="62">
        <v>45655</v>
      </c>
      <c r="BC501" s="35">
        <f>+Tabla3[[#This Row],[FECHA TERMINACION
(INICIAL)]]-Tabla3[[#This Row],[FECHA INICIO]]</f>
        <v>327</v>
      </c>
      <c r="BD501" s="65">
        <f>+Tabla3[[#This Row],[PLAZO DE EJECUCIÓN EN DÍAS (INICIAL)]]/30</f>
        <v>10.9</v>
      </c>
      <c r="BE501" t="s">
        <v>3638</v>
      </c>
      <c r="BF501" s="29">
        <f>+[1]BD_2!E503</f>
        <v>0</v>
      </c>
      <c r="BG501" s="29">
        <f>[1]BD_2!BA503</f>
        <v>0</v>
      </c>
      <c r="BH501" s="23">
        <f>[1]BD_2!CF503</f>
        <v>0</v>
      </c>
      <c r="BI501" s="23">
        <f>+COUNTIF(Tabla3[[#This Row],[VALOR REDUCIDO]:[TOTAL TIEMPO PRORROGADO EN DÍAS
]],"&lt;&gt;0")</f>
        <v>0</v>
      </c>
      <c r="BJ501" s="23" t="str">
        <f>+[1]BD_2!CG503</f>
        <v>2 NO</v>
      </c>
      <c r="BK501" s="26" t="str">
        <f>[1]BD_2!CL503</f>
        <v>2 NO</v>
      </c>
      <c r="BL501" s="23" t="s">
        <v>98</v>
      </c>
      <c r="BM501">
        <f t="shared" si="39"/>
        <v>327</v>
      </c>
      <c r="BN501" s="36">
        <f t="shared" si="40"/>
        <v>45328</v>
      </c>
      <c r="BO501" s="36">
        <f t="shared" si="41"/>
        <v>45655</v>
      </c>
      <c r="BP501" s="37" t="e">
        <f>IF(((#REF!-$BN501)/($BO501-$BN501))&gt;=100%,100%,((#REF!-$BN501)/($BO501-$BN501)))</f>
        <v>#REF!</v>
      </c>
      <c r="BQ501" s="29">
        <f t="shared" si="42"/>
        <v>91584000</v>
      </c>
      <c r="BR501" s="23" t="e">
        <f>+IF(BK501="1 SI","FINALIZADO",IF($BO501&lt;=#REF!,"FINALIZADO","EJECUCIÓN"))</f>
        <v>#REF!</v>
      </c>
      <c r="BS501" s="23">
        <v>91584000</v>
      </c>
      <c r="BT501" s="23">
        <f>+Tabla3[[#This Row],[VALOR TOTAL DE CONTRATO (ANTES DE LIQUIDACIÓN - LIBERACIÓN DE SALDOS)]]-Tabla3[[#This Row],[RECURSO TOTALES DESEMBOLSADOS]]</f>
        <v>0</v>
      </c>
      <c r="BU501" s="66"/>
      <c r="BW501" s="23" t="s">
        <v>98</v>
      </c>
      <c r="BX501" s="23" t="str">
        <f t="shared" si="38"/>
        <v>febrero</v>
      </c>
      <c r="BY501" s="23" t="s">
        <v>113</v>
      </c>
      <c r="BZ501" s="23" t="s">
        <v>113</v>
      </c>
      <c r="CA501" s="23" t="s">
        <v>113</v>
      </c>
      <c r="CB501" t="s">
        <v>117</v>
      </c>
      <c r="CC501" t="s">
        <v>118</v>
      </c>
    </row>
    <row r="502" spans="1:81" x14ac:dyDescent="0.25">
      <c r="A502" s="23">
        <v>2024</v>
      </c>
      <c r="B502" s="25">
        <v>475</v>
      </c>
      <c r="C502" s="23" t="s">
        <v>87</v>
      </c>
      <c r="D502" t="s">
        <v>88</v>
      </c>
      <c r="E502" t="s">
        <v>89</v>
      </c>
      <c r="F502" t="s">
        <v>90</v>
      </c>
      <c r="G502" t="s">
        <v>91</v>
      </c>
      <c r="H502" s="23" t="s">
        <v>92</v>
      </c>
      <c r="I502" s="23" t="s">
        <v>119</v>
      </c>
      <c r="J502" t="s">
        <v>3639</v>
      </c>
      <c r="K502" s="23" t="s">
        <v>95</v>
      </c>
      <c r="L502" s="20" t="s">
        <v>1075</v>
      </c>
      <c r="M502" s="28" t="s">
        <v>3640</v>
      </c>
      <c r="N502" s="23"/>
      <c r="O502" s="23" t="s">
        <v>98</v>
      </c>
      <c r="P502" s="20" t="s">
        <v>538</v>
      </c>
      <c r="Q502" s="20" t="s">
        <v>538</v>
      </c>
      <c r="R502" t="s">
        <v>3641</v>
      </c>
      <c r="S502" t="s">
        <v>3642</v>
      </c>
      <c r="T502" t="s">
        <v>3643</v>
      </c>
      <c r="U502" s="29">
        <v>90846000</v>
      </c>
      <c r="V502" s="29">
        <v>90846000</v>
      </c>
      <c r="W502" s="60">
        <v>9084600</v>
      </c>
      <c r="X502" s="60">
        <v>0</v>
      </c>
      <c r="Y502" s="23" t="s">
        <v>104</v>
      </c>
      <c r="Z502" t="s">
        <v>98</v>
      </c>
      <c r="AA502" t="s">
        <v>105</v>
      </c>
      <c r="AB502" s="30">
        <f>+Tabla3[[#This Row],[VALOR DEL CONTRATO
(EN NUMEROS)]]-Tabla3[[#This Row],[VALOR RECURSOS (MADS/FONAM)]]</f>
        <v>0</v>
      </c>
      <c r="AC502" s="30"/>
      <c r="AD502" s="30"/>
      <c r="AE502" s="24">
        <v>5224</v>
      </c>
      <c r="AF502" s="61">
        <v>45295</v>
      </c>
      <c r="AG502" s="23">
        <v>76024</v>
      </c>
      <c r="AH502" s="53">
        <v>45330</v>
      </c>
      <c r="AI502" s="32" t="s">
        <v>106</v>
      </c>
      <c r="AJ502" t="s">
        <v>543</v>
      </c>
      <c r="AK502" s="33"/>
      <c r="AL502" t="s">
        <v>98</v>
      </c>
      <c r="AM502" s="26">
        <v>45329</v>
      </c>
      <c r="AN502" s="23" t="s">
        <v>108</v>
      </c>
      <c r="AO502" s="23" t="s">
        <v>108</v>
      </c>
      <c r="AP502" t="s">
        <v>109</v>
      </c>
      <c r="AQ502" t="s">
        <v>1395</v>
      </c>
      <c r="AR502" t="s">
        <v>1396</v>
      </c>
      <c r="AS502" t="s">
        <v>546</v>
      </c>
      <c r="AT502" s="23">
        <v>80111600</v>
      </c>
      <c r="AU502" s="41" t="s">
        <v>3644</v>
      </c>
      <c r="AV502" s="23" t="s">
        <v>113</v>
      </c>
      <c r="AW502" s="20" t="s">
        <v>114</v>
      </c>
      <c r="AX502" s="53">
        <v>45329</v>
      </c>
      <c r="AY502" s="23" t="s">
        <v>115</v>
      </c>
      <c r="AZ502" s="53">
        <v>45329</v>
      </c>
      <c r="BA502" s="26">
        <v>45330</v>
      </c>
      <c r="BB502" s="62">
        <v>45633</v>
      </c>
      <c r="BC502" s="35">
        <f>+Tabla3[[#This Row],[FECHA TERMINACION
(INICIAL)]]-Tabla3[[#This Row],[FECHA INICIO]]</f>
        <v>303</v>
      </c>
      <c r="BD502" s="65">
        <f>+Tabla3[[#This Row],[PLAZO DE EJECUCIÓN EN DÍAS (INICIAL)]]/30</f>
        <v>10.1</v>
      </c>
      <c r="BE502" t="s">
        <v>3645</v>
      </c>
      <c r="BF502" s="29">
        <f>+[1]BD_2!E504</f>
        <v>0</v>
      </c>
      <c r="BG502" s="29">
        <f>[1]BD_2!BA504</f>
        <v>6964860</v>
      </c>
      <c r="BH502" s="23">
        <f>[1]BD_2!CF504</f>
        <v>23</v>
      </c>
      <c r="BI502" s="23">
        <f>+COUNTIF(Tabla3[[#This Row],[VALOR REDUCIDO]:[TOTAL TIEMPO PRORROGADO EN DÍAS
]],"&lt;&gt;0")</f>
        <v>2</v>
      </c>
      <c r="BJ502" s="23" t="str">
        <f>+[1]BD_2!CG504</f>
        <v>2 NO</v>
      </c>
      <c r="BK502" s="26" t="str">
        <f>[1]BD_2!CL504</f>
        <v>2 NO</v>
      </c>
      <c r="BL502" s="23" t="s">
        <v>98</v>
      </c>
      <c r="BM502">
        <f t="shared" si="39"/>
        <v>326</v>
      </c>
      <c r="BN502" s="36">
        <f t="shared" si="40"/>
        <v>45330</v>
      </c>
      <c r="BO502" s="36">
        <f t="shared" si="41"/>
        <v>45656</v>
      </c>
      <c r="BP502" s="37" t="e">
        <f>IF(((#REF!-$BN502)/($BO502-$BN502))&gt;=100%,100%,((#REF!-$BN502)/($BO502-$BN502)))</f>
        <v>#REF!</v>
      </c>
      <c r="BQ502" s="29">
        <f t="shared" si="42"/>
        <v>97810860</v>
      </c>
      <c r="BR502" s="23" t="e">
        <f>+IF(BK502="1 SI","FINALIZADO",IF($BO502&lt;=#REF!,"FINALIZADO","EJECUCIÓN"))</f>
        <v>#REF!</v>
      </c>
      <c r="BS502" s="23">
        <v>97810860</v>
      </c>
      <c r="BT502" s="23">
        <f>+Tabla3[[#This Row],[VALOR TOTAL DE CONTRATO (ANTES DE LIQUIDACIÓN - LIBERACIÓN DE SALDOS)]]-Tabla3[[#This Row],[RECURSO TOTALES DESEMBOLSADOS]]</f>
        <v>0</v>
      </c>
      <c r="BU502" s="66"/>
      <c r="BW502" s="23" t="s">
        <v>98</v>
      </c>
      <c r="BX502" s="23" t="str">
        <f t="shared" si="38"/>
        <v>febrero</v>
      </c>
      <c r="BY502" s="23" t="s">
        <v>113</v>
      </c>
      <c r="BZ502" s="23" t="s">
        <v>113</v>
      </c>
      <c r="CA502" s="23" t="s">
        <v>113</v>
      </c>
      <c r="CB502" t="s">
        <v>117</v>
      </c>
      <c r="CC502" t="s">
        <v>118</v>
      </c>
    </row>
    <row r="503" spans="1:81" x14ac:dyDescent="0.25">
      <c r="A503" s="23">
        <v>2024</v>
      </c>
      <c r="B503" s="25">
        <v>476</v>
      </c>
      <c r="C503" s="23" t="s">
        <v>87</v>
      </c>
      <c r="D503" t="s">
        <v>88</v>
      </c>
      <c r="E503" t="s">
        <v>89</v>
      </c>
      <c r="F503" t="s">
        <v>90</v>
      </c>
      <c r="G503" t="s">
        <v>91</v>
      </c>
      <c r="H503" s="23" t="s">
        <v>92</v>
      </c>
      <c r="I503" s="23" t="s">
        <v>119</v>
      </c>
      <c r="J503" t="s">
        <v>3646</v>
      </c>
      <c r="K503" s="23" t="s">
        <v>95</v>
      </c>
      <c r="L503" s="20" t="s">
        <v>636</v>
      </c>
      <c r="M503" s="28" t="s">
        <v>3647</v>
      </c>
      <c r="N503" s="23"/>
      <c r="O503" s="23" t="s">
        <v>98</v>
      </c>
      <c r="P503" s="20" t="s">
        <v>269</v>
      </c>
      <c r="Q503" s="20" t="s">
        <v>269</v>
      </c>
      <c r="R503" t="s">
        <v>3648</v>
      </c>
      <c r="S503" t="s">
        <v>3649</v>
      </c>
      <c r="T503" t="s">
        <v>3650</v>
      </c>
      <c r="U503" s="29">
        <v>61614000</v>
      </c>
      <c r="V503" s="29">
        <v>61614000</v>
      </c>
      <c r="W503" s="60">
        <v>5670000</v>
      </c>
      <c r="X503" s="60">
        <v>0</v>
      </c>
      <c r="Y503" s="23" t="s">
        <v>104</v>
      </c>
      <c r="Z503" t="s">
        <v>98</v>
      </c>
      <c r="AA503" t="s">
        <v>105</v>
      </c>
      <c r="AB503" s="30">
        <f>+Tabla3[[#This Row],[VALOR DEL CONTRATO
(EN NUMEROS)]]-Tabla3[[#This Row],[VALOR RECURSOS (MADS/FONAM)]]</f>
        <v>0</v>
      </c>
      <c r="AC503" s="30"/>
      <c r="AD503" s="30"/>
      <c r="AE503" s="24">
        <v>5524</v>
      </c>
      <c r="AF503" s="61">
        <v>45295</v>
      </c>
      <c r="AG503" s="23">
        <v>67824</v>
      </c>
      <c r="AH503" s="53">
        <v>45328</v>
      </c>
      <c r="AI503" s="32" t="s">
        <v>106</v>
      </c>
      <c r="AJ503" t="s">
        <v>1544</v>
      </c>
      <c r="AK503" s="33"/>
      <c r="AL503" t="s">
        <v>98</v>
      </c>
      <c r="AM503" s="26">
        <v>45327</v>
      </c>
      <c r="AN503" s="23" t="s">
        <v>108</v>
      </c>
      <c r="AO503" s="23" t="s">
        <v>108</v>
      </c>
      <c r="AP503" t="s">
        <v>109</v>
      </c>
      <c r="AQ503" t="s">
        <v>1545</v>
      </c>
      <c r="AR503" t="s">
        <v>1546</v>
      </c>
      <c r="AS503" s="20" t="s">
        <v>269</v>
      </c>
      <c r="AT503" s="23">
        <v>80111600</v>
      </c>
      <c r="AU503" s="41" t="s">
        <v>3651</v>
      </c>
      <c r="AV503" s="23" t="s">
        <v>113</v>
      </c>
      <c r="AW503" s="20" t="s">
        <v>114</v>
      </c>
      <c r="AX503" s="53">
        <v>45327</v>
      </c>
      <c r="AY503" s="23" t="s">
        <v>115</v>
      </c>
      <c r="AZ503" s="53">
        <v>45327</v>
      </c>
      <c r="BA503" s="26">
        <v>45328</v>
      </c>
      <c r="BB503" s="62">
        <v>45656</v>
      </c>
      <c r="BC503" s="35">
        <f>+Tabla3[[#This Row],[FECHA TERMINACION
(INICIAL)]]-Tabla3[[#This Row],[FECHA INICIO]]</f>
        <v>328</v>
      </c>
      <c r="BD503" s="65">
        <f>+Tabla3[[#This Row],[PLAZO DE EJECUCIÓN EN DÍAS (INICIAL)]]/30</f>
        <v>10.933333333333334</v>
      </c>
      <c r="BE503" t="s">
        <v>3652</v>
      </c>
      <c r="BF503" s="29">
        <f>+[1]BD_2!E505</f>
        <v>0</v>
      </c>
      <c r="BG503" s="29">
        <f>[1]BD_2!BA505</f>
        <v>0</v>
      </c>
      <c r="BH503" s="23">
        <f>[1]BD_2!CF505</f>
        <v>0</v>
      </c>
      <c r="BI503" s="23">
        <f>+COUNTIF(Tabla3[[#This Row],[VALOR REDUCIDO]:[TOTAL TIEMPO PRORROGADO EN DÍAS
]],"&lt;&gt;0")</f>
        <v>0</v>
      </c>
      <c r="BJ503" s="23" t="str">
        <f>+[1]BD_2!CG505</f>
        <v>2 NO</v>
      </c>
      <c r="BK503" s="26" t="str">
        <f>[1]BD_2!CL505</f>
        <v>2 NO</v>
      </c>
      <c r="BL503" s="23" t="s">
        <v>98</v>
      </c>
      <c r="BM503">
        <f t="shared" si="39"/>
        <v>328</v>
      </c>
      <c r="BN503" s="36">
        <f t="shared" si="40"/>
        <v>45328</v>
      </c>
      <c r="BO503" s="36">
        <f t="shared" si="41"/>
        <v>45656</v>
      </c>
      <c r="BP503" s="37" t="e">
        <f>IF(((#REF!-$BN503)/($BO503-$BN503))&gt;=100%,100%,((#REF!-$BN503)/($BO503-$BN503)))</f>
        <v>#REF!</v>
      </c>
      <c r="BQ503" s="29">
        <f t="shared" si="42"/>
        <v>61614000</v>
      </c>
      <c r="BR503" s="23" t="e">
        <f>+IF(BK503="1 SI","FINALIZADO",IF($BO503&lt;=#REF!,"FINALIZADO","EJECUCIÓN"))</f>
        <v>#REF!</v>
      </c>
      <c r="BS503" s="23">
        <v>61425000</v>
      </c>
      <c r="BT503" s="23">
        <f>+Tabla3[[#This Row],[VALOR TOTAL DE CONTRATO (ANTES DE LIQUIDACIÓN - LIBERACIÓN DE SALDOS)]]-Tabla3[[#This Row],[RECURSO TOTALES DESEMBOLSADOS]]</f>
        <v>189000</v>
      </c>
      <c r="BU503" s="66"/>
      <c r="BW503" s="23" t="s">
        <v>98</v>
      </c>
      <c r="BX503" s="23" t="str">
        <f t="shared" si="38"/>
        <v>febrero</v>
      </c>
      <c r="BY503" s="23" t="s">
        <v>113</v>
      </c>
      <c r="BZ503" s="23" t="s">
        <v>113</v>
      </c>
      <c r="CA503" s="23" t="s">
        <v>113</v>
      </c>
      <c r="CB503" t="s">
        <v>117</v>
      </c>
      <c r="CC503" t="s">
        <v>118</v>
      </c>
    </row>
    <row r="504" spans="1:81" x14ac:dyDescent="0.25">
      <c r="A504" s="23">
        <v>2024</v>
      </c>
      <c r="B504" s="25">
        <v>477</v>
      </c>
      <c r="C504" s="23" t="s">
        <v>87</v>
      </c>
      <c r="D504" t="s">
        <v>88</v>
      </c>
      <c r="E504" t="s">
        <v>89</v>
      </c>
      <c r="F504" t="s">
        <v>90</v>
      </c>
      <c r="G504" t="s">
        <v>91</v>
      </c>
      <c r="H504" s="23" t="s">
        <v>92</v>
      </c>
      <c r="I504" s="23" t="s">
        <v>119</v>
      </c>
      <c r="J504" t="s">
        <v>3653</v>
      </c>
      <c r="K504" s="23" t="s">
        <v>95</v>
      </c>
      <c r="L504" s="20" t="s">
        <v>3654</v>
      </c>
      <c r="M504" s="28" t="s">
        <v>3655</v>
      </c>
      <c r="N504" s="23"/>
      <c r="O504" s="23" t="s">
        <v>98</v>
      </c>
      <c r="P504" s="20" t="s">
        <v>693</v>
      </c>
      <c r="Q504" s="20" t="s">
        <v>693</v>
      </c>
      <c r="R504" t="s">
        <v>3656</v>
      </c>
      <c r="S504" t="s">
        <v>3657</v>
      </c>
      <c r="T504" t="s">
        <v>3658</v>
      </c>
      <c r="U504" s="29">
        <v>63000000</v>
      </c>
      <c r="V504" s="29">
        <v>63000000</v>
      </c>
      <c r="W504" s="60">
        <v>6000000</v>
      </c>
      <c r="X504" s="60">
        <v>0</v>
      </c>
      <c r="Y504" s="23" t="s">
        <v>104</v>
      </c>
      <c r="Z504" t="s">
        <v>98</v>
      </c>
      <c r="AA504" t="s">
        <v>105</v>
      </c>
      <c r="AB504" s="30">
        <f>+Tabla3[[#This Row],[VALOR DEL CONTRATO
(EN NUMEROS)]]-Tabla3[[#This Row],[VALOR RECURSOS (MADS/FONAM)]]</f>
        <v>0</v>
      </c>
      <c r="AC504" s="30"/>
      <c r="AD504" s="30"/>
      <c r="AE504" s="24">
        <v>2654</v>
      </c>
      <c r="AF504" s="61">
        <v>45294</v>
      </c>
      <c r="AG504" s="23">
        <v>77524</v>
      </c>
      <c r="AH504" s="53">
        <v>45331</v>
      </c>
      <c r="AI504" s="32" t="s">
        <v>106</v>
      </c>
      <c r="AJ504" t="s">
        <v>2030</v>
      </c>
      <c r="AK504" s="33"/>
      <c r="AL504" t="s">
        <v>98</v>
      </c>
      <c r="AM504" s="26">
        <v>45330</v>
      </c>
      <c r="AN504" s="23" t="s">
        <v>108</v>
      </c>
      <c r="AO504" s="23" t="s">
        <v>108</v>
      </c>
      <c r="AP504" t="s">
        <v>109</v>
      </c>
      <c r="AQ504" t="s">
        <v>1528</v>
      </c>
      <c r="AR504" t="s">
        <v>1529</v>
      </c>
      <c r="AS504" t="s">
        <v>700</v>
      </c>
      <c r="AT504" s="23">
        <v>80111600</v>
      </c>
      <c r="AU504" s="41" t="s">
        <v>3659</v>
      </c>
      <c r="AV504" s="23" t="s">
        <v>113</v>
      </c>
      <c r="AW504" s="20" t="s">
        <v>114</v>
      </c>
      <c r="AX504" s="53">
        <v>45331</v>
      </c>
      <c r="AY504" s="23" t="s">
        <v>115</v>
      </c>
      <c r="AZ504" s="53">
        <v>45331</v>
      </c>
      <c r="BA504" s="26">
        <v>45334</v>
      </c>
      <c r="BB504" s="62">
        <v>45649</v>
      </c>
      <c r="BC504" s="35">
        <f>+Tabla3[[#This Row],[FECHA TERMINACION
(INICIAL)]]-Tabla3[[#This Row],[FECHA INICIO]]</f>
        <v>315</v>
      </c>
      <c r="BD504" s="65">
        <f>+Tabla3[[#This Row],[PLAZO DE EJECUCIÓN EN DÍAS (INICIAL)]]/30</f>
        <v>10.5</v>
      </c>
      <c r="BE504" t="s">
        <v>3660</v>
      </c>
      <c r="BF504" s="29">
        <f>+[1]BD_2!E506</f>
        <v>0</v>
      </c>
      <c r="BG504" s="29">
        <f>[1]BD_2!BA506</f>
        <v>0</v>
      </c>
      <c r="BH504" s="23">
        <f>[1]BD_2!CF506</f>
        <v>0</v>
      </c>
      <c r="BI504" s="23">
        <f>+COUNTIF(Tabla3[[#This Row],[VALOR REDUCIDO]:[TOTAL TIEMPO PRORROGADO EN DÍAS
]],"&lt;&gt;0")</f>
        <v>0</v>
      </c>
      <c r="BJ504" s="23" t="str">
        <f>+[1]BD_2!CG506</f>
        <v>2 NO</v>
      </c>
      <c r="BK504" s="26" t="str">
        <f>[1]BD_2!CL506</f>
        <v>2 NO</v>
      </c>
      <c r="BL504" s="23" t="s">
        <v>98</v>
      </c>
      <c r="BM504">
        <f t="shared" si="39"/>
        <v>315</v>
      </c>
      <c r="BN504" s="36">
        <f t="shared" si="40"/>
        <v>45334</v>
      </c>
      <c r="BO504" s="36">
        <f t="shared" si="41"/>
        <v>45649</v>
      </c>
      <c r="BP504" s="37" t="e">
        <f>IF(((#REF!-$BN504)/($BO504-$BN504))&gt;=100%,100%,((#REF!-$BN504)/($BO504-$BN504)))</f>
        <v>#REF!</v>
      </c>
      <c r="BQ504" s="29">
        <f t="shared" si="42"/>
        <v>63000000</v>
      </c>
      <c r="BR504" s="23" t="e">
        <f>+IF(BK504="1 SI","FINALIZADO",IF($BO504&lt;=#REF!,"FINALIZADO","EJECUCIÓN"))</f>
        <v>#REF!</v>
      </c>
      <c r="BS504" s="23">
        <v>63000000</v>
      </c>
      <c r="BT504" s="23">
        <f>+Tabla3[[#This Row],[VALOR TOTAL DE CONTRATO (ANTES DE LIQUIDACIÓN - LIBERACIÓN DE SALDOS)]]-Tabla3[[#This Row],[RECURSO TOTALES DESEMBOLSADOS]]</f>
        <v>0</v>
      </c>
      <c r="BU504" s="66"/>
      <c r="BW504" s="23" t="s">
        <v>98</v>
      </c>
      <c r="BX504" s="23" t="str">
        <f t="shared" si="38"/>
        <v>febrero</v>
      </c>
      <c r="BY504" s="23" t="s">
        <v>113</v>
      </c>
      <c r="BZ504" s="23" t="s">
        <v>113</v>
      </c>
      <c r="CA504" s="23" t="s">
        <v>113</v>
      </c>
      <c r="CB504" t="s">
        <v>117</v>
      </c>
      <c r="CC504" t="s">
        <v>118</v>
      </c>
    </row>
    <row r="505" spans="1:81" x14ac:dyDescent="0.25">
      <c r="A505" s="23">
        <v>2024</v>
      </c>
      <c r="B505" s="25">
        <v>478</v>
      </c>
      <c r="C505" s="23" t="s">
        <v>87</v>
      </c>
      <c r="D505" t="s">
        <v>88</v>
      </c>
      <c r="E505" t="s">
        <v>89</v>
      </c>
      <c r="F505" t="s">
        <v>90</v>
      </c>
      <c r="G505" t="s">
        <v>91</v>
      </c>
      <c r="H505" s="23" t="s">
        <v>92</v>
      </c>
      <c r="I505" s="23" t="s">
        <v>119</v>
      </c>
      <c r="J505" t="s">
        <v>3661</v>
      </c>
      <c r="K505" s="23" t="s">
        <v>95</v>
      </c>
      <c r="L505" s="20" t="s">
        <v>3662</v>
      </c>
      <c r="M505" s="28" t="s">
        <v>3663</v>
      </c>
      <c r="N505" s="23"/>
      <c r="O505" s="23" t="s">
        <v>98</v>
      </c>
      <c r="P505" s="20" t="s">
        <v>2785</v>
      </c>
      <c r="Q505" s="20" t="s">
        <v>100</v>
      </c>
      <c r="R505" t="s">
        <v>3664</v>
      </c>
      <c r="S505" t="s">
        <v>3665</v>
      </c>
      <c r="T505" t="s">
        <v>3666</v>
      </c>
      <c r="U505" s="29">
        <v>51228000</v>
      </c>
      <c r="V505" s="29">
        <v>51228000</v>
      </c>
      <c r="W505" s="60">
        <v>5692000</v>
      </c>
      <c r="X505" s="60">
        <v>0</v>
      </c>
      <c r="Y505" s="23" t="s">
        <v>104</v>
      </c>
      <c r="Z505" t="s">
        <v>98</v>
      </c>
      <c r="AA505" t="s">
        <v>105</v>
      </c>
      <c r="AB505" s="30">
        <f>+Tabla3[[#This Row],[VALOR DEL CONTRATO
(EN NUMEROS)]]-Tabla3[[#This Row],[VALOR RECURSOS (MADS/FONAM)]]</f>
        <v>0</v>
      </c>
      <c r="AC505" s="30"/>
      <c r="AD505" s="30"/>
      <c r="AE505" s="24">
        <v>3324</v>
      </c>
      <c r="AF505" s="61">
        <v>45294</v>
      </c>
      <c r="AG505" s="23">
        <v>74824</v>
      </c>
      <c r="AH505" s="53">
        <v>45330</v>
      </c>
      <c r="AI505" s="32" t="s">
        <v>106</v>
      </c>
      <c r="AJ505" t="s">
        <v>958</v>
      </c>
      <c r="AK505" s="33"/>
      <c r="AL505" t="s">
        <v>98</v>
      </c>
      <c r="AM505" s="26">
        <v>45328</v>
      </c>
      <c r="AN505" s="23" t="s">
        <v>108</v>
      </c>
      <c r="AO505" s="23" t="s">
        <v>1829</v>
      </c>
      <c r="AP505" t="s">
        <v>109</v>
      </c>
      <c r="AQ505" t="s">
        <v>959</v>
      </c>
      <c r="AR505" t="s">
        <v>1830</v>
      </c>
      <c r="AS505" t="s">
        <v>100</v>
      </c>
      <c r="AT505" s="23">
        <v>80111600</v>
      </c>
      <c r="AU505" s="41" t="s">
        <v>3667</v>
      </c>
      <c r="AV505" s="23" t="s">
        <v>113</v>
      </c>
      <c r="AW505" s="20" t="s">
        <v>114</v>
      </c>
      <c r="AX505" s="53">
        <v>45329</v>
      </c>
      <c r="AY505" s="23" t="s">
        <v>144</v>
      </c>
      <c r="AZ505" s="53">
        <v>45329</v>
      </c>
      <c r="BA505" s="26">
        <v>45331</v>
      </c>
      <c r="BB505" s="62">
        <v>45604</v>
      </c>
      <c r="BC505" s="35">
        <f>+Tabla3[[#This Row],[FECHA TERMINACION
(INICIAL)]]-Tabla3[[#This Row],[FECHA INICIO]]</f>
        <v>273</v>
      </c>
      <c r="BD505" s="65">
        <f>+Tabla3[[#This Row],[PLAZO DE EJECUCIÓN EN DÍAS (INICIAL)]]/30</f>
        <v>9.1</v>
      </c>
      <c r="BE505" t="s">
        <v>3668</v>
      </c>
      <c r="BF505" s="29">
        <f>+[1]BD_2!E507</f>
        <v>0</v>
      </c>
      <c r="BG505" s="29">
        <f>[1]BD_2!BA507</f>
        <v>9866133</v>
      </c>
      <c r="BH505" s="23">
        <f>[1]BD_2!CF507</f>
        <v>52</v>
      </c>
      <c r="BI505" s="23">
        <f>+COUNTIF(Tabla3[[#This Row],[VALOR REDUCIDO]:[TOTAL TIEMPO PRORROGADO EN DÍAS
]],"&lt;&gt;0")</f>
        <v>2</v>
      </c>
      <c r="BJ505" s="23" t="str">
        <f>+[1]BD_2!CG507</f>
        <v>2 NO</v>
      </c>
      <c r="BK505" s="26" t="str">
        <f>[1]BD_2!CL507</f>
        <v>2 NO</v>
      </c>
      <c r="BL505" s="23" t="s">
        <v>98</v>
      </c>
      <c r="BM505">
        <f t="shared" si="39"/>
        <v>325</v>
      </c>
      <c r="BN505" s="36">
        <f t="shared" si="40"/>
        <v>45331</v>
      </c>
      <c r="BO505" s="36">
        <f t="shared" si="41"/>
        <v>45656</v>
      </c>
      <c r="BP505" s="37" t="e">
        <f>IF(((#REF!-$BN505)/($BO505-$BN505))&gt;=100%,100%,((#REF!-$BN505)/($BO505-$BN505)))</f>
        <v>#REF!</v>
      </c>
      <c r="BQ505" s="29">
        <f t="shared" si="42"/>
        <v>61094133</v>
      </c>
      <c r="BR505" s="23" t="e">
        <f>+IF(BK505="1 SI","FINALIZADO",IF($BO505&lt;=#REF!,"FINALIZADO","EJECUCIÓN"))</f>
        <v>#REF!</v>
      </c>
      <c r="BS505" s="23">
        <v>61094133</v>
      </c>
      <c r="BT505" s="23">
        <f>+Tabla3[[#This Row],[VALOR TOTAL DE CONTRATO (ANTES DE LIQUIDACIÓN - LIBERACIÓN DE SALDOS)]]-Tabla3[[#This Row],[RECURSO TOTALES DESEMBOLSADOS]]</f>
        <v>0</v>
      </c>
      <c r="BU505" s="66"/>
      <c r="BW505" s="23" t="s">
        <v>98</v>
      </c>
      <c r="BX505" s="23" t="str">
        <f t="shared" si="38"/>
        <v>febrero</v>
      </c>
      <c r="BY505" s="23" t="s">
        <v>113</v>
      </c>
      <c r="BZ505" s="23" t="s">
        <v>113</v>
      </c>
      <c r="CA505" s="23" t="s">
        <v>113</v>
      </c>
      <c r="CB505" t="s">
        <v>117</v>
      </c>
      <c r="CC505" t="s">
        <v>118</v>
      </c>
    </row>
    <row r="506" spans="1:81" x14ac:dyDescent="0.25">
      <c r="A506" s="23">
        <v>2024</v>
      </c>
      <c r="B506" s="25">
        <v>479</v>
      </c>
      <c r="C506" s="23" t="s">
        <v>87</v>
      </c>
      <c r="D506" t="s">
        <v>88</v>
      </c>
      <c r="E506" t="s">
        <v>89</v>
      </c>
      <c r="F506" t="s">
        <v>90</v>
      </c>
      <c r="G506" t="s">
        <v>91</v>
      </c>
      <c r="H506" s="23" t="s">
        <v>92</v>
      </c>
      <c r="I506" s="23" t="s">
        <v>93</v>
      </c>
      <c r="J506" t="s">
        <v>3669</v>
      </c>
      <c r="K506" s="23" t="s">
        <v>95</v>
      </c>
      <c r="L506" s="20" t="s">
        <v>3670</v>
      </c>
      <c r="M506" s="28" t="s">
        <v>3671</v>
      </c>
      <c r="N506" s="23"/>
      <c r="O506" s="23" t="s">
        <v>98</v>
      </c>
      <c r="P506" s="20" t="s">
        <v>2785</v>
      </c>
      <c r="Q506" s="20" t="s">
        <v>100</v>
      </c>
      <c r="R506" t="s">
        <v>3672</v>
      </c>
      <c r="S506" t="s">
        <v>3673</v>
      </c>
      <c r="T506" t="s">
        <v>3674</v>
      </c>
      <c r="U506" s="29">
        <v>30220200</v>
      </c>
      <c r="V506" s="29">
        <v>30220200</v>
      </c>
      <c r="W506" s="60">
        <v>3357800</v>
      </c>
      <c r="X506" s="60">
        <v>0</v>
      </c>
      <c r="Y506" s="23" t="s">
        <v>104</v>
      </c>
      <c r="Z506" t="s">
        <v>98</v>
      </c>
      <c r="AA506" t="s">
        <v>105</v>
      </c>
      <c r="AB506" s="30">
        <f>+Tabla3[[#This Row],[VALOR DEL CONTRATO
(EN NUMEROS)]]-Tabla3[[#This Row],[VALOR RECURSOS (MADS/FONAM)]]</f>
        <v>0</v>
      </c>
      <c r="AC506" s="30"/>
      <c r="AD506" s="30"/>
      <c r="AE506" s="24">
        <v>3324</v>
      </c>
      <c r="AF506" s="61">
        <v>45294</v>
      </c>
      <c r="AG506" s="23">
        <v>74724</v>
      </c>
      <c r="AH506" s="53">
        <v>45330</v>
      </c>
      <c r="AI506" s="32" t="s">
        <v>106</v>
      </c>
      <c r="AJ506" t="s">
        <v>958</v>
      </c>
      <c r="AK506" s="33"/>
      <c r="AL506" t="s">
        <v>98</v>
      </c>
      <c r="AM506" s="26">
        <v>45328</v>
      </c>
      <c r="AN506" s="23" t="s">
        <v>108</v>
      </c>
      <c r="AO506" s="23" t="s">
        <v>1829</v>
      </c>
      <c r="AP506" t="s">
        <v>109</v>
      </c>
      <c r="AQ506" t="s">
        <v>959</v>
      </c>
      <c r="AR506" t="s">
        <v>1830</v>
      </c>
      <c r="AS506" t="s">
        <v>100</v>
      </c>
      <c r="AT506" s="23">
        <v>80111600</v>
      </c>
      <c r="AU506" s="41" t="s">
        <v>3675</v>
      </c>
      <c r="AV506" s="23" t="s">
        <v>113</v>
      </c>
      <c r="AW506" s="20" t="s">
        <v>114</v>
      </c>
      <c r="AX506" s="53">
        <v>45329</v>
      </c>
      <c r="AY506" s="23" t="s">
        <v>144</v>
      </c>
      <c r="AZ506" s="53">
        <v>45329</v>
      </c>
      <c r="BA506" s="26">
        <v>45331</v>
      </c>
      <c r="BB506" s="62">
        <v>45604</v>
      </c>
      <c r="BC506" s="35">
        <f>+Tabla3[[#This Row],[FECHA TERMINACION
(INICIAL)]]-Tabla3[[#This Row],[FECHA INICIO]]</f>
        <v>273</v>
      </c>
      <c r="BD506" s="65">
        <f>+Tabla3[[#This Row],[PLAZO DE EJECUCIÓN EN DÍAS (INICIAL)]]/30</f>
        <v>9.1</v>
      </c>
      <c r="BE506" t="s">
        <v>2790</v>
      </c>
      <c r="BF506" s="29">
        <f>+[1]BD_2!E508</f>
        <v>0</v>
      </c>
      <c r="BG506" s="29">
        <f>[1]BD_2!BA508</f>
        <v>5820187</v>
      </c>
      <c r="BH506" s="23">
        <f>[1]BD_2!CF508</f>
        <v>52</v>
      </c>
      <c r="BI506" s="23">
        <f>+COUNTIF(Tabla3[[#This Row],[VALOR REDUCIDO]:[TOTAL TIEMPO PRORROGADO EN DÍAS
]],"&lt;&gt;0")</f>
        <v>2</v>
      </c>
      <c r="BJ506" s="23" t="str">
        <f>+[1]BD_2!CG508</f>
        <v>2 NO</v>
      </c>
      <c r="BK506" s="26" t="str">
        <f>[1]BD_2!CL508</f>
        <v>2 NO</v>
      </c>
      <c r="BL506" s="23" t="s">
        <v>98</v>
      </c>
      <c r="BM506">
        <f t="shared" si="39"/>
        <v>325</v>
      </c>
      <c r="BN506" s="36">
        <f t="shared" si="40"/>
        <v>45331</v>
      </c>
      <c r="BO506" s="36">
        <f t="shared" si="41"/>
        <v>45656</v>
      </c>
      <c r="BP506" s="37" t="e">
        <f>IF(((#REF!-$BN506)/($BO506-$BN506))&gt;=100%,100%,((#REF!-$BN506)/($BO506-$BN506)))</f>
        <v>#REF!</v>
      </c>
      <c r="BQ506" s="29">
        <f t="shared" si="42"/>
        <v>36040387</v>
      </c>
      <c r="BR506" s="23" t="e">
        <f>+IF(BK506="1 SI","FINALIZADO",IF($BO506&lt;=#REF!,"FINALIZADO","EJECUCIÓN"))</f>
        <v>#REF!</v>
      </c>
      <c r="BS506" s="23">
        <v>36040386</v>
      </c>
      <c r="BT506" s="23">
        <f>+Tabla3[[#This Row],[VALOR TOTAL DE CONTRATO (ANTES DE LIQUIDACIÓN - LIBERACIÓN DE SALDOS)]]-Tabla3[[#This Row],[RECURSO TOTALES DESEMBOLSADOS]]</f>
        <v>1</v>
      </c>
      <c r="BU506" s="66"/>
      <c r="BW506" s="23" t="s">
        <v>98</v>
      </c>
      <c r="BX506" s="23" t="str">
        <f t="shared" si="38"/>
        <v>febrero</v>
      </c>
      <c r="BY506" s="23" t="s">
        <v>113</v>
      </c>
      <c r="BZ506" s="23" t="s">
        <v>113</v>
      </c>
      <c r="CA506" s="23" t="s">
        <v>113</v>
      </c>
      <c r="CB506" t="s">
        <v>117</v>
      </c>
      <c r="CC506" t="s">
        <v>118</v>
      </c>
    </row>
    <row r="507" spans="1:81" x14ac:dyDescent="0.25">
      <c r="A507" s="23">
        <v>2024</v>
      </c>
      <c r="B507" s="25">
        <v>480</v>
      </c>
      <c r="C507" s="23" t="s">
        <v>87</v>
      </c>
      <c r="D507" t="s">
        <v>88</v>
      </c>
      <c r="E507" t="s">
        <v>89</v>
      </c>
      <c r="F507" t="s">
        <v>90</v>
      </c>
      <c r="G507" t="s">
        <v>91</v>
      </c>
      <c r="H507" s="23" t="s">
        <v>92</v>
      </c>
      <c r="I507" s="23" t="s">
        <v>119</v>
      </c>
      <c r="J507" t="s">
        <v>3676</v>
      </c>
      <c r="K507" s="23" t="s">
        <v>95</v>
      </c>
      <c r="L507" s="20" t="s">
        <v>358</v>
      </c>
      <c r="M507" s="28" t="s">
        <v>3677</v>
      </c>
      <c r="N507" s="23"/>
      <c r="O507" s="23" t="s">
        <v>98</v>
      </c>
      <c r="P507" s="20" t="s">
        <v>1514</v>
      </c>
      <c r="Q507" s="20" t="s">
        <v>1514</v>
      </c>
      <c r="R507" t="s">
        <v>3678</v>
      </c>
      <c r="S507" t="s">
        <v>3679</v>
      </c>
      <c r="T507" t="s">
        <v>3680</v>
      </c>
      <c r="U507" s="29">
        <v>91018667</v>
      </c>
      <c r="V507" s="29">
        <v>91018667</v>
      </c>
      <c r="W507" s="60">
        <v>8480000</v>
      </c>
      <c r="X507" s="60">
        <v>0</v>
      </c>
      <c r="Y507" s="23" t="s">
        <v>104</v>
      </c>
      <c r="Z507" t="s">
        <v>98</v>
      </c>
      <c r="AA507" t="s">
        <v>105</v>
      </c>
      <c r="AB507" s="30">
        <f>+Tabla3[[#This Row],[VALOR DEL CONTRATO
(EN NUMEROS)]]-Tabla3[[#This Row],[VALOR RECURSOS (MADS/FONAM)]]</f>
        <v>0</v>
      </c>
      <c r="AC507" s="30"/>
      <c r="AD507" s="30"/>
      <c r="AE507" s="24">
        <v>9024</v>
      </c>
      <c r="AF507" s="61">
        <v>45300</v>
      </c>
      <c r="AG507" s="23">
        <v>73624</v>
      </c>
      <c r="AH507" s="53">
        <v>45329</v>
      </c>
      <c r="AI507" s="32" t="s">
        <v>106</v>
      </c>
      <c r="AJ507" t="s">
        <v>1465</v>
      </c>
      <c r="AK507" s="33"/>
      <c r="AL507" t="s">
        <v>98</v>
      </c>
      <c r="AM507" s="26">
        <v>45328</v>
      </c>
      <c r="AN507" s="23" t="s">
        <v>108</v>
      </c>
      <c r="AO507" s="23" t="s">
        <v>1829</v>
      </c>
      <c r="AP507" t="s">
        <v>109</v>
      </c>
      <c r="AQ507" t="s">
        <v>3681</v>
      </c>
      <c r="AR507" t="s">
        <v>3472</v>
      </c>
      <c r="AS507" t="s">
        <v>1514</v>
      </c>
      <c r="AT507" s="23">
        <v>80111600</v>
      </c>
      <c r="AU507" s="20" t="s">
        <v>3682</v>
      </c>
      <c r="AV507" s="23" t="s">
        <v>113</v>
      </c>
      <c r="AW507" s="20" t="s">
        <v>114</v>
      </c>
      <c r="AX507" s="53">
        <v>45328</v>
      </c>
      <c r="AY507" s="23" t="s">
        <v>115</v>
      </c>
      <c r="AZ507" s="53">
        <v>45328</v>
      </c>
      <c r="BA507" s="26">
        <v>45329</v>
      </c>
      <c r="BB507" s="62">
        <v>45654</v>
      </c>
      <c r="BC507" s="35">
        <f>+Tabla3[[#This Row],[FECHA TERMINACION
(INICIAL)]]-Tabla3[[#This Row],[FECHA INICIO]]</f>
        <v>325</v>
      </c>
      <c r="BD507" s="65">
        <f>+Tabla3[[#This Row],[PLAZO DE EJECUCIÓN EN DÍAS (INICIAL)]]/30</f>
        <v>10.833333333333334</v>
      </c>
      <c r="BE507" t="s">
        <v>3683</v>
      </c>
      <c r="BF507" s="29">
        <f>+[1]BD_2!E509</f>
        <v>0</v>
      </c>
      <c r="BG507" s="29">
        <f>[1]BD_2!BA509</f>
        <v>0</v>
      </c>
      <c r="BH507" s="23">
        <f>[1]BD_2!CF509</f>
        <v>0</v>
      </c>
      <c r="BI507" s="23">
        <f>+COUNTIF(Tabla3[[#This Row],[VALOR REDUCIDO]:[TOTAL TIEMPO PRORROGADO EN DÍAS
]],"&lt;&gt;0")</f>
        <v>0</v>
      </c>
      <c r="BJ507" s="23" t="str">
        <f>+[1]BD_2!CG509</f>
        <v>2 NO</v>
      </c>
      <c r="BK507" s="26" t="str">
        <f>[1]BD_2!CL509</f>
        <v>2 NO</v>
      </c>
      <c r="BL507" s="23" t="s">
        <v>98</v>
      </c>
      <c r="BM507">
        <f t="shared" si="39"/>
        <v>325</v>
      </c>
      <c r="BN507" s="36">
        <f t="shared" si="40"/>
        <v>45329</v>
      </c>
      <c r="BO507" s="36">
        <f t="shared" si="41"/>
        <v>45654</v>
      </c>
      <c r="BP507" s="37" t="e">
        <f>IF(((#REF!-$BN507)/($BO507-$BN507))&gt;=100%,100%,((#REF!-$BN507)/($BO507-$BN507)))</f>
        <v>#REF!</v>
      </c>
      <c r="BQ507" s="29">
        <f t="shared" si="42"/>
        <v>91018667</v>
      </c>
      <c r="BR507" s="23" t="e">
        <f>+IF(BK507="1 SI","FINALIZADO",IF($BO507&lt;=#REF!,"FINALIZADO","EJECUCIÓN"))</f>
        <v>#REF!</v>
      </c>
      <c r="BS507" s="23">
        <v>91018667</v>
      </c>
      <c r="BT507" s="23">
        <f>+Tabla3[[#This Row],[VALOR TOTAL DE CONTRATO (ANTES DE LIQUIDACIÓN - LIBERACIÓN DE SALDOS)]]-Tabla3[[#This Row],[RECURSO TOTALES DESEMBOLSADOS]]</f>
        <v>0</v>
      </c>
      <c r="BU507" s="66"/>
      <c r="BW507" s="23" t="s">
        <v>98</v>
      </c>
      <c r="BX507" s="23" t="str">
        <f t="shared" si="38"/>
        <v>febrero</v>
      </c>
      <c r="BY507" s="23" t="s">
        <v>113</v>
      </c>
      <c r="BZ507" s="23" t="s">
        <v>113</v>
      </c>
      <c r="CA507" s="23" t="s">
        <v>113</v>
      </c>
      <c r="CB507" t="s">
        <v>117</v>
      </c>
      <c r="CC507" t="s">
        <v>118</v>
      </c>
    </row>
    <row r="508" spans="1:81" x14ac:dyDescent="0.25">
      <c r="A508" s="23">
        <v>2024</v>
      </c>
      <c r="B508" s="25">
        <v>481</v>
      </c>
      <c r="C508" s="23" t="s">
        <v>87</v>
      </c>
      <c r="D508" t="s">
        <v>88</v>
      </c>
      <c r="E508" t="s">
        <v>89</v>
      </c>
      <c r="F508" t="s">
        <v>90</v>
      </c>
      <c r="G508" t="s">
        <v>91</v>
      </c>
      <c r="H508" s="23" t="s">
        <v>92</v>
      </c>
      <c r="I508" s="23" t="s">
        <v>119</v>
      </c>
      <c r="J508" t="s">
        <v>3684</v>
      </c>
      <c r="K508" s="23" t="s">
        <v>95</v>
      </c>
      <c r="L508" s="20" t="s">
        <v>1550</v>
      </c>
      <c r="M508" s="28" t="s">
        <v>3685</v>
      </c>
      <c r="N508" s="23"/>
      <c r="O508" s="23" t="s">
        <v>98</v>
      </c>
      <c r="P508" s="20" t="s">
        <v>693</v>
      </c>
      <c r="Q508" s="20" t="s">
        <v>693</v>
      </c>
      <c r="R508" t="s">
        <v>3565</v>
      </c>
      <c r="S508" t="s">
        <v>3686</v>
      </c>
      <c r="T508" t="s">
        <v>3480</v>
      </c>
      <c r="U508" s="29">
        <v>69333333</v>
      </c>
      <c r="V508" s="29">
        <v>69333333</v>
      </c>
      <c r="W508" s="60">
        <v>6500000</v>
      </c>
      <c r="X508" s="60">
        <v>0</v>
      </c>
      <c r="Y508" s="23" t="s">
        <v>104</v>
      </c>
      <c r="Z508" t="s">
        <v>98</v>
      </c>
      <c r="AA508" t="s">
        <v>105</v>
      </c>
      <c r="AB508" s="30">
        <f>+Tabla3[[#This Row],[VALOR DEL CONTRATO
(EN NUMEROS)]]-Tabla3[[#This Row],[VALOR RECURSOS (MADS/FONAM)]]</f>
        <v>0</v>
      </c>
      <c r="AC508" s="30"/>
      <c r="AD508" s="30"/>
      <c r="AE508" s="24">
        <v>1924</v>
      </c>
      <c r="AF508" s="61">
        <v>45294</v>
      </c>
      <c r="AG508" s="23">
        <v>77624</v>
      </c>
      <c r="AH508" s="53">
        <v>45331</v>
      </c>
      <c r="AI508" s="32" t="s">
        <v>106</v>
      </c>
      <c r="AJ508" t="s">
        <v>1372</v>
      </c>
      <c r="AK508" s="33"/>
      <c r="AL508" t="s">
        <v>98</v>
      </c>
      <c r="AM508" s="26">
        <v>45329</v>
      </c>
      <c r="AN508" s="23" t="s">
        <v>108</v>
      </c>
      <c r="AO508" s="23" t="s">
        <v>108</v>
      </c>
      <c r="AP508" t="s">
        <v>109</v>
      </c>
      <c r="AQ508" t="s">
        <v>3687</v>
      </c>
      <c r="AR508" t="s">
        <v>3688</v>
      </c>
      <c r="AS508" t="s">
        <v>700</v>
      </c>
      <c r="AT508" s="23">
        <v>80111600</v>
      </c>
      <c r="AU508" s="20" t="s">
        <v>3689</v>
      </c>
      <c r="AV508" s="23" t="s">
        <v>113</v>
      </c>
      <c r="AW508" s="20" t="s">
        <v>114</v>
      </c>
      <c r="AX508" s="53">
        <v>45330</v>
      </c>
      <c r="AY508" s="23" t="s">
        <v>115</v>
      </c>
      <c r="AZ508" s="53">
        <v>45330</v>
      </c>
      <c r="BA508" s="26">
        <v>45331</v>
      </c>
      <c r="BB508" s="62">
        <v>45654</v>
      </c>
      <c r="BC508" s="35">
        <f>+Tabla3[[#This Row],[FECHA TERMINACION
(INICIAL)]]-Tabla3[[#This Row],[FECHA INICIO]]</f>
        <v>323</v>
      </c>
      <c r="BD508" s="65">
        <f>+Tabla3[[#This Row],[PLAZO DE EJECUCIÓN EN DÍAS (INICIAL)]]/30</f>
        <v>10.766666666666667</v>
      </c>
      <c r="BE508" t="s">
        <v>3368</v>
      </c>
      <c r="BF508" s="29">
        <f>+[1]BD_2!E510</f>
        <v>0</v>
      </c>
      <c r="BG508" s="29">
        <f>[1]BD_2!BA510</f>
        <v>0</v>
      </c>
      <c r="BH508" s="23">
        <f>[1]BD_2!CF510</f>
        <v>0</v>
      </c>
      <c r="BI508" s="23">
        <f>+COUNTIF(Tabla3[[#This Row],[VALOR REDUCIDO]:[TOTAL TIEMPO PRORROGADO EN DÍAS
]],"&lt;&gt;0")</f>
        <v>0</v>
      </c>
      <c r="BJ508" s="23" t="str">
        <f>+[1]BD_2!CG510</f>
        <v>2 NO</v>
      </c>
      <c r="BK508" s="26" t="str">
        <f>[1]BD_2!CL510</f>
        <v>2 NO</v>
      </c>
      <c r="BL508" s="23" t="s">
        <v>98</v>
      </c>
      <c r="BM508">
        <f t="shared" si="39"/>
        <v>323</v>
      </c>
      <c r="BN508" s="36">
        <f t="shared" si="40"/>
        <v>45331</v>
      </c>
      <c r="BO508" s="36">
        <f t="shared" si="41"/>
        <v>45654</v>
      </c>
      <c r="BP508" s="37" t="e">
        <f>IF(((#REF!-$BN508)/($BO508-$BN508))&gt;=100%,100%,((#REF!-$BN508)/($BO508-$BN508)))</f>
        <v>#REF!</v>
      </c>
      <c r="BQ508" s="29">
        <f t="shared" si="42"/>
        <v>69333333</v>
      </c>
      <c r="BR508" s="23" t="e">
        <f>+IF(BK508="1 SI","FINALIZADO",IF($BO508&lt;=#REF!,"FINALIZADO","EJECUCIÓN"))</f>
        <v>#REF!</v>
      </c>
      <c r="BS508" s="23">
        <v>69333333</v>
      </c>
      <c r="BT508" s="23">
        <f>+Tabla3[[#This Row],[VALOR TOTAL DE CONTRATO (ANTES DE LIQUIDACIÓN - LIBERACIÓN DE SALDOS)]]-Tabla3[[#This Row],[RECURSO TOTALES DESEMBOLSADOS]]</f>
        <v>0</v>
      </c>
      <c r="BU508" s="66"/>
      <c r="BW508" s="23" t="s">
        <v>98</v>
      </c>
      <c r="BX508" s="23" t="str">
        <f t="shared" si="38"/>
        <v>febrero</v>
      </c>
      <c r="BY508" s="23" t="s">
        <v>113</v>
      </c>
      <c r="BZ508" s="23" t="s">
        <v>113</v>
      </c>
      <c r="CA508" s="23" t="s">
        <v>113</v>
      </c>
      <c r="CB508" t="s">
        <v>117</v>
      </c>
      <c r="CC508" t="s">
        <v>118</v>
      </c>
    </row>
    <row r="509" spans="1:81" x14ac:dyDescent="0.25">
      <c r="A509" s="23">
        <v>2024</v>
      </c>
      <c r="B509" s="25">
        <v>482</v>
      </c>
      <c r="C509" s="23" t="s">
        <v>87</v>
      </c>
      <c r="D509" t="s">
        <v>88</v>
      </c>
      <c r="E509" t="s">
        <v>89</v>
      </c>
      <c r="F509" t="s">
        <v>90</v>
      </c>
      <c r="G509" t="s">
        <v>91</v>
      </c>
      <c r="H509" s="23" t="s">
        <v>92</v>
      </c>
      <c r="I509" s="23" t="s">
        <v>119</v>
      </c>
      <c r="J509" t="s">
        <v>3690</v>
      </c>
      <c r="K509" s="23" t="s">
        <v>95</v>
      </c>
      <c r="L509" s="20" t="s">
        <v>1550</v>
      </c>
      <c r="M509" s="28" t="s">
        <v>3691</v>
      </c>
      <c r="N509" s="23"/>
      <c r="O509" s="23" t="s">
        <v>98</v>
      </c>
      <c r="P509" s="20" t="s">
        <v>693</v>
      </c>
      <c r="Q509" s="20" t="s">
        <v>693</v>
      </c>
      <c r="R509" t="s">
        <v>3692</v>
      </c>
      <c r="S509" t="s">
        <v>3693</v>
      </c>
      <c r="T509" t="s">
        <v>3480</v>
      </c>
      <c r="U509" s="29">
        <v>69333333</v>
      </c>
      <c r="V509" s="29">
        <v>69333333</v>
      </c>
      <c r="W509" s="60">
        <v>6500000</v>
      </c>
      <c r="X509" s="60">
        <v>0</v>
      </c>
      <c r="Y509" s="23" t="s">
        <v>104</v>
      </c>
      <c r="Z509" t="s">
        <v>98</v>
      </c>
      <c r="AA509" t="s">
        <v>105</v>
      </c>
      <c r="AB509" s="30">
        <f>+Tabla3[[#This Row],[VALOR DEL CONTRATO
(EN NUMEROS)]]-Tabla3[[#This Row],[VALOR RECURSOS (MADS/FONAM)]]</f>
        <v>0</v>
      </c>
      <c r="AC509" s="30"/>
      <c r="AD509" s="30"/>
      <c r="AE509" s="24">
        <v>1924</v>
      </c>
      <c r="AF509" s="61">
        <v>45294</v>
      </c>
      <c r="AG509" s="23">
        <v>74924</v>
      </c>
      <c r="AH509" s="53">
        <v>45330</v>
      </c>
      <c r="AI509" s="32" t="s">
        <v>106</v>
      </c>
      <c r="AJ509" t="s">
        <v>1372</v>
      </c>
      <c r="AK509" s="33"/>
      <c r="AL509" t="s">
        <v>98</v>
      </c>
      <c r="AM509" s="26">
        <v>45328</v>
      </c>
      <c r="AN509" s="23" t="s">
        <v>108</v>
      </c>
      <c r="AO509" s="23" t="s">
        <v>108</v>
      </c>
      <c r="AP509" t="s">
        <v>109</v>
      </c>
      <c r="AQ509" t="s">
        <v>3687</v>
      </c>
      <c r="AR509" t="s">
        <v>3688</v>
      </c>
      <c r="AS509" t="s">
        <v>700</v>
      </c>
      <c r="AT509" s="23">
        <v>80111600</v>
      </c>
      <c r="AU509" s="20" t="s">
        <v>3694</v>
      </c>
      <c r="AV509" s="23" t="s">
        <v>113</v>
      </c>
      <c r="AW509" s="20" t="s">
        <v>114</v>
      </c>
      <c r="AX509" s="53">
        <v>45328</v>
      </c>
      <c r="AY509" s="23" t="s">
        <v>115</v>
      </c>
      <c r="AZ509" s="53">
        <v>45328</v>
      </c>
      <c r="BA509" s="26">
        <v>45330</v>
      </c>
      <c r="BB509" s="62">
        <v>45653</v>
      </c>
      <c r="BC509" s="35">
        <f>+Tabla3[[#This Row],[FECHA TERMINACION
(INICIAL)]]-Tabla3[[#This Row],[FECHA INICIO]]</f>
        <v>323</v>
      </c>
      <c r="BD509" s="65">
        <f>+Tabla3[[#This Row],[PLAZO DE EJECUCIÓN EN DÍAS (INICIAL)]]/30</f>
        <v>10.766666666666667</v>
      </c>
      <c r="BE509" t="s">
        <v>3376</v>
      </c>
      <c r="BF509" s="29">
        <f>+[1]BD_2!E511</f>
        <v>0</v>
      </c>
      <c r="BG509" s="29">
        <f>[1]BD_2!BA511</f>
        <v>0</v>
      </c>
      <c r="BH509" s="23">
        <f>[1]BD_2!CF511</f>
        <v>0</v>
      </c>
      <c r="BI509" s="23">
        <f>+COUNTIF(Tabla3[[#This Row],[VALOR REDUCIDO]:[TOTAL TIEMPO PRORROGADO EN DÍAS
]],"&lt;&gt;0")</f>
        <v>0</v>
      </c>
      <c r="BJ509" s="23" t="str">
        <f>+[1]BD_2!CG511</f>
        <v>2 NO</v>
      </c>
      <c r="BK509" s="26" t="str">
        <f>[1]BD_2!CL511</f>
        <v>2 NO</v>
      </c>
      <c r="BL509" s="23" t="s">
        <v>98</v>
      </c>
      <c r="BM509">
        <f t="shared" si="39"/>
        <v>323</v>
      </c>
      <c r="BN509" s="36">
        <f t="shared" si="40"/>
        <v>45330</v>
      </c>
      <c r="BO509" s="36">
        <f t="shared" si="41"/>
        <v>45653</v>
      </c>
      <c r="BP509" s="37" t="e">
        <f>IF(((#REF!-$BN509)/($BO509-$BN509))&gt;=100%,100%,((#REF!-$BN509)/($BO509-$BN509)))</f>
        <v>#REF!</v>
      </c>
      <c r="BQ509" s="29">
        <f t="shared" si="42"/>
        <v>69333333</v>
      </c>
      <c r="BR509" s="23" t="e">
        <f>+IF(BK509="1 SI","FINALIZADO",IF($BO509&lt;=#REF!,"FINALIZADO","EJECUCIÓN"))</f>
        <v>#REF!</v>
      </c>
      <c r="BS509" s="23">
        <v>69333333</v>
      </c>
      <c r="BT509" s="23">
        <f>+Tabla3[[#This Row],[VALOR TOTAL DE CONTRATO (ANTES DE LIQUIDACIÓN - LIBERACIÓN DE SALDOS)]]-Tabla3[[#This Row],[RECURSO TOTALES DESEMBOLSADOS]]</f>
        <v>0</v>
      </c>
      <c r="BU509" s="66"/>
      <c r="BW509" s="23" t="s">
        <v>98</v>
      </c>
      <c r="BX509" s="23" t="str">
        <f t="shared" si="38"/>
        <v>febrero</v>
      </c>
      <c r="BY509" s="23" t="s">
        <v>113</v>
      </c>
      <c r="BZ509" s="23" t="s">
        <v>113</v>
      </c>
      <c r="CA509" s="23" t="s">
        <v>113</v>
      </c>
      <c r="CB509" t="s">
        <v>117</v>
      </c>
      <c r="CC509" t="s">
        <v>118</v>
      </c>
    </row>
    <row r="510" spans="1:81" x14ac:dyDescent="0.25">
      <c r="A510" s="23">
        <v>2024</v>
      </c>
      <c r="B510" s="25">
        <v>483</v>
      </c>
      <c r="C510" s="23" t="s">
        <v>87</v>
      </c>
      <c r="D510" t="s">
        <v>88</v>
      </c>
      <c r="E510" t="s">
        <v>89</v>
      </c>
      <c r="F510" t="s">
        <v>90</v>
      </c>
      <c r="G510" t="s">
        <v>91</v>
      </c>
      <c r="H510" s="23" t="s">
        <v>92</v>
      </c>
      <c r="I510" s="23" t="s">
        <v>119</v>
      </c>
      <c r="J510" t="s">
        <v>3695</v>
      </c>
      <c r="K510" s="23" t="s">
        <v>95</v>
      </c>
      <c r="L510" s="20" t="s">
        <v>1550</v>
      </c>
      <c r="M510" s="28" t="s">
        <v>3696</v>
      </c>
      <c r="N510" s="23"/>
      <c r="O510" s="23" t="s">
        <v>98</v>
      </c>
      <c r="P510" s="20" t="s">
        <v>693</v>
      </c>
      <c r="Q510" s="20" t="s">
        <v>693</v>
      </c>
      <c r="R510" t="s">
        <v>3565</v>
      </c>
      <c r="S510" t="s">
        <v>3697</v>
      </c>
      <c r="T510" t="s">
        <v>3698</v>
      </c>
      <c r="U510" s="29">
        <v>93333333</v>
      </c>
      <c r="V510" s="29">
        <v>93333333</v>
      </c>
      <c r="W510" s="60">
        <v>8750000</v>
      </c>
      <c r="X510" s="60">
        <v>0</v>
      </c>
      <c r="Y510" s="23" t="s">
        <v>104</v>
      </c>
      <c r="Z510" t="s">
        <v>98</v>
      </c>
      <c r="AA510" t="s">
        <v>105</v>
      </c>
      <c r="AB510" s="30">
        <f>+Tabla3[[#This Row],[VALOR DEL CONTRATO
(EN NUMEROS)]]-Tabla3[[#This Row],[VALOR RECURSOS (MADS/FONAM)]]</f>
        <v>0</v>
      </c>
      <c r="AC510" s="30"/>
      <c r="AD510" s="30"/>
      <c r="AE510" s="24">
        <v>1924</v>
      </c>
      <c r="AF510" s="61">
        <v>45294</v>
      </c>
      <c r="AG510" s="23">
        <v>78524</v>
      </c>
      <c r="AH510" s="53">
        <v>45331</v>
      </c>
      <c r="AI510" s="32" t="s">
        <v>106</v>
      </c>
      <c r="AJ510" t="s">
        <v>1372</v>
      </c>
      <c r="AK510" s="33"/>
      <c r="AL510" t="s">
        <v>98</v>
      </c>
      <c r="AM510" s="26">
        <v>45328</v>
      </c>
      <c r="AN510" s="23" t="s">
        <v>108</v>
      </c>
      <c r="AO510" s="23" t="s">
        <v>108</v>
      </c>
      <c r="AP510" t="s">
        <v>109</v>
      </c>
      <c r="AQ510" t="s">
        <v>3084</v>
      </c>
      <c r="AR510" t="s">
        <v>3085</v>
      </c>
      <c r="AS510" t="s">
        <v>700</v>
      </c>
      <c r="AT510" s="23">
        <v>80111600</v>
      </c>
      <c r="AU510" s="20" t="s">
        <v>3699</v>
      </c>
      <c r="AV510" s="23" t="s">
        <v>113</v>
      </c>
      <c r="AW510" s="20" t="s">
        <v>114</v>
      </c>
      <c r="AX510" s="53">
        <v>45328</v>
      </c>
      <c r="AY510" s="23" t="s">
        <v>115</v>
      </c>
      <c r="AZ510" s="53">
        <v>45328</v>
      </c>
      <c r="BA510" s="26">
        <v>45331</v>
      </c>
      <c r="BB510" s="62">
        <v>45654</v>
      </c>
      <c r="BC510" s="35">
        <f>+Tabla3[[#This Row],[FECHA TERMINACION
(INICIAL)]]-Tabla3[[#This Row],[FECHA INICIO]]</f>
        <v>323</v>
      </c>
      <c r="BD510" s="65">
        <f>+Tabla3[[#This Row],[PLAZO DE EJECUCIÓN EN DÍAS (INICIAL)]]/30</f>
        <v>10.766666666666667</v>
      </c>
      <c r="BE510" t="s">
        <v>3376</v>
      </c>
      <c r="BF510" s="29">
        <f>+[1]BD_2!E512</f>
        <v>0</v>
      </c>
      <c r="BG510" s="29">
        <f>[1]BD_2!BA512</f>
        <v>0</v>
      </c>
      <c r="BH510" s="23">
        <f>[1]BD_2!CF512</f>
        <v>0</v>
      </c>
      <c r="BI510" s="23">
        <f>+COUNTIF(Tabla3[[#This Row],[VALOR REDUCIDO]:[TOTAL TIEMPO PRORROGADO EN DÍAS
]],"&lt;&gt;0")</f>
        <v>0</v>
      </c>
      <c r="BJ510" s="23" t="str">
        <f>+[1]BD_2!CG512</f>
        <v>2 NO</v>
      </c>
      <c r="BK510" s="26" t="str">
        <f>[1]BD_2!CL512</f>
        <v>2 NO</v>
      </c>
      <c r="BL510" s="23" t="s">
        <v>98</v>
      </c>
      <c r="BM510">
        <f t="shared" si="39"/>
        <v>323</v>
      </c>
      <c r="BN510" s="36">
        <f t="shared" si="40"/>
        <v>45331</v>
      </c>
      <c r="BO510" s="36">
        <f t="shared" si="41"/>
        <v>45654</v>
      </c>
      <c r="BP510" s="37" t="e">
        <f>IF(((#REF!-$BN510)/($BO510-$BN510))&gt;=100%,100%,((#REF!-$BN510)/($BO510-$BN510)))</f>
        <v>#REF!</v>
      </c>
      <c r="BQ510" s="29">
        <f t="shared" si="42"/>
        <v>93333333</v>
      </c>
      <c r="BR510" s="23" t="e">
        <f>+IF(BK510="1 SI","FINALIZADO",IF($BO510&lt;=#REF!,"FINALIZADO","EJECUCIÓN"))</f>
        <v>#REF!</v>
      </c>
      <c r="BS510" s="23">
        <v>93333333</v>
      </c>
      <c r="BT510" s="23">
        <f>+Tabla3[[#This Row],[VALOR TOTAL DE CONTRATO (ANTES DE LIQUIDACIÓN - LIBERACIÓN DE SALDOS)]]-Tabla3[[#This Row],[RECURSO TOTALES DESEMBOLSADOS]]</f>
        <v>0</v>
      </c>
      <c r="BU510" s="66"/>
      <c r="BW510" s="23" t="s">
        <v>98</v>
      </c>
      <c r="BX510" s="23" t="str">
        <f t="shared" si="38"/>
        <v>febrero</v>
      </c>
      <c r="BY510" s="23" t="s">
        <v>113</v>
      </c>
      <c r="BZ510" s="23" t="s">
        <v>113</v>
      </c>
      <c r="CA510" s="23" t="s">
        <v>113</v>
      </c>
      <c r="CB510" t="s">
        <v>117</v>
      </c>
      <c r="CC510" t="s">
        <v>118</v>
      </c>
    </row>
    <row r="511" spans="1:81" x14ac:dyDescent="0.25">
      <c r="A511" s="23">
        <v>2024</v>
      </c>
      <c r="B511" s="25">
        <v>484</v>
      </c>
      <c r="C511" s="23" t="s">
        <v>87</v>
      </c>
      <c r="D511" t="s">
        <v>88</v>
      </c>
      <c r="E511" t="s">
        <v>89</v>
      </c>
      <c r="F511" t="s">
        <v>90</v>
      </c>
      <c r="G511" t="s">
        <v>91</v>
      </c>
      <c r="H511" s="23" t="s">
        <v>92</v>
      </c>
      <c r="I511" s="23" t="s">
        <v>119</v>
      </c>
      <c r="J511" t="s">
        <v>3700</v>
      </c>
      <c r="K511" s="23" t="s">
        <v>95</v>
      </c>
      <c r="L511" s="20" t="s">
        <v>3701</v>
      </c>
      <c r="M511" s="28" t="s">
        <v>3702</v>
      </c>
      <c r="N511" s="23"/>
      <c r="O511" s="23" t="s">
        <v>98</v>
      </c>
      <c r="P511" s="20" t="s">
        <v>693</v>
      </c>
      <c r="Q511" s="20" t="s">
        <v>693</v>
      </c>
      <c r="R511" t="s">
        <v>3703</v>
      </c>
      <c r="S511" t="s">
        <v>3704</v>
      </c>
      <c r="T511" t="s">
        <v>3705</v>
      </c>
      <c r="U511" s="29">
        <v>70000000</v>
      </c>
      <c r="V511" s="29">
        <v>70000000</v>
      </c>
      <c r="W511" s="60">
        <v>6562500</v>
      </c>
      <c r="X511" s="60">
        <v>0</v>
      </c>
      <c r="Y511" s="23" t="s">
        <v>104</v>
      </c>
      <c r="Z511" t="s">
        <v>98</v>
      </c>
      <c r="AA511" t="s">
        <v>105</v>
      </c>
      <c r="AB511" s="30">
        <f>+Tabla3[[#This Row],[VALOR DEL CONTRATO
(EN NUMEROS)]]-Tabla3[[#This Row],[VALOR RECURSOS (MADS/FONAM)]]</f>
        <v>0</v>
      </c>
      <c r="AC511" s="30"/>
      <c r="AD511" s="30"/>
      <c r="AE511" s="24">
        <v>2624</v>
      </c>
      <c r="AF511" s="61">
        <v>45294</v>
      </c>
      <c r="AG511" s="23">
        <v>84124</v>
      </c>
      <c r="AH511" s="53">
        <v>45334</v>
      </c>
      <c r="AI511" s="32" t="s">
        <v>106</v>
      </c>
      <c r="AJ511" t="s">
        <v>2030</v>
      </c>
      <c r="AK511" s="33"/>
      <c r="AL511" t="s">
        <v>98</v>
      </c>
      <c r="AM511" s="26">
        <v>45328</v>
      </c>
      <c r="AN511" s="23" t="s">
        <v>108</v>
      </c>
      <c r="AO511" s="23" t="s">
        <v>108</v>
      </c>
      <c r="AP511" t="s">
        <v>109</v>
      </c>
      <c r="AQ511" t="s">
        <v>2281</v>
      </c>
      <c r="AR511" t="s">
        <v>2282</v>
      </c>
      <c r="AS511" t="s">
        <v>700</v>
      </c>
      <c r="AT511" s="23">
        <v>80111600</v>
      </c>
      <c r="AU511" s="41" t="s">
        <v>3706</v>
      </c>
      <c r="AV511" s="23" t="s">
        <v>113</v>
      </c>
      <c r="AW511" s="20" t="s">
        <v>114</v>
      </c>
      <c r="AX511" s="26">
        <v>45329</v>
      </c>
      <c r="AY511" s="20" t="s">
        <v>115</v>
      </c>
      <c r="AZ511" s="26">
        <v>45329</v>
      </c>
      <c r="BA511" s="26">
        <v>45334</v>
      </c>
      <c r="BB511" s="62">
        <v>45656</v>
      </c>
      <c r="BC511" s="35">
        <f>+Tabla3[[#This Row],[FECHA TERMINACION
(INICIAL)]]-Tabla3[[#This Row],[FECHA INICIO]]</f>
        <v>322</v>
      </c>
      <c r="BD511" s="65">
        <f>+Tabla3[[#This Row],[PLAZO DE EJECUCIÓN EN DÍAS (INICIAL)]]/30</f>
        <v>10.733333333333333</v>
      </c>
      <c r="BE511" t="s">
        <v>3707</v>
      </c>
      <c r="BF511" s="29">
        <f>+[1]BD_2!E513</f>
        <v>218750</v>
      </c>
      <c r="BG511" s="29">
        <f>[1]BD_2!BA513</f>
        <v>0</v>
      </c>
      <c r="BH511" s="23">
        <f>[1]BD_2!CF513</f>
        <v>0</v>
      </c>
      <c r="BI511" s="23">
        <f>+COUNTIF(Tabla3[[#This Row],[VALOR REDUCIDO]:[TOTAL TIEMPO PRORROGADO EN DÍAS
]],"&lt;&gt;0")</f>
        <v>1</v>
      </c>
      <c r="BJ511" s="23" t="str">
        <f>+[1]BD_2!CG513</f>
        <v>2 NO</v>
      </c>
      <c r="BK511" s="26" t="str">
        <f>[1]BD_2!CL513</f>
        <v>2 NO</v>
      </c>
      <c r="BL511" s="23" t="s">
        <v>98</v>
      </c>
      <c r="BM511">
        <f t="shared" si="39"/>
        <v>322</v>
      </c>
      <c r="BN511" s="36">
        <f t="shared" si="40"/>
        <v>45334</v>
      </c>
      <c r="BO511" s="36">
        <f t="shared" si="41"/>
        <v>45656</v>
      </c>
      <c r="BP511" s="37" t="e">
        <f>IF(((#REF!-$BN511)/($BO511-$BN511))&gt;=100%,100%,((#REF!-$BN511)/($BO511-$BN511)))</f>
        <v>#REF!</v>
      </c>
      <c r="BQ511" s="29">
        <f t="shared" si="42"/>
        <v>69781250</v>
      </c>
      <c r="BR511" s="23" t="e">
        <f>+IF(BK511="1 SI","FINALIZADO",IF($BO511&lt;=#REF!,"FINALIZADO","EJECUCIÓN"))</f>
        <v>#REF!</v>
      </c>
      <c r="BS511" s="23">
        <v>69781250</v>
      </c>
      <c r="BT511" s="23">
        <f>+Tabla3[[#This Row],[VALOR TOTAL DE CONTRATO (ANTES DE LIQUIDACIÓN - LIBERACIÓN DE SALDOS)]]-Tabla3[[#This Row],[RECURSO TOTALES DESEMBOLSADOS]]</f>
        <v>0</v>
      </c>
      <c r="BU511" s="66"/>
      <c r="BW511" s="23" t="s">
        <v>98</v>
      </c>
      <c r="BX511" s="23" t="str">
        <f t="shared" si="38"/>
        <v>febrero</v>
      </c>
      <c r="BY511" s="23" t="s">
        <v>113</v>
      </c>
      <c r="BZ511" s="23" t="s">
        <v>113</v>
      </c>
      <c r="CA511" s="23" t="s">
        <v>113</v>
      </c>
      <c r="CB511" t="s">
        <v>117</v>
      </c>
      <c r="CC511" t="s">
        <v>118</v>
      </c>
    </row>
    <row r="512" spans="1:81" x14ac:dyDescent="0.25">
      <c r="A512" s="23">
        <v>2024</v>
      </c>
      <c r="B512" s="25">
        <v>485</v>
      </c>
      <c r="C512" s="23" t="s">
        <v>87</v>
      </c>
      <c r="D512" t="s">
        <v>88</v>
      </c>
      <c r="E512" t="s">
        <v>89</v>
      </c>
      <c r="F512" t="s">
        <v>90</v>
      </c>
      <c r="G512" t="s">
        <v>91</v>
      </c>
      <c r="H512" s="23" t="s">
        <v>92</v>
      </c>
      <c r="I512" s="23" t="s">
        <v>119</v>
      </c>
      <c r="J512" t="s">
        <v>3708</v>
      </c>
      <c r="K512" s="23" t="s">
        <v>95</v>
      </c>
      <c r="L512" s="20" t="s">
        <v>997</v>
      </c>
      <c r="M512" s="28" t="s">
        <v>3709</v>
      </c>
      <c r="N512" s="23"/>
      <c r="O512" s="23" t="s">
        <v>98</v>
      </c>
      <c r="P512" s="20" t="s">
        <v>100</v>
      </c>
      <c r="Q512" s="20" t="s">
        <v>100</v>
      </c>
      <c r="R512" t="s">
        <v>3710</v>
      </c>
      <c r="S512" t="s">
        <v>3711</v>
      </c>
      <c r="T512" t="s">
        <v>3712</v>
      </c>
      <c r="U512" s="29">
        <v>80800000</v>
      </c>
      <c r="V512" s="29">
        <v>80800000</v>
      </c>
      <c r="W512" s="60">
        <v>10100000</v>
      </c>
      <c r="X512" s="60">
        <v>0</v>
      </c>
      <c r="Y512" s="23" t="s">
        <v>104</v>
      </c>
      <c r="Z512" t="s">
        <v>98</v>
      </c>
      <c r="AA512" t="s">
        <v>105</v>
      </c>
      <c r="AB512" s="30">
        <f>+Tabla3[[#This Row],[VALOR DEL CONTRATO
(EN NUMEROS)]]-Tabla3[[#This Row],[VALOR RECURSOS (MADS/FONAM)]]</f>
        <v>0</v>
      </c>
      <c r="AC512" s="30"/>
      <c r="AD512" s="30"/>
      <c r="AE512" s="24">
        <v>2724</v>
      </c>
      <c r="AF512" s="61">
        <v>45294</v>
      </c>
      <c r="AG512" s="23">
        <v>75324</v>
      </c>
      <c r="AH512" s="53">
        <v>45330</v>
      </c>
      <c r="AI512" s="32" t="s">
        <v>106</v>
      </c>
      <c r="AJ512" t="s">
        <v>656</v>
      </c>
      <c r="AK512" s="33"/>
      <c r="AL512" t="s">
        <v>98</v>
      </c>
      <c r="AM512" s="26">
        <v>45328</v>
      </c>
      <c r="AN512" s="23" t="s">
        <v>108</v>
      </c>
      <c r="AO512" s="23" t="s">
        <v>108</v>
      </c>
      <c r="AP512" t="s">
        <v>109</v>
      </c>
      <c r="AQ512" t="s">
        <v>174</v>
      </c>
      <c r="AR512" t="s">
        <v>175</v>
      </c>
      <c r="AS512" t="s">
        <v>100</v>
      </c>
      <c r="AT512" s="23">
        <v>80111600</v>
      </c>
      <c r="AU512" s="20" t="s">
        <v>3713</v>
      </c>
      <c r="AV512" s="23" t="s">
        <v>113</v>
      </c>
      <c r="AW512" s="20" t="s">
        <v>114</v>
      </c>
      <c r="AX512" s="53">
        <v>45329</v>
      </c>
      <c r="AY512" s="23" t="s">
        <v>115</v>
      </c>
      <c r="AZ512" s="53">
        <v>45329</v>
      </c>
      <c r="BA512" s="26">
        <v>45330</v>
      </c>
      <c r="BB512" s="62">
        <v>45572</v>
      </c>
      <c r="BC512" s="35">
        <f>+Tabla3[[#This Row],[FECHA TERMINACION
(INICIAL)]]-Tabla3[[#This Row],[FECHA INICIO]]</f>
        <v>242</v>
      </c>
      <c r="BD512" s="65">
        <f>+Tabla3[[#This Row],[PLAZO DE EJECUCIÓN EN DÍAS (INICIAL)]]/30</f>
        <v>8.0666666666666664</v>
      </c>
      <c r="BE512" t="s">
        <v>3714</v>
      </c>
      <c r="BF512" s="29">
        <f>+[1]BD_2!E514</f>
        <v>0</v>
      </c>
      <c r="BG512" s="29">
        <f>[1]BD_2!BA514</f>
        <v>0</v>
      </c>
      <c r="BH512" s="23">
        <f>[1]BD_2!CF514</f>
        <v>0</v>
      </c>
      <c r="BI512" s="23">
        <f>+COUNTIF(Tabla3[[#This Row],[VALOR REDUCIDO]:[TOTAL TIEMPO PRORROGADO EN DÍAS
]],"&lt;&gt;0")</f>
        <v>0</v>
      </c>
      <c r="BJ512" s="23" t="str">
        <f>+[1]BD_2!CG514</f>
        <v>2 NO</v>
      </c>
      <c r="BK512" s="26" t="str">
        <f>[1]BD_2!CL514</f>
        <v>2 NO</v>
      </c>
      <c r="BL512" s="23" t="s">
        <v>98</v>
      </c>
      <c r="BM512">
        <f t="shared" si="39"/>
        <v>242</v>
      </c>
      <c r="BN512" s="36">
        <f t="shared" si="40"/>
        <v>45330</v>
      </c>
      <c r="BO512" s="36">
        <f t="shared" si="41"/>
        <v>45572</v>
      </c>
      <c r="BP512" s="37" t="e">
        <f>IF(((#REF!-$BN512)/($BO512-$BN512))&gt;=100%,100%,((#REF!-$BN512)/($BO512-$BN512)))</f>
        <v>#REF!</v>
      </c>
      <c r="BQ512" s="29">
        <f t="shared" si="42"/>
        <v>80800000</v>
      </c>
      <c r="BR512" s="23" t="e">
        <f>+IF(BK512="1 SI","FINALIZADO",IF($BO512&lt;=#REF!,"FINALIZADO","EJECUCIÓN"))</f>
        <v>#REF!</v>
      </c>
      <c r="BS512" s="23">
        <v>48143333</v>
      </c>
      <c r="BT512" s="23">
        <f>+Tabla3[[#This Row],[VALOR TOTAL DE CONTRATO (ANTES DE LIQUIDACIÓN - LIBERACIÓN DE SALDOS)]]-Tabla3[[#This Row],[RECURSO TOTALES DESEMBOLSADOS]]</f>
        <v>32656667</v>
      </c>
      <c r="BU512" s="66"/>
      <c r="BW512" s="23" t="s">
        <v>98</v>
      </c>
      <c r="BX512" s="23" t="str">
        <f t="shared" si="38"/>
        <v>febrero</v>
      </c>
      <c r="BY512" s="23" t="s">
        <v>113</v>
      </c>
      <c r="BZ512" s="23" t="s">
        <v>113</v>
      </c>
      <c r="CA512" s="23" t="s">
        <v>113</v>
      </c>
      <c r="CB512" t="s">
        <v>117</v>
      </c>
      <c r="CC512" t="s">
        <v>118</v>
      </c>
    </row>
    <row r="513" spans="1:81" x14ac:dyDescent="0.25">
      <c r="A513" s="23">
        <v>2024</v>
      </c>
      <c r="B513" s="25">
        <v>486</v>
      </c>
      <c r="C513" s="23" t="s">
        <v>87</v>
      </c>
      <c r="D513" t="s">
        <v>88</v>
      </c>
      <c r="E513" t="s">
        <v>89</v>
      </c>
      <c r="F513" t="s">
        <v>90</v>
      </c>
      <c r="G513" t="s">
        <v>91</v>
      </c>
      <c r="H513" s="23" t="s">
        <v>92</v>
      </c>
      <c r="I513" s="23" t="s">
        <v>119</v>
      </c>
      <c r="J513" t="s">
        <v>3715</v>
      </c>
      <c r="K513" s="23" t="s">
        <v>95</v>
      </c>
      <c r="L513" s="20" t="s">
        <v>1550</v>
      </c>
      <c r="M513" s="28" t="s">
        <v>3716</v>
      </c>
      <c r="N513" s="23"/>
      <c r="O513" s="23" t="s">
        <v>98</v>
      </c>
      <c r="P513" s="20" t="s">
        <v>693</v>
      </c>
      <c r="Q513" s="20" t="s">
        <v>693</v>
      </c>
      <c r="R513" t="s">
        <v>3565</v>
      </c>
      <c r="S513" t="s">
        <v>3717</v>
      </c>
      <c r="T513" t="s">
        <v>3374</v>
      </c>
      <c r="U513" s="29">
        <v>74666667</v>
      </c>
      <c r="V513" s="29">
        <v>74666667</v>
      </c>
      <c r="W513" s="60">
        <v>7000000</v>
      </c>
      <c r="X513" s="60">
        <v>0</v>
      </c>
      <c r="Y513" s="23" t="s">
        <v>104</v>
      </c>
      <c r="Z513" t="s">
        <v>98</v>
      </c>
      <c r="AA513" t="s">
        <v>105</v>
      </c>
      <c r="AB513" s="30">
        <f>+Tabla3[[#This Row],[VALOR DEL CONTRATO
(EN NUMEROS)]]-Tabla3[[#This Row],[VALOR RECURSOS (MADS/FONAM)]]</f>
        <v>0</v>
      </c>
      <c r="AC513" s="30"/>
      <c r="AD513" s="30"/>
      <c r="AE513" s="24">
        <v>1924</v>
      </c>
      <c r="AF513" s="61">
        <v>45294</v>
      </c>
      <c r="AG513" s="23">
        <v>78424</v>
      </c>
      <c r="AH513" s="53">
        <v>45331</v>
      </c>
      <c r="AI513" s="32" t="s">
        <v>106</v>
      </c>
      <c r="AJ513" t="s">
        <v>1372</v>
      </c>
      <c r="AK513" s="33"/>
      <c r="AL513" t="s">
        <v>98</v>
      </c>
      <c r="AM513" s="26">
        <v>45329</v>
      </c>
      <c r="AN513" s="23" t="s">
        <v>108</v>
      </c>
      <c r="AO513" s="23" t="s">
        <v>108</v>
      </c>
      <c r="AP513" t="s">
        <v>109</v>
      </c>
      <c r="AQ513" t="s">
        <v>1528</v>
      </c>
      <c r="AR513" t="s">
        <v>1529</v>
      </c>
      <c r="AS513" t="s">
        <v>700</v>
      </c>
      <c r="AT513" s="23">
        <v>80111600</v>
      </c>
      <c r="AU513" s="41" t="s">
        <v>3718</v>
      </c>
      <c r="AV513" s="23" t="s">
        <v>113</v>
      </c>
      <c r="AW513" s="20" t="s">
        <v>114</v>
      </c>
      <c r="AX513" s="53">
        <v>45330</v>
      </c>
      <c r="AY513" s="20" t="s">
        <v>115</v>
      </c>
      <c r="AZ513" s="53">
        <v>45330</v>
      </c>
      <c r="BA513" s="26">
        <v>45331</v>
      </c>
      <c r="BB513" s="62">
        <v>45654</v>
      </c>
      <c r="BC513" s="35">
        <f>+Tabla3[[#This Row],[FECHA TERMINACION
(INICIAL)]]-Tabla3[[#This Row],[FECHA INICIO]]</f>
        <v>323</v>
      </c>
      <c r="BD513" s="65">
        <f>+Tabla3[[#This Row],[PLAZO DE EJECUCIÓN EN DÍAS (INICIAL)]]/30</f>
        <v>10.766666666666667</v>
      </c>
      <c r="BE513" t="s">
        <v>3368</v>
      </c>
      <c r="BF513" s="29">
        <f>+[1]BD_2!E515</f>
        <v>0</v>
      </c>
      <c r="BG513" s="29">
        <f>[1]BD_2!BA515</f>
        <v>0</v>
      </c>
      <c r="BH513" s="23">
        <f>[1]BD_2!CF515</f>
        <v>0</v>
      </c>
      <c r="BI513" s="23">
        <f>+COUNTIF(Tabla3[[#This Row],[VALOR REDUCIDO]:[TOTAL TIEMPO PRORROGADO EN DÍAS
]],"&lt;&gt;0")</f>
        <v>0</v>
      </c>
      <c r="BJ513" s="23" t="str">
        <f>+[1]BD_2!CG515</f>
        <v>2 NO</v>
      </c>
      <c r="BK513" s="26" t="str">
        <f>[1]BD_2!CL515</f>
        <v>2 NO</v>
      </c>
      <c r="BL513" s="23" t="s">
        <v>98</v>
      </c>
      <c r="BM513">
        <f t="shared" si="39"/>
        <v>323</v>
      </c>
      <c r="BN513" s="36">
        <f t="shared" si="40"/>
        <v>45331</v>
      </c>
      <c r="BO513" s="36">
        <f t="shared" si="41"/>
        <v>45654</v>
      </c>
      <c r="BP513" s="37" t="e">
        <f>IF(((#REF!-$BN513)/($BO513-$BN513))&gt;=100%,100%,((#REF!-$BN513)/($BO513-$BN513)))</f>
        <v>#REF!</v>
      </c>
      <c r="BQ513" s="29">
        <f t="shared" si="42"/>
        <v>74666667</v>
      </c>
      <c r="BR513" s="23" t="e">
        <f>+IF(BK513="1 SI","FINALIZADO",IF($BO513&lt;=#REF!,"FINALIZADO","EJECUCIÓN"))</f>
        <v>#REF!</v>
      </c>
      <c r="BS513" s="23">
        <v>74666667</v>
      </c>
      <c r="BT513" s="23">
        <f>+Tabla3[[#This Row],[VALOR TOTAL DE CONTRATO (ANTES DE LIQUIDACIÓN - LIBERACIÓN DE SALDOS)]]-Tabla3[[#This Row],[RECURSO TOTALES DESEMBOLSADOS]]</f>
        <v>0</v>
      </c>
      <c r="BU513" s="66"/>
      <c r="BW513" s="23" t="s">
        <v>98</v>
      </c>
      <c r="BX513" s="23" t="str">
        <f t="shared" si="38"/>
        <v>febrero</v>
      </c>
      <c r="BY513" s="23" t="s">
        <v>113</v>
      </c>
      <c r="BZ513" s="23" t="s">
        <v>113</v>
      </c>
      <c r="CA513" s="23" t="s">
        <v>113</v>
      </c>
      <c r="CB513" t="s">
        <v>117</v>
      </c>
      <c r="CC513" t="s">
        <v>118</v>
      </c>
    </row>
    <row r="514" spans="1:81" x14ac:dyDescent="0.25">
      <c r="A514" s="23">
        <v>2024</v>
      </c>
      <c r="B514" s="25">
        <v>487</v>
      </c>
      <c r="C514" s="23" t="s">
        <v>87</v>
      </c>
      <c r="D514" t="s">
        <v>88</v>
      </c>
      <c r="E514" t="s">
        <v>89</v>
      </c>
      <c r="F514" t="s">
        <v>90</v>
      </c>
      <c r="G514" t="s">
        <v>91</v>
      </c>
      <c r="H514" s="23" t="s">
        <v>92</v>
      </c>
      <c r="I514" s="23" t="s">
        <v>119</v>
      </c>
      <c r="J514" t="s">
        <v>3719</v>
      </c>
      <c r="K514" s="23" t="s">
        <v>95</v>
      </c>
      <c r="L514" s="20" t="s">
        <v>1175</v>
      </c>
      <c r="M514" s="28" t="s">
        <v>3720</v>
      </c>
      <c r="N514" s="23"/>
      <c r="O514" s="23" t="s">
        <v>98</v>
      </c>
      <c r="P514" s="20" t="s">
        <v>693</v>
      </c>
      <c r="Q514" s="20" t="s">
        <v>693</v>
      </c>
      <c r="R514" t="s">
        <v>3721</v>
      </c>
      <c r="S514" t="s">
        <v>3722</v>
      </c>
      <c r="T514" t="s">
        <v>3723</v>
      </c>
      <c r="U514" s="29">
        <v>73500000</v>
      </c>
      <c r="V514" s="29">
        <v>73500000</v>
      </c>
      <c r="W514" s="60">
        <v>7000000</v>
      </c>
      <c r="X514" s="60">
        <v>0</v>
      </c>
      <c r="Y514" s="23" t="s">
        <v>104</v>
      </c>
      <c r="Z514" t="s">
        <v>98</v>
      </c>
      <c r="AA514" t="s">
        <v>105</v>
      </c>
      <c r="AB514" s="30">
        <f>+Tabla3[[#This Row],[VALOR DEL CONTRATO
(EN NUMEROS)]]-Tabla3[[#This Row],[VALOR RECURSOS (MADS/FONAM)]]</f>
        <v>0</v>
      </c>
      <c r="AC514" s="30"/>
      <c r="AD514" s="30"/>
      <c r="AE514" s="24">
        <v>3524</v>
      </c>
      <c r="AF514" s="61">
        <v>45294</v>
      </c>
      <c r="AG514" s="23">
        <v>75724</v>
      </c>
      <c r="AH514" s="53">
        <v>45330</v>
      </c>
      <c r="AI514" s="32" t="s">
        <v>106</v>
      </c>
      <c r="AJ514" t="s">
        <v>697</v>
      </c>
      <c r="AK514" s="33"/>
      <c r="AL514" t="s">
        <v>98</v>
      </c>
      <c r="AM514" s="26">
        <v>45328</v>
      </c>
      <c r="AN514" s="23" t="s">
        <v>108</v>
      </c>
      <c r="AO514" s="23" t="s">
        <v>108</v>
      </c>
      <c r="AP514" t="s">
        <v>109</v>
      </c>
      <c r="AQ514" t="s">
        <v>698</v>
      </c>
      <c r="AR514" t="s">
        <v>699</v>
      </c>
      <c r="AS514" t="s">
        <v>700</v>
      </c>
      <c r="AT514" s="23">
        <v>80111600</v>
      </c>
      <c r="AU514" s="20" t="s">
        <v>3724</v>
      </c>
      <c r="AV514" s="23" t="s">
        <v>113</v>
      </c>
      <c r="AW514" s="20" t="s">
        <v>114</v>
      </c>
      <c r="AX514" s="53">
        <v>45329</v>
      </c>
      <c r="AY514" s="23" t="s">
        <v>115</v>
      </c>
      <c r="AZ514" s="53">
        <v>45329</v>
      </c>
      <c r="BA514" s="26">
        <v>45330</v>
      </c>
      <c r="BB514" s="62">
        <v>45648</v>
      </c>
      <c r="BC514" s="35">
        <f>+Tabla3[[#This Row],[FECHA TERMINACION
(INICIAL)]]-Tabla3[[#This Row],[FECHA INICIO]]</f>
        <v>318</v>
      </c>
      <c r="BD514" s="65">
        <f>+Tabla3[[#This Row],[PLAZO DE EJECUCIÓN EN DÍAS (INICIAL)]]/30</f>
        <v>10.6</v>
      </c>
      <c r="BE514" t="s">
        <v>3725</v>
      </c>
      <c r="BF514" s="29">
        <f>+[1]BD_2!E516</f>
        <v>0</v>
      </c>
      <c r="BG514" s="29">
        <f>[1]BD_2!BA516</f>
        <v>1866667</v>
      </c>
      <c r="BH514" s="23">
        <f>[1]BD_2!CF516</f>
        <v>8</v>
      </c>
      <c r="BI514" s="23">
        <f>+COUNTIF(Tabla3[[#This Row],[VALOR REDUCIDO]:[TOTAL TIEMPO PRORROGADO EN DÍAS
]],"&lt;&gt;0")</f>
        <v>2</v>
      </c>
      <c r="BJ514" s="23" t="str">
        <f>+[1]BD_2!CG516</f>
        <v>2 NO</v>
      </c>
      <c r="BK514" s="26" t="str">
        <f>[1]BD_2!CL516</f>
        <v>2 NO</v>
      </c>
      <c r="BL514" s="23" t="s">
        <v>98</v>
      </c>
      <c r="BM514">
        <f t="shared" si="39"/>
        <v>326</v>
      </c>
      <c r="BN514" s="36">
        <f t="shared" si="40"/>
        <v>45330</v>
      </c>
      <c r="BO514" s="36">
        <f t="shared" si="41"/>
        <v>45656</v>
      </c>
      <c r="BP514" s="37" t="e">
        <f>IF(((#REF!-$BN514)/($BO514-$BN514))&gt;=100%,100%,((#REF!-$BN514)/($BO514-$BN514)))</f>
        <v>#REF!</v>
      </c>
      <c r="BQ514" s="29">
        <f t="shared" si="42"/>
        <v>75366667</v>
      </c>
      <c r="BR514" s="23" t="e">
        <f>+IF(BK514="1 SI","FINALIZADO",IF($BO514&lt;=#REF!,"FINALIZADO","EJECUCIÓN"))</f>
        <v>#REF!</v>
      </c>
      <c r="BS514" s="23">
        <v>75366667</v>
      </c>
      <c r="BT514" s="23">
        <f>+Tabla3[[#This Row],[VALOR TOTAL DE CONTRATO (ANTES DE LIQUIDACIÓN - LIBERACIÓN DE SALDOS)]]-Tabla3[[#This Row],[RECURSO TOTALES DESEMBOLSADOS]]</f>
        <v>0</v>
      </c>
      <c r="BU514" s="66"/>
      <c r="BW514" s="23" t="s">
        <v>98</v>
      </c>
      <c r="BX514" s="23" t="str">
        <f t="shared" si="38"/>
        <v>febrero</v>
      </c>
      <c r="BY514" s="23" t="s">
        <v>113</v>
      </c>
      <c r="BZ514" s="23" t="s">
        <v>113</v>
      </c>
      <c r="CA514" s="23" t="s">
        <v>113</v>
      </c>
      <c r="CB514" t="s">
        <v>117</v>
      </c>
      <c r="CC514" t="s">
        <v>118</v>
      </c>
    </row>
    <row r="515" spans="1:81" x14ac:dyDescent="0.25">
      <c r="A515" s="23">
        <v>2024</v>
      </c>
      <c r="B515" s="25">
        <v>488</v>
      </c>
      <c r="C515" s="23" t="s">
        <v>87</v>
      </c>
      <c r="D515" t="s">
        <v>88</v>
      </c>
      <c r="E515" t="s">
        <v>89</v>
      </c>
      <c r="F515" t="s">
        <v>90</v>
      </c>
      <c r="G515" t="s">
        <v>91</v>
      </c>
      <c r="H515" s="23" t="s">
        <v>92</v>
      </c>
      <c r="I515" s="23" t="s">
        <v>119</v>
      </c>
      <c r="J515" t="s">
        <v>3726</v>
      </c>
      <c r="K515" s="23" t="s">
        <v>95</v>
      </c>
      <c r="L515" s="20" t="s">
        <v>358</v>
      </c>
      <c r="M515" s="28" t="s">
        <v>3727</v>
      </c>
      <c r="N515" s="23"/>
      <c r="O515" s="23" t="s">
        <v>98</v>
      </c>
      <c r="P515" s="20" t="s">
        <v>764</v>
      </c>
      <c r="Q515" s="20" t="s">
        <v>764</v>
      </c>
      <c r="R515" t="s">
        <v>3728</v>
      </c>
      <c r="S515" t="s">
        <v>3729</v>
      </c>
      <c r="T515" t="s">
        <v>3730</v>
      </c>
      <c r="U515" s="29">
        <v>55125000</v>
      </c>
      <c r="V515" s="29">
        <v>55125000</v>
      </c>
      <c r="W515" s="60">
        <v>5250000</v>
      </c>
      <c r="X515" s="60">
        <v>0</v>
      </c>
      <c r="Y515" s="23" t="s">
        <v>104</v>
      </c>
      <c r="Z515" t="s">
        <v>98</v>
      </c>
      <c r="AA515" t="s">
        <v>105</v>
      </c>
      <c r="AB515" s="30">
        <f>+Tabla3[[#This Row],[VALOR DEL CONTRATO
(EN NUMEROS)]]-Tabla3[[#This Row],[VALOR RECURSOS (MADS/FONAM)]]</f>
        <v>0</v>
      </c>
      <c r="AC515" s="30"/>
      <c r="AD515" s="30"/>
      <c r="AE515" s="24">
        <v>6824</v>
      </c>
      <c r="AF515" s="61">
        <v>45295</v>
      </c>
      <c r="AG515" s="23">
        <v>76924</v>
      </c>
      <c r="AH515" s="53">
        <v>45330</v>
      </c>
      <c r="AI515" s="32" t="s">
        <v>106</v>
      </c>
      <c r="AJ515" t="s">
        <v>3731</v>
      </c>
      <c r="AK515" s="33"/>
      <c r="AL515" t="s">
        <v>98</v>
      </c>
      <c r="AM515" s="26">
        <v>45328</v>
      </c>
      <c r="AN515" s="23" t="s">
        <v>108</v>
      </c>
      <c r="AO515" s="23" t="s">
        <v>108</v>
      </c>
      <c r="AP515" t="s">
        <v>109</v>
      </c>
      <c r="AQ515" t="s">
        <v>769</v>
      </c>
      <c r="AR515" t="s">
        <v>770</v>
      </c>
      <c r="AS515" t="s">
        <v>771</v>
      </c>
      <c r="AT515" s="23">
        <v>80111600</v>
      </c>
      <c r="AU515" s="20" t="s">
        <v>3732</v>
      </c>
      <c r="AV515" s="23" t="s">
        <v>113</v>
      </c>
      <c r="AW515" s="20" t="s">
        <v>114</v>
      </c>
      <c r="AX515" s="53">
        <v>45329</v>
      </c>
      <c r="AY515" s="23" t="s">
        <v>115</v>
      </c>
      <c r="AZ515" s="53">
        <v>45329</v>
      </c>
      <c r="BA515" s="26">
        <v>45330</v>
      </c>
      <c r="BB515" s="62">
        <v>45648</v>
      </c>
      <c r="BC515" s="35">
        <f>+Tabla3[[#This Row],[FECHA TERMINACION
(INICIAL)]]-Tabla3[[#This Row],[FECHA INICIO]]</f>
        <v>318</v>
      </c>
      <c r="BD515" s="65">
        <f>+Tabla3[[#This Row],[PLAZO DE EJECUCIÓN EN DÍAS (INICIAL)]]/30</f>
        <v>10.6</v>
      </c>
      <c r="BE515" t="s">
        <v>2894</v>
      </c>
      <c r="BF515" s="29">
        <f>+[1]BD_2!E517</f>
        <v>0</v>
      </c>
      <c r="BG515" s="29">
        <f>[1]BD_2!BA517</f>
        <v>0</v>
      </c>
      <c r="BH515" s="23">
        <f>[1]BD_2!CF517</f>
        <v>0</v>
      </c>
      <c r="BI515" s="23">
        <f>+COUNTIF(Tabla3[[#This Row],[VALOR REDUCIDO]:[TOTAL TIEMPO PRORROGADO EN DÍAS
]],"&lt;&gt;0")</f>
        <v>0</v>
      </c>
      <c r="BJ515" s="23" t="str">
        <f>+[1]BD_2!CG517</f>
        <v>2 NO</v>
      </c>
      <c r="BK515" s="26" t="str">
        <f>[1]BD_2!CL517</f>
        <v>2 NO</v>
      </c>
      <c r="BL515" s="23" t="s">
        <v>98</v>
      </c>
      <c r="BM515">
        <f t="shared" si="39"/>
        <v>318</v>
      </c>
      <c r="BN515" s="36">
        <f t="shared" si="40"/>
        <v>45330</v>
      </c>
      <c r="BO515" s="36">
        <f t="shared" si="41"/>
        <v>45648</v>
      </c>
      <c r="BP515" s="37" t="e">
        <f>IF(((#REF!-$BN515)/($BO515-$BN515))&gt;=100%,100%,((#REF!-$BN515)/($BO515-$BN515)))</f>
        <v>#REF!</v>
      </c>
      <c r="BQ515" s="29">
        <f t="shared" si="42"/>
        <v>55125000</v>
      </c>
      <c r="BR515" s="23" t="e">
        <f>+IF(BK515="1 SI","FINALIZADO",IF($BO515&lt;=#REF!,"FINALIZADO","EJECUCIÓN"))</f>
        <v>#REF!</v>
      </c>
      <c r="BS515" s="23">
        <v>55125000</v>
      </c>
      <c r="BT515" s="23">
        <f>+Tabla3[[#This Row],[VALOR TOTAL DE CONTRATO (ANTES DE LIQUIDACIÓN - LIBERACIÓN DE SALDOS)]]-Tabla3[[#This Row],[RECURSO TOTALES DESEMBOLSADOS]]</f>
        <v>0</v>
      </c>
      <c r="BU515" s="66"/>
      <c r="BW515" s="23" t="s">
        <v>98</v>
      </c>
      <c r="BX515" s="23" t="str">
        <f t="shared" si="38"/>
        <v>febrero</v>
      </c>
      <c r="BY515" s="23" t="s">
        <v>113</v>
      </c>
      <c r="BZ515" s="23" t="s">
        <v>113</v>
      </c>
      <c r="CA515" s="23" t="s">
        <v>113</v>
      </c>
      <c r="CB515" t="s">
        <v>117</v>
      </c>
      <c r="CC515" t="s">
        <v>118</v>
      </c>
    </row>
    <row r="516" spans="1:81" x14ac:dyDescent="0.25">
      <c r="A516" s="23">
        <v>2024</v>
      </c>
      <c r="B516" s="25">
        <v>489</v>
      </c>
      <c r="C516" s="23" t="s">
        <v>87</v>
      </c>
      <c r="D516" t="s">
        <v>88</v>
      </c>
      <c r="E516" t="s">
        <v>89</v>
      </c>
      <c r="F516" t="s">
        <v>90</v>
      </c>
      <c r="G516" t="s">
        <v>91</v>
      </c>
      <c r="H516" s="23" t="s">
        <v>92</v>
      </c>
      <c r="I516" s="23" t="s">
        <v>119</v>
      </c>
      <c r="J516" t="s">
        <v>3733</v>
      </c>
      <c r="K516" s="23" t="s">
        <v>95</v>
      </c>
      <c r="L516" s="20" t="s">
        <v>1420</v>
      </c>
      <c r="M516" s="28" t="s">
        <v>3734</v>
      </c>
      <c r="N516" s="23"/>
      <c r="O516" s="23" t="s">
        <v>98</v>
      </c>
      <c r="P516" s="20" t="s">
        <v>1552</v>
      </c>
      <c r="Q516" s="20" t="s">
        <v>1552</v>
      </c>
      <c r="R516" t="s">
        <v>3735</v>
      </c>
      <c r="S516" t="s">
        <v>3736</v>
      </c>
      <c r="T516" t="s">
        <v>3737</v>
      </c>
      <c r="U516" s="29">
        <v>85358000</v>
      </c>
      <c r="V516" s="29">
        <v>85358000</v>
      </c>
      <c r="W516" s="60">
        <v>12194000</v>
      </c>
      <c r="X516" s="60">
        <v>0</v>
      </c>
      <c r="Y516" s="23" t="s">
        <v>104</v>
      </c>
      <c r="Z516" t="s">
        <v>98</v>
      </c>
      <c r="AA516" t="s">
        <v>105</v>
      </c>
      <c r="AB516" s="30">
        <f>+Tabla3[[#This Row],[VALOR DEL CONTRATO
(EN NUMEROS)]]-Tabla3[[#This Row],[VALOR RECURSOS (MADS/FONAM)]]</f>
        <v>0</v>
      </c>
      <c r="AC516" s="30"/>
      <c r="AD516" s="30"/>
      <c r="AE516" s="24">
        <v>7724</v>
      </c>
      <c r="AF516" s="61">
        <v>45295</v>
      </c>
      <c r="AG516">
        <v>77324</v>
      </c>
      <c r="AH516" s="53">
        <v>45331</v>
      </c>
      <c r="AI516" s="32" t="s">
        <v>106</v>
      </c>
      <c r="AJ516" t="s">
        <v>871</v>
      </c>
      <c r="AK516" s="33"/>
      <c r="AL516" t="s">
        <v>98</v>
      </c>
      <c r="AM516" s="26">
        <v>45329</v>
      </c>
      <c r="AN516" s="23" t="s">
        <v>108</v>
      </c>
      <c r="AO516" s="23" t="s">
        <v>108</v>
      </c>
      <c r="AP516" t="s">
        <v>109</v>
      </c>
      <c r="AQ516" t="s">
        <v>3738</v>
      </c>
      <c r="AR516" t="s">
        <v>3739</v>
      </c>
      <c r="AS516" s="20" t="s">
        <v>1552</v>
      </c>
      <c r="AT516" s="23">
        <v>80111600</v>
      </c>
      <c r="AU516" s="20" t="s">
        <v>3740</v>
      </c>
      <c r="AV516" s="23" t="s">
        <v>113</v>
      </c>
      <c r="AW516" s="20" t="s">
        <v>114</v>
      </c>
      <c r="AX516" s="53">
        <v>45330</v>
      </c>
      <c r="AY516" s="23" t="s">
        <v>144</v>
      </c>
      <c r="AZ516" s="53">
        <v>45330</v>
      </c>
      <c r="BA516" s="26">
        <v>45331</v>
      </c>
      <c r="BB516" s="62">
        <v>45543</v>
      </c>
      <c r="BC516" s="35">
        <f>+Tabla3[[#This Row],[FECHA TERMINACION
(INICIAL)]]-Tabla3[[#This Row],[FECHA INICIO]]</f>
        <v>212</v>
      </c>
      <c r="BD516" s="65">
        <f>+Tabla3[[#This Row],[PLAZO DE EJECUCIÓN EN DÍAS (INICIAL)]]/30</f>
        <v>7.0666666666666664</v>
      </c>
      <c r="BE516" t="s">
        <v>3741</v>
      </c>
      <c r="BF516" s="29">
        <f>+[1]BD_2!E518</f>
        <v>0</v>
      </c>
      <c r="BG516" s="29">
        <f>[1]BD_2!BA518</f>
        <v>41459600</v>
      </c>
      <c r="BH516" s="23">
        <f>[1]BD_2!CF518</f>
        <v>103</v>
      </c>
      <c r="BI516" s="23">
        <f>+COUNTIF(Tabla3[[#This Row],[VALOR REDUCIDO]:[TOTAL TIEMPO PRORROGADO EN DÍAS
]],"&lt;&gt;0")</f>
        <v>2</v>
      </c>
      <c r="BJ516" s="23" t="str">
        <f>+[1]BD_2!CG518</f>
        <v>2 NO</v>
      </c>
      <c r="BK516" s="26" t="str">
        <f>[1]BD_2!CL518</f>
        <v>2 NO</v>
      </c>
      <c r="BL516" s="23" t="s">
        <v>98</v>
      </c>
      <c r="BM516">
        <f t="shared" si="39"/>
        <v>315</v>
      </c>
      <c r="BN516" s="36">
        <f t="shared" si="40"/>
        <v>45331</v>
      </c>
      <c r="BO516" s="36">
        <f t="shared" si="41"/>
        <v>45646</v>
      </c>
      <c r="BP516" s="37" t="e">
        <f>IF(((#REF!-$BN516)/($BO516-$BN516))&gt;=100%,100%,((#REF!-$BN516)/($BO516-$BN516)))</f>
        <v>#REF!</v>
      </c>
      <c r="BQ516" s="29">
        <f t="shared" si="42"/>
        <v>126817600</v>
      </c>
      <c r="BR516" s="23" t="e">
        <f>+IF(BK516="1 SI","FINALIZADO",IF($BO516&lt;=#REF!,"FINALIZADO","EJECUCIÓN"))</f>
        <v>#REF!</v>
      </c>
      <c r="BS516" s="23">
        <v>126817600</v>
      </c>
      <c r="BT516" s="23">
        <f>+Tabla3[[#This Row],[VALOR TOTAL DE CONTRATO (ANTES DE LIQUIDACIÓN - LIBERACIÓN DE SALDOS)]]-Tabla3[[#This Row],[RECURSO TOTALES DESEMBOLSADOS]]</f>
        <v>0</v>
      </c>
      <c r="BU516" s="66"/>
      <c r="BW516" s="23" t="s">
        <v>98</v>
      </c>
      <c r="BX516" s="23" t="str">
        <f t="shared" ref="BX516:BX579" si="43">TEXT(AM516,"MMMM")</f>
        <v>febrero</v>
      </c>
      <c r="BY516" s="23" t="s">
        <v>113</v>
      </c>
      <c r="BZ516" s="23" t="s">
        <v>113</v>
      </c>
      <c r="CA516" s="23" t="s">
        <v>113</v>
      </c>
      <c r="CB516" t="s">
        <v>117</v>
      </c>
      <c r="CC516" t="s">
        <v>118</v>
      </c>
    </row>
    <row r="517" spans="1:81" x14ac:dyDescent="0.25">
      <c r="A517" s="23">
        <v>2024</v>
      </c>
      <c r="B517" s="25">
        <v>490</v>
      </c>
      <c r="C517" s="23" t="s">
        <v>87</v>
      </c>
      <c r="D517" t="s">
        <v>88</v>
      </c>
      <c r="E517" t="s">
        <v>89</v>
      </c>
      <c r="F517" t="s">
        <v>90</v>
      </c>
      <c r="G517" t="s">
        <v>91</v>
      </c>
      <c r="H517" s="23" t="s">
        <v>92</v>
      </c>
      <c r="I517" s="23" t="s">
        <v>119</v>
      </c>
      <c r="J517" t="s">
        <v>3742</v>
      </c>
      <c r="K517" s="23" t="s">
        <v>95</v>
      </c>
      <c r="L517" s="20" t="s">
        <v>358</v>
      </c>
      <c r="M517" s="28" t="s">
        <v>3743</v>
      </c>
      <c r="N517" s="23"/>
      <c r="O517" s="23" t="s">
        <v>98</v>
      </c>
      <c r="P517" s="20" t="s">
        <v>867</v>
      </c>
      <c r="Q517" s="20" t="s">
        <v>867</v>
      </c>
      <c r="R517" t="s">
        <v>3744</v>
      </c>
      <c r="S517" t="s">
        <v>3745</v>
      </c>
      <c r="T517" t="s">
        <v>3746</v>
      </c>
      <c r="U517" s="29">
        <v>53500000</v>
      </c>
      <c r="V517" s="29">
        <v>53500000</v>
      </c>
      <c r="W517" s="60">
        <v>5000000</v>
      </c>
      <c r="X517" s="60">
        <v>0</v>
      </c>
      <c r="Y517" s="23" t="s">
        <v>104</v>
      </c>
      <c r="Z517" t="s">
        <v>98</v>
      </c>
      <c r="AA517" t="s">
        <v>105</v>
      </c>
      <c r="AB517" s="30">
        <f>+Tabla3[[#This Row],[VALOR DEL CONTRATO
(EN NUMEROS)]]-Tabla3[[#This Row],[VALOR RECURSOS (MADS/FONAM)]]</f>
        <v>0</v>
      </c>
      <c r="AC517" s="30"/>
      <c r="AD517" s="30"/>
      <c r="AE517" s="24">
        <v>5624</v>
      </c>
      <c r="AF517" s="61">
        <v>45295</v>
      </c>
      <c r="AG517">
        <v>75224</v>
      </c>
      <c r="AH517" s="53">
        <v>45330</v>
      </c>
      <c r="AI517" s="32" t="s">
        <v>106</v>
      </c>
      <c r="AJ517" t="s">
        <v>871</v>
      </c>
      <c r="AK517" s="33"/>
      <c r="AL517" t="s">
        <v>98</v>
      </c>
      <c r="AM517" s="26">
        <v>45329</v>
      </c>
      <c r="AN517" s="23" t="s">
        <v>108</v>
      </c>
      <c r="AO517" s="23" t="s">
        <v>108</v>
      </c>
      <c r="AP517" t="s">
        <v>109</v>
      </c>
      <c r="AQ517" t="s">
        <v>872</v>
      </c>
      <c r="AR517" t="s">
        <v>873</v>
      </c>
      <c r="AS517" t="s">
        <v>874</v>
      </c>
      <c r="AT517" s="23">
        <v>80111600</v>
      </c>
      <c r="AU517" s="20" t="s">
        <v>3747</v>
      </c>
      <c r="AV517" s="23" t="s">
        <v>113</v>
      </c>
      <c r="AW517" s="20" t="s">
        <v>114</v>
      </c>
      <c r="AX517" s="53">
        <v>45329</v>
      </c>
      <c r="AY517" s="23" t="s">
        <v>115</v>
      </c>
      <c r="AZ517" s="53">
        <v>45329</v>
      </c>
      <c r="BA517" s="26">
        <v>45330</v>
      </c>
      <c r="BB517" s="62">
        <v>45654</v>
      </c>
      <c r="BC517" s="35">
        <f>+Tabla3[[#This Row],[FECHA TERMINACION
(INICIAL)]]-Tabla3[[#This Row],[FECHA INICIO]]</f>
        <v>324</v>
      </c>
      <c r="BD517" s="65">
        <f>+Tabla3[[#This Row],[PLAZO DE EJECUCIÓN EN DÍAS (INICIAL)]]/30</f>
        <v>10.8</v>
      </c>
      <c r="BE517" t="s">
        <v>3748</v>
      </c>
      <c r="BF517" s="29">
        <f>+[1]BD_2!E519</f>
        <v>0</v>
      </c>
      <c r="BG517" s="29">
        <f>[1]BD_2!BA519</f>
        <v>0</v>
      </c>
      <c r="BH517" s="23">
        <f>[1]BD_2!CF519</f>
        <v>0</v>
      </c>
      <c r="BI517" s="23">
        <f>+COUNTIF(Tabla3[[#This Row],[VALOR REDUCIDO]:[TOTAL TIEMPO PRORROGADO EN DÍAS
]],"&lt;&gt;0")</f>
        <v>0</v>
      </c>
      <c r="BJ517" s="23" t="str">
        <f>+[1]BD_2!CG519</f>
        <v>2 NO</v>
      </c>
      <c r="BK517" s="26" t="str">
        <f>[1]BD_2!CL519</f>
        <v>2 NO</v>
      </c>
      <c r="BL517" s="23" t="s">
        <v>98</v>
      </c>
      <c r="BM517">
        <f t="shared" si="39"/>
        <v>324</v>
      </c>
      <c r="BN517" s="36">
        <f t="shared" si="40"/>
        <v>45330</v>
      </c>
      <c r="BO517" s="36">
        <f t="shared" si="41"/>
        <v>45654</v>
      </c>
      <c r="BP517" s="37" t="e">
        <f>IF(((#REF!-$BN517)/($BO517-$BN517))&gt;=100%,100%,((#REF!-$BN517)/($BO517-$BN517)))</f>
        <v>#REF!</v>
      </c>
      <c r="BQ517" s="29">
        <f t="shared" si="42"/>
        <v>53500000</v>
      </c>
      <c r="BR517" s="23" t="e">
        <f>+IF(BK517="1 SI","FINALIZADO",IF($BO517&lt;=#REF!,"FINALIZADO","EJECUCIÓN"))</f>
        <v>#REF!</v>
      </c>
      <c r="BS517" s="23">
        <v>53500000</v>
      </c>
      <c r="BT517" s="23">
        <f>+Tabla3[[#This Row],[VALOR TOTAL DE CONTRATO (ANTES DE LIQUIDACIÓN - LIBERACIÓN DE SALDOS)]]-Tabla3[[#This Row],[RECURSO TOTALES DESEMBOLSADOS]]</f>
        <v>0</v>
      </c>
      <c r="BU517" s="66"/>
      <c r="BW517" s="23" t="s">
        <v>98</v>
      </c>
      <c r="BX517" s="23" t="str">
        <f t="shared" si="43"/>
        <v>febrero</v>
      </c>
      <c r="BY517" s="23" t="s">
        <v>113</v>
      </c>
      <c r="BZ517" s="23" t="s">
        <v>113</v>
      </c>
      <c r="CA517" s="23" t="s">
        <v>113</v>
      </c>
      <c r="CB517" t="s">
        <v>117</v>
      </c>
      <c r="CC517" t="s">
        <v>118</v>
      </c>
    </row>
    <row r="518" spans="1:81" x14ac:dyDescent="0.25">
      <c r="A518" s="23">
        <v>2024</v>
      </c>
      <c r="B518" s="25">
        <v>491</v>
      </c>
      <c r="C518" s="23" t="s">
        <v>87</v>
      </c>
      <c r="D518" t="s">
        <v>88</v>
      </c>
      <c r="E518" t="s">
        <v>89</v>
      </c>
      <c r="F518" t="s">
        <v>90</v>
      </c>
      <c r="G518" t="s">
        <v>91</v>
      </c>
      <c r="H518" s="23" t="s">
        <v>92</v>
      </c>
      <c r="I518" s="23" t="s">
        <v>119</v>
      </c>
      <c r="J518" t="s">
        <v>3749</v>
      </c>
      <c r="K518" s="23" t="s">
        <v>95</v>
      </c>
      <c r="L518" s="20" t="s">
        <v>3750</v>
      </c>
      <c r="M518" s="28" t="s">
        <v>3751</v>
      </c>
      <c r="N518" s="23"/>
      <c r="O518" s="23" t="s">
        <v>98</v>
      </c>
      <c r="P518" s="20" t="s">
        <v>562</v>
      </c>
      <c r="Q518" s="20" t="s">
        <v>562</v>
      </c>
      <c r="R518" t="s">
        <v>3752</v>
      </c>
      <c r="S518" t="s">
        <v>3753</v>
      </c>
      <c r="T518" t="s">
        <v>3754</v>
      </c>
      <c r="U518" s="29">
        <v>48204000</v>
      </c>
      <c r="V518" s="29">
        <v>48204000</v>
      </c>
      <c r="W518" s="60">
        <v>5356000</v>
      </c>
      <c r="X518" s="60">
        <v>0</v>
      </c>
      <c r="Y518" s="23" t="s">
        <v>104</v>
      </c>
      <c r="Z518" t="s">
        <v>98</v>
      </c>
      <c r="AA518" t="s">
        <v>105</v>
      </c>
      <c r="AB518" s="30">
        <f>+Tabla3[[#This Row],[VALOR DEL CONTRATO
(EN NUMEROS)]]-Tabla3[[#This Row],[VALOR RECURSOS (MADS/FONAM)]]</f>
        <v>0</v>
      </c>
      <c r="AC518" s="30"/>
      <c r="AD518" s="30"/>
      <c r="AE518" s="24">
        <v>4124</v>
      </c>
      <c r="AF518" s="61">
        <v>45294</v>
      </c>
      <c r="AG518">
        <v>77424</v>
      </c>
      <c r="AH518" s="53">
        <v>45331</v>
      </c>
      <c r="AI518" s="32" t="s">
        <v>106</v>
      </c>
      <c r="AJ518" t="s">
        <v>107</v>
      </c>
      <c r="AK518" s="33"/>
      <c r="AL518" t="s">
        <v>98</v>
      </c>
      <c r="AM518" s="26">
        <v>45330</v>
      </c>
      <c r="AN518" s="23" t="s">
        <v>108</v>
      </c>
      <c r="AO518" s="23" t="s">
        <v>108</v>
      </c>
      <c r="AP518" t="s">
        <v>109</v>
      </c>
      <c r="AQ518" t="s">
        <v>566</v>
      </c>
      <c r="AR518" t="s">
        <v>567</v>
      </c>
      <c r="AS518" t="s">
        <v>100</v>
      </c>
      <c r="AT518" s="23">
        <v>80161500</v>
      </c>
      <c r="AU518" s="41" t="s">
        <v>3755</v>
      </c>
      <c r="AV518" s="23" t="s">
        <v>113</v>
      </c>
      <c r="AW518" s="20" t="s">
        <v>114</v>
      </c>
      <c r="AX518" s="53">
        <v>45330</v>
      </c>
      <c r="AY518" s="23" t="s">
        <v>115</v>
      </c>
      <c r="AZ518" s="53">
        <v>45330</v>
      </c>
      <c r="BA518" s="26">
        <v>45331</v>
      </c>
      <c r="BB518" s="62">
        <v>45604</v>
      </c>
      <c r="BC518" s="35">
        <f>+Tabla3[[#This Row],[FECHA TERMINACION
(INICIAL)]]-Tabla3[[#This Row],[FECHA INICIO]]</f>
        <v>273</v>
      </c>
      <c r="BD518" s="65">
        <f>+Tabla3[[#This Row],[PLAZO DE EJECUCIÓN EN DÍAS (INICIAL)]]/30</f>
        <v>9.1</v>
      </c>
      <c r="BE518" t="s">
        <v>3756</v>
      </c>
      <c r="BF518" s="29">
        <f>+[1]BD_2!E520</f>
        <v>0</v>
      </c>
      <c r="BG518" s="29">
        <f>[1]BD_2!BA520</f>
        <v>0</v>
      </c>
      <c r="BH518" s="23">
        <f>[1]BD_2!CF520</f>
        <v>0</v>
      </c>
      <c r="BI518" s="23">
        <f>+COUNTIF(Tabla3[[#This Row],[VALOR REDUCIDO]:[TOTAL TIEMPO PRORROGADO EN DÍAS
]],"&lt;&gt;0")</f>
        <v>0</v>
      </c>
      <c r="BJ518" s="23" t="str">
        <f>+[1]BD_2!CG520</f>
        <v>2 NO</v>
      </c>
      <c r="BK518" s="26" t="str">
        <f>[1]BD_2!CL520</f>
        <v>1 SI</v>
      </c>
      <c r="BL518" s="23" t="s">
        <v>98</v>
      </c>
      <c r="BM518">
        <f t="shared" si="39"/>
        <v>273</v>
      </c>
      <c r="BN518" s="36">
        <f t="shared" si="40"/>
        <v>45331</v>
      </c>
      <c r="BO518" s="36">
        <f t="shared" si="41"/>
        <v>45604</v>
      </c>
      <c r="BP518" s="37" t="e">
        <f>IF(((#REF!-$BN518)/($BO518-$BN518))&gt;=100%,100%,((#REF!-$BN518)/($BO518-$BN518)))</f>
        <v>#REF!</v>
      </c>
      <c r="BQ518" s="29">
        <f t="shared" si="42"/>
        <v>48204000</v>
      </c>
      <c r="BR518" s="23" t="str">
        <f>+IF(BK518="1 SI","FINALIZADO",IF($BO518&lt;=#REF!,"FINALIZADO","EJECUCIÓN"))</f>
        <v>FINALIZADO</v>
      </c>
      <c r="BS518" s="23">
        <v>46775733</v>
      </c>
      <c r="BT518" s="23">
        <f>+Tabla3[[#This Row],[VALOR TOTAL DE CONTRATO (ANTES DE LIQUIDACIÓN - LIBERACIÓN DE SALDOS)]]-Tabla3[[#This Row],[RECURSO TOTALES DESEMBOLSADOS]]</f>
        <v>1428267</v>
      </c>
      <c r="BU518" s="66"/>
      <c r="BW518" s="23" t="s">
        <v>98</v>
      </c>
      <c r="BX518" s="23" t="str">
        <f t="shared" si="43"/>
        <v>febrero</v>
      </c>
      <c r="BY518" s="23" t="s">
        <v>113</v>
      </c>
      <c r="BZ518" s="23" t="s">
        <v>113</v>
      </c>
      <c r="CA518" s="23" t="s">
        <v>113</v>
      </c>
      <c r="CB518" t="s">
        <v>117</v>
      </c>
      <c r="CC518" t="s">
        <v>118</v>
      </c>
    </row>
    <row r="519" spans="1:81" x14ac:dyDescent="0.25">
      <c r="A519" s="23">
        <v>2024</v>
      </c>
      <c r="B519" s="25">
        <v>492</v>
      </c>
      <c r="C519" s="23" t="s">
        <v>87</v>
      </c>
      <c r="D519" t="s">
        <v>88</v>
      </c>
      <c r="E519" t="s">
        <v>89</v>
      </c>
      <c r="F519" t="s">
        <v>90</v>
      </c>
      <c r="G519" t="s">
        <v>91</v>
      </c>
      <c r="H519" s="23" t="s">
        <v>92</v>
      </c>
      <c r="I519" s="23" t="s">
        <v>93</v>
      </c>
      <c r="J519" t="s">
        <v>3757</v>
      </c>
      <c r="K519" s="23" t="s">
        <v>95</v>
      </c>
      <c r="L519" s="20" t="s">
        <v>96</v>
      </c>
      <c r="M519" s="28" t="s">
        <v>3758</v>
      </c>
      <c r="N519" s="23"/>
      <c r="O519" s="23" t="s">
        <v>98</v>
      </c>
      <c r="P519" s="20" t="s">
        <v>3759</v>
      </c>
      <c r="Q519" s="20" t="s">
        <v>3759</v>
      </c>
      <c r="R519" t="s">
        <v>3760</v>
      </c>
      <c r="S519" t="s">
        <v>3761</v>
      </c>
      <c r="T519" s="29" t="s">
        <v>3762</v>
      </c>
      <c r="U519" s="29">
        <v>32600000</v>
      </c>
      <c r="V519" s="29">
        <v>32600000</v>
      </c>
      <c r="W519" s="60">
        <v>3260000</v>
      </c>
      <c r="X519" s="60">
        <v>0</v>
      </c>
      <c r="Y519" s="23" t="s">
        <v>104</v>
      </c>
      <c r="Z519" t="s">
        <v>98</v>
      </c>
      <c r="AA519" t="s">
        <v>105</v>
      </c>
      <c r="AB519" s="30">
        <f>+Tabla3[[#This Row],[VALOR DEL CONTRATO
(EN NUMEROS)]]-Tabla3[[#This Row],[VALOR RECURSOS (MADS/FONAM)]]</f>
        <v>0</v>
      </c>
      <c r="AC519" s="30"/>
      <c r="AD519" s="30"/>
      <c r="AE519" s="24">
        <v>4124</v>
      </c>
      <c r="AF519" s="61">
        <v>45294</v>
      </c>
      <c r="AG519">
        <v>91824</v>
      </c>
      <c r="AH519" s="53">
        <v>45336</v>
      </c>
      <c r="AI519" s="32" t="s">
        <v>106</v>
      </c>
      <c r="AJ519" t="s">
        <v>107</v>
      </c>
      <c r="AK519" s="33"/>
      <c r="AL519" t="s">
        <v>98</v>
      </c>
      <c r="AM519" s="26">
        <v>45335</v>
      </c>
      <c r="AN519" s="23" t="s">
        <v>108</v>
      </c>
      <c r="AO519" s="23" t="s">
        <v>108</v>
      </c>
      <c r="AP519" t="s">
        <v>109</v>
      </c>
      <c r="AQ519" t="s">
        <v>3237</v>
      </c>
      <c r="AR519" t="s">
        <v>3238</v>
      </c>
      <c r="AS519" s="23" t="s">
        <v>100</v>
      </c>
      <c r="AT519" s="23">
        <v>80111600</v>
      </c>
      <c r="AU519" s="20" t="s">
        <v>3763</v>
      </c>
      <c r="AV519" s="23" t="s">
        <v>113</v>
      </c>
      <c r="AW519" s="20" t="s">
        <v>114</v>
      </c>
      <c r="AX519" s="53">
        <v>45335</v>
      </c>
      <c r="AY519" s="23" t="s">
        <v>144</v>
      </c>
      <c r="AZ519" s="53">
        <v>45335</v>
      </c>
      <c r="BA519" s="26">
        <v>45336</v>
      </c>
      <c r="BB519" s="62">
        <v>45639</v>
      </c>
      <c r="BC519" s="35">
        <f>+Tabla3[[#This Row],[FECHA TERMINACION
(INICIAL)]]-Tabla3[[#This Row],[FECHA INICIO]]</f>
        <v>303</v>
      </c>
      <c r="BD519" s="65">
        <f>+Tabla3[[#This Row],[PLAZO DE EJECUCIÓN EN DÍAS (INICIAL)]]/30</f>
        <v>10.1</v>
      </c>
      <c r="BE519" t="s">
        <v>3764</v>
      </c>
      <c r="BF519" s="29">
        <f>+[1]BD_2!E521</f>
        <v>0</v>
      </c>
      <c r="BG519" s="29">
        <f>[1]BD_2!BA521</f>
        <v>1847333</v>
      </c>
      <c r="BH519" s="23">
        <f>[1]BD_2!CF521</f>
        <v>17</v>
      </c>
      <c r="BI519" s="23">
        <f>+COUNTIF(Tabla3[[#This Row],[VALOR REDUCIDO]:[TOTAL TIEMPO PRORROGADO EN DÍAS
]],"&lt;&gt;0")</f>
        <v>2</v>
      </c>
      <c r="BJ519" s="23" t="str">
        <f>+[1]BD_2!CG521</f>
        <v>2 NO</v>
      </c>
      <c r="BK519" s="26" t="str">
        <f>[1]BD_2!CL521</f>
        <v>2 NO</v>
      </c>
      <c r="BL519" s="23" t="s">
        <v>98</v>
      </c>
      <c r="BM519">
        <f t="shared" si="39"/>
        <v>320</v>
      </c>
      <c r="BN519" s="36">
        <f t="shared" si="40"/>
        <v>45336</v>
      </c>
      <c r="BO519" s="36">
        <f t="shared" si="41"/>
        <v>45656</v>
      </c>
      <c r="BP519" s="37" t="e">
        <f>IF(((#REF!-$BN519)/($BO519-$BN519))&gt;=100%,100%,((#REF!-$BN519)/($BO519-$BN519)))</f>
        <v>#REF!</v>
      </c>
      <c r="BQ519" s="29">
        <f t="shared" si="42"/>
        <v>34447333</v>
      </c>
      <c r="BR519" s="23" t="e">
        <f>+IF(BK519="1 SI","FINALIZADO",IF($BO519&lt;=#REF!,"FINALIZADO","EJECUCIÓN"))</f>
        <v>#REF!</v>
      </c>
      <c r="BS519" s="23">
        <v>34447333</v>
      </c>
      <c r="BT519" s="23">
        <f>+Tabla3[[#This Row],[VALOR TOTAL DE CONTRATO (ANTES DE LIQUIDACIÓN - LIBERACIÓN DE SALDOS)]]-Tabla3[[#This Row],[RECURSO TOTALES DESEMBOLSADOS]]</f>
        <v>0</v>
      </c>
      <c r="BU519" s="66"/>
      <c r="BW519" s="23" t="s">
        <v>98</v>
      </c>
      <c r="BX519" s="23" t="str">
        <f t="shared" si="43"/>
        <v>febrero</v>
      </c>
      <c r="BY519" s="23" t="s">
        <v>113</v>
      </c>
      <c r="BZ519" s="23" t="s">
        <v>113</v>
      </c>
      <c r="CA519" s="23" t="s">
        <v>113</v>
      </c>
      <c r="CB519" t="s">
        <v>117</v>
      </c>
      <c r="CC519" t="s">
        <v>118</v>
      </c>
    </row>
    <row r="520" spans="1:81" x14ac:dyDescent="0.25">
      <c r="A520" s="23">
        <v>2024</v>
      </c>
      <c r="B520" s="25">
        <v>493</v>
      </c>
      <c r="C520" s="23" t="s">
        <v>87</v>
      </c>
      <c r="D520" t="s">
        <v>88</v>
      </c>
      <c r="E520" t="s">
        <v>89</v>
      </c>
      <c r="F520" t="s">
        <v>90</v>
      </c>
      <c r="G520" t="s">
        <v>91</v>
      </c>
      <c r="H520" s="23" t="s">
        <v>92</v>
      </c>
      <c r="I520" s="23" t="s">
        <v>93</v>
      </c>
      <c r="J520" t="s">
        <v>3765</v>
      </c>
      <c r="K520" s="23" t="s">
        <v>95</v>
      </c>
      <c r="L520" s="20" t="s">
        <v>96</v>
      </c>
      <c r="M520" s="28" t="s">
        <v>3766</v>
      </c>
      <c r="N520" s="23"/>
      <c r="O520" s="23" t="s">
        <v>98</v>
      </c>
      <c r="P520" s="20" t="s">
        <v>1183</v>
      </c>
      <c r="Q520" s="20" t="s">
        <v>100</v>
      </c>
      <c r="R520" t="s">
        <v>3767</v>
      </c>
      <c r="S520" t="s">
        <v>3768</v>
      </c>
      <c r="T520" t="s">
        <v>3769</v>
      </c>
      <c r="U520" s="29">
        <v>37371833</v>
      </c>
      <c r="V520" s="29">
        <v>37371833</v>
      </c>
      <c r="W520" s="60">
        <v>3605000</v>
      </c>
      <c r="X520" s="60">
        <v>0</v>
      </c>
      <c r="Y520" s="23" t="s">
        <v>104</v>
      </c>
      <c r="Z520" t="s">
        <v>98</v>
      </c>
      <c r="AA520" t="s">
        <v>105</v>
      </c>
      <c r="AB520" s="30">
        <f>+Tabla3[[#This Row],[VALOR DEL CONTRATO
(EN NUMEROS)]]-Tabla3[[#This Row],[VALOR RECURSOS (MADS/FONAM)]]</f>
        <v>0</v>
      </c>
      <c r="AC520" s="30"/>
      <c r="AD520" s="30"/>
      <c r="AE520" s="24">
        <v>8524</v>
      </c>
      <c r="AF520" s="61">
        <v>45296</v>
      </c>
      <c r="AG520">
        <v>108124</v>
      </c>
      <c r="AH520" s="53">
        <v>45342</v>
      </c>
      <c r="AI520" s="32" t="s">
        <v>1819</v>
      </c>
      <c r="AJ520" t="s">
        <v>3770</v>
      </c>
      <c r="AK520" s="33"/>
      <c r="AL520" t="s">
        <v>98</v>
      </c>
      <c r="AM520" s="26">
        <v>45341</v>
      </c>
      <c r="AN520" s="23" t="s">
        <v>108</v>
      </c>
      <c r="AO520" s="23" t="s">
        <v>108</v>
      </c>
      <c r="AP520" t="s">
        <v>109</v>
      </c>
      <c r="AQ520" t="s">
        <v>1188</v>
      </c>
      <c r="AR520" t="s">
        <v>1189</v>
      </c>
      <c r="AS520" t="s">
        <v>100</v>
      </c>
      <c r="AT520" s="23">
        <v>80111600</v>
      </c>
      <c r="AU520" s="41" t="s">
        <v>3771</v>
      </c>
      <c r="AV520" s="23" t="s">
        <v>98</v>
      </c>
      <c r="AW520" s="20" t="s">
        <v>476</v>
      </c>
      <c r="AX520" s="53" t="s">
        <v>105</v>
      </c>
      <c r="AY520" s="23" t="s">
        <v>477</v>
      </c>
      <c r="AZ520" s="53">
        <v>45342</v>
      </c>
      <c r="BA520" s="26">
        <v>45342</v>
      </c>
      <c r="BB520" s="62">
        <v>45656</v>
      </c>
      <c r="BC520" s="35">
        <f>+Tabla3[[#This Row],[FECHA TERMINACION
(INICIAL)]]-Tabla3[[#This Row],[FECHA INICIO]]</f>
        <v>314</v>
      </c>
      <c r="BD520" s="65">
        <f>+Tabla3[[#This Row],[PLAZO DE EJECUCIÓN EN DÍAS (INICIAL)]]/30</f>
        <v>10.466666666666667</v>
      </c>
      <c r="BE520" t="s">
        <v>3772</v>
      </c>
      <c r="BF520" s="29">
        <f>+[1]BD_2!E522</f>
        <v>0</v>
      </c>
      <c r="BG520" s="29">
        <f>[1]BD_2!BA522</f>
        <v>0</v>
      </c>
      <c r="BH520" s="23">
        <f>[1]BD_2!CF522</f>
        <v>0</v>
      </c>
      <c r="BI520" s="23">
        <f>+COUNTIF(Tabla3[[#This Row],[VALOR REDUCIDO]:[TOTAL TIEMPO PRORROGADO EN DÍAS
]],"&lt;&gt;0")</f>
        <v>0</v>
      </c>
      <c r="BJ520" s="23" t="str">
        <f>+[1]BD_2!CG522</f>
        <v>2 NO</v>
      </c>
      <c r="BK520" s="26" t="str">
        <f>[1]BD_2!CL522</f>
        <v>2 NO</v>
      </c>
      <c r="BL520" s="23" t="s">
        <v>98</v>
      </c>
      <c r="BM520">
        <f t="shared" si="39"/>
        <v>314</v>
      </c>
      <c r="BN520" s="36">
        <f t="shared" si="40"/>
        <v>45342</v>
      </c>
      <c r="BO520" s="36">
        <f t="shared" si="41"/>
        <v>45656</v>
      </c>
      <c r="BP520" s="37" t="e">
        <f>IF(((#REF!-$BN520)/($BO520-$BN520))&gt;=100%,100%,((#REF!-$BN520)/($BO520-$BN520)))</f>
        <v>#REF!</v>
      </c>
      <c r="BQ520" s="29">
        <f t="shared" si="42"/>
        <v>37371833</v>
      </c>
      <c r="BR520" s="23" t="e">
        <f>+IF(BK520="1 SI","FINALIZADO",IF($BO520&lt;=#REF!,"FINALIZADO","EJECUCIÓN"))</f>
        <v>#REF!</v>
      </c>
      <c r="BS520" s="23">
        <v>37371833</v>
      </c>
      <c r="BT520" s="23">
        <f>+Tabla3[[#This Row],[VALOR TOTAL DE CONTRATO (ANTES DE LIQUIDACIÓN - LIBERACIÓN DE SALDOS)]]-Tabla3[[#This Row],[RECURSO TOTALES DESEMBOLSADOS]]</f>
        <v>0</v>
      </c>
      <c r="BU520" s="66"/>
      <c r="BW520" s="23" t="s">
        <v>98</v>
      </c>
      <c r="BX520" s="23" t="str">
        <f t="shared" si="43"/>
        <v>febrero</v>
      </c>
      <c r="BY520" s="23" t="s">
        <v>113</v>
      </c>
      <c r="BZ520" s="23" t="s">
        <v>113</v>
      </c>
      <c r="CA520" s="23" t="s">
        <v>113</v>
      </c>
      <c r="CB520" t="s">
        <v>117</v>
      </c>
      <c r="CC520" t="s">
        <v>118</v>
      </c>
    </row>
    <row r="521" spans="1:81" x14ac:dyDescent="0.25">
      <c r="A521" s="23">
        <v>2024</v>
      </c>
      <c r="B521" s="25">
        <v>494</v>
      </c>
      <c r="C521" s="23" t="s">
        <v>87</v>
      </c>
      <c r="D521" t="s">
        <v>88</v>
      </c>
      <c r="E521" t="s">
        <v>89</v>
      </c>
      <c r="F521" t="s">
        <v>90</v>
      </c>
      <c r="G521" t="s">
        <v>91</v>
      </c>
      <c r="H521" s="23" t="s">
        <v>92</v>
      </c>
      <c r="I521" s="23" t="s">
        <v>93</v>
      </c>
      <c r="J521" t="s">
        <v>3773</v>
      </c>
      <c r="K521" s="23" t="s">
        <v>95</v>
      </c>
      <c r="L521" s="20" t="s">
        <v>96</v>
      </c>
      <c r="M521" s="28" t="s">
        <v>3774</v>
      </c>
      <c r="N521" s="23"/>
      <c r="O521" s="23" t="s">
        <v>98</v>
      </c>
      <c r="P521" s="20" t="s">
        <v>1183</v>
      </c>
      <c r="Q521" s="20" t="s">
        <v>100</v>
      </c>
      <c r="R521" t="s">
        <v>3775</v>
      </c>
      <c r="S521" t="s">
        <v>3776</v>
      </c>
      <c r="T521" t="s">
        <v>3777</v>
      </c>
      <c r="U521" s="29">
        <v>31884800</v>
      </c>
      <c r="V521" s="29">
        <v>31884800</v>
      </c>
      <c r="W521" s="60">
        <v>3008000</v>
      </c>
      <c r="X521" s="60">
        <v>0</v>
      </c>
      <c r="Y521" s="23" t="s">
        <v>104</v>
      </c>
      <c r="Z521" t="s">
        <v>98</v>
      </c>
      <c r="AA521" t="s">
        <v>105</v>
      </c>
      <c r="AB521" s="30">
        <f>+Tabla3[[#This Row],[VALOR DEL CONTRATO
(EN NUMEROS)]]-Tabla3[[#This Row],[VALOR RECURSOS (MADS/FONAM)]]</f>
        <v>0</v>
      </c>
      <c r="AC521" s="30"/>
      <c r="AD521" s="30"/>
      <c r="AE521" s="24">
        <v>8424</v>
      </c>
      <c r="AF521" s="61">
        <v>45296</v>
      </c>
      <c r="AG521">
        <v>95824</v>
      </c>
      <c r="AH521" s="53">
        <v>45337</v>
      </c>
      <c r="AI521" s="32" t="s">
        <v>1819</v>
      </c>
      <c r="AJ521" t="s">
        <v>1820</v>
      </c>
      <c r="AK521" s="33"/>
      <c r="AL521" t="s">
        <v>98</v>
      </c>
      <c r="AM521" s="26">
        <v>45336</v>
      </c>
      <c r="AN521" s="23" t="s">
        <v>108</v>
      </c>
      <c r="AO521" s="23" t="s">
        <v>108</v>
      </c>
      <c r="AP521" t="s">
        <v>109</v>
      </c>
      <c r="AQ521" t="s">
        <v>2821</v>
      </c>
      <c r="AR521" t="s">
        <v>2822</v>
      </c>
      <c r="AS521" t="s">
        <v>100</v>
      </c>
      <c r="AT521" s="23">
        <v>80111600</v>
      </c>
      <c r="AU521" s="41" t="s">
        <v>3778</v>
      </c>
      <c r="AV521" s="23" t="s">
        <v>98</v>
      </c>
      <c r="AW521" s="20" t="s">
        <v>476</v>
      </c>
      <c r="AX521" s="26" t="s">
        <v>105</v>
      </c>
      <c r="AY521" s="20" t="s">
        <v>477</v>
      </c>
      <c r="AZ521" s="26">
        <v>45337</v>
      </c>
      <c r="BA521" s="53">
        <v>45337</v>
      </c>
      <c r="BB521" s="62">
        <v>45656</v>
      </c>
      <c r="BC521" s="35">
        <f>+Tabla3[[#This Row],[FECHA TERMINACION
(INICIAL)]]-Tabla3[[#This Row],[FECHA INICIO]]</f>
        <v>319</v>
      </c>
      <c r="BD521" s="65">
        <f>+Tabla3[[#This Row],[PLAZO DE EJECUCIÓN EN DÍAS (INICIAL)]]/30</f>
        <v>10.633333333333333</v>
      </c>
      <c r="BE521" t="s">
        <v>3779</v>
      </c>
      <c r="BF521" s="29">
        <f>+[1]BD_2!E523</f>
        <v>300800</v>
      </c>
      <c r="BG521" s="29">
        <f>[1]BD_2!BA523</f>
        <v>0</v>
      </c>
      <c r="BH521" s="23">
        <f>[1]BD_2!CF523</f>
        <v>0</v>
      </c>
      <c r="BI521" s="23">
        <f>+COUNTIF(Tabla3[[#This Row],[VALOR REDUCIDO]:[TOTAL TIEMPO PRORROGADO EN DÍAS
]],"&lt;&gt;0")</f>
        <v>1</v>
      </c>
      <c r="BJ521" s="23" t="str">
        <f>+[1]BD_2!CG523</f>
        <v>2 NO</v>
      </c>
      <c r="BK521" s="26" t="str">
        <f>[1]BD_2!CL523</f>
        <v>2 NO</v>
      </c>
      <c r="BL521" s="23" t="s">
        <v>98</v>
      </c>
      <c r="BM521">
        <f t="shared" si="39"/>
        <v>319</v>
      </c>
      <c r="BN521" s="36">
        <f t="shared" si="40"/>
        <v>45337</v>
      </c>
      <c r="BO521" s="36">
        <f t="shared" si="41"/>
        <v>45656</v>
      </c>
      <c r="BP521" s="37" t="e">
        <f>IF(((#REF!-$BN521)/($BO521-$BN521))&gt;=100%,100%,((#REF!-$BN521)/($BO521-$BN521)))</f>
        <v>#REF!</v>
      </c>
      <c r="BQ521" s="29">
        <f t="shared" si="42"/>
        <v>31584000</v>
      </c>
      <c r="BR521" s="23" t="e">
        <f>+IF(BK521="1 SI","FINALIZADO",IF($BO521&lt;=#REF!,"FINALIZADO","EJECUCIÓN"))</f>
        <v>#REF!</v>
      </c>
      <c r="BS521" s="23">
        <v>31584000</v>
      </c>
      <c r="BT521" s="23">
        <f>+Tabla3[[#This Row],[VALOR TOTAL DE CONTRATO (ANTES DE LIQUIDACIÓN - LIBERACIÓN DE SALDOS)]]-Tabla3[[#This Row],[RECURSO TOTALES DESEMBOLSADOS]]</f>
        <v>0</v>
      </c>
      <c r="BU521" s="66"/>
      <c r="BW521" s="23" t="s">
        <v>98</v>
      </c>
      <c r="BX521" s="23" t="str">
        <f t="shared" si="43"/>
        <v>febrero</v>
      </c>
      <c r="BY521" s="23" t="s">
        <v>113</v>
      </c>
      <c r="BZ521" s="23" t="s">
        <v>113</v>
      </c>
      <c r="CA521" s="23" t="s">
        <v>113</v>
      </c>
      <c r="CB521" t="s">
        <v>117</v>
      </c>
      <c r="CC521" t="s">
        <v>118</v>
      </c>
    </row>
    <row r="522" spans="1:81" x14ac:dyDescent="0.25">
      <c r="A522" s="23">
        <v>2024</v>
      </c>
      <c r="B522" s="25">
        <v>495</v>
      </c>
      <c r="C522" s="23" t="s">
        <v>87</v>
      </c>
      <c r="D522" t="s">
        <v>88</v>
      </c>
      <c r="E522" t="s">
        <v>89</v>
      </c>
      <c r="F522" t="s">
        <v>90</v>
      </c>
      <c r="G522" t="s">
        <v>91</v>
      </c>
      <c r="H522" s="23" t="s">
        <v>92</v>
      </c>
      <c r="I522" s="23" t="s">
        <v>119</v>
      </c>
      <c r="J522" t="s">
        <v>3780</v>
      </c>
      <c r="K522" s="23" t="s">
        <v>95</v>
      </c>
      <c r="L522" s="20" t="s">
        <v>358</v>
      </c>
      <c r="M522" s="28" t="s">
        <v>3781</v>
      </c>
      <c r="N522" s="23"/>
      <c r="O522" s="23" t="s">
        <v>98</v>
      </c>
      <c r="P522" s="20" t="s">
        <v>1183</v>
      </c>
      <c r="Q522" s="20" t="s">
        <v>100</v>
      </c>
      <c r="R522" t="s">
        <v>3782</v>
      </c>
      <c r="S522" t="s">
        <v>3783</v>
      </c>
      <c r="T522" t="s">
        <v>3784</v>
      </c>
      <c r="U522" s="29">
        <v>63800000</v>
      </c>
      <c r="V522" s="29">
        <v>63800000</v>
      </c>
      <c r="W522" s="60">
        <v>6000000</v>
      </c>
      <c r="X522" s="60">
        <v>0</v>
      </c>
      <c r="Y522" s="23" t="s">
        <v>104</v>
      </c>
      <c r="Z522" t="s">
        <v>98</v>
      </c>
      <c r="AA522" t="s">
        <v>105</v>
      </c>
      <c r="AB522" s="30">
        <f>+Tabla3[[#This Row],[VALOR DEL CONTRATO
(EN NUMEROS)]]-Tabla3[[#This Row],[VALOR RECURSOS (MADS/FONAM)]]</f>
        <v>0</v>
      </c>
      <c r="AC522" s="30"/>
      <c r="AD522" s="30"/>
      <c r="AE522" s="24">
        <v>2024</v>
      </c>
      <c r="AF522" s="61">
        <v>45294</v>
      </c>
      <c r="AG522">
        <v>89924</v>
      </c>
      <c r="AH522" s="53">
        <v>45335</v>
      </c>
      <c r="AI522" s="32" t="s">
        <v>106</v>
      </c>
      <c r="AJ522" t="s">
        <v>1187</v>
      </c>
      <c r="AK522" s="33"/>
      <c r="AL522" t="s">
        <v>98</v>
      </c>
      <c r="AM522" s="26">
        <v>45334</v>
      </c>
      <c r="AN522" s="23" t="s">
        <v>108</v>
      </c>
      <c r="AO522" s="23" t="s">
        <v>108</v>
      </c>
      <c r="AP522" t="s">
        <v>109</v>
      </c>
      <c r="AQ522" t="s">
        <v>1188</v>
      </c>
      <c r="AR522" t="s">
        <v>1189</v>
      </c>
      <c r="AS522" t="s">
        <v>100</v>
      </c>
      <c r="AT522" s="23">
        <v>80111600</v>
      </c>
      <c r="AU522" s="41" t="s">
        <v>3785</v>
      </c>
      <c r="AV522" s="23" t="s">
        <v>113</v>
      </c>
      <c r="AW522" s="20" t="s">
        <v>114</v>
      </c>
      <c r="AX522" s="53">
        <v>45334</v>
      </c>
      <c r="AY522" s="23" t="s">
        <v>144</v>
      </c>
      <c r="AZ522" s="53">
        <v>45334</v>
      </c>
      <c r="BA522" s="53">
        <v>45335</v>
      </c>
      <c r="BB522" s="62">
        <v>45656</v>
      </c>
      <c r="BC522" s="35">
        <f>+Tabla3[[#This Row],[FECHA TERMINACION
(INICIAL)]]-Tabla3[[#This Row],[FECHA INICIO]]</f>
        <v>321</v>
      </c>
      <c r="BD522" s="65">
        <f>+Tabla3[[#This Row],[PLAZO DE EJECUCIÓN EN DÍAS (INICIAL)]]/30</f>
        <v>10.7</v>
      </c>
      <c r="BE522" t="s">
        <v>3786</v>
      </c>
      <c r="BF522" s="29">
        <f>+[1]BD_2!E524</f>
        <v>0</v>
      </c>
      <c r="BG522" s="29">
        <f>[1]BD_2!BA524</f>
        <v>0</v>
      </c>
      <c r="BH522" s="23">
        <f>[1]BD_2!CF524</f>
        <v>0</v>
      </c>
      <c r="BI522" s="23">
        <f>+COUNTIF(Tabla3[[#This Row],[VALOR REDUCIDO]:[TOTAL TIEMPO PRORROGADO EN DÍAS
]],"&lt;&gt;0")</f>
        <v>0</v>
      </c>
      <c r="BJ522" s="23" t="str">
        <f>+[1]BD_2!CG524</f>
        <v>2 NO</v>
      </c>
      <c r="BK522" s="26" t="str">
        <f>[1]BD_2!CL524</f>
        <v>2 NO</v>
      </c>
      <c r="BL522" s="23" t="s">
        <v>98</v>
      </c>
      <c r="BM522">
        <f t="shared" ref="BM522:BM586" si="44">$BO522-$BN522</f>
        <v>321</v>
      </c>
      <c r="BN522" s="36">
        <f t="shared" ref="BN522:BN586" si="45">$BA522</f>
        <v>45335</v>
      </c>
      <c r="BO522" s="36">
        <f t="shared" ref="BO522:BO586" si="46">$BB522+$BH522</f>
        <v>45656</v>
      </c>
      <c r="BP522" s="37" t="e">
        <f>IF(((#REF!-$BN522)/($BO522-$BN522))&gt;=100%,100%,((#REF!-$BN522)/($BO522-$BN522)))</f>
        <v>#REF!</v>
      </c>
      <c r="BQ522" s="29">
        <f t="shared" si="42"/>
        <v>63800000</v>
      </c>
      <c r="BR522" s="23" t="e">
        <f>+IF(BK522="1 SI","FINALIZADO",IF($BO522&lt;=#REF!,"FINALIZADO","EJECUCIÓN"))</f>
        <v>#REF!</v>
      </c>
      <c r="BS522" s="23">
        <v>63600000</v>
      </c>
      <c r="BT522" s="23">
        <f>+Tabla3[[#This Row],[VALOR TOTAL DE CONTRATO (ANTES DE LIQUIDACIÓN - LIBERACIÓN DE SALDOS)]]-Tabla3[[#This Row],[RECURSO TOTALES DESEMBOLSADOS]]</f>
        <v>200000</v>
      </c>
      <c r="BU522" s="66"/>
      <c r="BW522" s="23" t="s">
        <v>98</v>
      </c>
      <c r="BX522" s="23" t="str">
        <f t="shared" si="43"/>
        <v>febrero</v>
      </c>
      <c r="BY522" s="23" t="s">
        <v>113</v>
      </c>
      <c r="BZ522" s="23" t="s">
        <v>113</v>
      </c>
      <c r="CA522" s="23" t="s">
        <v>113</v>
      </c>
      <c r="CB522" t="s">
        <v>117</v>
      </c>
      <c r="CC522" t="s">
        <v>118</v>
      </c>
    </row>
    <row r="523" spans="1:81" x14ac:dyDescent="0.25">
      <c r="A523" s="23">
        <v>2024</v>
      </c>
      <c r="B523" s="25">
        <v>496</v>
      </c>
      <c r="C523" s="23" t="s">
        <v>87</v>
      </c>
      <c r="D523" t="s">
        <v>88</v>
      </c>
      <c r="E523" t="s">
        <v>89</v>
      </c>
      <c r="F523" t="s">
        <v>90</v>
      </c>
      <c r="G523" t="s">
        <v>91</v>
      </c>
      <c r="H523" s="23" t="s">
        <v>92</v>
      </c>
      <c r="I523" s="23" t="s">
        <v>119</v>
      </c>
      <c r="J523" t="s">
        <v>3787</v>
      </c>
      <c r="K523" s="23" t="s">
        <v>95</v>
      </c>
      <c r="L523" s="20" t="s">
        <v>3788</v>
      </c>
      <c r="M523" s="28" t="s">
        <v>3789</v>
      </c>
      <c r="N523" s="23"/>
      <c r="O523" s="23" t="s">
        <v>98</v>
      </c>
      <c r="P523" s="20" t="s">
        <v>269</v>
      </c>
      <c r="Q523" s="20" t="s">
        <v>269</v>
      </c>
      <c r="R523" t="s">
        <v>3790</v>
      </c>
      <c r="S523" t="s">
        <v>3791</v>
      </c>
      <c r="T523" t="s">
        <v>3792</v>
      </c>
      <c r="U523" s="29">
        <v>87912000</v>
      </c>
      <c r="V523" s="29">
        <v>87912000</v>
      </c>
      <c r="W523" s="60">
        <v>8140000</v>
      </c>
      <c r="X523" s="60">
        <v>0</v>
      </c>
      <c r="Y523" s="23" t="s">
        <v>104</v>
      </c>
      <c r="Z523" t="s">
        <v>98</v>
      </c>
      <c r="AA523" t="s">
        <v>105</v>
      </c>
      <c r="AB523" s="30">
        <f>+Tabla3[[#This Row],[VALOR DEL CONTRATO
(EN NUMEROS)]]-Tabla3[[#This Row],[VALOR RECURSOS (MADS/FONAM)]]</f>
        <v>0</v>
      </c>
      <c r="AC523" s="30"/>
      <c r="AD523" s="30"/>
      <c r="AE523" s="24">
        <v>5524</v>
      </c>
      <c r="AF523" s="61">
        <v>45295</v>
      </c>
      <c r="AG523">
        <v>77724</v>
      </c>
      <c r="AH523" s="53">
        <v>45331</v>
      </c>
      <c r="AI523" s="32" t="s">
        <v>106</v>
      </c>
      <c r="AJ523" t="s">
        <v>940</v>
      </c>
      <c r="AK523" s="33"/>
      <c r="AL523" t="s">
        <v>98</v>
      </c>
      <c r="AM523" s="26">
        <v>45330</v>
      </c>
      <c r="AN523" s="23" t="s">
        <v>108</v>
      </c>
      <c r="AO523" s="23" t="s">
        <v>108</v>
      </c>
      <c r="AP523" t="s">
        <v>109</v>
      </c>
      <c r="AQ523" t="s">
        <v>1047</v>
      </c>
      <c r="AR523" t="s">
        <v>1048</v>
      </c>
      <c r="AS523" t="s">
        <v>269</v>
      </c>
      <c r="AT523" s="23">
        <v>80111600</v>
      </c>
      <c r="AU523" s="41" t="s">
        <v>3793</v>
      </c>
      <c r="AV523" s="23" t="s">
        <v>113</v>
      </c>
      <c r="AW523" s="20" t="s">
        <v>114</v>
      </c>
      <c r="AX523" s="26">
        <v>45330</v>
      </c>
      <c r="AY523" s="20" t="s">
        <v>115</v>
      </c>
      <c r="AZ523" s="26">
        <v>45330</v>
      </c>
      <c r="BA523" s="26">
        <v>45331</v>
      </c>
      <c r="BB523" s="26">
        <v>45656</v>
      </c>
      <c r="BC523" s="35">
        <f>+Tabla3[[#This Row],[FECHA TERMINACION
(INICIAL)]]-Tabla3[[#This Row],[FECHA INICIO]]</f>
        <v>325</v>
      </c>
      <c r="BD523" s="65">
        <f>+Tabla3[[#This Row],[PLAZO DE EJECUCIÓN EN DÍAS (INICIAL)]]/30</f>
        <v>10.833333333333334</v>
      </c>
      <c r="BE523" t="s">
        <v>3794</v>
      </c>
      <c r="BF523" s="29">
        <f>+[1]BD_2!E525</f>
        <v>0</v>
      </c>
      <c r="BG523" s="29">
        <f>[1]BD_2!BA525</f>
        <v>0</v>
      </c>
      <c r="BH523" s="23">
        <f>[1]BD_2!CF525</f>
        <v>0</v>
      </c>
      <c r="BI523" s="23">
        <f>+COUNTIF(Tabla3[[#This Row],[VALOR REDUCIDO]:[TOTAL TIEMPO PRORROGADO EN DÍAS
]],"&lt;&gt;0")</f>
        <v>0</v>
      </c>
      <c r="BJ523" s="23" t="str">
        <f>+[1]BD_2!CG525</f>
        <v>2 NO</v>
      </c>
      <c r="BK523" s="26" t="str">
        <f>[1]BD_2!CL525</f>
        <v>1 SI</v>
      </c>
      <c r="BL523" s="23" t="s">
        <v>98</v>
      </c>
      <c r="BM523">
        <f t="shared" si="44"/>
        <v>325</v>
      </c>
      <c r="BN523" s="36">
        <f t="shared" si="45"/>
        <v>45331</v>
      </c>
      <c r="BO523" s="36">
        <f t="shared" si="46"/>
        <v>45656</v>
      </c>
      <c r="BP523" s="37" t="e">
        <f>IF(((#REF!-$BN523)/($BO523-$BN523))&gt;=100%,100%,((#REF!-$BN523)/($BO523-$BN523)))</f>
        <v>#REF!</v>
      </c>
      <c r="BQ523" s="29">
        <f t="shared" si="42"/>
        <v>87912000</v>
      </c>
      <c r="BR523" s="23" t="str">
        <f>+IF(BK523="1 SI","FINALIZADO",IF($BO523&lt;=#REF!,"FINALIZADO","EJECUCIÓN"))</f>
        <v>FINALIZADO</v>
      </c>
      <c r="BS523" s="23">
        <v>30389333</v>
      </c>
      <c r="BT523" s="23">
        <f>+Tabla3[[#This Row],[VALOR TOTAL DE CONTRATO (ANTES DE LIQUIDACIÓN - LIBERACIÓN DE SALDOS)]]-Tabla3[[#This Row],[RECURSO TOTALES DESEMBOLSADOS]]</f>
        <v>57522667</v>
      </c>
      <c r="BU523" s="66"/>
      <c r="BW523" s="23" t="s">
        <v>98</v>
      </c>
      <c r="BX523" s="23" t="str">
        <f t="shared" si="43"/>
        <v>febrero</v>
      </c>
      <c r="BY523" s="23" t="s">
        <v>113</v>
      </c>
      <c r="BZ523" s="23" t="s">
        <v>113</v>
      </c>
      <c r="CA523" s="23" t="s">
        <v>113</v>
      </c>
      <c r="CB523" t="s">
        <v>117</v>
      </c>
      <c r="CC523" t="s">
        <v>118</v>
      </c>
    </row>
    <row r="524" spans="1:81" x14ac:dyDescent="0.25">
      <c r="A524" s="23">
        <v>2024</v>
      </c>
      <c r="B524" s="25">
        <v>497</v>
      </c>
      <c r="C524" s="23" t="s">
        <v>87</v>
      </c>
      <c r="D524" t="s">
        <v>88</v>
      </c>
      <c r="E524" t="s">
        <v>89</v>
      </c>
      <c r="F524" t="s">
        <v>90</v>
      </c>
      <c r="G524" t="s">
        <v>91</v>
      </c>
      <c r="H524" s="23" t="s">
        <v>92</v>
      </c>
      <c r="I524" s="23" t="s">
        <v>119</v>
      </c>
      <c r="J524" t="s">
        <v>3795</v>
      </c>
      <c r="K524" s="23" t="s">
        <v>95</v>
      </c>
      <c r="L524" s="20" t="s">
        <v>121</v>
      </c>
      <c r="M524" s="28" t="s">
        <v>3796</v>
      </c>
      <c r="N524" s="23"/>
      <c r="O524" s="23" t="s">
        <v>98</v>
      </c>
      <c r="P524" s="20" t="s">
        <v>764</v>
      </c>
      <c r="Q524" s="20" t="s">
        <v>764</v>
      </c>
      <c r="R524" t="s">
        <v>3797</v>
      </c>
      <c r="S524" t="s">
        <v>3798</v>
      </c>
      <c r="T524" t="s">
        <v>3799</v>
      </c>
      <c r="U524" s="29">
        <v>91350000</v>
      </c>
      <c r="V524" s="29">
        <v>91350000</v>
      </c>
      <c r="W524" s="60">
        <v>9135000</v>
      </c>
      <c r="X524" s="60">
        <v>0</v>
      </c>
      <c r="Y524" s="23" t="s">
        <v>104</v>
      </c>
      <c r="Z524" t="s">
        <v>98</v>
      </c>
      <c r="AA524" t="s">
        <v>105</v>
      </c>
      <c r="AB524" s="30">
        <f>+Tabla3[[#This Row],[VALOR DEL CONTRATO
(EN NUMEROS)]]-Tabla3[[#This Row],[VALOR RECURSOS (MADS/FONAM)]]</f>
        <v>0</v>
      </c>
      <c r="AC524" s="30"/>
      <c r="AD524" s="30"/>
      <c r="AE524" s="24">
        <v>6824</v>
      </c>
      <c r="AF524" s="61">
        <v>45295</v>
      </c>
      <c r="AG524">
        <v>94824</v>
      </c>
      <c r="AH524" s="53">
        <v>45337</v>
      </c>
      <c r="AI524" s="32" t="s">
        <v>106</v>
      </c>
      <c r="AJ524" t="s">
        <v>768</v>
      </c>
      <c r="AK524" s="33"/>
      <c r="AL524" t="s">
        <v>98</v>
      </c>
      <c r="AM524" s="26">
        <v>45336</v>
      </c>
      <c r="AN524" s="23" t="s">
        <v>108</v>
      </c>
      <c r="AO524" s="23" t="s">
        <v>108</v>
      </c>
      <c r="AP524" t="s">
        <v>109</v>
      </c>
      <c r="AQ524" t="s">
        <v>769</v>
      </c>
      <c r="AR524" t="s">
        <v>770</v>
      </c>
      <c r="AS524" t="s">
        <v>771</v>
      </c>
      <c r="AT524" s="23">
        <v>80111600</v>
      </c>
      <c r="AU524" s="20" t="s">
        <v>3800</v>
      </c>
      <c r="AV524" s="23" t="s">
        <v>113</v>
      </c>
      <c r="AW524" s="20" t="s">
        <v>114</v>
      </c>
      <c r="AX524" s="53">
        <v>45336</v>
      </c>
      <c r="AY524" s="23" t="s">
        <v>115</v>
      </c>
      <c r="AZ524" s="53">
        <v>45336</v>
      </c>
      <c r="BA524" s="26">
        <v>45337</v>
      </c>
      <c r="BB524" s="62">
        <v>45640</v>
      </c>
      <c r="BC524" s="35">
        <f>+Tabla3[[#This Row],[FECHA TERMINACION
(INICIAL)]]-Tabla3[[#This Row],[FECHA INICIO]]</f>
        <v>303</v>
      </c>
      <c r="BD524" s="65">
        <f>+Tabla3[[#This Row],[PLAZO DE EJECUCIÓN EN DÍAS (INICIAL)]]/30</f>
        <v>10.1</v>
      </c>
      <c r="BE524" t="s">
        <v>3801</v>
      </c>
      <c r="BF524" s="29">
        <f>+[1]BD_2!E526</f>
        <v>0</v>
      </c>
      <c r="BG524" s="29">
        <f>[1]BD_2!BA526</f>
        <v>4263000</v>
      </c>
      <c r="BH524" s="23">
        <f>[1]BD_2!CF526</f>
        <v>14</v>
      </c>
      <c r="BI524" s="23">
        <f>+COUNTIF(Tabla3[[#This Row],[VALOR REDUCIDO]:[TOTAL TIEMPO PRORROGADO EN DÍAS
]],"&lt;&gt;0")</f>
        <v>2</v>
      </c>
      <c r="BJ524" s="23" t="str">
        <f>+[1]BD_2!CG526</f>
        <v>2 NO</v>
      </c>
      <c r="BK524" s="26" t="str">
        <f>[1]BD_2!CL526</f>
        <v>2 NO</v>
      </c>
      <c r="BL524" s="23" t="s">
        <v>98</v>
      </c>
      <c r="BM524">
        <f t="shared" si="44"/>
        <v>317</v>
      </c>
      <c r="BN524" s="36">
        <f t="shared" si="45"/>
        <v>45337</v>
      </c>
      <c r="BO524" s="36">
        <f t="shared" si="46"/>
        <v>45654</v>
      </c>
      <c r="BP524" s="37" t="e">
        <f>IF(((#REF!-$BN524)/($BO524-$BN524))&gt;=100%,100%,((#REF!-$BN524)/($BO524-$BN524)))</f>
        <v>#REF!</v>
      </c>
      <c r="BQ524" s="29">
        <f t="shared" si="42"/>
        <v>95613000</v>
      </c>
      <c r="BR524" s="23" t="e">
        <f>+IF(BK524="1 SI","FINALIZADO",IF($BO524&lt;=#REF!,"FINALIZADO","EJECUCIÓN"))</f>
        <v>#REF!</v>
      </c>
      <c r="BS524" s="23">
        <v>95613000</v>
      </c>
      <c r="BT524" s="23">
        <f>+Tabla3[[#This Row],[VALOR TOTAL DE CONTRATO (ANTES DE LIQUIDACIÓN - LIBERACIÓN DE SALDOS)]]-Tabla3[[#This Row],[RECURSO TOTALES DESEMBOLSADOS]]</f>
        <v>0</v>
      </c>
      <c r="BU524" s="66"/>
      <c r="BW524" s="23" t="s">
        <v>98</v>
      </c>
      <c r="BX524" s="23" t="str">
        <f t="shared" si="43"/>
        <v>febrero</v>
      </c>
      <c r="BY524" s="23" t="s">
        <v>113</v>
      </c>
      <c r="BZ524" s="23" t="s">
        <v>113</v>
      </c>
      <c r="CA524" s="23" t="s">
        <v>113</v>
      </c>
      <c r="CB524" t="s">
        <v>117</v>
      </c>
      <c r="CC524" t="s">
        <v>118</v>
      </c>
    </row>
    <row r="525" spans="1:81" x14ac:dyDescent="0.25">
      <c r="A525" s="23">
        <v>2024</v>
      </c>
      <c r="B525" s="25">
        <v>498</v>
      </c>
      <c r="C525" s="23" t="s">
        <v>87</v>
      </c>
      <c r="D525" t="s">
        <v>88</v>
      </c>
      <c r="E525" t="s">
        <v>89</v>
      </c>
      <c r="F525" t="s">
        <v>90</v>
      </c>
      <c r="G525" t="s">
        <v>91</v>
      </c>
      <c r="H525" s="23" t="s">
        <v>92</v>
      </c>
      <c r="I525" s="23" t="s">
        <v>119</v>
      </c>
      <c r="J525" t="s">
        <v>3802</v>
      </c>
      <c r="K525" s="23" t="s">
        <v>95</v>
      </c>
      <c r="L525" s="20" t="s">
        <v>905</v>
      </c>
      <c r="M525" s="28" t="s">
        <v>3803</v>
      </c>
      <c r="N525" s="23"/>
      <c r="O525" s="23" t="s">
        <v>98</v>
      </c>
      <c r="P525" s="20" t="s">
        <v>693</v>
      </c>
      <c r="Q525" s="20" t="s">
        <v>693</v>
      </c>
      <c r="R525" t="s">
        <v>3804</v>
      </c>
      <c r="S525" t="s">
        <v>3805</v>
      </c>
      <c r="T525" t="s">
        <v>3806</v>
      </c>
      <c r="U525" s="29">
        <v>58666667</v>
      </c>
      <c r="V525" s="29">
        <v>58666667</v>
      </c>
      <c r="W525" s="60">
        <v>5500000</v>
      </c>
      <c r="X525" s="60">
        <v>0</v>
      </c>
      <c r="Y525" s="23" t="s">
        <v>104</v>
      </c>
      <c r="Z525" t="s">
        <v>98</v>
      </c>
      <c r="AA525" t="s">
        <v>105</v>
      </c>
      <c r="AB525" s="30">
        <f>+Tabla3[[#This Row],[VALOR DEL CONTRATO
(EN NUMEROS)]]-Tabla3[[#This Row],[VALOR RECURSOS (MADS/FONAM)]]</f>
        <v>0</v>
      </c>
      <c r="AC525" s="30"/>
      <c r="AD525" s="30"/>
      <c r="AE525" s="24">
        <v>3524</v>
      </c>
      <c r="AF525" s="61">
        <v>45294</v>
      </c>
      <c r="AG525">
        <v>78224</v>
      </c>
      <c r="AH525" s="53">
        <v>45331</v>
      </c>
      <c r="AI525" s="32" t="s">
        <v>106</v>
      </c>
      <c r="AJ525" t="s">
        <v>697</v>
      </c>
      <c r="AK525" s="33"/>
      <c r="AL525" t="s">
        <v>98</v>
      </c>
      <c r="AM525" s="26">
        <v>45330</v>
      </c>
      <c r="AN525" s="23" t="s">
        <v>108</v>
      </c>
      <c r="AO525" s="23" t="s">
        <v>108</v>
      </c>
      <c r="AP525" t="s">
        <v>109</v>
      </c>
      <c r="AQ525" t="s">
        <v>1684</v>
      </c>
      <c r="AR525" t="s">
        <v>1685</v>
      </c>
      <c r="AS525" t="s">
        <v>700</v>
      </c>
      <c r="AT525" s="23">
        <v>80111600</v>
      </c>
      <c r="AU525" s="20" t="s">
        <v>3807</v>
      </c>
      <c r="AV525" s="23" t="s">
        <v>113</v>
      </c>
      <c r="AW525" s="20" t="s">
        <v>114</v>
      </c>
      <c r="AX525" s="53">
        <v>45330</v>
      </c>
      <c r="AY525" s="23" t="s">
        <v>115</v>
      </c>
      <c r="AZ525" s="53">
        <v>45330</v>
      </c>
      <c r="BA525" s="26">
        <v>45331</v>
      </c>
      <c r="BB525" s="62">
        <v>45654</v>
      </c>
      <c r="BC525" s="35">
        <f>+Tabla3[[#This Row],[FECHA TERMINACION
(INICIAL)]]-Tabla3[[#This Row],[FECHA INICIO]]</f>
        <v>323</v>
      </c>
      <c r="BD525" s="65">
        <f>+Tabla3[[#This Row],[PLAZO DE EJECUCIÓN EN DÍAS (INICIAL)]]/30</f>
        <v>10.766666666666667</v>
      </c>
      <c r="BE525" t="s">
        <v>3119</v>
      </c>
      <c r="BF525" s="29">
        <f>+[1]BD_2!E527</f>
        <v>0</v>
      </c>
      <c r="BG525" s="29">
        <f>[1]BD_2!BA527</f>
        <v>0</v>
      </c>
      <c r="BH525" s="23">
        <f>[1]BD_2!CF527</f>
        <v>0</v>
      </c>
      <c r="BI525" s="23">
        <f>+COUNTIF(Tabla3[[#This Row],[VALOR REDUCIDO]:[TOTAL TIEMPO PRORROGADO EN DÍAS
]],"&lt;&gt;0")</f>
        <v>0</v>
      </c>
      <c r="BJ525" s="23" t="str">
        <f>+[1]BD_2!CG527</f>
        <v>2 NO</v>
      </c>
      <c r="BK525" s="26" t="str">
        <f>[1]BD_2!CL527</f>
        <v>2 NO</v>
      </c>
      <c r="BL525" s="23" t="s">
        <v>98</v>
      </c>
      <c r="BM525">
        <f t="shared" si="44"/>
        <v>323</v>
      </c>
      <c r="BN525" s="36">
        <f t="shared" si="45"/>
        <v>45331</v>
      </c>
      <c r="BO525" s="36">
        <f t="shared" si="46"/>
        <v>45654</v>
      </c>
      <c r="BP525" s="37" t="e">
        <f>IF(((#REF!-$BN525)/($BO525-$BN525))&gt;=100%,100%,((#REF!-$BN525)/($BO525-$BN525)))</f>
        <v>#REF!</v>
      </c>
      <c r="BQ525" s="29">
        <f t="shared" si="42"/>
        <v>58666667</v>
      </c>
      <c r="BR525" s="23" t="e">
        <f>+IF(BK525="1 SI","FINALIZADO",IF($BO525&lt;=#REF!,"FINALIZADO","EJECUCIÓN"))</f>
        <v>#REF!</v>
      </c>
      <c r="BS525" s="23">
        <v>58666667</v>
      </c>
      <c r="BT525" s="23">
        <f>+Tabla3[[#This Row],[VALOR TOTAL DE CONTRATO (ANTES DE LIQUIDACIÓN - LIBERACIÓN DE SALDOS)]]-Tabla3[[#This Row],[RECURSO TOTALES DESEMBOLSADOS]]</f>
        <v>0</v>
      </c>
      <c r="BU525" s="66"/>
      <c r="BW525" s="23" t="s">
        <v>98</v>
      </c>
      <c r="BX525" s="23" t="str">
        <f t="shared" si="43"/>
        <v>febrero</v>
      </c>
      <c r="BY525" s="23" t="s">
        <v>113</v>
      </c>
      <c r="BZ525" s="23" t="s">
        <v>113</v>
      </c>
      <c r="CA525" s="23" t="s">
        <v>113</v>
      </c>
      <c r="CB525" t="s">
        <v>117</v>
      </c>
      <c r="CC525" t="s">
        <v>118</v>
      </c>
    </row>
    <row r="526" spans="1:81" x14ac:dyDescent="0.25">
      <c r="A526" s="23">
        <v>2024</v>
      </c>
      <c r="B526" s="25">
        <v>499</v>
      </c>
      <c r="C526" s="23" t="s">
        <v>87</v>
      </c>
      <c r="D526" t="s">
        <v>88</v>
      </c>
      <c r="E526" t="s">
        <v>89</v>
      </c>
      <c r="F526" t="s">
        <v>90</v>
      </c>
      <c r="G526" t="s">
        <v>91</v>
      </c>
      <c r="H526" s="23" t="s">
        <v>92</v>
      </c>
      <c r="I526" s="23" t="s">
        <v>119</v>
      </c>
      <c r="J526" t="s">
        <v>3808</v>
      </c>
      <c r="K526" s="23" t="s">
        <v>95</v>
      </c>
      <c r="L526" s="20" t="s">
        <v>2203</v>
      </c>
      <c r="M526" s="28" t="s">
        <v>3809</v>
      </c>
      <c r="N526" s="23"/>
      <c r="O526" s="23" t="s">
        <v>98</v>
      </c>
      <c r="P526" s="20" t="s">
        <v>2185</v>
      </c>
      <c r="Q526" s="20" t="s">
        <v>2185</v>
      </c>
      <c r="R526" t="s">
        <v>3810</v>
      </c>
      <c r="S526" t="s">
        <v>3811</v>
      </c>
      <c r="T526" t="s">
        <v>3812</v>
      </c>
      <c r="U526" s="29">
        <v>93009000</v>
      </c>
      <c r="V526" s="29">
        <v>93009000</v>
      </c>
      <c r="W526" s="60">
        <v>8858000</v>
      </c>
      <c r="X526" s="60">
        <v>0</v>
      </c>
      <c r="Y526" s="23" t="s">
        <v>104</v>
      </c>
      <c r="Z526" t="s">
        <v>98</v>
      </c>
      <c r="AA526" t="s">
        <v>105</v>
      </c>
      <c r="AB526" s="30">
        <f>+Tabla3[[#This Row],[VALOR DEL CONTRATO
(EN NUMEROS)]]-Tabla3[[#This Row],[VALOR RECURSOS (MADS/FONAM)]]</f>
        <v>0</v>
      </c>
      <c r="AC526" s="30"/>
      <c r="AD526" s="30"/>
      <c r="AE526" s="24">
        <v>7424</v>
      </c>
      <c r="AF526" s="61">
        <v>45295</v>
      </c>
      <c r="AG526">
        <v>79424</v>
      </c>
      <c r="AH526" s="53">
        <v>45331</v>
      </c>
      <c r="AI526" s="32" t="s">
        <v>106</v>
      </c>
      <c r="AJ526" t="s">
        <v>2653</v>
      </c>
      <c r="AK526" s="33"/>
      <c r="AL526" t="s">
        <v>98</v>
      </c>
      <c r="AM526" s="26">
        <v>45329</v>
      </c>
      <c r="AN526" s="23" t="s">
        <v>108</v>
      </c>
      <c r="AO526" s="23" t="s">
        <v>108</v>
      </c>
      <c r="AP526" t="s">
        <v>109</v>
      </c>
      <c r="AQ526" t="s">
        <v>3813</v>
      </c>
      <c r="AR526" t="s">
        <v>3814</v>
      </c>
      <c r="AS526" t="s">
        <v>3815</v>
      </c>
      <c r="AT526" s="23">
        <v>80111600</v>
      </c>
      <c r="AU526" s="20" t="s">
        <v>3816</v>
      </c>
      <c r="AV526" s="23" t="s">
        <v>113</v>
      </c>
      <c r="AW526" s="20" t="s">
        <v>114</v>
      </c>
      <c r="AX526" s="53">
        <v>45330</v>
      </c>
      <c r="AY526" s="23" t="s">
        <v>144</v>
      </c>
      <c r="AZ526" s="53">
        <v>45330</v>
      </c>
      <c r="BA526" s="26">
        <v>45331</v>
      </c>
      <c r="BB526" s="62">
        <v>45649</v>
      </c>
      <c r="BC526" s="35">
        <f>+Tabla3[[#This Row],[FECHA TERMINACION
(INICIAL)]]-Tabla3[[#This Row],[FECHA INICIO]]</f>
        <v>318</v>
      </c>
      <c r="BD526" s="65">
        <f>+Tabla3[[#This Row],[PLAZO DE EJECUCIÓN EN DÍAS (INICIAL)]]/30</f>
        <v>10.6</v>
      </c>
      <c r="BE526" t="s">
        <v>3817</v>
      </c>
      <c r="BF526" s="29">
        <f>+[1]BD_2!E528</f>
        <v>0</v>
      </c>
      <c r="BG526" s="29">
        <f>[1]BD_2!BA528</f>
        <v>0</v>
      </c>
      <c r="BH526" s="23">
        <f>[1]BD_2!CF528</f>
        <v>0</v>
      </c>
      <c r="BI526" s="23">
        <f>+COUNTIF(Tabla3[[#This Row],[VALOR REDUCIDO]:[TOTAL TIEMPO PRORROGADO EN DÍAS
]],"&lt;&gt;0")</f>
        <v>0</v>
      </c>
      <c r="BJ526" s="23" t="str">
        <f>+[1]BD_2!CG528</f>
        <v>2 NO</v>
      </c>
      <c r="BK526" s="26" t="str">
        <f>[1]BD_2!CL528</f>
        <v>2 NO</v>
      </c>
      <c r="BL526" s="23" t="s">
        <v>98</v>
      </c>
      <c r="BM526">
        <f t="shared" si="44"/>
        <v>318</v>
      </c>
      <c r="BN526" s="36">
        <f t="shared" si="45"/>
        <v>45331</v>
      </c>
      <c r="BO526" s="36">
        <f t="shared" si="46"/>
        <v>45649</v>
      </c>
      <c r="BP526" s="37" t="e">
        <f>IF(((#REF!-$BN526)/($BO526-$BN526))&gt;=100%,100%,((#REF!-$BN526)/($BO526-$BN526)))</f>
        <v>#REF!</v>
      </c>
      <c r="BQ526" s="29">
        <f t="shared" si="42"/>
        <v>93009000</v>
      </c>
      <c r="BR526" s="23" t="e">
        <f>+IF(BK526="1 SI","FINALIZADO",IF($BO526&lt;=#REF!,"FINALIZADO","EJECUCIÓN"))</f>
        <v>#REF!</v>
      </c>
      <c r="BS526" s="23">
        <v>93009000</v>
      </c>
      <c r="BT526" s="23">
        <f>+Tabla3[[#This Row],[VALOR TOTAL DE CONTRATO (ANTES DE LIQUIDACIÓN - LIBERACIÓN DE SALDOS)]]-Tabla3[[#This Row],[RECURSO TOTALES DESEMBOLSADOS]]</f>
        <v>0</v>
      </c>
      <c r="BU526" s="66"/>
      <c r="BW526" s="23" t="s">
        <v>98</v>
      </c>
      <c r="BX526" s="23" t="str">
        <f t="shared" si="43"/>
        <v>febrero</v>
      </c>
      <c r="BY526" s="23" t="s">
        <v>113</v>
      </c>
      <c r="BZ526" s="23" t="s">
        <v>113</v>
      </c>
      <c r="CA526" s="23" t="s">
        <v>113</v>
      </c>
      <c r="CB526" t="s">
        <v>117</v>
      </c>
      <c r="CC526" t="s">
        <v>118</v>
      </c>
    </row>
    <row r="527" spans="1:81" x14ac:dyDescent="0.25">
      <c r="A527" s="23">
        <v>2024</v>
      </c>
      <c r="B527" s="25">
        <v>500</v>
      </c>
      <c r="C527" s="23" t="s">
        <v>87</v>
      </c>
      <c r="D527" t="s">
        <v>88</v>
      </c>
      <c r="E527" t="s">
        <v>89</v>
      </c>
      <c r="F527" t="s">
        <v>90</v>
      </c>
      <c r="G527" t="s">
        <v>91</v>
      </c>
      <c r="H527" s="23" t="s">
        <v>92</v>
      </c>
      <c r="I527" s="23" t="s">
        <v>119</v>
      </c>
      <c r="J527" t="s">
        <v>3818</v>
      </c>
      <c r="K527" s="23" t="s">
        <v>95</v>
      </c>
      <c r="L527" s="20" t="s">
        <v>2001</v>
      </c>
      <c r="M527" s="28" t="s">
        <v>3819</v>
      </c>
      <c r="N527" s="23"/>
      <c r="O527" s="23" t="s">
        <v>98</v>
      </c>
      <c r="P527" s="20" t="s">
        <v>693</v>
      </c>
      <c r="Q527" s="20" t="s">
        <v>693</v>
      </c>
      <c r="R527" t="s">
        <v>3820</v>
      </c>
      <c r="S527" t="s">
        <v>3821</v>
      </c>
      <c r="T527" t="s">
        <v>3822</v>
      </c>
      <c r="U527" s="29">
        <v>77175000</v>
      </c>
      <c r="V527" s="29">
        <v>77175000</v>
      </c>
      <c r="W527" s="60">
        <v>7350000</v>
      </c>
      <c r="X527" s="60">
        <v>0</v>
      </c>
      <c r="Y527" s="23" t="s">
        <v>104</v>
      </c>
      <c r="Z527" t="s">
        <v>98</v>
      </c>
      <c r="AA527" t="s">
        <v>105</v>
      </c>
      <c r="AB527" s="30">
        <f>+Tabla3[[#This Row],[VALOR DEL CONTRATO
(EN NUMEROS)]]-Tabla3[[#This Row],[VALOR RECURSOS (MADS/FONAM)]]</f>
        <v>0</v>
      </c>
      <c r="AC527" s="30"/>
      <c r="AD527" s="30"/>
      <c r="AE527" s="24">
        <v>2324</v>
      </c>
      <c r="AF527" s="61">
        <v>45294</v>
      </c>
      <c r="AG527">
        <v>93324</v>
      </c>
      <c r="AH527" s="53">
        <v>45336</v>
      </c>
      <c r="AI527" s="32" t="s">
        <v>106</v>
      </c>
      <c r="AJ527" t="s">
        <v>2030</v>
      </c>
      <c r="AK527" s="33"/>
      <c r="AL527" t="s">
        <v>98</v>
      </c>
      <c r="AM527" s="26">
        <v>45334</v>
      </c>
      <c r="AN527" s="23" t="s">
        <v>108</v>
      </c>
      <c r="AO527" s="23" t="s">
        <v>108</v>
      </c>
      <c r="AP527" t="s">
        <v>109</v>
      </c>
      <c r="AQ527" t="s">
        <v>1646</v>
      </c>
      <c r="AR527" t="s">
        <v>1647</v>
      </c>
      <c r="AS527" t="s">
        <v>700</v>
      </c>
      <c r="AT527" s="23">
        <v>80111600</v>
      </c>
      <c r="AU527" s="41" t="s">
        <v>3823</v>
      </c>
      <c r="AV527" s="23" t="s">
        <v>113</v>
      </c>
      <c r="AW527" s="20" t="s">
        <v>114</v>
      </c>
      <c r="AX527" s="53">
        <v>45334</v>
      </c>
      <c r="AY527" s="23" t="s">
        <v>115</v>
      </c>
      <c r="AZ527" s="53">
        <v>45334</v>
      </c>
      <c r="BA527" s="26">
        <v>45336</v>
      </c>
      <c r="BB527" s="62">
        <v>45654</v>
      </c>
      <c r="BC527" s="35">
        <f>+Tabla3[[#This Row],[FECHA TERMINACION
(INICIAL)]]-Tabla3[[#This Row],[FECHA INICIO]]</f>
        <v>318</v>
      </c>
      <c r="BD527" s="65">
        <f>+Tabla3[[#This Row],[PLAZO DE EJECUCIÓN EN DÍAS (INICIAL)]]/30</f>
        <v>10.6</v>
      </c>
      <c r="BE527" t="s">
        <v>3817</v>
      </c>
      <c r="BF527" s="29">
        <f>+[1]BD_2!E529</f>
        <v>0</v>
      </c>
      <c r="BG527" s="29">
        <f>[1]BD_2!BA529</f>
        <v>0</v>
      </c>
      <c r="BH527" s="23">
        <f>[1]BD_2!CF529</f>
        <v>0</v>
      </c>
      <c r="BI527" s="23">
        <f>+COUNTIF(Tabla3[[#This Row],[VALOR REDUCIDO]:[TOTAL TIEMPO PRORROGADO EN DÍAS
]],"&lt;&gt;0")</f>
        <v>0</v>
      </c>
      <c r="BJ527" s="23" t="str">
        <f>+[1]BD_2!CG529</f>
        <v>2 NO</v>
      </c>
      <c r="BK527" s="26" t="str">
        <f>[1]BD_2!CL529</f>
        <v>2 NO</v>
      </c>
      <c r="BL527" s="23" t="s">
        <v>98</v>
      </c>
      <c r="BM527">
        <f t="shared" si="44"/>
        <v>318</v>
      </c>
      <c r="BN527" s="36">
        <f t="shared" si="45"/>
        <v>45336</v>
      </c>
      <c r="BO527" s="36">
        <f t="shared" si="46"/>
        <v>45654</v>
      </c>
      <c r="BP527" s="37" t="e">
        <f>IF(((#REF!-$BN527)/($BO527-$BN527))&gt;=100%,100%,((#REF!-$BN527)/($BO527-$BN527)))</f>
        <v>#REF!</v>
      </c>
      <c r="BQ527" s="29">
        <f t="shared" si="42"/>
        <v>77175000</v>
      </c>
      <c r="BR527" s="23" t="e">
        <f>+IF(BK527="1 SI","FINALIZADO",IF($BO527&lt;=#REF!,"FINALIZADO","EJECUCIÓN"))</f>
        <v>#REF!</v>
      </c>
      <c r="BS527" s="23">
        <v>77175000</v>
      </c>
      <c r="BT527" s="23">
        <f>+Tabla3[[#This Row],[VALOR TOTAL DE CONTRATO (ANTES DE LIQUIDACIÓN - LIBERACIÓN DE SALDOS)]]-Tabla3[[#This Row],[RECURSO TOTALES DESEMBOLSADOS]]</f>
        <v>0</v>
      </c>
      <c r="BU527" s="66"/>
      <c r="BW527" s="23" t="s">
        <v>98</v>
      </c>
      <c r="BX527" s="23" t="str">
        <f t="shared" si="43"/>
        <v>febrero</v>
      </c>
      <c r="BY527" s="23" t="s">
        <v>113</v>
      </c>
      <c r="BZ527" s="23" t="s">
        <v>113</v>
      </c>
      <c r="CA527" s="23" t="s">
        <v>113</v>
      </c>
      <c r="CB527" t="s">
        <v>117</v>
      </c>
      <c r="CC527" t="s">
        <v>118</v>
      </c>
    </row>
    <row r="528" spans="1:81" x14ac:dyDescent="0.25">
      <c r="A528" s="23">
        <v>2024</v>
      </c>
      <c r="B528" s="25">
        <v>501</v>
      </c>
      <c r="C528" s="23" t="s">
        <v>87</v>
      </c>
      <c r="D528" t="s">
        <v>88</v>
      </c>
      <c r="E528" t="s">
        <v>89</v>
      </c>
      <c r="F528" t="s">
        <v>90</v>
      </c>
      <c r="G528" t="s">
        <v>91</v>
      </c>
      <c r="H528" s="23" t="s">
        <v>92</v>
      </c>
      <c r="I528" s="23" t="s">
        <v>119</v>
      </c>
      <c r="J528" t="s">
        <v>3824</v>
      </c>
      <c r="K528" s="23" t="s">
        <v>95</v>
      </c>
      <c r="L528" s="20" t="s">
        <v>1550</v>
      </c>
      <c r="M528" s="28" t="s">
        <v>3825</v>
      </c>
      <c r="N528" s="23"/>
      <c r="O528" s="23" t="s">
        <v>98</v>
      </c>
      <c r="P528" s="20" t="s">
        <v>1514</v>
      </c>
      <c r="Q528" s="20" t="s">
        <v>1514</v>
      </c>
      <c r="R528" t="s">
        <v>3826</v>
      </c>
      <c r="S528" t="s">
        <v>3827</v>
      </c>
      <c r="T528" t="s">
        <v>3828</v>
      </c>
      <c r="U528" s="29">
        <v>101442000</v>
      </c>
      <c r="V528" s="29">
        <v>101442000</v>
      </c>
      <c r="W528" s="60">
        <v>9540000</v>
      </c>
      <c r="X528" s="60">
        <v>0</v>
      </c>
      <c r="Y528" s="23" t="s">
        <v>104</v>
      </c>
      <c r="Z528" t="s">
        <v>98</v>
      </c>
      <c r="AA528" t="s">
        <v>105</v>
      </c>
      <c r="AB528" s="30">
        <f>+Tabla3[[#This Row],[VALOR DEL CONTRATO
(EN NUMEROS)]]-Tabla3[[#This Row],[VALOR RECURSOS (MADS/FONAM)]]</f>
        <v>0</v>
      </c>
      <c r="AC528" s="30"/>
      <c r="AD528" s="30"/>
      <c r="AE528" s="24">
        <v>9024</v>
      </c>
      <c r="AF528" s="61">
        <v>45300</v>
      </c>
      <c r="AG528">
        <v>77224</v>
      </c>
      <c r="AH528" s="53">
        <v>45331</v>
      </c>
      <c r="AI528" s="32" t="s">
        <v>106</v>
      </c>
      <c r="AJ528" t="s">
        <v>1518</v>
      </c>
      <c r="AK528" s="33"/>
      <c r="AL528" t="s">
        <v>98</v>
      </c>
      <c r="AM528" s="26">
        <v>45329</v>
      </c>
      <c r="AN528" s="23" t="s">
        <v>108</v>
      </c>
      <c r="AO528" s="23" t="s">
        <v>108</v>
      </c>
      <c r="AP528" t="s">
        <v>109</v>
      </c>
      <c r="AQ528" t="s">
        <v>3578</v>
      </c>
      <c r="AR528" t="s">
        <v>3472</v>
      </c>
      <c r="AS528" t="s">
        <v>1514</v>
      </c>
      <c r="AT528" s="23">
        <v>80111600</v>
      </c>
      <c r="AU528" s="20" t="s">
        <v>3829</v>
      </c>
      <c r="AV528" s="23" t="s">
        <v>113</v>
      </c>
      <c r="AW528" s="20" t="s">
        <v>114</v>
      </c>
      <c r="AX528" s="53">
        <v>45330</v>
      </c>
      <c r="AY528" s="23" t="s">
        <v>115</v>
      </c>
      <c r="AZ528" s="53">
        <v>45330</v>
      </c>
      <c r="BA528" s="26">
        <v>45331</v>
      </c>
      <c r="BB528" s="62">
        <v>45653</v>
      </c>
      <c r="BC528" s="35">
        <f>+Tabla3[[#This Row],[FECHA TERMINACION
(INICIAL)]]-Tabla3[[#This Row],[FECHA INICIO]]</f>
        <v>322</v>
      </c>
      <c r="BD528" s="65">
        <f>+Tabla3[[#This Row],[PLAZO DE EJECUCIÓN EN DÍAS (INICIAL)]]/30</f>
        <v>10.733333333333333</v>
      </c>
      <c r="BE528" t="s">
        <v>3830</v>
      </c>
      <c r="BF528" s="29">
        <f>+[1]BD_2!E530</f>
        <v>0</v>
      </c>
      <c r="BG528" s="29">
        <f>[1]BD_2!BA530</f>
        <v>0</v>
      </c>
      <c r="BH528" s="23">
        <f>[1]BD_2!CF530</f>
        <v>0</v>
      </c>
      <c r="BI528" s="23">
        <f>+COUNTIF(Tabla3[[#This Row],[VALOR REDUCIDO]:[TOTAL TIEMPO PRORROGADO EN DÍAS
]],"&lt;&gt;0")</f>
        <v>0</v>
      </c>
      <c r="BJ528" s="23" t="str">
        <f>+[1]BD_2!CG530</f>
        <v>2 NO</v>
      </c>
      <c r="BK528" s="26" t="str">
        <f>[1]BD_2!CL530</f>
        <v>2 NO</v>
      </c>
      <c r="BL528" s="23" t="s">
        <v>98</v>
      </c>
      <c r="BM528">
        <f t="shared" si="44"/>
        <v>322</v>
      </c>
      <c r="BN528" s="36">
        <f t="shared" si="45"/>
        <v>45331</v>
      </c>
      <c r="BO528" s="36">
        <f t="shared" si="46"/>
        <v>45653</v>
      </c>
      <c r="BP528" s="37" t="e">
        <f>IF(((#REF!-$BN528)/($BO528-$BN528))&gt;=100%,100%,((#REF!-$BN528)/($BO528-$BN528)))</f>
        <v>#REF!</v>
      </c>
      <c r="BQ528" s="29">
        <f t="shared" si="42"/>
        <v>101442000</v>
      </c>
      <c r="BR528" s="23" t="e">
        <f>+IF(BK528="1 SI","FINALIZADO",IF($BO528&lt;=#REF!,"FINALIZADO","EJECUCIÓN"))</f>
        <v>#REF!</v>
      </c>
      <c r="BS528" s="23">
        <v>101442000</v>
      </c>
      <c r="BT528" s="23">
        <f>+Tabla3[[#This Row],[VALOR TOTAL DE CONTRATO (ANTES DE LIQUIDACIÓN - LIBERACIÓN DE SALDOS)]]-Tabla3[[#This Row],[RECURSO TOTALES DESEMBOLSADOS]]</f>
        <v>0</v>
      </c>
      <c r="BU528" s="66"/>
      <c r="BW528" s="23" t="s">
        <v>98</v>
      </c>
      <c r="BX528" s="23" t="str">
        <f t="shared" si="43"/>
        <v>febrero</v>
      </c>
      <c r="BY528" s="23" t="s">
        <v>113</v>
      </c>
      <c r="BZ528" s="23" t="s">
        <v>113</v>
      </c>
      <c r="CA528" s="23" t="s">
        <v>113</v>
      </c>
      <c r="CB528" t="s">
        <v>117</v>
      </c>
      <c r="CC528" t="s">
        <v>118</v>
      </c>
    </row>
    <row r="529" spans="1:81" x14ac:dyDescent="0.25">
      <c r="A529" s="23">
        <v>2024</v>
      </c>
      <c r="B529" s="25">
        <v>502</v>
      </c>
      <c r="C529" s="23" t="s">
        <v>87</v>
      </c>
      <c r="D529" t="s">
        <v>88</v>
      </c>
      <c r="E529" t="s">
        <v>89</v>
      </c>
      <c r="F529" t="s">
        <v>90</v>
      </c>
      <c r="G529" t="s">
        <v>91</v>
      </c>
      <c r="H529" s="23" t="s">
        <v>92</v>
      </c>
      <c r="I529" s="23" t="s">
        <v>119</v>
      </c>
      <c r="J529" t="s">
        <v>3831</v>
      </c>
      <c r="K529" s="23" t="s">
        <v>95</v>
      </c>
      <c r="L529" s="20" t="s">
        <v>2001</v>
      </c>
      <c r="M529" s="28" t="s">
        <v>3832</v>
      </c>
      <c r="N529" s="23"/>
      <c r="O529" s="23" t="s">
        <v>98</v>
      </c>
      <c r="P529" s="20" t="s">
        <v>764</v>
      </c>
      <c r="Q529" s="20" t="s">
        <v>764</v>
      </c>
      <c r="R529" t="s">
        <v>3833</v>
      </c>
      <c r="S529" t="s">
        <v>3834</v>
      </c>
      <c r="T529" t="s">
        <v>3835</v>
      </c>
      <c r="U529" s="29">
        <v>131107100</v>
      </c>
      <c r="V529" s="29">
        <v>131107100</v>
      </c>
      <c r="W529" s="60">
        <v>12253000</v>
      </c>
      <c r="X529" s="60">
        <v>0</v>
      </c>
      <c r="Y529" s="23" t="s">
        <v>104</v>
      </c>
      <c r="Z529" t="s">
        <v>98</v>
      </c>
      <c r="AA529" t="s">
        <v>105</v>
      </c>
      <c r="AB529" s="30">
        <f>+Tabla3[[#This Row],[VALOR DEL CONTRATO
(EN NUMEROS)]]-Tabla3[[#This Row],[VALOR RECURSOS (MADS/FONAM)]]</f>
        <v>0</v>
      </c>
      <c r="AC529" s="30"/>
      <c r="AD529" s="30"/>
      <c r="AE529" s="24">
        <v>7824</v>
      </c>
      <c r="AF529" s="61">
        <v>45296</v>
      </c>
      <c r="AG529">
        <v>78324</v>
      </c>
      <c r="AH529" s="53">
        <v>45331</v>
      </c>
      <c r="AI529" s="32" t="s">
        <v>106</v>
      </c>
      <c r="AJ529" t="s">
        <v>779</v>
      </c>
      <c r="AK529" s="33"/>
      <c r="AL529" t="s">
        <v>98</v>
      </c>
      <c r="AM529" s="26">
        <v>45329</v>
      </c>
      <c r="AN529" s="23" t="s">
        <v>108</v>
      </c>
      <c r="AO529" s="23" t="s">
        <v>108</v>
      </c>
      <c r="AP529" t="s">
        <v>109</v>
      </c>
      <c r="AQ529" t="s">
        <v>769</v>
      </c>
      <c r="AR529" t="s">
        <v>770</v>
      </c>
      <c r="AS529" t="s">
        <v>771</v>
      </c>
      <c r="AT529" s="23">
        <v>80111600</v>
      </c>
      <c r="AU529" s="20" t="s">
        <v>3836</v>
      </c>
      <c r="AV529" s="23" t="s">
        <v>113</v>
      </c>
      <c r="AW529" s="20" t="s">
        <v>114</v>
      </c>
      <c r="AX529" s="53">
        <v>45330</v>
      </c>
      <c r="AY529" s="23" t="s">
        <v>115</v>
      </c>
      <c r="AZ529" s="53">
        <v>45330</v>
      </c>
      <c r="BA529" s="26">
        <v>45331</v>
      </c>
      <c r="BB529" s="62">
        <v>45655</v>
      </c>
      <c r="BC529" s="35">
        <f>+Tabla3[[#This Row],[FECHA TERMINACION
(INICIAL)]]-Tabla3[[#This Row],[FECHA INICIO]]</f>
        <v>324</v>
      </c>
      <c r="BD529" s="65">
        <f>+Tabla3[[#This Row],[PLAZO DE EJECUCIÓN EN DÍAS (INICIAL)]]/30</f>
        <v>10.8</v>
      </c>
      <c r="BE529" t="s">
        <v>3837</v>
      </c>
      <c r="BF529" s="29">
        <f>+[1]BD_2!E531</f>
        <v>0</v>
      </c>
      <c r="BG529" s="29">
        <f>[1]BD_2!BA531</f>
        <v>0</v>
      </c>
      <c r="BH529" s="23">
        <f>[1]BD_2!CF531</f>
        <v>0</v>
      </c>
      <c r="BI529" s="23">
        <f>+COUNTIF(Tabla3[[#This Row],[VALOR REDUCIDO]:[TOTAL TIEMPO PRORROGADO EN DÍAS
]],"&lt;&gt;0")</f>
        <v>0</v>
      </c>
      <c r="BJ529" s="23" t="str">
        <f>+[1]BD_2!CG531</f>
        <v>2 NO</v>
      </c>
      <c r="BK529" s="26" t="str">
        <f>[1]BD_2!CL531</f>
        <v>2 NO</v>
      </c>
      <c r="BL529" s="23" t="s">
        <v>98</v>
      </c>
      <c r="BM529">
        <f t="shared" si="44"/>
        <v>324</v>
      </c>
      <c r="BN529" s="36">
        <f t="shared" si="45"/>
        <v>45331</v>
      </c>
      <c r="BO529" s="36">
        <f t="shared" si="46"/>
        <v>45655</v>
      </c>
      <c r="BP529" s="37" t="e">
        <f>IF(((#REF!-$BN529)/($BO529-$BN529))&gt;=100%,100%,((#REF!-$BN529)/($BO529-$BN529)))</f>
        <v>#REF!</v>
      </c>
      <c r="BQ529" s="29">
        <f t="shared" si="42"/>
        <v>131107100</v>
      </c>
      <c r="BR529" s="23" t="e">
        <f>+IF(BK529="1 SI","FINALIZADO",IF($BO529&lt;=#REF!,"FINALIZADO","EJECUCIÓN"))</f>
        <v>#REF!</v>
      </c>
      <c r="BS529" s="23">
        <v>131107100</v>
      </c>
      <c r="BT529" s="23">
        <f>+Tabla3[[#This Row],[VALOR TOTAL DE CONTRATO (ANTES DE LIQUIDACIÓN - LIBERACIÓN DE SALDOS)]]-Tabla3[[#This Row],[RECURSO TOTALES DESEMBOLSADOS]]</f>
        <v>0</v>
      </c>
      <c r="BU529" s="66"/>
      <c r="BW529" s="23" t="s">
        <v>98</v>
      </c>
      <c r="BX529" s="23" t="str">
        <f t="shared" si="43"/>
        <v>febrero</v>
      </c>
      <c r="BY529" s="23" t="s">
        <v>113</v>
      </c>
      <c r="BZ529" s="23" t="s">
        <v>113</v>
      </c>
      <c r="CA529" s="23" t="s">
        <v>113</v>
      </c>
      <c r="CB529" t="s">
        <v>117</v>
      </c>
      <c r="CC529" t="s">
        <v>118</v>
      </c>
    </row>
    <row r="530" spans="1:81" x14ac:dyDescent="0.25">
      <c r="A530" s="23">
        <v>2024</v>
      </c>
      <c r="B530" s="25">
        <v>503</v>
      </c>
      <c r="C530" s="23" t="s">
        <v>87</v>
      </c>
      <c r="D530" t="s">
        <v>88</v>
      </c>
      <c r="E530" t="s">
        <v>89</v>
      </c>
      <c r="F530" t="s">
        <v>90</v>
      </c>
      <c r="G530" t="s">
        <v>91</v>
      </c>
      <c r="H530" s="23" t="s">
        <v>92</v>
      </c>
      <c r="I530" s="23" t="s">
        <v>119</v>
      </c>
      <c r="J530" t="s">
        <v>3838</v>
      </c>
      <c r="K530" s="23" t="s">
        <v>95</v>
      </c>
      <c r="L530" s="20" t="s">
        <v>1550</v>
      </c>
      <c r="M530" s="28" t="s">
        <v>3839</v>
      </c>
      <c r="N530" s="23"/>
      <c r="O530" s="23" t="s">
        <v>98</v>
      </c>
      <c r="P530" s="20" t="s">
        <v>693</v>
      </c>
      <c r="Q530" s="20" t="s">
        <v>693</v>
      </c>
      <c r="R530" t="s">
        <v>3692</v>
      </c>
      <c r="S530" t="s">
        <v>3840</v>
      </c>
      <c r="T530" t="s">
        <v>3841</v>
      </c>
      <c r="U530" s="29">
        <v>69333333</v>
      </c>
      <c r="V530" s="29">
        <v>69333333</v>
      </c>
      <c r="W530" s="60">
        <v>6500000</v>
      </c>
      <c r="X530" s="60">
        <v>0</v>
      </c>
      <c r="Y530" s="23" t="s">
        <v>104</v>
      </c>
      <c r="Z530" t="s">
        <v>98</v>
      </c>
      <c r="AA530" t="s">
        <v>105</v>
      </c>
      <c r="AB530" s="30">
        <f>+Tabla3[[#This Row],[VALOR DEL CONTRATO
(EN NUMEROS)]]-Tabla3[[#This Row],[VALOR RECURSOS (MADS/FONAM)]]</f>
        <v>0</v>
      </c>
      <c r="AC530" s="30"/>
      <c r="AD530" s="30"/>
      <c r="AE530" s="24">
        <v>1924</v>
      </c>
      <c r="AF530" s="61">
        <v>45294</v>
      </c>
      <c r="AG530">
        <v>80224</v>
      </c>
      <c r="AH530" s="53">
        <v>45331</v>
      </c>
      <c r="AI530" s="32" t="s">
        <v>106</v>
      </c>
      <c r="AJ530" t="s">
        <v>1372</v>
      </c>
      <c r="AK530" s="33"/>
      <c r="AL530" t="s">
        <v>98</v>
      </c>
      <c r="AM530" s="26">
        <v>45330</v>
      </c>
      <c r="AN530" s="23" t="s">
        <v>108</v>
      </c>
      <c r="AO530" s="23" t="s">
        <v>108</v>
      </c>
      <c r="AP530" t="s">
        <v>109</v>
      </c>
      <c r="AQ530" t="s">
        <v>1528</v>
      </c>
      <c r="AR530" t="s">
        <v>1529</v>
      </c>
      <c r="AS530" t="s">
        <v>700</v>
      </c>
      <c r="AT530" s="23">
        <v>80111600</v>
      </c>
      <c r="AU530" s="20" t="s">
        <v>3842</v>
      </c>
      <c r="AV530" s="23" t="s">
        <v>113</v>
      </c>
      <c r="AW530" s="20" t="s">
        <v>114</v>
      </c>
      <c r="AX530" s="53">
        <v>45330</v>
      </c>
      <c r="AY530" s="23" t="s">
        <v>115</v>
      </c>
      <c r="AZ530" s="53">
        <v>45330</v>
      </c>
      <c r="BA530" s="53">
        <v>45331</v>
      </c>
      <c r="BB530" s="62">
        <v>45654</v>
      </c>
      <c r="BC530" s="35">
        <f>+Tabla3[[#This Row],[FECHA TERMINACION
(INICIAL)]]-Tabla3[[#This Row],[FECHA INICIO]]</f>
        <v>323</v>
      </c>
      <c r="BD530" s="65">
        <f>+Tabla3[[#This Row],[PLAZO DE EJECUCIÓN EN DÍAS (INICIAL)]]/30</f>
        <v>10.766666666666667</v>
      </c>
      <c r="BE530" t="s">
        <v>3376</v>
      </c>
      <c r="BF530" s="29">
        <f>+[1]BD_2!E532</f>
        <v>0</v>
      </c>
      <c r="BG530" s="29">
        <f>[1]BD_2!BA532</f>
        <v>0</v>
      </c>
      <c r="BH530" s="23">
        <f>[1]BD_2!CF532</f>
        <v>0</v>
      </c>
      <c r="BI530" s="23">
        <f>+COUNTIF(Tabla3[[#This Row],[VALOR REDUCIDO]:[TOTAL TIEMPO PRORROGADO EN DÍAS
]],"&lt;&gt;0")</f>
        <v>0</v>
      </c>
      <c r="BJ530" s="23" t="str">
        <f>+[1]BD_2!CG532</f>
        <v>2 NO</v>
      </c>
      <c r="BK530" s="26" t="str">
        <f>[1]BD_2!CL532</f>
        <v>2 NO</v>
      </c>
      <c r="BL530" s="23" t="s">
        <v>98</v>
      </c>
      <c r="BM530">
        <f t="shared" si="44"/>
        <v>323</v>
      </c>
      <c r="BN530" s="36">
        <f t="shared" si="45"/>
        <v>45331</v>
      </c>
      <c r="BO530" s="36">
        <f t="shared" si="46"/>
        <v>45654</v>
      </c>
      <c r="BP530" s="37" t="e">
        <f>IF(((#REF!-$BN530)/($BO530-$BN530))&gt;=100%,100%,((#REF!-$BN530)/($BO530-$BN530)))</f>
        <v>#REF!</v>
      </c>
      <c r="BQ530" s="29">
        <f t="shared" si="42"/>
        <v>69333333</v>
      </c>
      <c r="BR530" s="23" t="e">
        <f>+IF(BK530="1 SI","FINALIZADO",IF($BO530&lt;=#REF!,"FINALIZADO","EJECUCIÓN"))</f>
        <v>#REF!</v>
      </c>
      <c r="BS530" s="23">
        <v>69333333</v>
      </c>
      <c r="BT530" s="23">
        <f>+Tabla3[[#This Row],[VALOR TOTAL DE CONTRATO (ANTES DE LIQUIDACIÓN - LIBERACIÓN DE SALDOS)]]-Tabla3[[#This Row],[RECURSO TOTALES DESEMBOLSADOS]]</f>
        <v>0</v>
      </c>
      <c r="BU530" s="66"/>
      <c r="BW530" s="23" t="s">
        <v>98</v>
      </c>
      <c r="BX530" s="23" t="str">
        <f t="shared" si="43"/>
        <v>febrero</v>
      </c>
      <c r="BY530" s="23" t="s">
        <v>113</v>
      </c>
      <c r="BZ530" s="23" t="s">
        <v>113</v>
      </c>
      <c r="CA530" s="23" t="s">
        <v>113</v>
      </c>
      <c r="CB530" t="s">
        <v>117</v>
      </c>
      <c r="CC530" t="s">
        <v>118</v>
      </c>
    </row>
    <row r="531" spans="1:81" x14ac:dyDescent="0.25">
      <c r="A531" s="23">
        <v>2024</v>
      </c>
      <c r="B531" s="25">
        <v>504</v>
      </c>
      <c r="C531" s="23" t="s">
        <v>87</v>
      </c>
      <c r="D531" t="s">
        <v>88</v>
      </c>
      <c r="E531" t="s">
        <v>89</v>
      </c>
      <c r="F531" t="s">
        <v>90</v>
      </c>
      <c r="G531" t="s">
        <v>91</v>
      </c>
      <c r="H531" s="23" t="s">
        <v>92</v>
      </c>
      <c r="I531" s="23" t="s">
        <v>119</v>
      </c>
      <c r="J531" t="s">
        <v>3843</v>
      </c>
      <c r="K531" s="23" t="s">
        <v>95</v>
      </c>
      <c r="L531" s="20" t="s">
        <v>3844</v>
      </c>
      <c r="M531" s="28" t="s">
        <v>3845</v>
      </c>
      <c r="N531" s="23"/>
      <c r="O531" s="23" t="s">
        <v>98</v>
      </c>
      <c r="P531" s="20" t="s">
        <v>693</v>
      </c>
      <c r="Q531" s="20" t="s">
        <v>693</v>
      </c>
      <c r="R531" t="s">
        <v>3846</v>
      </c>
      <c r="S531" t="s">
        <v>3847</v>
      </c>
      <c r="T531" t="s">
        <v>3848</v>
      </c>
      <c r="U531" s="29">
        <v>61866667</v>
      </c>
      <c r="V531" s="29">
        <v>61866667</v>
      </c>
      <c r="W531" s="60">
        <v>5800000</v>
      </c>
      <c r="X531" s="60">
        <v>0</v>
      </c>
      <c r="Y531" s="23" t="s">
        <v>104</v>
      </c>
      <c r="Z531" t="s">
        <v>98</v>
      </c>
      <c r="AA531" t="s">
        <v>105</v>
      </c>
      <c r="AB531" s="30">
        <f>+Tabla3[[#This Row],[VALOR DEL CONTRATO
(EN NUMEROS)]]-Tabla3[[#This Row],[VALOR RECURSOS (MADS/FONAM)]]</f>
        <v>0</v>
      </c>
      <c r="AC531" s="30"/>
      <c r="AD531" s="30"/>
      <c r="AE531" s="24">
        <v>1924</v>
      </c>
      <c r="AF531" s="61">
        <v>45294</v>
      </c>
      <c r="AG531">
        <v>85024</v>
      </c>
      <c r="AH531" s="53">
        <v>45334</v>
      </c>
      <c r="AI531" s="32" t="s">
        <v>106</v>
      </c>
      <c r="AJ531" t="s">
        <v>1372</v>
      </c>
      <c r="AK531" s="33"/>
      <c r="AL531" t="s">
        <v>98</v>
      </c>
      <c r="AM531" s="26">
        <v>45330</v>
      </c>
      <c r="AN531" s="23" t="s">
        <v>108</v>
      </c>
      <c r="AO531" s="23" t="s">
        <v>108</v>
      </c>
      <c r="AP531" t="s">
        <v>109</v>
      </c>
      <c r="AQ531" t="s">
        <v>3687</v>
      </c>
      <c r="AR531" t="s">
        <v>3688</v>
      </c>
      <c r="AS531" t="s">
        <v>700</v>
      </c>
      <c r="AT531" s="23">
        <v>80111600</v>
      </c>
      <c r="AU531" s="20" t="s">
        <v>3849</v>
      </c>
      <c r="AV531" s="23" t="s">
        <v>113</v>
      </c>
      <c r="AW531" s="20" t="s">
        <v>114</v>
      </c>
      <c r="AX531" s="53">
        <v>45330</v>
      </c>
      <c r="AY531" s="23" t="s">
        <v>115</v>
      </c>
      <c r="AZ531" s="53">
        <v>45330</v>
      </c>
      <c r="BA531" s="26">
        <v>45334</v>
      </c>
      <c r="BB531" s="62">
        <v>45656</v>
      </c>
      <c r="BC531" s="35">
        <f>+Tabla3[[#This Row],[FECHA TERMINACION
(INICIAL)]]-Tabla3[[#This Row],[FECHA INICIO]]</f>
        <v>322</v>
      </c>
      <c r="BD531" s="65">
        <f>+Tabla3[[#This Row],[PLAZO DE EJECUCIÓN EN DÍAS (INICIAL)]]/30</f>
        <v>10.733333333333333</v>
      </c>
      <c r="BE531" t="s">
        <v>3368</v>
      </c>
      <c r="BF531" s="29">
        <f>+[1]BD_2!E533</f>
        <v>386667</v>
      </c>
      <c r="BG531" s="29">
        <f>[1]BD_2!BA533</f>
        <v>0</v>
      </c>
      <c r="BH531" s="23">
        <f>[1]BD_2!CF533</f>
        <v>0</v>
      </c>
      <c r="BI531" s="23">
        <f>+COUNTIF(Tabla3[[#This Row],[VALOR REDUCIDO]:[TOTAL TIEMPO PRORROGADO EN DÍAS
]],"&lt;&gt;0")</f>
        <v>1</v>
      </c>
      <c r="BJ531" s="23" t="str">
        <f>+[1]BD_2!CG533</f>
        <v>2 NO</v>
      </c>
      <c r="BK531" s="26" t="str">
        <f>[1]BD_2!CL533</f>
        <v>2 NO</v>
      </c>
      <c r="BL531" s="23" t="s">
        <v>98</v>
      </c>
      <c r="BM531">
        <f t="shared" si="44"/>
        <v>322</v>
      </c>
      <c r="BN531" s="36">
        <f t="shared" si="45"/>
        <v>45334</v>
      </c>
      <c r="BO531" s="36">
        <f t="shared" si="46"/>
        <v>45656</v>
      </c>
      <c r="BP531" s="37" t="e">
        <f>IF(((#REF!-$BN531)/($BO531-$BN531))&gt;=100%,100%,((#REF!-$BN531)/($BO531-$BN531)))</f>
        <v>#REF!</v>
      </c>
      <c r="BQ531" s="29">
        <f t="shared" si="42"/>
        <v>61480000</v>
      </c>
      <c r="BR531" s="23" t="e">
        <f>+IF(BK531="1 SI","FINALIZADO",IF($BO531&lt;=#REF!,"FINALIZADO","EJECUCIÓN"))</f>
        <v>#REF!</v>
      </c>
      <c r="BS531" s="23">
        <v>61480000</v>
      </c>
      <c r="BT531" s="23">
        <f>+Tabla3[[#This Row],[VALOR TOTAL DE CONTRATO (ANTES DE LIQUIDACIÓN - LIBERACIÓN DE SALDOS)]]-Tabla3[[#This Row],[RECURSO TOTALES DESEMBOLSADOS]]</f>
        <v>0</v>
      </c>
      <c r="BU531" s="66"/>
      <c r="BW531" s="23" t="s">
        <v>98</v>
      </c>
      <c r="BX531" s="23" t="str">
        <f t="shared" si="43"/>
        <v>febrero</v>
      </c>
      <c r="BY531" s="23" t="s">
        <v>113</v>
      </c>
      <c r="BZ531" s="23" t="s">
        <v>113</v>
      </c>
      <c r="CA531" s="23" t="s">
        <v>113</v>
      </c>
      <c r="CB531" t="s">
        <v>117</v>
      </c>
      <c r="CC531" t="s">
        <v>118</v>
      </c>
    </row>
    <row r="532" spans="1:81" x14ac:dyDescent="0.25">
      <c r="A532" s="23">
        <v>2024</v>
      </c>
      <c r="B532" s="25">
        <v>505</v>
      </c>
      <c r="C532" s="23" t="s">
        <v>87</v>
      </c>
      <c r="D532" t="s">
        <v>88</v>
      </c>
      <c r="E532" t="s">
        <v>89</v>
      </c>
      <c r="F532" t="s">
        <v>90</v>
      </c>
      <c r="G532" t="s">
        <v>91</v>
      </c>
      <c r="H532" s="23" t="s">
        <v>92</v>
      </c>
      <c r="I532" s="23" t="s">
        <v>119</v>
      </c>
      <c r="J532" t="s">
        <v>3850</v>
      </c>
      <c r="K532" s="23" t="s">
        <v>95</v>
      </c>
      <c r="L532" s="20" t="s">
        <v>3851</v>
      </c>
      <c r="M532" s="28" t="s">
        <v>3852</v>
      </c>
      <c r="N532" s="23"/>
      <c r="O532" s="23" t="s">
        <v>98</v>
      </c>
      <c r="P532" s="20" t="s">
        <v>1514</v>
      </c>
      <c r="Q532" s="20" t="s">
        <v>1514</v>
      </c>
      <c r="R532" t="s">
        <v>3853</v>
      </c>
      <c r="S532" t="s">
        <v>3854</v>
      </c>
      <c r="T532" t="s">
        <v>3855</v>
      </c>
      <c r="U532" s="29">
        <v>179998000</v>
      </c>
      <c r="V532" s="29">
        <v>179998000</v>
      </c>
      <c r="W532" s="60">
        <v>16770000</v>
      </c>
      <c r="X532" s="60">
        <v>0</v>
      </c>
      <c r="Y532" s="23" t="s">
        <v>104</v>
      </c>
      <c r="Z532" t="s">
        <v>98</v>
      </c>
      <c r="AA532" t="s">
        <v>105</v>
      </c>
      <c r="AB532" s="30">
        <f>+Tabla3[[#This Row],[VALOR DEL CONTRATO
(EN NUMEROS)]]-Tabla3[[#This Row],[VALOR RECURSOS (MADS/FONAM)]]</f>
        <v>0</v>
      </c>
      <c r="AC532" s="30"/>
      <c r="AD532" s="30"/>
      <c r="AE532" s="24" t="s">
        <v>3856</v>
      </c>
      <c r="AF532" s="61">
        <v>45295</v>
      </c>
      <c r="AG532" t="s">
        <v>3857</v>
      </c>
      <c r="AH532" s="53">
        <v>45331</v>
      </c>
      <c r="AI532" s="32" t="s">
        <v>106</v>
      </c>
      <c r="AJ532" t="s">
        <v>986</v>
      </c>
      <c r="AK532" s="33"/>
      <c r="AL532" t="s">
        <v>98</v>
      </c>
      <c r="AM532" s="26">
        <v>45330</v>
      </c>
      <c r="AN532" s="23" t="s">
        <v>108</v>
      </c>
      <c r="AO532" s="23" t="s">
        <v>108</v>
      </c>
      <c r="AP532" t="s">
        <v>109</v>
      </c>
      <c r="AQ532" t="s">
        <v>3858</v>
      </c>
      <c r="AR532" t="s">
        <v>1731</v>
      </c>
      <c r="AS532" t="s">
        <v>1514</v>
      </c>
      <c r="AT532" s="23">
        <v>80111600</v>
      </c>
      <c r="AU532" s="20" t="s">
        <v>3859</v>
      </c>
      <c r="AV532" s="23" t="s">
        <v>113</v>
      </c>
      <c r="AW532" s="20" t="s">
        <v>114</v>
      </c>
      <c r="AX532" s="53">
        <v>45330</v>
      </c>
      <c r="AY532" s="23" t="s">
        <v>115</v>
      </c>
      <c r="AZ532" s="53">
        <v>45330</v>
      </c>
      <c r="BA532" s="26">
        <v>45331</v>
      </c>
      <c r="BB532" s="62">
        <v>45656</v>
      </c>
      <c r="BC532" s="35">
        <f>+Tabla3[[#This Row],[FECHA TERMINACION
(INICIAL)]]-Tabla3[[#This Row],[FECHA INICIO]]</f>
        <v>325</v>
      </c>
      <c r="BD532" s="65">
        <f>+Tabla3[[#This Row],[PLAZO DE EJECUCIÓN EN DÍAS (INICIAL)]]/30</f>
        <v>10.833333333333334</v>
      </c>
      <c r="BE532" t="s">
        <v>3860</v>
      </c>
      <c r="BF532" s="29">
        <f>+[1]BD_2!E534</f>
        <v>236133</v>
      </c>
      <c r="BG532" s="29">
        <f>[1]BD_2!BA534</f>
        <v>0</v>
      </c>
      <c r="BH532" s="23">
        <f>[1]BD_2!CF534</f>
        <v>0</v>
      </c>
      <c r="BI532" s="23">
        <f>+COUNTIF(Tabla3[[#This Row],[VALOR REDUCIDO]:[TOTAL TIEMPO PRORROGADO EN DÍAS
]],"&lt;&gt;0")</f>
        <v>1</v>
      </c>
      <c r="BJ532" s="23" t="str">
        <f>+[1]BD_2!CG534</f>
        <v>2 NO</v>
      </c>
      <c r="BK532" s="26" t="str">
        <f>[1]BD_2!CL534</f>
        <v>2 NO</v>
      </c>
      <c r="BL532" s="23" t="s">
        <v>98</v>
      </c>
      <c r="BM532">
        <f t="shared" si="44"/>
        <v>325</v>
      </c>
      <c r="BN532" s="36">
        <f t="shared" si="45"/>
        <v>45331</v>
      </c>
      <c r="BO532" s="36">
        <f t="shared" si="46"/>
        <v>45656</v>
      </c>
      <c r="BP532" s="37" t="e">
        <f>IF(((#REF!-$BN532)/($BO532-$BN532))&gt;=100%,100%,((#REF!-$BN532)/($BO532-$BN532)))</f>
        <v>#REF!</v>
      </c>
      <c r="BQ532" s="29">
        <f t="shared" si="42"/>
        <v>179761867</v>
      </c>
      <c r="BR532" s="23" t="e">
        <f>+IF(BK532="1 SI","FINALIZADO",IF($BO532&lt;=#REF!,"FINALIZADO","EJECUCIÓN"))</f>
        <v>#REF!</v>
      </c>
      <c r="BS532" s="23">
        <v>179761867</v>
      </c>
      <c r="BT532" s="23">
        <f>+Tabla3[[#This Row],[VALOR TOTAL DE CONTRATO (ANTES DE LIQUIDACIÓN - LIBERACIÓN DE SALDOS)]]-Tabla3[[#This Row],[RECURSO TOTALES DESEMBOLSADOS]]</f>
        <v>0</v>
      </c>
      <c r="BU532" s="66"/>
      <c r="BW532" s="23" t="s">
        <v>98</v>
      </c>
      <c r="BX532" s="23" t="str">
        <f t="shared" si="43"/>
        <v>febrero</v>
      </c>
      <c r="BY532" s="23" t="s">
        <v>113</v>
      </c>
      <c r="BZ532" s="23" t="s">
        <v>113</v>
      </c>
      <c r="CA532" s="23" t="s">
        <v>113</v>
      </c>
      <c r="CB532" t="s">
        <v>117</v>
      </c>
      <c r="CC532" t="s">
        <v>118</v>
      </c>
    </row>
    <row r="533" spans="1:81" x14ac:dyDescent="0.25">
      <c r="A533" s="23">
        <v>2024</v>
      </c>
      <c r="B533" s="25">
        <v>506</v>
      </c>
      <c r="C533" s="23" t="s">
        <v>87</v>
      </c>
      <c r="D533" t="s">
        <v>88</v>
      </c>
      <c r="E533" t="s">
        <v>89</v>
      </c>
      <c r="F533" t="s">
        <v>90</v>
      </c>
      <c r="G533" t="s">
        <v>91</v>
      </c>
      <c r="H533" s="23" t="s">
        <v>92</v>
      </c>
      <c r="I533" s="23" t="s">
        <v>119</v>
      </c>
      <c r="J533" t="s">
        <v>3861</v>
      </c>
      <c r="K533" s="23" t="s">
        <v>95</v>
      </c>
      <c r="L533" s="20" t="s">
        <v>3862</v>
      </c>
      <c r="M533" s="28" t="s">
        <v>3863</v>
      </c>
      <c r="N533" s="23"/>
      <c r="O533" s="23" t="s">
        <v>98</v>
      </c>
      <c r="P533" s="20" t="s">
        <v>1514</v>
      </c>
      <c r="Q533" s="20" t="s">
        <v>1514</v>
      </c>
      <c r="R533" t="s">
        <v>3864</v>
      </c>
      <c r="S533" t="s">
        <v>3865</v>
      </c>
      <c r="T533" t="s">
        <v>3866</v>
      </c>
      <c r="U533" s="29">
        <v>94605000</v>
      </c>
      <c r="V533" s="29">
        <v>94605000</v>
      </c>
      <c r="W533" s="60">
        <v>9010000</v>
      </c>
      <c r="X533" s="60">
        <v>0</v>
      </c>
      <c r="Y533" s="23" t="s">
        <v>104</v>
      </c>
      <c r="Z533" t="s">
        <v>98</v>
      </c>
      <c r="AA533" t="s">
        <v>105</v>
      </c>
      <c r="AB533" s="30">
        <f>+Tabla3[[#This Row],[VALOR DEL CONTRATO
(EN NUMEROS)]]-Tabla3[[#This Row],[VALOR RECURSOS (MADS/FONAM)]]</f>
        <v>0</v>
      </c>
      <c r="AC533" s="30"/>
      <c r="AD533" s="30"/>
      <c r="AE533" s="24">
        <v>9024</v>
      </c>
      <c r="AF533" s="61">
        <v>45300</v>
      </c>
      <c r="AG533">
        <v>96024</v>
      </c>
      <c r="AH533" s="53">
        <v>45337</v>
      </c>
      <c r="AI533" s="32" t="s">
        <v>106</v>
      </c>
      <c r="AJ533" t="s">
        <v>1974</v>
      </c>
      <c r="AK533" s="33"/>
      <c r="AL533" t="s">
        <v>98</v>
      </c>
      <c r="AM533" s="26">
        <v>45335</v>
      </c>
      <c r="AN533" s="23" t="s">
        <v>108</v>
      </c>
      <c r="AO533" s="23" t="s">
        <v>108</v>
      </c>
      <c r="AP533" t="s">
        <v>109</v>
      </c>
      <c r="AQ533" t="s">
        <v>2333</v>
      </c>
      <c r="AR533" t="s">
        <v>2334</v>
      </c>
      <c r="AS533" t="s">
        <v>1514</v>
      </c>
      <c r="AT533" s="23">
        <v>80111600</v>
      </c>
      <c r="AU533" s="20" t="s">
        <v>3867</v>
      </c>
      <c r="AV533" s="23" t="s">
        <v>113</v>
      </c>
      <c r="AW533" s="20" t="s">
        <v>114</v>
      </c>
      <c r="AX533" s="53">
        <v>45336</v>
      </c>
      <c r="AY533" s="23" t="s">
        <v>115</v>
      </c>
      <c r="AZ533" s="53">
        <v>45336</v>
      </c>
      <c r="BA533" s="26">
        <v>45337</v>
      </c>
      <c r="BB533" s="62">
        <v>45655</v>
      </c>
      <c r="BC533" s="35">
        <f>+Tabla3[[#This Row],[FECHA TERMINACION
(INICIAL)]]-Tabla3[[#This Row],[FECHA INICIO]]</f>
        <v>318</v>
      </c>
      <c r="BD533" s="65">
        <f>+Tabla3[[#This Row],[PLAZO DE EJECUCIÓN EN DÍAS (INICIAL)]]/30</f>
        <v>10.6</v>
      </c>
      <c r="BE533" t="s">
        <v>3868</v>
      </c>
      <c r="BF533" s="29">
        <f>+[1]BD_2!E535</f>
        <v>0</v>
      </c>
      <c r="BG533" s="29">
        <f>[1]BD_2!BA535</f>
        <v>0</v>
      </c>
      <c r="BH533" s="23">
        <f>[1]BD_2!CF535</f>
        <v>0</v>
      </c>
      <c r="BI533" s="23">
        <f>+COUNTIF(Tabla3[[#This Row],[VALOR REDUCIDO]:[TOTAL TIEMPO PRORROGADO EN DÍAS
]],"&lt;&gt;0")</f>
        <v>0</v>
      </c>
      <c r="BJ533" s="23" t="str">
        <f>+[1]BD_2!CG535</f>
        <v>2 NO</v>
      </c>
      <c r="BK533" s="26" t="str">
        <f>[1]BD_2!CL535</f>
        <v>2 NO</v>
      </c>
      <c r="BL533" s="23" t="s">
        <v>98</v>
      </c>
      <c r="BM533">
        <f t="shared" si="44"/>
        <v>318</v>
      </c>
      <c r="BN533" s="36">
        <f t="shared" si="45"/>
        <v>45337</v>
      </c>
      <c r="BO533" s="36">
        <f t="shared" si="46"/>
        <v>45655</v>
      </c>
      <c r="BP533" s="37" t="e">
        <f>IF(((#REF!-$BN533)/($BO533-$BN533))&gt;=100%,100%,((#REF!-$BN533)/($BO533-$BN533)))</f>
        <v>#REF!</v>
      </c>
      <c r="BQ533" s="29">
        <f t="shared" si="42"/>
        <v>94605000</v>
      </c>
      <c r="BR533" s="23" t="e">
        <f>+IF(BK533="1 SI","FINALIZADO",IF($BO533&lt;=#REF!,"FINALIZADO","EJECUCIÓN"))</f>
        <v>#REF!</v>
      </c>
      <c r="BS533" s="23">
        <v>94605000</v>
      </c>
      <c r="BT533" s="23">
        <f>+Tabla3[[#This Row],[VALOR TOTAL DE CONTRATO (ANTES DE LIQUIDACIÓN - LIBERACIÓN DE SALDOS)]]-Tabla3[[#This Row],[RECURSO TOTALES DESEMBOLSADOS]]</f>
        <v>0</v>
      </c>
      <c r="BU533" s="66"/>
      <c r="BW533" s="23" t="s">
        <v>98</v>
      </c>
      <c r="BX533" s="23" t="str">
        <f t="shared" si="43"/>
        <v>febrero</v>
      </c>
      <c r="BY533" s="23" t="s">
        <v>113</v>
      </c>
      <c r="BZ533" s="23" t="s">
        <v>113</v>
      </c>
      <c r="CA533" s="23" t="s">
        <v>113</v>
      </c>
      <c r="CB533" t="s">
        <v>117</v>
      </c>
      <c r="CC533" t="s">
        <v>118</v>
      </c>
    </row>
    <row r="534" spans="1:81" x14ac:dyDescent="0.25">
      <c r="A534" s="23">
        <v>2024</v>
      </c>
      <c r="B534" s="25">
        <v>507</v>
      </c>
      <c r="C534" s="23" t="s">
        <v>87</v>
      </c>
      <c r="D534" t="s">
        <v>88</v>
      </c>
      <c r="E534" t="s">
        <v>89</v>
      </c>
      <c r="F534" t="s">
        <v>90</v>
      </c>
      <c r="G534" t="s">
        <v>91</v>
      </c>
      <c r="H534" s="23" t="s">
        <v>92</v>
      </c>
      <c r="I534" s="23" t="s">
        <v>119</v>
      </c>
      <c r="J534" t="s">
        <v>3869</v>
      </c>
      <c r="K534" s="23" t="s">
        <v>95</v>
      </c>
      <c r="L534" s="20" t="s">
        <v>358</v>
      </c>
      <c r="M534" s="28" t="s">
        <v>3870</v>
      </c>
      <c r="N534" s="23"/>
      <c r="O534" s="23" t="s">
        <v>98</v>
      </c>
      <c r="P534" s="20" t="s">
        <v>1514</v>
      </c>
      <c r="Q534" s="20" t="s">
        <v>1514</v>
      </c>
      <c r="R534" t="s">
        <v>3871</v>
      </c>
      <c r="S534" t="s">
        <v>3872</v>
      </c>
      <c r="T534" t="s">
        <v>3873</v>
      </c>
      <c r="U534" s="29">
        <v>83475000</v>
      </c>
      <c r="V534" s="29">
        <v>83475000</v>
      </c>
      <c r="W534" s="60">
        <v>7950000</v>
      </c>
      <c r="X534" s="60">
        <v>0</v>
      </c>
      <c r="Y534" s="23" t="s">
        <v>104</v>
      </c>
      <c r="Z534" t="s">
        <v>98</v>
      </c>
      <c r="AA534" t="s">
        <v>105</v>
      </c>
      <c r="AB534" s="30">
        <f>+Tabla3[[#This Row],[VALOR DEL CONTRATO
(EN NUMEROS)]]-Tabla3[[#This Row],[VALOR RECURSOS (MADS/FONAM)]]</f>
        <v>0</v>
      </c>
      <c r="AC534" s="30"/>
      <c r="AD534" s="30"/>
      <c r="AE534" s="24">
        <v>9024</v>
      </c>
      <c r="AF534" s="61">
        <v>45300</v>
      </c>
      <c r="AG534">
        <v>91724</v>
      </c>
      <c r="AH534" s="53">
        <v>45336</v>
      </c>
      <c r="AI534" s="32" t="s">
        <v>106</v>
      </c>
      <c r="AJ534" t="s">
        <v>1974</v>
      </c>
      <c r="AK534" s="33"/>
      <c r="AL534" t="s">
        <v>98</v>
      </c>
      <c r="AM534" s="26">
        <v>45334</v>
      </c>
      <c r="AN534" s="23" t="s">
        <v>108</v>
      </c>
      <c r="AO534" s="23" t="s">
        <v>108</v>
      </c>
      <c r="AP534" t="s">
        <v>109</v>
      </c>
      <c r="AQ534" t="s">
        <v>3471</v>
      </c>
      <c r="AR534" t="s">
        <v>3472</v>
      </c>
      <c r="AS534" t="s">
        <v>3473</v>
      </c>
      <c r="AT534" s="23">
        <v>80111600</v>
      </c>
      <c r="AU534" s="20" t="s">
        <v>3874</v>
      </c>
      <c r="AV534" s="23" t="s">
        <v>113</v>
      </c>
      <c r="AW534" s="20" t="s">
        <v>114</v>
      </c>
      <c r="AX534" s="53">
        <v>45334</v>
      </c>
      <c r="AY534" s="23" t="s">
        <v>115</v>
      </c>
      <c r="AZ534" s="53">
        <v>45334</v>
      </c>
      <c r="BA534" s="26">
        <v>45336</v>
      </c>
      <c r="BB534" s="62">
        <v>45654</v>
      </c>
      <c r="BC534" s="35">
        <f>+Tabla3[[#This Row],[FECHA TERMINACION
(INICIAL)]]-Tabla3[[#This Row],[FECHA INICIO]]</f>
        <v>318</v>
      </c>
      <c r="BD534" s="65">
        <f>+Tabla3[[#This Row],[PLAZO DE EJECUCIÓN EN DÍAS (INICIAL)]]/30</f>
        <v>10.6</v>
      </c>
      <c r="BE534" t="s">
        <v>3875</v>
      </c>
      <c r="BF534" s="29">
        <f>+[1]BD_2!E536</f>
        <v>0</v>
      </c>
      <c r="BG534" s="29">
        <f>[1]BD_2!BA536</f>
        <v>0</v>
      </c>
      <c r="BH534" s="23">
        <f>[1]BD_2!CF536</f>
        <v>0</v>
      </c>
      <c r="BI534" s="23">
        <f>+COUNTIF(Tabla3[[#This Row],[VALOR REDUCIDO]:[TOTAL TIEMPO PRORROGADO EN DÍAS
]],"&lt;&gt;0")</f>
        <v>0</v>
      </c>
      <c r="BJ534" s="23" t="str">
        <f>+[1]BD_2!CG536</f>
        <v>2 NO</v>
      </c>
      <c r="BK534" s="26" t="str">
        <f>[1]BD_2!CL536</f>
        <v>2 NO</v>
      </c>
      <c r="BL534" s="23" t="s">
        <v>98</v>
      </c>
      <c r="BM534">
        <f t="shared" si="44"/>
        <v>318</v>
      </c>
      <c r="BN534" s="36">
        <f t="shared" si="45"/>
        <v>45336</v>
      </c>
      <c r="BO534" s="36">
        <f t="shared" si="46"/>
        <v>45654</v>
      </c>
      <c r="BP534" s="37" t="e">
        <f>IF(((#REF!-$BN534)/($BO534-$BN534))&gt;=100%,100%,((#REF!-$BN534)/($BO534-$BN534)))</f>
        <v>#REF!</v>
      </c>
      <c r="BQ534" s="29">
        <f t="shared" si="42"/>
        <v>83475000</v>
      </c>
      <c r="BR534" s="23" t="e">
        <f>+IF(BK534="1 SI","FINALIZADO",IF($BO534&lt;=#REF!,"FINALIZADO","EJECUCIÓN"))</f>
        <v>#REF!</v>
      </c>
      <c r="BS534" s="23">
        <v>83475000</v>
      </c>
      <c r="BT534" s="23">
        <f>+Tabla3[[#This Row],[VALOR TOTAL DE CONTRATO (ANTES DE LIQUIDACIÓN - LIBERACIÓN DE SALDOS)]]-Tabla3[[#This Row],[RECURSO TOTALES DESEMBOLSADOS]]</f>
        <v>0</v>
      </c>
      <c r="BU534" s="66"/>
      <c r="BW534" s="23" t="s">
        <v>98</v>
      </c>
      <c r="BX534" s="23" t="str">
        <f t="shared" si="43"/>
        <v>febrero</v>
      </c>
      <c r="BY534" s="23" t="s">
        <v>113</v>
      </c>
      <c r="BZ534" s="23" t="s">
        <v>113</v>
      </c>
      <c r="CA534" s="23" t="s">
        <v>113</v>
      </c>
      <c r="CB534" t="s">
        <v>117</v>
      </c>
      <c r="CC534" t="s">
        <v>118</v>
      </c>
    </row>
    <row r="535" spans="1:81" x14ac:dyDescent="0.25">
      <c r="A535" s="23">
        <v>2024</v>
      </c>
      <c r="B535" s="25">
        <v>508</v>
      </c>
      <c r="C535" s="23" t="s">
        <v>87</v>
      </c>
      <c r="D535" t="s">
        <v>88</v>
      </c>
      <c r="E535" t="s">
        <v>89</v>
      </c>
      <c r="F535" t="s">
        <v>90</v>
      </c>
      <c r="G535" t="s">
        <v>91</v>
      </c>
      <c r="H535" s="23" t="s">
        <v>92</v>
      </c>
      <c r="I535" s="23" t="s">
        <v>119</v>
      </c>
      <c r="J535" t="s">
        <v>3876</v>
      </c>
      <c r="K535" s="23" t="s">
        <v>95</v>
      </c>
      <c r="L535" s="20" t="s">
        <v>121</v>
      </c>
      <c r="M535" s="28" t="s">
        <v>3877</v>
      </c>
      <c r="N535" s="23"/>
      <c r="O535" s="23" t="s">
        <v>98</v>
      </c>
      <c r="P535" s="20" t="s">
        <v>1514</v>
      </c>
      <c r="Q535" s="20" t="s">
        <v>1514</v>
      </c>
      <c r="R535" t="s">
        <v>3878</v>
      </c>
      <c r="S535" t="s">
        <v>3879</v>
      </c>
      <c r="T535" t="s">
        <v>3880</v>
      </c>
      <c r="U535" s="29">
        <v>89040000</v>
      </c>
      <c r="V535" s="29">
        <v>89040000</v>
      </c>
      <c r="W535" s="60">
        <v>8480000</v>
      </c>
      <c r="X535" s="60">
        <v>0</v>
      </c>
      <c r="Y535" s="23" t="s">
        <v>104</v>
      </c>
      <c r="Z535" t="s">
        <v>98</v>
      </c>
      <c r="AA535" t="s">
        <v>105</v>
      </c>
      <c r="AB535" s="30">
        <f>+Tabla3[[#This Row],[VALOR DEL CONTRATO
(EN NUMEROS)]]-Tabla3[[#This Row],[VALOR RECURSOS (MADS/FONAM)]]</f>
        <v>0</v>
      </c>
      <c r="AC535" s="30"/>
      <c r="AD535" s="30"/>
      <c r="AE535" s="24">
        <v>9024</v>
      </c>
      <c r="AF535" s="61">
        <v>45300</v>
      </c>
      <c r="AG535">
        <v>99424</v>
      </c>
      <c r="AH535" s="53">
        <v>45338</v>
      </c>
      <c r="AI535" s="32" t="s">
        <v>106</v>
      </c>
      <c r="AJ535" t="s">
        <v>1518</v>
      </c>
      <c r="AK535" s="33"/>
      <c r="AL535" t="s">
        <v>98</v>
      </c>
      <c r="AM535" s="26">
        <v>45338</v>
      </c>
      <c r="AN535" s="23" t="s">
        <v>108</v>
      </c>
      <c r="AO535" s="23" t="s">
        <v>108</v>
      </c>
      <c r="AP535" t="s">
        <v>109</v>
      </c>
      <c r="AQ535" t="s">
        <v>3471</v>
      </c>
      <c r="AR535" t="s">
        <v>3472</v>
      </c>
      <c r="AS535" t="s">
        <v>3473</v>
      </c>
      <c r="AT535" s="23">
        <v>80111600</v>
      </c>
      <c r="AU535" s="20" t="s">
        <v>3881</v>
      </c>
      <c r="AV535" s="23" t="s">
        <v>113</v>
      </c>
      <c r="AW535" s="20" t="s">
        <v>114</v>
      </c>
      <c r="AX535" s="53">
        <v>45338</v>
      </c>
      <c r="AY535" s="23" t="s">
        <v>115</v>
      </c>
      <c r="AZ535" s="53">
        <v>45338</v>
      </c>
      <c r="BA535" s="26">
        <v>45338</v>
      </c>
      <c r="BB535" s="62">
        <v>45656</v>
      </c>
      <c r="BC535" s="35">
        <f>+Tabla3[[#This Row],[FECHA TERMINACION
(INICIAL)]]-Tabla3[[#This Row],[FECHA INICIO]]</f>
        <v>318</v>
      </c>
      <c r="BD535" s="65">
        <f>+Tabla3[[#This Row],[PLAZO DE EJECUCIÓN EN DÍAS (INICIAL)]]/30</f>
        <v>10.6</v>
      </c>
      <c r="BE535" t="s">
        <v>3868</v>
      </c>
      <c r="BF535" s="29">
        <f>+[1]BD_2!E537</f>
        <v>0</v>
      </c>
      <c r="BG535" s="29">
        <f>[1]BD_2!BA537</f>
        <v>0</v>
      </c>
      <c r="BH535" s="23">
        <f>[1]BD_2!CF537</f>
        <v>0</v>
      </c>
      <c r="BI535" s="23">
        <f>+COUNTIF(Tabla3[[#This Row],[VALOR REDUCIDO]:[TOTAL TIEMPO PRORROGADO EN DÍAS
]],"&lt;&gt;0")</f>
        <v>0</v>
      </c>
      <c r="BJ535" s="23" t="str">
        <f>+[1]BD_2!CG537</f>
        <v>2 NO</v>
      </c>
      <c r="BK535" s="26" t="str">
        <f>[1]BD_2!CL537</f>
        <v>2 NO</v>
      </c>
      <c r="BL535" s="23" t="s">
        <v>98</v>
      </c>
      <c r="BM535">
        <f t="shared" si="44"/>
        <v>318</v>
      </c>
      <c r="BN535" s="36">
        <f t="shared" si="45"/>
        <v>45338</v>
      </c>
      <c r="BO535" s="36">
        <f t="shared" si="46"/>
        <v>45656</v>
      </c>
      <c r="BP535" s="37" t="e">
        <f>IF(((#REF!-$BN535)/($BO535-$BN535))&gt;=100%,100%,((#REF!-$BN535)/($BO535-$BN535)))</f>
        <v>#REF!</v>
      </c>
      <c r="BQ535" s="29">
        <f t="shared" si="42"/>
        <v>89040000</v>
      </c>
      <c r="BR535" s="23" t="e">
        <f>+IF(BK535="1 SI","FINALIZADO",IF($BO535&lt;=#REF!,"FINALIZADO","EJECUCIÓN"))</f>
        <v>#REF!</v>
      </c>
      <c r="BS535" s="23">
        <v>89040000</v>
      </c>
      <c r="BT535" s="23">
        <f>+Tabla3[[#This Row],[VALOR TOTAL DE CONTRATO (ANTES DE LIQUIDACIÓN - LIBERACIÓN DE SALDOS)]]-Tabla3[[#This Row],[RECURSO TOTALES DESEMBOLSADOS]]</f>
        <v>0</v>
      </c>
      <c r="BU535" s="66"/>
      <c r="BW535" s="23" t="s">
        <v>98</v>
      </c>
      <c r="BX535" s="23" t="str">
        <f t="shared" si="43"/>
        <v>febrero</v>
      </c>
      <c r="BY535" s="23" t="s">
        <v>113</v>
      </c>
      <c r="BZ535" s="23" t="s">
        <v>113</v>
      </c>
      <c r="CA535" s="23" t="s">
        <v>113</v>
      </c>
      <c r="CB535" t="s">
        <v>117</v>
      </c>
      <c r="CC535" t="s">
        <v>118</v>
      </c>
    </row>
    <row r="536" spans="1:81" x14ac:dyDescent="0.25">
      <c r="A536" s="23">
        <v>2024</v>
      </c>
      <c r="B536" s="25">
        <v>509</v>
      </c>
      <c r="C536" s="23" t="s">
        <v>87</v>
      </c>
      <c r="D536" t="s">
        <v>88</v>
      </c>
      <c r="E536" t="s">
        <v>89</v>
      </c>
      <c r="F536" t="s">
        <v>90</v>
      </c>
      <c r="G536" t="s">
        <v>91</v>
      </c>
      <c r="H536" s="23" t="s">
        <v>92</v>
      </c>
      <c r="I536" s="23" t="s">
        <v>119</v>
      </c>
      <c r="J536" t="s">
        <v>3882</v>
      </c>
      <c r="K536" s="23" t="s">
        <v>95</v>
      </c>
      <c r="L536" s="20" t="s">
        <v>643</v>
      </c>
      <c r="M536" s="28" t="s">
        <v>3883</v>
      </c>
      <c r="N536" s="23"/>
      <c r="O536" s="23" t="s">
        <v>98</v>
      </c>
      <c r="P536" s="20" t="s">
        <v>1514</v>
      </c>
      <c r="Q536" s="20" t="s">
        <v>1514</v>
      </c>
      <c r="R536" t="s">
        <v>3884</v>
      </c>
      <c r="S536" t="s">
        <v>3885</v>
      </c>
      <c r="T536" t="s">
        <v>3886</v>
      </c>
      <c r="U536" s="29">
        <v>76673333</v>
      </c>
      <c r="V536" s="29">
        <v>76673333</v>
      </c>
      <c r="W536" s="60">
        <v>7420000</v>
      </c>
      <c r="X536" s="60">
        <v>0</v>
      </c>
      <c r="Y536" s="23" t="s">
        <v>104</v>
      </c>
      <c r="Z536" t="s">
        <v>98</v>
      </c>
      <c r="AA536" t="s">
        <v>105</v>
      </c>
      <c r="AB536" s="30">
        <f>+Tabla3[[#This Row],[VALOR DEL CONTRATO
(EN NUMEROS)]]-Tabla3[[#This Row],[VALOR RECURSOS (MADS/FONAM)]]</f>
        <v>0</v>
      </c>
      <c r="AC536" s="30"/>
      <c r="AD536" s="30"/>
      <c r="AE536" s="24">
        <v>9024</v>
      </c>
      <c r="AF536" s="61">
        <v>45300</v>
      </c>
      <c r="AG536">
        <v>111224</v>
      </c>
      <c r="AH536" s="53">
        <v>45343</v>
      </c>
      <c r="AI536" s="32" t="s">
        <v>106</v>
      </c>
      <c r="AJ536" t="s">
        <v>1518</v>
      </c>
      <c r="AK536" s="33"/>
      <c r="AL536" t="s">
        <v>98</v>
      </c>
      <c r="AM536" s="26">
        <v>45341</v>
      </c>
      <c r="AN536" s="23" t="s">
        <v>108</v>
      </c>
      <c r="AO536" s="23" t="s">
        <v>108</v>
      </c>
      <c r="AP536" t="s">
        <v>109</v>
      </c>
      <c r="AQ536" t="s">
        <v>2355</v>
      </c>
      <c r="AR536" t="s">
        <v>1731</v>
      </c>
      <c r="AS536" t="s">
        <v>1514</v>
      </c>
      <c r="AT536" s="23">
        <v>80111600</v>
      </c>
      <c r="AU536" s="20" t="s">
        <v>3887</v>
      </c>
      <c r="AV536" s="23" t="s">
        <v>113</v>
      </c>
      <c r="AW536" s="20" t="s">
        <v>114</v>
      </c>
      <c r="AX536" s="53">
        <v>45341</v>
      </c>
      <c r="AY536" s="23" t="s">
        <v>115</v>
      </c>
      <c r="AZ536" s="53">
        <v>45341</v>
      </c>
      <c r="BA536" s="26">
        <v>45343</v>
      </c>
      <c r="BB536" s="62">
        <v>45656</v>
      </c>
      <c r="BC536" s="35">
        <f>+Tabla3[[#This Row],[FECHA TERMINACION
(INICIAL)]]-Tabla3[[#This Row],[FECHA INICIO]]</f>
        <v>313</v>
      </c>
      <c r="BD536" s="65">
        <f>+Tabla3[[#This Row],[PLAZO DE EJECUCIÓN EN DÍAS (INICIAL)]]/30</f>
        <v>10.433333333333334</v>
      </c>
      <c r="BE536" t="s">
        <v>3888</v>
      </c>
      <c r="BF536" s="29">
        <f>+[1]BD_2!E538</f>
        <v>0</v>
      </c>
      <c r="BG536" s="29">
        <f>[1]BD_2!BA538</f>
        <v>0</v>
      </c>
      <c r="BH536" s="23">
        <f>[1]BD_2!CF538</f>
        <v>0</v>
      </c>
      <c r="BI536" s="23">
        <f>+COUNTIF(Tabla3[[#This Row],[VALOR REDUCIDO]:[TOTAL TIEMPO PRORROGADO EN DÍAS
]],"&lt;&gt;0")</f>
        <v>0</v>
      </c>
      <c r="BJ536" s="23" t="str">
        <f>+[1]BD_2!CG538</f>
        <v>2 NO</v>
      </c>
      <c r="BK536" s="26" t="str">
        <f>[1]BD_2!CL538</f>
        <v>2 NO</v>
      </c>
      <c r="BL536" s="23" t="s">
        <v>98</v>
      </c>
      <c r="BM536">
        <f t="shared" si="44"/>
        <v>313</v>
      </c>
      <c r="BN536" s="36">
        <f t="shared" si="45"/>
        <v>45343</v>
      </c>
      <c r="BO536" s="36">
        <f t="shared" si="46"/>
        <v>45656</v>
      </c>
      <c r="BP536" s="37" t="e">
        <f>IF(((#REF!-$BN536)/($BO536-$BN536))&gt;=100%,100%,((#REF!-$BN536)/($BO536-$BN536)))</f>
        <v>#REF!</v>
      </c>
      <c r="BQ536" s="29">
        <f t="shared" si="42"/>
        <v>76673333</v>
      </c>
      <c r="BR536" s="23" t="e">
        <f>+IF(BK536="1 SI","FINALIZADO",IF($BO536&lt;=#REF!,"FINALIZADO","EJECUCIÓN"))</f>
        <v>#REF!</v>
      </c>
      <c r="BS536" s="23">
        <v>76673333</v>
      </c>
      <c r="BT536" s="23">
        <f>+Tabla3[[#This Row],[VALOR TOTAL DE CONTRATO (ANTES DE LIQUIDACIÓN - LIBERACIÓN DE SALDOS)]]-Tabla3[[#This Row],[RECURSO TOTALES DESEMBOLSADOS]]</f>
        <v>0</v>
      </c>
      <c r="BU536" s="66"/>
      <c r="BW536" s="23" t="s">
        <v>98</v>
      </c>
      <c r="BX536" s="23" t="str">
        <f t="shared" si="43"/>
        <v>febrero</v>
      </c>
      <c r="BY536" s="23" t="s">
        <v>113</v>
      </c>
      <c r="BZ536" s="23" t="s">
        <v>113</v>
      </c>
      <c r="CA536" s="23" t="s">
        <v>113</v>
      </c>
      <c r="CB536" t="s">
        <v>117</v>
      </c>
      <c r="CC536" t="s">
        <v>118</v>
      </c>
    </row>
    <row r="537" spans="1:81" x14ac:dyDescent="0.25">
      <c r="A537" s="23">
        <v>2024</v>
      </c>
      <c r="B537" s="25">
        <v>510</v>
      </c>
      <c r="C537" s="23" t="s">
        <v>87</v>
      </c>
      <c r="D537" t="s">
        <v>88</v>
      </c>
      <c r="E537" t="s">
        <v>89</v>
      </c>
      <c r="F537" t="s">
        <v>90</v>
      </c>
      <c r="G537" t="s">
        <v>91</v>
      </c>
      <c r="H537" s="23" t="s">
        <v>92</v>
      </c>
      <c r="I537" s="23" t="s">
        <v>119</v>
      </c>
      <c r="J537" t="s">
        <v>3889</v>
      </c>
      <c r="K537" s="23" t="s">
        <v>95</v>
      </c>
      <c r="L537" s="20" t="s">
        <v>3890</v>
      </c>
      <c r="M537" s="28" t="s">
        <v>3891</v>
      </c>
      <c r="N537" s="23"/>
      <c r="O537" s="23" t="s">
        <v>98</v>
      </c>
      <c r="P537" s="20" t="s">
        <v>1514</v>
      </c>
      <c r="Q537" s="20" t="s">
        <v>1514</v>
      </c>
      <c r="R537" t="s">
        <v>3892</v>
      </c>
      <c r="S537" t="s">
        <v>3893</v>
      </c>
      <c r="T537" t="s">
        <v>3894</v>
      </c>
      <c r="U537" s="29">
        <v>85312500</v>
      </c>
      <c r="V537" s="29">
        <v>85312500</v>
      </c>
      <c r="W537" s="60">
        <v>8125000</v>
      </c>
      <c r="X537" s="60">
        <v>0</v>
      </c>
      <c r="Y537" s="23" t="s">
        <v>104</v>
      </c>
      <c r="Z537" t="s">
        <v>98</v>
      </c>
      <c r="AA537" t="s">
        <v>105</v>
      </c>
      <c r="AB537" s="30">
        <f>+Tabla3[[#This Row],[VALOR DEL CONTRATO
(EN NUMEROS)]]-Tabla3[[#This Row],[VALOR RECURSOS (MADS/FONAM)]]</f>
        <v>0</v>
      </c>
      <c r="AC537" s="30"/>
      <c r="AD537" s="30"/>
      <c r="AE537" s="24">
        <v>9024</v>
      </c>
      <c r="AF537" s="61">
        <v>45300</v>
      </c>
      <c r="AG537">
        <v>91924</v>
      </c>
      <c r="AH537" s="53">
        <v>45336</v>
      </c>
      <c r="AI537" s="32" t="s">
        <v>106</v>
      </c>
      <c r="AJ537" t="s">
        <v>1465</v>
      </c>
      <c r="AK537" s="33"/>
      <c r="AL537" t="s">
        <v>98</v>
      </c>
      <c r="AM537" s="26">
        <v>45334</v>
      </c>
      <c r="AN537" s="23" t="s">
        <v>108</v>
      </c>
      <c r="AO537" s="23" t="s">
        <v>108</v>
      </c>
      <c r="AP537" t="s">
        <v>109</v>
      </c>
      <c r="AQ537" t="s">
        <v>2355</v>
      </c>
      <c r="AR537" t="s">
        <v>1731</v>
      </c>
      <c r="AS537" t="s">
        <v>1514</v>
      </c>
      <c r="AT537" s="23">
        <v>80111600</v>
      </c>
      <c r="AU537" s="20" t="s">
        <v>3895</v>
      </c>
      <c r="AV537" s="23" t="s">
        <v>113</v>
      </c>
      <c r="AW537" s="20" t="s">
        <v>114</v>
      </c>
      <c r="AX537" s="53">
        <v>45334</v>
      </c>
      <c r="AY537" s="23" t="s">
        <v>115</v>
      </c>
      <c r="AZ537" s="53">
        <v>45334</v>
      </c>
      <c r="BA537" s="26">
        <v>45335</v>
      </c>
      <c r="BB537" s="62">
        <v>45653</v>
      </c>
      <c r="BC537" s="35">
        <f>+Tabla3[[#This Row],[FECHA TERMINACION
(INICIAL)]]-Tabla3[[#This Row],[FECHA INICIO]]</f>
        <v>318</v>
      </c>
      <c r="BD537" s="65">
        <f>+Tabla3[[#This Row],[PLAZO DE EJECUCIÓN EN DÍAS (INICIAL)]]/30</f>
        <v>10.6</v>
      </c>
      <c r="BE537" t="s">
        <v>3868</v>
      </c>
      <c r="BF537" s="29">
        <f>+[1]BD_2!E539</f>
        <v>0</v>
      </c>
      <c r="BG537" s="29">
        <f>[1]BD_2!BA539</f>
        <v>0</v>
      </c>
      <c r="BH537" s="23">
        <f>[1]BD_2!CF539</f>
        <v>0</v>
      </c>
      <c r="BI537" s="23">
        <f>+COUNTIF(Tabla3[[#This Row],[VALOR REDUCIDO]:[TOTAL TIEMPO PRORROGADO EN DÍAS
]],"&lt;&gt;0")</f>
        <v>0</v>
      </c>
      <c r="BJ537" s="23" t="str">
        <f>+[1]BD_2!CG539</f>
        <v>2 NO</v>
      </c>
      <c r="BK537" s="26" t="str">
        <f>[1]BD_2!CL539</f>
        <v>2 NO</v>
      </c>
      <c r="BL537" s="23" t="s">
        <v>98</v>
      </c>
      <c r="BM537">
        <f t="shared" si="44"/>
        <v>318</v>
      </c>
      <c r="BN537" s="36">
        <f t="shared" si="45"/>
        <v>45335</v>
      </c>
      <c r="BO537" s="36">
        <f t="shared" si="46"/>
        <v>45653</v>
      </c>
      <c r="BP537" s="37" t="e">
        <f>IF(((#REF!-$BN537)/($BO537-$BN537))&gt;=100%,100%,((#REF!-$BN537)/($BO537-$BN537)))</f>
        <v>#REF!</v>
      </c>
      <c r="BQ537" s="29">
        <f t="shared" si="42"/>
        <v>85312500</v>
      </c>
      <c r="BR537" s="23" t="e">
        <f>+IF(BK537="1 SI","FINALIZADO",IF($BO537&lt;=#REF!,"FINALIZADO","EJECUCIÓN"))</f>
        <v>#REF!</v>
      </c>
      <c r="BS537" s="23">
        <v>85312500</v>
      </c>
      <c r="BT537" s="23">
        <f>+Tabla3[[#This Row],[VALOR TOTAL DE CONTRATO (ANTES DE LIQUIDACIÓN - LIBERACIÓN DE SALDOS)]]-Tabla3[[#This Row],[RECURSO TOTALES DESEMBOLSADOS]]</f>
        <v>0</v>
      </c>
      <c r="BU537" s="66"/>
      <c r="BW537" s="23" t="s">
        <v>98</v>
      </c>
      <c r="BX537" s="23" t="str">
        <f t="shared" si="43"/>
        <v>febrero</v>
      </c>
      <c r="BY537" s="23" t="s">
        <v>113</v>
      </c>
      <c r="BZ537" s="23" t="s">
        <v>113</v>
      </c>
      <c r="CA537" s="23" t="s">
        <v>113</v>
      </c>
      <c r="CB537" t="s">
        <v>117</v>
      </c>
      <c r="CC537" t="s">
        <v>118</v>
      </c>
    </row>
    <row r="538" spans="1:81" x14ac:dyDescent="0.25">
      <c r="A538" s="23">
        <v>2024</v>
      </c>
      <c r="B538" s="25">
        <v>511</v>
      </c>
      <c r="C538" s="23" t="s">
        <v>87</v>
      </c>
      <c r="D538" t="s">
        <v>88</v>
      </c>
      <c r="E538" t="s">
        <v>89</v>
      </c>
      <c r="F538" t="s">
        <v>90</v>
      </c>
      <c r="G538" t="s">
        <v>91</v>
      </c>
      <c r="H538" s="23" t="s">
        <v>92</v>
      </c>
      <c r="I538" s="23" t="s">
        <v>119</v>
      </c>
      <c r="J538" t="s">
        <v>3896</v>
      </c>
      <c r="K538" s="23" t="s">
        <v>95</v>
      </c>
      <c r="L538" s="20" t="s">
        <v>179</v>
      </c>
      <c r="M538" s="28" t="s">
        <v>3897</v>
      </c>
      <c r="N538" s="23"/>
      <c r="O538" s="23" t="s">
        <v>98</v>
      </c>
      <c r="P538" s="20" t="s">
        <v>1514</v>
      </c>
      <c r="Q538" s="20" t="s">
        <v>1514</v>
      </c>
      <c r="R538" t="s">
        <v>3898</v>
      </c>
      <c r="S538" t="s">
        <v>3899</v>
      </c>
      <c r="T538" t="s">
        <v>3900</v>
      </c>
      <c r="U538" s="29">
        <v>94605000</v>
      </c>
      <c r="V538" s="29">
        <v>94605000</v>
      </c>
      <c r="W538" s="60">
        <v>9010000</v>
      </c>
      <c r="X538" s="60">
        <v>0</v>
      </c>
      <c r="Y538" s="23" t="s">
        <v>104</v>
      </c>
      <c r="Z538" t="s">
        <v>98</v>
      </c>
      <c r="AA538" t="s">
        <v>105</v>
      </c>
      <c r="AB538" s="30">
        <f>+Tabla3[[#This Row],[VALOR DEL CONTRATO
(EN NUMEROS)]]-Tabla3[[#This Row],[VALOR RECURSOS (MADS/FONAM)]]</f>
        <v>0</v>
      </c>
      <c r="AC538" s="30"/>
      <c r="AD538" s="30"/>
      <c r="AE538" s="24">
        <v>9024</v>
      </c>
      <c r="AF538" s="61">
        <v>45300</v>
      </c>
      <c r="AG538">
        <v>107724</v>
      </c>
      <c r="AH538" s="53">
        <v>45342</v>
      </c>
      <c r="AI538" s="32" t="s">
        <v>106</v>
      </c>
      <c r="AJ538" t="s">
        <v>1518</v>
      </c>
      <c r="AK538" s="33"/>
      <c r="AL538" t="s">
        <v>98</v>
      </c>
      <c r="AM538" s="26">
        <v>45338</v>
      </c>
      <c r="AN538" s="23" t="s">
        <v>108</v>
      </c>
      <c r="AO538" s="23" t="s">
        <v>108</v>
      </c>
      <c r="AP538" t="s">
        <v>109</v>
      </c>
      <c r="AQ538" t="s">
        <v>1730</v>
      </c>
      <c r="AR538" t="s">
        <v>1731</v>
      </c>
      <c r="AS538" t="s">
        <v>1514</v>
      </c>
      <c r="AT538" s="23">
        <v>80111600</v>
      </c>
      <c r="AU538" s="20" t="s">
        <v>3901</v>
      </c>
      <c r="AV538" s="23" t="s">
        <v>113</v>
      </c>
      <c r="AW538" s="20" t="s">
        <v>114</v>
      </c>
      <c r="AX538" s="53">
        <v>45338</v>
      </c>
      <c r="AY538" s="23" t="s">
        <v>115</v>
      </c>
      <c r="AZ538" s="53">
        <v>45338</v>
      </c>
      <c r="BA538" s="26">
        <v>45311</v>
      </c>
      <c r="BB538" s="62">
        <v>45657</v>
      </c>
      <c r="BC538" s="35">
        <f>+Tabla3[[#This Row],[FECHA TERMINACION
(INICIAL)]]-Tabla3[[#This Row],[FECHA INICIO]]</f>
        <v>346</v>
      </c>
      <c r="BD538" s="65">
        <f>+Tabla3[[#This Row],[PLAZO DE EJECUCIÓN EN DÍAS (INICIAL)]]/30</f>
        <v>11.533333333333333</v>
      </c>
      <c r="BE538" t="s">
        <v>3875</v>
      </c>
      <c r="BF538" s="29">
        <f>+[1]BD_2!E540</f>
        <v>0</v>
      </c>
      <c r="BG538" s="29">
        <f>[1]BD_2!BA540</f>
        <v>0</v>
      </c>
      <c r="BH538" s="23">
        <f>[1]BD_2!CF540</f>
        <v>0</v>
      </c>
      <c r="BI538" s="23">
        <f>+COUNTIF(Tabla3[[#This Row],[VALOR REDUCIDO]:[TOTAL TIEMPO PRORROGADO EN DÍAS
]],"&lt;&gt;0")</f>
        <v>0</v>
      </c>
      <c r="BJ538" s="23" t="str">
        <f>+[1]BD_2!CG540</f>
        <v>2 NO</v>
      </c>
      <c r="BK538" s="26" t="str">
        <f>[1]BD_2!CL540</f>
        <v>1 SI</v>
      </c>
      <c r="BL538" s="23" t="s">
        <v>98</v>
      </c>
      <c r="BM538">
        <f t="shared" si="44"/>
        <v>346</v>
      </c>
      <c r="BN538" s="36">
        <f t="shared" si="45"/>
        <v>45311</v>
      </c>
      <c r="BO538" s="36">
        <f t="shared" si="46"/>
        <v>45657</v>
      </c>
      <c r="BP538" s="37" t="e">
        <f>IF(((#REF!-$BN538)/($BO538-$BN538))&gt;=100%,100%,((#REF!-$BN538)/($BO538-$BN538)))</f>
        <v>#REF!</v>
      </c>
      <c r="BQ538" s="29">
        <f t="shared" si="42"/>
        <v>94605000</v>
      </c>
      <c r="BR538" s="23" t="str">
        <f>+IF(BK538="1 SI","FINALIZADO",IF($BO538&lt;=#REF!,"FINALIZADO","EJECUCIÓN"))</f>
        <v>FINALIZADO</v>
      </c>
      <c r="BS538" s="23">
        <v>60367000</v>
      </c>
      <c r="BT538" s="23">
        <f>+Tabla3[[#This Row],[VALOR TOTAL DE CONTRATO (ANTES DE LIQUIDACIÓN - LIBERACIÓN DE SALDOS)]]-Tabla3[[#This Row],[RECURSO TOTALES DESEMBOLSADOS]]</f>
        <v>34238000</v>
      </c>
      <c r="BU538" s="66"/>
      <c r="BW538" s="23" t="s">
        <v>98</v>
      </c>
      <c r="BX538" s="23" t="str">
        <f t="shared" si="43"/>
        <v>febrero</v>
      </c>
      <c r="BY538" s="23" t="s">
        <v>113</v>
      </c>
      <c r="BZ538" s="23" t="s">
        <v>113</v>
      </c>
      <c r="CA538" s="23" t="s">
        <v>113</v>
      </c>
      <c r="CB538" t="s">
        <v>117</v>
      </c>
      <c r="CC538" t="s">
        <v>118</v>
      </c>
    </row>
    <row r="539" spans="1:81" x14ac:dyDescent="0.25">
      <c r="A539" s="23">
        <v>2024</v>
      </c>
      <c r="B539" s="25">
        <v>512</v>
      </c>
      <c r="C539" s="23" t="s">
        <v>87</v>
      </c>
      <c r="D539" t="s">
        <v>88</v>
      </c>
      <c r="E539" t="s">
        <v>89</v>
      </c>
      <c r="F539" t="s">
        <v>90</v>
      </c>
      <c r="G539" t="s">
        <v>91</v>
      </c>
      <c r="H539" s="23" t="s">
        <v>92</v>
      </c>
      <c r="I539" s="23" t="s">
        <v>119</v>
      </c>
      <c r="J539" t="s">
        <v>3902</v>
      </c>
      <c r="K539" s="23" t="s">
        <v>95</v>
      </c>
      <c r="L539" s="20" t="s">
        <v>121</v>
      </c>
      <c r="M539" s="28" t="s">
        <v>3903</v>
      </c>
      <c r="N539" s="23"/>
      <c r="O539" s="23" t="s">
        <v>98</v>
      </c>
      <c r="P539" s="20" t="s">
        <v>2185</v>
      </c>
      <c r="Q539" s="20" t="s">
        <v>2185</v>
      </c>
      <c r="R539" t="s">
        <v>3904</v>
      </c>
      <c r="S539" t="s">
        <v>3905</v>
      </c>
      <c r="T539" t="s">
        <v>3906</v>
      </c>
      <c r="U539" s="29">
        <v>95000000</v>
      </c>
      <c r="V539" s="29">
        <v>95000000</v>
      </c>
      <c r="W539" s="60">
        <v>9500000</v>
      </c>
      <c r="X539" s="60">
        <v>0</v>
      </c>
      <c r="Y539" s="23" t="s">
        <v>104</v>
      </c>
      <c r="Z539" t="s">
        <v>98</v>
      </c>
      <c r="AA539" t="s">
        <v>105</v>
      </c>
      <c r="AB539" s="30">
        <f>+Tabla3[[#This Row],[VALOR DEL CONTRATO
(EN NUMEROS)]]-Tabla3[[#This Row],[VALOR RECURSOS (MADS/FONAM)]]</f>
        <v>0</v>
      </c>
      <c r="AC539" s="30"/>
      <c r="AD539" s="30"/>
      <c r="AE539" s="24">
        <v>7224</v>
      </c>
      <c r="AF539" s="61">
        <v>45295</v>
      </c>
      <c r="AG539">
        <v>96424</v>
      </c>
      <c r="AH539" s="53">
        <v>45337</v>
      </c>
      <c r="AI539" s="32" t="s">
        <v>106</v>
      </c>
      <c r="AJ539" t="s">
        <v>2189</v>
      </c>
      <c r="AK539" s="33"/>
      <c r="AL539" t="s">
        <v>98</v>
      </c>
      <c r="AM539" s="26">
        <v>45336</v>
      </c>
      <c r="AN539" s="23" t="s">
        <v>108</v>
      </c>
      <c r="AO539" s="23" t="s">
        <v>108</v>
      </c>
      <c r="AP539" t="s">
        <v>109</v>
      </c>
      <c r="AQ539" t="s">
        <v>2190</v>
      </c>
      <c r="AR539" t="s">
        <v>2191</v>
      </c>
      <c r="AS539" t="s">
        <v>2192</v>
      </c>
      <c r="AT539" s="23">
        <v>80111600</v>
      </c>
      <c r="AU539" s="41" t="s">
        <v>3907</v>
      </c>
      <c r="AV539" s="23" t="s">
        <v>113</v>
      </c>
      <c r="AW539" s="20" t="s">
        <v>114</v>
      </c>
      <c r="AX539" s="26">
        <v>45336</v>
      </c>
      <c r="AY539" s="23" t="s">
        <v>144</v>
      </c>
      <c r="AZ539" s="26">
        <v>45336</v>
      </c>
      <c r="BA539" s="26">
        <v>45337</v>
      </c>
      <c r="BB539" s="62">
        <v>45640</v>
      </c>
      <c r="BC539" s="35">
        <f>+Tabla3[[#This Row],[FECHA TERMINACION
(INICIAL)]]-Tabla3[[#This Row],[FECHA INICIO]]</f>
        <v>303</v>
      </c>
      <c r="BD539" s="65">
        <f>+Tabla3[[#This Row],[PLAZO DE EJECUCIÓN EN DÍAS (INICIAL)]]/30</f>
        <v>10.1</v>
      </c>
      <c r="BE539" t="s">
        <v>3908</v>
      </c>
      <c r="BF539" s="29">
        <f>+[1]BD_2!E541</f>
        <v>0</v>
      </c>
      <c r="BG539" s="29">
        <f>[1]BD_2!BA541</f>
        <v>0</v>
      </c>
      <c r="BH539" s="23">
        <f>[1]BD_2!CF541</f>
        <v>0</v>
      </c>
      <c r="BI539" s="23">
        <f>+COUNTIF(Tabla3[[#This Row],[VALOR REDUCIDO]:[TOTAL TIEMPO PRORROGADO EN DÍAS
]],"&lt;&gt;0")</f>
        <v>0</v>
      </c>
      <c r="BJ539" s="23" t="str">
        <f>+[1]BD_2!CG541</f>
        <v>2 NO</v>
      </c>
      <c r="BK539" s="26" t="str">
        <f>[1]BD_2!CL541</f>
        <v>2 NO</v>
      </c>
      <c r="BL539" s="23" t="s">
        <v>98</v>
      </c>
      <c r="BM539">
        <f t="shared" si="44"/>
        <v>303</v>
      </c>
      <c r="BN539" s="36">
        <f t="shared" si="45"/>
        <v>45337</v>
      </c>
      <c r="BO539" s="36">
        <f t="shared" si="46"/>
        <v>45640</v>
      </c>
      <c r="BP539" s="37" t="e">
        <f>IF(((#REF!-$BN539)/($BO539-$BN539))&gt;=100%,100%,((#REF!-$BN539)/($BO539-$BN539)))</f>
        <v>#REF!</v>
      </c>
      <c r="BQ539" s="29">
        <f t="shared" si="42"/>
        <v>95000000</v>
      </c>
      <c r="BR539" s="23" t="e">
        <f>+IF(BK539="1 SI","FINALIZADO",IF($BO539&lt;=#REF!,"FINALIZADO","EJECUCIÓN"))</f>
        <v>#REF!</v>
      </c>
      <c r="BS539" s="23">
        <v>95000000</v>
      </c>
      <c r="BT539" s="23">
        <f>+Tabla3[[#This Row],[VALOR TOTAL DE CONTRATO (ANTES DE LIQUIDACIÓN - LIBERACIÓN DE SALDOS)]]-Tabla3[[#This Row],[RECURSO TOTALES DESEMBOLSADOS]]</f>
        <v>0</v>
      </c>
      <c r="BU539" s="66"/>
      <c r="BW539" s="23" t="s">
        <v>98</v>
      </c>
      <c r="BX539" s="23" t="str">
        <f t="shared" si="43"/>
        <v>febrero</v>
      </c>
      <c r="BY539" s="23" t="s">
        <v>113</v>
      </c>
      <c r="BZ539" s="23" t="s">
        <v>113</v>
      </c>
      <c r="CA539" s="23" t="s">
        <v>113</v>
      </c>
      <c r="CB539" t="s">
        <v>117</v>
      </c>
      <c r="CC539" t="s">
        <v>118</v>
      </c>
    </row>
    <row r="540" spans="1:81" x14ac:dyDescent="0.25">
      <c r="A540" s="23">
        <v>2024</v>
      </c>
      <c r="B540" s="25">
        <v>513</v>
      </c>
      <c r="C540" s="23" t="s">
        <v>87</v>
      </c>
      <c r="D540" t="s">
        <v>88</v>
      </c>
      <c r="E540" t="s">
        <v>89</v>
      </c>
      <c r="F540" t="s">
        <v>90</v>
      </c>
      <c r="G540" t="s">
        <v>91</v>
      </c>
      <c r="H540" s="23" t="s">
        <v>92</v>
      </c>
      <c r="I540" s="23" t="s">
        <v>119</v>
      </c>
      <c r="J540" t="s">
        <v>3909</v>
      </c>
      <c r="K540" s="23" t="s">
        <v>95</v>
      </c>
      <c r="L540" s="20" t="s">
        <v>358</v>
      </c>
      <c r="M540" s="28" t="s">
        <v>3910</v>
      </c>
      <c r="N540" s="23"/>
      <c r="O540" s="23" t="s">
        <v>98</v>
      </c>
      <c r="P540" s="20" t="s">
        <v>1552</v>
      </c>
      <c r="Q540" s="20" t="s">
        <v>1552</v>
      </c>
      <c r="R540" t="s">
        <v>3911</v>
      </c>
      <c r="S540" t="s">
        <v>3912</v>
      </c>
      <c r="T540" t="s">
        <v>3913</v>
      </c>
      <c r="U540" s="29">
        <v>44000000</v>
      </c>
      <c r="V540" s="29">
        <v>44000000</v>
      </c>
      <c r="W540" s="60">
        <v>5500000</v>
      </c>
      <c r="X540" s="60">
        <v>0</v>
      </c>
      <c r="Y540" s="23" t="s">
        <v>104</v>
      </c>
      <c r="Z540" t="s">
        <v>98</v>
      </c>
      <c r="AA540" t="s">
        <v>105</v>
      </c>
      <c r="AB540" s="30">
        <f>+Tabla3[[#This Row],[VALOR DEL CONTRATO
(EN NUMEROS)]]-Tabla3[[#This Row],[VALOR RECURSOS (MADS/FONAM)]]</f>
        <v>0</v>
      </c>
      <c r="AC540" s="30"/>
      <c r="AD540" s="30"/>
      <c r="AE540" s="24">
        <v>7724</v>
      </c>
      <c r="AF540" s="61">
        <v>45295</v>
      </c>
      <c r="AG540">
        <v>79524</v>
      </c>
      <c r="AH540" s="53">
        <v>45331</v>
      </c>
      <c r="AI540" s="32" t="s">
        <v>106</v>
      </c>
      <c r="AJ540" t="s">
        <v>2615</v>
      </c>
      <c r="AK540" s="33"/>
      <c r="AL540" t="s">
        <v>98</v>
      </c>
      <c r="AM540" s="26">
        <v>45329</v>
      </c>
      <c r="AN540" s="23" t="s">
        <v>108</v>
      </c>
      <c r="AO540" s="23" t="s">
        <v>108</v>
      </c>
      <c r="AP540" t="s">
        <v>109</v>
      </c>
      <c r="AQ540" t="s">
        <v>2616</v>
      </c>
      <c r="AR540" t="s">
        <v>2617</v>
      </c>
      <c r="AS540" t="s">
        <v>1552</v>
      </c>
      <c r="AT540" s="23">
        <v>80111600</v>
      </c>
      <c r="AU540" s="41" t="s">
        <v>3914</v>
      </c>
      <c r="AV540" s="23" t="s">
        <v>113</v>
      </c>
      <c r="AW540" s="20" t="s">
        <v>114</v>
      </c>
      <c r="AX540" s="53">
        <v>45330</v>
      </c>
      <c r="AY540" s="23" t="s">
        <v>144</v>
      </c>
      <c r="AZ540" s="53">
        <v>45330</v>
      </c>
      <c r="BA540" s="26">
        <v>45331</v>
      </c>
      <c r="BB540" s="62">
        <v>45573</v>
      </c>
      <c r="BC540" s="35">
        <f>+Tabla3[[#This Row],[FECHA TERMINACION
(INICIAL)]]-Tabla3[[#This Row],[FECHA INICIO]]</f>
        <v>242</v>
      </c>
      <c r="BD540" s="65">
        <f>+Tabla3[[#This Row],[PLAZO DE EJECUCIÓN EN DÍAS (INICIAL)]]/30</f>
        <v>8.0666666666666664</v>
      </c>
      <c r="BE540" t="s">
        <v>3915</v>
      </c>
      <c r="BF540" s="29">
        <f>+[1]BD_2!E542</f>
        <v>0</v>
      </c>
      <c r="BG540" s="29">
        <f>[1]BD_2!BA542</f>
        <v>12466667</v>
      </c>
      <c r="BH540" s="23">
        <f>[1]BD_2!CF542</f>
        <v>69</v>
      </c>
      <c r="BI540" s="23">
        <f>+COUNTIF(Tabla3[[#This Row],[VALOR REDUCIDO]:[TOTAL TIEMPO PRORROGADO EN DÍAS
]],"&lt;&gt;0")</f>
        <v>2</v>
      </c>
      <c r="BJ540" s="23" t="str">
        <f>+[1]BD_2!CG542</f>
        <v>2 NO</v>
      </c>
      <c r="BK540" s="26" t="str">
        <f>[1]BD_2!CL542</f>
        <v>2 NO</v>
      </c>
      <c r="BL540" s="23" t="s">
        <v>98</v>
      </c>
      <c r="BM540">
        <f t="shared" si="44"/>
        <v>311</v>
      </c>
      <c r="BN540" s="36">
        <f t="shared" si="45"/>
        <v>45331</v>
      </c>
      <c r="BO540" s="36">
        <f t="shared" si="46"/>
        <v>45642</v>
      </c>
      <c r="BP540" s="37" t="e">
        <f>IF(((#REF!-$BN540)/($BO540-$BN540))&gt;=100%,100%,((#REF!-$BN540)/($BO540-$BN540)))</f>
        <v>#REF!</v>
      </c>
      <c r="BQ540" s="29">
        <f t="shared" si="42"/>
        <v>56466667</v>
      </c>
      <c r="BR540" s="23" t="e">
        <f>+IF(BK540="1 SI","FINALIZADO",IF($BO540&lt;=#REF!,"FINALIZADO","EJECUCIÓN"))</f>
        <v>#REF!</v>
      </c>
      <c r="BS540" s="23">
        <v>56466667</v>
      </c>
      <c r="BT540" s="23">
        <f>+Tabla3[[#This Row],[VALOR TOTAL DE CONTRATO (ANTES DE LIQUIDACIÓN - LIBERACIÓN DE SALDOS)]]-Tabla3[[#This Row],[RECURSO TOTALES DESEMBOLSADOS]]</f>
        <v>0</v>
      </c>
      <c r="BU540" s="66"/>
      <c r="BW540" s="23" t="s">
        <v>98</v>
      </c>
      <c r="BX540" s="23" t="str">
        <f t="shared" si="43"/>
        <v>febrero</v>
      </c>
      <c r="BY540" s="23" t="s">
        <v>113</v>
      </c>
      <c r="BZ540" s="23" t="s">
        <v>113</v>
      </c>
      <c r="CA540" s="23" t="s">
        <v>113</v>
      </c>
      <c r="CB540" t="s">
        <v>117</v>
      </c>
      <c r="CC540" t="s">
        <v>118</v>
      </c>
    </row>
    <row r="541" spans="1:81" x14ac:dyDescent="0.25">
      <c r="A541" s="23">
        <v>2024</v>
      </c>
      <c r="B541" s="25">
        <v>514</v>
      </c>
      <c r="C541" s="23" t="s">
        <v>87</v>
      </c>
      <c r="D541" t="s">
        <v>88</v>
      </c>
      <c r="E541" t="s">
        <v>89</v>
      </c>
      <c r="F541" t="s">
        <v>90</v>
      </c>
      <c r="G541" t="s">
        <v>91</v>
      </c>
      <c r="H541" s="23" t="s">
        <v>92</v>
      </c>
      <c r="I541" s="23" t="s">
        <v>119</v>
      </c>
      <c r="J541" t="s">
        <v>3916</v>
      </c>
      <c r="K541" s="23" t="s">
        <v>95</v>
      </c>
      <c r="L541" s="20" t="s">
        <v>403</v>
      </c>
      <c r="M541" s="28" t="s">
        <v>3917</v>
      </c>
      <c r="N541" s="23"/>
      <c r="O541" s="23" t="s">
        <v>98</v>
      </c>
      <c r="P541" s="20" t="s">
        <v>460</v>
      </c>
      <c r="Q541" s="20" t="s">
        <v>460</v>
      </c>
      <c r="R541" t="s">
        <v>3918</v>
      </c>
      <c r="S541" t="s">
        <v>3919</v>
      </c>
      <c r="T541" s="29" t="s">
        <v>3920</v>
      </c>
      <c r="U541" s="29">
        <v>94500000</v>
      </c>
      <c r="V541" s="29">
        <v>94500000</v>
      </c>
      <c r="W541" s="60">
        <v>9000000</v>
      </c>
      <c r="X541" s="60">
        <v>0</v>
      </c>
      <c r="Y541" s="23" t="s">
        <v>104</v>
      </c>
      <c r="Z541" t="s">
        <v>98</v>
      </c>
      <c r="AA541" t="s">
        <v>105</v>
      </c>
      <c r="AB541" s="30">
        <f>+Tabla3[[#This Row],[VALOR DEL CONTRATO
(EN NUMEROS)]]-Tabla3[[#This Row],[VALOR RECURSOS (MADS/FONAM)]]</f>
        <v>0</v>
      </c>
      <c r="AC541" s="30"/>
      <c r="AD541" s="30"/>
      <c r="AE541" s="24">
        <v>5124</v>
      </c>
      <c r="AF541" s="61">
        <v>45294</v>
      </c>
      <c r="AG541">
        <v>80424</v>
      </c>
      <c r="AH541" s="53">
        <v>45331</v>
      </c>
      <c r="AI541" s="32" t="s">
        <v>106</v>
      </c>
      <c r="AJ541" t="s">
        <v>1304</v>
      </c>
      <c r="AK541" s="33"/>
      <c r="AL541" t="s">
        <v>98</v>
      </c>
      <c r="AM541" s="26">
        <v>45329</v>
      </c>
      <c r="AN541" s="23" t="s">
        <v>108</v>
      </c>
      <c r="AO541" s="23" t="s">
        <v>108</v>
      </c>
      <c r="AP541" t="s">
        <v>109</v>
      </c>
      <c r="AQ541" t="s">
        <v>465</v>
      </c>
      <c r="AR541" t="s">
        <v>466</v>
      </c>
      <c r="AS541" t="s">
        <v>467</v>
      </c>
      <c r="AT541" s="23">
        <v>80111600</v>
      </c>
      <c r="AU541" s="20" t="s">
        <v>3921</v>
      </c>
      <c r="AV541" s="23" t="s">
        <v>113</v>
      </c>
      <c r="AW541" s="20" t="s">
        <v>114</v>
      </c>
      <c r="AX541" s="53">
        <v>45330</v>
      </c>
      <c r="AY541" s="23" t="s">
        <v>115</v>
      </c>
      <c r="AZ541" s="53">
        <v>45330</v>
      </c>
      <c r="BA541" s="26">
        <v>45331</v>
      </c>
      <c r="BB541" s="62">
        <v>45649</v>
      </c>
      <c r="BC541" s="35">
        <f>+Tabla3[[#This Row],[FECHA TERMINACION
(INICIAL)]]-Tabla3[[#This Row],[FECHA INICIO]]</f>
        <v>318</v>
      </c>
      <c r="BD541" s="65">
        <f>+Tabla3[[#This Row],[PLAZO DE EJECUCIÓN EN DÍAS (INICIAL)]]/30</f>
        <v>10.6</v>
      </c>
      <c r="BE541" t="s">
        <v>3817</v>
      </c>
      <c r="BF541" s="29">
        <f>+[1]BD_2!E543</f>
        <v>0</v>
      </c>
      <c r="BG541" s="29">
        <f>[1]BD_2!BA543</f>
        <v>0</v>
      </c>
      <c r="BH541" s="23">
        <f>[1]BD_2!CF543</f>
        <v>0</v>
      </c>
      <c r="BI541" s="23">
        <f>+COUNTIF(Tabla3[[#This Row],[VALOR REDUCIDO]:[TOTAL TIEMPO PRORROGADO EN DÍAS
]],"&lt;&gt;0")</f>
        <v>0</v>
      </c>
      <c r="BJ541" s="23" t="str">
        <f>+[1]BD_2!CG543</f>
        <v>2 NO</v>
      </c>
      <c r="BK541" s="26" t="str">
        <f>[1]BD_2!CL543</f>
        <v>1 SI</v>
      </c>
      <c r="BL541" s="23" t="s">
        <v>98</v>
      </c>
      <c r="BM541">
        <f t="shared" si="44"/>
        <v>318</v>
      </c>
      <c r="BN541" s="36">
        <f t="shared" si="45"/>
        <v>45331</v>
      </c>
      <c r="BO541" s="36">
        <f t="shared" si="46"/>
        <v>45649</v>
      </c>
      <c r="BP541" s="37" t="e">
        <f>IF(((#REF!-$BN541)/($BO541-$BN541))&gt;=100%,100%,((#REF!-$BN541)/($BO541-$BN541)))</f>
        <v>#REF!</v>
      </c>
      <c r="BQ541" s="29">
        <f t="shared" si="42"/>
        <v>94500000</v>
      </c>
      <c r="BR541" s="23" t="str">
        <f>+IF(BK541="1 SI","FINALIZADO",IF($BO541&lt;=#REF!,"FINALIZADO","EJECUCIÓN"))</f>
        <v>FINALIZADO</v>
      </c>
      <c r="BS541" s="23">
        <v>70500000</v>
      </c>
      <c r="BT541" s="23">
        <f>+Tabla3[[#This Row],[VALOR TOTAL DE CONTRATO (ANTES DE LIQUIDACIÓN - LIBERACIÓN DE SALDOS)]]-Tabla3[[#This Row],[RECURSO TOTALES DESEMBOLSADOS]]</f>
        <v>24000000</v>
      </c>
      <c r="BU541" s="66"/>
      <c r="BW541" s="23" t="s">
        <v>98</v>
      </c>
      <c r="BX541" s="23" t="str">
        <f t="shared" si="43"/>
        <v>febrero</v>
      </c>
      <c r="BY541" s="23" t="s">
        <v>113</v>
      </c>
      <c r="BZ541" s="23" t="s">
        <v>113</v>
      </c>
      <c r="CA541" s="23" t="s">
        <v>113</v>
      </c>
      <c r="CB541" t="s">
        <v>117</v>
      </c>
      <c r="CC541" t="s">
        <v>118</v>
      </c>
    </row>
    <row r="542" spans="1:81" x14ac:dyDescent="0.25">
      <c r="A542" s="23">
        <v>2024</v>
      </c>
      <c r="B542" s="25">
        <v>515</v>
      </c>
      <c r="C542" s="23" t="s">
        <v>87</v>
      </c>
      <c r="D542" t="s">
        <v>88</v>
      </c>
      <c r="E542" t="s">
        <v>89</v>
      </c>
      <c r="F542" t="s">
        <v>90</v>
      </c>
      <c r="G542" t="s">
        <v>91</v>
      </c>
      <c r="H542" s="23" t="s">
        <v>92</v>
      </c>
      <c r="I542" s="23" t="s">
        <v>119</v>
      </c>
      <c r="J542" t="s">
        <v>3922</v>
      </c>
      <c r="K542" s="23" t="s">
        <v>95</v>
      </c>
      <c r="L542" s="20" t="s">
        <v>1550</v>
      </c>
      <c r="M542" s="28" t="s">
        <v>3923</v>
      </c>
      <c r="N542" s="23"/>
      <c r="O542" s="23" t="s">
        <v>98</v>
      </c>
      <c r="P542" s="20" t="s">
        <v>460</v>
      </c>
      <c r="Q542" s="20" t="s">
        <v>460</v>
      </c>
      <c r="R542" t="s">
        <v>3924</v>
      </c>
      <c r="S542" t="s">
        <v>3925</v>
      </c>
      <c r="T542" t="s">
        <v>3926</v>
      </c>
      <c r="U542" s="29">
        <v>84000000</v>
      </c>
      <c r="V542" s="29">
        <v>84000000</v>
      </c>
      <c r="W542" s="60">
        <v>8000000</v>
      </c>
      <c r="X542" s="60">
        <v>0</v>
      </c>
      <c r="Y542" s="23" t="s">
        <v>104</v>
      </c>
      <c r="Z542" t="s">
        <v>98</v>
      </c>
      <c r="AA542" t="s">
        <v>105</v>
      </c>
      <c r="AB542" s="30">
        <f>+Tabla3[[#This Row],[VALOR DEL CONTRATO
(EN NUMEROS)]]-Tabla3[[#This Row],[VALOR RECURSOS (MADS/FONAM)]]</f>
        <v>0</v>
      </c>
      <c r="AC542" s="30"/>
      <c r="AD542" s="30"/>
      <c r="AE542" s="24">
        <v>5124</v>
      </c>
      <c r="AF542" s="61">
        <v>45294</v>
      </c>
      <c r="AG542">
        <v>89424</v>
      </c>
      <c r="AH542" s="53">
        <v>45335</v>
      </c>
      <c r="AI542" s="32" t="s">
        <v>106</v>
      </c>
      <c r="AJ542" t="s">
        <v>1304</v>
      </c>
      <c r="AK542" s="33"/>
      <c r="AL542" t="s">
        <v>98</v>
      </c>
      <c r="AM542" s="26">
        <v>45334</v>
      </c>
      <c r="AN542" s="23" t="s">
        <v>108</v>
      </c>
      <c r="AO542" s="23" t="s">
        <v>108</v>
      </c>
      <c r="AP542" t="s">
        <v>109</v>
      </c>
      <c r="AQ542" t="s">
        <v>465</v>
      </c>
      <c r="AR542" t="s">
        <v>466</v>
      </c>
      <c r="AS542" t="s">
        <v>467</v>
      </c>
      <c r="AT542" s="23">
        <v>80111600</v>
      </c>
      <c r="AU542" s="20" t="s">
        <v>3927</v>
      </c>
      <c r="AV542" s="23" t="s">
        <v>113</v>
      </c>
      <c r="AW542" s="20" t="s">
        <v>114</v>
      </c>
      <c r="AX542" s="53">
        <v>45334</v>
      </c>
      <c r="AY542" s="23" t="s">
        <v>115</v>
      </c>
      <c r="AZ542" s="53">
        <v>45334</v>
      </c>
      <c r="BA542" s="26">
        <v>45335</v>
      </c>
      <c r="BB542" s="62">
        <v>45653</v>
      </c>
      <c r="BC542" s="35">
        <f>+Tabla3[[#This Row],[FECHA TERMINACION
(INICIAL)]]-Tabla3[[#This Row],[FECHA INICIO]]</f>
        <v>318</v>
      </c>
      <c r="BD542" s="65">
        <f>+Tabla3[[#This Row],[PLAZO DE EJECUCIÓN EN DÍAS (INICIAL)]]/30</f>
        <v>10.6</v>
      </c>
      <c r="BE542" t="s">
        <v>3608</v>
      </c>
      <c r="BF542" s="29">
        <f>+[1]BD_2!E544</f>
        <v>0</v>
      </c>
      <c r="BG542" s="29">
        <f>[1]BD_2!BA544</f>
        <v>0</v>
      </c>
      <c r="BH542" s="23">
        <f>[1]BD_2!CF544</f>
        <v>0</v>
      </c>
      <c r="BI542" s="23">
        <f>+COUNTIF(Tabla3[[#This Row],[VALOR REDUCIDO]:[TOTAL TIEMPO PRORROGADO EN DÍAS
]],"&lt;&gt;0")</f>
        <v>0</v>
      </c>
      <c r="BJ542" s="23" t="str">
        <f>+[1]BD_2!CG544</f>
        <v>2 NO</v>
      </c>
      <c r="BK542" s="26" t="str">
        <f>[1]BD_2!CL544</f>
        <v>2 NO</v>
      </c>
      <c r="BL542" s="23" t="s">
        <v>98</v>
      </c>
      <c r="BM542">
        <f t="shared" si="44"/>
        <v>318</v>
      </c>
      <c r="BN542" s="36">
        <f t="shared" si="45"/>
        <v>45335</v>
      </c>
      <c r="BO542" s="36">
        <f t="shared" si="46"/>
        <v>45653</v>
      </c>
      <c r="BP542" s="37" t="e">
        <f>IF(((#REF!-$BN542)/($BO542-$BN542))&gt;=100%,100%,((#REF!-$BN542)/($BO542-$BN542)))</f>
        <v>#REF!</v>
      </c>
      <c r="BQ542" s="29">
        <f t="shared" si="42"/>
        <v>84000000</v>
      </c>
      <c r="BR542" s="23" t="e">
        <f>+IF(BK542="1 SI","FINALIZADO",IF($BO542&lt;=#REF!,"FINALIZADO","EJECUCIÓN"))</f>
        <v>#REF!</v>
      </c>
      <c r="BS542" s="23">
        <v>84000000</v>
      </c>
      <c r="BT542" s="23">
        <f>+Tabla3[[#This Row],[VALOR TOTAL DE CONTRATO (ANTES DE LIQUIDACIÓN - LIBERACIÓN DE SALDOS)]]-Tabla3[[#This Row],[RECURSO TOTALES DESEMBOLSADOS]]</f>
        <v>0</v>
      </c>
      <c r="BU542" s="66"/>
      <c r="BW542" s="23" t="s">
        <v>98</v>
      </c>
      <c r="BX542" s="23" t="str">
        <f t="shared" si="43"/>
        <v>febrero</v>
      </c>
      <c r="BY542" s="23" t="s">
        <v>113</v>
      </c>
      <c r="BZ542" s="23" t="s">
        <v>113</v>
      </c>
      <c r="CA542" s="23" t="s">
        <v>113</v>
      </c>
      <c r="CB542" t="s">
        <v>117</v>
      </c>
      <c r="CC542" t="s">
        <v>118</v>
      </c>
    </row>
    <row r="543" spans="1:81" x14ac:dyDescent="0.25">
      <c r="A543" s="23">
        <v>2024</v>
      </c>
      <c r="B543" s="25">
        <v>516</v>
      </c>
      <c r="C543" s="23" t="s">
        <v>87</v>
      </c>
      <c r="D543" t="s">
        <v>88</v>
      </c>
      <c r="E543" t="s">
        <v>89</v>
      </c>
      <c r="F543" t="s">
        <v>90</v>
      </c>
      <c r="G543" t="s">
        <v>91</v>
      </c>
      <c r="H543" s="23" t="s">
        <v>92</v>
      </c>
      <c r="I543" s="23" t="s">
        <v>119</v>
      </c>
      <c r="J543" t="s">
        <v>3928</v>
      </c>
      <c r="K543" s="23" t="s">
        <v>95</v>
      </c>
      <c r="L543" s="20" t="s">
        <v>3929</v>
      </c>
      <c r="M543" s="28" t="s">
        <v>3930</v>
      </c>
      <c r="N543" s="23"/>
      <c r="O543" s="23" t="s">
        <v>98</v>
      </c>
      <c r="P543" s="20" t="s">
        <v>460</v>
      </c>
      <c r="Q543" s="20" t="s">
        <v>460</v>
      </c>
      <c r="R543" t="s">
        <v>3931</v>
      </c>
      <c r="S543" t="s">
        <v>3932</v>
      </c>
      <c r="T543" t="s">
        <v>3933</v>
      </c>
      <c r="U543" s="29">
        <v>73500000</v>
      </c>
      <c r="V543" s="29">
        <v>73500000</v>
      </c>
      <c r="W543" s="60">
        <v>7000000</v>
      </c>
      <c r="X543" s="60">
        <v>0</v>
      </c>
      <c r="Y543" s="23" t="s">
        <v>104</v>
      </c>
      <c r="Z543" t="s">
        <v>98</v>
      </c>
      <c r="AA543" t="s">
        <v>105</v>
      </c>
      <c r="AB543" s="30">
        <f>+Tabla3[[#This Row],[VALOR DEL CONTRATO
(EN NUMEROS)]]-Tabla3[[#This Row],[VALOR RECURSOS (MADS/FONAM)]]</f>
        <v>0</v>
      </c>
      <c r="AC543" s="30"/>
      <c r="AD543" s="30"/>
      <c r="AE543" s="24">
        <v>4524</v>
      </c>
      <c r="AF543" s="61">
        <v>45294</v>
      </c>
      <c r="AG543">
        <v>89724</v>
      </c>
      <c r="AH543" s="53">
        <v>45335</v>
      </c>
      <c r="AI543" s="32" t="s">
        <v>106</v>
      </c>
      <c r="AJ543" t="s">
        <v>3934</v>
      </c>
      <c r="AK543" s="33"/>
      <c r="AL543" t="s">
        <v>98</v>
      </c>
      <c r="AM543" s="26">
        <v>45330</v>
      </c>
      <c r="AN543" s="23" t="s">
        <v>108</v>
      </c>
      <c r="AO543" s="23" t="s">
        <v>108</v>
      </c>
      <c r="AP543" t="s">
        <v>109</v>
      </c>
      <c r="AQ543" t="s">
        <v>465</v>
      </c>
      <c r="AR543" t="s">
        <v>466</v>
      </c>
      <c r="AS543" t="s">
        <v>467</v>
      </c>
      <c r="AT543" s="23">
        <v>80111600</v>
      </c>
      <c r="AU543" s="20" t="s">
        <v>3935</v>
      </c>
      <c r="AV543" s="23" t="s">
        <v>113</v>
      </c>
      <c r="AW543" s="20" t="s">
        <v>114</v>
      </c>
      <c r="AX543" s="53">
        <v>45330</v>
      </c>
      <c r="AY543" s="23" t="s">
        <v>115</v>
      </c>
      <c r="AZ543" s="53">
        <v>45330</v>
      </c>
      <c r="BA543" s="26">
        <v>45335</v>
      </c>
      <c r="BB543" s="62">
        <v>45653</v>
      </c>
      <c r="BC543" s="35">
        <f>+Tabla3[[#This Row],[FECHA TERMINACION
(INICIAL)]]-Tabla3[[#This Row],[FECHA INICIO]]</f>
        <v>318</v>
      </c>
      <c r="BD543" s="65">
        <f>+Tabla3[[#This Row],[PLAZO DE EJECUCIÓN EN DÍAS (INICIAL)]]/30</f>
        <v>10.6</v>
      </c>
      <c r="BE543" t="s">
        <v>3817</v>
      </c>
      <c r="BF543" s="29">
        <f>+[1]BD_2!E545</f>
        <v>0</v>
      </c>
      <c r="BG543" s="29">
        <f>[1]BD_2!BA545</f>
        <v>0</v>
      </c>
      <c r="BH543" s="23">
        <f>[1]BD_2!CF545</f>
        <v>0</v>
      </c>
      <c r="BI543" s="23">
        <f>+COUNTIF(Tabla3[[#This Row],[VALOR REDUCIDO]:[TOTAL TIEMPO PRORROGADO EN DÍAS
]],"&lt;&gt;0")</f>
        <v>0</v>
      </c>
      <c r="BJ543" s="23" t="str">
        <f>+[1]BD_2!CG545</f>
        <v>2 NO</v>
      </c>
      <c r="BK543" s="26" t="str">
        <f>[1]BD_2!CL545</f>
        <v>2 NO</v>
      </c>
      <c r="BL543" s="23" t="s">
        <v>98</v>
      </c>
      <c r="BM543">
        <f t="shared" si="44"/>
        <v>318</v>
      </c>
      <c r="BN543" s="36">
        <f t="shared" si="45"/>
        <v>45335</v>
      </c>
      <c r="BO543" s="36">
        <f t="shared" si="46"/>
        <v>45653</v>
      </c>
      <c r="BP543" s="37" t="e">
        <f>IF(((#REF!-$BN543)/($BO543-$BN543))&gt;=100%,100%,((#REF!-$BN543)/($BO543-$BN543)))</f>
        <v>#REF!</v>
      </c>
      <c r="BQ543" s="29">
        <f t="shared" si="42"/>
        <v>73500000</v>
      </c>
      <c r="BR543" s="23" t="e">
        <f>+IF(BK543="1 SI","FINALIZADO",IF($BO543&lt;=#REF!,"FINALIZADO","EJECUCIÓN"))</f>
        <v>#REF!</v>
      </c>
      <c r="BS543" s="23">
        <v>73500000</v>
      </c>
      <c r="BT543" s="23">
        <f>+Tabla3[[#This Row],[VALOR TOTAL DE CONTRATO (ANTES DE LIQUIDACIÓN - LIBERACIÓN DE SALDOS)]]-Tabla3[[#This Row],[RECURSO TOTALES DESEMBOLSADOS]]</f>
        <v>0</v>
      </c>
      <c r="BU543" s="66"/>
      <c r="BW543" s="23" t="s">
        <v>98</v>
      </c>
      <c r="BX543" s="23" t="str">
        <f t="shared" si="43"/>
        <v>febrero</v>
      </c>
      <c r="BY543" s="23" t="s">
        <v>113</v>
      </c>
      <c r="BZ543" s="23" t="s">
        <v>113</v>
      </c>
      <c r="CA543" s="23" t="s">
        <v>113</v>
      </c>
      <c r="CB543" t="s">
        <v>117</v>
      </c>
      <c r="CC543" t="s">
        <v>118</v>
      </c>
    </row>
    <row r="544" spans="1:81" x14ac:dyDescent="0.25">
      <c r="A544" s="23">
        <v>2024</v>
      </c>
      <c r="B544" s="25">
        <v>517</v>
      </c>
      <c r="C544" s="23" t="s">
        <v>87</v>
      </c>
      <c r="D544" t="s">
        <v>88</v>
      </c>
      <c r="E544" t="s">
        <v>89</v>
      </c>
      <c r="F544" t="s">
        <v>90</v>
      </c>
      <c r="G544" t="s">
        <v>91</v>
      </c>
      <c r="H544" s="23" t="s">
        <v>92</v>
      </c>
      <c r="I544" s="23" t="s">
        <v>119</v>
      </c>
      <c r="J544" t="s">
        <v>3936</v>
      </c>
      <c r="K544" s="23" t="s">
        <v>95</v>
      </c>
      <c r="L544" s="20" t="s">
        <v>3345</v>
      </c>
      <c r="M544" s="28" t="s">
        <v>3937</v>
      </c>
      <c r="N544" s="23"/>
      <c r="O544" s="23" t="s">
        <v>98</v>
      </c>
      <c r="P544" s="20" t="s">
        <v>460</v>
      </c>
      <c r="Q544" s="20" t="s">
        <v>460</v>
      </c>
      <c r="R544" t="s">
        <v>3938</v>
      </c>
      <c r="S544" t="s">
        <v>3939</v>
      </c>
      <c r="T544" t="s">
        <v>3940</v>
      </c>
      <c r="U544" s="29">
        <v>55650000</v>
      </c>
      <c r="V544" s="29">
        <v>55650000</v>
      </c>
      <c r="W544" s="60">
        <v>5300000</v>
      </c>
      <c r="X544" s="60">
        <v>0</v>
      </c>
      <c r="Y544" s="23" t="s">
        <v>104</v>
      </c>
      <c r="Z544" t="s">
        <v>98</v>
      </c>
      <c r="AA544" t="s">
        <v>105</v>
      </c>
      <c r="AB544" s="30">
        <f>+Tabla3[[#This Row],[VALOR DEL CONTRATO
(EN NUMEROS)]]-Tabla3[[#This Row],[VALOR RECURSOS (MADS/FONAM)]]</f>
        <v>0</v>
      </c>
      <c r="AC544" s="30"/>
      <c r="AD544" s="30"/>
      <c r="AE544" s="24">
        <v>4624</v>
      </c>
      <c r="AF544" s="61">
        <v>45294</v>
      </c>
      <c r="AG544">
        <v>89124</v>
      </c>
      <c r="AH544" s="53">
        <v>45335</v>
      </c>
      <c r="AI544" s="32" t="s">
        <v>106</v>
      </c>
      <c r="AJ544" t="s">
        <v>464</v>
      </c>
      <c r="AK544" s="33"/>
      <c r="AL544" t="s">
        <v>98</v>
      </c>
      <c r="AM544" s="26">
        <v>45334</v>
      </c>
      <c r="AN544" s="23" t="s">
        <v>108</v>
      </c>
      <c r="AO544" s="23" t="s">
        <v>108</v>
      </c>
      <c r="AP544" t="s">
        <v>109</v>
      </c>
      <c r="AQ544" t="s">
        <v>465</v>
      </c>
      <c r="AR544" t="s">
        <v>466</v>
      </c>
      <c r="AS544" t="s">
        <v>467</v>
      </c>
      <c r="AT544" s="23">
        <v>80111600</v>
      </c>
      <c r="AU544" s="20" t="s">
        <v>3941</v>
      </c>
      <c r="AV544" s="23" t="s">
        <v>113</v>
      </c>
      <c r="AW544" s="20" t="s">
        <v>114</v>
      </c>
      <c r="AX544" s="53">
        <v>45334</v>
      </c>
      <c r="AY544" s="23" t="s">
        <v>115</v>
      </c>
      <c r="AZ544" s="53">
        <v>45334</v>
      </c>
      <c r="BA544" s="26">
        <v>45335</v>
      </c>
      <c r="BB544" s="62">
        <v>45653</v>
      </c>
      <c r="BC544" s="35">
        <f>+Tabla3[[#This Row],[FECHA TERMINACION
(INICIAL)]]-Tabla3[[#This Row],[FECHA INICIO]]</f>
        <v>318</v>
      </c>
      <c r="BD544" s="65">
        <f>+Tabla3[[#This Row],[PLAZO DE EJECUCIÓN EN DÍAS (INICIAL)]]/30</f>
        <v>10.6</v>
      </c>
      <c r="BE544" t="s">
        <v>3942</v>
      </c>
      <c r="BF544" s="29">
        <f>+[1]BD_2!E546</f>
        <v>0</v>
      </c>
      <c r="BG544" s="29">
        <f>[1]BD_2!BA546</f>
        <v>0</v>
      </c>
      <c r="BH544" s="23">
        <f>[1]BD_2!CF546</f>
        <v>0</v>
      </c>
      <c r="BI544" s="23">
        <f>+COUNTIF(Tabla3[[#This Row],[VALOR REDUCIDO]:[TOTAL TIEMPO PRORROGADO EN DÍAS
]],"&lt;&gt;0")</f>
        <v>0</v>
      </c>
      <c r="BJ544" s="23" t="str">
        <f>+[1]BD_2!CG546</f>
        <v>2 NO</v>
      </c>
      <c r="BK544" s="26" t="str">
        <f>[1]BD_2!CL546</f>
        <v>2 NO</v>
      </c>
      <c r="BL544" s="23" t="s">
        <v>98</v>
      </c>
      <c r="BM544">
        <f t="shared" si="44"/>
        <v>318</v>
      </c>
      <c r="BN544" s="36">
        <f t="shared" si="45"/>
        <v>45335</v>
      </c>
      <c r="BO544" s="36">
        <f t="shared" si="46"/>
        <v>45653</v>
      </c>
      <c r="BP544" s="37" t="e">
        <f>IF(((#REF!-$BN544)/($BO544-$BN544))&gt;=100%,100%,((#REF!-$BN544)/($BO544-$BN544)))</f>
        <v>#REF!</v>
      </c>
      <c r="BQ544" s="29">
        <f t="shared" si="42"/>
        <v>55650000</v>
      </c>
      <c r="BR544" s="23" t="e">
        <f>+IF(BK544="1 SI","FINALIZADO",IF($BO544&lt;=#REF!,"FINALIZADO","EJECUCIÓN"))</f>
        <v>#REF!</v>
      </c>
      <c r="BS544" s="23">
        <v>55650000</v>
      </c>
      <c r="BT544" s="23">
        <f>+Tabla3[[#This Row],[VALOR TOTAL DE CONTRATO (ANTES DE LIQUIDACIÓN - LIBERACIÓN DE SALDOS)]]-Tabla3[[#This Row],[RECURSO TOTALES DESEMBOLSADOS]]</f>
        <v>0</v>
      </c>
      <c r="BU544" s="66"/>
      <c r="BW544" s="23" t="s">
        <v>98</v>
      </c>
      <c r="BX544" s="23" t="str">
        <f t="shared" si="43"/>
        <v>febrero</v>
      </c>
      <c r="BY544" s="23" t="s">
        <v>113</v>
      </c>
      <c r="BZ544" s="23" t="s">
        <v>113</v>
      </c>
      <c r="CA544" s="23" t="s">
        <v>113</v>
      </c>
      <c r="CB544" t="s">
        <v>117</v>
      </c>
      <c r="CC544" t="s">
        <v>118</v>
      </c>
    </row>
    <row r="545" spans="1:81" x14ac:dyDescent="0.25">
      <c r="A545" s="23">
        <v>2024</v>
      </c>
      <c r="B545" s="25">
        <v>518</v>
      </c>
      <c r="C545" s="23" t="s">
        <v>87</v>
      </c>
      <c r="D545" t="s">
        <v>88</v>
      </c>
      <c r="E545" t="s">
        <v>89</v>
      </c>
      <c r="F545" t="s">
        <v>90</v>
      </c>
      <c r="G545" t="s">
        <v>91</v>
      </c>
      <c r="H545" s="23" t="s">
        <v>92</v>
      </c>
      <c r="I545" s="23" t="s">
        <v>119</v>
      </c>
      <c r="J545" t="s">
        <v>3943</v>
      </c>
      <c r="K545" s="23" t="s">
        <v>95</v>
      </c>
      <c r="L545" s="20" t="s">
        <v>2096</v>
      </c>
      <c r="M545" s="28" t="s">
        <v>3944</v>
      </c>
      <c r="N545" s="23"/>
      <c r="O545" s="23" t="s">
        <v>98</v>
      </c>
      <c r="P545" s="20" t="s">
        <v>460</v>
      </c>
      <c r="Q545" s="20" t="s">
        <v>460</v>
      </c>
      <c r="R545" t="s">
        <v>3945</v>
      </c>
      <c r="S545" t="s">
        <v>3946</v>
      </c>
      <c r="T545" t="s">
        <v>3947</v>
      </c>
      <c r="U545" s="29">
        <v>78750000</v>
      </c>
      <c r="V545" s="29">
        <v>78750000</v>
      </c>
      <c r="W545" s="60">
        <v>7500000</v>
      </c>
      <c r="X545" s="60">
        <v>0</v>
      </c>
      <c r="Y545" s="23" t="s">
        <v>104</v>
      </c>
      <c r="Z545" t="s">
        <v>98</v>
      </c>
      <c r="AA545" t="s">
        <v>105</v>
      </c>
      <c r="AB545" s="30">
        <f>+Tabla3[[#This Row],[VALOR DEL CONTRATO
(EN NUMEROS)]]-Tabla3[[#This Row],[VALOR RECURSOS (MADS/FONAM)]]</f>
        <v>0</v>
      </c>
      <c r="AC545" s="30"/>
      <c r="AD545" s="30"/>
      <c r="AE545" s="24">
        <v>5124</v>
      </c>
      <c r="AF545" s="61">
        <v>45294</v>
      </c>
      <c r="AG545">
        <v>89624</v>
      </c>
      <c r="AH545" s="53">
        <v>45335</v>
      </c>
      <c r="AI545" s="32" t="s">
        <v>106</v>
      </c>
      <c r="AJ545" t="s">
        <v>1304</v>
      </c>
      <c r="AK545" s="33"/>
      <c r="AL545" t="s">
        <v>98</v>
      </c>
      <c r="AM545" s="26">
        <v>45334</v>
      </c>
      <c r="AN545" s="23" t="s">
        <v>108</v>
      </c>
      <c r="AO545" s="23" t="s">
        <v>108</v>
      </c>
      <c r="AP545" t="s">
        <v>109</v>
      </c>
      <c r="AQ545" t="s">
        <v>465</v>
      </c>
      <c r="AR545" t="s">
        <v>466</v>
      </c>
      <c r="AS545" t="s">
        <v>467</v>
      </c>
      <c r="AT545" s="23">
        <v>80111600</v>
      </c>
      <c r="AU545" s="20" t="s">
        <v>3948</v>
      </c>
      <c r="AV545" s="23" t="s">
        <v>113</v>
      </c>
      <c r="AW545" s="20" t="s">
        <v>114</v>
      </c>
      <c r="AX545" s="53">
        <v>45334</v>
      </c>
      <c r="AY545" s="23" t="s">
        <v>115</v>
      </c>
      <c r="AZ545" s="53">
        <v>45334</v>
      </c>
      <c r="BA545" s="26">
        <v>45335</v>
      </c>
      <c r="BB545" s="62">
        <v>45653</v>
      </c>
      <c r="BC545" s="35">
        <f>+Tabla3[[#This Row],[FECHA TERMINACION
(INICIAL)]]-Tabla3[[#This Row],[FECHA INICIO]]</f>
        <v>318</v>
      </c>
      <c r="BD545" s="65">
        <f>+Tabla3[[#This Row],[PLAZO DE EJECUCIÓN EN DÍAS (INICIAL)]]/30</f>
        <v>10.6</v>
      </c>
      <c r="BE545" t="s">
        <v>3949</v>
      </c>
      <c r="BF545" s="29">
        <f>+[1]BD_2!E547</f>
        <v>0</v>
      </c>
      <c r="BG545" s="29">
        <f>[1]BD_2!BA547</f>
        <v>0</v>
      </c>
      <c r="BH545" s="23">
        <f>[1]BD_2!CF547</f>
        <v>0</v>
      </c>
      <c r="BI545" s="23">
        <f>+COUNTIF(Tabla3[[#This Row],[VALOR REDUCIDO]:[TOTAL TIEMPO PRORROGADO EN DÍAS
]],"&lt;&gt;0")</f>
        <v>0</v>
      </c>
      <c r="BJ545" s="23" t="str">
        <f>+[1]BD_2!CG547</f>
        <v>2 NO</v>
      </c>
      <c r="BK545" s="26" t="str">
        <f>[1]BD_2!CL547</f>
        <v>2 NO</v>
      </c>
      <c r="BL545" s="23" t="s">
        <v>98</v>
      </c>
      <c r="BM545">
        <f t="shared" si="44"/>
        <v>318</v>
      </c>
      <c r="BN545" s="36">
        <f t="shared" si="45"/>
        <v>45335</v>
      </c>
      <c r="BO545" s="36">
        <f t="shared" si="46"/>
        <v>45653</v>
      </c>
      <c r="BP545" s="37" t="e">
        <f>IF(((#REF!-$BN545)/($BO545-$BN545))&gt;=100%,100%,((#REF!-$BN545)/($BO545-$BN545)))</f>
        <v>#REF!</v>
      </c>
      <c r="BQ545" s="29">
        <f t="shared" si="42"/>
        <v>78750000</v>
      </c>
      <c r="BR545" s="23" t="e">
        <f>+IF(BK545="1 SI","FINALIZADO",IF($BO545&lt;=#REF!,"FINALIZADO","EJECUCIÓN"))</f>
        <v>#REF!</v>
      </c>
      <c r="BS545" s="23">
        <v>78750000</v>
      </c>
      <c r="BT545" s="23">
        <f>+Tabla3[[#This Row],[VALOR TOTAL DE CONTRATO (ANTES DE LIQUIDACIÓN - LIBERACIÓN DE SALDOS)]]-Tabla3[[#This Row],[RECURSO TOTALES DESEMBOLSADOS]]</f>
        <v>0</v>
      </c>
      <c r="BU545" s="66"/>
      <c r="BW545" s="23" t="s">
        <v>98</v>
      </c>
      <c r="BX545" s="23" t="str">
        <f t="shared" si="43"/>
        <v>febrero</v>
      </c>
      <c r="BY545" s="23" t="s">
        <v>113</v>
      </c>
      <c r="BZ545" s="23" t="s">
        <v>113</v>
      </c>
      <c r="CA545" s="23" t="s">
        <v>113</v>
      </c>
      <c r="CB545" t="s">
        <v>117</v>
      </c>
      <c r="CC545" t="s">
        <v>118</v>
      </c>
    </row>
    <row r="546" spans="1:81" x14ac:dyDescent="0.25">
      <c r="A546" s="23">
        <v>2024</v>
      </c>
      <c r="B546" s="25">
        <v>519</v>
      </c>
      <c r="C546" s="23" t="s">
        <v>87</v>
      </c>
      <c r="D546" t="s">
        <v>88</v>
      </c>
      <c r="E546" t="s">
        <v>89</v>
      </c>
      <c r="F546" t="s">
        <v>90</v>
      </c>
      <c r="G546" t="s">
        <v>91</v>
      </c>
      <c r="H546" s="23" t="s">
        <v>92</v>
      </c>
      <c r="I546" s="23" t="s">
        <v>3950</v>
      </c>
      <c r="J546" t="s">
        <v>3951</v>
      </c>
      <c r="K546" s="23" t="s">
        <v>95</v>
      </c>
      <c r="L546" s="20" t="s">
        <v>3952</v>
      </c>
      <c r="M546" s="28" t="s">
        <v>3953</v>
      </c>
      <c r="N546" s="23"/>
      <c r="O546" s="23" t="s">
        <v>98</v>
      </c>
      <c r="P546" s="20" t="s">
        <v>538</v>
      </c>
      <c r="Q546" s="20" t="s">
        <v>538</v>
      </c>
      <c r="R546" t="s">
        <v>3954</v>
      </c>
      <c r="S546" t="s">
        <v>3955</v>
      </c>
      <c r="T546" t="s">
        <v>3956</v>
      </c>
      <c r="U546" s="29">
        <v>103000000</v>
      </c>
      <c r="V546" s="29">
        <v>103000000</v>
      </c>
      <c r="W546" s="60">
        <v>10300000</v>
      </c>
      <c r="X546" s="60">
        <v>0</v>
      </c>
      <c r="Y546" s="23" t="s">
        <v>104</v>
      </c>
      <c r="Z546" t="s">
        <v>98</v>
      </c>
      <c r="AA546" t="s">
        <v>105</v>
      </c>
      <c r="AB546" s="30">
        <v>0</v>
      </c>
      <c r="AC546" s="30"/>
      <c r="AD546" s="30"/>
      <c r="AE546" s="24">
        <v>5224</v>
      </c>
      <c r="AF546" s="61">
        <v>45295</v>
      </c>
      <c r="AG546">
        <v>79224</v>
      </c>
      <c r="AH546" s="53">
        <v>45331</v>
      </c>
      <c r="AI546" s="32" t="s">
        <v>106</v>
      </c>
      <c r="AJ546" t="s">
        <v>543</v>
      </c>
      <c r="AK546" s="33"/>
      <c r="AL546" t="s">
        <v>98</v>
      </c>
      <c r="AM546" s="26">
        <v>45329</v>
      </c>
      <c r="AN546" s="23" t="s">
        <v>108</v>
      </c>
      <c r="AO546" s="23" t="s">
        <v>108</v>
      </c>
      <c r="AP546" t="s">
        <v>109</v>
      </c>
      <c r="AQ546" t="s">
        <v>1473</v>
      </c>
      <c r="AR546" t="s">
        <v>1474</v>
      </c>
      <c r="AS546" t="s">
        <v>3957</v>
      </c>
      <c r="AT546" s="23">
        <v>80111600</v>
      </c>
      <c r="AU546" s="41" t="s">
        <v>3958</v>
      </c>
      <c r="AV546" s="23" t="s">
        <v>113</v>
      </c>
      <c r="AW546" s="20" t="s">
        <v>114</v>
      </c>
      <c r="AX546" s="26">
        <v>45330</v>
      </c>
      <c r="AY546" s="23" t="s">
        <v>115</v>
      </c>
      <c r="AZ546" s="26">
        <v>45330</v>
      </c>
      <c r="BA546" s="26">
        <v>45331</v>
      </c>
      <c r="BB546" s="62">
        <v>45634</v>
      </c>
      <c r="BC546" s="35">
        <f>+Tabla3[[#This Row],[FECHA TERMINACION
(INICIAL)]]-Tabla3[[#This Row],[FECHA INICIO]]</f>
        <v>303</v>
      </c>
      <c r="BD546" s="65">
        <f>+Tabla3[[#This Row],[PLAZO DE EJECUCIÓN EN DÍAS (INICIAL)]]/30</f>
        <v>10.1</v>
      </c>
      <c r="BE546" t="s">
        <v>3959</v>
      </c>
      <c r="BF546" s="29">
        <f>+[1]BD_2!E548</f>
        <v>0</v>
      </c>
      <c r="BG546" s="29">
        <f>[1]BD_2!BA548</f>
        <v>7553333</v>
      </c>
      <c r="BH546" s="23">
        <f>[1]BD_2!CF548</f>
        <v>22</v>
      </c>
      <c r="BI546" s="23">
        <f>+COUNTIF(Tabla3[[#This Row],[VALOR REDUCIDO]:[TOTAL TIEMPO PRORROGADO EN DÍAS
]],"&lt;&gt;0")</f>
        <v>2</v>
      </c>
      <c r="BJ546" s="23" t="str">
        <f>+[1]BD_2!CG548</f>
        <v>2 NO</v>
      </c>
      <c r="BK546" s="26" t="str">
        <f>[1]BD_2!CL548</f>
        <v>2 NO</v>
      </c>
      <c r="BL546" s="23" t="s">
        <v>98</v>
      </c>
      <c r="BM546">
        <f t="shared" si="44"/>
        <v>325</v>
      </c>
      <c r="BN546" s="36">
        <f t="shared" si="45"/>
        <v>45331</v>
      </c>
      <c r="BO546" s="36">
        <f t="shared" si="46"/>
        <v>45656</v>
      </c>
      <c r="BP546" s="37" t="e">
        <f>IF(((#REF!-$BN546)/($BO546-$BN546))&gt;=100%,100%,((#REF!-$BN546)/($BO546-$BN546)))</f>
        <v>#REF!</v>
      </c>
      <c r="BQ546" s="29">
        <f t="shared" si="42"/>
        <v>110553333</v>
      </c>
      <c r="BR546" s="23" t="e">
        <f>+IF(BK546="1 SI","FINALIZADO",IF($BO546&lt;=#REF!,"FINALIZADO","EJECUCIÓN"))</f>
        <v>#REF!</v>
      </c>
      <c r="BS546" s="23">
        <v>110553333</v>
      </c>
      <c r="BT546" s="23">
        <f>+Tabla3[[#This Row],[VALOR TOTAL DE CONTRATO (ANTES DE LIQUIDACIÓN - LIBERACIÓN DE SALDOS)]]-Tabla3[[#This Row],[RECURSO TOTALES DESEMBOLSADOS]]</f>
        <v>0</v>
      </c>
      <c r="BU546" s="66"/>
      <c r="BW546" s="23" t="s">
        <v>98</v>
      </c>
      <c r="BX546" s="23" t="str">
        <f t="shared" si="43"/>
        <v>febrero</v>
      </c>
      <c r="BY546" s="23" t="s">
        <v>113</v>
      </c>
      <c r="BZ546" s="23" t="s">
        <v>113</v>
      </c>
      <c r="CA546" s="23" t="s">
        <v>113</v>
      </c>
      <c r="CB546" t="s">
        <v>117</v>
      </c>
      <c r="CC546" t="s">
        <v>118</v>
      </c>
    </row>
    <row r="547" spans="1:81" x14ac:dyDescent="0.25">
      <c r="A547" s="23">
        <v>2024</v>
      </c>
      <c r="B547" s="25">
        <v>520</v>
      </c>
      <c r="C547" s="23" t="s">
        <v>87</v>
      </c>
      <c r="D547" t="s">
        <v>88</v>
      </c>
      <c r="E547" t="s">
        <v>89</v>
      </c>
      <c r="F547" t="s">
        <v>90</v>
      </c>
      <c r="G547" t="s">
        <v>91</v>
      </c>
      <c r="H547" s="23" t="s">
        <v>92</v>
      </c>
      <c r="I547" s="23" t="s">
        <v>119</v>
      </c>
      <c r="J547" t="s">
        <v>3960</v>
      </c>
      <c r="K547" s="23" t="s">
        <v>95</v>
      </c>
      <c r="L547" s="20" t="s">
        <v>3961</v>
      </c>
      <c r="M547" s="28" t="s">
        <v>3962</v>
      </c>
      <c r="N547" s="23"/>
      <c r="O547" s="23" t="s">
        <v>98</v>
      </c>
      <c r="P547" s="20" t="s">
        <v>538</v>
      </c>
      <c r="Q547" s="20" t="s">
        <v>538</v>
      </c>
      <c r="R547" t="s">
        <v>3963</v>
      </c>
      <c r="S547" t="s">
        <v>3964</v>
      </c>
      <c r="T547" t="s">
        <v>3965</v>
      </c>
      <c r="U547" s="29">
        <v>90000000</v>
      </c>
      <c r="V547" s="29">
        <v>90000000</v>
      </c>
      <c r="W547" s="60">
        <v>9000000</v>
      </c>
      <c r="X547" s="60">
        <v>0</v>
      </c>
      <c r="Y547" s="23" t="s">
        <v>104</v>
      </c>
      <c r="Z547" t="s">
        <v>98</v>
      </c>
      <c r="AA547" t="s">
        <v>105</v>
      </c>
      <c r="AB547" s="30">
        <f>+Tabla3[[#This Row],[VALOR DEL CONTRATO
(EN NUMEROS)]]-Tabla3[[#This Row],[VALOR RECURSOS (MADS/FONAM)]]</f>
        <v>0</v>
      </c>
      <c r="AC547" s="30"/>
      <c r="AD547" s="30"/>
      <c r="AE547" s="24">
        <v>5224</v>
      </c>
      <c r="AF547" s="61">
        <v>45295</v>
      </c>
      <c r="AG547">
        <v>84724</v>
      </c>
      <c r="AH547" s="53">
        <v>45334</v>
      </c>
      <c r="AI547" s="32" t="s">
        <v>106</v>
      </c>
      <c r="AJ547" t="s">
        <v>543</v>
      </c>
      <c r="AK547" s="33"/>
      <c r="AL547" t="s">
        <v>98</v>
      </c>
      <c r="AM547" s="26">
        <v>45329</v>
      </c>
      <c r="AN547" s="23" t="s">
        <v>108</v>
      </c>
      <c r="AO547" s="23" t="s">
        <v>108</v>
      </c>
      <c r="AP547" t="s">
        <v>109</v>
      </c>
      <c r="AQ547" t="s">
        <v>3966</v>
      </c>
      <c r="AR547" t="s">
        <v>3967</v>
      </c>
      <c r="AS547" t="s">
        <v>3957</v>
      </c>
      <c r="AT547" s="23">
        <v>80111600</v>
      </c>
      <c r="AU547" s="20" t="s">
        <v>3968</v>
      </c>
      <c r="AV547" s="23" t="s">
        <v>113</v>
      </c>
      <c r="AW547" s="20" t="s">
        <v>114</v>
      </c>
      <c r="AX547" s="26">
        <v>45330</v>
      </c>
      <c r="AY547" s="23" t="s">
        <v>115</v>
      </c>
      <c r="AZ547" s="26">
        <v>45330</v>
      </c>
      <c r="BA547" s="26">
        <v>45334</v>
      </c>
      <c r="BB547" s="62">
        <v>45637</v>
      </c>
      <c r="BC547" s="35">
        <f>+Tabla3[[#This Row],[FECHA TERMINACION
(INICIAL)]]-Tabla3[[#This Row],[FECHA INICIO]]</f>
        <v>303</v>
      </c>
      <c r="BD547" s="65">
        <f>+Tabla3[[#This Row],[PLAZO DE EJECUCIÓN EN DÍAS (INICIAL)]]/30</f>
        <v>10.1</v>
      </c>
      <c r="BE547" t="s">
        <v>3969</v>
      </c>
      <c r="BF547" s="29">
        <f>+[1]BD_2!E549</f>
        <v>0</v>
      </c>
      <c r="BG547" s="29">
        <f>[1]BD_2!BA549</f>
        <v>5700000</v>
      </c>
      <c r="BH547" s="23">
        <f>[1]BD_2!CF549</f>
        <v>19</v>
      </c>
      <c r="BI547" s="23">
        <f>+COUNTIF(Tabla3[[#This Row],[VALOR REDUCIDO]:[TOTAL TIEMPO PRORROGADO EN DÍAS
]],"&lt;&gt;0")</f>
        <v>2</v>
      </c>
      <c r="BJ547" s="23" t="str">
        <f>+[1]BD_2!CG549</f>
        <v>2 NO</v>
      </c>
      <c r="BK547" s="26" t="str">
        <f>[1]BD_2!CL549</f>
        <v>2 NO</v>
      </c>
      <c r="BL547" s="23" t="s">
        <v>98</v>
      </c>
      <c r="BM547">
        <f t="shared" si="44"/>
        <v>322</v>
      </c>
      <c r="BN547" s="36">
        <f t="shared" si="45"/>
        <v>45334</v>
      </c>
      <c r="BO547" s="36">
        <f t="shared" si="46"/>
        <v>45656</v>
      </c>
      <c r="BP547" s="37" t="e">
        <f>IF(((#REF!-$BN547)/($BO547-$BN547))&gt;=100%,100%,((#REF!-$BN547)/($BO547-$BN547)))</f>
        <v>#REF!</v>
      </c>
      <c r="BQ547" s="29">
        <f t="shared" si="42"/>
        <v>95700000</v>
      </c>
      <c r="BR547" s="23" t="e">
        <f>+IF(BK547="1 SI","FINALIZADO",IF($BO547&lt;=#REF!,"FINALIZADO","EJECUCIÓN"))</f>
        <v>#REF!</v>
      </c>
      <c r="BS547" s="23">
        <v>95700000</v>
      </c>
      <c r="BT547" s="23">
        <f>+Tabla3[[#This Row],[VALOR TOTAL DE CONTRATO (ANTES DE LIQUIDACIÓN - LIBERACIÓN DE SALDOS)]]-Tabla3[[#This Row],[RECURSO TOTALES DESEMBOLSADOS]]</f>
        <v>0</v>
      </c>
      <c r="BU547" s="66"/>
      <c r="BW547" s="23" t="s">
        <v>98</v>
      </c>
      <c r="BX547" s="23" t="str">
        <f t="shared" si="43"/>
        <v>febrero</v>
      </c>
      <c r="BY547" s="23" t="s">
        <v>113</v>
      </c>
      <c r="BZ547" s="23" t="s">
        <v>113</v>
      </c>
      <c r="CA547" s="23" t="s">
        <v>113</v>
      </c>
      <c r="CB547" t="s">
        <v>117</v>
      </c>
      <c r="CC547" t="s">
        <v>118</v>
      </c>
    </row>
    <row r="548" spans="1:81" x14ac:dyDescent="0.25">
      <c r="A548" s="23">
        <v>2024</v>
      </c>
      <c r="B548" s="25">
        <v>521</v>
      </c>
      <c r="C548" s="23" t="s">
        <v>87</v>
      </c>
      <c r="D548" t="s">
        <v>88</v>
      </c>
      <c r="E548" t="s">
        <v>89</v>
      </c>
      <c r="F548" t="s">
        <v>90</v>
      </c>
      <c r="G548" t="s">
        <v>91</v>
      </c>
      <c r="H548" s="23" t="s">
        <v>92</v>
      </c>
      <c r="I548" s="23" t="s">
        <v>119</v>
      </c>
      <c r="J548" t="s">
        <v>3970</v>
      </c>
      <c r="K548" s="23" t="s">
        <v>95</v>
      </c>
      <c r="L548" s="20" t="s">
        <v>2096</v>
      </c>
      <c r="M548" s="28" t="s">
        <v>3971</v>
      </c>
      <c r="N548" s="23"/>
      <c r="O548" s="23" t="s">
        <v>98</v>
      </c>
      <c r="P548" s="20" t="s">
        <v>538</v>
      </c>
      <c r="Q548" s="20" t="s">
        <v>538</v>
      </c>
      <c r="R548" t="s">
        <v>3972</v>
      </c>
      <c r="S548" t="s">
        <v>3973</v>
      </c>
      <c r="T548" t="s">
        <v>3974</v>
      </c>
      <c r="U548" s="29">
        <v>76500000</v>
      </c>
      <c r="V548" s="29">
        <v>76500000</v>
      </c>
      <c r="W548" s="60">
        <v>8500000</v>
      </c>
      <c r="X548" s="60">
        <v>0</v>
      </c>
      <c r="Y548" s="23" t="s">
        <v>104</v>
      </c>
      <c r="Z548" t="s">
        <v>98</v>
      </c>
      <c r="AA548" t="s">
        <v>105</v>
      </c>
      <c r="AB548" s="30">
        <f>+Tabla3[[#This Row],[VALOR DEL CONTRATO
(EN NUMEROS)]]-Tabla3[[#This Row],[VALOR RECURSOS (MADS/FONAM)]]</f>
        <v>0</v>
      </c>
      <c r="AC548" s="30"/>
      <c r="AD548" s="30"/>
      <c r="AE548" s="24">
        <v>5524</v>
      </c>
      <c r="AF548" s="61">
        <v>45295</v>
      </c>
      <c r="AG548">
        <v>107524</v>
      </c>
      <c r="AH548" s="53">
        <v>45342</v>
      </c>
      <c r="AI548" s="32" t="s">
        <v>106</v>
      </c>
      <c r="AJ548" t="s">
        <v>543</v>
      </c>
      <c r="AK548" s="33"/>
      <c r="AL548" t="s">
        <v>98</v>
      </c>
      <c r="AM548" s="26">
        <v>45336</v>
      </c>
      <c r="AN548" s="23" t="s">
        <v>108</v>
      </c>
      <c r="AO548" s="23" t="s">
        <v>108</v>
      </c>
      <c r="AP548" t="s">
        <v>109</v>
      </c>
      <c r="AQ548" t="s">
        <v>1590</v>
      </c>
      <c r="AR548" t="s">
        <v>1591</v>
      </c>
      <c r="AS548" t="s">
        <v>1592</v>
      </c>
      <c r="AT548" s="23">
        <v>80111600</v>
      </c>
      <c r="AU548" s="41" t="s">
        <v>3975</v>
      </c>
      <c r="AV548" s="23" t="s">
        <v>113</v>
      </c>
      <c r="AW548" s="20" t="s">
        <v>114</v>
      </c>
      <c r="AX548" s="53">
        <v>45337</v>
      </c>
      <c r="AY548" s="20" t="s">
        <v>115</v>
      </c>
      <c r="AZ548" s="53">
        <v>45337</v>
      </c>
      <c r="BA548" s="26">
        <v>45342</v>
      </c>
      <c r="BB548" s="62">
        <v>45615</v>
      </c>
      <c r="BC548" s="35">
        <f>+Tabla3[[#This Row],[FECHA TERMINACION
(INICIAL)]]-Tabla3[[#This Row],[FECHA INICIO]]</f>
        <v>273</v>
      </c>
      <c r="BD548" s="65">
        <f>+Tabla3[[#This Row],[PLAZO DE EJECUCIÓN EN DÍAS (INICIAL)]]/30</f>
        <v>9.1</v>
      </c>
      <c r="BE548" t="s">
        <v>3976</v>
      </c>
      <c r="BF548" s="29">
        <f>+[1]BD_2!E550</f>
        <v>0</v>
      </c>
      <c r="BG548" s="29">
        <f>[1]BD_2!BA550</f>
        <v>7933333</v>
      </c>
      <c r="BH548" s="23">
        <f>[1]BD_2!CF550</f>
        <v>28</v>
      </c>
      <c r="BI548" s="23">
        <f>+COUNTIF(Tabla3[[#This Row],[VALOR REDUCIDO]:[TOTAL TIEMPO PRORROGADO EN DÍAS
]],"&lt;&gt;0")</f>
        <v>2</v>
      </c>
      <c r="BJ548" s="23" t="str">
        <f>+[1]BD_2!CG550</f>
        <v>2 NO</v>
      </c>
      <c r="BK548" s="26" t="str">
        <f>[1]BD_2!CL550</f>
        <v>2 NO</v>
      </c>
      <c r="BL548" s="23" t="s">
        <v>98</v>
      </c>
      <c r="BM548">
        <f t="shared" si="44"/>
        <v>301</v>
      </c>
      <c r="BN548" s="36">
        <f t="shared" si="45"/>
        <v>45342</v>
      </c>
      <c r="BO548" s="36">
        <f t="shared" si="46"/>
        <v>45643</v>
      </c>
      <c r="BP548" s="37" t="e">
        <f>IF(((#REF!-$BN548)/($BO548-$BN548))&gt;=100%,100%,((#REF!-$BN548)/($BO548-$BN548)))</f>
        <v>#REF!</v>
      </c>
      <c r="BQ548" s="29">
        <f t="shared" si="42"/>
        <v>84433333</v>
      </c>
      <c r="BR548" s="23" t="e">
        <f>+IF(BK548="1 SI","FINALIZADO",IF($BO548&lt;=#REF!,"FINALIZADO","EJECUCIÓN"))</f>
        <v>#REF!</v>
      </c>
      <c r="BS548" s="23">
        <v>84433333</v>
      </c>
      <c r="BT548" s="23">
        <f>+Tabla3[[#This Row],[VALOR TOTAL DE CONTRATO (ANTES DE LIQUIDACIÓN - LIBERACIÓN DE SALDOS)]]-Tabla3[[#This Row],[RECURSO TOTALES DESEMBOLSADOS]]</f>
        <v>0</v>
      </c>
      <c r="BU548" s="66"/>
      <c r="BW548" s="23" t="s">
        <v>98</v>
      </c>
      <c r="BX548" s="23" t="str">
        <f t="shared" si="43"/>
        <v>febrero</v>
      </c>
      <c r="BY548" s="23" t="s">
        <v>113</v>
      </c>
      <c r="BZ548" s="23" t="s">
        <v>113</v>
      </c>
      <c r="CA548" s="23" t="s">
        <v>113</v>
      </c>
      <c r="CB548" t="s">
        <v>117</v>
      </c>
      <c r="CC548" t="s">
        <v>118</v>
      </c>
    </row>
    <row r="549" spans="1:81" x14ac:dyDescent="0.25">
      <c r="A549" s="23">
        <v>2024</v>
      </c>
      <c r="B549" s="25">
        <v>522</v>
      </c>
      <c r="C549" s="23" t="s">
        <v>87</v>
      </c>
      <c r="D549" t="s">
        <v>88</v>
      </c>
      <c r="E549" t="s">
        <v>89</v>
      </c>
      <c r="F549" t="s">
        <v>90</v>
      </c>
      <c r="G549" t="s">
        <v>91</v>
      </c>
      <c r="H549" s="23" t="s">
        <v>92</v>
      </c>
      <c r="I549" s="23" t="s">
        <v>119</v>
      </c>
      <c r="J549" t="s">
        <v>3977</v>
      </c>
      <c r="K549" s="23" t="s">
        <v>95</v>
      </c>
      <c r="L549" s="20" t="s">
        <v>3978</v>
      </c>
      <c r="M549" s="28" t="s">
        <v>3979</v>
      </c>
      <c r="N549" s="23"/>
      <c r="O549" s="23" t="s">
        <v>98</v>
      </c>
      <c r="P549" s="20" t="s">
        <v>538</v>
      </c>
      <c r="Q549" s="20" t="s">
        <v>538</v>
      </c>
      <c r="R549" t="s">
        <v>3980</v>
      </c>
      <c r="S549" t="s">
        <v>3981</v>
      </c>
      <c r="T549" t="s">
        <v>2796</v>
      </c>
      <c r="U549" s="29">
        <v>103000000</v>
      </c>
      <c r="V549" s="29">
        <v>103000000</v>
      </c>
      <c r="W549" s="60">
        <v>10300000</v>
      </c>
      <c r="X549" s="60">
        <v>0</v>
      </c>
      <c r="Y549" s="23" t="s">
        <v>104</v>
      </c>
      <c r="Z549" t="s">
        <v>98</v>
      </c>
      <c r="AA549" t="s">
        <v>105</v>
      </c>
      <c r="AB549" s="30">
        <v>0</v>
      </c>
      <c r="AC549" s="30"/>
      <c r="AD549" s="30"/>
      <c r="AE549" s="24">
        <v>5224</v>
      </c>
      <c r="AF549" s="61">
        <v>45295</v>
      </c>
      <c r="AG549">
        <v>90024</v>
      </c>
      <c r="AH549" s="53">
        <v>45335</v>
      </c>
      <c r="AI549" s="32" t="s">
        <v>106</v>
      </c>
      <c r="AJ549" t="s">
        <v>1465</v>
      </c>
      <c r="AK549" s="33"/>
      <c r="AL549" t="s">
        <v>98</v>
      </c>
      <c r="AM549" s="26">
        <v>45334</v>
      </c>
      <c r="AN549" s="23" t="s">
        <v>108</v>
      </c>
      <c r="AO549" s="23" t="s">
        <v>108</v>
      </c>
      <c r="AP549" t="s">
        <v>109</v>
      </c>
      <c r="AQ549" t="s">
        <v>2798</v>
      </c>
      <c r="AR549" t="s">
        <v>2799</v>
      </c>
      <c r="AS549" t="s">
        <v>1592</v>
      </c>
      <c r="AT549" s="23">
        <v>80111600</v>
      </c>
      <c r="AU549" s="41" t="s">
        <v>3982</v>
      </c>
      <c r="AV549" s="23" t="s">
        <v>113</v>
      </c>
      <c r="AW549" s="20" t="s">
        <v>114</v>
      </c>
      <c r="AX549" s="53">
        <v>45334</v>
      </c>
      <c r="AY549" s="23" t="s">
        <v>115</v>
      </c>
      <c r="AZ549" s="53">
        <v>45334</v>
      </c>
      <c r="BA549" s="26">
        <v>45335</v>
      </c>
      <c r="BB549" s="62">
        <v>45638</v>
      </c>
      <c r="BC549" s="35">
        <f>+Tabla3[[#This Row],[FECHA TERMINACION
(INICIAL)]]-Tabla3[[#This Row],[FECHA INICIO]]</f>
        <v>303</v>
      </c>
      <c r="BD549" s="65">
        <f>+Tabla3[[#This Row],[PLAZO DE EJECUCIÓN EN DÍAS (INICIAL)]]/30</f>
        <v>10.1</v>
      </c>
      <c r="BE549" t="s">
        <v>2801</v>
      </c>
      <c r="BF549" s="29">
        <f>+[1]BD_2!E551</f>
        <v>0</v>
      </c>
      <c r="BG549" s="29">
        <f>[1]BD_2!BA551</f>
        <v>0</v>
      </c>
      <c r="BH549" s="23">
        <f>[1]BD_2!CF551</f>
        <v>0</v>
      </c>
      <c r="BI549" s="23">
        <f>+COUNTIF(Tabla3[[#This Row],[VALOR REDUCIDO]:[TOTAL TIEMPO PRORROGADO EN DÍAS
]],"&lt;&gt;0")</f>
        <v>0</v>
      </c>
      <c r="BJ549" s="23" t="str">
        <f>+[1]BD_2!CG551</f>
        <v>2 NO</v>
      </c>
      <c r="BK549" s="26" t="str">
        <f>[1]BD_2!CL551</f>
        <v>2 NO</v>
      </c>
      <c r="BL549" s="23" t="s">
        <v>98</v>
      </c>
      <c r="BM549">
        <f t="shared" si="44"/>
        <v>303</v>
      </c>
      <c r="BN549" s="36">
        <f t="shared" si="45"/>
        <v>45335</v>
      </c>
      <c r="BO549" s="36">
        <f t="shared" si="46"/>
        <v>45638</v>
      </c>
      <c r="BP549" s="37" t="e">
        <f>IF(((#REF!-$BN549)/($BO549-$BN549))&gt;=100%,100%,((#REF!-$BN549)/($BO549-$BN549)))</f>
        <v>#REF!</v>
      </c>
      <c r="BQ549" s="29">
        <f t="shared" si="42"/>
        <v>103000000</v>
      </c>
      <c r="BR549" s="23" t="e">
        <f>+IF(BK549="1 SI","FINALIZADO",IF($BO549&lt;=#REF!,"FINALIZADO","EJECUCIÓN"))</f>
        <v>#REF!</v>
      </c>
      <c r="BS549" s="23">
        <v>103000000</v>
      </c>
      <c r="BT549" s="23">
        <f>+Tabla3[[#This Row],[VALOR TOTAL DE CONTRATO (ANTES DE LIQUIDACIÓN - LIBERACIÓN DE SALDOS)]]-Tabla3[[#This Row],[RECURSO TOTALES DESEMBOLSADOS]]</f>
        <v>0</v>
      </c>
      <c r="BU549" s="66"/>
      <c r="BW549" s="23" t="s">
        <v>98</v>
      </c>
      <c r="BX549" s="23" t="str">
        <f t="shared" si="43"/>
        <v>febrero</v>
      </c>
      <c r="BY549" s="23" t="s">
        <v>113</v>
      </c>
      <c r="BZ549" s="23" t="s">
        <v>113</v>
      </c>
      <c r="CA549" s="23" t="s">
        <v>113</v>
      </c>
      <c r="CB549" t="s">
        <v>117</v>
      </c>
      <c r="CC549" t="s">
        <v>118</v>
      </c>
    </row>
    <row r="550" spans="1:81" x14ac:dyDescent="0.25">
      <c r="A550" s="23">
        <v>2024</v>
      </c>
      <c r="B550" s="25">
        <v>523</v>
      </c>
      <c r="C550" s="23" t="s">
        <v>87</v>
      </c>
      <c r="D550" t="s">
        <v>88</v>
      </c>
      <c r="E550" t="s">
        <v>89</v>
      </c>
      <c r="F550" t="s">
        <v>90</v>
      </c>
      <c r="G550" t="s">
        <v>91</v>
      </c>
      <c r="H550" s="23" t="s">
        <v>92</v>
      </c>
      <c r="I550" s="23" t="s">
        <v>119</v>
      </c>
      <c r="J550" t="s">
        <v>3983</v>
      </c>
      <c r="K550" s="23" t="s">
        <v>95</v>
      </c>
      <c r="L550" s="20" t="s">
        <v>643</v>
      </c>
      <c r="M550" s="28" t="s">
        <v>3984</v>
      </c>
      <c r="N550" s="23"/>
      <c r="O550" s="23" t="s">
        <v>98</v>
      </c>
      <c r="P550" s="20" t="s">
        <v>100</v>
      </c>
      <c r="Q550" s="20" t="s">
        <v>100</v>
      </c>
      <c r="R550" t="s">
        <v>3985</v>
      </c>
      <c r="S550" t="s">
        <v>3986</v>
      </c>
      <c r="T550" t="s">
        <v>3987</v>
      </c>
      <c r="U550" s="29">
        <v>85412750</v>
      </c>
      <c r="V550" s="29">
        <v>85412750</v>
      </c>
      <c r="W550" s="60">
        <v>7982500</v>
      </c>
      <c r="X550" s="60">
        <v>0</v>
      </c>
      <c r="Y550" s="23" t="s">
        <v>104</v>
      </c>
      <c r="Z550" t="s">
        <v>98</v>
      </c>
      <c r="AA550" t="s">
        <v>105</v>
      </c>
      <c r="AB550" s="30">
        <f>+Tabla3[[#This Row],[VALOR DEL CONTRATO
(EN NUMEROS)]]-Tabla3[[#This Row],[VALOR RECURSOS (MADS/FONAM)]]</f>
        <v>0</v>
      </c>
      <c r="AC550" s="30"/>
      <c r="AD550" s="30"/>
      <c r="AE550" s="24">
        <v>1724</v>
      </c>
      <c r="AF550" s="61">
        <v>45294</v>
      </c>
      <c r="AG550">
        <v>78924</v>
      </c>
      <c r="AH550" s="53">
        <v>45331</v>
      </c>
      <c r="AI550" s="32" t="s">
        <v>106</v>
      </c>
      <c r="AJ550" t="s">
        <v>107</v>
      </c>
      <c r="AK550" s="33"/>
      <c r="AL550" t="s">
        <v>98</v>
      </c>
      <c r="AM550" s="26">
        <v>45330</v>
      </c>
      <c r="AN550" s="23" t="s">
        <v>108</v>
      </c>
      <c r="AO550" s="23" t="s">
        <v>108</v>
      </c>
      <c r="AP550" t="s">
        <v>109</v>
      </c>
      <c r="AQ550" t="s">
        <v>174</v>
      </c>
      <c r="AR550" t="s">
        <v>175</v>
      </c>
      <c r="AS550" t="s">
        <v>100</v>
      </c>
      <c r="AT550" s="23">
        <v>80111600</v>
      </c>
      <c r="AU550" s="20" t="s">
        <v>3988</v>
      </c>
      <c r="AV550" s="23" t="s">
        <v>113</v>
      </c>
      <c r="AW550" s="20" t="s">
        <v>114</v>
      </c>
      <c r="AX550" s="53">
        <v>45330</v>
      </c>
      <c r="AY550" s="23" t="s">
        <v>115</v>
      </c>
      <c r="AZ550" s="53">
        <v>45330</v>
      </c>
      <c r="BA550" s="26">
        <v>45331</v>
      </c>
      <c r="BB550" s="62">
        <v>45655</v>
      </c>
      <c r="BC550" s="35">
        <f>+Tabla3[[#This Row],[FECHA TERMINACION
(INICIAL)]]-Tabla3[[#This Row],[FECHA INICIO]]</f>
        <v>324</v>
      </c>
      <c r="BD550" s="65">
        <f>+Tabla3[[#This Row],[PLAZO DE EJECUCIÓN EN DÍAS (INICIAL)]]/30</f>
        <v>10.8</v>
      </c>
      <c r="BE550" t="s">
        <v>3989</v>
      </c>
      <c r="BF550" s="29">
        <f>+[1]BD_2!E552</f>
        <v>0</v>
      </c>
      <c r="BG550" s="29">
        <f>[1]BD_2!BA552</f>
        <v>0</v>
      </c>
      <c r="BH550" s="23">
        <f>[1]BD_2!CF552</f>
        <v>0</v>
      </c>
      <c r="BI550" s="23">
        <f>+COUNTIF(Tabla3[[#This Row],[VALOR REDUCIDO]:[TOTAL TIEMPO PRORROGADO EN DÍAS
]],"&lt;&gt;0")</f>
        <v>0</v>
      </c>
      <c r="BJ550" s="23" t="str">
        <f>+[1]BD_2!CG552</f>
        <v>2 NO</v>
      </c>
      <c r="BK550" s="26" t="str">
        <f>[1]BD_2!CL552</f>
        <v>2 NO</v>
      </c>
      <c r="BL550" s="23" t="s">
        <v>98</v>
      </c>
      <c r="BM550">
        <f t="shared" si="44"/>
        <v>324</v>
      </c>
      <c r="BN550" s="36">
        <f t="shared" si="45"/>
        <v>45331</v>
      </c>
      <c r="BO550" s="36">
        <f t="shared" si="46"/>
        <v>45655</v>
      </c>
      <c r="BP550" s="37" t="e">
        <f>IF(((#REF!-$BN550)/($BO550-$BN550))&gt;=100%,100%,((#REF!-$BN550)/($BO550-$BN550)))</f>
        <v>#REF!</v>
      </c>
      <c r="BQ550" s="29">
        <f t="shared" si="42"/>
        <v>85412750</v>
      </c>
      <c r="BR550" s="23" t="e">
        <f>+IF(BK550="1 SI","FINALIZADO",IF($BO550&lt;=#REF!,"FINALIZADO","EJECUCIÓN"))</f>
        <v>#REF!</v>
      </c>
      <c r="BS550" s="23">
        <v>77696333</v>
      </c>
      <c r="BT550" s="23">
        <f>+Tabla3[[#This Row],[VALOR TOTAL DE CONTRATO (ANTES DE LIQUIDACIÓN - LIBERACIÓN DE SALDOS)]]-Tabla3[[#This Row],[RECURSO TOTALES DESEMBOLSADOS]]</f>
        <v>7716417</v>
      </c>
      <c r="BU550" s="66"/>
      <c r="BW550" s="23" t="s">
        <v>98</v>
      </c>
      <c r="BX550" s="23" t="str">
        <f t="shared" si="43"/>
        <v>febrero</v>
      </c>
      <c r="BY550" s="23" t="s">
        <v>113</v>
      </c>
      <c r="BZ550" s="23" t="s">
        <v>113</v>
      </c>
      <c r="CA550" s="23" t="s">
        <v>113</v>
      </c>
      <c r="CB550" t="s">
        <v>117</v>
      </c>
      <c r="CC550" t="s">
        <v>118</v>
      </c>
    </row>
    <row r="551" spans="1:81" x14ac:dyDescent="0.25">
      <c r="A551" s="23">
        <v>2024</v>
      </c>
      <c r="B551" s="25">
        <v>524</v>
      </c>
      <c r="C551" s="23" t="s">
        <v>87</v>
      </c>
      <c r="D551" t="s">
        <v>88</v>
      </c>
      <c r="E551" t="s">
        <v>89</v>
      </c>
      <c r="F551" t="s">
        <v>90</v>
      </c>
      <c r="G551" t="s">
        <v>91</v>
      </c>
      <c r="H551" s="23" t="s">
        <v>92</v>
      </c>
      <c r="I551" s="23" t="s">
        <v>119</v>
      </c>
      <c r="J551" t="s">
        <v>3990</v>
      </c>
      <c r="K551" s="23" t="s">
        <v>95</v>
      </c>
      <c r="L551" s="20" t="s">
        <v>121</v>
      </c>
      <c r="M551" s="28" t="s">
        <v>3991</v>
      </c>
      <c r="N551" s="23"/>
      <c r="O551" s="23" t="s">
        <v>98</v>
      </c>
      <c r="P551" s="20" t="s">
        <v>100</v>
      </c>
      <c r="Q551" s="20" t="s">
        <v>100</v>
      </c>
      <c r="R551" t="s">
        <v>3992</v>
      </c>
      <c r="S551" t="s">
        <v>3993</v>
      </c>
      <c r="T551" t="s">
        <v>3994</v>
      </c>
      <c r="U551" s="29">
        <v>131149900</v>
      </c>
      <c r="V551" s="29">
        <v>131149900</v>
      </c>
      <c r="W551" s="60">
        <v>12257000</v>
      </c>
      <c r="X551" s="60">
        <v>0</v>
      </c>
      <c r="Y551" s="23" t="s">
        <v>104</v>
      </c>
      <c r="Z551" t="s">
        <v>98</v>
      </c>
      <c r="AA551" t="s">
        <v>105</v>
      </c>
      <c r="AB551" s="30">
        <f>+Tabla3[[#This Row],[VALOR DEL CONTRATO
(EN NUMEROS)]]-Tabla3[[#This Row],[VALOR RECURSOS (MADS/FONAM)]]</f>
        <v>0</v>
      </c>
      <c r="AC551" s="30"/>
      <c r="AD551" s="30"/>
      <c r="AE551" s="24">
        <v>1724</v>
      </c>
      <c r="AF551" s="61">
        <v>45294</v>
      </c>
      <c r="AG551">
        <v>79124</v>
      </c>
      <c r="AH551" s="53">
        <v>45331</v>
      </c>
      <c r="AI551" s="32" t="s">
        <v>106</v>
      </c>
      <c r="AJ551" t="s">
        <v>107</v>
      </c>
      <c r="AK551" s="33"/>
      <c r="AL551" t="s">
        <v>98</v>
      </c>
      <c r="AM551" s="26">
        <v>45329</v>
      </c>
      <c r="AN551" s="23" t="s">
        <v>108</v>
      </c>
      <c r="AO551" s="23" t="s">
        <v>108</v>
      </c>
      <c r="AP551" t="s">
        <v>109</v>
      </c>
      <c r="AQ551" t="s">
        <v>3995</v>
      </c>
      <c r="AR551" t="s">
        <v>567</v>
      </c>
      <c r="AS551" t="s">
        <v>100</v>
      </c>
      <c r="AT551" s="23">
        <v>80161500</v>
      </c>
      <c r="AU551" s="41" t="s">
        <v>3996</v>
      </c>
      <c r="AV551" s="23" t="s">
        <v>113</v>
      </c>
      <c r="AW551" s="20" t="s">
        <v>114</v>
      </c>
      <c r="AX551" s="53">
        <v>45330</v>
      </c>
      <c r="AY551" s="23" t="s">
        <v>115</v>
      </c>
      <c r="AZ551" s="53">
        <v>45330</v>
      </c>
      <c r="BA551" s="26">
        <v>45331</v>
      </c>
      <c r="BB551" s="62">
        <v>45656</v>
      </c>
      <c r="BC551" s="35">
        <f>+Tabla3[[#This Row],[FECHA TERMINACION
(INICIAL)]]-Tabla3[[#This Row],[FECHA INICIO]]</f>
        <v>325</v>
      </c>
      <c r="BD551" s="65">
        <f>+Tabla3[[#This Row],[PLAZO DE EJECUCIÓN EN DÍAS (INICIAL)]]/30</f>
        <v>10.833333333333334</v>
      </c>
      <c r="BE551" t="s">
        <v>3997</v>
      </c>
      <c r="BF551" s="29">
        <f>+[1]BD_2!E553</f>
        <v>0</v>
      </c>
      <c r="BG551" s="29">
        <f>[1]BD_2!BA553</f>
        <v>0</v>
      </c>
      <c r="BH551" s="23">
        <f>[1]BD_2!CF553</f>
        <v>0</v>
      </c>
      <c r="BI551" s="23">
        <f>+COUNTIF(Tabla3[[#This Row],[VALOR REDUCIDO]:[TOTAL TIEMPO PRORROGADO EN DÍAS
]],"&lt;&gt;0")</f>
        <v>0</v>
      </c>
      <c r="BJ551" s="23" t="str">
        <f>+[1]BD_2!CG553</f>
        <v>2 NO</v>
      </c>
      <c r="BK551" s="26" t="str">
        <f>[1]BD_2!CL553</f>
        <v>2 NO</v>
      </c>
      <c r="BL551" s="23" t="s">
        <v>98</v>
      </c>
      <c r="BM551">
        <f t="shared" si="44"/>
        <v>325</v>
      </c>
      <c r="BN551" s="36">
        <f t="shared" si="45"/>
        <v>45331</v>
      </c>
      <c r="BO551" s="36">
        <f t="shared" si="46"/>
        <v>45656</v>
      </c>
      <c r="BP551" s="37" t="e">
        <f>IF(((#REF!-$BN551)/($BO551-$BN551))&gt;=100%,100%,((#REF!-$BN551)/($BO551-$BN551)))</f>
        <v>#REF!</v>
      </c>
      <c r="BQ551" s="29">
        <f t="shared" si="42"/>
        <v>131149900</v>
      </c>
      <c r="BR551" s="23" t="e">
        <f>+IF(BK551="1 SI","FINALIZADO",IF($BO551&lt;=#REF!,"FINALIZADO","EJECUCIÓN"))</f>
        <v>#REF!</v>
      </c>
      <c r="BS551" s="23">
        <v>131149900</v>
      </c>
      <c r="BT551" s="23">
        <f>+Tabla3[[#This Row],[VALOR TOTAL DE CONTRATO (ANTES DE LIQUIDACIÓN - LIBERACIÓN DE SALDOS)]]-Tabla3[[#This Row],[RECURSO TOTALES DESEMBOLSADOS]]</f>
        <v>0</v>
      </c>
      <c r="BU551" s="66"/>
      <c r="BW551" s="23" t="s">
        <v>98</v>
      </c>
      <c r="BX551" s="23" t="str">
        <f t="shared" si="43"/>
        <v>febrero</v>
      </c>
      <c r="BY551" s="23" t="s">
        <v>113</v>
      </c>
      <c r="BZ551" s="23" t="s">
        <v>113</v>
      </c>
      <c r="CA551" s="23" t="s">
        <v>113</v>
      </c>
      <c r="CB551" t="s">
        <v>117</v>
      </c>
      <c r="CC551" t="s">
        <v>118</v>
      </c>
    </row>
    <row r="552" spans="1:81" x14ac:dyDescent="0.25">
      <c r="A552" s="23">
        <v>2024</v>
      </c>
      <c r="B552" s="25">
        <v>525</v>
      </c>
      <c r="C552" s="23" t="s">
        <v>87</v>
      </c>
      <c r="D552" t="s">
        <v>88</v>
      </c>
      <c r="E552" t="s">
        <v>89</v>
      </c>
      <c r="F552" t="s">
        <v>90</v>
      </c>
      <c r="G552" t="s">
        <v>91</v>
      </c>
      <c r="H552" s="23" t="s">
        <v>92</v>
      </c>
      <c r="I552" s="23" t="s">
        <v>119</v>
      </c>
      <c r="J552" t="s">
        <v>3998</v>
      </c>
      <c r="K552" s="23" t="s">
        <v>95</v>
      </c>
      <c r="L552" s="20" t="s">
        <v>3999</v>
      </c>
      <c r="M552" s="28" t="s">
        <v>4000</v>
      </c>
      <c r="N552" s="23"/>
      <c r="O552" s="23" t="s">
        <v>98</v>
      </c>
      <c r="P552" s="20" t="s">
        <v>2185</v>
      </c>
      <c r="Q552" s="20" t="s">
        <v>2185</v>
      </c>
      <c r="R552" t="s">
        <v>4001</v>
      </c>
      <c r="S552" t="s">
        <v>4002</v>
      </c>
      <c r="T552" t="s">
        <v>3812</v>
      </c>
      <c r="U552" s="29">
        <v>93009000</v>
      </c>
      <c r="V552" s="29">
        <v>93009000</v>
      </c>
      <c r="W552" s="60">
        <v>8858000</v>
      </c>
      <c r="X552" s="60">
        <v>0</v>
      </c>
      <c r="Y552" s="23" t="s">
        <v>104</v>
      </c>
      <c r="Z552" t="s">
        <v>98</v>
      </c>
      <c r="AA552" t="s">
        <v>105</v>
      </c>
      <c r="AB552" s="30">
        <f>+Tabla3[[#This Row],[VALOR DEL CONTRATO
(EN NUMEROS)]]-Tabla3[[#This Row],[VALOR RECURSOS (MADS/FONAM)]]</f>
        <v>0</v>
      </c>
      <c r="AC552" s="30"/>
      <c r="AD552" s="30"/>
      <c r="AE552" s="24">
        <v>7424</v>
      </c>
      <c r="AF552" s="61">
        <v>45295</v>
      </c>
      <c r="AG552">
        <v>95624</v>
      </c>
      <c r="AH552" s="53">
        <v>45337</v>
      </c>
      <c r="AI552" s="32" t="s">
        <v>106</v>
      </c>
      <c r="AJ552" t="s">
        <v>2653</v>
      </c>
      <c r="AK552" s="33"/>
      <c r="AL552" t="s">
        <v>98</v>
      </c>
      <c r="AM552" s="26">
        <v>45336</v>
      </c>
      <c r="AN552" s="23" t="s">
        <v>108</v>
      </c>
      <c r="AO552" s="23" t="s">
        <v>108</v>
      </c>
      <c r="AP552" t="s">
        <v>109</v>
      </c>
      <c r="AQ552" t="s">
        <v>3813</v>
      </c>
      <c r="AR552" t="s">
        <v>3814</v>
      </c>
      <c r="AS552" t="s">
        <v>3815</v>
      </c>
      <c r="AT552" s="23">
        <v>80111600</v>
      </c>
      <c r="AU552" s="20" t="s">
        <v>4003</v>
      </c>
      <c r="AV552" s="23" t="s">
        <v>113</v>
      </c>
      <c r="AW552" s="20" t="s">
        <v>114</v>
      </c>
      <c r="AX552" s="53">
        <v>45336</v>
      </c>
      <c r="AY552" s="23" t="s">
        <v>144</v>
      </c>
      <c r="AZ552" s="53">
        <v>45336</v>
      </c>
      <c r="BA552" s="26">
        <v>45337</v>
      </c>
      <c r="BB552" s="62">
        <v>45655</v>
      </c>
      <c r="BC552" s="35">
        <f>+Tabla3[[#This Row],[FECHA TERMINACION
(INICIAL)]]-Tabla3[[#This Row],[FECHA INICIO]]</f>
        <v>318</v>
      </c>
      <c r="BD552" s="65">
        <f>+Tabla3[[#This Row],[PLAZO DE EJECUCIÓN EN DÍAS (INICIAL)]]/30</f>
        <v>10.6</v>
      </c>
      <c r="BE552" t="s">
        <v>3817</v>
      </c>
      <c r="BF552" s="29">
        <f>+[1]BD_2!E554</f>
        <v>0</v>
      </c>
      <c r="BG552" s="29">
        <f>[1]BD_2!BA554</f>
        <v>0</v>
      </c>
      <c r="BH552" s="23">
        <f>[1]BD_2!CF554</f>
        <v>0</v>
      </c>
      <c r="BI552" s="23">
        <f>+COUNTIF(Tabla3[[#This Row],[VALOR REDUCIDO]:[TOTAL TIEMPO PRORROGADO EN DÍAS
]],"&lt;&gt;0")</f>
        <v>0</v>
      </c>
      <c r="BJ552" s="23" t="str">
        <f>+[1]BD_2!CG554</f>
        <v>2 NO</v>
      </c>
      <c r="BK552" s="26" t="str">
        <f>[1]BD_2!CL554</f>
        <v>2 NO</v>
      </c>
      <c r="BL552" s="23" t="s">
        <v>98</v>
      </c>
      <c r="BM552">
        <f t="shared" si="44"/>
        <v>318</v>
      </c>
      <c r="BN552" s="36">
        <f t="shared" si="45"/>
        <v>45337</v>
      </c>
      <c r="BO552" s="36">
        <f t="shared" si="46"/>
        <v>45655</v>
      </c>
      <c r="BP552" s="37" t="e">
        <f>IF(((#REF!-$BN552)/($BO552-$BN552))&gt;=100%,100%,((#REF!-$BN552)/($BO552-$BN552)))</f>
        <v>#REF!</v>
      </c>
      <c r="BQ552" s="29">
        <f t="shared" si="42"/>
        <v>93009000</v>
      </c>
      <c r="BR552" s="23" t="e">
        <f>+IF(BK552="1 SI","FINALIZADO",IF($BO552&lt;=#REF!,"FINALIZADO","EJECUCIÓN"))</f>
        <v>#REF!</v>
      </c>
      <c r="BS552" s="23">
        <v>93009000</v>
      </c>
      <c r="BT552" s="23">
        <f>+Tabla3[[#This Row],[VALOR TOTAL DE CONTRATO (ANTES DE LIQUIDACIÓN - LIBERACIÓN DE SALDOS)]]-Tabla3[[#This Row],[RECURSO TOTALES DESEMBOLSADOS]]</f>
        <v>0</v>
      </c>
      <c r="BU552" s="66"/>
      <c r="BW552" s="23" t="s">
        <v>98</v>
      </c>
      <c r="BX552" s="23" t="str">
        <f t="shared" si="43"/>
        <v>febrero</v>
      </c>
      <c r="BY552" s="23" t="s">
        <v>113</v>
      </c>
      <c r="BZ552" s="23" t="s">
        <v>113</v>
      </c>
      <c r="CA552" s="23" t="s">
        <v>113</v>
      </c>
      <c r="CB552" t="s">
        <v>117</v>
      </c>
      <c r="CC552" t="s">
        <v>118</v>
      </c>
    </row>
    <row r="553" spans="1:81" x14ac:dyDescent="0.25">
      <c r="A553" s="23">
        <v>2024</v>
      </c>
      <c r="B553" s="25">
        <v>526</v>
      </c>
      <c r="C553" s="23" t="s">
        <v>87</v>
      </c>
      <c r="D553" t="s">
        <v>88</v>
      </c>
      <c r="E553" t="s">
        <v>89</v>
      </c>
      <c r="F553" t="s">
        <v>90</v>
      </c>
      <c r="G553" t="s">
        <v>91</v>
      </c>
      <c r="H553" s="23" t="s">
        <v>92</v>
      </c>
      <c r="I553" s="23" t="s">
        <v>119</v>
      </c>
      <c r="J553" t="s">
        <v>4004</v>
      </c>
      <c r="K553" s="23" t="s">
        <v>95</v>
      </c>
      <c r="L553" s="20" t="s">
        <v>2203</v>
      </c>
      <c r="M553" s="28" t="s">
        <v>4005</v>
      </c>
      <c r="N553" s="23"/>
      <c r="O553" s="23" t="s">
        <v>98</v>
      </c>
      <c r="P553" s="20" t="s">
        <v>2185</v>
      </c>
      <c r="Q553" s="20" t="s">
        <v>2185</v>
      </c>
      <c r="R553" t="s">
        <v>4006</v>
      </c>
      <c r="S553" t="s">
        <v>4007</v>
      </c>
      <c r="T553" t="s">
        <v>4008</v>
      </c>
      <c r="U553" s="29">
        <v>100000000</v>
      </c>
      <c r="V553" s="29">
        <v>100000000</v>
      </c>
      <c r="W553" s="60">
        <v>10000000</v>
      </c>
      <c r="X553" s="60">
        <v>0</v>
      </c>
      <c r="Y553" s="23" t="s">
        <v>104</v>
      </c>
      <c r="Z553" t="s">
        <v>98</v>
      </c>
      <c r="AA553" t="s">
        <v>105</v>
      </c>
      <c r="AB553" s="30">
        <f>+Tabla3[[#This Row],[VALOR DEL CONTRATO
(EN NUMEROS)]]-Tabla3[[#This Row],[VALOR RECURSOS (MADS/FONAM)]]</f>
        <v>0</v>
      </c>
      <c r="AC553" s="30"/>
      <c r="AD553" s="30"/>
      <c r="AE553" s="24">
        <v>7424</v>
      </c>
      <c r="AF553" s="61">
        <v>45295</v>
      </c>
      <c r="AG553">
        <v>105624</v>
      </c>
      <c r="AH553" s="53">
        <v>45342</v>
      </c>
      <c r="AI553" s="32" t="s">
        <v>106</v>
      </c>
      <c r="AJ553" t="s">
        <v>2653</v>
      </c>
      <c r="AK553" s="33"/>
      <c r="AL553" t="s">
        <v>98</v>
      </c>
      <c r="AM553" s="26">
        <v>45338</v>
      </c>
      <c r="AN553" s="23" t="s">
        <v>108</v>
      </c>
      <c r="AO553" s="23" t="s">
        <v>108</v>
      </c>
      <c r="AP553" t="s">
        <v>109</v>
      </c>
      <c r="AQ553" t="s">
        <v>2190</v>
      </c>
      <c r="AR553" t="s">
        <v>2191</v>
      </c>
      <c r="AS553" t="s">
        <v>2192</v>
      </c>
      <c r="AT553" s="23">
        <v>80111600</v>
      </c>
      <c r="AU553" s="20" t="s">
        <v>4009</v>
      </c>
      <c r="AV553" s="23" t="s">
        <v>113</v>
      </c>
      <c r="AW553" s="20" t="s">
        <v>114</v>
      </c>
      <c r="AX553" s="53">
        <v>45338</v>
      </c>
      <c r="AY553" s="23" t="s">
        <v>144</v>
      </c>
      <c r="AZ553" s="53">
        <v>45338</v>
      </c>
      <c r="BA553" s="26">
        <v>45342</v>
      </c>
      <c r="BB553" s="62">
        <v>45645</v>
      </c>
      <c r="BC553" s="35">
        <f>+Tabla3[[#This Row],[FECHA TERMINACION
(INICIAL)]]-Tabla3[[#This Row],[FECHA INICIO]]</f>
        <v>303</v>
      </c>
      <c r="BD553" s="65">
        <f>+Tabla3[[#This Row],[PLAZO DE EJECUCIÓN EN DÍAS (INICIAL)]]/30</f>
        <v>10.1</v>
      </c>
      <c r="BE553" t="s">
        <v>4010</v>
      </c>
      <c r="BF553" s="29">
        <f>+[1]BD_2!E555</f>
        <v>0</v>
      </c>
      <c r="BG553" s="29">
        <f>[1]BD_2!BA555</f>
        <v>0</v>
      </c>
      <c r="BH553" s="23">
        <f>[1]BD_2!CF555</f>
        <v>0</v>
      </c>
      <c r="BI553" s="23">
        <f>+COUNTIF(Tabla3[[#This Row],[VALOR REDUCIDO]:[TOTAL TIEMPO PRORROGADO EN DÍAS
]],"&lt;&gt;0")</f>
        <v>0</v>
      </c>
      <c r="BJ553" s="23" t="str">
        <f>+[1]BD_2!CG555</f>
        <v>2 NO</v>
      </c>
      <c r="BK553" s="26" t="str">
        <f>[1]BD_2!CL555</f>
        <v>2 NO</v>
      </c>
      <c r="BL553" s="23" t="s">
        <v>98</v>
      </c>
      <c r="BM553">
        <f t="shared" si="44"/>
        <v>303</v>
      </c>
      <c r="BN553" s="36">
        <f t="shared" si="45"/>
        <v>45342</v>
      </c>
      <c r="BO553" s="36">
        <f t="shared" si="46"/>
        <v>45645</v>
      </c>
      <c r="BP553" s="37" t="e">
        <f>IF(((#REF!-$BN553)/($BO553-$BN553))&gt;=100%,100%,((#REF!-$BN553)/($BO553-$BN553)))</f>
        <v>#REF!</v>
      </c>
      <c r="BQ553" s="29">
        <f t="shared" si="42"/>
        <v>100000000</v>
      </c>
      <c r="BR553" s="23" t="e">
        <f>+IF(BK553="1 SI","FINALIZADO",IF($BO553&lt;=#REF!,"FINALIZADO","EJECUCIÓN"))</f>
        <v>#REF!</v>
      </c>
      <c r="BS553" s="23">
        <v>100000000</v>
      </c>
      <c r="BT553" s="23">
        <f>+Tabla3[[#This Row],[VALOR TOTAL DE CONTRATO (ANTES DE LIQUIDACIÓN - LIBERACIÓN DE SALDOS)]]-Tabla3[[#This Row],[RECURSO TOTALES DESEMBOLSADOS]]</f>
        <v>0</v>
      </c>
      <c r="BU553" s="66"/>
      <c r="BW553" s="23" t="s">
        <v>98</v>
      </c>
      <c r="BX553" s="23" t="str">
        <f t="shared" si="43"/>
        <v>febrero</v>
      </c>
      <c r="BY553" s="23" t="s">
        <v>113</v>
      </c>
      <c r="BZ553" s="23" t="s">
        <v>113</v>
      </c>
      <c r="CA553" s="23" t="s">
        <v>113</v>
      </c>
      <c r="CB553" t="s">
        <v>117</v>
      </c>
      <c r="CC553" t="s">
        <v>118</v>
      </c>
    </row>
    <row r="554" spans="1:81" x14ac:dyDescent="0.25">
      <c r="A554" s="23">
        <v>2024</v>
      </c>
      <c r="B554" s="25">
        <v>527</v>
      </c>
      <c r="C554" s="23" t="s">
        <v>87</v>
      </c>
      <c r="D554" t="s">
        <v>88</v>
      </c>
      <c r="E554" t="s">
        <v>89</v>
      </c>
      <c r="F554" t="s">
        <v>90</v>
      </c>
      <c r="G554" t="s">
        <v>91</v>
      </c>
      <c r="H554" s="23" t="s">
        <v>92</v>
      </c>
      <c r="I554" s="23" t="s">
        <v>119</v>
      </c>
      <c r="J554" t="s">
        <v>4011</v>
      </c>
      <c r="K554" s="23" t="s">
        <v>95</v>
      </c>
      <c r="L554" s="20" t="s">
        <v>4012</v>
      </c>
      <c r="M554" s="28" t="s">
        <v>4013</v>
      </c>
      <c r="N554" s="23"/>
      <c r="O554" s="23" t="s">
        <v>98</v>
      </c>
      <c r="P554" s="20" t="s">
        <v>1552</v>
      </c>
      <c r="Q554" s="20" t="s">
        <v>1552</v>
      </c>
      <c r="R554" t="s">
        <v>4014</v>
      </c>
      <c r="S554" t="s">
        <v>4015</v>
      </c>
      <c r="T554" t="s">
        <v>4016</v>
      </c>
      <c r="U554" s="29">
        <v>69600000</v>
      </c>
      <c r="V554" s="29">
        <v>69600000</v>
      </c>
      <c r="W554" s="60">
        <v>8700000</v>
      </c>
      <c r="X554" s="60">
        <v>0</v>
      </c>
      <c r="Y554" s="23" t="s">
        <v>104</v>
      </c>
      <c r="Z554" t="s">
        <v>98</v>
      </c>
      <c r="AA554" t="s">
        <v>105</v>
      </c>
      <c r="AB554" s="30">
        <f>+Tabla3[[#This Row],[VALOR DEL CONTRATO
(EN NUMEROS)]]-Tabla3[[#This Row],[VALOR RECURSOS (MADS/FONAM)]]</f>
        <v>0</v>
      </c>
      <c r="AC554" s="30"/>
      <c r="AD554" s="30"/>
      <c r="AE554" s="24">
        <v>7724</v>
      </c>
      <c r="AF554" s="61">
        <v>45295</v>
      </c>
      <c r="AG554">
        <v>78624</v>
      </c>
      <c r="AH554" s="53">
        <v>45331</v>
      </c>
      <c r="AI554" s="32" t="s">
        <v>106</v>
      </c>
      <c r="AJ554" t="s">
        <v>1556</v>
      </c>
      <c r="AK554" s="33"/>
      <c r="AL554" t="s">
        <v>98</v>
      </c>
      <c r="AM554" s="26">
        <v>45330</v>
      </c>
      <c r="AN554" s="23" t="s">
        <v>108</v>
      </c>
      <c r="AO554" s="23" t="s">
        <v>108</v>
      </c>
      <c r="AP554" t="s">
        <v>109</v>
      </c>
      <c r="AQ554" t="s">
        <v>1557</v>
      </c>
      <c r="AR554" t="s">
        <v>1558</v>
      </c>
      <c r="AS554" t="s">
        <v>1552</v>
      </c>
      <c r="AT554" s="23">
        <v>80111600</v>
      </c>
      <c r="AU554" s="41" t="s">
        <v>4017</v>
      </c>
      <c r="AV554" s="23" t="s">
        <v>113</v>
      </c>
      <c r="AW554" s="20" t="s">
        <v>114</v>
      </c>
      <c r="AX554" s="53">
        <v>45330</v>
      </c>
      <c r="AY554" s="23" t="s">
        <v>144</v>
      </c>
      <c r="AZ554" s="53">
        <v>45330</v>
      </c>
      <c r="BA554" s="26">
        <v>45331</v>
      </c>
      <c r="BB554" s="62">
        <v>45573</v>
      </c>
      <c r="BC554" s="35">
        <f>+Tabla3[[#This Row],[FECHA TERMINACION
(INICIAL)]]-Tabla3[[#This Row],[FECHA INICIO]]</f>
        <v>242</v>
      </c>
      <c r="BD554" s="65">
        <f>+Tabla3[[#This Row],[PLAZO DE EJECUCIÓN EN DÍAS (INICIAL)]]/30</f>
        <v>8.0666666666666664</v>
      </c>
      <c r="BE554" t="s">
        <v>4018</v>
      </c>
      <c r="BF554" s="29">
        <f>+[1]BD_2!E556</f>
        <v>0</v>
      </c>
      <c r="BG554" s="29">
        <f>[1]BD_2!BA556</f>
        <v>20880000</v>
      </c>
      <c r="BH554" s="23">
        <f>[1]BD_2!CF556</f>
        <v>73</v>
      </c>
      <c r="BI554" s="23">
        <f>+COUNTIF(Tabla3[[#This Row],[VALOR REDUCIDO]:[TOTAL TIEMPO PRORROGADO EN DÍAS
]],"&lt;&gt;0")</f>
        <v>2</v>
      </c>
      <c r="BJ554" s="23" t="str">
        <f>+[1]BD_2!CG556</f>
        <v>2 NO</v>
      </c>
      <c r="BK554" s="26" t="str">
        <f>[1]BD_2!CL556</f>
        <v>2 NO</v>
      </c>
      <c r="BL554" s="23" t="s">
        <v>98</v>
      </c>
      <c r="BM554">
        <f t="shared" si="44"/>
        <v>315</v>
      </c>
      <c r="BN554" s="36">
        <f t="shared" si="45"/>
        <v>45331</v>
      </c>
      <c r="BO554" s="36">
        <f t="shared" si="46"/>
        <v>45646</v>
      </c>
      <c r="BP554" s="37" t="e">
        <f>IF(((#REF!-$BN554)/($BO554-$BN554))&gt;=100%,100%,((#REF!-$BN554)/($BO554-$BN554)))</f>
        <v>#REF!</v>
      </c>
      <c r="BQ554" s="29">
        <f t="shared" si="42"/>
        <v>90480000</v>
      </c>
      <c r="BR554" s="23" t="e">
        <f>+IF(BK554="1 SI","FINALIZADO",IF($BO554&lt;=#REF!,"FINALIZADO","EJECUCIÓN"))</f>
        <v>#REF!</v>
      </c>
      <c r="BS554" s="23">
        <v>90480000</v>
      </c>
      <c r="BT554" s="23">
        <f>+Tabla3[[#This Row],[VALOR TOTAL DE CONTRATO (ANTES DE LIQUIDACIÓN - LIBERACIÓN DE SALDOS)]]-Tabla3[[#This Row],[RECURSO TOTALES DESEMBOLSADOS]]</f>
        <v>0</v>
      </c>
      <c r="BU554" s="66"/>
      <c r="BW554" s="23" t="s">
        <v>98</v>
      </c>
      <c r="BX554" s="23" t="str">
        <f t="shared" si="43"/>
        <v>febrero</v>
      </c>
      <c r="BY554" s="23" t="s">
        <v>113</v>
      </c>
      <c r="BZ554" s="23" t="s">
        <v>113</v>
      </c>
      <c r="CA554" s="23" t="s">
        <v>113</v>
      </c>
      <c r="CB554" t="s">
        <v>117</v>
      </c>
      <c r="CC554" t="s">
        <v>118</v>
      </c>
    </row>
    <row r="555" spans="1:81" x14ac:dyDescent="0.25">
      <c r="A555" s="23">
        <v>2024</v>
      </c>
      <c r="B555" s="25">
        <v>528</v>
      </c>
      <c r="C555" s="23" t="s">
        <v>87</v>
      </c>
      <c r="D555" t="s">
        <v>88</v>
      </c>
      <c r="E555" t="s">
        <v>89</v>
      </c>
      <c r="F555" t="s">
        <v>90</v>
      </c>
      <c r="G555" t="s">
        <v>91</v>
      </c>
      <c r="H555" s="23" t="s">
        <v>92</v>
      </c>
      <c r="I555" s="23" t="s">
        <v>119</v>
      </c>
      <c r="J555" t="s">
        <v>4019</v>
      </c>
      <c r="K555" s="23" t="s">
        <v>95</v>
      </c>
      <c r="L555" s="20" t="s">
        <v>494</v>
      </c>
      <c r="M555" s="28" t="s">
        <v>4020</v>
      </c>
      <c r="N555" s="23"/>
      <c r="O555" s="23" t="s">
        <v>98</v>
      </c>
      <c r="P555" s="20" t="s">
        <v>335</v>
      </c>
      <c r="Q555" s="20" t="s">
        <v>335</v>
      </c>
      <c r="R555" t="s">
        <v>4021</v>
      </c>
      <c r="S555" t="s">
        <v>4022</v>
      </c>
      <c r="T555" t="s">
        <v>4023</v>
      </c>
      <c r="U555" s="29">
        <v>110250000</v>
      </c>
      <c r="V555" s="29">
        <v>110250000</v>
      </c>
      <c r="W555" s="60">
        <v>10500000</v>
      </c>
      <c r="X555" s="60">
        <v>0</v>
      </c>
      <c r="Y555" s="23" t="s">
        <v>104</v>
      </c>
      <c r="Z555" t="s">
        <v>98</v>
      </c>
      <c r="AA555" t="s">
        <v>105</v>
      </c>
      <c r="AB555" s="30">
        <f>+Tabla3[[#This Row],[VALOR DEL CONTRATO
(EN NUMEROS)]]-Tabla3[[#This Row],[VALOR RECURSOS (MADS/FONAM)]]</f>
        <v>0</v>
      </c>
      <c r="AC555" s="30"/>
      <c r="AD555" s="30"/>
      <c r="AE555" s="24">
        <v>4224</v>
      </c>
      <c r="AF555" s="61">
        <v>45294</v>
      </c>
      <c r="AG555">
        <v>93224</v>
      </c>
      <c r="AH555" s="53">
        <v>45336</v>
      </c>
      <c r="AI555" s="32" t="s">
        <v>106</v>
      </c>
      <c r="AJ555" t="s">
        <v>532</v>
      </c>
      <c r="AK555" s="33"/>
      <c r="AL555" t="s">
        <v>98</v>
      </c>
      <c r="AM555" s="26">
        <v>45334</v>
      </c>
      <c r="AN555" s="23" t="s">
        <v>108</v>
      </c>
      <c r="AO555" s="23" t="s">
        <v>108</v>
      </c>
      <c r="AP555" t="s">
        <v>109</v>
      </c>
      <c r="AQ555" t="s">
        <v>340</v>
      </c>
      <c r="AR555" t="s">
        <v>341</v>
      </c>
      <c r="AS555" t="s">
        <v>342</v>
      </c>
      <c r="AT555" s="23">
        <v>80111600</v>
      </c>
      <c r="AU555" s="20" t="s">
        <v>4024</v>
      </c>
      <c r="AV555" s="23" t="s">
        <v>113</v>
      </c>
      <c r="AW555" s="20" t="s">
        <v>114</v>
      </c>
      <c r="AX555" s="53">
        <v>45336</v>
      </c>
      <c r="AY555" s="23" t="s">
        <v>144</v>
      </c>
      <c r="AZ555" s="53">
        <v>45336</v>
      </c>
      <c r="BA555" s="26">
        <v>45336</v>
      </c>
      <c r="BB555" s="62">
        <v>45410</v>
      </c>
      <c r="BC555" s="35">
        <f>+Tabla3[[#This Row],[FECHA TERMINACION
(INICIAL)]]-Tabla3[[#This Row],[FECHA INICIO]]</f>
        <v>74</v>
      </c>
      <c r="BD555" s="65">
        <f>+Tabla3[[#This Row],[PLAZO DE EJECUCIÓN EN DÍAS (INICIAL)]]/30</f>
        <v>2.4666666666666668</v>
      </c>
      <c r="BE555" t="s">
        <v>4025</v>
      </c>
      <c r="BF555" s="29">
        <f>+[1]BD_2!E557</f>
        <v>0</v>
      </c>
      <c r="BG555" s="29">
        <f>[1]BD_2!BA557</f>
        <v>0</v>
      </c>
      <c r="BH555" s="23">
        <f>[1]BD_2!CF557</f>
        <v>0</v>
      </c>
      <c r="BI555" s="23">
        <f>+COUNTIF(Tabla3[[#This Row],[VALOR REDUCIDO]:[TOTAL TIEMPO PRORROGADO EN DÍAS
]],"&lt;&gt;0")</f>
        <v>0</v>
      </c>
      <c r="BJ555" s="23" t="str">
        <f>+[1]BD_2!CG557</f>
        <v>2 NO</v>
      </c>
      <c r="BK555" s="26" t="str">
        <f>[1]BD_2!CL557</f>
        <v>2 NO</v>
      </c>
      <c r="BL555" s="23" t="s">
        <v>113</v>
      </c>
      <c r="BM555">
        <f t="shared" si="44"/>
        <v>74</v>
      </c>
      <c r="BN555" s="36">
        <f t="shared" si="45"/>
        <v>45336</v>
      </c>
      <c r="BO555" s="36">
        <f t="shared" si="46"/>
        <v>45410</v>
      </c>
      <c r="BP555" s="37" t="e">
        <f>IF(((#REF!-$BN555)/($BO555-$BN555))&gt;=100%,100%,((#REF!-$BN555)/($BO555-$BN555)))</f>
        <v>#REF!</v>
      </c>
      <c r="BQ555" s="29">
        <f t="shared" si="42"/>
        <v>110250000</v>
      </c>
      <c r="BR555" s="23" t="e">
        <f>+IF(BK555="1 SI","FINALIZADO",IF($BO555&lt;=#REF!,"FINALIZADO","EJECUCIÓN"))</f>
        <v>#REF!</v>
      </c>
      <c r="BS555" s="23">
        <v>26250000</v>
      </c>
      <c r="BT555" s="23">
        <f>+Tabla3[[#This Row],[VALOR TOTAL DE CONTRATO (ANTES DE LIQUIDACIÓN - LIBERACIÓN DE SALDOS)]]-Tabla3[[#This Row],[RECURSO TOTALES DESEMBOLSADOS]]</f>
        <v>84000000</v>
      </c>
      <c r="BU555" s="66"/>
      <c r="BW555" s="23" t="s">
        <v>98</v>
      </c>
      <c r="BX555" s="23" t="str">
        <f t="shared" si="43"/>
        <v>febrero</v>
      </c>
      <c r="BY555" s="23" t="s">
        <v>113</v>
      </c>
      <c r="BZ555" s="23" t="s">
        <v>113</v>
      </c>
      <c r="CA555" s="23" t="s">
        <v>113</v>
      </c>
      <c r="CB555" t="s">
        <v>117</v>
      </c>
      <c r="CC555" t="s">
        <v>118</v>
      </c>
    </row>
    <row r="556" spans="1:81" x14ac:dyDescent="0.25">
      <c r="A556" s="23">
        <v>2024</v>
      </c>
      <c r="B556" s="25" t="s">
        <v>4026</v>
      </c>
      <c r="C556" s="23" t="s">
        <v>87</v>
      </c>
      <c r="D556" t="s">
        <v>88</v>
      </c>
      <c r="E556" t="s">
        <v>89</v>
      </c>
      <c r="F556" t="s">
        <v>90</v>
      </c>
      <c r="G556" t="s">
        <v>91</v>
      </c>
      <c r="H556" s="23" t="s">
        <v>92</v>
      </c>
      <c r="I556" s="23" t="s">
        <v>119</v>
      </c>
      <c r="J556" t="s">
        <v>4027</v>
      </c>
      <c r="K556" s="23" t="s">
        <v>95</v>
      </c>
      <c r="L556" s="20" t="s">
        <v>494</v>
      </c>
      <c r="M556" s="28" t="s">
        <v>4028</v>
      </c>
      <c r="N556" s="23"/>
      <c r="O556" s="23" t="s">
        <v>98</v>
      </c>
      <c r="P556" s="20" t="s">
        <v>335</v>
      </c>
      <c r="Q556" s="20" t="s">
        <v>335</v>
      </c>
      <c r="R556" t="s">
        <v>4021</v>
      </c>
      <c r="S556" t="s">
        <v>4022</v>
      </c>
      <c r="T556" t="s">
        <v>4029</v>
      </c>
      <c r="U556" s="29">
        <v>84000000</v>
      </c>
      <c r="V556" s="29">
        <v>84000000</v>
      </c>
      <c r="W556" s="60">
        <v>10500000</v>
      </c>
      <c r="X556" s="60">
        <v>0</v>
      </c>
      <c r="Y556" s="23" t="s">
        <v>104</v>
      </c>
      <c r="Z556" t="s">
        <v>98</v>
      </c>
      <c r="AA556" t="s">
        <v>105</v>
      </c>
      <c r="AB556" s="30">
        <f>+Tabla3[[#This Row],[VALOR DEL CONTRATO
(EN NUMEROS)]]-Tabla3[[#This Row],[VALOR RECURSOS (MADS/FONAM)]]</f>
        <v>0</v>
      </c>
      <c r="AC556" s="30"/>
      <c r="AD556" s="30"/>
      <c r="AE556" s="24">
        <v>4224</v>
      </c>
      <c r="AF556" s="61">
        <v>45294</v>
      </c>
      <c r="AG556">
        <v>255224</v>
      </c>
      <c r="AH556" s="53">
        <v>45412</v>
      </c>
      <c r="AI556" s="32" t="s">
        <v>106</v>
      </c>
      <c r="AJ556" t="s">
        <v>532</v>
      </c>
      <c r="AK556" s="33"/>
      <c r="AL556" t="s">
        <v>98</v>
      </c>
      <c r="AM556" s="26">
        <v>45411</v>
      </c>
      <c r="AN556" s="23" t="s">
        <v>108</v>
      </c>
      <c r="AO556" s="23" t="s">
        <v>108</v>
      </c>
      <c r="AP556" t="s">
        <v>109</v>
      </c>
      <c r="AQ556" t="s">
        <v>340</v>
      </c>
      <c r="AR556" t="s">
        <v>341</v>
      </c>
      <c r="AS556" t="s">
        <v>342</v>
      </c>
      <c r="AT556" s="23">
        <v>80111600</v>
      </c>
      <c r="AU556" s="20" t="s">
        <v>4030</v>
      </c>
      <c r="AV556" s="23" t="s">
        <v>113</v>
      </c>
      <c r="AW556" s="20" t="s">
        <v>114</v>
      </c>
      <c r="AX556" s="53">
        <v>45411</v>
      </c>
      <c r="AY556" s="23" t="s">
        <v>144</v>
      </c>
      <c r="AZ556" s="53">
        <v>45411</v>
      </c>
      <c r="BA556" s="26">
        <v>45411</v>
      </c>
      <c r="BB556" s="62">
        <v>45654</v>
      </c>
      <c r="BC556" s="35">
        <f>+Tabla3[[#This Row],[FECHA TERMINACION
(INICIAL)]]-Tabla3[[#This Row],[FECHA INICIO]]</f>
        <v>243</v>
      </c>
      <c r="BD556" s="65">
        <f>+Tabla3[[#This Row],[PLAZO DE EJECUCIÓN EN DÍAS (INICIAL)]]/30</f>
        <v>8.1</v>
      </c>
      <c r="BE556" t="s">
        <v>4031</v>
      </c>
      <c r="BF556" s="29">
        <f>+[1]BD_2!E558</f>
        <v>0</v>
      </c>
      <c r="BG556" s="29">
        <f>[1]BD_2!BA558</f>
        <v>0</v>
      </c>
      <c r="BH556" s="23">
        <f>[1]BD_2!CF558</f>
        <v>0</v>
      </c>
      <c r="BI556" s="23">
        <f>+COUNTIF(Tabla3[[#This Row],[VALOR REDUCIDO]:[TOTAL TIEMPO PRORROGADO EN DÍAS
]],"&lt;&gt;0")</f>
        <v>0</v>
      </c>
      <c r="BJ556" s="23" t="str">
        <f>+[1]BD_2!CG558</f>
        <v>2 NO</v>
      </c>
      <c r="BK556" s="26" t="str">
        <f>[1]BD_2!CL558</f>
        <v>2 NO</v>
      </c>
      <c r="BL556" s="23" t="s">
        <v>98</v>
      </c>
      <c r="BM556">
        <f t="shared" si="44"/>
        <v>243</v>
      </c>
      <c r="BN556" s="36">
        <f t="shared" si="45"/>
        <v>45411</v>
      </c>
      <c r="BO556" s="36">
        <f t="shared" si="46"/>
        <v>45654</v>
      </c>
      <c r="BP556" s="37" t="e">
        <f>IF(((#REF!-$BN556)/($BO556-$BN556))&gt;=100%,100%,((#REF!-$BN556)/($BO556-$BN556)))</f>
        <v>#REF!</v>
      </c>
      <c r="BQ556" s="60">
        <f t="shared" si="42"/>
        <v>84000000</v>
      </c>
      <c r="BR556" s="23" t="e">
        <f>+IF(BK556="1 SI","FINALIZADO",IF($BO556&lt;=#REF!,"FINALIZADO","EJECUCIÓN"))</f>
        <v>#REF!</v>
      </c>
      <c r="BS556" s="23">
        <v>83650000</v>
      </c>
      <c r="BT556" s="23">
        <f>+Tabla3[[#This Row],[VALOR TOTAL DE CONTRATO (ANTES DE LIQUIDACIÓN - LIBERACIÓN DE SALDOS)]]-Tabla3[[#This Row],[RECURSO TOTALES DESEMBOLSADOS]]</f>
        <v>350000</v>
      </c>
      <c r="BU556" s="66"/>
      <c r="BW556" s="23" t="s">
        <v>98</v>
      </c>
      <c r="BX556" s="23" t="str">
        <f t="shared" si="43"/>
        <v>abril</v>
      </c>
      <c r="BY556" s="23" t="s">
        <v>113</v>
      </c>
      <c r="BZ556" s="23" t="s">
        <v>113</v>
      </c>
      <c r="CA556" s="23" t="s">
        <v>113</v>
      </c>
      <c r="CB556" t="s">
        <v>117</v>
      </c>
      <c r="CC556" t="s">
        <v>118</v>
      </c>
    </row>
    <row r="557" spans="1:81" x14ac:dyDescent="0.25">
      <c r="A557" s="23">
        <v>2024</v>
      </c>
      <c r="B557" s="25">
        <v>529</v>
      </c>
      <c r="C557" s="23" t="s">
        <v>87</v>
      </c>
      <c r="D557" t="s">
        <v>88</v>
      </c>
      <c r="E557" t="s">
        <v>89</v>
      </c>
      <c r="F557" t="s">
        <v>90</v>
      </c>
      <c r="G557" t="s">
        <v>91</v>
      </c>
      <c r="H557" s="23" t="s">
        <v>92</v>
      </c>
      <c r="I557" s="23" t="s">
        <v>93</v>
      </c>
      <c r="J557" t="s">
        <v>4032</v>
      </c>
      <c r="K557" s="23" t="s">
        <v>95</v>
      </c>
      <c r="L557" s="20" t="s">
        <v>4033</v>
      </c>
      <c r="M557" s="28" t="s">
        <v>4034</v>
      </c>
      <c r="N557" s="23"/>
      <c r="O557" s="23" t="s">
        <v>98</v>
      </c>
      <c r="P557" s="20" t="s">
        <v>335</v>
      </c>
      <c r="Q557" s="20" t="s">
        <v>335</v>
      </c>
      <c r="R557" t="s">
        <v>4035</v>
      </c>
      <c r="S557" t="s">
        <v>4036</v>
      </c>
      <c r="T557" t="s">
        <v>4037</v>
      </c>
      <c r="U557" s="29">
        <v>52286667</v>
      </c>
      <c r="V557" s="29">
        <v>52286667</v>
      </c>
      <c r="W557" s="60">
        <v>5060000</v>
      </c>
      <c r="X557" s="60">
        <v>0</v>
      </c>
      <c r="Y557" s="23" t="s">
        <v>104</v>
      </c>
      <c r="Z557" t="s">
        <v>98</v>
      </c>
      <c r="AA557" t="s">
        <v>105</v>
      </c>
      <c r="AB557" s="30">
        <f>+Tabla3[[#This Row],[VALOR DEL CONTRATO
(EN NUMEROS)]]-Tabla3[[#This Row],[VALOR RECURSOS (MADS/FONAM)]]</f>
        <v>0</v>
      </c>
      <c r="AC557" s="30"/>
      <c r="AD557" s="30"/>
      <c r="AE557" s="24">
        <v>4224</v>
      </c>
      <c r="AF557" s="61">
        <v>45294</v>
      </c>
      <c r="AG557">
        <v>77924</v>
      </c>
      <c r="AH557" s="53">
        <v>45331</v>
      </c>
      <c r="AI557" s="32" t="s">
        <v>106</v>
      </c>
      <c r="AJ557" t="s">
        <v>499</v>
      </c>
      <c r="AK557" s="33"/>
      <c r="AL557" t="s">
        <v>98</v>
      </c>
      <c r="AM557" s="26">
        <v>45330</v>
      </c>
      <c r="AN557" s="23" t="s">
        <v>108</v>
      </c>
      <c r="AO557" s="23" t="s">
        <v>108</v>
      </c>
      <c r="AP557" t="s">
        <v>109</v>
      </c>
      <c r="AQ557" t="s">
        <v>340</v>
      </c>
      <c r="AR557" t="s">
        <v>341</v>
      </c>
      <c r="AS557" t="s">
        <v>342</v>
      </c>
      <c r="AT557" s="23">
        <v>80111600</v>
      </c>
      <c r="AU557" s="20" t="s">
        <v>4038</v>
      </c>
      <c r="AV557" s="23" t="s">
        <v>98</v>
      </c>
      <c r="AW557" s="20" t="s">
        <v>476</v>
      </c>
      <c r="AX557" s="53" t="s">
        <v>105</v>
      </c>
      <c r="AY557" s="23" t="s">
        <v>477</v>
      </c>
      <c r="AZ557" s="53">
        <v>45331</v>
      </c>
      <c r="BA557" s="26">
        <v>45331</v>
      </c>
      <c r="BB557" s="62">
        <v>45644</v>
      </c>
      <c r="BC557" s="35">
        <f>+Tabla3[[#This Row],[FECHA TERMINACION
(INICIAL)]]-Tabla3[[#This Row],[FECHA INICIO]]</f>
        <v>313</v>
      </c>
      <c r="BD557" s="65">
        <f>+Tabla3[[#This Row],[PLAZO DE EJECUCIÓN EN DÍAS (INICIAL)]]/30</f>
        <v>10.433333333333334</v>
      </c>
      <c r="BE557" t="s">
        <v>4039</v>
      </c>
      <c r="BF557" s="29">
        <f>+[1]BD_2!E559</f>
        <v>0</v>
      </c>
      <c r="BG557" s="29">
        <f>[1]BD_2!BA559</f>
        <v>0</v>
      </c>
      <c r="BH557" s="23">
        <f>[1]BD_2!CF559</f>
        <v>0</v>
      </c>
      <c r="BI557" s="23">
        <f>+COUNTIF(Tabla3[[#This Row],[VALOR REDUCIDO]:[TOTAL TIEMPO PRORROGADO EN DÍAS
]],"&lt;&gt;0")</f>
        <v>0</v>
      </c>
      <c r="BJ557" s="23" t="str">
        <f>+[1]BD_2!CG559</f>
        <v>2 NO</v>
      </c>
      <c r="BK557" s="26" t="str">
        <f>[1]BD_2!CL559</f>
        <v>2 NO</v>
      </c>
      <c r="BL557" s="23" t="s">
        <v>98</v>
      </c>
      <c r="BM557">
        <f t="shared" si="44"/>
        <v>313</v>
      </c>
      <c r="BN557" s="36">
        <f t="shared" si="45"/>
        <v>45331</v>
      </c>
      <c r="BO557" s="36">
        <f t="shared" si="46"/>
        <v>45644</v>
      </c>
      <c r="BP557" s="37" t="e">
        <f>IF(((#REF!-$BN557)/($BO557-$BN557))&gt;=100%,100%,((#REF!-$BN557)/($BO557-$BN557)))</f>
        <v>#REF!</v>
      </c>
      <c r="BQ557" s="29">
        <f t="shared" si="42"/>
        <v>52286667</v>
      </c>
      <c r="BR557" s="23" t="e">
        <f>+IF(BK557="1 SI","FINALIZADO",IF($BO557&lt;=#REF!,"FINALIZADO","EJECUCIÓN"))</f>
        <v>#REF!</v>
      </c>
      <c r="BS557" s="23">
        <v>52286667</v>
      </c>
      <c r="BT557" s="23">
        <f>+Tabla3[[#This Row],[VALOR TOTAL DE CONTRATO (ANTES DE LIQUIDACIÓN - LIBERACIÓN DE SALDOS)]]-Tabla3[[#This Row],[RECURSO TOTALES DESEMBOLSADOS]]</f>
        <v>0</v>
      </c>
      <c r="BU557" s="66"/>
      <c r="BW557" s="23" t="s">
        <v>98</v>
      </c>
      <c r="BX557" s="23" t="str">
        <f t="shared" si="43"/>
        <v>febrero</v>
      </c>
      <c r="BY557" s="23" t="s">
        <v>113</v>
      </c>
      <c r="BZ557" s="23" t="s">
        <v>113</v>
      </c>
      <c r="CA557" s="23" t="s">
        <v>113</v>
      </c>
      <c r="CB557" t="s">
        <v>117</v>
      </c>
      <c r="CC557" t="s">
        <v>118</v>
      </c>
    </row>
    <row r="558" spans="1:81" x14ac:dyDescent="0.25">
      <c r="A558" s="23">
        <v>2024</v>
      </c>
      <c r="B558" s="25">
        <v>530</v>
      </c>
      <c r="C558" s="23" t="s">
        <v>87</v>
      </c>
      <c r="D558" t="s">
        <v>88</v>
      </c>
      <c r="E558" t="s">
        <v>89</v>
      </c>
      <c r="F558" t="s">
        <v>90</v>
      </c>
      <c r="G558" t="s">
        <v>91</v>
      </c>
      <c r="H558" s="23" t="s">
        <v>92</v>
      </c>
      <c r="I558" s="23" t="s">
        <v>119</v>
      </c>
      <c r="J558" t="s">
        <v>4040</v>
      </c>
      <c r="K558" s="23" t="s">
        <v>95</v>
      </c>
      <c r="L558" s="20" t="s">
        <v>494</v>
      </c>
      <c r="M558" s="28" t="s">
        <v>4041</v>
      </c>
      <c r="N558" s="23"/>
      <c r="O558" s="23" t="s">
        <v>98</v>
      </c>
      <c r="P558" s="20" t="s">
        <v>335</v>
      </c>
      <c r="Q558" s="20" t="s">
        <v>335</v>
      </c>
      <c r="R558" t="s">
        <v>4042</v>
      </c>
      <c r="S558" t="s">
        <v>4043</v>
      </c>
      <c r="T558" t="s">
        <v>4044</v>
      </c>
      <c r="U558" s="29">
        <v>46438000</v>
      </c>
      <c r="V558" s="29">
        <v>46438000</v>
      </c>
      <c r="W558" s="60">
        <v>4494000</v>
      </c>
      <c r="X558" s="60">
        <v>0</v>
      </c>
      <c r="Y558" s="23" t="s">
        <v>104</v>
      </c>
      <c r="Z558" t="s">
        <v>98</v>
      </c>
      <c r="AA558" t="s">
        <v>105</v>
      </c>
      <c r="AB558" s="30">
        <f>+Tabla3[[#This Row],[VALOR DEL CONTRATO
(EN NUMEROS)]]-Tabla3[[#This Row],[VALOR RECURSOS (MADS/FONAM)]]</f>
        <v>0</v>
      </c>
      <c r="AC558" s="30"/>
      <c r="AD558" s="30"/>
      <c r="AE558" s="24">
        <v>4224</v>
      </c>
      <c r="AF558" s="61">
        <v>45294</v>
      </c>
      <c r="AG558">
        <v>97224</v>
      </c>
      <c r="AH558" s="53">
        <v>45338</v>
      </c>
      <c r="AI558" s="32" t="s">
        <v>106</v>
      </c>
      <c r="AJ558" t="s">
        <v>532</v>
      </c>
      <c r="AK558" s="33"/>
      <c r="AL558" t="s">
        <v>98</v>
      </c>
      <c r="AM558" s="26">
        <v>45336</v>
      </c>
      <c r="AN558" s="23" t="s">
        <v>108</v>
      </c>
      <c r="AO558" s="23" t="s">
        <v>108</v>
      </c>
      <c r="AP558" t="s">
        <v>109</v>
      </c>
      <c r="AQ558" t="s">
        <v>340</v>
      </c>
      <c r="AR558" t="s">
        <v>341</v>
      </c>
      <c r="AS558" t="s">
        <v>342</v>
      </c>
      <c r="AT558" s="23">
        <v>80111600</v>
      </c>
      <c r="AU558" s="20" t="s">
        <v>4045</v>
      </c>
      <c r="AV558" s="23" t="s">
        <v>98</v>
      </c>
      <c r="AW558" s="20" t="s">
        <v>476</v>
      </c>
      <c r="AX558" s="53" t="s">
        <v>105</v>
      </c>
      <c r="AY558" s="23" t="s">
        <v>477</v>
      </c>
      <c r="AZ558" s="53">
        <v>45338</v>
      </c>
      <c r="BA558" s="26">
        <v>45338</v>
      </c>
      <c r="BB558" s="62">
        <v>45651</v>
      </c>
      <c r="BC558" s="35">
        <f>+Tabla3[[#This Row],[FECHA TERMINACION
(INICIAL)]]-Tabla3[[#This Row],[FECHA INICIO]]</f>
        <v>313</v>
      </c>
      <c r="BD558" s="65">
        <f>+Tabla3[[#This Row],[PLAZO DE EJECUCIÓN EN DÍAS (INICIAL)]]/30</f>
        <v>10.433333333333334</v>
      </c>
      <c r="BE558" t="s">
        <v>4046</v>
      </c>
      <c r="BF558" s="29">
        <f>+[1]BD_2!E560</f>
        <v>0</v>
      </c>
      <c r="BG558" s="29">
        <f>[1]BD_2!BA560</f>
        <v>0</v>
      </c>
      <c r="BH558" s="23">
        <f>[1]BD_2!CF560</f>
        <v>0</v>
      </c>
      <c r="BI558" s="23">
        <f>+COUNTIF(Tabla3[[#This Row],[VALOR REDUCIDO]:[TOTAL TIEMPO PRORROGADO EN DÍAS
]],"&lt;&gt;0")</f>
        <v>0</v>
      </c>
      <c r="BJ558" s="23" t="str">
        <f>+[1]BD_2!CG560</f>
        <v>2 NO</v>
      </c>
      <c r="BK558" s="26" t="str">
        <f>[1]BD_2!CL560</f>
        <v>2 NO</v>
      </c>
      <c r="BL558" s="23" t="s">
        <v>98</v>
      </c>
      <c r="BM558">
        <f t="shared" si="44"/>
        <v>313</v>
      </c>
      <c r="BN558" s="36">
        <f t="shared" si="45"/>
        <v>45338</v>
      </c>
      <c r="BO558" s="36">
        <f t="shared" si="46"/>
        <v>45651</v>
      </c>
      <c r="BP558" s="37" t="e">
        <f>IF(((#REF!-$BN558)/($BO558-$BN558))&gt;=100%,100%,((#REF!-$BN558)/($BO558-$BN558)))</f>
        <v>#REF!</v>
      </c>
      <c r="BQ558" s="29">
        <f t="shared" si="42"/>
        <v>46438000</v>
      </c>
      <c r="BR558" s="23" t="e">
        <f>+IF(BK558="1 SI","FINALIZADO",IF($BO558&lt;=#REF!,"FINALIZADO","EJECUCIÓN"))</f>
        <v>#REF!</v>
      </c>
      <c r="BS558" s="23">
        <v>46438000</v>
      </c>
      <c r="BT558" s="23">
        <f>+Tabla3[[#This Row],[VALOR TOTAL DE CONTRATO (ANTES DE LIQUIDACIÓN - LIBERACIÓN DE SALDOS)]]-Tabla3[[#This Row],[RECURSO TOTALES DESEMBOLSADOS]]</f>
        <v>0</v>
      </c>
      <c r="BU558" s="66"/>
      <c r="BW558" s="23" t="s">
        <v>98</v>
      </c>
      <c r="BX558" s="23" t="str">
        <f t="shared" si="43"/>
        <v>febrero</v>
      </c>
      <c r="BY558" s="23" t="s">
        <v>113</v>
      </c>
      <c r="BZ558" s="23" t="s">
        <v>113</v>
      </c>
      <c r="CA558" s="23" t="s">
        <v>113</v>
      </c>
      <c r="CB558" t="s">
        <v>117</v>
      </c>
      <c r="CC558" t="s">
        <v>118</v>
      </c>
    </row>
    <row r="559" spans="1:81" x14ac:dyDescent="0.25">
      <c r="A559" s="23">
        <v>2024</v>
      </c>
      <c r="B559" s="25">
        <v>531</v>
      </c>
      <c r="C559" s="23" t="s">
        <v>87</v>
      </c>
      <c r="D559" t="s">
        <v>88</v>
      </c>
      <c r="E559" t="s">
        <v>89</v>
      </c>
      <c r="F559" t="s">
        <v>90</v>
      </c>
      <c r="G559" t="s">
        <v>91</v>
      </c>
      <c r="H559" s="23" t="s">
        <v>92</v>
      </c>
      <c r="I559" s="23" t="s">
        <v>119</v>
      </c>
      <c r="J559" t="s">
        <v>4047</v>
      </c>
      <c r="K559" s="23" t="s">
        <v>95</v>
      </c>
      <c r="L559" s="20" t="s">
        <v>494</v>
      </c>
      <c r="M559" s="28" t="s">
        <v>4048</v>
      </c>
      <c r="N559" s="23"/>
      <c r="O559" s="23" t="s">
        <v>98</v>
      </c>
      <c r="P559" s="20" t="s">
        <v>335</v>
      </c>
      <c r="Q559" s="20" t="s">
        <v>335</v>
      </c>
      <c r="R559" t="s">
        <v>4049</v>
      </c>
      <c r="S559" t="s">
        <v>4050</v>
      </c>
      <c r="T559" t="s">
        <v>4051</v>
      </c>
      <c r="U559" s="29">
        <v>86800000</v>
      </c>
      <c r="V559" s="29">
        <v>86800000</v>
      </c>
      <c r="W559" s="60">
        <v>8400000</v>
      </c>
      <c r="X559" s="60">
        <v>0</v>
      </c>
      <c r="Y559" s="23" t="s">
        <v>104</v>
      </c>
      <c r="Z559" t="s">
        <v>98</v>
      </c>
      <c r="AA559" t="s">
        <v>105</v>
      </c>
      <c r="AB559" s="30">
        <f>+Tabla3[[#This Row],[VALOR DEL CONTRATO
(EN NUMEROS)]]-Tabla3[[#This Row],[VALOR RECURSOS (MADS/FONAM)]]</f>
        <v>0</v>
      </c>
      <c r="AC559" s="30"/>
      <c r="AD559" s="30"/>
      <c r="AE559" s="24">
        <v>4224</v>
      </c>
      <c r="AF559" s="61">
        <v>45294</v>
      </c>
      <c r="AG559">
        <v>87924</v>
      </c>
      <c r="AH559" s="53">
        <v>45335</v>
      </c>
      <c r="AI559" s="32" t="s">
        <v>106</v>
      </c>
      <c r="AJ559" t="s">
        <v>339</v>
      </c>
      <c r="AK559" s="33"/>
      <c r="AL559" t="s">
        <v>98</v>
      </c>
      <c r="AM559" s="26">
        <v>45334</v>
      </c>
      <c r="AN559" s="23" t="s">
        <v>108</v>
      </c>
      <c r="AO559" s="23" t="s">
        <v>108</v>
      </c>
      <c r="AP559" t="s">
        <v>109</v>
      </c>
      <c r="AQ559" t="s">
        <v>340</v>
      </c>
      <c r="AR559" t="s">
        <v>341</v>
      </c>
      <c r="AS559" t="s">
        <v>342</v>
      </c>
      <c r="AT559" s="23">
        <v>80111600</v>
      </c>
      <c r="AU559" s="20" t="s">
        <v>4052</v>
      </c>
      <c r="AV559" s="23" t="s">
        <v>113</v>
      </c>
      <c r="AW559" s="20" t="s">
        <v>114</v>
      </c>
      <c r="AX559" s="53">
        <v>45334</v>
      </c>
      <c r="AY559" s="23" t="s">
        <v>144</v>
      </c>
      <c r="AZ559" s="53">
        <v>45334</v>
      </c>
      <c r="BA559" s="26">
        <v>45335</v>
      </c>
      <c r="BB559" s="62">
        <v>45648</v>
      </c>
      <c r="BC559" s="35">
        <f>+Tabla3[[#This Row],[FECHA TERMINACION
(INICIAL)]]-Tabla3[[#This Row],[FECHA INICIO]]</f>
        <v>313</v>
      </c>
      <c r="BD559" s="65">
        <f>+Tabla3[[#This Row],[PLAZO DE EJECUCIÓN EN DÍAS (INICIAL)]]/30</f>
        <v>10.433333333333334</v>
      </c>
      <c r="BE559" t="s">
        <v>4053</v>
      </c>
      <c r="BF559" s="29">
        <f>+[1]BD_2!E561</f>
        <v>0</v>
      </c>
      <c r="BG559" s="29">
        <f>[1]BD_2!BA561</f>
        <v>0</v>
      </c>
      <c r="BH559" s="23">
        <f>[1]BD_2!CF561</f>
        <v>0</v>
      </c>
      <c r="BI559" s="23">
        <f>+COUNTIF(Tabla3[[#This Row],[VALOR REDUCIDO]:[TOTAL TIEMPO PRORROGADO EN DÍAS
]],"&lt;&gt;0")</f>
        <v>0</v>
      </c>
      <c r="BJ559" s="23" t="str">
        <f>+[1]BD_2!CG561</f>
        <v>2 NO</v>
      </c>
      <c r="BK559" s="26" t="str">
        <f>[1]BD_2!CL561</f>
        <v>2 NO</v>
      </c>
      <c r="BL559" s="23" t="s">
        <v>98</v>
      </c>
      <c r="BM559">
        <f t="shared" si="44"/>
        <v>313</v>
      </c>
      <c r="BN559" s="36">
        <f t="shared" si="45"/>
        <v>45335</v>
      </c>
      <c r="BO559" s="36">
        <f t="shared" si="46"/>
        <v>45648</v>
      </c>
      <c r="BP559" s="37" t="e">
        <f>IF(((#REF!-$BN559)/($BO559-$BN559))&gt;=100%,100%,((#REF!-$BN559)/($BO559-$BN559)))</f>
        <v>#REF!</v>
      </c>
      <c r="BQ559" s="29">
        <f t="shared" si="42"/>
        <v>86800000</v>
      </c>
      <c r="BR559" s="23" t="e">
        <f>+IF(BK559="1 SI","FINALIZADO",IF($BO559&lt;=#REF!,"FINALIZADO","EJECUCIÓN"))</f>
        <v>#REF!</v>
      </c>
      <c r="BS559" s="23">
        <v>86800000</v>
      </c>
      <c r="BT559" s="23">
        <f>+Tabla3[[#This Row],[VALOR TOTAL DE CONTRATO (ANTES DE LIQUIDACIÓN - LIBERACIÓN DE SALDOS)]]-Tabla3[[#This Row],[RECURSO TOTALES DESEMBOLSADOS]]</f>
        <v>0</v>
      </c>
      <c r="BU559" s="66"/>
      <c r="BW559" s="23" t="s">
        <v>98</v>
      </c>
      <c r="BX559" s="23" t="str">
        <f t="shared" si="43"/>
        <v>febrero</v>
      </c>
      <c r="BY559" s="23" t="s">
        <v>113</v>
      </c>
      <c r="BZ559" s="23" t="s">
        <v>113</v>
      </c>
      <c r="CA559" s="23" t="s">
        <v>113</v>
      </c>
      <c r="CB559" t="s">
        <v>117</v>
      </c>
      <c r="CC559" t="s">
        <v>118</v>
      </c>
    </row>
    <row r="560" spans="1:81" x14ac:dyDescent="0.25">
      <c r="A560" s="23">
        <v>2024</v>
      </c>
      <c r="B560" s="25">
        <v>532</v>
      </c>
      <c r="C560" s="23" t="s">
        <v>87</v>
      </c>
      <c r="D560" t="s">
        <v>88</v>
      </c>
      <c r="E560" t="s">
        <v>89</v>
      </c>
      <c r="F560" t="s">
        <v>90</v>
      </c>
      <c r="G560" t="s">
        <v>91</v>
      </c>
      <c r="H560" s="23" t="s">
        <v>92</v>
      </c>
      <c r="I560" s="23" t="s">
        <v>119</v>
      </c>
      <c r="J560" t="s">
        <v>4054</v>
      </c>
      <c r="K560" s="23" t="s">
        <v>95</v>
      </c>
      <c r="L560" s="20" t="s">
        <v>4055</v>
      </c>
      <c r="M560" s="28" t="s">
        <v>4056</v>
      </c>
      <c r="N560" s="23"/>
      <c r="O560" s="23" t="s">
        <v>98</v>
      </c>
      <c r="P560" s="20" t="s">
        <v>335</v>
      </c>
      <c r="Q560" s="20" t="s">
        <v>335</v>
      </c>
      <c r="R560" t="s">
        <v>4057</v>
      </c>
      <c r="S560" t="s">
        <v>4058</v>
      </c>
      <c r="T560" t="s">
        <v>4059</v>
      </c>
      <c r="U560" s="29">
        <v>106750000</v>
      </c>
      <c r="V560" s="29">
        <v>106750000</v>
      </c>
      <c r="W560" s="60">
        <v>10500000</v>
      </c>
      <c r="X560" s="60">
        <v>0</v>
      </c>
      <c r="Y560" s="23" t="s">
        <v>104</v>
      </c>
      <c r="Z560" t="s">
        <v>98</v>
      </c>
      <c r="AA560" t="s">
        <v>105</v>
      </c>
      <c r="AB560" s="30">
        <f>+Tabla3[[#This Row],[VALOR DEL CONTRATO
(EN NUMEROS)]]-Tabla3[[#This Row],[VALOR RECURSOS (MADS/FONAM)]]</f>
        <v>0</v>
      </c>
      <c r="AC560" s="30"/>
      <c r="AD560" s="30"/>
      <c r="AE560" s="24">
        <v>4224</v>
      </c>
      <c r="AF560" s="61">
        <v>45294</v>
      </c>
      <c r="AG560">
        <v>88024</v>
      </c>
      <c r="AH560" s="53">
        <v>45335</v>
      </c>
      <c r="AI560" s="32" t="s">
        <v>106</v>
      </c>
      <c r="AJ560" t="s">
        <v>339</v>
      </c>
      <c r="AK560" s="33"/>
      <c r="AL560" t="s">
        <v>98</v>
      </c>
      <c r="AM560" s="26">
        <v>45334</v>
      </c>
      <c r="AN560" s="23" t="s">
        <v>108</v>
      </c>
      <c r="AO560" s="23" t="s">
        <v>108</v>
      </c>
      <c r="AP560" t="s">
        <v>109</v>
      </c>
      <c r="AQ560" t="s">
        <v>340</v>
      </c>
      <c r="AR560" t="s">
        <v>341</v>
      </c>
      <c r="AS560" t="s">
        <v>342</v>
      </c>
      <c r="AT560" s="23">
        <v>80111600</v>
      </c>
      <c r="AU560" s="20" t="s">
        <v>4060</v>
      </c>
      <c r="AV560" s="23" t="s">
        <v>113</v>
      </c>
      <c r="AW560" s="20" t="s">
        <v>114</v>
      </c>
      <c r="AX560" s="53">
        <v>45334</v>
      </c>
      <c r="AY560" s="23" t="s">
        <v>144</v>
      </c>
      <c r="AZ560" s="53">
        <v>45334</v>
      </c>
      <c r="BA560" s="26">
        <v>45335</v>
      </c>
      <c r="BB560" s="62">
        <v>45643</v>
      </c>
      <c r="BC560" s="35">
        <f>+Tabla3[[#This Row],[FECHA TERMINACION
(INICIAL)]]-Tabla3[[#This Row],[FECHA INICIO]]</f>
        <v>308</v>
      </c>
      <c r="BD560" s="65">
        <f>+Tabla3[[#This Row],[PLAZO DE EJECUCIÓN EN DÍAS (INICIAL)]]/30</f>
        <v>10.266666666666667</v>
      </c>
      <c r="BE560" t="s">
        <v>4061</v>
      </c>
      <c r="BF560" s="29">
        <f>+[1]BD_2!E562</f>
        <v>0</v>
      </c>
      <c r="BG560" s="29">
        <f>[1]BD_2!BA562</f>
        <v>0</v>
      </c>
      <c r="BH560" s="23">
        <f>[1]BD_2!CF562</f>
        <v>0</v>
      </c>
      <c r="BI560" s="23">
        <f>+COUNTIF(Tabla3[[#This Row],[VALOR REDUCIDO]:[TOTAL TIEMPO PRORROGADO EN DÍAS
]],"&lt;&gt;0")</f>
        <v>0</v>
      </c>
      <c r="BJ560" s="23" t="str">
        <f>+[1]BD_2!CG562</f>
        <v>2 NO</v>
      </c>
      <c r="BK560" s="26" t="str">
        <f>[1]BD_2!CL562</f>
        <v>2 NO</v>
      </c>
      <c r="BL560" s="23" t="s">
        <v>98</v>
      </c>
      <c r="BM560">
        <f t="shared" si="44"/>
        <v>308</v>
      </c>
      <c r="BN560" s="36">
        <f t="shared" si="45"/>
        <v>45335</v>
      </c>
      <c r="BO560" s="36">
        <f t="shared" si="46"/>
        <v>45643</v>
      </c>
      <c r="BP560" s="37" t="e">
        <f>IF(((#REF!-$BN560)/($BO560-$BN560))&gt;=100%,100%,((#REF!-$BN560)/($BO560-$BN560)))</f>
        <v>#REF!</v>
      </c>
      <c r="BQ560" s="29">
        <f t="shared" ref="BQ560:BQ623" si="47">$V560+$BG560-$BF560</f>
        <v>106750000</v>
      </c>
      <c r="BR560" s="23" t="e">
        <f>+IF(BK560="1 SI","FINALIZADO",IF($BO560&lt;=#REF!,"FINALIZADO","EJECUCIÓN"))</f>
        <v>#REF!</v>
      </c>
      <c r="BS560" s="23">
        <v>106750000</v>
      </c>
      <c r="BT560" s="23">
        <f>+Tabla3[[#This Row],[VALOR TOTAL DE CONTRATO (ANTES DE LIQUIDACIÓN - LIBERACIÓN DE SALDOS)]]-Tabla3[[#This Row],[RECURSO TOTALES DESEMBOLSADOS]]</f>
        <v>0</v>
      </c>
      <c r="BU560" s="66"/>
      <c r="BW560" s="23" t="s">
        <v>98</v>
      </c>
      <c r="BX560" s="23" t="str">
        <f t="shared" si="43"/>
        <v>febrero</v>
      </c>
      <c r="BY560" s="23" t="s">
        <v>113</v>
      </c>
      <c r="BZ560" s="23" t="s">
        <v>113</v>
      </c>
      <c r="CA560" s="23" t="s">
        <v>113</v>
      </c>
      <c r="CB560" t="s">
        <v>117</v>
      </c>
      <c r="CC560" t="s">
        <v>118</v>
      </c>
    </row>
    <row r="561" spans="1:81" x14ac:dyDescent="0.25">
      <c r="A561" s="23">
        <v>2024</v>
      </c>
      <c r="B561" s="25">
        <v>533</v>
      </c>
      <c r="C561" s="23" t="s">
        <v>87</v>
      </c>
      <c r="D561" t="s">
        <v>88</v>
      </c>
      <c r="E561" t="s">
        <v>89</v>
      </c>
      <c r="F561" t="s">
        <v>90</v>
      </c>
      <c r="G561" t="s">
        <v>91</v>
      </c>
      <c r="H561" s="23" t="s">
        <v>92</v>
      </c>
      <c r="I561" s="23" t="s">
        <v>119</v>
      </c>
      <c r="J561" t="s">
        <v>4062</v>
      </c>
      <c r="K561" s="23" t="s">
        <v>95</v>
      </c>
      <c r="L561" s="20" t="s">
        <v>130</v>
      </c>
      <c r="M561" s="28" t="s">
        <v>4063</v>
      </c>
      <c r="N561" s="23"/>
      <c r="O561" s="23" t="s">
        <v>98</v>
      </c>
      <c r="P561" s="20" t="s">
        <v>335</v>
      </c>
      <c r="Q561" s="20" t="s">
        <v>335</v>
      </c>
      <c r="R561" t="s">
        <v>1308</v>
      </c>
      <c r="S561" t="s">
        <v>2257</v>
      </c>
      <c r="T561" t="s">
        <v>4064</v>
      </c>
      <c r="U561" s="29">
        <v>117425000</v>
      </c>
      <c r="V561" s="29">
        <v>117425000</v>
      </c>
      <c r="W561" s="60">
        <v>11550000</v>
      </c>
      <c r="X561" s="60">
        <v>0</v>
      </c>
      <c r="Y561" s="23" t="s">
        <v>104</v>
      </c>
      <c r="Z561" t="s">
        <v>98</v>
      </c>
      <c r="AA561" t="s">
        <v>105</v>
      </c>
      <c r="AB561" s="30">
        <f>+Tabla3[[#This Row],[VALOR DEL CONTRATO
(EN NUMEROS)]]-Tabla3[[#This Row],[VALOR RECURSOS (MADS/FONAM)]]</f>
        <v>0</v>
      </c>
      <c r="AC561" s="30"/>
      <c r="AD561" s="30"/>
      <c r="AE561" s="24">
        <v>4224</v>
      </c>
      <c r="AF561" s="61">
        <v>45294</v>
      </c>
      <c r="AG561">
        <v>89024</v>
      </c>
      <c r="AH561" s="53">
        <v>45335</v>
      </c>
      <c r="AI561" s="32" t="s">
        <v>106</v>
      </c>
      <c r="AJ561" t="s">
        <v>339</v>
      </c>
      <c r="AK561" s="33"/>
      <c r="AL561" t="s">
        <v>98</v>
      </c>
      <c r="AM561" s="26">
        <v>45334</v>
      </c>
      <c r="AN561" s="23" t="s">
        <v>108</v>
      </c>
      <c r="AO561" s="23" t="s">
        <v>108</v>
      </c>
      <c r="AP561" t="s">
        <v>109</v>
      </c>
      <c r="AQ561" t="s">
        <v>340</v>
      </c>
      <c r="AR561" t="s">
        <v>341</v>
      </c>
      <c r="AS561" t="s">
        <v>342</v>
      </c>
      <c r="AT561" s="23">
        <v>80111600</v>
      </c>
      <c r="AU561" s="20" t="s">
        <v>4065</v>
      </c>
      <c r="AV561" s="23" t="s">
        <v>113</v>
      </c>
      <c r="AW561" s="20" t="s">
        <v>114</v>
      </c>
      <c r="AX561" s="53">
        <v>45334</v>
      </c>
      <c r="AY561" s="23" t="s">
        <v>144</v>
      </c>
      <c r="AZ561" s="53">
        <v>45334</v>
      </c>
      <c r="BA561" s="26">
        <v>45335</v>
      </c>
      <c r="BB561" s="62">
        <v>45643</v>
      </c>
      <c r="BC561" s="35">
        <f>+Tabla3[[#This Row],[FECHA TERMINACION
(INICIAL)]]-Tabla3[[#This Row],[FECHA INICIO]]</f>
        <v>308</v>
      </c>
      <c r="BD561" s="65">
        <f>+Tabla3[[#This Row],[PLAZO DE EJECUCIÓN EN DÍAS (INICIAL)]]/30</f>
        <v>10.266666666666667</v>
      </c>
      <c r="BE561" t="s">
        <v>4066</v>
      </c>
      <c r="BF561" s="29">
        <f>+[1]BD_2!E563</f>
        <v>0</v>
      </c>
      <c r="BG561" s="29">
        <f>[1]BD_2!BA563</f>
        <v>0</v>
      </c>
      <c r="BH561" s="23">
        <f>[1]BD_2!CF563</f>
        <v>0</v>
      </c>
      <c r="BI561" s="23">
        <f>+COUNTIF(Tabla3[[#This Row],[VALOR REDUCIDO]:[TOTAL TIEMPO PRORROGADO EN DÍAS
]],"&lt;&gt;0")</f>
        <v>0</v>
      </c>
      <c r="BJ561" s="23" t="str">
        <f>+[1]BD_2!CG563</f>
        <v>2 NO</v>
      </c>
      <c r="BK561" s="26" t="str">
        <f>[1]BD_2!CL563</f>
        <v>2 NO</v>
      </c>
      <c r="BL561" s="23" t="s">
        <v>98</v>
      </c>
      <c r="BM561">
        <f t="shared" si="44"/>
        <v>308</v>
      </c>
      <c r="BN561" s="36">
        <f t="shared" si="45"/>
        <v>45335</v>
      </c>
      <c r="BO561" s="36">
        <f t="shared" si="46"/>
        <v>45643</v>
      </c>
      <c r="BP561" s="37" t="e">
        <f>IF(((#REF!-$BN561)/($BO561-$BN561))&gt;=100%,100%,((#REF!-$BN561)/($BO561-$BN561)))</f>
        <v>#REF!</v>
      </c>
      <c r="BQ561" s="29">
        <f t="shared" si="47"/>
        <v>117425000</v>
      </c>
      <c r="BR561" s="23" t="e">
        <f>+IF(BK561="1 SI","FINALIZADO",IF($BO561&lt;=#REF!,"FINALIZADO","EJECUCIÓN"))</f>
        <v>#REF!</v>
      </c>
      <c r="BS561" s="23">
        <v>117425000</v>
      </c>
      <c r="BT561" s="23">
        <f>+Tabla3[[#This Row],[VALOR TOTAL DE CONTRATO (ANTES DE LIQUIDACIÓN - LIBERACIÓN DE SALDOS)]]-Tabla3[[#This Row],[RECURSO TOTALES DESEMBOLSADOS]]</f>
        <v>0</v>
      </c>
      <c r="BU561" s="66"/>
      <c r="BW561" s="23" t="s">
        <v>98</v>
      </c>
      <c r="BX561" s="23" t="str">
        <f t="shared" si="43"/>
        <v>febrero</v>
      </c>
      <c r="BY561" s="23" t="s">
        <v>113</v>
      </c>
      <c r="BZ561" s="23" t="s">
        <v>113</v>
      </c>
      <c r="CA561" s="23" t="s">
        <v>113</v>
      </c>
      <c r="CB561" t="s">
        <v>117</v>
      </c>
      <c r="CC561" t="s">
        <v>118</v>
      </c>
    </row>
    <row r="562" spans="1:81" x14ac:dyDescent="0.25">
      <c r="A562" s="23">
        <v>2024</v>
      </c>
      <c r="B562" s="25">
        <v>534</v>
      </c>
      <c r="C562" s="23" t="s">
        <v>87</v>
      </c>
      <c r="D562" t="s">
        <v>88</v>
      </c>
      <c r="E562" t="s">
        <v>89</v>
      </c>
      <c r="F562" t="s">
        <v>90</v>
      </c>
      <c r="G562" t="s">
        <v>91</v>
      </c>
      <c r="H562" s="23" t="s">
        <v>92</v>
      </c>
      <c r="I562" s="23" t="s">
        <v>119</v>
      </c>
      <c r="J562" t="s">
        <v>4067</v>
      </c>
      <c r="K562" s="23" t="s">
        <v>95</v>
      </c>
      <c r="L562" s="20" t="s">
        <v>4068</v>
      </c>
      <c r="M562" s="28" t="s">
        <v>4069</v>
      </c>
      <c r="N562" s="23"/>
      <c r="O562" s="23" t="s">
        <v>98</v>
      </c>
      <c r="P562" s="20" t="s">
        <v>100</v>
      </c>
      <c r="Q562" s="20" t="s">
        <v>100</v>
      </c>
      <c r="R562" t="s">
        <v>4070</v>
      </c>
      <c r="S562" t="s">
        <v>4071</v>
      </c>
      <c r="T562" t="s">
        <v>4072</v>
      </c>
      <c r="U562" s="29">
        <v>58000000</v>
      </c>
      <c r="V562" s="29">
        <v>58000000</v>
      </c>
      <c r="W562" s="60">
        <v>5800000</v>
      </c>
      <c r="X562" s="60">
        <v>0</v>
      </c>
      <c r="Y562" s="23" t="s">
        <v>104</v>
      </c>
      <c r="Z562" t="s">
        <v>98</v>
      </c>
      <c r="AA562" t="s">
        <v>105</v>
      </c>
      <c r="AB562" s="30">
        <f>+Tabla3[[#This Row],[VALOR DEL CONTRATO
(EN NUMEROS)]]-Tabla3[[#This Row],[VALOR RECURSOS (MADS/FONAM)]]</f>
        <v>0</v>
      </c>
      <c r="AC562" s="30"/>
      <c r="AD562" s="30"/>
      <c r="AE562" s="24">
        <v>1724</v>
      </c>
      <c r="AF562" s="61">
        <v>45294</v>
      </c>
      <c r="AG562">
        <v>89324</v>
      </c>
      <c r="AH562" s="53">
        <v>45335</v>
      </c>
      <c r="AI562" s="32" t="s">
        <v>106</v>
      </c>
      <c r="AJ562" t="s">
        <v>107</v>
      </c>
      <c r="AK562" s="33"/>
      <c r="AL562" t="s">
        <v>98</v>
      </c>
      <c r="AM562" s="26">
        <v>45330</v>
      </c>
      <c r="AN562" s="23" t="s">
        <v>108</v>
      </c>
      <c r="AO562" s="23" t="s">
        <v>108</v>
      </c>
      <c r="AP562" t="s">
        <v>109</v>
      </c>
      <c r="AQ562" t="s">
        <v>174</v>
      </c>
      <c r="AR562" t="s">
        <v>175</v>
      </c>
      <c r="AS562" t="s">
        <v>100</v>
      </c>
      <c r="AT562" s="23">
        <v>80111600</v>
      </c>
      <c r="AU562" s="20" t="s">
        <v>4073</v>
      </c>
      <c r="AV562" s="23" t="s">
        <v>113</v>
      </c>
      <c r="AW562" s="20" t="s">
        <v>114</v>
      </c>
      <c r="AX562" s="53">
        <v>45334</v>
      </c>
      <c r="AY562" s="23" t="s">
        <v>115</v>
      </c>
      <c r="AZ562" s="53">
        <v>45334</v>
      </c>
      <c r="BA562" s="26">
        <v>45335</v>
      </c>
      <c r="BB562" s="62">
        <v>45638</v>
      </c>
      <c r="BC562" s="35">
        <f>+Tabla3[[#This Row],[FECHA TERMINACION
(INICIAL)]]-Tabla3[[#This Row],[FECHA INICIO]]</f>
        <v>303</v>
      </c>
      <c r="BD562" s="65">
        <f>+Tabla3[[#This Row],[PLAZO DE EJECUCIÓN EN DÍAS (INICIAL)]]/30</f>
        <v>10.1</v>
      </c>
      <c r="BE562" t="s">
        <v>4074</v>
      </c>
      <c r="BF562" s="29">
        <f>+[1]BD_2!E564</f>
        <v>0</v>
      </c>
      <c r="BG562" s="29">
        <f>[1]BD_2!BA564</f>
        <v>3480000</v>
      </c>
      <c r="BH562" s="23">
        <f>[1]BD_2!CF564</f>
        <v>19</v>
      </c>
      <c r="BI562" s="23">
        <f>+COUNTIF(Tabla3[[#This Row],[VALOR REDUCIDO]:[TOTAL TIEMPO PRORROGADO EN DÍAS
]],"&lt;&gt;0")</f>
        <v>2</v>
      </c>
      <c r="BJ562" s="23" t="str">
        <f>+[1]BD_2!CG564</f>
        <v>2 NO</v>
      </c>
      <c r="BK562" s="26" t="str">
        <f>[1]BD_2!CL564</f>
        <v>2 NO</v>
      </c>
      <c r="BL562" s="23" t="s">
        <v>98</v>
      </c>
      <c r="BM562">
        <f t="shared" si="44"/>
        <v>322</v>
      </c>
      <c r="BN562" s="36">
        <f t="shared" si="45"/>
        <v>45335</v>
      </c>
      <c r="BO562" s="36">
        <f t="shared" si="46"/>
        <v>45657</v>
      </c>
      <c r="BP562" s="37" t="e">
        <f>IF(((#REF!-$BN562)/($BO562-$BN562))&gt;=100%,100%,((#REF!-$BN562)/($BO562-$BN562)))</f>
        <v>#REF!</v>
      </c>
      <c r="BQ562" s="29">
        <f t="shared" si="47"/>
        <v>61480000</v>
      </c>
      <c r="BR562" s="23" t="e">
        <f>+IF(BK562="1 SI","FINALIZADO",IF($BO562&lt;=#REF!,"FINALIZADO","EJECUCIÓN"))</f>
        <v>#REF!</v>
      </c>
      <c r="BS562" s="23">
        <v>61480000</v>
      </c>
      <c r="BT562" s="23">
        <f>+Tabla3[[#This Row],[VALOR TOTAL DE CONTRATO (ANTES DE LIQUIDACIÓN - LIBERACIÓN DE SALDOS)]]-Tabla3[[#This Row],[RECURSO TOTALES DESEMBOLSADOS]]</f>
        <v>0</v>
      </c>
      <c r="BU562" s="66"/>
      <c r="BW562" s="23" t="s">
        <v>98</v>
      </c>
      <c r="BX562" s="23" t="str">
        <f t="shared" si="43"/>
        <v>febrero</v>
      </c>
      <c r="BY562" s="23" t="s">
        <v>113</v>
      </c>
      <c r="BZ562" s="23" t="s">
        <v>113</v>
      </c>
      <c r="CA562" s="23" t="s">
        <v>113</v>
      </c>
      <c r="CB562" t="s">
        <v>117</v>
      </c>
      <c r="CC562" t="s">
        <v>118</v>
      </c>
    </row>
    <row r="563" spans="1:81" x14ac:dyDescent="0.25">
      <c r="A563" s="23">
        <v>2024</v>
      </c>
      <c r="B563" s="25">
        <v>535</v>
      </c>
      <c r="C563" s="23" t="s">
        <v>87</v>
      </c>
      <c r="D563" t="s">
        <v>88</v>
      </c>
      <c r="E563" t="s">
        <v>89</v>
      </c>
      <c r="F563" t="s">
        <v>90</v>
      </c>
      <c r="G563" t="s">
        <v>91</v>
      </c>
      <c r="H563" s="23" t="s">
        <v>92</v>
      </c>
      <c r="I563" s="23" t="s">
        <v>119</v>
      </c>
      <c r="J563" t="s">
        <v>4075</v>
      </c>
      <c r="K563" s="23" t="s">
        <v>95</v>
      </c>
      <c r="L563" s="20" t="s">
        <v>420</v>
      </c>
      <c r="M563" s="28" t="s">
        <v>4076</v>
      </c>
      <c r="N563" s="23"/>
      <c r="O563" s="23" t="s">
        <v>98</v>
      </c>
      <c r="P563" s="20" t="s">
        <v>1552</v>
      </c>
      <c r="Q563" s="20" t="s">
        <v>1552</v>
      </c>
      <c r="R563" t="s">
        <v>4077</v>
      </c>
      <c r="S563" t="s">
        <v>4078</v>
      </c>
      <c r="T563" t="s">
        <v>4079</v>
      </c>
      <c r="U563" s="29">
        <v>80000000</v>
      </c>
      <c r="V563" s="29">
        <v>80000000</v>
      </c>
      <c r="W563" s="60">
        <v>10000000</v>
      </c>
      <c r="X563" s="60">
        <v>0</v>
      </c>
      <c r="Y563" s="23" t="s">
        <v>104</v>
      </c>
      <c r="Z563" t="s">
        <v>98</v>
      </c>
      <c r="AA563" t="s">
        <v>105</v>
      </c>
      <c r="AB563" s="30">
        <f>+Tabla3[[#This Row],[VALOR DEL CONTRATO
(EN NUMEROS)]]-Tabla3[[#This Row],[VALOR RECURSOS (MADS/FONAM)]]</f>
        <v>0</v>
      </c>
      <c r="AC563" s="30"/>
      <c r="AD563" s="30"/>
      <c r="AE563" s="24">
        <v>7724</v>
      </c>
      <c r="AF563" s="61">
        <v>45295</v>
      </c>
      <c r="AG563">
        <v>79924</v>
      </c>
      <c r="AH563" s="53">
        <v>45331</v>
      </c>
      <c r="AI563" s="32" t="s">
        <v>106</v>
      </c>
      <c r="AJ563" t="s">
        <v>697</v>
      </c>
      <c r="AK563" s="33"/>
      <c r="AL563" t="s">
        <v>98</v>
      </c>
      <c r="AM563" s="26">
        <v>45330</v>
      </c>
      <c r="AN563" s="23" t="s">
        <v>108</v>
      </c>
      <c r="AO563" s="23" t="s">
        <v>108</v>
      </c>
      <c r="AP563" t="s">
        <v>109</v>
      </c>
      <c r="AQ563" t="s">
        <v>1721</v>
      </c>
      <c r="AR563" t="s">
        <v>1722</v>
      </c>
      <c r="AS563" t="s">
        <v>1552</v>
      </c>
      <c r="AT563" s="23">
        <v>80111600</v>
      </c>
      <c r="AU563" s="41" t="s">
        <v>4080</v>
      </c>
      <c r="AV563" s="23" t="s">
        <v>113</v>
      </c>
      <c r="AW563" s="20" t="s">
        <v>114</v>
      </c>
      <c r="AX563" s="53">
        <v>45331</v>
      </c>
      <c r="AY563" s="23" t="s">
        <v>144</v>
      </c>
      <c r="AZ563" s="53">
        <v>45331</v>
      </c>
      <c r="BA563" s="26">
        <v>45334</v>
      </c>
      <c r="BB563" s="62">
        <v>45576</v>
      </c>
      <c r="BC563" s="35">
        <f>+Tabla3[[#This Row],[FECHA TERMINACION
(INICIAL)]]-Tabla3[[#This Row],[FECHA INICIO]]</f>
        <v>242</v>
      </c>
      <c r="BD563" s="65">
        <f>+Tabla3[[#This Row],[PLAZO DE EJECUCIÓN EN DÍAS (INICIAL)]]/30</f>
        <v>8.0666666666666664</v>
      </c>
      <c r="BE563" t="s">
        <v>4081</v>
      </c>
      <c r="BF563" s="29">
        <f>+[1]BD_2!E565</f>
        <v>0</v>
      </c>
      <c r="BG563" s="29">
        <f>[1]BD_2!BA565</f>
        <v>26333333</v>
      </c>
      <c r="BH563" s="23">
        <f>[1]BD_2!CF565</f>
        <v>80</v>
      </c>
      <c r="BI563" s="23">
        <f>+COUNTIF(Tabla3[[#This Row],[VALOR REDUCIDO]:[TOTAL TIEMPO PRORROGADO EN DÍAS
]],"&lt;&gt;0")</f>
        <v>2</v>
      </c>
      <c r="BJ563" s="23" t="str">
        <f>+[1]BD_2!CG565</f>
        <v>2 NO</v>
      </c>
      <c r="BK563" s="26" t="str">
        <f>[1]BD_2!CL565</f>
        <v>2 NO</v>
      </c>
      <c r="BL563" s="23" t="s">
        <v>98</v>
      </c>
      <c r="BM563">
        <f t="shared" si="44"/>
        <v>322</v>
      </c>
      <c r="BN563" s="36">
        <f t="shared" si="45"/>
        <v>45334</v>
      </c>
      <c r="BO563" s="36">
        <f t="shared" si="46"/>
        <v>45656</v>
      </c>
      <c r="BP563" s="37" t="e">
        <f>IF(((#REF!-$BN563)/($BO563-$BN563))&gt;=100%,100%,((#REF!-$BN563)/($BO563-$BN563)))</f>
        <v>#REF!</v>
      </c>
      <c r="BQ563" s="29">
        <f t="shared" si="47"/>
        <v>106333333</v>
      </c>
      <c r="BR563" s="23" t="e">
        <f>+IF(BK563="1 SI","FINALIZADO",IF($BO563&lt;=#REF!,"FINALIZADO","EJECUCIÓN"))</f>
        <v>#REF!</v>
      </c>
      <c r="BS563" s="23">
        <v>106333333</v>
      </c>
      <c r="BT563" s="23">
        <f>+Tabla3[[#This Row],[VALOR TOTAL DE CONTRATO (ANTES DE LIQUIDACIÓN - LIBERACIÓN DE SALDOS)]]-Tabla3[[#This Row],[RECURSO TOTALES DESEMBOLSADOS]]</f>
        <v>0</v>
      </c>
      <c r="BU563" s="66"/>
      <c r="BW563" s="23" t="s">
        <v>98</v>
      </c>
      <c r="BX563" s="23" t="str">
        <f t="shared" si="43"/>
        <v>febrero</v>
      </c>
      <c r="BY563" s="23" t="s">
        <v>113</v>
      </c>
      <c r="BZ563" s="23" t="s">
        <v>113</v>
      </c>
      <c r="CA563" s="23" t="s">
        <v>113</v>
      </c>
      <c r="CB563" t="s">
        <v>117</v>
      </c>
      <c r="CC563" t="s">
        <v>118</v>
      </c>
    </row>
    <row r="564" spans="1:81" x14ac:dyDescent="0.25">
      <c r="A564" s="23">
        <v>2024</v>
      </c>
      <c r="B564" s="25">
        <v>536</v>
      </c>
      <c r="C564" s="23" t="s">
        <v>87</v>
      </c>
      <c r="D564" t="s">
        <v>88</v>
      </c>
      <c r="E564" t="s">
        <v>89</v>
      </c>
      <c r="F564" t="s">
        <v>90</v>
      </c>
      <c r="G564" t="s">
        <v>91</v>
      </c>
      <c r="H564" s="23" t="s">
        <v>92</v>
      </c>
      <c r="I564" s="23" t="s">
        <v>119</v>
      </c>
      <c r="J564" t="s">
        <v>4082</v>
      </c>
      <c r="K564" s="23" t="s">
        <v>95</v>
      </c>
      <c r="L564" s="20" t="s">
        <v>1075</v>
      </c>
      <c r="M564" s="28" t="s">
        <v>4083</v>
      </c>
      <c r="N564" s="23"/>
      <c r="O564" s="23" t="s">
        <v>98</v>
      </c>
      <c r="P564" s="20" t="s">
        <v>693</v>
      </c>
      <c r="Q564" s="20" t="s">
        <v>693</v>
      </c>
      <c r="R564" t="s">
        <v>4084</v>
      </c>
      <c r="S564" t="s">
        <v>4085</v>
      </c>
      <c r="T564" t="s">
        <v>4086</v>
      </c>
      <c r="U564" s="29">
        <v>106666667</v>
      </c>
      <c r="V564" s="29">
        <v>106666667</v>
      </c>
      <c r="W564" s="60">
        <v>10000000</v>
      </c>
      <c r="X564" s="60">
        <v>0</v>
      </c>
      <c r="Y564" s="23" t="s">
        <v>104</v>
      </c>
      <c r="Z564" t="s">
        <v>98</v>
      </c>
      <c r="AA564" t="s">
        <v>105</v>
      </c>
      <c r="AB564" s="30"/>
      <c r="AC564" s="30"/>
      <c r="AD564" s="30"/>
      <c r="AE564" s="24">
        <v>3624</v>
      </c>
      <c r="AF564" s="61">
        <v>45294</v>
      </c>
      <c r="AG564">
        <v>90124</v>
      </c>
      <c r="AH564" s="53">
        <v>45335</v>
      </c>
      <c r="AI564" s="32" t="s">
        <v>106</v>
      </c>
      <c r="AJ564" t="s">
        <v>4087</v>
      </c>
      <c r="AK564" s="33"/>
      <c r="AL564" t="s">
        <v>98</v>
      </c>
      <c r="AM564" s="26">
        <v>45334</v>
      </c>
      <c r="AN564" s="23" t="s">
        <v>108</v>
      </c>
      <c r="AO564" s="23" t="s">
        <v>108</v>
      </c>
      <c r="AP564" t="s">
        <v>109</v>
      </c>
      <c r="AQ564" t="s">
        <v>698</v>
      </c>
      <c r="AR564" t="s">
        <v>699</v>
      </c>
      <c r="AS564" t="s">
        <v>700</v>
      </c>
      <c r="AT564" s="23">
        <v>80111600</v>
      </c>
      <c r="AU564" s="20" t="s">
        <v>4088</v>
      </c>
      <c r="AV564" s="23" t="s">
        <v>113</v>
      </c>
      <c r="AW564" s="20" t="s">
        <v>114</v>
      </c>
      <c r="AX564" s="53">
        <v>45335</v>
      </c>
      <c r="AY564" s="23" t="s">
        <v>115</v>
      </c>
      <c r="AZ564" s="53">
        <v>45335</v>
      </c>
      <c r="BA564" s="26">
        <v>45335</v>
      </c>
      <c r="BB564" s="62">
        <v>45427</v>
      </c>
      <c r="BC564" s="35">
        <f>+Tabla3[[#This Row],[FECHA TERMINACION
(INICIAL)]]-Tabla3[[#This Row],[FECHA INICIO]]</f>
        <v>92</v>
      </c>
      <c r="BD564" s="65">
        <f>+Tabla3[[#This Row],[PLAZO DE EJECUCIÓN EN DÍAS (INICIAL)]]/30</f>
        <v>3.0666666666666669</v>
      </c>
      <c r="BE564" t="s">
        <v>4089</v>
      </c>
      <c r="BF564" s="29">
        <f>+[1]BD_2!E566</f>
        <v>666667</v>
      </c>
      <c r="BG564" s="29">
        <f>[1]BD_2!BA566</f>
        <v>0</v>
      </c>
      <c r="BH564" s="23">
        <f>[1]BD_2!CF566</f>
        <v>0</v>
      </c>
      <c r="BI564" s="23">
        <f>+COUNTIF(Tabla3[[#This Row],[VALOR REDUCIDO]:[TOTAL TIEMPO PRORROGADO EN DÍAS
]],"&lt;&gt;0")</f>
        <v>1</v>
      </c>
      <c r="BJ564" s="23" t="str">
        <f>+[1]BD_2!CG566</f>
        <v>2 NO</v>
      </c>
      <c r="BK564" s="26" t="str">
        <f>[1]BD_2!CL566</f>
        <v>2 NO</v>
      </c>
      <c r="BL564" s="23" t="s">
        <v>113</v>
      </c>
      <c r="BM564">
        <f t="shared" si="44"/>
        <v>92</v>
      </c>
      <c r="BN564" s="36">
        <f t="shared" si="45"/>
        <v>45335</v>
      </c>
      <c r="BO564" s="36">
        <f t="shared" si="46"/>
        <v>45427</v>
      </c>
      <c r="BP564" s="37" t="e">
        <f>IF(((#REF!-$BN564)/($BO564-$BN564))&gt;=100%,100%,((#REF!-$BN564)/($BO564-$BN564)))</f>
        <v>#REF!</v>
      </c>
      <c r="BQ564" s="29">
        <f t="shared" si="47"/>
        <v>106000000</v>
      </c>
      <c r="BR564" s="23" t="e">
        <f>+IF(BK564="1 SI","FINALIZADO",IF($BO564&lt;=#REF!,"FINALIZADO","EJECUCIÓN"))</f>
        <v>#REF!</v>
      </c>
      <c r="BS564" s="23">
        <v>31000000</v>
      </c>
      <c r="BT564" s="23">
        <f>+Tabla3[[#This Row],[VALOR TOTAL DE CONTRATO (ANTES DE LIQUIDACIÓN - LIBERACIÓN DE SALDOS)]]-Tabla3[[#This Row],[RECURSO TOTALES DESEMBOLSADOS]]</f>
        <v>75000000</v>
      </c>
      <c r="BU564" s="66"/>
      <c r="BW564" s="23" t="s">
        <v>98</v>
      </c>
      <c r="BX564" s="23" t="str">
        <f t="shared" si="43"/>
        <v>febrero</v>
      </c>
      <c r="BY564" s="23" t="s">
        <v>113</v>
      </c>
      <c r="BZ564" s="23" t="s">
        <v>113</v>
      </c>
      <c r="CA564" s="23" t="s">
        <v>113</v>
      </c>
      <c r="CB564" t="s">
        <v>117</v>
      </c>
      <c r="CC564" t="s">
        <v>118</v>
      </c>
    </row>
    <row r="565" spans="1:81" x14ac:dyDescent="0.25">
      <c r="A565" s="23">
        <v>2024</v>
      </c>
      <c r="B565" s="25" t="s">
        <v>4090</v>
      </c>
      <c r="C565" s="23" t="s">
        <v>87</v>
      </c>
      <c r="D565" t="s">
        <v>88</v>
      </c>
      <c r="E565" t="s">
        <v>89</v>
      </c>
      <c r="F565" t="s">
        <v>90</v>
      </c>
      <c r="G565" t="s">
        <v>91</v>
      </c>
      <c r="H565" s="23" t="s">
        <v>92</v>
      </c>
      <c r="I565" s="23" t="s">
        <v>119</v>
      </c>
      <c r="J565" t="s">
        <v>4091</v>
      </c>
      <c r="K565" s="23" t="s">
        <v>95</v>
      </c>
      <c r="L565" s="20" t="s">
        <v>1550</v>
      </c>
      <c r="M565" s="28" t="s">
        <v>4092</v>
      </c>
      <c r="N565" s="23"/>
      <c r="O565" s="23" t="s">
        <v>98</v>
      </c>
      <c r="P565" s="20" t="s">
        <v>693</v>
      </c>
      <c r="Q565" s="20" t="s">
        <v>693</v>
      </c>
      <c r="R565" t="s">
        <v>4084</v>
      </c>
      <c r="S565" t="s">
        <v>4085</v>
      </c>
      <c r="T565" t="s">
        <v>4093</v>
      </c>
      <c r="U565" s="29">
        <v>75000000</v>
      </c>
      <c r="V565" s="29">
        <v>75000000</v>
      </c>
      <c r="W565" s="60">
        <v>10000000</v>
      </c>
      <c r="X565" s="60">
        <v>0</v>
      </c>
      <c r="Y565" s="23" t="s">
        <v>104</v>
      </c>
      <c r="Z565" t="s">
        <v>98</v>
      </c>
      <c r="AA565" t="s">
        <v>105</v>
      </c>
      <c r="AB565" s="30"/>
      <c r="AC565" s="30"/>
      <c r="AD565" s="30"/>
      <c r="AE565" s="24">
        <v>3624</v>
      </c>
      <c r="AF565" s="61">
        <v>45294</v>
      </c>
      <c r="AG565">
        <v>182024</v>
      </c>
      <c r="AH565" s="53">
        <v>45428</v>
      </c>
      <c r="AI565" s="32" t="s">
        <v>106</v>
      </c>
      <c r="AJ565" t="s">
        <v>4087</v>
      </c>
      <c r="AK565" s="33"/>
      <c r="AL565" t="s">
        <v>98</v>
      </c>
      <c r="AM565" s="26">
        <v>45428</v>
      </c>
      <c r="AN565" s="23" t="s">
        <v>108</v>
      </c>
      <c r="AO565" s="23" t="s">
        <v>108</v>
      </c>
      <c r="AP565" t="s">
        <v>109</v>
      </c>
      <c r="AQ565" t="s">
        <v>698</v>
      </c>
      <c r="AR565" t="s">
        <v>699</v>
      </c>
      <c r="AS565" t="s">
        <v>700</v>
      </c>
      <c r="AT565" s="23">
        <v>80111600</v>
      </c>
      <c r="AU565" s="20" t="s">
        <v>4088</v>
      </c>
      <c r="AV565" s="23" t="s">
        <v>113</v>
      </c>
      <c r="AW565" s="20" t="s">
        <v>114</v>
      </c>
      <c r="AX565" s="53">
        <v>45427</v>
      </c>
      <c r="AY565" s="23" t="s">
        <v>115</v>
      </c>
      <c r="AZ565" s="53">
        <v>45427</v>
      </c>
      <c r="BA565" s="26">
        <v>45428</v>
      </c>
      <c r="BB565" s="62">
        <v>45656</v>
      </c>
      <c r="BC565" s="35">
        <f>+Tabla3[[#This Row],[FECHA TERMINACION
(INICIAL)]]-Tabla3[[#This Row],[FECHA INICIO]]</f>
        <v>228</v>
      </c>
      <c r="BD565" s="65">
        <f>+Tabla3[[#This Row],[PLAZO DE EJECUCIÓN EN DÍAS (INICIAL)]]/30</f>
        <v>7.6</v>
      </c>
      <c r="BE565" t="s">
        <v>4094</v>
      </c>
      <c r="BF565" s="29">
        <f>+[1]BD_2!E567</f>
        <v>0</v>
      </c>
      <c r="BG565" s="29">
        <f>[1]BD_2!BA567</f>
        <v>0</v>
      </c>
      <c r="BH565" s="23">
        <f>[1]BD_2!CF567</f>
        <v>0</v>
      </c>
      <c r="BI565" s="23">
        <f>+COUNTIF(Tabla3[[#This Row],[VALOR REDUCIDO]:[TOTAL TIEMPO PRORROGADO EN DÍAS
]],"&lt;&gt;0")</f>
        <v>0</v>
      </c>
      <c r="BJ565" s="23" t="str">
        <f>+[1]BD_2!CG567</f>
        <v>2 NO</v>
      </c>
      <c r="BK565" s="26" t="str">
        <f>[1]BD_2!CL567</f>
        <v>2 NO</v>
      </c>
      <c r="BL565" s="23" t="s">
        <v>98</v>
      </c>
      <c r="BM565">
        <f t="shared" si="44"/>
        <v>228</v>
      </c>
      <c r="BN565" s="36">
        <f t="shared" si="45"/>
        <v>45428</v>
      </c>
      <c r="BO565" s="36">
        <f t="shared" si="46"/>
        <v>45656</v>
      </c>
      <c r="BP565" s="37" t="e">
        <f>IF(((#REF!-$BN565)/($BO565-$BN565))&gt;=100%,100%,((#REF!-$BN565)/($BO565-$BN565)))</f>
        <v>#REF!</v>
      </c>
      <c r="BQ565" s="60">
        <f t="shared" si="47"/>
        <v>75000000</v>
      </c>
      <c r="BR565" s="23" t="e">
        <f>+IF(BK565="1 SI","FINALIZADO",IF($BO565&lt;=#REF!,"FINALIZADO","EJECUCIÓN"))</f>
        <v>#REF!</v>
      </c>
      <c r="BS565" s="23">
        <v>75000000</v>
      </c>
      <c r="BT565" s="23">
        <f>+Tabla3[[#This Row],[VALOR TOTAL DE CONTRATO (ANTES DE LIQUIDACIÓN - LIBERACIÓN DE SALDOS)]]-Tabla3[[#This Row],[RECURSO TOTALES DESEMBOLSADOS]]</f>
        <v>0</v>
      </c>
      <c r="BU565" s="66"/>
      <c r="BW565" s="23" t="s">
        <v>98</v>
      </c>
      <c r="BX565" s="23" t="str">
        <f t="shared" si="43"/>
        <v>mayo</v>
      </c>
      <c r="BY565" s="23" t="s">
        <v>113</v>
      </c>
      <c r="BZ565" s="23" t="s">
        <v>113</v>
      </c>
      <c r="CA565" s="23" t="s">
        <v>113</v>
      </c>
      <c r="CB565" t="s">
        <v>117</v>
      </c>
      <c r="CC565" t="s">
        <v>118</v>
      </c>
    </row>
    <row r="566" spans="1:81" x14ac:dyDescent="0.25">
      <c r="A566" s="23">
        <v>2024</v>
      </c>
      <c r="B566" s="25">
        <v>537</v>
      </c>
      <c r="C566" s="23" t="s">
        <v>87</v>
      </c>
      <c r="D566" t="s">
        <v>88</v>
      </c>
      <c r="E566" t="s">
        <v>89</v>
      </c>
      <c r="F566" t="s">
        <v>90</v>
      </c>
      <c r="G566" t="s">
        <v>91</v>
      </c>
      <c r="H566" s="23" t="s">
        <v>92</v>
      </c>
      <c r="I566" s="23" t="s">
        <v>119</v>
      </c>
      <c r="J566" t="s">
        <v>4095</v>
      </c>
      <c r="K566" s="23" t="s">
        <v>95</v>
      </c>
      <c r="L566" s="20" t="s">
        <v>121</v>
      </c>
      <c r="M566" s="28" t="s">
        <v>4096</v>
      </c>
      <c r="N566" s="23"/>
      <c r="O566" s="23" t="s">
        <v>98</v>
      </c>
      <c r="P566" s="20" t="s">
        <v>1514</v>
      </c>
      <c r="Q566" s="20" t="s">
        <v>1514</v>
      </c>
      <c r="R566" t="s">
        <v>4097</v>
      </c>
      <c r="S566" t="s">
        <v>4098</v>
      </c>
      <c r="T566" t="s">
        <v>3900</v>
      </c>
      <c r="U566" s="29">
        <v>94605000</v>
      </c>
      <c r="V566" s="29">
        <v>94605000</v>
      </c>
      <c r="W566" s="60">
        <v>9010000</v>
      </c>
      <c r="X566" s="60">
        <v>0</v>
      </c>
      <c r="Y566" s="23" t="s">
        <v>104</v>
      </c>
      <c r="Z566" t="s">
        <v>98</v>
      </c>
      <c r="AA566" t="s">
        <v>105</v>
      </c>
      <c r="AB566" s="30">
        <v>0</v>
      </c>
      <c r="AC566" s="30"/>
      <c r="AD566" s="30"/>
      <c r="AE566" s="24">
        <v>9024</v>
      </c>
      <c r="AF566" s="61">
        <v>45300</v>
      </c>
      <c r="AG566">
        <v>79024</v>
      </c>
      <c r="AH566" s="53">
        <v>45331</v>
      </c>
      <c r="AI566" s="32" t="s">
        <v>106</v>
      </c>
      <c r="AJ566" t="s">
        <v>1518</v>
      </c>
      <c r="AK566" s="33"/>
      <c r="AL566" t="s">
        <v>98</v>
      </c>
      <c r="AM566" s="26">
        <v>45330</v>
      </c>
      <c r="AN566" s="23" t="s">
        <v>108</v>
      </c>
      <c r="AO566" s="23" t="s">
        <v>108</v>
      </c>
      <c r="AP566" t="s">
        <v>109</v>
      </c>
      <c r="AQ566" t="s">
        <v>2355</v>
      </c>
      <c r="AR566" t="s">
        <v>1731</v>
      </c>
      <c r="AS566" t="s">
        <v>1514</v>
      </c>
      <c r="AT566" s="23">
        <v>80111600</v>
      </c>
      <c r="AU566" s="20" t="s">
        <v>4099</v>
      </c>
      <c r="AV566" s="23" t="s">
        <v>113</v>
      </c>
      <c r="AW566" s="20" t="s">
        <v>114</v>
      </c>
      <c r="AX566" s="53">
        <v>45331</v>
      </c>
      <c r="AY566" s="23" t="s">
        <v>115</v>
      </c>
      <c r="AZ566" s="53">
        <v>45331</v>
      </c>
      <c r="BA566" s="26">
        <v>45331</v>
      </c>
      <c r="BB566" s="62">
        <v>45649</v>
      </c>
      <c r="BC566" s="35">
        <f>+Tabla3[[#This Row],[FECHA TERMINACION
(INICIAL)]]-Tabla3[[#This Row],[FECHA INICIO]]</f>
        <v>318</v>
      </c>
      <c r="BD566" s="65">
        <f>+Tabla3[[#This Row],[PLAZO DE EJECUCIÓN EN DÍAS (INICIAL)]]/30</f>
        <v>10.6</v>
      </c>
      <c r="BE566" t="s">
        <v>3875</v>
      </c>
      <c r="BF566" s="29">
        <f>+[1]BD_2!E568</f>
        <v>0</v>
      </c>
      <c r="BG566" s="29">
        <f>[1]BD_2!BA568</f>
        <v>0</v>
      </c>
      <c r="BH566" s="23">
        <f>[1]BD_2!CF568</f>
        <v>0</v>
      </c>
      <c r="BI566" s="23">
        <f>+COUNTIF(Tabla3[[#This Row],[VALOR REDUCIDO]:[TOTAL TIEMPO PRORROGADO EN DÍAS
]],"&lt;&gt;0")</f>
        <v>0</v>
      </c>
      <c r="BJ566" s="23" t="str">
        <f>+[1]BD_2!CG568</f>
        <v>2 NO</v>
      </c>
      <c r="BK566" s="26" t="str">
        <f>[1]BD_2!CL568</f>
        <v>2 NO</v>
      </c>
      <c r="BL566" s="23" t="s">
        <v>98</v>
      </c>
      <c r="BM566">
        <f t="shared" si="44"/>
        <v>318</v>
      </c>
      <c r="BN566" s="36">
        <f t="shared" si="45"/>
        <v>45331</v>
      </c>
      <c r="BO566" s="36">
        <f t="shared" si="46"/>
        <v>45649</v>
      </c>
      <c r="BP566" s="37" t="e">
        <f>IF(((#REF!-$BN566)/($BO566-$BN566))&gt;=100%,100%,((#REF!-$BN566)/($BO566-$BN566)))</f>
        <v>#REF!</v>
      </c>
      <c r="BQ566" s="29">
        <f t="shared" si="47"/>
        <v>94605000</v>
      </c>
      <c r="BR566" s="23" t="e">
        <f>+IF(BK566="1 SI","FINALIZADO",IF($BO566&lt;=#REF!,"FINALIZADO","EJECUCIÓN"))</f>
        <v>#REF!</v>
      </c>
      <c r="BS566" s="23">
        <v>94605000</v>
      </c>
      <c r="BT566" s="23">
        <f>+Tabla3[[#This Row],[VALOR TOTAL DE CONTRATO (ANTES DE LIQUIDACIÓN - LIBERACIÓN DE SALDOS)]]-Tabla3[[#This Row],[RECURSO TOTALES DESEMBOLSADOS]]</f>
        <v>0</v>
      </c>
      <c r="BU566" s="66"/>
      <c r="BW566" s="23" t="s">
        <v>98</v>
      </c>
      <c r="BX566" s="23" t="str">
        <f t="shared" si="43"/>
        <v>febrero</v>
      </c>
      <c r="BY566" s="23" t="s">
        <v>113</v>
      </c>
      <c r="BZ566" s="23" t="s">
        <v>113</v>
      </c>
      <c r="CA566" s="23" t="s">
        <v>113</v>
      </c>
      <c r="CB566" t="s">
        <v>117</v>
      </c>
      <c r="CC566" t="s">
        <v>118</v>
      </c>
    </row>
    <row r="567" spans="1:81" x14ac:dyDescent="0.25">
      <c r="A567" s="23">
        <v>2024</v>
      </c>
      <c r="B567" s="25">
        <v>538</v>
      </c>
      <c r="C567" s="23" t="s">
        <v>87</v>
      </c>
      <c r="D567" t="s">
        <v>88</v>
      </c>
      <c r="E567" t="s">
        <v>89</v>
      </c>
      <c r="F567" t="s">
        <v>90</v>
      </c>
      <c r="G567" t="s">
        <v>91</v>
      </c>
      <c r="H567" s="23" t="s">
        <v>92</v>
      </c>
      <c r="I567" s="23" t="s">
        <v>119</v>
      </c>
      <c r="J567" t="s">
        <v>4100</v>
      </c>
      <c r="K567" s="23" t="s">
        <v>95</v>
      </c>
      <c r="L567" s="20" t="s">
        <v>196</v>
      </c>
      <c r="M567" s="28" t="s">
        <v>4101</v>
      </c>
      <c r="N567" s="23"/>
      <c r="O567" s="23" t="s">
        <v>98</v>
      </c>
      <c r="P567" s="20" t="s">
        <v>304</v>
      </c>
      <c r="Q567" s="20" t="s">
        <v>304</v>
      </c>
      <c r="R567" t="s">
        <v>837</v>
      </c>
      <c r="S567" t="s">
        <v>806</v>
      </c>
      <c r="T567" t="s">
        <v>4102</v>
      </c>
      <c r="U567" s="29">
        <v>85066667</v>
      </c>
      <c r="V567" s="29">
        <v>85066667</v>
      </c>
      <c r="W567" s="60">
        <v>8000000</v>
      </c>
      <c r="X567" s="60">
        <v>0</v>
      </c>
      <c r="Y567" s="23" t="s">
        <v>104</v>
      </c>
      <c r="Z567" t="s">
        <v>98</v>
      </c>
      <c r="AA567" t="s">
        <v>105</v>
      </c>
      <c r="AB567" s="30">
        <f>+Tabla3[[#This Row],[VALOR DEL CONTRATO
(EN NUMEROS)]]-Tabla3[[#This Row],[VALOR RECURSOS (MADS/FONAM)]]</f>
        <v>0</v>
      </c>
      <c r="AC567" s="30"/>
      <c r="AD567" s="30"/>
      <c r="AE567" s="24">
        <v>4424</v>
      </c>
      <c r="AF567" s="31">
        <v>45294</v>
      </c>
      <c r="AG567">
        <v>84924</v>
      </c>
      <c r="AH567" s="26">
        <v>45394</v>
      </c>
      <c r="AI567" s="32" t="s">
        <v>106</v>
      </c>
      <c r="AJ567" t="s">
        <v>308</v>
      </c>
      <c r="AK567" s="33"/>
      <c r="AL567" t="s">
        <v>98</v>
      </c>
      <c r="AM567" s="26">
        <v>45334</v>
      </c>
      <c r="AN567" s="23" t="s">
        <v>108</v>
      </c>
      <c r="AO567" s="23" t="s">
        <v>108</v>
      </c>
      <c r="AP567" t="s">
        <v>109</v>
      </c>
      <c r="AQ567" t="s">
        <v>309</v>
      </c>
      <c r="AR567" t="s">
        <v>310</v>
      </c>
      <c r="AS567" t="s">
        <v>304</v>
      </c>
      <c r="AT567" s="23">
        <v>80111600</v>
      </c>
      <c r="AU567" s="20" t="s">
        <v>4103</v>
      </c>
      <c r="AV567" s="23" t="s">
        <v>113</v>
      </c>
      <c r="AW567" s="20" t="s">
        <v>114</v>
      </c>
      <c r="AX567" s="53">
        <v>45334</v>
      </c>
      <c r="AY567" s="23" t="s">
        <v>115</v>
      </c>
      <c r="AZ567" s="53">
        <v>45334</v>
      </c>
      <c r="BA567" s="26">
        <v>45334</v>
      </c>
      <c r="BB567" s="62">
        <v>45656</v>
      </c>
      <c r="BC567" s="35">
        <f>+Tabla3[[#This Row],[FECHA TERMINACION
(INICIAL)]]-Tabla3[[#This Row],[FECHA INICIO]]</f>
        <v>322</v>
      </c>
      <c r="BD567" s="65">
        <f>+Tabla3[[#This Row],[PLAZO DE EJECUCIÓN EN DÍAS (INICIAL)]]/30</f>
        <v>10.733333333333333</v>
      </c>
      <c r="BE567" t="s">
        <v>4104</v>
      </c>
      <c r="BF567" s="29">
        <f>+[1]BD_2!E569</f>
        <v>0</v>
      </c>
      <c r="BG567" s="29">
        <f>[1]BD_2!BA569</f>
        <v>0</v>
      </c>
      <c r="BH567" s="23">
        <f>[1]BD_2!CF569</f>
        <v>0</v>
      </c>
      <c r="BI567" s="23">
        <f>+COUNTIF(Tabla3[[#This Row],[VALOR REDUCIDO]:[TOTAL TIEMPO PRORROGADO EN DÍAS
]],"&lt;&gt;0")</f>
        <v>0</v>
      </c>
      <c r="BJ567" s="23" t="str">
        <f>+[1]BD_2!CG569</f>
        <v>2 NO</v>
      </c>
      <c r="BK567" s="26" t="str">
        <f>[1]BD_2!CL569</f>
        <v>2 NO</v>
      </c>
      <c r="BL567" s="23" t="s">
        <v>98</v>
      </c>
      <c r="BM567">
        <f t="shared" si="44"/>
        <v>322</v>
      </c>
      <c r="BN567" s="36">
        <f t="shared" si="45"/>
        <v>45334</v>
      </c>
      <c r="BO567" s="36">
        <f t="shared" si="46"/>
        <v>45656</v>
      </c>
      <c r="BP567" s="37" t="e">
        <f>IF(((#REF!-$BN567)/($BO567-$BN567))&gt;=100%,100%,((#REF!-$BN567)/($BO567-$BN567)))</f>
        <v>#REF!</v>
      </c>
      <c r="BQ567" s="29">
        <f t="shared" si="47"/>
        <v>85066667</v>
      </c>
      <c r="BR567" s="23" t="e">
        <f>+IF(BK567="1 SI","FINALIZADO",IF($BO567&lt;=#REF!,"FINALIZADO","EJECUCIÓN"))</f>
        <v>#REF!</v>
      </c>
      <c r="BS567" s="23">
        <v>85066667</v>
      </c>
      <c r="BT567" s="23">
        <f>+Tabla3[[#This Row],[VALOR TOTAL DE CONTRATO (ANTES DE LIQUIDACIÓN - LIBERACIÓN DE SALDOS)]]-Tabla3[[#This Row],[RECURSO TOTALES DESEMBOLSADOS]]</f>
        <v>0</v>
      </c>
      <c r="BU567" s="66"/>
      <c r="BW567" s="23" t="s">
        <v>98</v>
      </c>
      <c r="BX567" s="23" t="str">
        <f t="shared" si="43"/>
        <v>febrero</v>
      </c>
      <c r="BY567" s="23" t="s">
        <v>113</v>
      </c>
      <c r="BZ567" s="23" t="s">
        <v>113</v>
      </c>
      <c r="CA567" s="23" t="s">
        <v>113</v>
      </c>
      <c r="CB567" t="s">
        <v>117</v>
      </c>
      <c r="CC567" t="s">
        <v>118</v>
      </c>
    </row>
    <row r="568" spans="1:81" x14ac:dyDescent="0.25">
      <c r="A568" s="23">
        <v>2024</v>
      </c>
      <c r="B568" s="25">
        <v>539</v>
      </c>
      <c r="C568" s="23" t="s">
        <v>87</v>
      </c>
      <c r="D568" t="s">
        <v>88</v>
      </c>
      <c r="E568" t="s">
        <v>89</v>
      </c>
      <c r="F568" t="s">
        <v>90</v>
      </c>
      <c r="G568" t="s">
        <v>91</v>
      </c>
      <c r="H568" s="23" t="s">
        <v>92</v>
      </c>
      <c r="I568" s="23" t="s">
        <v>119</v>
      </c>
      <c r="J568" t="s">
        <v>4105</v>
      </c>
      <c r="K568" s="23" t="s">
        <v>95</v>
      </c>
      <c r="L568" s="20" t="s">
        <v>1175</v>
      </c>
      <c r="M568" s="28" t="s">
        <v>4106</v>
      </c>
      <c r="N568" s="23"/>
      <c r="O568" s="23" t="s">
        <v>98</v>
      </c>
      <c r="P568" s="20" t="s">
        <v>4107</v>
      </c>
      <c r="Q568" s="20" t="s">
        <v>269</v>
      </c>
      <c r="R568" t="s">
        <v>4108</v>
      </c>
      <c r="S568" t="s">
        <v>4109</v>
      </c>
      <c r="T568" t="s">
        <v>4110</v>
      </c>
      <c r="U568" s="29">
        <v>86284000</v>
      </c>
      <c r="V568" s="29">
        <v>86284000</v>
      </c>
      <c r="W568" s="60">
        <v>8140000</v>
      </c>
      <c r="X568" s="60">
        <v>0</v>
      </c>
      <c r="Y568" s="23" t="s">
        <v>104</v>
      </c>
      <c r="Z568" t="s">
        <v>98</v>
      </c>
      <c r="AA568" t="s">
        <v>105</v>
      </c>
      <c r="AB568" s="30">
        <f>+Tabla3[[#This Row],[VALOR DEL CONTRATO
(EN NUMEROS)]]-Tabla3[[#This Row],[VALOR RECURSOS (MADS/FONAM)]]</f>
        <v>0</v>
      </c>
      <c r="AC568" s="30"/>
      <c r="AD568" s="30"/>
      <c r="AE568" s="24">
        <v>5524</v>
      </c>
      <c r="AF568" s="61">
        <v>45295</v>
      </c>
      <c r="AG568">
        <v>87824</v>
      </c>
      <c r="AH568" s="53">
        <v>45335</v>
      </c>
      <c r="AI568" s="32" t="s">
        <v>106</v>
      </c>
      <c r="AJ568" t="s">
        <v>940</v>
      </c>
      <c r="AK568" s="33"/>
      <c r="AL568" t="s">
        <v>98</v>
      </c>
      <c r="AM568" s="26">
        <v>45334</v>
      </c>
      <c r="AN568" s="23" t="s">
        <v>108</v>
      </c>
      <c r="AO568" s="23" t="s">
        <v>108</v>
      </c>
      <c r="AP568" t="s">
        <v>109</v>
      </c>
      <c r="AQ568" t="s">
        <v>941</v>
      </c>
      <c r="AR568" t="s">
        <v>942</v>
      </c>
      <c r="AS568" t="s">
        <v>269</v>
      </c>
      <c r="AT568" s="23">
        <v>80111600</v>
      </c>
      <c r="AU568" s="41" t="s">
        <v>4111</v>
      </c>
      <c r="AV568" s="23" t="s">
        <v>113</v>
      </c>
      <c r="AW568" s="20" t="s">
        <v>114</v>
      </c>
      <c r="AX568" s="26">
        <v>45334</v>
      </c>
      <c r="AY568" s="23" t="s">
        <v>115</v>
      </c>
      <c r="AZ568" s="26">
        <v>45334</v>
      </c>
      <c r="BA568" s="26">
        <v>45335</v>
      </c>
      <c r="BB568" s="62">
        <v>45656</v>
      </c>
      <c r="BC568" s="35">
        <f>+Tabla3[[#This Row],[FECHA TERMINACION
(INICIAL)]]-Tabla3[[#This Row],[FECHA INICIO]]</f>
        <v>321</v>
      </c>
      <c r="BD568" s="65">
        <f>+Tabla3[[#This Row],[PLAZO DE EJECUCIÓN EN DÍAS (INICIAL)]]/30</f>
        <v>10.7</v>
      </c>
      <c r="BE568" t="s">
        <v>4112</v>
      </c>
      <c r="BF568" s="29">
        <f>+[1]BD_2!E570</f>
        <v>0</v>
      </c>
      <c r="BG568" s="29">
        <f>[1]BD_2!BA570</f>
        <v>0</v>
      </c>
      <c r="BH568" s="23">
        <f>[1]BD_2!CF570</f>
        <v>0</v>
      </c>
      <c r="BI568" s="23">
        <f>+COUNTIF(Tabla3[[#This Row],[VALOR REDUCIDO]:[TOTAL TIEMPO PRORROGADO EN DÍAS
]],"&lt;&gt;0")</f>
        <v>0</v>
      </c>
      <c r="BJ568" s="23" t="str">
        <f>+[1]BD_2!CG570</f>
        <v>2 NO</v>
      </c>
      <c r="BK568" s="26" t="str">
        <f>[1]BD_2!CL570</f>
        <v>2 NO</v>
      </c>
      <c r="BL568" s="23" t="s">
        <v>98</v>
      </c>
      <c r="BM568">
        <f t="shared" si="44"/>
        <v>321</v>
      </c>
      <c r="BN568" s="36">
        <f t="shared" si="45"/>
        <v>45335</v>
      </c>
      <c r="BO568" s="36">
        <f t="shared" si="46"/>
        <v>45656</v>
      </c>
      <c r="BP568" s="37" t="e">
        <f>IF(((#REF!-$BN568)/($BO568-$BN568))&gt;=100%,100%,((#REF!-$BN568)/($BO568-$BN568)))</f>
        <v>#REF!</v>
      </c>
      <c r="BQ568" s="29">
        <f t="shared" si="47"/>
        <v>86284000</v>
      </c>
      <c r="BR568" s="23" t="e">
        <f>+IF(BK568="1 SI","FINALIZADO",IF($BO568&lt;=#REF!,"FINALIZADO","EJECUCIÓN"))</f>
        <v>#REF!</v>
      </c>
      <c r="BS568" s="23">
        <v>86284000</v>
      </c>
      <c r="BT568" s="23">
        <f>+Tabla3[[#This Row],[VALOR TOTAL DE CONTRATO (ANTES DE LIQUIDACIÓN - LIBERACIÓN DE SALDOS)]]-Tabla3[[#This Row],[RECURSO TOTALES DESEMBOLSADOS]]</f>
        <v>0</v>
      </c>
      <c r="BU568" s="66"/>
      <c r="BW568" s="23" t="s">
        <v>98</v>
      </c>
      <c r="BX568" s="23" t="str">
        <f t="shared" si="43"/>
        <v>febrero</v>
      </c>
      <c r="BY568" s="23" t="s">
        <v>113</v>
      </c>
      <c r="BZ568" s="23" t="s">
        <v>113</v>
      </c>
      <c r="CA568" s="23" t="s">
        <v>113</v>
      </c>
      <c r="CB568" t="s">
        <v>117</v>
      </c>
      <c r="CC568" t="s">
        <v>118</v>
      </c>
    </row>
    <row r="569" spans="1:81" x14ac:dyDescent="0.25">
      <c r="A569" s="23">
        <v>2024</v>
      </c>
      <c r="B569" s="25">
        <v>540</v>
      </c>
      <c r="C569" s="23" t="s">
        <v>87</v>
      </c>
      <c r="D569" t="s">
        <v>88</v>
      </c>
      <c r="E569" t="s">
        <v>89</v>
      </c>
      <c r="F569" t="s">
        <v>90</v>
      </c>
      <c r="G569" t="s">
        <v>91</v>
      </c>
      <c r="H569" s="23" t="s">
        <v>92</v>
      </c>
      <c r="I569" s="23" t="s">
        <v>119</v>
      </c>
      <c r="J569" t="s">
        <v>4113</v>
      </c>
      <c r="K569" s="23" t="s">
        <v>95</v>
      </c>
      <c r="L569" s="20" t="s">
        <v>4114</v>
      </c>
      <c r="M569" s="28" t="s">
        <v>4115</v>
      </c>
      <c r="N569" s="23"/>
      <c r="O569" s="23" t="s">
        <v>98</v>
      </c>
      <c r="P569" s="20" t="s">
        <v>764</v>
      </c>
      <c r="Q569" s="20" t="s">
        <v>764</v>
      </c>
      <c r="R569" t="s">
        <v>4116</v>
      </c>
      <c r="S569" t="s">
        <v>4117</v>
      </c>
      <c r="T569" t="s">
        <v>4118</v>
      </c>
      <c r="U569" s="29">
        <v>116550000</v>
      </c>
      <c r="V569" s="29">
        <v>116550000</v>
      </c>
      <c r="W569" s="60">
        <v>11100000</v>
      </c>
      <c r="X569" s="60">
        <v>0</v>
      </c>
      <c r="Y569" s="23" t="s">
        <v>104</v>
      </c>
      <c r="Z569" t="s">
        <v>98</v>
      </c>
      <c r="AA569" t="s">
        <v>105</v>
      </c>
      <c r="AB569" s="30">
        <f>+Tabla3[[#This Row],[VALOR DEL CONTRATO
(EN NUMEROS)]]-Tabla3[[#This Row],[VALOR RECURSOS (MADS/FONAM)]]</f>
        <v>0</v>
      </c>
      <c r="AC569" s="30"/>
      <c r="AD569" s="30"/>
      <c r="AE569" s="24">
        <v>7824</v>
      </c>
      <c r="AF569" s="61">
        <v>45296</v>
      </c>
      <c r="AG569">
        <v>79824</v>
      </c>
      <c r="AH569" s="53">
        <v>45331</v>
      </c>
      <c r="AI569" s="32" t="s">
        <v>106</v>
      </c>
      <c r="AJ569" t="s">
        <v>779</v>
      </c>
      <c r="AK569" s="33"/>
      <c r="AL569" t="s">
        <v>98</v>
      </c>
      <c r="AM569" s="26">
        <v>45330</v>
      </c>
      <c r="AN569" s="23" t="s">
        <v>108</v>
      </c>
      <c r="AO569" s="23" t="s">
        <v>108</v>
      </c>
      <c r="AP569" t="s">
        <v>109</v>
      </c>
      <c r="AQ569" t="s">
        <v>769</v>
      </c>
      <c r="AR569" t="s">
        <v>770</v>
      </c>
      <c r="AS569" t="s">
        <v>771</v>
      </c>
      <c r="AT569" s="23">
        <v>80111600</v>
      </c>
      <c r="AU569" s="20" t="s">
        <v>4119</v>
      </c>
      <c r="AV569" s="23" t="s">
        <v>113</v>
      </c>
      <c r="AW569" s="20" t="s">
        <v>114</v>
      </c>
      <c r="AX569" s="53">
        <v>45330</v>
      </c>
      <c r="AY569" s="23" t="s">
        <v>115</v>
      </c>
      <c r="AZ569" s="53">
        <v>45330</v>
      </c>
      <c r="BA569" s="26">
        <v>45331</v>
      </c>
      <c r="BB569" s="62">
        <v>45649</v>
      </c>
      <c r="BC569" s="35">
        <f>+Tabla3[[#This Row],[FECHA TERMINACION
(INICIAL)]]-Tabla3[[#This Row],[FECHA INICIO]]</f>
        <v>318</v>
      </c>
      <c r="BD569" s="65">
        <f>+Tabla3[[#This Row],[PLAZO DE EJECUCIÓN EN DÍAS (INICIAL)]]/30</f>
        <v>10.6</v>
      </c>
      <c r="BE569" t="s">
        <v>4120</v>
      </c>
      <c r="BF569" s="29">
        <f>+[1]BD_2!E571</f>
        <v>0</v>
      </c>
      <c r="BG569" s="29">
        <f>[1]BD_2!BA571</f>
        <v>0</v>
      </c>
      <c r="BH569" s="23">
        <f>[1]BD_2!CF571</f>
        <v>0</v>
      </c>
      <c r="BI569" s="23">
        <f>+COUNTIF(Tabla3[[#This Row],[VALOR REDUCIDO]:[TOTAL TIEMPO PRORROGADO EN DÍAS
]],"&lt;&gt;0")</f>
        <v>0</v>
      </c>
      <c r="BJ569" s="23" t="str">
        <f>+[1]BD_2!CG571</f>
        <v>2 NO</v>
      </c>
      <c r="BK569" s="26" t="str">
        <f>[1]BD_2!CL571</f>
        <v>2 NO</v>
      </c>
      <c r="BL569" s="23" t="s">
        <v>98</v>
      </c>
      <c r="BM569">
        <f t="shared" si="44"/>
        <v>318</v>
      </c>
      <c r="BN569" s="36">
        <f t="shared" si="45"/>
        <v>45331</v>
      </c>
      <c r="BO569" s="36">
        <f t="shared" si="46"/>
        <v>45649</v>
      </c>
      <c r="BP569" s="37" t="e">
        <f>IF(((#REF!-$BN569)/($BO569-$BN569))&gt;=100%,100%,((#REF!-$BN569)/($BO569-$BN569)))</f>
        <v>#REF!</v>
      </c>
      <c r="BQ569" s="29">
        <f t="shared" si="47"/>
        <v>116550000</v>
      </c>
      <c r="BR569" s="23" t="e">
        <f>+IF(BK569="1 SI","FINALIZADO",IF($BO569&lt;=#REF!,"FINALIZADO","EJECUCIÓN"))</f>
        <v>#REF!</v>
      </c>
      <c r="BS569" s="23">
        <v>116550000</v>
      </c>
      <c r="BT569" s="23">
        <f>+Tabla3[[#This Row],[VALOR TOTAL DE CONTRATO (ANTES DE LIQUIDACIÓN - LIBERACIÓN DE SALDOS)]]-Tabla3[[#This Row],[RECURSO TOTALES DESEMBOLSADOS]]</f>
        <v>0</v>
      </c>
      <c r="BU569" s="66"/>
      <c r="BW569" s="23" t="s">
        <v>98</v>
      </c>
      <c r="BX569" s="23" t="str">
        <f t="shared" si="43"/>
        <v>febrero</v>
      </c>
      <c r="BY569" s="23" t="s">
        <v>113</v>
      </c>
      <c r="BZ569" s="23" t="s">
        <v>113</v>
      </c>
      <c r="CA569" s="23" t="s">
        <v>113</v>
      </c>
      <c r="CB569" t="s">
        <v>117</v>
      </c>
      <c r="CC569" t="s">
        <v>118</v>
      </c>
    </row>
    <row r="570" spans="1:81" x14ac:dyDescent="0.25">
      <c r="A570" s="23">
        <v>2024</v>
      </c>
      <c r="B570" s="25">
        <v>541</v>
      </c>
      <c r="C570" s="23" t="s">
        <v>87</v>
      </c>
      <c r="D570" t="s">
        <v>88</v>
      </c>
      <c r="E570" t="s">
        <v>89</v>
      </c>
      <c r="F570" t="s">
        <v>90</v>
      </c>
      <c r="G570" t="s">
        <v>91</v>
      </c>
      <c r="H570" s="23" t="s">
        <v>92</v>
      </c>
      <c r="I570" s="23" t="s">
        <v>93</v>
      </c>
      <c r="J570" t="s">
        <v>4121</v>
      </c>
      <c r="K570" s="23" t="s">
        <v>95</v>
      </c>
      <c r="L570" s="20" t="s">
        <v>4122</v>
      </c>
      <c r="M570" s="28" t="s">
        <v>4123</v>
      </c>
      <c r="N570" s="23"/>
      <c r="O570" s="23" t="s">
        <v>98</v>
      </c>
      <c r="P570" s="20" t="s">
        <v>693</v>
      </c>
      <c r="Q570" s="20" t="s">
        <v>693</v>
      </c>
      <c r="R570" t="s">
        <v>4124</v>
      </c>
      <c r="S570" t="s">
        <v>4125</v>
      </c>
      <c r="T570" s="29" t="s">
        <v>4126</v>
      </c>
      <c r="U570" s="29">
        <v>50400000</v>
      </c>
      <c r="V570" s="29">
        <v>50400000</v>
      </c>
      <c r="W570" s="60">
        <v>4800000</v>
      </c>
      <c r="X570" s="60">
        <v>0</v>
      </c>
      <c r="Y570" s="23" t="s">
        <v>104</v>
      </c>
      <c r="Z570" t="s">
        <v>98</v>
      </c>
      <c r="AA570" t="s">
        <v>105</v>
      </c>
      <c r="AB570" s="30">
        <f>+Tabla3[[#This Row],[VALOR DEL CONTRATO
(EN NUMEROS)]]-Tabla3[[#This Row],[VALOR RECURSOS (MADS/FONAM)]]</f>
        <v>0</v>
      </c>
      <c r="AC570" s="30"/>
      <c r="AD570" s="30"/>
      <c r="AE570" s="24">
        <v>3524</v>
      </c>
      <c r="AF570" s="61">
        <v>45294</v>
      </c>
      <c r="AG570">
        <v>82124</v>
      </c>
      <c r="AH570" s="53">
        <v>45334</v>
      </c>
      <c r="AI570" s="32" t="s">
        <v>106</v>
      </c>
      <c r="AJ570" t="s">
        <v>697</v>
      </c>
      <c r="AK570" s="33"/>
      <c r="AL570" t="s">
        <v>98</v>
      </c>
      <c r="AM570" s="26">
        <v>45330</v>
      </c>
      <c r="AN570" s="23" t="s">
        <v>108</v>
      </c>
      <c r="AO570" s="23" t="s">
        <v>108</v>
      </c>
      <c r="AP570" t="s">
        <v>109</v>
      </c>
      <c r="AQ570" t="s">
        <v>698</v>
      </c>
      <c r="AR570" t="s">
        <v>699</v>
      </c>
      <c r="AS570" t="s">
        <v>700</v>
      </c>
      <c r="AT570" s="23">
        <v>80111600</v>
      </c>
      <c r="AU570" s="20" t="s">
        <v>4127</v>
      </c>
      <c r="AV570" s="23" t="s">
        <v>113</v>
      </c>
      <c r="AW570" s="20" t="s">
        <v>114</v>
      </c>
      <c r="AX570" s="53">
        <v>45330</v>
      </c>
      <c r="AY570" s="23" t="s">
        <v>115</v>
      </c>
      <c r="AZ570" s="53">
        <v>45330</v>
      </c>
      <c r="BA570" s="26">
        <v>45334</v>
      </c>
      <c r="BB570" s="62">
        <v>45565</v>
      </c>
      <c r="BC570" s="35">
        <f>+Tabla3[[#This Row],[FECHA TERMINACION
(INICIAL)]]-Tabla3[[#This Row],[FECHA INICIO]]</f>
        <v>231</v>
      </c>
      <c r="BD570" s="65">
        <f>+Tabla3[[#This Row],[PLAZO DE EJECUCIÓN EN DÍAS (INICIAL)]]/30</f>
        <v>7.7</v>
      </c>
      <c r="BE570" t="s">
        <v>4128</v>
      </c>
      <c r="BF570" s="29">
        <f>+[1]BD_2!E572</f>
        <v>0</v>
      </c>
      <c r="BG570" s="29">
        <f>[1]BD_2!BA572</f>
        <v>0</v>
      </c>
      <c r="BH570" s="23">
        <f>[1]BD_2!CF572</f>
        <v>0</v>
      </c>
      <c r="BI570" s="23">
        <f>+COUNTIF(Tabla3[[#This Row],[VALOR REDUCIDO]:[TOTAL TIEMPO PRORROGADO EN DÍAS
]],"&lt;&gt;0")</f>
        <v>0</v>
      </c>
      <c r="BJ570" s="23" t="str">
        <f>+[1]BD_2!CG572</f>
        <v>2 NO</v>
      </c>
      <c r="BK570" s="26" t="str">
        <f>[1]BD_2!CL572</f>
        <v>2 NO</v>
      </c>
      <c r="BL570" s="23" t="s">
        <v>113</v>
      </c>
      <c r="BM570">
        <f t="shared" si="44"/>
        <v>231</v>
      </c>
      <c r="BN570" s="36">
        <f t="shared" si="45"/>
        <v>45334</v>
      </c>
      <c r="BO570" s="36">
        <f t="shared" si="46"/>
        <v>45565</v>
      </c>
      <c r="BP570" s="37" t="e">
        <f>IF(((#REF!-$BN570)/($BO570-$BN570))&gt;=100%,100%,((#REF!-$BN570)/($BO570-$BN570)))</f>
        <v>#REF!</v>
      </c>
      <c r="BQ570" s="29">
        <f t="shared" si="47"/>
        <v>50400000</v>
      </c>
      <c r="BR570" s="23" t="e">
        <f>+IF(BK570="1 SI","FINALIZADO",IF($BO570&lt;=#REF!,"FINALIZADO","EJECUCIÓN"))</f>
        <v>#REF!</v>
      </c>
      <c r="BS570" s="23">
        <v>36640000</v>
      </c>
      <c r="BT570" s="23">
        <f>+Tabla3[[#This Row],[VALOR TOTAL DE CONTRATO (ANTES DE LIQUIDACIÓN - LIBERACIÓN DE SALDOS)]]-Tabla3[[#This Row],[RECURSO TOTALES DESEMBOLSADOS]]</f>
        <v>13760000</v>
      </c>
      <c r="BU570" s="66"/>
      <c r="BW570" s="23" t="s">
        <v>98</v>
      </c>
      <c r="BX570" s="23" t="str">
        <f t="shared" si="43"/>
        <v>febrero</v>
      </c>
      <c r="BY570" s="23" t="s">
        <v>113</v>
      </c>
      <c r="BZ570" s="23" t="s">
        <v>113</v>
      </c>
      <c r="CA570" s="23" t="s">
        <v>113</v>
      </c>
      <c r="CB570" t="s">
        <v>117</v>
      </c>
      <c r="CC570" t="s">
        <v>118</v>
      </c>
    </row>
    <row r="571" spans="1:81" x14ac:dyDescent="0.25">
      <c r="A571" s="23">
        <v>2024</v>
      </c>
      <c r="B571" s="25" t="s">
        <v>4129</v>
      </c>
      <c r="C571" s="23" t="s">
        <v>87</v>
      </c>
      <c r="D571" t="s">
        <v>88</v>
      </c>
      <c r="E571" t="s">
        <v>89</v>
      </c>
      <c r="F571" t="s">
        <v>90</v>
      </c>
      <c r="G571" t="s">
        <v>91</v>
      </c>
      <c r="H571" s="23" t="s">
        <v>92</v>
      </c>
      <c r="I571" s="23" t="s">
        <v>93</v>
      </c>
      <c r="J571" t="s">
        <v>4130</v>
      </c>
      <c r="K571" s="23" t="s">
        <v>95</v>
      </c>
      <c r="L571" s="20" t="s">
        <v>2233</v>
      </c>
      <c r="M571" s="28" t="s">
        <v>4131</v>
      </c>
      <c r="N571" s="23"/>
      <c r="O571" s="23" t="s">
        <v>98</v>
      </c>
      <c r="P571" s="20" t="s">
        <v>693</v>
      </c>
      <c r="Q571" s="20" t="s">
        <v>693</v>
      </c>
      <c r="R571" t="s">
        <v>4124</v>
      </c>
      <c r="S571" t="s">
        <v>4125</v>
      </c>
      <c r="T571" s="29" t="s">
        <v>4132</v>
      </c>
      <c r="U571" s="29">
        <v>13760000</v>
      </c>
      <c r="V571" s="29">
        <v>13760000</v>
      </c>
      <c r="W571" s="60">
        <v>4800000</v>
      </c>
      <c r="X571" s="60">
        <v>0</v>
      </c>
      <c r="Y571" s="23" t="s">
        <v>104</v>
      </c>
      <c r="Z571" t="s">
        <v>98</v>
      </c>
      <c r="AA571" t="s">
        <v>105</v>
      </c>
      <c r="AB571" s="30">
        <f>+Tabla3[[#This Row],[VALOR DEL CONTRATO
(EN NUMEROS)]]-Tabla3[[#This Row],[VALOR RECURSOS (MADS/FONAM)]]</f>
        <v>0</v>
      </c>
      <c r="AC571" s="30"/>
      <c r="AD571" s="30"/>
      <c r="AE571" s="24">
        <v>3524</v>
      </c>
      <c r="AF571" s="61">
        <v>45294</v>
      </c>
      <c r="AG571">
        <v>537824</v>
      </c>
      <c r="AH571" s="53">
        <v>45566</v>
      </c>
      <c r="AI571" s="32" t="s">
        <v>106</v>
      </c>
      <c r="AJ571" t="s">
        <v>697</v>
      </c>
      <c r="AK571" s="33"/>
      <c r="AL571" t="s">
        <v>98</v>
      </c>
      <c r="AM571" s="26">
        <v>45566</v>
      </c>
      <c r="AN571" s="23" t="s">
        <v>108</v>
      </c>
      <c r="AO571" s="23" t="s">
        <v>108</v>
      </c>
      <c r="AP571" t="s">
        <v>109</v>
      </c>
      <c r="AQ571" t="s">
        <v>698</v>
      </c>
      <c r="AR571" t="s">
        <v>699</v>
      </c>
      <c r="AS571" t="s">
        <v>700</v>
      </c>
      <c r="AT571" s="23">
        <v>80111600</v>
      </c>
      <c r="AU571" s="20" t="s">
        <v>4127</v>
      </c>
      <c r="AV571" s="23" t="s">
        <v>113</v>
      </c>
      <c r="AW571" s="20" t="s">
        <v>114</v>
      </c>
      <c r="AX571" s="53">
        <v>45565</v>
      </c>
      <c r="AY571" s="23" t="s">
        <v>115</v>
      </c>
      <c r="AZ571" s="53">
        <v>45565</v>
      </c>
      <c r="BA571" s="26">
        <v>45566</v>
      </c>
      <c r="BB571" s="62">
        <v>45652</v>
      </c>
      <c r="BC571" s="35">
        <f>+Tabla3[[#This Row],[FECHA TERMINACION
(INICIAL)]]-Tabla3[[#This Row],[FECHA INICIO]]</f>
        <v>86</v>
      </c>
      <c r="BD571" s="65">
        <f>+Tabla3[[#This Row],[PLAZO DE EJECUCIÓN EN DÍAS (INICIAL)]]/30</f>
        <v>2.8666666666666667</v>
      </c>
      <c r="BE571" t="s">
        <v>4133</v>
      </c>
      <c r="BF571" s="29">
        <f>+[1]BD_2!E573</f>
        <v>0</v>
      </c>
      <c r="BG571" s="29">
        <f>[1]BD_2!BA573</f>
        <v>0</v>
      </c>
      <c r="BH571" s="23">
        <f>[1]BD_2!CF573</f>
        <v>0</v>
      </c>
      <c r="BI571" s="23">
        <f>+COUNTIF(Tabla3[[#This Row],[VALOR REDUCIDO]:[TOTAL TIEMPO PRORROGADO EN DÍAS
]],"&lt;&gt;0")</f>
        <v>0</v>
      </c>
      <c r="BJ571" s="23">
        <f>+[1]BD_2!CG573</f>
        <v>0</v>
      </c>
      <c r="BK571" s="26">
        <f>[1]BD_2!CL573</f>
        <v>0</v>
      </c>
      <c r="BL571" s="23" t="s">
        <v>98</v>
      </c>
      <c r="BM571">
        <f>$BO571-$BN571</f>
        <v>86</v>
      </c>
      <c r="BN571" s="36">
        <f>$BA571</f>
        <v>45566</v>
      </c>
      <c r="BO571" s="36">
        <f>$BB571+$BH571</f>
        <v>45652</v>
      </c>
      <c r="BP571" s="37" t="e">
        <f>IF(((#REF!-$BN571)/($BO571-$BN571))&gt;=100%,100%,((#REF!-$BN571)/($BO571-$BN571)))</f>
        <v>#REF!</v>
      </c>
      <c r="BQ571" s="60">
        <f t="shared" si="47"/>
        <v>13760000</v>
      </c>
      <c r="BR571" s="23" t="e">
        <f>+IF(BK571="1 SI","FINALIZADO",IF($BO571&lt;=#REF!,"FINALIZADO","EJECUCIÓN"))</f>
        <v>#REF!</v>
      </c>
      <c r="BS571" s="23">
        <v>13760000</v>
      </c>
      <c r="BT571" s="23">
        <f>+Tabla3[[#This Row],[VALOR TOTAL DE CONTRATO (ANTES DE LIQUIDACIÓN - LIBERACIÓN DE SALDOS)]]-Tabla3[[#This Row],[RECURSO TOTALES DESEMBOLSADOS]]</f>
        <v>0</v>
      </c>
      <c r="BU571" s="66"/>
      <c r="BW571" s="23" t="s">
        <v>98</v>
      </c>
      <c r="BX571" s="23" t="str">
        <f t="shared" si="43"/>
        <v>octubre</v>
      </c>
      <c r="BY571" s="23" t="s">
        <v>113</v>
      </c>
      <c r="BZ571" s="23" t="s">
        <v>113</v>
      </c>
      <c r="CA571" s="23" t="s">
        <v>113</v>
      </c>
      <c r="CB571" t="s">
        <v>117</v>
      </c>
      <c r="CC571" t="s">
        <v>118</v>
      </c>
    </row>
    <row r="572" spans="1:81" x14ac:dyDescent="0.25">
      <c r="A572" s="23">
        <v>2024</v>
      </c>
      <c r="B572" s="25">
        <v>542</v>
      </c>
      <c r="C572" s="23" t="s">
        <v>87</v>
      </c>
      <c r="D572" t="s">
        <v>88</v>
      </c>
      <c r="E572" t="s">
        <v>89</v>
      </c>
      <c r="F572" t="s">
        <v>90</v>
      </c>
      <c r="G572" t="s">
        <v>91</v>
      </c>
      <c r="H572" s="23" t="s">
        <v>92</v>
      </c>
      <c r="I572" s="23" t="s">
        <v>119</v>
      </c>
      <c r="J572" t="s">
        <v>4134</v>
      </c>
      <c r="K572" s="23" t="s">
        <v>95</v>
      </c>
      <c r="L572" s="20" t="s">
        <v>4135</v>
      </c>
      <c r="M572" s="28" t="s">
        <v>4136</v>
      </c>
      <c r="N572" s="23"/>
      <c r="O572" s="23" t="s">
        <v>98</v>
      </c>
      <c r="P572" s="20" t="s">
        <v>2185</v>
      </c>
      <c r="Q572" s="20" t="s">
        <v>2185</v>
      </c>
      <c r="R572" t="s">
        <v>4137</v>
      </c>
      <c r="S572" t="s">
        <v>4138</v>
      </c>
      <c r="T572" t="s">
        <v>4139</v>
      </c>
      <c r="U572" s="29">
        <v>94500000</v>
      </c>
      <c r="V572" s="29">
        <v>94500000</v>
      </c>
      <c r="W572" s="60">
        <v>9000000</v>
      </c>
      <c r="X572" s="60">
        <v>0</v>
      </c>
      <c r="Y572" s="23" t="s">
        <v>104</v>
      </c>
      <c r="Z572" t="s">
        <v>98</v>
      </c>
      <c r="AA572" t="s">
        <v>105</v>
      </c>
      <c r="AB572" s="30"/>
      <c r="AC572" s="30"/>
      <c r="AD572" s="30"/>
      <c r="AE572" s="24">
        <v>7224</v>
      </c>
      <c r="AF572" s="61">
        <v>45295</v>
      </c>
      <c r="AG572">
        <v>110524</v>
      </c>
      <c r="AH572" s="53">
        <v>45342</v>
      </c>
      <c r="AI572" s="32" t="s">
        <v>106</v>
      </c>
      <c r="AJ572" t="s">
        <v>2189</v>
      </c>
      <c r="AK572" s="33"/>
      <c r="AL572" t="s">
        <v>98</v>
      </c>
      <c r="AM572" s="26">
        <v>45334</v>
      </c>
      <c r="AN572" s="23" t="s">
        <v>108</v>
      </c>
      <c r="AO572" s="23" t="s">
        <v>108</v>
      </c>
      <c r="AP572" t="s">
        <v>109</v>
      </c>
      <c r="AQ572" t="s">
        <v>3813</v>
      </c>
      <c r="AR572" t="s">
        <v>3814</v>
      </c>
      <c r="AS572" t="s">
        <v>3815</v>
      </c>
      <c r="AT572" s="23">
        <v>80111600</v>
      </c>
      <c r="AU572" s="20" t="s">
        <v>4140</v>
      </c>
      <c r="AV572" s="23" t="s">
        <v>113</v>
      </c>
      <c r="AW572" s="20" t="s">
        <v>114</v>
      </c>
      <c r="AX572" s="53">
        <v>45334</v>
      </c>
      <c r="AY572" s="23" t="s">
        <v>144</v>
      </c>
      <c r="AZ572" s="53">
        <v>45334</v>
      </c>
      <c r="BA572" s="26">
        <v>45342</v>
      </c>
      <c r="BB572" s="62">
        <v>45656</v>
      </c>
      <c r="BC572" s="35">
        <f>+Tabla3[[#This Row],[FECHA TERMINACION
(INICIAL)]]-Tabla3[[#This Row],[FECHA INICIO]]</f>
        <v>314</v>
      </c>
      <c r="BD572" s="65">
        <f>+Tabla3[[#This Row],[PLAZO DE EJECUCIÓN EN DÍAS (INICIAL)]]/30</f>
        <v>10.466666666666667</v>
      </c>
      <c r="BE572" t="s">
        <v>4141</v>
      </c>
      <c r="BF572" s="29">
        <f>+[1]BD_2!E574</f>
        <v>666667</v>
      </c>
      <c r="BG572" s="29">
        <f>[1]BD_2!BA574</f>
        <v>0</v>
      </c>
      <c r="BH572" s="23">
        <f>[1]BD_2!CF574</f>
        <v>0</v>
      </c>
      <c r="BI572" s="23">
        <f>+COUNTIF(Tabla3[[#This Row],[VALOR REDUCIDO]:[TOTAL TIEMPO PRORROGADO EN DÍAS
]],"&lt;&gt;0")</f>
        <v>1</v>
      </c>
      <c r="BJ572" s="23" t="str">
        <f>+[1]BD_2!CG574</f>
        <v>2 NO</v>
      </c>
      <c r="BK572" s="26" t="str">
        <f>[1]BD_2!CL574</f>
        <v>2 NO</v>
      </c>
      <c r="BL572" s="23" t="s">
        <v>98</v>
      </c>
      <c r="BM572">
        <f t="shared" si="44"/>
        <v>314</v>
      </c>
      <c r="BN572" s="36">
        <f t="shared" si="45"/>
        <v>45342</v>
      </c>
      <c r="BO572" s="36">
        <f t="shared" si="46"/>
        <v>45656</v>
      </c>
      <c r="BP572" s="37" t="e">
        <f>IF(((#REF!-$BN572)/($BO572-$BN572))&gt;=100%,100%,((#REF!-$BN572)/($BO572-$BN572)))</f>
        <v>#REF!</v>
      </c>
      <c r="BQ572" s="29">
        <f t="shared" si="47"/>
        <v>93833333</v>
      </c>
      <c r="BR572" s="23" t="e">
        <f>+IF(BK572="1 SI","FINALIZADO",IF($BO572&lt;=#REF!,"FINALIZADO","EJECUCIÓN"))</f>
        <v>#REF!</v>
      </c>
      <c r="BS572" s="23">
        <v>93300000</v>
      </c>
      <c r="BT572" s="23">
        <f>+Tabla3[[#This Row],[VALOR TOTAL DE CONTRATO (ANTES DE LIQUIDACIÓN - LIBERACIÓN DE SALDOS)]]-Tabla3[[#This Row],[RECURSO TOTALES DESEMBOLSADOS]]</f>
        <v>533333</v>
      </c>
      <c r="BU572" s="66"/>
      <c r="BW572" s="23" t="s">
        <v>98</v>
      </c>
      <c r="BX572" s="23" t="str">
        <f t="shared" si="43"/>
        <v>febrero</v>
      </c>
      <c r="BY572" s="23" t="s">
        <v>113</v>
      </c>
      <c r="BZ572" s="23" t="s">
        <v>113</v>
      </c>
      <c r="CA572" s="23" t="s">
        <v>113</v>
      </c>
      <c r="CB572" t="s">
        <v>117</v>
      </c>
      <c r="CC572" t="s">
        <v>118</v>
      </c>
    </row>
    <row r="573" spans="1:81" x14ac:dyDescent="0.25">
      <c r="A573" s="23">
        <v>2024</v>
      </c>
      <c r="B573" s="25">
        <v>543</v>
      </c>
      <c r="C573" s="23" t="s">
        <v>87</v>
      </c>
      <c r="D573" t="s">
        <v>88</v>
      </c>
      <c r="E573" t="s">
        <v>89</v>
      </c>
      <c r="F573" t="s">
        <v>90</v>
      </c>
      <c r="G573" t="s">
        <v>91</v>
      </c>
      <c r="H573" s="23" t="s">
        <v>92</v>
      </c>
      <c r="I573" s="23" t="s">
        <v>119</v>
      </c>
      <c r="J573" t="s">
        <v>4142</v>
      </c>
      <c r="K573" s="23" t="s">
        <v>95</v>
      </c>
      <c r="L573" s="20" t="s">
        <v>1550</v>
      </c>
      <c r="M573" s="28" t="s">
        <v>4143</v>
      </c>
      <c r="N573" s="23"/>
      <c r="O573" s="23" t="s">
        <v>98</v>
      </c>
      <c r="P573" s="20" t="s">
        <v>2185</v>
      </c>
      <c r="Q573" s="20" t="s">
        <v>2185</v>
      </c>
      <c r="R573" t="s">
        <v>4144</v>
      </c>
      <c r="S573" t="s">
        <v>4145</v>
      </c>
      <c r="T573" t="s">
        <v>4139</v>
      </c>
      <c r="U573" s="29">
        <v>94500000</v>
      </c>
      <c r="V573" s="29">
        <v>94500000</v>
      </c>
      <c r="W573" s="60">
        <v>9000000</v>
      </c>
      <c r="X573" s="60">
        <v>0</v>
      </c>
      <c r="Y573" s="23" t="s">
        <v>104</v>
      </c>
      <c r="Z573" t="s">
        <v>98</v>
      </c>
      <c r="AA573" t="s">
        <v>105</v>
      </c>
      <c r="AB573" s="30">
        <f>+Tabla3[[#This Row],[VALOR DEL CONTRATO
(EN NUMEROS)]]-Tabla3[[#This Row],[VALOR RECURSOS (MADS/FONAM)]]</f>
        <v>0</v>
      </c>
      <c r="AC573" s="30"/>
      <c r="AD573" s="30"/>
      <c r="AE573" s="24">
        <v>7424</v>
      </c>
      <c r="AF573" s="61">
        <v>45295</v>
      </c>
      <c r="AG573">
        <v>115324</v>
      </c>
      <c r="AH573" s="53">
        <v>45344</v>
      </c>
      <c r="AI573" s="32" t="s">
        <v>106</v>
      </c>
      <c r="AJ573" t="s">
        <v>2653</v>
      </c>
      <c r="AK573" s="33"/>
      <c r="AL573" t="s">
        <v>98</v>
      </c>
      <c r="AM573" s="26">
        <v>45335</v>
      </c>
      <c r="AN573" s="23" t="s">
        <v>108</v>
      </c>
      <c r="AO573" s="23" t="s">
        <v>108</v>
      </c>
      <c r="AP573" t="s">
        <v>109</v>
      </c>
      <c r="AQ573" t="s">
        <v>2190</v>
      </c>
      <c r="AR573" t="s">
        <v>2191</v>
      </c>
      <c r="AS573" t="s">
        <v>2192</v>
      </c>
      <c r="AT573" s="23">
        <v>80111600</v>
      </c>
      <c r="AU573" s="41" t="s">
        <v>4146</v>
      </c>
      <c r="AV573" s="23" t="s">
        <v>113</v>
      </c>
      <c r="AW573" s="20" t="s">
        <v>114</v>
      </c>
      <c r="AX573" s="53">
        <v>45336</v>
      </c>
      <c r="AY573" s="23" t="s">
        <v>144</v>
      </c>
      <c r="AZ573" s="53">
        <v>45336</v>
      </c>
      <c r="BA573" s="26">
        <v>45344</v>
      </c>
      <c r="BB573" s="62">
        <v>45397</v>
      </c>
      <c r="BC573" s="35">
        <f>+Tabla3[[#This Row],[FECHA TERMINACION
(INICIAL)]]-Tabla3[[#This Row],[FECHA INICIO]]</f>
        <v>53</v>
      </c>
      <c r="BD573" s="65">
        <f>+Tabla3[[#This Row],[PLAZO DE EJECUCIÓN EN DÍAS (INICIAL)]]/30</f>
        <v>1.7666666666666666</v>
      </c>
      <c r="BE573" t="s">
        <v>4141</v>
      </c>
      <c r="BF573" s="29">
        <f>+[1]BD_2!E575</f>
        <v>1800000</v>
      </c>
      <c r="BG573" s="29">
        <f>[1]BD_2!BA575</f>
        <v>0</v>
      </c>
      <c r="BH573" s="23">
        <f>[1]BD_2!CF575</f>
        <v>0</v>
      </c>
      <c r="BI573" s="23">
        <f>+COUNTIF(Tabla3[[#This Row],[VALOR REDUCIDO]:[TOTAL TIEMPO PRORROGADO EN DÍAS
]],"&lt;&gt;0")</f>
        <v>1</v>
      </c>
      <c r="BJ573" s="23" t="str">
        <f>+[1]BD_2!CG575</f>
        <v>2 NO</v>
      </c>
      <c r="BK573" s="26" t="str">
        <f>[1]BD_2!CL575</f>
        <v>2 NO</v>
      </c>
      <c r="BL573" s="23" t="s">
        <v>113</v>
      </c>
      <c r="BM573">
        <f t="shared" si="44"/>
        <v>53</v>
      </c>
      <c r="BN573" s="36">
        <f t="shared" si="45"/>
        <v>45344</v>
      </c>
      <c r="BO573" s="36">
        <f t="shared" si="46"/>
        <v>45397</v>
      </c>
      <c r="BP573" s="37" t="e">
        <f>IF(((#REF!-$BN573)/($BO573-$BN573))&gt;=100%,100%,((#REF!-$BN573)/($BO573-$BN573)))</f>
        <v>#REF!</v>
      </c>
      <c r="BQ573" s="29">
        <f t="shared" si="47"/>
        <v>92700000</v>
      </c>
      <c r="BR573" s="23" t="e">
        <f>+IF(BK573="1 SI","FINALIZADO",IF($BO573&lt;=#REF!,"FINALIZADO","EJECUCIÓN"))</f>
        <v>#REF!</v>
      </c>
      <c r="BS573" s="23">
        <v>16200000</v>
      </c>
      <c r="BT573" s="23">
        <f>+Tabla3[[#This Row],[VALOR TOTAL DE CONTRATO (ANTES DE LIQUIDACIÓN - LIBERACIÓN DE SALDOS)]]-Tabla3[[#This Row],[RECURSO TOTALES DESEMBOLSADOS]]</f>
        <v>76500000</v>
      </c>
      <c r="BU573" s="66"/>
      <c r="BW573" s="23" t="s">
        <v>98</v>
      </c>
      <c r="BX573" s="23" t="str">
        <f t="shared" si="43"/>
        <v>febrero</v>
      </c>
      <c r="BY573" s="23" t="s">
        <v>113</v>
      </c>
      <c r="BZ573" s="23" t="s">
        <v>113</v>
      </c>
      <c r="CA573" s="23" t="s">
        <v>113</v>
      </c>
      <c r="CB573" t="s">
        <v>117</v>
      </c>
      <c r="CC573" t="s">
        <v>118</v>
      </c>
    </row>
    <row r="574" spans="1:81" x14ac:dyDescent="0.25">
      <c r="A574" s="23">
        <v>2024</v>
      </c>
      <c r="B574" s="25" t="s">
        <v>4147</v>
      </c>
      <c r="C574" s="23" t="s">
        <v>87</v>
      </c>
      <c r="D574" t="s">
        <v>88</v>
      </c>
      <c r="E574" t="s">
        <v>89</v>
      </c>
      <c r="F574" t="s">
        <v>90</v>
      </c>
      <c r="G574" t="s">
        <v>91</v>
      </c>
      <c r="H574" s="23" t="s">
        <v>92</v>
      </c>
      <c r="I574" s="23" t="s">
        <v>119</v>
      </c>
      <c r="J574" t="s">
        <v>4148</v>
      </c>
      <c r="K574" s="23" t="s">
        <v>95</v>
      </c>
      <c r="L574" s="20" t="s">
        <v>1550</v>
      </c>
      <c r="M574" s="28" t="s">
        <v>4149</v>
      </c>
      <c r="N574" s="23"/>
      <c r="O574" s="23" t="s">
        <v>98</v>
      </c>
      <c r="P574" s="20" t="s">
        <v>2185</v>
      </c>
      <c r="Q574" s="20" t="s">
        <v>2185</v>
      </c>
      <c r="R574" t="s">
        <v>4144</v>
      </c>
      <c r="S574" t="s">
        <v>4145</v>
      </c>
      <c r="T574" t="s">
        <v>4150</v>
      </c>
      <c r="U574" s="29">
        <v>76500000</v>
      </c>
      <c r="V574" s="29">
        <v>76500000</v>
      </c>
      <c r="W574" s="60">
        <v>9000000</v>
      </c>
      <c r="X574" s="60">
        <v>0</v>
      </c>
      <c r="Y574" s="23" t="s">
        <v>104</v>
      </c>
      <c r="Z574" t="s">
        <v>98</v>
      </c>
      <c r="AA574" t="s">
        <v>105</v>
      </c>
      <c r="AB574" s="30">
        <f>+Tabla3[[#This Row],[VALOR DEL CONTRATO
(EN NUMEROS)]]-Tabla3[[#This Row],[VALOR RECURSOS (MADS/FONAM)]]</f>
        <v>0</v>
      </c>
      <c r="AC574" s="30"/>
      <c r="AD574" s="30"/>
      <c r="AE574" s="24">
        <v>7424</v>
      </c>
      <c r="AF574" s="61">
        <v>45295</v>
      </c>
      <c r="AG574">
        <v>223424</v>
      </c>
      <c r="AH574" s="53">
        <v>45398</v>
      </c>
      <c r="AI574" s="32" t="s">
        <v>106</v>
      </c>
      <c r="AJ574" t="s">
        <v>2653</v>
      </c>
      <c r="AK574" s="33"/>
      <c r="AL574" t="s">
        <v>98</v>
      </c>
      <c r="AM574" s="26">
        <v>45398</v>
      </c>
      <c r="AN574" s="23" t="s">
        <v>108</v>
      </c>
      <c r="AO574" s="23" t="s">
        <v>108</v>
      </c>
      <c r="AP574" t="s">
        <v>109</v>
      </c>
      <c r="AQ574" t="s">
        <v>2190</v>
      </c>
      <c r="AR574" t="s">
        <v>2191</v>
      </c>
      <c r="AS574" t="s">
        <v>2192</v>
      </c>
      <c r="AT574" s="23">
        <v>80111600</v>
      </c>
      <c r="AU574" s="41" t="s">
        <v>4146</v>
      </c>
      <c r="AV574" s="23" t="s">
        <v>113</v>
      </c>
      <c r="AW574" s="20" t="s">
        <v>114</v>
      </c>
      <c r="AX574" s="53">
        <v>45398</v>
      </c>
      <c r="AY574" s="23" t="s">
        <v>144</v>
      </c>
      <c r="AZ574" s="53">
        <v>45398</v>
      </c>
      <c r="BA574" s="53">
        <v>45398</v>
      </c>
      <c r="BB574" s="62">
        <v>45656</v>
      </c>
      <c r="BC574" s="35">
        <f>+Tabla3[[#This Row],[FECHA TERMINACION
(INICIAL)]]-Tabla3[[#This Row],[FECHA INICIO]]</f>
        <v>258</v>
      </c>
      <c r="BD574" s="65">
        <f>+Tabla3[[#This Row],[PLAZO DE EJECUCIÓN EN DÍAS (INICIAL)]]/30</f>
        <v>8.6</v>
      </c>
      <c r="BE574" t="s">
        <v>4151</v>
      </c>
      <c r="BF574" s="29">
        <f>+[1]BD_2!E576</f>
        <v>0</v>
      </c>
      <c r="BG574" s="29">
        <f>[1]BD_2!BA576</f>
        <v>0</v>
      </c>
      <c r="BH574" s="23">
        <f>[1]BD_2!CF576</f>
        <v>0</v>
      </c>
      <c r="BI574" s="23">
        <f>+COUNTIF(Tabla3[[#This Row],[VALOR REDUCIDO]:[TOTAL TIEMPO PRORROGADO EN DÍAS
]],"&lt;&gt;0")</f>
        <v>0</v>
      </c>
      <c r="BJ574" s="23" t="str">
        <f>+[1]BD_2!CG576</f>
        <v>2 NO</v>
      </c>
      <c r="BK574" s="26" t="str">
        <f>[1]BD_2!CL576</f>
        <v>2 NO</v>
      </c>
      <c r="BL574" s="23" t="s">
        <v>98</v>
      </c>
      <c r="BM574">
        <f t="shared" si="44"/>
        <v>258</v>
      </c>
      <c r="BN574" s="36">
        <f t="shared" si="45"/>
        <v>45398</v>
      </c>
      <c r="BO574" s="36">
        <f t="shared" si="46"/>
        <v>45656</v>
      </c>
      <c r="BP574" s="37" t="e">
        <f>IF(((#REF!-$BN574)/($BO574-$BN574))&gt;=100%,100%,((#REF!-$BN574)/($BO574-$BN574)))</f>
        <v>#REF!</v>
      </c>
      <c r="BQ574" s="60">
        <f t="shared" si="47"/>
        <v>76500000</v>
      </c>
      <c r="BR574" s="23" t="e">
        <f>+IF(BK574="1 SI","FINALIZADO",IF($BO574&lt;=#REF!,"FINALIZADO","EJECUCIÓN"))</f>
        <v>#REF!</v>
      </c>
      <c r="BS574" s="23">
        <v>76500000</v>
      </c>
      <c r="BT574" s="23">
        <f>+Tabla3[[#This Row],[VALOR TOTAL DE CONTRATO (ANTES DE LIQUIDACIÓN - LIBERACIÓN DE SALDOS)]]-Tabla3[[#This Row],[RECURSO TOTALES DESEMBOLSADOS]]</f>
        <v>0</v>
      </c>
      <c r="BU574" s="66"/>
      <c r="BW574" s="23" t="s">
        <v>98</v>
      </c>
      <c r="BX574" s="23" t="str">
        <f t="shared" si="43"/>
        <v>abril</v>
      </c>
      <c r="BY574" s="23" t="s">
        <v>113</v>
      </c>
      <c r="BZ574" s="23" t="s">
        <v>113</v>
      </c>
      <c r="CA574" s="23" t="s">
        <v>113</v>
      </c>
      <c r="CB574" t="s">
        <v>117</v>
      </c>
      <c r="CC574" t="s">
        <v>118</v>
      </c>
    </row>
    <row r="575" spans="1:81" x14ac:dyDescent="0.25">
      <c r="A575" s="23">
        <v>2024</v>
      </c>
      <c r="B575" s="25">
        <v>544</v>
      </c>
      <c r="C575" s="23" t="s">
        <v>87</v>
      </c>
      <c r="D575" t="s">
        <v>88</v>
      </c>
      <c r="E575" t="s">
        <v>89</v>
      </c>
      <c r="F575" t="s">
        <v>90</v>
      </c>
      <c r="G575" t="s">
        <v>91</v>
      </c>
      <c r="H575" s="23" t="s">
        <v>92</v>
      </c>
      <c r="I575" s="23" t="s">
        <v>119</v>
      </c>
      <c r="J575" t="s">
        <v>4152</v>
      </c>
      <c r="K575" s="23" t="s">
        <v>95</v>
      </c>
      <c r="L575" s="20" t="s">
        <v>2576</v>
      </c>
      <c r="M575" s="28" t="s">
        <v>4153</v>
      </c>
      <c r="N575" s="23"/>
      <c r="O575" s="23" t="s">
        <v>98</v>
      </c>
      <c r="P575" s="20" t="s">
        <v>1514</v>
      </c>
      <c r="Q575" s="20" t="s">
        <v>1514</v>
      </c>
      <c r="R575" t="s">
        <v>4154</v>
      </c>
      <c r="S575" t="s">
        <v>4155</v>
      </c>
      <c r="T575" t="s">
        <v>4156</v>
      </c>
      <c r="U575" s="29">
        <v>91018667</v>
      </c>
      <c r="V575" s="29">
        <v>91018667</v>
      </c>
      <c r="W575" s="60">
        <v>8480000</v>
      </c>
      <c r="X575" s="60">
        <v>0</v>
      </c>
      <c r="Y575" s="23" t="s">
        <v>104</v>
      </c>
      <c r="Z575" t="s">
        <v>98</v>
      </c>
      <c r="AA575" t="s">
        <v>105</v>
      </c>
      <c r="AB575" s="30">
        <f>+Tabla3[[#This Row],[VALOR DEL CONTRATO
(EN NUMEROS)]]-Tabla3[[#This Row],[VALOR RECURSOS (MADS/FONAM)]]</f>
        <v>0</v>
      </c>
      <c r="AC575" s="30"/>
      <c r="AD575" s="30"/>
      <c r="AE575" s="24">
        <v>9024</v>
      </c>
      <c r="AF575" s="61">
        <v>45300</v>
      </c>
      <c r="AG575">
        <v>88824</v>
      </c>
      <c r="AH575" s="53">
        <v>45335</v>
      </c>
      <c r="AI575" s="32" t="s">
        <v>106</v>
      </c>
      <c r="AJ575" t="s">
        <v>1518</v>
      </c>
      <c r="AK575" s="33"/>
      <c r="AL575" t="s">
        <v>98</v>
      </c>
      <c r="AM575" s="26">
        <v>45334</v>
      </c>
      <c r="AN575" s="23" t="s">
        <v>108</v>
      </c>
      <c r="AO575" s="23" t="s">
        <v>108</v>
      </c>
      <c r="AP575" t="s">
        <v>109</v>
      </c>
      <c r="AQ575" t="s">
        <v>2333</v>
      </c>
      <c r="AR575" t="s">
        <v>2334</v>
      </c>
      <c r="AS575" t="s">
        <v>1514</v>
      </c>
      <c r="AT575" s="23">
        <v>80111600</v>
      </c>
      <c r="AU575" s="41" t="s">
        <v>4157</v>
      </c>
      <c r="AV575" s="23" t="s">
        <v>113</v>
      </c>
      <c r="AW575" s="20" t="s">
        <v>114</v>
      </c>
      <c r="AX575" s="26">
        <v>45334</v>
      </c>
      <c r="AY575" s="23" t="s">
        <v>115</v>
      </c>
      <c r="AZ575" s="26">
        <v>45334</v>
      </c>
      <c r="BA575" s="26">
        <v>45335</v>
      </c>
      <c r="BB575" s="62">
        <v>45656</v>
      </c>
      <c r="BC575" s="35">
        <f>+Tabla3[[#This Row],[FECHA TERMINACION
(INICIAL)]]-Tabla3[[#This Row],[FECHA INICIO]]</f>
        <v>321</v>
      </c>
      <c r="BD575" s="65">
        <f>+Tabla3[[#This Row],[PLAZO DE EJECUCIÓN EN DÍAS (INICIAL)]]/30</f>
        <v>10.7</v>
      </c>
      <c r="BE575" t="s">
        <v>4158</v>
      </c>
      <c r="BF575" s="29">
        <f>+[1]BD_2!E577</f>
        <v>0</v>
      </c>
      <c r="BG575" s="29">
        <f>[1]BD_2!BA577</f>
        <v>0</v>
      </c>
      <c r="BH575" s="23">
        <f>[1]BD_2!CF577</f>
        <v>0</v>
      </c>
      <c r="BI575" s="23">
        <f>+COUNTIF(Tabla3[[#This Row],[VALOR REDUCIDO]:[TOTAL TIEMPO PRORROGADO EN DÍAS
]],"&lt;&gt;0")</f>
        <v>0</v>
      </c>
      <c r="BJ575" s="23" t="str">
        <f>+[1]BD_2!CG577</f>
        <v>2 NO</v>
      </c>
      <c r="BK575" s="26" t="str">
        <f>[1]BD_2!CL577</f>
        <v>2 NO</v>
      </c>
      <c r="BL575" s="23" t="s">
        <v>98</v>
      </c>
      <c r="BM575">
        <f t="shared" si="44"/>
        <v>321</v>
      </c>
      <c r="BN575" s="36">
        <f t="shared" si="45"/>
        <v>45335</v>
      </c>
      <c r="BO575" s="36">
        <f t="shared" si="46"/>
        <v>45656</v>
      </c>
      <c r="BP575" s="37" t="e">
        <f>IF(((#REF!-$BN575)/($BO575-$BN575))&gt;=100%,100%,((#REF!-$BN575)/($BO575-$BN575)))</f>
        <v>#REF!</v>
      </c>
      <c r="BQ575" s="29">
        <f t="shared" si="47"/>
        <v>91018667</v>
      </c>
      <c r="BR575" s="23" t="e">
        <f>+IF(BK575="1 SI","FINALIZADO",IF($BO575&lt;=#REF!,"FINALIZADO","EJECUCIÓN"))</f>
        <v>#REF!</v>
      </c>
      <c r="BS575" s="23">
        <v>89888000</v>
      </c>
      <c r="BT575" s="23">
        <f>+Tabla3[[#This Row],[VALOR TOTAL DE CONTRATO (ANTES DE LIQUIDACIÓN - LIBERACIÓN DE SALDOS)]]-Tabla3[[#This Row],[RECURSO TOTALES DESEMBOLSADOS]]</f>
        <v>1130667</v>
      </c>
      <c r="BU575" s="66"/>
      <c r="BW575" s="23" t="s">
        <v>98</v>
      </c>
      <c r="BX575" s="23" t="str">
        <f t="shared" si="43"/>
        <v>febrero</v>
      </c>
      <c r="BY575" s="23" t="s">
        <v>113</v>
      </c>
      <c r="BZ575" s="23" t="s">
        <v>113</v>
      </c>
      <c r="CA575" s="23" t="s">
        <v>113</v>
      </c>
      <c r="CB575" t="s">
        <v>117</v>
      </c>
      <c r="CC575" t="s">
        <v>118</v>
      </c>
    </row>
    <row r="576" spans="1:81" x14ac:dyDescent="0.25">
      <c r="A576" s="23">
        <v>2024</v>
      </c>
      <c r="B576" s="25">
        <v>545</v>
      </c>
      <c r="C576" s="23" t="s">
        <v>87</v>
      </c>
      <c r="D576" t="s">
        <v>88</v>
      </c>
      <c r="E576" t="s">
        <v>89</v>
      </c>
      <c r="F576" t="s">
        <v>90</v>
      </c>
      <c r="G576" t="s">
        <v>91</v>
      </c>
      <c r="H576" s="23" t="s">
        <v>92</v>
      </c>
      <c r="I576" s="23" t="s">
        <v>93</v>
      </c>
      <c r="J576" t="s">
        <v>4159</v>
      </c>
      <c r="K576" s="23" t="s">
        <v>95</v>
      </c>
      <c r="L576" s="20" t="s">
        <v>4160</v>
      </c>
      <c r="M576" s="28" t="s">
        <v>4161</v>
      </c>
      <c r="N576" s="23"/>
      <c r="O576" s="23" t="s">
        <v>98</v>
      </c>
      <c r="P576" s="20" t="s">
        <v>693</v>
      </c>
      <c r="Q576" s="20" t="s">
        <v>693</v>
      </c>
      <c r="R576" t="s">
        <v>4162</v>
      </c>
      <c r="S576" t="s">
        <v>4163</v>
      </c>
      <c r="T576" t="s">
        <v>4164</v>
      </c>
      <c r="U576" s="29">
        <v>42666667</v>
      </c>
      <c r="V576" s="29">
        <v>42666667</v>
      </c>
      <c r="W576" s="60">
        <v>4000000</v>
      </c>
      <c r="X576" s="60">
        <v>0</v>
      </c>
      <c r="Y576" s="23" t="s">
        <v>104</v>
      </c>
      <c r="Z576" t="s">
        <v>98</v>
      </c>
      <c r="AA576" t="s">
        <v>105</v>
      </c>
      <c r="AB576" s="30">
        <v>0</v>
      </c>
      <c r="AC576" s="30"/>
      <c r="AD576" s="30"/>
      <c r="AE576" s="24">
        <v>3524</v>
      </c>
      <c r="AF576" s="61">
        <v>45294</v>
      </c>
      <c r="AG576">
        <v>78024</v>
      </c>
      <c r="AH576" s="53">
        <v>45331</v>
      </c>
      <c r="AI576" s="32" t="s">
        <v>106</v>
      </c>
      <c r="AJ576" t="s">
        <v>697</v>
      </c>
      <c r="AK576" s="33"/>
      <c r="AL576" t="s">
        <v>98</v>
      </c>
      <c r="AM576" s="26">
        <v>45330</v>
      </c>
      <c r="AN576" s="23" t="s">
        <v>108</v>
      </c>
      <c r="AO576" s="23" t="s">
        <v>108</v>
      </c>
      <c r="AP576" t="s">
        <v>109</v>
      </c>
      <c r="AQ576" t="s">
        <v>698</v>
      </c>
      <c r="AR576" t="s">
        <v>699</v>
      </c>
      <c r="AS576" t="s">
        <v>700</v>
      </c>
      <c r="AT576" s="23">
        <v>80111600</v>
      </c>
      <c r="AU576" s="20" t="s">
        <v>4165</v>
      </c>
      <c r="AV576" s="23" t="s">
        <v>98</v>
      </c>
      <c r="AW576" s="20" t="s">
        <v>476</v>
      </c>
      <c r="AX576" s="53" t="s">
        <v>105</v>
      </c>
      <c r="AY576" s="23" t="s">
        <v>477</v>
      </c>
      <c r="AZ576" s="53">
        <v>45331</v>
      </c>
      <c r="BA576" s="26">
        <v>45331</v>
      </c>
      <c r="BB576" s="62">
        <v>45654</v>
      </c>
      <c r="BC576" s="35">
        <f>+Tabla3[[#This Row],[FECHA TERMINACION
(INICIAL)]]-Tabla3[[#This Row],[FECHA INICIO]]</f>
        <v>323</v>
      </c>
      <c r="BD576" s="65">
        <f>+Tabla3[[#This Row],[PLAZO DE EJECUCIÓN EN DÍAS (INICIAL)]]/30</f>
        <v>10.766666666666667</v>
      </c>
      <c r="BE576" t="s">
        <v>4166</v>
      </c>
      <c r="BF576" s="29">
        <f>+[1]BD_2!E578</f>
        <v>0</v>
      </c>
      <c r="BG576" s="29">
        <f>[1]BD_2!BA578</f>
        <v>0</v>
      </c>
      <c r="BH576" s="23">
        <f>[1]BD_2!CF578</f>
        <v>0</v>
      </c>
      <c r="BI576" s="23">
        <f>+COUNTIF(Tabla3[[#This Row],[VALOR REDUCIDO]:[TOTAL TIEMPO PRORROGADO EN DÍAS
]],"&lt;&gt;0")</f>
        <v>0</v>
      </c>
      <c r="BJ576" s="23" t="str">
        <f>+[1]BD_2!CG578</f>
        <v>2 NO</v>
      </c>
      <c r="BK576" s="26" t="str">
        <f>[1]BD_2!CL578</f>
        <v>2 NO</v>
      </c>
      <c r="BL576" s="23" t="s">
        <v>98</v>
      </c>
      <c r="BM576">
        <f t="shared" si="44"/>
        <v>323</v>
      </c>
      <c r="BN576" s="36">
        <f t="shared" si="45"/>
        <v>45331</v>
      </c>
      <c r="BO576" s="36">
        <f t="shared" si="46"/>
        <v>45654</v>
      </c>
      <c r="BP576" s="37" t="e">
        <f>IF(((#REF!-$BN576)/($BO576-$BN576))&gt;=100%,100%,((#REF!-$BN576)/($BO576-$BN576)))</f>
        <v>#REF!</v>
      </c>
      <c r="BQ576" s="29">
        <f t="shared" si="47"/>
        <v>42666667</v>
      </c>
      <c r="BR576" s="23" t="e">
        <f>+IF(BK576="1 SI","FINALIZADO",IF($BO576&lt;=#REF!,"FINALIZADO","EJECUCIÓN"))</f>
        <v>#REF!</v>
      </c>
      <c r="BS576" s="23">
        <v>42666667</v>
      </c>
      <c r="BT576" s="23">
        <f>+Tabla3[[#This Row],[VALOR TOTAL DE CONTRATO (ANTES DE LIQUIDACIÓN - LIBERACIÓN DE SALDOS)]]-Tabla3[[#This Row],[RECURSO TOTALES DESEMBOLSADOS]]</f>
        <v>0</v>
      </c>
      <c r="BU576" s="66"/>
      <c r="BW576" s="23" t="s">
        <v>98</v>
      </c>
      <c r="BX576" s="23" t="str">
        <f t="shared" si="43"/>
        <v>febrero</v>
      </c>
      <c r="BY576" s="23" t="s">
        <v>113</v>
      </c>
      <c r="BZ576" s="23" t="s">
        <v>113</v>
      </c>
      <c r="CA576" s="23" t="s">
        <v>113</v>
      </c>
      <c r="CB576" t="s">
        <v>117</v>
      </c>
      <c r="CC576" t="s">
        <v>118</v>
      </c>
    </row>
    <row r="577" spans="1:81" x14ac:dyDescent="0.25">
      <c r="A577" s="23">
        <v>2024</v>
      </c>
      <c r="B577" s="25">
        <v>546</v>
      </c>
      <c r="C577" s="23" t="s">
        <v>87</v>
      </c>
      <c r="D577" t="s">
        <v>88</v>
      </c>
      <c r="E577" t="s">
        <v>89</v>
      </c>
      <c r="F577" t="s">
        <v>90</v>
      </c>
      <c r="G577" t="s">
        <v>91</v>
      </c>
      <c r="H577" s="23" t="s">
        <v>92</v>
      </c>
      <c r="I577" s="23" t="s">
        <v>93</v>
      </c>
      <c r="J577" t="s">
        <v>4167</v>
      </c>
      <c r="K577" s="23" t="s">
        <v>95</v>
      </c>
      <c r="L577" s="20" t="s">
        <v>96</v>
      </c>
      <c r="M577" s="28" t="s">
        <v>4168</v>
      </c>
      <c r="N577" s="23"/>
      <c r="O577" s="23" t="s">
        <v>98</v>
      </c>
      <c r="P577" s="20" t="s">
        <v>2785</v>
      </c>
      <c r="Q577" s="20" t="s">
        <v>100</v>
      </c>
      <c r="R577" t="s">
        <v>4169</v>
      </c>
      <c r="S577" t="s">
        <v>4170</v>
      </c>
      <c r="T577" t="s">
        <v>1956</v>
      </c>
      <c r="U577" s="29">
        <v>24202080</v>
      </c>
      <c r="V577" s="29">
        <v>24202080</v>
      </c>
      <c r="W577" s="60">
        <v>2689120</v>
      </c>
      <c r="X577" s="60">
        <v>0</v>
      </c>
      <c r="Y577" s="23" t="s">
        <v>104</v>
      </c>
      <c r="Z577" t="s">
        <v>98</v>
      </c>
      <c r="AA577" t="s">
        <v>105</v>
      </c>
      <c r="AB577" s="30">
        <f>+Tabla3[[#This Row],[VALOR DEL CONTRATO
(EN NUMEROS)]]-Tabla3[[#This Row],[VALOR RECURSOS (MADS/FONAM)]]</f>
        <v>0</v>
      </c>
      <c r="AC577" s="30"/>
      <c r="AD577" s="30"/>
      <c r="AE577" s="24">
        <v>3124</v>
      </c>
      <c r="AF577" s="61">
        <v>45294</v>
      </c>
      <c r="AG577">
        <v>92624</v>
      </c>
      <c r="AH577" s="53">
        <v>45336</v>
      </c>
      <c r="AI577" s="32" t="s">
        <v>106</v>
      </c>
      <c r="AJ577" t="s">
        <v>958</v>
      </c>
      <c r="AK577" s="33"/>
      <c r="AL577" t="s">
        <v>98</v>
      </c>
      <c r="AM577" s="26">
        <v>45334</v>
      </c>
      <c r="AN577" s="23" t="s">
        <v>108</v>
      </c>
      <c r="AO577" s="23" t="s">
        <v>1829</v>
      </c>
      <c r="AP577" t="s">
        <v>109</v>
      </c>
      <c r="AQ577" t="s">
        <v>959</v>
      </c>
      <c r="AR577" t="s">
        <v>1830</v>
      </c>
      <c r="AS577" t="s">
        <v>100</v>
      </c>
      <c r="AT577" s="23">
        <v>80111600</v>
      </c>
      <c r="AU577" s="41" t="s">
        <v>4171</v>
      </c>
      <c r="AV577" s="23" t="s">
        <v>113</v>
      </c>
      <c r="AW577" s="20" t="s">
        <v>114</v>
      </c>
      <c r="AX577" s="53">
        <v>45335</v>
      </c>
      <c r="AY577" s="23" t="s">
        <v>144</v>
      </c>
      <c r="AZ577" s="53">
        <v>45335</v>
      </c>
      <c r="BA577" s="26">
        <v>45336</v>
      </c>
      <c r="BB577" s="62">
        <v>45609</v>
      </c>
      <c r="BC577" s="35">
        <f>+Tabla3[[#This Row],[FECHA TERMINACION
(INICIAL)]]-Tabla3[[#This Row],[FECHA INICIO]]</f>
        <v>273</v>
      </c>
      <c r="BD577" s="65">
        <f>+Tabla3[[#This Row],[PLAZO DE EJECUCIÓN EN DÍAS (INICIAL)]]/30</f>
        <v>9.1</v>
      </c>
      <c r="BE577" t="s">
        <v>1951</v>
      </c>
      <c r="BF577" s="29">
        <f>+[1]BD_2!E579</f>
        <v>0</v>
      </c>
      <c r="BG577" s="29">
        <f>[1]BD_2!BA579</f>
        <v>4212955</v>
      </c>
      <c r="BH577" s="23">
        <f>[1]BD_2!CF579</f>
        <v>47</v>
      </c>
      <c r="BI577" s="23">
        <f>+COUNTIF(Tabla3[[#This Row],[VALOR REDUCIDO]:[TOTAL TIEMPO PRORROGADO EN DÍAS
]],"&lt;&gt;0")</f>
        <v>2</v>
      </c>
      <c r="BJ577" s="23" t="str">
        <f>+[1]BD_2!CG579</f>
        <v>2 NO</v>
      </c>
      <c r="BK577" s="26" t="str">
        <f>[1]BD_2!CL579</f>
        <v>2 NO</v>
      </c>
      <c r="BL577" s="23" t="s">
        <v>98</v>
      </c>
      <c r="BM577">
        <f t="shared" si="44"/>
        <v>320</v>
      </c>
      <c r="BN577" s="36">
        <f t="shared" si="45"/>
        <v>45336</v>
      </c>
      <c r="BO577" s="36">
        <f t="shared" si="46"/>
        <v>45656</v>
      </c>
      <c r="BP577" s="37" t="e">
        <f>IF(((#REF!-$BN577)/($BO577-$BN577))&gt;=100%,100%,((#REF!-$BN577)/($BO577-$BN577)))</f>
        <v>#REF!</v>
      </c>
      <c r="BQ577" s="29">
        <f t="shared" si="47"/>
        <v>28415035</v>
      </c>
      <c r="BR577" s="23" t="e">
        <f>+IF(BK577="1 SI","FINALIZADO",IF($BO577&lt;=#REF!,"FINALIZADO","EJECUCIÓN"))</f>
        <v>#REF!</v>
      </c>
      <c r="BS577" s="23">
        <v>28415035</v>
      </c>
      <c r="BT577" s="23">
        <f>+Tabla3[[#This Row],[VALOR TOTAL DE CONTRATO (ANTES DE LIQUIDACIÓN - LIBERACIÓN DE SALDOS)]]-Tabla3[[#This Row],[RECURSO TOTALES DESEMBOLSADOS]]</f>
        <v>0</v>
      </c>
      <c r="BU577" s="66"/>
      <c r="BW577" s="23" t="s">
        <v>98</v>
      </c>
      <c r="BX577" s="23" t="str">
        <f t="shared" si="43"/>
        <v>febrero</v>
      </c>
      <c r="BY577" s="23" t="s">
        <v>113</v>
      </c>
      <c r="BZ577" s="23" t="s">
        <v>113</v>
      </c>
      <c r="CA577" s="23" t="s">
        <v>113</v>
      </c>
      <c r="CB577" t="s">
        <v>117</v>
      </c>
      <c r="CC577" t="s">
        <v>118</v>
      </c>
    </row>
    <row r="578" spans="1:81" x14ac:dyDescent="0.25">
      <c r="A578" s="23">
        <v>2024</v>
      </c>
      <c r="B578" s="25">
        <v>547</v>
      </c>
      <c r="C578" s="23" t="s">
        <v>87</v>
      </c>
      <c r="D578" t="s">
        <v>88</v>
      </c>
      <c r="E578" t="s">
        <v>89</v>
      </c>
      <c r="F578" t="s">
        <v>90</v>
      </c>
      <c r="G578" t="s">
        <v>91</v>
      </c>
      <c r="H578" s="23" t="s">
        <v>92</v>
      </c>
      <c r="I578" s="23" t="s">
        <v>119</v>
      </c>
      <c r="J578" t="s">
        <v>4172</v>
      </c>
      <c r="K578" s="23" t="s">
        <v>95</v>
      </c>
      <c r="L578" s="20" t="s">
        <v>138</v>
      </c>
      <c r="M578" s="28" t="s">
        <v>4173</v>
      </c>
      <c r="N578" s="23"/>
      <c r="O578" s="23" t="s">
        <v>98</v>
      </c>
      <c r="P578" s="20" t="s">
        <v>538</v>
      </c>
      <c r="Q578" s="20" t="s">
        <v>538</v>
      </c>
      <c r="R578" t="s">
        <v>4174</v>
      </c>
      <c r="S578" t="s">
        <v>4175</v>
      </c>
      <c r="T578" t="s">
        <v>4176</v>
      </c>
      <c r="U578" s="29">
        <v>98122500</v>
      </c>
      <c r="V578" s="29">
        <v>98122500</v>
      </c>
      <c r="W578" s="60">
        <v>9345000</v>
      </c>
      <c r="X578" s="60">
        <v>0</v>
      </c>
      <c r="Y578" s="23" t="s">
        <v>104</v>
      </c>
      <c r="Z578" t="s">
        <v>98</v>
      </c>
      <c r="AA578" t="s">
        <v>105</v>
      </c>
      <c r="AB578" s="30">
        <f>+Tabla3[[#This Row],[VALOR DEL CONTRATO
(EN NUMEROS)]]-Tabla3[[#This Row],[VALOR RECURSOS (MADS/FONAM)]]</f>
        <v>0</v>
      </c>
      <c r="AC578" s="30"/>
      <c r="AD578" s="30"/>
      <c r="AE578" s="24">
        <v>5324</v>
      </c>
      <c r="AF578" s="61">
        <v>45295</v>
      </c>
      <c r="AG578">
        <v>88324</v>
      </c>
      <c r="AH578" s="53">
        <v>45335</v>
      </c>
      <c r="AI578" s="32" t="s">
        <v>106</v>
      </c>
      <c r="AJ578" t="s">
        <v>543</v>
      </c>
      <c r="AK578" s="33"/>
      <c r="AL578" t="s">
        <v>98</v>
      </c>
      <c r="AM578" s="26">
        <v>45334</v>
      </c>
      <c r="AN578" s="23" t="s">
        <v>108</v>
      </c>
      <c r="AO578" s="23" t="s">
        <v>108</v>
      </c>
      <c r="AP578" t="s">
        <v>109</v>
      </c>
      <c r="AQ578" t="s">
        <v>1482</v>
      </c>
      <c r="AR578" t="s">
        <v>2141</v>
      </c>
      <c r="AS578" t="s">
        <v>2142</v>
      </c>
      <c r="AT578" s="23">
        <v>80111600</v>
      </c>
      <c r="AU578" s="20" t="s">
        <v>4177</v>
      </c>
      <c r="AV578" s="23" t="s">
        <v>113</v>
      </c>
      <c r="AW578" s="20" t="s">
        <v>114</v>
      </c>
      <c r="AX578" s="53">
        <v>45334</v>
      </c>
      <c r="AY578" s="23" t="s">
        <v>115</v>
      </c>
      <c r="AZ578" s="53">
        <v>45334</v>
      </c>
      <c r="BA578" s="26">
        <v>45335</v>
      </c>
      <c r="BB578" s="62">
        <v>45654</v>
      </c>
      <c r="BC578" s="35">
        <f>+Tabla3[[#This Row],[FECHA TERMINACION
(INICIAL)]]-Tabla3[[#This Row],[FECHA INICIO]]</f>
        <v>319</v>
      </c>
      <c r="BD578" s="65">
        <f>+Tabla3[[#This Row],[PLAZO DE EJECUCIÓN EN DÍAS (INICIAL)]]/30</f>
        <v>10.633333333333333</v>
      </c>
      <c r="BE578" t="s">
        <v>4178</v>
      </c>
      <c r="BF578" s="29">
        <f>+[1]BD_2!E580</f>
        <v>0</v>
      </c>
      <c r="BG578" s="29">
        <f>[1]BD_2!BA580</f>
        <v>0</v>
      </c>
      <c r="BH578" s="23">
        <f>[1]BD_2!CF580</f>
        <v>0</v>
      </c>
      <c r="BI578" s="23">
        <f>+COUNTIF(Tabla3[[#This Row],[VALOR REDUCIDO]:[TOTAL TIEMPO PRORROGADO EN DÍAS
]],"&lt;&gt;0")</f>
        <v>0</v>
      </c>
      <c r="BJ578" s="23" t="str">
        <f>+[1]BD_2!CG580</f>
        <v>2 NO</v>
      </c>
      <c r="BK578" s="26" t="str">
        <f>[1]BD_2!CL580</f>
        <v>1 SI</v>
      </c>
      <c r="BL578" s="23" t="s">
        <v>98</v>
      </c>
      <c r="BM578">
        <f t="shared" si="44"/>
        <v>319</v>
      </c>
      <c r="BN578" s="36">
        <f t="shared" si="45"/>
        <v>45335</v>
      </c>
      <c r="BO578" s="36">
        <f t="shared" si="46"/>
        <v>45654</v>
      </c>
      <c r="BP578" s="37" t="e">
        <f>IF(((#REF!-$BN578)/($BO578-$BN578))&gt;=100%,100%,((#REF!-$BN578)/($BO578-$BN578)))</f>
        <v>#REF!</v>
      </c>
      <c r="BQ578" s="29">
        <f t="shared" si="47"/>
        <v>98122500</v>
      </c>
      <c r="BR578" s="23" t="str">
        <f>+IF(BK578="1 SI","FINALIZADO",IF($BO578&lt;=#REF!,"FINALIZADO","EJECUCIÓN"))</f>
        <v>FINALIZADO</v>
      </c>
      <c r="BS578" s="23">
        <v>50151500</v>
      </c>
      <c r="BT578" s="23">
        <f>+Tabla3[[#This Row],[VALOR TOTAL DE CONTRATO (ANTES DE LIQUIDACIÓN - LIBERACIÓN DE SALDOS)]]-Tabla3[[#This Row],[RECURSO TOTALES DESEMBOLSADOS]]</f>
        <v>47971000</v>
      </c>
      <c r="BU578" s="66"/>
      <c r="BW578" s="23" t="s">
        <v>98</v>
      </c>
      <c r="BX578" s="23" t="str">
        <f t="shared" si="43"/>
        <v>febrero</v>
      </c>
      <c r="BY578" s="23" t="s">
        <v>113</v>
      </c>
      <c r="BZ578" s="23" t="s">
        <v>113</v>
      </c>
      <c r="CA578" s="23" t="s">
        <v>113</v>
      </c>
      <c r="CB578" t="s">
        <v>117</v>
      </c>
      <c r="CC578" t="s">
        <v>118</v>
      </c>
    </row>
    <row r="579" spans="1:81" x14ac:dyDescent="0.25">
      <c r="A579" s="23">
        <v>2024</v>
      </c>
      <c r="B579" s="25">
        <v>548</v>
      </c>
      <c r="C579" s="23" t="s">
        <v>87</v>
      </c>
      <c r="D579" t="s">
        <v>88</v>
      </c>
      <c r="E579" t="s">
        <v>89</v>
      </c>
      <c r="F579" t="s">
        <v>90</v>
      </c>
      <c r="G579" t="s">
        <v>91</v>
      </c>
      <c r="H579" s="23" t="s">
        <v>92</v>
      </c>
      <c r="I579" s="23" t="s">
        <v>119</v>
      </c>
      <c r="J579" t="s">
        <v>4179</v>
      </c>
      <c r="K579" s="23" t="s">
        <v>95</v>
      </c>
      <c r="L579" s="20" t="s">
        <v>1968</v>
      </c>
      <c r="M579" s="28" t="s">
        <v>4180</v>
      </c>
      <c r="N579" s="23"/>
      <c r="O579" s="23" t="s">
        <v>98</v>
      </c>
      <c r="P579" s="20" t="s">
        <v>269</v>
      </c>
      <c r="Q579" s="20" t="s">
        <v>269</v>
      </c>
      <c r="R579" t="s">
        <v>4181</v>
      </c>
      <c r="S579" t="s">
        <v>4182</v>
      </c>
      <c r="T579" t="s">
        <v>939</v>
      </c>
      <c r="U579" s="29">
        <v>96600000</v>
      </c>
      <c r="V579" s="29">
        <v>96600000</v>
      </c>
      <c r="W579" s="60">
        <v>9000000</v>
      </c>
      <c r="X579" s="60">
        <v>0</v>
      </c>
      <c r="Y579" s="23" t="s">
        <v>104</v>
      </c>
      <c r="Z579" t="s">
        <v>98</v>
      </c>
      <c r="AA579" t="s">
        <v>105</v>
      </c>
      <c r="AB579" s="30">
        <f>+Tabla3[[#This Row],[VALOR DEL CONTRATO
(EN NUMEROS)]]-Tabla3[[#This Row],[VALOR RECURSOS (MADS/FONAM)]]</f>
        <v>0</v>
      </c>
      <c r="AC579" s="30"/>
      <c r="AD579" s="30"/>
      <c r="AE579" s="24">
        <v>5524</v>
      </c>
      <c r="AF579" s="61">
        <v>45295</v>
      </c>
      <c r="AG579">
        <v>89224</v>
      </c>
      <c r="AH579" s="53">
        <v>45335</v>
      </c>
      <c r="AI579" s="32" t="s">
        <v>106</v>
      </c>
      <c r="AJ579" t="s">
        <v>273</v>
      </c>
      <c r="AK579" s="33"/>
      <c r="AL579" t="s">
        <v>98</v>
      </c>
      <c r="AM579" s="26">
        <v>45334</v>
      </c>
      <c r="AN579" s="23" t="s">
        <v>108</v>
      </c>
      <c r="AO579" s="23" t="s">
        <v>108</v>
      </c>
      <c r="AP579" t="s">
        <v>109</v>
      </c>
      <c r="AQ579" t="s">
        <v>918</v>
      </c>
      <c r="AR579" t="s">
        <v>919</v>
      </c>
      <c r="AS579" t="s">
        <v>269</v>
      </c>
      <c r="AT579" s="23">
        <v>80111600</v>
      </c>
      <c r="AU579" s="41" t="s">
        <v>4183</v>
      </c>
      <c r="AV579" s="23" t="s">
        <v>113</v>
      </c>
      <c r="AW579" s="20" t="s">
        <v>114</v>
      </c>
      <c r="AX579" s="53">
        <v>45334</v>
      </c>
      <c r="AY579" s="23" t="s">
        <v>115</v>
      </c>
      <c r="AZ579" s="53">
        <v>45334</v>
      </c>
      <c r="BA579" s="26">
        <v>45335</v>
      </c>
      <c r="BB579" s="62">
        <v>45656</v>
      </c>
      <c r="BC579" s="35">
        <f>+Tabla3[[#This Row],[FECHA TERMINACION
(INICIAL)]]-Tabla3[[#This Row],[FECHA INICIO]]</f>
        <v>321</v>
      </c>
      <c r="BD579" s="65">
        <f>+Tabla3[[#This Row],[PLAZO DE EJECUCIÓN EN DÍAS (INICIAL)]]/30</f>
        <v>10.7</v>
      </c>
      <c r="BE579" t="s">
        <v>4184</v>
      </c>
      <c r="BF579" s="29">
        <f>+[1]BD_2!E581</f>
        <v>1200000</v>
      </c>
      <c r="BG579" s="29">
        <f>[1]BD_2!BA581</f>
        <v>0</v>
      </c>
      <c r="BH579" s="23">
        <f>[1]BD_2!CF581</f>
        <v>0</v>
      </c>
      <c r="BI579" s="23">
        <f>+COUNTIF(Tabla3[[#This Row],[VALOR REDUCIDO]:[TOTAL TIEMPO PRORROGADO EN DÍAS
]],"&lt;&gt;0")</f>
        <v>1</v>
      </c>
      <c r="BJ579" s="23" t="str">
        <f>+[1]BD_2!CG581</f>
        <v>2 NO</v>
      </c>
      <c r="BK579" s="26" t="str">
        <f>[1]BD_2!CL581</f>
        <v>1 SI</v>
      </c>
      <c r="BL579" s="23" t="s">
        <v>98</v>
      </c>
      <c r="BM579">
        <f t="shared" si="44"/>
        <v>321</v>
      </c>
      <c r="BN579" s="36">
        <f t="shared" si="45"/>
        <v>45335</v>
      </c>
      <c r="BO579" s="36">
        <f t="shared" si="46"/>
        <v>45656</v>
      </c>
      <c r="BP579" s="37" t="e">
        <f>IF(((#REF!-$BN579)/($BO579-$BN579))&gt;=100%,100%,((#REF!-$BN579)/($BO579-$BN579)))</f>
        <v>#REF!</v>
      </c>
      <c r="BQ579" s="29">
        <f t="shared" si="47"/>
        <v>95400000</v>
      </c>
      <c r="BR579" s="23" t="str">
        <f>+IF(BK579="1 SI","FINALIZADO",IF($BO579&lt;=#REF!,"FINALIZADO","EJECUCIÓN"))</f>
        <v>FINALIZADO</v>
      </c>
      <c r="BS579" s="23">
        <v>79500000</v>
      </c>
      <c r="BT579" s="23">
        <f>+Tabla3[[#This Row],[VALOR TOTAL DE CONTRATO (ANTES DE LIQUIDACIÓN - LIBERACIÓN DE SALDOS)]]-Tabla3[[#This Row],[RECURSO TOTALES DESEMBOLSADOS]]</f>
        <v>15900000</v>
      </c>
      <c r="BU579" s="66"/>
      <c r="BW579" s="23" t="s">
        <v>98</v>
      </c>
      <c r="BX579" s="23" t="str">
        <f t="shared" si="43"/>
        <v>febrero</v>
      </c>
      <c r="BY579" s="23" t="s">
        <v>113</v>
      </c>
      <c r="BZ579" s="23" t="s">
        <v>113</v>
      </c>
      <c r="CA579" s="23" t="s">
        <v>113</v>
      </c>
      <c r="CB579" t="s">
        <v>117</v>
      </c>
      <c r="CC579" t="s">
        <v>118</v>
      </c>
    </row>
    <row r="580" spans="1:81" x14ac:dyDescent="0.25">
      <c r="A580" s="23">
        <v>2024</v>
      </c>
      <c r="B580" s="25">
        <v>549</v>
      </c>
      <c r="C580" s="23" t="s">
        <v>87</v>
      </c>
      <c r="D580" t="s">
        <v>88</v>
      </c>
      <c r="E580" t="s">
        <v>89</v>
      </c>
      <c r="F580" t="s">
        <v>90</v>
      </c>
      <c r="G580" t="s">
        <v>91</v>
      </c>
      <c r="H580" s="23" t="s">
        <v>92</v>
      </c>
      <c r="I580" s="23" t="s">
        <v>119</v>
      </c>
      <c r="J580" t="s">
        <v>4185</v>
      </c>
      <c r="K580" s="23" t="s">
        <v>95</v>
      </c>
      <c r="L580" s="20" t="s">
        <v>420</v>
      </c>
      <c r="M580" s="28" t="s">
        <v>4186</v>
      </c>
      <c r="N580" s="23"/>
      <c r="O580" s="23" t="s">
        <v>98</v>
      </c>
      <c r="P580" s="20" t="s">
        <v>1552</v>
      </c>
      <c r="Q580" s="20" t="s">
        <v>1552</v>
      </c>
      <c r="R580" t="s">
        <v>4187</v>
      </c>
      <c r="S580" t="s">
        <v>4188</v>
      </c>
      <c r="T580" t="s">
        <v>4189</v>
      </c>
      <c r="U580" s="29">
        <v>76000000</v>
      </c>
      <c r="V580" s="29">
        <v>76000000</v>
      </c>
      <c r="W580" s="60">
        <v>9500000</v>
      </c>
      <c r="X580" s="60">
        <v>0</v>
      </c>
      <c r="Y580" s="23" t="s">
        <v>104</v>
      </c>
      <c r="Z580" t="s">
        <v>98</v>
      </c>
      <c r="AA580" t="s">
        <v>105</v>
      </c>
      <c r="AB580" s="30">
        <f>+Tabla3[[#This Row],[VALOR DEL CONTRATO
(EN NUMEROS)]]-Tabla3[[#This Row],[VALOR RECURSOS (MADS/FONAM)]]</f>
        <v>0</v>
      </c>
      <c r="AC580" s="30"/>
      <c r="AD580" s="30"/>
      <c r="AE580" s="24">
        <v>7724</v>
      </c>
      <c r="AF580" s="61">
        <v>45295</v>
      </c>
      <c r="AG580">
        <v>88224</v>
      </c>
      <c r="AH580" s="53">
        <v>45335</v>
      </c>
      <c r="AI580" s="32" t="s">
        <v>106</v>
      </c>
      <c r="AJ580" t="s">
        <v>2615</v>
      </c>
      <c r="AK580" s="33"/>
      <c r="AL580" t="s">
        <v>98</v>
      </c>
      <c r="AM580" s="26">
        <v>45334</v>
      </c>
      <c r="AN580" s="23" t="s">
        <v>108</v>
      </c>
      <c r="AO580" s="23" t="s">
        <v>108</v>
      </c>
      <c r="AP580" t="s">
        <v>109</v>
      </c>
      <c r="AQ580" t="s">
        <v>1721</v>
      </c>
      <c r="AR580" t="s">
        <v>1722</v>
      </c>
      <c r="AS580" t="s">
        <v>1552</v>
      </c>
      <c r="AT580" s="23">
        <v>80111600</v>
      </c>
      <c r="AU580" s="41" t="s">
        <v>4190</v>
      </c>
      <c r="AV580" s="23" t="s">
        <v>113</v>
      </c>
      <c r="AW580" s="20" t="s">
        <v>114</v>
      </c>
      <c r="AX580" s="53">
        <v>45334</v>
      </c>
      <c r="AY580" s="23" t="s">
        <v>144</v>
      </c>
      <c r="AZ580" s="53">
        <v>45334</v>
      </c>
      <c r="BA580" s="26">
        <v>45335</v>
      </c>
      <c r="BB580" s="62">
        <v>45577</v>
      </c>
      <c r="BC580" s="35">
        <f>+Tabla3[[#This Row],[FECHA TERMINACION
(INICIAL)]]-Tabla3[[#This Row],[FECHA INICIO]]</f>
        <v>242</v>
      </c>
      <c r="BD580" s="65">
        <f>+Tabla3[[#This Row],[PLAZO DE EJECUCIÓN EN DÍAS (INICIAL)]]/30</f>
        <v>8.0666666666666664</v>
      </c>
      <c r="BE580" t="s">
        <v>4191</v>
      </c>
      <c r="BF580" s="29">
        <f>+[1]BD_2!E582</f>
        <v>0</v>
      </c>
      <c r="BG580" s="29">
        <f>[1]BD_2!BA582</f>
        <v>21533333</v>
      </c>
      <c r="BH580" s="23">
        <f>[1]BD_2!CF582</f>
        <v>69</v>
      </c>
      <c r="BI580" s="23">
        <f>+COUNTIF(Tabla3[[#This Row],[VALOR REDUCIDO]:[TOTAL TIEMPO PRORROGADO EN DÍAS
]],"&lt;&gt;0")</f>
        <v>2</v>
      </c>
      <c r="BJ580" s="23" t="str">
        <f>+[1]BD_2!CG582</f>
        <v>2 NO</v>
      </c>
      <c r="BK580" s="26" t="str">
        <f>[1]BD_2!CL582</f>
        <v>2 NO</v>
      </c>
      <c r="BL580" s="23" t="s">
        <v>98</v>
      </c>
      <c r="BM580">
        <f t="shared" si="44"/>
        <v>311</v>
      </c>
      <c r="BN580" s="36">
        <f t="shared" si="45"/>
        <v>45335</v>
      </c>
      <c r="BO580" s="36">
        <f t="shared" si="46"/>
        <v>45646</v>
      </c>
      <c r="BP580" s="37" t="e">
        <f>IF(((#REF!-$BN580)/($BO580-$BN580))&gt;=100%,100%,((#REF!-$BN580)/($BO580-$BN580)))</f>
        <v>#REF!</v>
      </c>
      <c r="BQ580" s="29">
        <f t="shared" si="47"/>
        <v>97533333</v>
      </c>
      <c r="BR580" s="23" t="e">
        <f>+IF(BK580="1 SI","FINALIZADO",IF($BO580&lt;=#REF!,"FINALIZADO","EJECUCIÓN"))</f>
        <v>#REF!</v>
      </c>
      <c r="BS580" s="23">
        <v>97533333</v>
      </c>
      <c r="BT580" s="23">
        <f>+Tabla3[[#This Row],[VALOR TOTAL DE CONTRATO (ANTES DE LIQUIDACIÓN - LIBERACIÓN DE SALDOS)]]-Tabla3[[#This Row],[RECURSO TOTALES DESEMBOLSADOS]]</f>
        <v>0</v>
      </c>
      <c r="BU580" s="66"/>
      <c r="BW580" s="23" t="s">
        <v>98</v>
      </c>
      <c r="BX580" s="23" t="str">
        <f t="shared" ref="BX580:BX643" si="48">TEXT(AM580,"MMMM")</f>
        <v>febrero</v>
      </c>
      <c r="BY580" s="23" t="s">
        <v>113</v>
      </c>
      <c r="BZ580" s="23" t="s">
        <v>113</v>
      </c>
      <c r="CA580" s="23" t="s">
        <v>113</v>
      </c>
      <c r="CB580" t="s">
        <v>117</v>
      </c>
      <c r="CC580" t="s">
        <v>118</v>
      </c>
    </row>
    <row r="581" spans="1:81" x14ac:dyDescent="0.25">
      <c r="A581" s="23">
        <v>2024</v>
      </c>
      <c r="B581" s="25">
        <v>550</v>
      </c>
      <c r="C581" s="23" t="s">
        <v>87</v>
      </c>
      <c r="D581" t="s">
        <v>88</v>
      </c>
      <c r="E581" t="s">
        <v>89</v>
      </c>
      <c r="F581" t="s">
        <v>90</v>
      </c>
      <c r="G581" t="s">
        <v>91</v>
      </c>
      <c r="H581" s="23" t="s">
        <v>92</v>
      </c>
      <c r="I581" s="23" t="s">
        <v>119</v>
      </c>
      <c r="J581" t="s">
        <v>4192</v>
      </c>
      <c r="K581" s="23" t="s">
        <v>95</v>
      </c>
      <c r="L581" s="20" t="s">
        <v>4193</v>
      </c>
      <c r="M581" s="28" t="s">
        <v>4194</v>
      </c>
      <c r="N581" s="23"/>
      <c r="O581" s="23" t="s">
        <v>98</v>
      </c>
      <c r="P581" s="20" t="s">
        <v>2785</v>
      </c>
      <c r="Q581" s="20" t="s">
        <v>100</v>
      </c>
      <c r="R581" t="s">
        <v>4195</v>
      </c>
      <c r="S581" t="s">
        <v>4196</v>
      </c>
      <c r="T581" t="s">
        <v>4197</v>
      </c>
      <c r="U581" s="29">
        <v>43672000</v>
      </c>
      <c r="V581" s="29">
        <v>43672000</v>
      </c>
      <c r="W581" s="60">
        <v>5459000</v>
      </c>
      <c r="X581" s="60">
        <v>0</v>
      </c>
      <c r="Y581" s="23" t="s">
        <v>104</v>
      </c>
      <c r="Z581" t="s">
        <v>98</v>
      </c>
      <c r="AA581" t="s">
        <v>105</v>
      </c>
      <c r="AB581" s="30">
        <f>+Tabla3[[#This Row],[VALOR DEL CONTRATO
(EN NUMEROS)]]-Tabla3[[#This Row],[VALOR RECURSOS (MADS/FONAM)]]</f>
        <v>0</v>
      </c>
      <c r="AC581" s="30"/>
      <c r="AD581" s="30"/>
      <c r="AE581" s="24">
        <v>3124</v>
      </c>
      <c r="AF581" s="61">
        <v>45294</v>
      </c>
      <c r="AG581">
        <v>88624</v>
      </c>
      <c r="AH581" s="53">
        <v>45335</v>
      </c>
      <c r="AI581" s="32" t="s">
        <v>106</v>
      </c>
      <c r="AJ581" t="s">
        <v>958</v>
      </c>
      <c r="AK581" s="33"/>
      <c r="AL581" t="s">
        <v>98</v>
      </c>
      <c r="AM581" s="26">
        <v>45334</v>
      </c>
      <c r="AN581" s="23" t="s">
        <v>108</v>
      </c>
      <c r="AO581" s="23" t="s">
        <v>1829</v>
      </c>
      <c r="AP581" t="s">
        <v>109</v>
      </c>
      <c r="AQ581" t="s">
        <v>959</v>
      </c>
      <c r="AR581" t="s">
        <v>1830</v>
      </c>
      <c r="AS581" t="s">
        <v>100</v>
      </c>
      <c r="AT581" s="23">
        <v>80111600</v>
      </c>
      <c r="AU581" s="20" t="s">
        <v>4198</v>
      </c>
      <c r="AV581" s="23" t="s">
        <v>113</v>
      </c>
      <c r="AW581" s="20" t="s">
        <v>114</v>
      </c>
      <c r="AX581" s="53">
        <v>45334</v>
      </c>
      <c r="AY581" s="23" t="s">
        <v>144</v>
      </c>
      <c r="AZ581" s="53">
        <v>45334</v>
      </c>
      <c r="BA581" s="26">
        <v>45335</v>
      </c>
      <c r="BB581" s="62">
        <v>45577</v>
      </c>
      <c r="BC581" s="35">
        <f>+Tabla3[[#This Row],[FECHA TERMINACION
(INICIAL)]]-Tabla3[[#This Row],[FECHA INICIO]]</f>
        <v>242</v>
      </c>
      <c r="BD581" s="65">
        <f>+Tabla3[[#This Row],[PLAZO DE EJECUCIÓN EN DÍAS (INICIAL)]]/30</f>
        <v>8.0666666666666664</v>
      </c>
      <c r="BE581" t="s">
        <v>4191</v>
      </c>
      <c r="BF581" s="29">
        <f>+[1]BD_2!E583</f>
        <v>0</v>
      </c>
      <c r="BG581" s="29">
        <f>[1]BD_2!BA583</f>
        <v>14193400</v>
      </c>
      <c r="BH581" s="23">
        <f>[1]BD_2!CF583</f>
        <v>79</v>
      </c>
      <c r="BI581" s="23">
        <f>+COUNTIF(Tabla3[[#This Row],[VALOR REDUCIDO]:[TOTAL TIEMPO PRORROGADO EN DÍAS
]],"&lt;&gt;0")</f>
        <v>2</v>
      </c>
      <c r="BJ581" s="23" t="str">
        <f>+[1]BD_2!CG583</f>
        <v>2 NO</v>
      </c>
      <c r="BK581" s="26" t="str">
        <f>[1]BD_2!CL583</f>
        <v>2 NO</v>
      </c>
      <c r="BL581" s="23" t="s">
        <v>98</v>
      </c>
      <c r="BM581">
        <f t="shared" si="44"/>
        <v>321</v>
      </c>
      <c r="BN581" s="36">
        <f t="shared" si="45"/>
        <v>45335</v>
      </c>
      <c r="BO581" s="36">
        <f t="shared" si="46"/>
        <v>45656</v>
      </c>
      <c r="BP581" s="37" t="e">
        <f>IF(((#REF!-$BN581)/($BO581-$BN581))&gt;=100%,100%,((#REF!-$BN581)/($BO581-$BN581)))</f>
        <v>#REF!</v>
      </c>
      <c r="BQ581" s="29">
        <f t="shared" si="47"/>
        <v>57865400</v>
      </c>
      <c r="BR581" s="23" t="e">
        <f>+IF(BK581="1 SI","FINALIZADO",IF($BO581&lt;=#REF!,"FINALIZADO","EJECUCIÓN"))</f>
        <v>#REF!</v>
      </c>
      <c r="BS581" s="23">
        <v>57865400</v>
      </c>
      <c r="BT581" s="23">
        <f>+Tabla3[[#This Row],[VALOR TOTAL DE CONTRATO (ANTES DE LIQUIDACIÓN - LIBERACIÓN DE SALDOS)]]-Tabla3[[#This Row],[RECURSO TOTALES DESEMBOLSADOS]]</f>
        <v>0</v>
      </c>
      <c r="BU581" s="66"/>
      <c r="BW581" s="23" t="s">
        <v>98</v>
      </c>
      <c r="BX581" s="23" t="str">
        <f t="shared" si="48"/>
        <v>febrero</v>
      </c>
      <c r="BY581" s="23" t="s">
        <v>113</v>
      </c>
      <c r="BZ581" s="23" t="s">
        <v>113</v>
      </c>
      <c r="CA581" s="23" t="s">
        <v>113</v>
      </c>
      <c r="CB581" t="s">
        <v>117</v>
      </c>
      <c r="CC581" t="s">
        <v>118</v>
      </c>
    </row>
    <row r="582" spans="1:81" x14ac:dyDescent="0.25">
      <c r="A582" s="23">
        <v>2024</v>
      </c>
      <c r="B582" s="25">
        <v>551</v>
      </c>
      <c r="C582" s="23" t="s">
        <v>87</v>
      </c>
      <c r="D582" t="s">
        <v>88</v>
      </c>
      <c r="E582" t="s">
        <v>89</v>
      </c>
      <c r="F582" t="s">
        <v>90</v>
      </c>
      <c r="G582" t="s">
        <v>91</v>
      </c>
      <c r="H582" s="23" t="s">
        <v>92</v>
      </c>
      <c r="I582" s="23" t="s">
        <v>93</v>
      </c>
      <c r="J582" t="s">
        <v>4199</v>
      </c>
      <c r="K582" s="23" t="s">
        <v>95</v>
      </c>
      <c r="L582" s="20" t="s">
        <v>96</v>
      </c>
      <c r="M582" s="28" t="s">
        <v>4200</v>
      </c>
      <c r="N582" s="23"/>
      <c r="O582" s="23" t="s">
        <v>98</v>
      </c>
      <c r="P582" s="20" t="s">
        <v>2785</v>
      </c>
      <c r="Q582" s="20" t="s">
        <v>100</v>
      </c>
      <c r="R582" t="s">
        <v>4201</v>
      </c>
      <c r="S582" t="s">
        <v>4202</v>
      </c>
      <c r="T582" t="s">
        <v>4203</v>
      </c>
      <c r="U582" s="29">
        <v>23211900</v>
      </c>
      <c r="V582" s="29">
        <v>23211900</v>
      </c>
      <c r="W582" s="60">
        <v>2579100</v>
      </c>
      <c r="X582" s="60">
        <v>0</v>
      </c>
      <c r="Y582" s="23" t="s">
        <v>104</v>
      </c>
      <c r="Z582" t="s">
        <v>98</v>
      </c>
      <c r="AA582" t="s">
        <v>105</v>
      </c>
      <c r="AB582" s="30">
        <f>+Tabla3[[#This Row],[VALOR DEL CONTRATO
(EN NUMEROS)]]-Tabla3[[#This Row],[VALOR RECURSOS (MADS/FONAM)]]</f>
        <v>0</v>
      </c>
      <c r="AC582" s="30"/>
      <c r="AD582" s="30"/>
      <c r="AE582" s="24">
        <v>3124</v>
      </c>
      <c r="AF582" s="61">
        <v>45294</v>
      </c>
      <c r="AG582">
        <v>92724</v>
      </c>
      <c r="AH582" s="53">
        <v>45336</v>
      </c>
      <c r="AI582" s="32" t="s">
        <v>106</v>
      </c>
      <c r="AJ582" t="s">
        <v>958</v>
      </c>
      <c r="AK582" s="33"/>
      <c r="AL582" t="s">
        <v>98</v>
      </c>
      <c r="AM582" s="26">
        <v>45335</v>
      </c>
      <c r="AN582" s="23" t="s">
        <v>108</v>
      </c>
      <c r="AO582" s="23" t="s">
        <v>1829</v>
      </c>
      <c r="AP582" t="s">
        <v>109</v>
      </c>
      <c r="AQ582" t="s">
        <v>959</v>
      </c>
      <c r="AR582" t="s">
        <v>1830</v>
      </c>
      <c r="AS582" t="s">
        <v>100</v>
      </c>
      <c r="AT582" s="23">
        <v>80111600</v>
      </c>
      <c r="AU582" s="20" t="s">
        <v>4204</v>
      </c>
      <c r="AV582" s="23" t="s">
        <v>113</v>
      </c>
      <c r="AW582" s="20" t="s">
        <v>114</v>
      </c>
      <c r="AX582" s="53">
        <v>45335</v>
      </c>
      <c r="AY582" s="23" t="s">
        <v>144</v>
      </c>
      <c r="AZ582" s="53">
        <v>45335</v>
      </c>
      <c r="BA582" s="26">
        <v>45336</v>
      </c>
      <c r="BB582" s="62">
        <v>45609</v>
      </c>
      <c r="BC582" s="35">
        <f>+Tabla3[[#This Row],[FECHA TERMINACION
(INICIAL)]]-Tabla3[[#This Row],[FECHA INICIO]]</f>
        <v>273</v>
      </c>
      <c r="BD582" s="65">
        <f>+Tabla3[[#This Row],[PLAZO DE EJECUCIÓN EN DÍAS (INICIAL)]]/30</f>
        <v>9.1</v>
      </c>
      <c r="BE582" t="s">
        <v>4205</v>
      </c>
      <c r="BF582" s="29">
        <f>+[1]BD_2!E584</f>
        <v>0</v>
      </c>
      <c r="BG582" s="29">
        <f>[1]BD_2!BA584</f>
        <v>4040590</v>
      </c>
      <c r="BH582" s="23">
        <f>[1]BD_2!CF584</f>
        <v>47</v>
      </c>
      <c r="BI582" s="23">
        <f>+COUNTIF(Tabla3[[#This Row],[VALOR REDUCIDO]:[TOTAL TIEMPO PRORROGADO EN DÍAS
]],"&lt;&gt;0")</f>
        <v>2</v>
      </c>
      <c r="BJ582" s="23" t="str">
        <f>+[1]BD_2!CG584</f>
        <v>2 NO</v>
      </c>
      <c r="BK582" s="26" t="str">
        <f>[1]BD_2!CL584</f>
        <v>2 NO</v>
      </c>
      <c r="BL582" s="23" t="s">
        <v>98</v>
      </c>
      <c r="BM582">
        <f t="shared" si="44"/>
        <v>320</v>
      </c>
      <c r="BN582" s="36">
        <f t="shared" si="45"/>
        <v>45336</v>
      </c>
      <c r="BO582" s="36">
        <f t="shared" si="46"/>
        <v>45656</v>
      </c>
      <c r="BP582" s="37" t="e">
        <f>IF(((#REF!-$BN582)/($BO582-$BN582))&gt;=100%,100%,((#REF!-$BN582)/($BO582-$BN582)))</f>
        <v>#REF!</v>
      </c>
      <c r="BQ582" s="29">
        <f t="shared" si="47"/>
        <v>27252490</v>
      </c>
      <c r="BR582" s="23" t="e">
        <f>+IF(BK582="1 SI","FINALIZADO",IF($BO582&lt;=#REF!,"FINALIZADO","EJECUCIÓN"))</f>
        <v>#REF!</v>
      </c>
      <c r="BS582" s="23">
        <v>27252490</v>
      </c>
      <c r="BT582" s="23">
        <f>+Tabla3[[#This Row],[VALOR TOTAL DE CONTRATO (ANTES DE LIQUIDACIÓN - LIBERACIÓN DE SALDOS)]]-Tabla3[[#This Row],[RECURSO TOTALES DESEMBOLSADOS]]</f>
        <v>0</v>
      </c>
      <c r="BU582" s="66"/>
      <c r="BW582" s="23" t="s">
        <v>98</v>
      </c>
      <c r="BX582" s="23" t="str">
        <f t="shared" si="48"/>
        <v>febrero</v>
      </c>
      <c r="BY582" s="23" t="s">
        <v>113</v>
      </c>
      <c r="BZ582" s="23" t="s">
        <v>113</v>
      </c>
      <c r="CA582" s="23" t="s">
        <v>113</v>
      </c>
      <c r="CB582" t="s">
        <v>117</v>
      </c>
      <c r="CC582" t="s">
        <v>118</v>
      </c>
    </row>
    <row r="583" spans="1:81" x14ac:dyDescent="0.25">
      <c r="A583" s="23">
        <v>2024</v>
      </c>
      <c r="B583" s="25">
        <v>552</v>
      </c>
      <c r="C583" s="23" t="s">
        <v>87</v>
      </c>
      <c r="D583" t="s">
        <v>88</v>
      </c>
      <c r="E583" t="s">
        <v>89</v>
      </c>
      <c r="F583" t="s">
        <v>90</v>
      </c>
      <c r="G583" t="s">
        <v>91</v>
      </c>
      <c r="H583" s="23" t="s">
        <v>92</v>
      </c>
      <c r="I583" s="23" t="s">
        <v>119</v>
      </c>
      <c r="J583" t="s">
        <v>4206</v>
      </c>
      <c r="K583" s="23" t="s">
        <v>95</v>
      </c>
      <c r="L583" s="20" t="s">
        <v>121</v>
      </c>
      <c r="M583" s="28" t="s">
        <v>4207</v>
      </c>
      <c r="N583" s="23"/>
      <c r="O583" s="23" t="s">
        <v>98</v>
      </c>
      <c r="P583" s="20" t="s">
        <v>693</v>
      </c>
      <c r="Q583" s="20" t="s">
        <v>693</v>
      </c>
      <c r="R583" t="s">
        <v>4208</v>
      </c>
      <c r="S583" t="s">
        <v>4209</v>
      </c>
      <c r="T583" t="s">
        <v>4210</v>
      </c>
      <c r="U583" s="29">
        <v>85333333</v>
      </c>
      <c r="V583" s="29">
        <v>85333333</v>
      </c>
      <c r="W583" s="60">
        <v>8000000</v>
      </c>
      <c r="X583" s="60">
        <v>0</v>
      </c>
      <c r="Y583" s="23" t="s">
        <v>104</v>
      </c>
      <c r="Z583" t="s">
        <v>98</v>
      </c>
      <c r="AA583" t="s">
        <v>105</v>
      </c>
      <c r="AB583" s="30">
        <f>+Tabla3[[#This Row],[VALOR DEL CONTRATO
(EN NUMEROS)]]-Tabla3[[#This Row],[VALOR RECURSOS (MADS/FONAM)]]</f>
        <v>0</v>
      </c>
      <c r="AC583" s="30"/>
      <c r="AD583" s="30"/>
      <c r="AE583" s="24">
        <v>3524</v>
      </c>
      <c r="AF583" s="61">
        <v>45294</v>
      </c>
      <c r="AG583">
        <v>84824</v>
      </c>
      <c r="AH583" s="53">
        <v>45334</v>
      </c>
      <c r="AI583" s="32" t="s">
        <v>106</v>
      </c>
      <c r="AJ583" t="s">
        <v>697</v>
      </c>
      <c r="AK583" s="33"/>
      <c r="AL583" t="s">
        <v>98</v>
      </c>
      <c r="AM583" s="26">
        <v>45330</v>
      </c>
      <c r="AN583" s="23" t="s">
        <v>108</v>
      </c>
      <c r="AO583" s="23" t="s">
        <v>108</v>
      </c>
      <c r="AP583" t="s">
        <v>109</v>
      </c>
      <c r="AQ583" t="s">
        <v>698</v>
      </c>
      <c r="AR583" t="s">
        <v>699</v>
      </c>
      <c r="AS583" t="s">
        <v>700</v>
      </c>
      <c r="AT583" s="23">
        <v>80111600</v>
      </c>
      <c r="AU583" s="20" t="s">
        <v>4211</v>
      </c>
      <c r="AV583" s="23" t="s">
        <v>113</v>
      </c>
      <c r="AW583" s="20" t="s">
        <v>114</v>
      </c>
      <c r="AX583" s="53">
        <v>45331</v>
      </c>
      <c r="AY583" s="23" t="s">
        <v>115</v>
      </c>
      <c r="AZ583" s="53">
        <v>45331</v>
      </c>
      <c r="BA583" s="26">
        <v>45334</v>
      </c>
      <c r="BB583" s="62">
        <v>45656</v>
      </c>
      <c r="BC583" s="35">
        <f>+Tabla3[[#This Row],[FECHA TERMINACION
(INICIAL)]]-Tabla3[[#This Row],[FECHA INICIO]]</f>
        <v>322</v>
      </c>
      <c r="BD583" s="65">
        <f>+Tabla3[[#This Row],[PLAZO DE EJECUCIÓN EN DÍAS (INICIAL)]]/30</f>
        <v>10.733333333333333</v>
      </c>
      <c r="BE583" t="s">
        <v>4212</v>
      </c>
      <c r="BF583" s="29">
        <f>+[1]BD_2!E585</f>
        <v>0</v>
      </c>
      <c r="BG583" s="29">
        <f>[1]BD_2!BA585</f>
        <v>0</v>
      </c>
      <c r="BH583" s="23">
        <f>[1]BD_2!CF585</f>
        <v>0</v>
      </c>
      <c r="BI583" s="23">
        <f>+COUNTIF(Tabla3[[#This Row],[VALOR REDUCIDO]:[TOTAL TIEMPO PRORROGADO EN DÍAS
]],"&lt;&gt;0")</f>
        <v>0</v>
      </c>
      <c r="BJ583" s="23" t="str">
        <f>+[1]BD_2!CG585</f>
        <v>2 NO</v>
      </c>
      <c r="BK583" s="26" t="str">
        <f>[1]BD_2!CL585</f>
        <v>2 NO</v>
      </c>
      <c r="BL583" s="23" t="s">
        <v>98</v>
      </c>
      <c r="BM583">
        <f t="shared" si="44"/>
        <v>322</v>
      </c>
      <c r="BN583" s="36">
        <f t="shared" si="45"/>
        <v>45334</v>
      </c>
      <c r="BO583" s="36">
        <f t="shared" si="46"/>
        <v>45656</v>
      </c>
      <c r="BP583" s="37" t="e">
        <f>IF(((#REF!-$BN583)/($BO583-$BN583))&gt;=100%,100%,((#REF!-$BN583)/($BO583-$BN583)))</f>
        <v>#REF!</v>
      </c>
      <c r="BQ583" s="29">
        <f t="shared" si="47"/>
        <v>85333333</v>
      </c>
      <c r="BR583" s="23" t="e">
        <f>+IF(BK583="1 SI","FINALIZADO",IF($BO583&lt;=#REF!,"FINALIZADO","EJECUCIÓN"))</f>
        <v>#REF!</v>
      </c>
      <c r="BS583" s="23">
        <v>85066667</v>
      </c>
      <c r="BT583" s="23">
        <f>+Tabla3[[#This Row],[VALOR TOTAL DE CONTRATO (ANTES DE LIQUIDACIÓN - LIBERACIÓN DE SALDOS)]]-Tabla3[[#This Row],[RECURSO TOTALES DESEMBOLSADOS]]</f>
        <v>266666</v>
      </c>
      <c r="BU583" s="66"/>
      <c r="BW583" s="23" t="s">
        <v>98</v>
      </c>
      <c r="BX583" s="23" t="str">
        <f t="shared" si="48"/>
        <v>febrero</v>
      </c>
      <c r="BY583" s="23" t="s">
        <v>113</v>
      </c>
      <c r="BZ583" s="23" t="s">
        <v>113</v>
      </c>
      <c r="CA583" s="23" t="s">
        <v>113</v>
      </c>
      <c r="CB583" t="s">
        <v>117</v>
      </c>
      <c r="CC583" t="s">
        <v>118</v>
      </c>
    </row>
    <row r="584" spans="1:81" x14ac:dyDescent="0.25">
      <c r="A584" s="23">
        <v>2024</v>
      </c>
      <c r="B584" s="25">
        <v>553</v>
      </c>
      <c r="C584" s="23" t="s">
        <v>87</v>
      </c>
      <c r="D584" t="s">
        <v>88</v>
      </c>
      <c r="E584" t="s">
        <v>89</v>
      </c>
      <c r="F584" t="s">
        <v>90</v>
      </c>
      <c r="G584" t="s">
        <v>91</v>
      </c>
      <c r="H584" s="23" t="s">
        <v>92</v>
      </c>
      <c r="I584" s="23" t="s">
        <v>119</v>
      </c>
      <c r="J584" t="s">
        <v>4213</v>
      </c>
      <c r="K584" s="23" t="s">
        <v>95</v>
      </c>
      <c r="L584" s="20" t="s">
        <v>1671</v>
      </c>
      <c r="M584" s="28" t="s">
        <v>4214</v>
      </c>
      <c r="N584" s="23"/>
      <c r="O584" s="23" t="s">
        <v>98</v>
      </c>
      <c r="P584" s="20" t="s">
        <v>764</v>
      </c>
      <c r="Q584" s="20" t="s">
        <v>764</v>
      </c>
      <c r="R584" t="s">
        <v>4215</v>
      </c>
      <c r="S584" t="s">
        <v>4216</v>
      </c>
      <c r="T584" t="s">
        <v>4217</v>
      </c>
      <c r="U584" s="29">
        <v>77175000</v>
      </c>
      <c r="V584" s="29">
        <v>77175000</v>
      </c>
      <c r="W584" s="60">
        <v>7350000</v>
      </c>
      <c r="X584" s="60">
        <v>0</v>
      </c>
      <c r="Y584" s="23" t="s">
        <v>104</v>
      </c>
      <c r="Z584" t="s">
        <v>98</v>
      </c>
      <c r="AA584" t="s">
        <v>105</v>
      </c>
      <c r="AB584" s="30">
        <f>+Tabla3[[#This Row],[VALOR DEL CONTRATO
(EN NUMEROS)]]-Tabla3[[#This Row],[VALOR RECURSOS (MADS/FONAM)]]</f>
        <v>0</v>
      </c>
      <c r="AC584" s="30"/>
      <c r="AD584" s="30"/>
      <c r="AE584" s="24">
        <v>7024</v>
      </c>
      <c r="AF584" s="61">
        <v>45295</v>
      </c>
      <c r="AG584">
        <v>92524</v>
      </c>
      <c r="AH584" s="53">
        <v>45336</v>
      </c>
      <c r="AI584" s="32" t="s">
        <v>106</v>
      </c>
      <c r="AJ584" t="s">
        <v>779</v>
      </c>
      <c r="AK584" s="33"/>
      <c r="AL584" t="s">
        <v>98</v>
      </c>
      <c r="AM584" s="26">
        <v>45334</v>
      </c>
      <c r="AN584" s="23" t="s">
        <v>108</v>
      </c>
      <c r="AO584" s="23" t="s">
        <v>108</v>
      </c>
      <c r="AP584" t="s">
        <v>109</v>
      </c>
      <c r="AQ584" t="s">
        <v>769</v>
      </c>
      <c r="AR584" t="s">
        <v>770</v>
      </c>
      <c r="AS584" t="s">
        <v>771</v>
      </c>
      <c r="AT584" s="23">
        <v>80111600</v>
      </c>
      <c r="AU584" s="20" t="s">
        <v>4218</v>
      </c>
      <c r="AV584" s="23" t="s">
        <v>113</v>
      </c>
      <c r="AW584" s="20" t="s">
        <v>114</v>
      </c>
      <c r="AX584" s="53">
        <v>45334</v>
      </c>
      <c r="AY584" s="23" t="s">
        <v>115</v>
      </c>
      <c r="AZ584" s="53">
        <v>45334</v>
      </c>
      <c r="BA584" s="26">
        <v>45336</v>
      </c>
      <c r="BB584" s="62">
        <v>45654</v>
      </c>
      <c r="BC584" s="35">
        <f>+Tabla3[[#This Row],[FECHA TERMINACION
(INICIAL)]]-Tabla3[[#This Row],[FECHA INICIO]]</f>
        <v>318</v>
      </c>
      <c r="BD584" s="65">
        <f>+Tabla3[[#This Row],[PLAZO DE EJECUCIÓN EN DÍAS (INICIAL)]]/30</f>
        <v>10.6</v>
      </c>
      <c r="BE584" t="s">
        <v>2894</v>
      </c>
      <c r="BF584" s="29">
        <f>+[1]BD_2!E586</f>
        <v>0</v>
      </c>
      <c r="BG584" s="29">
        <f>[1]BD_2!BA586</f>
        <v>0</v>
      </c>
      <c r="BH584" s="23">
        <f>[1]BD_2!CF586</f>
        <v>0</v>
      </c>
      <c r="BI584" s="23">
        <f>+COUNTIF(Tabla3[[#This Row],[VALOR REDUCIDO]:[TOTAL TIEMPO PRORROGADO EN DÍAS
]],"&lt;&gt;0")</f>
        <v>0</v>
      </c>
      <c r="BJ584" s="23" t="str">
        <f>+[1]BD_2!CG586</f>
        <v>2 NO</v>
      </c>
      <c r="BK584" s="26" t="str">
        <f>[1]BD_2!CL586</f>
        <v>2 NO</v>
      </c>
      <c r="BL584" s="23" t="s">
        <v>98</v>
      </c>
      <c r="BM584">
        <f t="shared" si="44"/>
        <v>318</v>
      </c>
      <c r="BN584" s="36">
        <f t="shared" si="45"/>
        <v>45336</v>
      </c>
      <c r="BO584" s="36">
        <f t="shared" si="46"/>
        <v>45654</v>
      </c>
      <c r="BP584" s="37" t="e">
        <f>IF(((#REF!-$BN584)/($BO584-$BN584))&gt;=100%,100%,((#REF!-$BN584)/($BO584-$BN584)))</f>
        <v>#REF!</v>
      </c>
      <c r="BQ584" s="29">
        <f t="shared" si="47"/>
        <v>77175000</v>
      </c>
      <c r="BR584" s="23" t="e">
        <f>+IF(BK584="1 SI","FINALIZADO",IF($BO584&lt;=#REF!,"FINALIZADO","EJECUCIÓN"))</f>
        <v>#REF!</v>
      </c>
      <c r="BS584" s="23">
        <v>77175000</v>
      </c>
      <c r="BT584" s="23">
        <f>+Tabla3[[#This Row],[VALOR TOTAL DE CONTRATO (ANTES DE LIQUIDACIÓN - LIBERACIÓN DE SALDOS)]]-Tabla3[[#This Row],[RECURSO TOTALES DESEMBOLSADOS]]</f>
        <v>0</v>
      </c>
      <c r="BU584" s="66"/>
      <c r="BW584" s="23" t="s">
        <v>98</v>
      </c>
      <c r="BX584" s="23" t="str">
        <f t="shared" si="48"/>
        <v>febrero</v>
      </c>
      <c r="BY584" s="23" t="s">
        <v>113</v>
      </c>
      <c r="BZ584" s="23" t="s">
        <v>113</v>
      </c>
      <c r="CA584" s="23" t="s">
        <v>113</v>
      </c>
      <c r="CB584" t="s">
        <v>117</v>
      </c>
      <c r="CC584" t="s">
        <v>118</v>
      </c>
    </row>
    <row r="585" spans="1:81" x14ac:dyDescent="0.25">
      <c r="A585" s="23">
        <v>2024</v>
      </c>
      <c r="B585" s="25">
        <v>554</v>
      </c>
      <c r="C585" s="23" t="s">
        <v>87</v>
      </c>
      <c r="D585" t="s">
        <v>88</v>
      </c>
      <c r="E585" t="s">
        <v>89</v>
      </c>
      <c r="F585" t="s">
        <v>90</v>
      </c>
      <c r="G585" t="s">
        <v>91</v>
      </c>
      <c r="H585" s="23" t="s">
        <v>92</v>
      </c>
      <c r="I585" s="23" t="s">
        <v>119</v>
      </c>
      <c r="J585" t="s">
        <v>4219</v>
      </c>
      <c r="K585" s="23" t="s">
        <v>95</v>
      </c>
      <c r="L585" s="20" t="s">
        <v>138</v>
      </c>
      <c r="M585" s="28" t="s">
        <v>4220</v>
      </c>
      <c r="N585" s="23"/>
      <c r="O585" s="23" t="s">
        <v>98</v>
      </c>
      <c r="P585" s="20" t="s">
        <v>2075</v>
      </c>
      <c r="Q585" s="20" t="s">
        <v>100</v>
      </c>
      <c r="R585" t="s">
        <v>4221</v>
      </c>
      <c r="S585" t="s">
        <v>4222</v>
      </c>
      <c r="T585" t="s">
        <v>4223</v>
      </c>
      <c r="U585" s="29">
        <v>56952133</v>
      </c>
      <c r="V585" s="29">
        <v>56952133</v>
      </c>
      <c r="W585" s="60">
        <v>5356000</v>
      </c>
      <c r="X585" s="60">
        <v>0</v>
      </c>
      <c r="Y585" s="23" t="s">
        <v>104</v>
      </c>
      <c r="Z585" t="s">
        <v>98</v>
      </c>
      <c r="AA585" t="s">
        <v>105</v>
      </c>
      <c r="AB585" s="30">
        <f>+Tabla3[[#This Row],[VALOR DEL CONTRATO
(EN NUMEROS)]]-Tabla3[[#This Row],[VALOR RECURSOS (MADS/FONAM)]]</f>
        <v>0</v>
      </c>
      <c r="AC585" s="30"/>
      <c r="AD585" s="30"/>
      <c r="AE585" s="24">
        <v>4124</v>
      </c>
      <c r="AF585" s="61">
        <v>45294</v>
      </c>
      <c r="AG585">
        <v>89824</v>
      </c>
      <c r="AH585" s="53">
        <v>45335</v>
      </c>
      <c r="AI585" s="32" t="s">
        <v>106</v>
      </c>
      <c r="AJ585" t="s">
        <v>107</v>
      </c>
      <c r="AK585" s="33"/>
      <c r="AL585" t="s">
        <v>98</v>
      </c>
      <c r="AM585" s="26">
        <v>45334</v>
      </c>
      <c r="AN585" s="23" t="s">
        <v>108</v>
      </c>
      <c r="AO585" s="23" t="s">
        <v>108</v>
      </c>
      <c r="AP585" t="s">
        <v>109</v>
      </c>
      <c r="AQ585" t="s">
        <v>2079</v>
      </c>
      <c r="AR585" t="s">
        <v>2158</v>
      </c>
      <c r="AS585" t="s">
        <v>100</v>
      </c>
      <c r="AT585" s="23">
        <v>80111600</v>
      </c>
      <c r="AU585" s="41" t="s">
        <v>4224</v>
      </c>
      <c r="AV585" s="23" t="s">
        <v>113</v>
      </c>
      <c r="AW585" s="20" t="s">
        <v>114</v>
      </c>
      <c r="AX585" s="53">
        <v>45334</v>
      </c>
      <c r="AY585" s="23" t="s">
        <v>115</v>
      </c>
      <c r="AZ585" s="53">
        <v>45334</v>
      </c>
      <c r="BA585" s="26">
        <v>45335</v>
      </c>
      <c r="BB585" s="62">
        <v>45656</v>
      </c>
      <c r="BC585" s="35">
        <f>+Tabla3[[#This Row],[FECHA TERMINACION
(INICIAL)]]-Tabla3[[#This Row],[FECHA INICIO]]</f>
        <v>321</v>
      </c>
      <c r="BD585" s="65">
        <f>+Tabla3[[#This Row],[PLAZO DE EJECUCIÓN EN DÍAS (INICIAL)]]/30</f>
        <v>10.7</v>
      </c>
      <c r="BE585" t="s">
        <v>2894</v>
      </c>
      <c r="BF585" s="29">
        <f>+[1]BD_2!E587</f>
        <v>0</v>
      </c>
      <c r="BG585" s="29">
        <f>[1]BD_2!BA587</f>
        <v>0</v>
      </c>
      <c r="BH585" s="23">
        <f>[1]BD_2!CF587</f>
        <v>0</v>
      </c>
      <c r="BI585" s="23">
        <f>+COUNTIF(Tabla3[[#This Row],[VALOR REDUCIDO]:[TOTAL TIEMPO PRORROGADO EN DÍAS
]],"&lt;&gt;0")</f>
        <v>0</v>
      </c>
      <c r="BJ585" s="23" t="str">
        <f>+[1]BD_2!CG587</f>
        <v>2 NO</v>
      </c>
      <c r="BK585" s="26" t="str">
        <f>[1]BD_2!CL587</f>
        <v>2 NO</v>
      </c>
      <c r="BL585" s="23" t="s">
        <v>98</v>
      </c>
      <c r="BM585">
        <f t="shared" si="44"/>
        <v>321</v>
      </c>
      <c r="BN585" s="36">
        <f t="shared" si="45"/>
        <v>45335</v>
      </c>
      <c r="BO585" s="36">
        <f t="shared" si="46"/>
        <v>45656</v>
      </c>
      <c r="BP585" s="37" t="e">
        <f>IF(((#REF!-$BN585)/($BO585-$BN585))&gt;=100%,100%,((#REF!-$BN585)/($BO585-$BN585)))</f>
        <v>#REF!</v>
      </c>
      <c r="BQ585" s="29">
        <f t="shared" si="47"/>
        <v>56952133</v>
      </c>
      <c r="BR585" s="23" t="e">
        <f>+IF(BK585="1 SI","FINALIZADO",IF($BO585&lt;=#REF!,"FINALIZADO","EJECUCIÓN"))</f>
        <v>#REF!</v>
      </c>
      <c r="BS585" s="23">
        <v>56773600</v>
      </c>
      <c r="BT585" s="23">
        <f>+Tabla3[[#This Row],[VALOR TOTAL DE CONTRATO (ANTES DE LIQUIDACIÓN - LIBERACIÓN DE SALDOS)]]-Tabla3[[#This Row],[RECURSO TOTALES DESEMBOLSADOS]]</f>
        <v>178533</v>
      </c>
      <c r="BU585" s="66"/>
      <c r="BW585" s="23" t="s">
        <v>98</v>
      </c>
      <c r="BX585" s="23" t="str">
        <f t="shared" si="48"/>
        <v>febrero</v>
      </c>
      <c r="BY585" s="23" t="s">
        <v>113</v>
      </c>
      <c r="BZ585" s="23" t="s">
        <v>113</v>
      </c>
      <c r="CA585" s="23" t="s">
        <v>113</v>
      </c>
      <c r="CB585" t="s">
        <v>117</v>
      </c>
      <c r="CC585" t="s">
        <v>118</v>
      </c>
    </row>
    <row r="586" spans="1:81" x14ac:dyDescent="0.25">
      <c r="A586" s="23">
        <v>2024</v>
      </c>
      <c r="B586" s="25">
        <v>555</v>
      </c>
      <c r="C586" s="23" t="s">
        <v>87</v>
      </c>
      <c r="D586" t="s">
        <v>88</v>
      </c>
      <c r="E586" t="s">
        <v>89</v>
      </c>
      <c r="F586" t="s">
        <v>90</v>
      </c>
      <c r="G586" t="s">
        <v>91</v>
      </c>
      <c r="H586" s="23" t="s">
        <v>92</v>
      </c>
      <c r="I586" s="23" t="s">
        <v>119</v>
      </c>
      <c r="J586" t="s">
        <v>4225</v>
      </c>
      <c r="K586" s="23" t="s">
        <v>95</v>
      </c>
      <c r="L586" s="20" t="s">
        <v>451</v>
      </c>
      <c r="M586" s="28" t="s">
        <v>4226</v>
      </c>
      <c r="N586" s="23"/>
      <c r="O586" s="23" t="s">
        <v>98</v>
      </c>
      <c r="P586" s="20" t="s">
        <v>562</v>
      </c>
      <c r="Q586" s="20" t="s">
        <v>562</v>
      </c>
      <c r="R586" t="s">
        <v>4227</v>
      </c>
      <c r="S586" t="s">
        <v>4228</v>
      </c>
      <c r="T586" t="s">
        <v>4229</v>
      </c>
      <c r="U586" s="29">
        <v>59482500</v>
      </c>
      <c r="V586" s="29">
        <v>59482500</v>
      </c>
      <c r="W586" s="60">
        <v>5665000</v>
      </c>
      <c r="X586" s="60">
        <v>0</v>
      </c>
      <c r="Y586" s="23" t="s">
        <v>104</v>
      </c>
      <c r="Z586" t="s">
        <v>98</v>
      </c>
      <c r="AA586" t="s">
        <v>105</v>
      </c>
      <c r="AB586" s="30">
        <f>+Tabla3[[#This Row],[VALOR DEL CONTRATO
(EN NUMEROS)]]-Tabla3[[#This Row],[VALOR RECURSOS (MADS/FONAM)]]</f>
        <v>0</v>
      </c>
      <c r="AC586" s="30"/>
      <c r="AD586" s="30"/>
      <c r="AE586" s="24">
        <v>4124</v>
      </c>
      <c r="AF586" s="61">
        <v>45294</v>
      </c>
      <c r="AG586">
        <v>95524</v>
      </c>
      <c r="AH586" s="53">
        <v>45337</v>
      </c>
      <c r="AI586" s="32" t="s">
        <v>106</v>
      </c>
      <c r="AJ586" t="s">
        <v>107</v>
      </c>
      <c r="AK586" s="33"/>
      <c r="AL586" t="s">
        <v>98</v>
      </c>
      <c r="AM586" s="26">
        <v>45336</v>
      </c>
      <c r="AN586" s="23" t="s">
        <v>108</v>
      </c>
      <c r="AO586" s="23" t="s">
        <v>108</v>
      </c>
      <c r="AP586" t="s">
        <v>109</v>
      </c>
      <c r="AQ586" t="s">
        <v>566</v>
      </c>
      <c r="AR586" t="s">
        <v>567</v>
      </c>
      <c r="AS586" t="s">
        <v>100</v>
      </c>
      <c r="AT586" s="23">
        <v>80161500</v>
      </c>
      <c r="AU586" s="41" t="s">
        <v>4230</v>
      </c>
      <c r="AV586" s="23" t="s">
        <v>113</v>
      </c>
      <c r="AW586" s="20" t="s">
        <v>114</v>
      </c>
      <c r="AX586" s="53">
        <v>45336</v>
      </c>
      <c r="AY586" s="23" t="s">
        <v>115</v>
      </c>
      <c r="AZ586" s="53">
        <v>45336</v>
      </c>
      <c r="BA586" s="26">
        <v>45337</v>
      </c>
      <c r="BB586" s="62">
        <v>45656</v>
      </c>
      <c r="BC586" s="35">
        <f>+Tabla3[[#This Row],[FECHA TERMINACION
(INICIAL)]]-Tabla3[[#This Row],[FECHA INICIO]]</f>
        <v>319</v>
      </c>
      <c r="BD586" s="65">
        <f>+Tabla3[[#This Row],[PLAZO DE EJECUCIÓN EN DÍAS (INICIAL)]]/30</f>
        <v>10.633333333333333</v>
      </c>
      <c r="BE586" t="s">
        <v>4231</v>
      </c>
      <c r="BF586" s="29">
        <f>+[1]BD_2!E588</f>
        <v>0</v>
      </c>
      <c r="BG586" s="29">
        <f>[1]BD_2!BA588</f>
        <v>0</v>
      </c>
      <c r="BH586" s="23">
        <f>[1]BD_2!CF588</f>
        <v>0</v>
      </c>
      <c r="BI586" s="23">
        <f>+COUNTIF(Tabla3[[#This Row],[VALOR REDUCIDO]:[TOTAL TIEMPO PRORROGADO EN DÍAS
]],"&lt;&gt;0")</f>
        <v>0</v>
      </c>
      <c r="BJ586" s="23" t="str">
        <f>+[1]BD_2!CG588</f>
        <v>2 NO</v>
      </c>
      <c r="BK586" s="26" t="str">
        <f>[1]BD_2!CL588</f>
        <v>2 NO</v>
      </c>
      <c r="BL586" s="23" t="s">
        <v>98</v>
      </c>
      <c r="BM586">
        <f t="shared" si="44"/>
        <v>319</v>
      </c>
      <c r="BN586" s="36">
        <f t="shared" si="45"/>
        <v>45337</v>
      </c>
      <c r="BO586" s="36">
        <f t="shared" si="46"/>
        <v>45656</v>
      </c>
      <c r="BP586" s="37" t="e">
        <f>IF(((#REF!-$BN586)/($BO586-$BN586))&gt;=100%,100%,((#REF!-$BN586)/($BO586-$BN586)))</f>
        <v>#REF!</v>
      </c>
      <c r="BQ586" s="29">
        <f t="shared" si="47"/>
        <v>59482500</v>
      </c>
      <c r="BR586" s="23" t="e">
        <f>+IF(BK586="1 SI","FINALIZADO",IF($BO586&lt;=#REF!,"FINALIZADO","EJECUCIÓN"))</f>
        <v>#REF!</v>
      </c>
      <c r="BS586" s="23">
        <v>59482500</v>
      </c>
      <c r="BT586" s="23">
        <f>+Tabla3[[#This Row],[VALOR TOTAL DE CONTRATO (ANTES DE LIQUIDACIÓN - LIBERACIÓN DE SALDOS)]]-Tabla3[[#This Row],[RECURSO TOTALES DESEMBOLSADOS]]</f>
        <v>0</v>
      </c>
      <c r="BU586" s="66"/>
      <c r="BW586" s="23" t="s">
        <v>98</v>
      </c>
      <c r="BX586" s="23" t="str">
        <f t="shared" si="48"/>
        <v>febrero</v>
      </c>
      <c r="BY586" s="23" t="s">
        <v>113</v>
      </c>
      <c r="BZ586" s="23" t="s">
        <v>113</v>
      </c>
      <c r="CA586" s="23" t="s">
        <v>113</v>
      </c>
      <c r="CB586" t="s">
        <v>117</v>
      </c>
      <c r="CC586" t="s">
        <v>118</v>
      </c>
    </row>
    <row r="587" spans="1:81" x14ac:dyDescent="0.25">
      <c r="A587" s="23">
        <v>2024</v>
      </c>
      <c r="B587" s="25">
        <v>556</v>
      </c>
      <c r="C587" s="23" t="s">
        <v>87</v>
      </c>
      <c r="D587" t="s">
        <v>88</v>
      </c>
      <c r="E587" t="s">
        <v>89</v>
      </c>
      <c r="F587" t="s">
        <v>90</v>
      </c>
      <c r="G587" t="s">
        <v>91</v>
      </c>
      <c r="H587" s="23" t="s">
        <v>92</v>
      </c>
      <c r="I587" s="23" t="s">
        <v>119</v>
      </c>
      <c r="J587" t="s">
        <v>4232</v>
      </c>
      <c r="K587" s="23" t="s">
        <v>95</v>
      </c>
      <c r="L587" s="20" t="s">
        <v>2850</v>
      </c>
      <c r="M587" s="28" t="s">
        <v>4233</v>
      </c>
      <c r="N587" s="23"/>
      <c r="O587" s="23" t="s">
        <v>98</v>
      </c>
      <c r="P587" s="20" t="s">
        <v>1183</v>
      </c>
      <c r="Q587" s="20" t="s">
        <v>100</v>
      </c>
      <c r="R587" t="s">
        <v>4234</v>
      </c>
      <c r="S587" t="s">
        <v>4235</v>
      </c>
      <c r="T587" t="s">
        <v>4236</v>
      </c>
      <c r="U587" s="29">
        <v>73733333</v>
      </c>
      <c r="V587" s="29">
        <v>73733333</v>
      </c>
      <c r="W587" s="60">
        <v>7000000</v>
      </c>
      <c r="X587" s="60">
        <v>0</v>
      </c>
      <c r="Y587" s="23" t="s">
        <v>104</v>
      </c>
      <c r="Z587" t="s">
        <v>98</v>
      </c>
      <c r="AA587" t="s">
        <v>105</v>
      </c>
      <c r="AB587" s="30">
        <f>+Tabla3[[#This Row],[VALOR DEL CONTRATO
(EN NUMEROS)]]-Tabla3[[#This Row],[VALOR RECURSOS (MADS/FONAM)]]</f>
        <v>0</v>
      </c>
      <c r="AC587" s="30"/>
      <c r="AD587" s="30"/>
      <c r="AE587" s="24">
        <v>2024</v>
      </c>
      <c r="AF587" s="61">
        <v>45294</v>
      </c>
      <c r="AG587">
        <v>101524</v>
      </c>
      <c r="AH587" s="53">
        <v>45338</v>
      </c>
      <c r="AI587" s="32" t="s">
        <v>106</v>
      </c>
      <c r="AJ587" t="s">
        <v>1187</v>
      </c>
      <c r="AK587" s="33"/>
      <c r="AL587" t="s">
        <v>98</v>
      </c>
      <c r="AM587" s="26">
        <v>45336</v>
      </c>
      <c r="AN587" s="23" t="s">
        <v>108</v>
      </c>
      <c r="AO587" s="23" t="s">
        <v>108</v>
      </c>
      <c r="AP587" t="s">
        <v>109</v>
      </c>
      <c r="AQ587" t="s">
        <v>1188</v>
      </c>
      <c r="AR587" t="s">
        <v>1189</v>
      </c>
      <c r="AS587" t="s">
        <v>100</v>
      </c>
      <c r="AT587" s="23">
        <v>80111600</v>
      </c>
      <c r="AU587" s="41" t="s">
        <v>4237</v>
      </c>
      <c r="AV587" s="23" t="s">
        <v>113</v>
      </c>
      <c r="AW587" s="20" t="s">
        <v>114</v>
      </c>
      <c r="AX587" s="53">
        <v>45337</v>
      </c>
      <c r="AY587" s="23" t="s">
        <v>144</v>
      </c>
      <c r="AZ587" s="53">
        <v>45337</v>
      </c>
      <c r="BA587" s="26">
        <v>45338</v>
      </c>
      <c r="BB587" s="62">
        <v>45419</v>
      </c>
      <c r="BC587" s="35">
        <f>+Tabla3[[#This Row],[FECHA TERMINACION
(INICIAL)]]-Tabla3[[#This Row],[FECHA INICIO]]</f>
        <v>81</v>
      </c>
      <c r="BD587" s="65">
        <f>+Tabla3[[#This Row],[PLAZO DE EJECUCIÓN EN DÍAS (INICIAL)]]/30</f>
        <v>2.7</v>
      </c>
      <c r="BE587" t="s">
        <v>4238</v>
      </c>
      <c r="BF587" s="29">
        <f>+[1]BD_2!E589</f>
        <v>233333</v>
      </c>
      <c r="BG587" s="29">
        <f>[1]BD_2!BA589</f>
        <v>0</v>
      </c>
      <c r="BH587" s="23">
        <f>[1]BD_2!CF589</f>
        <v>0</v>
      </c>
      <c r="BI587" s="23">
        <f>+COUNTIF(Tabla3[[#This Row],[VALOR REDUCIDO]:[TOTAL TIEMPO PRORROGADO EN DÍAS
]],"&lt;&gt;0")</f>
        <v>1</v>
      </c>
      <c r="BJ587" s="23" t="str">
        <f>+[1]BD_2!CG589</f>
        <v>2 NO</v>
      </c>
      <c r="BK587" s="26" t="str">
        <f>[1]BD_2!CL589</f>
        <v>2 NO</v>
      </c>
      <c r="BL587" s="23" t="s">
        <v>113</v>
      </c>
      <c r="BM587">
        <f t="shared" ref="BM587:BM654" si="49">$BO587-$BN587</f>
        <v>81</v>
      </c>
      <c r="BN587" s="36">
        <f t="shared" ref="BN587:BN654" si="50">$BA587</f>
        <v>45338</v>
      </c>
      <c r="BO587" s="36">
        <f t="shared" ref="BO587:BO654" si="51">$BB587+$BH587</f>
        <v>45419</v>
      </c>
      <c r="BP587" s="37" t="e">
        <f>IF(((#REF!-$BN587)/($BO587-$BN587))&gt;=100%,100%,((#REF!-$BN587)/($BO587-$BN587)))</f>
        <v>#REF!</v>
      </c>
      <c r="BQ587" s="29">
        <f t="shared" si="47"/>
        <v>73500000</v>
      </c>
      <c r="BR587" s="23" t="e">
        <f>+IF(BK587="1 SI","FINALIZADO",IF($BO587&lt;=#REF!,"FINALIZADO","EJECUCIÓN"))</f>
        <v>#REF!</v>
      </c>
      <c r="BS587" s="23">
        <v>19133333</v>
      </c>
      <c r="BT587" s="23">
        <f>+Tabla3[[#This Row],[VALOR TOTAL DE CONTRATO (ANTES DE LIQUIDACIÓN - LIBERACIÓN DE SALDOS)]]-Tabla3[[#This Row],[RECURSO TOTALES DESEMBOLSADOS]]</f>
        <v>54366667</v>
      </c>
      <c r="BU587" s="66"/>
      <c r="BW587" s="23" t="s">
        <v>98</v>
      </c>
      <c r="BX587" s="23" t="str">
        <f t="shared" si="48"/>
        <v>febrero</v>
      </c>
      <c r="BY587" s="23" t="s">
        <v>113</v>
      </c>
      <c r="BZ587" s="23" t="s">
        <v>113</v>
      </c>
      <c r="CA587" s="23" t="s">
        <v>113</v>
      </c>
      <c r="CB587" t="s">
        <v>117</v>
      </c>
      <c r="CC587" t="s">
        <v>118</v>
      </c>
    </row>
    <row r="588" spans="1:81" x14ac:dyDescent="0.25">
      <c r="A588" s="23">
        <v>2024</v>
      </c>
      <c r="B588" s="25" t="s">
        <v>4239</v>
      </c>
      <c r="C588" s="23" t="s">
        <v>87</v>
      </c>
      <c r="D588" t="s">
        <v>88</v>
      </c>
      <c r="E588" t="s">
        <v>89</v>
      </c>
      <c r="F588" t="s">
        <v>90</v>
      </c>
      <c r="G588" t="s">
        <v>91</v>
      </c>
      <c r="H588" s="23" t="s">
        <v>92</v>
      </c>
      <c r="I588" s="23" t="s">
        <v>119</v>
      </c>
      <c r="J588" t="s">
        <v>4240</v>
      </c>
      <c r="K588" s="23" t="s">
        <v>95</v>
      </c>
      <c r="L588" s="20" t="s">
        <v>2850</v>
      </c>
      <c r="M588" s="28" t="s">
        <v>4241</v>
      </c>
      <c r="N588" s="23"/>
      <c r="O588" s="23" t="s">
        <v>98</v>
      </c>
      <c r="P588" s="20" t="s">
        <v>1183</v>
      </c>
      <c r="Q588" s="20" t="s">
        <v>100</v>
      </c>
      <c r="R588" t="s">
        <v>4234</v>
      </c>
      <c r="S588" t="s">
        <v>4235</v>
      </c>
      <c r="T588" t="s">
        <v>4242</v>
      </c>
      <c r="U588" s="29">
        <v>54366667</v>
      </c>
      <c r="V588" s="29">
        <v>54366667</v>
      </c>
      <c r="W588" s="60">
        <v>7000000</v>
      </c>
      <c r="X588" s="60">
        <v>0</v>
      </c>
      <c r="Y588" s="23" t="s">
        <v>104</v>
      </c>
      <c r="Z588" t="s">
        <v>98</v>
      </c>
      <c r="AA588" t="s">
        <v>105</v>
      </c>
      <c r="AB588" s="30">
        <f>+Tabla3[[#This Row],[VALOR DEL CONTRATO
(EN NUMEROS)]]-Tabla3[[#This Row],[VALOR RECURSOS (MADS/FONAM)]]</f>
        <v>0</v>
      </c>
      <c r="AC588" s="30"/>
      <c r="AD588" s="30"/>
      <c r="AE588" s="24">
        <v>2024</v>
      </c>
      <c r="AF588" s="61">
        <v>45294</v>
      </c>
      <c r="AG588">
        <v>265224</v>
      </c>
      <c r="AH588" s="53">
        <v>45420</v>
      </c>
      <c r="AI588" s="32" t="s">
        <v>106</v>
      </c>
      <c r="AJ588" t="s">
        <v>1187</v>
      </c>
      <c r="AK588" s="33">
        <v>202300000000289</v>
      </c>
      <c r="AL588" t="s">
        <v>98</v>
      </c>
      <c r="AM588" s="26">
        <v>45420</v>
      </c>
      <c r="AN588" s="23" t="s">
        <v>108</v>
      </c>
      <c r="AO588" s="23" t="s">
        <v>108</v>
      </c>
      <c r="AP588" t="s">
        <v>109</v>
      </c>
      <c r="AQ588" t="s">
        <v>1188</v>
      </c>
      <c r="AR588" t="s">
        <v>1189</v>
      </c>
      <c r="AS588" t="s">
        <v>100</v>
      </c>
      <c r="AT588" s="23">
        <v>80111600</v>
      </c>
      <c r="AU588" s="41" t="s">
        <v>4243</v>
      </c>
      <c r="AV588" s="23" t="s">
        <v>113</v>
      </c>
      <c r="AW588" s="20" t="s">
        <v>114</v>
      </c>
      <c r="AX588" s="53">
        <v>45419</v>
      </c>
      <c r="AY588" s="23" t="s">
        <v>144</v>
      </c>
      <c r="AZ588" s="53">
        <v>45419</v>
      </c>
      <c r="BA588" s="26">
        <v>45420</v>
      </c>
      <c r="BB588" s="62">
        <v>45656</v>
      </c>
      <c r="BC588" s="35">
        <f>+Tabla3[[#This Row],[FECHA TERMINACION
(INICIAL)]]-Tabla3[[#This Row],[FECHA INICIO]]</f>
        <v>236</v>
      </c>
      <c r="BD588" s="65">
        <f>+Tabla3[[#This Row],[PLAZO DE EJECUCIÓN EN DÍAS (INICIAL)]]/30</f>
        <v>7.8666666666666663</v>
      </c>
      <c r="BE588" t="s">
        <v>4244</v>
      </c>
      <c r="BF588" s="29">
        <f>+[1]BD_2!E590</f>
        <v>0</v>
      </c>
      <c r="BG588" s="29">
        <f>[1]BD_2!BA590</f>
        <v>0</v>
      </c>
      <c r="BH588" s="23">
        <f>[1]BD_2!CF590</f>
        <v>0</v>
      </c>
      <c r="BI588" s="23">
        <f>+COUNTIF(Tabla3[[#This Row],[VALOR REDUCIDO]:[TOTAL TIEMPO PRORROGADO EN DÍAS
]],"&lt;&gt;0")</f>
        <v>0</v>
      </c>
      <c r="BJ588" s="23" t="str">
        <f>+[1]BD_2!CG590</f>
        <v>2 NO</v>
      </c>
      <c r="BK588" s="26" t="str">
        <f>[1]BD_2!CL590</f>
        <v>2 NO</v>
      </c>
      <c r="BL588" s="23" t="s">
        <v>98</v>
      </c>
      <c r="BM588">
        <f t="shared" si="49"/>
        <v>236</v>
      </c>
      <c r="BN588" s="36">
        <f t="shared" si="50"/>
        <v>45420</v>
      </c>
      <c r="BO588" s="36">
        <f t="shared" si="51"/>
        <v>45656</v>
      </c>
      <c r="BP588" s="37" t="e">
        <f>IF(((#REF!-$BN588)/($BO588-$BN588))&gt;=100%,100%,((#REF!-$BN588)/($BO588-$BN588)))</f>
        <v>#REF!</v>
      </c>
      <c r="BQ588" s="60">
        <f t="shared" si="47"/>
        <v>54366667</v>
      </c>
      <c r="BR588" s="23" t="e">
        <f>+IF(BK588="1 SI","FINALIZADO",IF($BO588&lt;=#REF!,"FINALIZADO","EJECUCIÓN"))</f>
        <v>#REF!</v>
      </c>
      <c r="BS588" s="23">
        <v>54366667</v>
      </c>
      <c r="BT588" s="23">
        <f>+Tabla3[[#This Row],[VALOR TOTAL DE CONTRATO (ANTES DE LIQUIDACIÓN - LIBERACIÓN DE SALDOS)]]-Tabla3[[#This Row],[RECURSO TOTALES DESEMBOLSADOS]]</f>
        <v>0</v>
      </c>
      <c r="BU588" s="66"/>
      <c r="BW588" s="23" t="s">
        <v>98</v>
      </c>
      <c r="BX588" s="23" t="str">
        <f t="shared" si="48"/>
        <v>mayo</v>
      </c>
      <c r="BY588" s="23" t="s">
        <v>113</v>
      </c>
      <c r="BZ588" s="23" t="s">
        <v>113</v>
      </c>
      <c r="CA588" s="23" t="s">
        <v>113</v>
      </c>
      <c r="CB588" t="s">
        <v>117</v>
      </c>
      <c r="CC588" t="s">
        <v>118</v>
      </c>
    </row>
    <row r="589" spans="1:81" x14ac:dyDescent="0.25">
      <c r="A589" s="23">
        <v>2024</v>
      </c>
      <c r="B589" s="25">
        <v>557</v>
      </c>
      <c r="C589" s="23" t="s">
        <v>87</v>
      </c>
      <c r="D589" t="s">
        <v>88</v>
      </c>
      <c r="E589" t="s">
        <v>89</v>
      </c>
      <c r="F589" t="s">
        <v>90</v>
      </c>
      <c r="G589" t="s">
        <v>91</v>
      </c>
      <c r="H589" s="23" t="s">
        <v>92</v>
      </c>
      <c r="I589" s="23" t="s">
        <v>119</v>
      </c>
      <c r="J589" t="s">
        <v>4245</v>
      </c>
      <c r="K589" s="23" t="s">
        <v>95</v>
      </c>
      <c r="L589" s="20" t="s">
        <v>121</v>
      </c>
      <c r="M589" s="28" t="s">
        <v>4246</v>
      </c>
      <c r="N589" s="23"/>
      <c r="O589" s="23" t="s">
        <v>98</v>
      </c>
      <c r="P589" s="20" t="s">
        <v>1552</v>
      </c>
      <c r="Q589" s="20" t="s">
        <v>1552</v>
      </c>
      <c r="R589" t="s">
        <v>4247</v>
      </c>
      <c r="S589" t="s">
        <v>4248</v>
      </c>
      <c r="T589" t="s">
        <v>4249</v>
      </c>
      <c r="U589" s="29">
        <v>47200000</v>
      </c>
      <c r="V589" s="29">
        <v>47200000</v>
      </c>
      <c r="W589" s="60">
        <v>5900000</v>
      </c>
      <c r="X589" s="60">
        <v>0</v>
      </c>
      <c r="Y589" s="23" t="s">
        <v>104</v>
      </c>
      <c r="Z589" t="s">
        <v>98</v>
      </c>
      <c r="AA589" t="s">
        <v>105</v>
      </c>
      <c r="AB589" s="30">
        <f>+Tabla3[[#This Row],[VALOR DEL CONTRATO
(EN NUMEROS)]]-Tabla3[[#This Row],[VALOR RECURSOS (MADS/FONAM)]]</f>
        <v>0</v>
      </c>
      <c r="AC589" s="30"/>
      <c r="AD589" s="30"/>
      <c r="AE589" s="24">
        <v>7724</v>
      </c>
      <c r="AF589" s="61">
        <v>45295</v>
      </c>
      <c r="AG589">
        <v>93124</v>
      </c>
      <c r="AH589" s="53">
        <v>45336</v>
      </c>
      <c r="AI589" s="32" t="s">
        <v>106</v>
      </c>
      <c r="AJ589" t="s">
        <v>2615</v>
      </c>
      <c r="AK589" s="33"/>
      <c r="AL589" t="s">
        <v>98</v>
      </c>
      <c r="AM589" s="26">
        <v>45335</v>
      </c>
      <c r="AN589" s="23" t="s">
        <v>108</v>
      </c>
      <c r="AO589" s="23" t="s">
        <v>108</v>
      </c>
      <c r="AP589" t="s">
        <v>109</v>
      </c>
      <c r="AQ589" t="s">
        <v>2616</v>
      </c>
      <c r="AR589" t="s">
        <v>2617</v>
      </c>
      <c r="AS589" t="s">
        <v>1552</v>
      </c>
      <c r="AT589" s="23">
        <v>80111600</v>
      </c>
      <c r="AU589" s="41" t="s">
        <v>4250</v>
      </c>
      <c r="AV589" s="23" t="s">
        <v>113</v>
      </c>
      <c r="AW589" s="20" t="s">
        <v>114</v>
      </c>
      <c r="AX589" s="53">
        <v>45335</v>
      </c>
      <c r="AY589" s="23" t="s">
        <v>144</v>
      </c>
      <c r="AZ589" s="53">
        <v>45335</v>
      </c>
      <c r="BA589" s="26">
        <v>45336</v>
      </c>
      <c r="BB589" s="62">
        <v>45501</v>
      </c>
      <c r="BC589" s="35">
        <f>+Tabla3[[#This Row],[FECHA TERMINACION
(INICIAL)]]-Tabla3[[#This Row],[FECHA INICIO]]</f>
        <v>165</v>
      </c>
      <c r="BD589" s="65">
        <f>+Tabla3[[#This Row],[PLAZO DE EJECUCIÓN EN DÍAS (INICIAL)]]/30</f>
        <v>5.5</v>
      </c>
      <c r="BE589" t="s">
        <v>1560</v>
      </c>
      <c r="BF589" s="29">
        <f>+[1]BD_2!E591</f>
        <v>0</v>
      </c>
      <c r="BG589" s="29">
        <f>[1]BD_2!BA591</f>
        <v>0</v>
      </c>
      <c r="BH589" s="23">
        <f>[1]BD_2!CF591</f>
        <v>0</v>
      </c>
      <c r="BI589" s="23">
        <f>+COUNTIF(Tabla3[[#This Row],[VALOR REDUCIDO]:[TOTAL TIEMPO PRORROGADO EN DÍAS
]],"&lt;&gt;0")</f>
        <v>0</v>
      </c>
      <c r="BJ589" s="23" t="str">
        <f>+[1]BD_2!CG591</f>
        <v>2 NO</v>
      </c>
      <c r="BK589" s="26" t="str">
        <f>[1]BD_2!CL591</f>
        <v>2 NO</v>
      </c>
      <c r="BL589" s="23" t="s">
        <v>113</v>
      </c>
      <c r="BM589">
        <f t="shared" si="49"/>
        <v>165</v>
      </c>
      <c r="BN589" s="36">
        <f t="shared" si="50"/>
        <v>45336</v>
      </c>
      <c r="BO589" s="36">
        <f t="shared" si="51"/>
        <v>45501</v>
      </c>
      <c r="BP589" s="37" t="e">
        <f>IF(((#REF!-$BN589)/($BO589-$BN589))&gt;=100%,100%,((#REF!-$BN589)/($BO589-$BN589)))</f>
        <v>#REF!</v>
      </c>
      <c r="BQ589" s="29">
        <f t="shared" si="47"/>
        <v>47200000</v>
      </c>
      <c r="BR589" s="23" t="e">
        <f>+IF(BK589="1 SI","FINALIZADO",IF($BO589&lt;=#REF!,"FINALIZADO","EJECUCIÓN"))</f>
        <v>#REF!</v>
      </c>
      <c r="BS589" s="23">
        <v>32450000</v>
      </c>
      <c r="BT589" s="23">
        <f>+Tabla3[[#This Row],[VALOR TOTAL DE CONTRATO (ANTES DE LIQUIDACIÓN - LIBERACIÓN DE SALDOS)]]-Tabla3[[#This Row],[RECURSO TOTALES DESEMBOLSADOS]]</f>
        <v>14750000</v>
      </c>
      <c r="BU589" s="66"/>
      <c r="BW589" s="23" t="s">
        <v>98</v>
      </c>
      <c r="BX589" s="23" t="str">
        <f t="shared" si="48"/>
        <v>febrero</v>
      </c>
      <c r="BY589" s="23" t="s">
        <v>113</v>
      </c>
      <c r="BZ589" s="23" t="s">
        <v>113</v>
      </c>
      <c r="CA589" s="23" t="s">
        <v>113</v>
      </c>
      <c r="CB589" t="s">
        <v>117</v>
      </c>
      <c r="CC589" t="s">
        <v>118</v>
      </c>
    </row>
    <row r="590" spans="1:81" x14ac:dyDescent="0.25">
      <c r="A590" s="23">
        <v>2024</v>
      </c>
      <c r="B590" s="25" t="s">
        <v>4251</v>
      </c>
      <c r="C590" s="23" t="s">
        <v>87</v>
      </c>
      <c r="D590" t="s">
        <v>88</v>
      </c>
      <c r="E590" t="s">
        <v>89</v>
      </c>
      <c r="F590" t="s">
        <v>90</v>
      </c>
      <c r="G590" t="s">
        <v>91</v>
      </c>
      <c r="H590" s="23" t="s">
        <v>92</v>
      </c>
      <c r="I590" s="23" t="s">
        <v>119</v>
      </c>
      <c r="J590" t="s">
        <v>4252</v>
      </c>
      <c r="K590" s="23" t="s">
        <v>95</v>
      </c>
      <c r="L590" s="20" t="s">
        <v>121</v>
      </c>
      <c r="M590" s="28" t="s">
        <v>3229</v>
      </c>
      <c r="N590" s="23"/>
      <c r="O590" s="23" t="s">
        <v>98</v>
      </c>
      <c r="P590" s="20" t="s">
        <v>1552</v>
      </c>
      <c r="Q590" s="20" t="s">
        <v>1552</v>
      </c>
      <c r="R590" t="s">
        <v>4247</v>
      </c>
      <c r="S590" t="s">
        <v>4248</v>
      </c>
      <c r="T590" t="s">
        <v>4253</v>
      </c>
      <c r="U590" s="29">
        <v>14750000</v>
      </c>
      <c r="V590" s="29">
        <v>14750000</v>
      </c>
      <c r="W590" s="60">
        <v>5900000</v>
      </c>
      <c r="X590" s="60">
        <v>0</v>
      </c>
      <c r="Y590" s="23" t="s">
        <v>104</v>
      </c>
      <c r="Z590" t="s">
        <v>98</v>
      </c>
      <c r="AA590" t="s">
        <v>105</v>
      </c>
      <c r="AB590" s="30">
        <f>+Tabla3[[#This Row],[VALOR DEL CONTRATO
(EN NUMEROS)]]-Tabla3[[#This Row],[VALOR RECURSOS (MADS/FONAM)]]</f>
        <v>0</v>
      </c>
      <c r="AC590" s="30"/>
      <c r="AD590" s="30"/>
      <c r="AE590" s="24">
        <v>7724</v>
      </c>
      <c r="AF590" s="61">
        <v>45295</v>
      </c>
      <c r="AG590">
        <v>430824</v>
      </c>
      <c r="AH590" s="53">
        <v>45502</v>
      </c>
      <c r="AI590" s="32" t="s">
        <v>106</v>
      </c>
      <c r="AJ590" t="s">
        <v>2615</v>
      </c>
      <c r="AK590" s="33">
        <v>202300000000177</v>
      </c>
      <c r="AL590" t="s">
        <v>98</v>
      </c>
      <c r="AM590" s="26">
        <v>45502</v>
      </c>
      <c r="AN590" s="23" t="s">
        <v>108</v>
      </c>
      <c r="AO590" s="23" t="s">
        <v>108</v>
      </c>
      <c r="AP590" t="s">
        <v>109</v>
      </c>
      <c r="AQ590" t="s">
        <v>2616</v>
      </c>
      <c r="AR590" t="s">
        <v>2617</v>
      </c>
      <c r="AS590" t="s">
        <v>1552</v>
      </c>
      <c r="AT590" s="23">
        <v>80111600</v>
      </c>
      <c r="AU590" s="41" t="s">
        <v>4250</v>
      </c>
      <c r="AV590" s="23" t="s">
        <v>113</v>
      </c>
      <c r="AW590" s="20" t="s">
        <v>114</v>
      </c>
      <c r="AX590" s="53">
        <v>45502</v>
      </c>
      <c r="AY590" s="23" t="s">
        <v>144</v>
      </c>
      <c r="AZ590" s="53">
        <v>45502</v>
      </c>
      <c r="BA590" s="26">
        <v>45502</v>
      </c>
      <c r="BB590" s="62">
        <v>45578</v>
      </c>
      <c r="BC590" s="35">
        <f>+Tabla3[[#This Row],[FECHA TERMINACION
(INICIAL)]]-Tabla3[[#This Row],[FECHA INICIO]]</f>
        <v>76</v>
      </c>
      <c r="BD590" s="65">
        <f>+Tabla3[[#This Row],[PLAZO DE EJECUCIÓN EN DÍAS (INICIAL)]]/30</f>
        <v>2.5333333333333332</v>
      </c>
      <c r="BE590" t="s">
        <v>4254</v>
      </c>
      <c r="BF590" s="29">
        <f>+[1]BD_2!E592</f>
        <v>0</v>
      </c>
      <c r="BG590" s="29">
        <f>[1]BD_2!BA592</f>
        <v>15143333</v>
      </c>
      <c r="BH590" s="23">
        <f>[1]BD_2!CF592</f>
        <v>78</v>
      </c>
      <c r="BI590" s="23">
        <f>+COUNTIF(Tabla3[[#This Row],[VALOR REDUCIDO]:[TOTAL TIEMPO PRORROGADO EN DÍAS
]],"&lt;&gt;0")</f>
        <v>2</v>
      </c>
      <c r="BJ590" s="23" t="str">
        <f>+[1]BD_2!CG592</f>
        <v>2 NO</v>
      </c>
      <c r="BK590" s="26" t="str">
        <f>[1]BD_2!CL592</f>
        <v>2 NO</v>
      </c>
      <c r="BL590" s="23" t="s">
        <v>98</v>
      </c>
      <c r="BM590">
        <f>$BO590-$BN590</f>
        <v>154</v>
      </c>
      <c r="BN590" s="36">
        <f>$BA590</f>
        <v>45502</v>
      </c>
      <c r="BO590" s="36">
        <f>$BB590+$BH590</f>
        <v>45656</v>
      </c>
      <c r="BP590" s="37" t="e">
        <f>IF(((#REF!-$BN590)/($BO590-$BN590))&gt;=100%,100%,((#REF!-$BN590)/($BO590-$BN590)))</f>
        <v>#REF!</v>
      </c>
      <c r="BQ590" s="60">
        <f t="shared" si="47"/>
        <v>29893333</v>
      </c>
      <c r="BR590" s="23" t="e">
        <f>+IF(BK590="1 SI","FINALIZADO",IF($BO590&lt;=#REF!,"FINALIZADO","EJECUCIÓN"))</f>
        <v>#REF!</v>
      </c>
      <c r="BS590" s="23">
        <v>29893333</v>
      </c>
      <c r="BT590" s="23">
        <f>+Tabla3[[#This Row],[VALOR TOTAL DE CONTRATO (ANTES DE LIQUIDACIÓN - LIBERACIÓN DE SALDOS)]]-Tabla3[[#This Row],[RECURSO TOTALES DESEMBOLSADOS]]</f>
        <v>0</v>
      </c>
      <c r="BU590" s="66"/>
      <c r="BW590" s="23" t="s">
        <v>98</v>
      </c>
      <c r="BX590" s="23" t="str">
        <f t="shared" si="48"/>
        <v>julio</v>
      </c>
      <c r="BY590" s="23" t="s">
        <v>113</v>
      </c>
      <c r="BZ590" s="23" t="s">
        <v>113</v>
      </c>
      <c r="CA590" s="23" t="s">
        <v>113</v>
      </c>
      <c r="CB590" t="s">
        <v>117</v>
      </c>
      <c r="CC590" t="s">
        <v>118</v>
      </c>
    </row>
    <row r="591" spans="1:81" x14ac:dyDescent="0.25">
      <c r="A591" s="23">
        <v>2024</v>
      </c>
      <c r="B591" s="25">
        <v>558</v>
      </c>
      <c r="C591" s="23" t="s">
        <v>87</v>
      </c>
      <c r="D591" t="s">
        <v>88</v>
      </c>
      <c r="E591" t="s">
        <v>89</v>
      </c>
      <c r="F591" t="s">
        <v>90</v>
      </c>
      <c r="G591" t="s">
        <v>91</v>
      </c>
      <c r="H591" s="23" t="s">
        <v>92</v>
      </c>
      <c r="I591" s="23" t="s">
        <v>119</v>
      </c>
      <c r="J591" t="s">
        <v>4255</v>
      </c>
      <c r="K591" s="23" t="s">
        <v>95</v>
      </c>
      <c r="L591" s="20" t="s">
        <v>358</v>
      </c>
      <c r="M591" s="28" t="s">
        <v>4256</v>
      </c>
      <c r="N591" s="23"/>
      <c r="O591" s="23" t="s">
        <v>98</v>
      </c>
      <c r="P591" s="20" t="s">
        <v>693</v>
      </c>
      <c r="Q591" s="20" t="s">
        <v>693</v>
      </c>
      <c r="R591" t="s">
        <v>4257</v>
      </c>
      <c r="S591" t="s">
        <v>4258</v>
      </c>
      <c r="T591" t="s">
        <v>4259</v>
      </c>
      <c r="U591" s="29">
        <v>66150000</v>
      </c>
      <c r="V591" s="29">
        <v>66150000</v>
      </c>
      <c r="W591" s="60">
        <v>6300000</v>
      </c>
      <c r="X591" s="60">
        <v>0</v>
      </c>
      <c r="Y591" s="23" t="s">
        <v>104</v>
      </c>
      <c r="Z591" t="s">
        <v>98</v>
      </c>
      <c r="AA591" t="s">
        <v>105</v>
      </c>
      <c r="AB591" s="30">
        <f>+Tabla3[[#This Row],[VALOR DEL CONTRATO
(EN NUMEROS)]]-Tabla3[[#This Row],[VALOR RECURSOS (MADS/FONAM)]]</f>
        <v>0</v>
      </c>
      <c r="AC591" s="30"/>
      <c r="AD591" s="30"/>
      <c r="AE591" s="24">
        <v>2624</v>
      </c>
      <c r="AF591" s="61">
        <v>45294</v>
      </c>
      <c r="AG591">
        <v>94724</v>
      </c>
      <c r="AH591" s="53">
        <v>45337</v>
      </c>
      <c r="AI591" s="32" t="s">
        <v>106</v>
      </c>
      <c r="AJ591" t="s">
        <v>2030</v>
      </c>
      <c r="AK591" s="33"/>
      <c r="AL591" t="s">
        <v>98</v>
      </c>
      <c r="AM591" s="26">
        <v>45335</v>
      </c>
      <c r="AN591" s="23" t="s">
        <v>108</v>
      </c>
      <c r="AO591" s="23" t="s">
        <v>108</v>
      </c>
      <c r="AP591" t="s">
        <v>109</v>
      </c>
      <c r="AQ591" t="s">
        <v>1528</v>
      </c>
      <c r="AR591" t="s">
        <v>1529</v>
      </c>
      <c r="AS591" t="s">
        <v>700</v>
      </c>
      <c r="AT591" s="23">
        <v>80111600</v>
      </c>
      <c r="AU591" s="20" t="s">
        <v>4260</v>
      </c>
      <c r="AV591" s="23" t="s">
        <v>113</v>
      </c>
      <c r="AW591" s="20" t="s">
        <v>114</v>
      </c>
      <c r="AX591" s="53">
        <v>45335</v>
      </c>
      <c r="AY591" s="23" t="s">
        <v>115</v>
      </c>
      <c r="AZ591" s="53">
        <v>45335</v>
      </c>
      <c r="BA591" s="26">
        <v>45337</v>
      </c>
      <c r="BB591" s="62">
        <v>45650</v>
      </c>
      <c r="BC591" s="35">
        <f>+Tabla3[[#This Row],[FECHA TERMINACION
(INICIAL)]]-Tabla3[[#This Row],[FECHA INICIO]]</f>
        <v>313</v>
      </c>
      <c r="BD591" s="65">
        <f>+Tabla3[[#This Row],[PLAZO DE EJECUCIÓN EN DÍAS (INICIAL)]]/30</f>
        <v>10.433333333333334</v>
      </c>
      <c r="BE591" t="s">
        <v>3660</v>
      </c>
      <c r="BF591" s="29">
        <f>+[1]BD_2!E593</f>
        <v>0</v>
      </c>
      <c r="BG591" s="29">
        <f>[1]BD_2!BA593</f>
        <v>0</v>
      </c>
      <c r="BH591" s="23">
        <f>[1]BD_2!CF593</f>
        <v>0</v>
      </c>
      <c r="BI591" s="23">
        <f>+COUNTIF(Tabla3[[#This Row],[VALOR REDUCIDO]:[TOTAL TIEMPO PRORROGADO EN DÍAS
]],"&lt;&gt;0")</f>
        <v>0</v>
      </c>
      <c r="BJ591" s="23" t="str">
        <f>+[1]BD_2!CG593</f>
        <v>2 NO</v>
      </c>
      <c r="BK591" s="26" t="str">
        <f>[1]BD_2!CL593</f>
        <v>2 NO</v>
      </c>
      <c r="BL591" s="23" t="s">
        <v>98</v>
      </c>
      <c r="BM591">
        <f t="shared" si="49"/>
        <v>313</v>
      </c>
      <c r="BN591" s="36">
        <f t="shared" si="50"/>
        <v>45337</v>
      </c>
      <c r="BO591" s="36">
        <f t="shared" si="51"/>
        <v>45650</v>
      </c>
      <c r="BP591" s="37" t="e">
        <f>IF(((#REF!-$BN591)/($BO591-$BN591))&gt;=100%,100%,((#REF!-$BN591)/($BO591-$BN591)))</f>
        <v>#REF!</v>
      </c>
      <c r="BQ591" s="29">
        <f t="shared" si="47"/>
        <v>66150000</v>
      </c>
      <c r="BR591" s="23" t="e">
        <f>+IF(BK591="1 SI","FINALIZADO",IF($BO591&lt;=#REF!,"FINALIZADO","EJECUCIÓN"))</f>
        <v>#REF!</v>
      </c>
      <c r="BS591" s="23">
        <v>66150000</v>
      </c>
      <c r="BT591" s="23">
        <f>+Tabla3[[#This Row],[VALOR TOTAL DE CONTRATO (ANTES DE LIQUIDACIÓN - LIBERACIÓN DE SALDOS)]]-Tabla3[[#This Row],[RECURSO TOTALES DESEMBOLSADOS]]</f>
        <v>0</v>
      </c>
      <c r="BU591" s="66"/>
      <c r="BW591" s="23" t="s">
        <v>98</v>
      </c>
      <c r="BX591" s="23" t="str">
        <f t="shared" si="48"/>
        <v>febrero</v>
      </c>
      <c r="BY591" s="23" t="s">
        <v>113</v>
      </c>
      <c r="BZ591" s="23" t="s">
        <v>113</v>
      </c>
      <c r="CA591" s="23" t="s">
        <v>113</v>
      </c>
      <c r="CB591" t="s">
        <v>117</v>
      </c>
      <c r="CC591" t="s">
        <v>118</v>
      </c>
    </row>
    <row r="592" spans="1:81" x14ac:dyDescent="0.25">
      <c r="A592" s="23">
        <v>2024</v>
      </c>
      <c r="B592" s="25">
        <v>559</v>
      </c>
      <c r="C592" s="23" t="s">
        <v>87</v>
      </c>
      <c r="D592" t="s">
        <v>88</v>
      </c>
      <c r="E592" t="s">
        <v>89</v>
      </c>
      <c r="F592" t="s">
        <v>90</v>
      </c>
      <c r="G592" t="s">
        <v>91</v>
      </c>
      <c r="H592" s="23" t="s">
        <v>92</v>
      </c>
      <c r="I592" s="23" t="s">
        <v>119</v>
      </c>
      <c r="J592" t="s">
        <v>4261</v>
      </c>
      <c r="K592" s="23" t="s">
        <v>95</v>
      </c>
      <c r="L592" s="20" t="s">
        <v>2433</v>
      </c>
      <c r="M592" s="28" t="s">
        <v>4262</v>
      </c>
      <c r="N592" s="23"/>
      <c r="O592" s="23" t="s">
        <v>98</v>
      </c>
      <c r="P592" s="20" t="s">
        <v>1552</v>
      </c>
      <c r="Q592" s="20" t="s">
        <v>1552</v>
      </c>
      <c r="R592" t="s">
        <v>4263</v>
      </c>
      <c r="S592" t="s">
        <v>4264</v>
      </c>
      <c r="T592" t="s">
        <v>4265</v>
      </c>
      <c r="U592" s="29">
        <v>80800000</v>
      </c>
      <c r="V592" s="29">
        <v>80800000</v>
      </c>
      <c r="W592" s="60">
        <v>10100000</v>
      </c>
      <c r="X592" s="60">
        <v>0</v>
      </c>
      <c r="Y592" s="23" t="s">
        <v>104</v>
      </c>
      <c r="Z592" t="s">
        <v>98</v>
      </c>
      <c r="AA592" t="s">
        <v>105</v>
      </c>
      <c r="AB592" s="30">
        <f>+Tabla3[[#This Row],[VALOR DEL CONTRATO
(EN NUMEROS)]]-Tabla3[[#This Row],[VALOR RECURSOS (MADS/FONAM)]]</f>
        <v>0</v>
      </c>
      <c r="AC592" s="30"/>
      <c r="AD592" s="30"/>
      <c r="AE592" s="24">
        <v>7724</v>
      </c>
      <c r="AF592" s="61">
        <v>45295</v>
      </c>
      <c r="AG592">
        <v>89524</v>
      </c>
      <c r="AH592" s="53">
        <v>45335</v>
      </c>
      <c r="AI592" s="32" t="s">
        <v>106</v>
      </c>
      <c r="AJ592" t="s">
        <v>1556</v>
      </c>
      <c r="AK592" s="33"/>
      <c r="AL592" t="s">
        <v>98</v>
      </c>
      <c r="AM592" s="26">
        <v>45334</v>
      </c>
      <c r="AN592" s="23" t="s">
        <v>108</v>
      </c>
      <c r="AO592" s="23" t="s">
        <v>108</v>
      </c>
      <c r="AP592" t="s">
        <v>109</v>
      </c>
      <c r="AQ592" t="s">
        <v>1557</v>
      </c>
      <c r="AR592" t="s">
        <v>1558</v>
      </c>
      <c r="AS592" t="s">
        <v>1552</v>
      </c>
      <c r="AT592" s="23">
        <v>80111600</v>
      </c>
      <c r="AU592" s="41" t="s">
        <v>4266</v>
      </c>
      <c r="AV592" s="23" t="s">
        <v>113</v>
      </c>
      <c r="AW592" s="20" t="s">
        <v>114</v>
      </c>
      <c r="AX592" s="53">
        <v>45334</v>
      </c>
      <c r="AY592" s="23" t="s">
        <v>144</v>
      </c>
      <c r="AZ592" s="53">
        <v>45334</v>
      </c>
      <c r="BA592" s="26">
        <v>45335</v>
      </c>
      <c r="BB592" s="62">
        <v>45504</v>
      </c>
      <c r="BC592" s="35">
        <f>+Tabla3[[#This Row],[FECHA TERMINACION
(INICIAL)]]-Tabla3[[#This Row],[FECHA INICIO]]</f>
        <v>169</v>
      </c>
      <c r="BD592" s="65">
        <f>+Tabla3[[#This Row],[PLAZO DE EJECUCIÓN EN DÍAS (INICIAL)]]/30</f>
        <v>5.6333333333333337</v>
      </c>
      <c r="BE592" t="s">
        <v>1560</v>
      </c>
      <c r="BF592" s="29">
        <f>+[1]BD_2!E594</f>
        <v>0</v>
      </c>
      <c r="BG592" s="29">
        <f>[1]BD_2!BA594</f>
        <v>0</v>
      </c>
      <c r="BH592" s="23">
        <f>[1]BD_2!CF594</f>
        <v>0</v>
      </c>
      <c r="BI592" s="23">
        <f>+COUNTIF(Tabla3[[#This Row],[VALOR REDUCIDO]:[TOTAL TIEMPO PRORROGADO EN DÍAS
]],"&lt;&gt;0")</f>
        <v>0</v>
      </c>
      <c r="BJ592" s="23" t="str">
        <f>+[1]BD_2!CG594</f>
        <v>1 SI</v>
      </c>
      <c r="BK592" s="26" t="str">
        <f>[1]BD_2!CL594</f>
        <v>2 NO</v>
      </c>
      <c r="BL592" s="23" t="s">
        <v>113</v>
      </c>
      <c r="BM592">
        <f t="shared" si="49"/>
        <v>169</v>
      </c>
      <c r="BN592" s="36">
        <f t="shared" si="50"/>
        <v>45335</v>
      </c>
      <c r="BO592" s="36">
        <f t="shared" si="51"/>
        <v>45504</v>
      </c>
      <c r="BP592" s="37" t="e">
        <f>IF(((#REF!-$BN592)/($BO592-$BN592))&gt;=100%,100%,((#REF!-$BN592)/($BO592-$BN592)))</f>
        <v>#REF!</v>
      </c>
      <c r="BQ592" s="29">
        <f t="shared" si="47"/>
        <v>80800000</v>
      </c>
      <c r="BR592" s="23" t="e">
        <f>+IF(BK592="1 SI","FINALIZADO",IF($BO592&lt;=#REF!,"FINALIZADO","EJECUCIÓN"))</f>
        <v>#REF!</v>
      </c>
      <c r="BS592" s="23">
        <v>44440000</v>
      </c>
      <c r="BT592" s="23">
        <f>+Tabla3[[#This Row],[VALOR TOTAL DE CONTRATO (ANTES DE LIQUIDACIÓN - LIBERACIÓN DE SALDOS)]]-Tabla3[[#This Row],[RECURSO TOTALES DESEMBOLSADOS]]</f>
        <v>36360000</v>
      </c>
      <c r="BU592" s="66"/>
      <c r="BW592" s="23" t="s">
        <v>98</v>
      </c>
      <c r="BX592" s="23" t="str">
        <f t="shared" si="48"/>
        <v>febrero</v>
      </c>
      <c r="BY592" s="23" t="s">
        <v>113</v>
      </c>
      <c r="BZ592" s="23" t="s">
        <v>113</v>
      </c>
      <c r="CA592" s="23" t="s">
        <v>113</v>
      </c>
      <c r="CB592" t="s">
        <v>117</v>
      </c>
      <c r="CC592" t="s">
        <v>118</v>
      </c>
    </row>
    <row r="593" spans="1:81" x14ac:dyDescent="0.25">
      <c r="A593" s="23">
        <v>2024</v>
      </c>
      <c r="B593" s="25" t="s">
        <v>4267</v>
      </c>
      <c r="C593" s="23" t="s">
        <v>87</v>
      </c>
      <c r="D593" t="s">
        <v>88</v>
      </c>
      <c r="E593" t="s">
        <v>89</v>
      </c>
      <c r="F593" t="s">
        <v>90</v>
      </c>
      <c r="G593" t="s">
        <v>91</v>
      </c>
      <c r="H593" s="23" t="s">
        <v>92</v>
      </c>
      <c r="I593" s="23" t="s">
        <v>119</v>
      </c>
      <c r="J593" t="s">
        <v>4268</v>
      </c>
      <c r="K593" s="23" t="s">
        <v>95</v>
      </c>
      <c r="L593" s="20" t="s">
        <v>358</v>
      </c>
      <c r="M593" s="28" t="s">
        <v>3229</v>
      </c>
      <c r="N593" s="23"/>
      <c r="O593" s="23" t="s">
        <v>98</v>
      </c>
      <c r="P593" s="20" t="s">
        <v>1552</v>
      </c>
      <c r="Q593" s="20" t="s">
        <v>1552</v>
      </c>
      <c r="R593" t="s">
        <v>4263</v>
      </c>
      <c r="S593" t="s">
        <v>4264</v>
      </c>
      <c r="T593" t="s">
        <v>4269</v>
      </c>
      <c r="U593" s="29">
        <v>24240000</v>
      </c>
      <c r="V593" s="29">
        <v>24240000</v>
      </c>
      <c r="W593" s="60">
        <v>10100000</v>
      </c>
      <c r="X593" s="60">
        <v>0</v>
      </c>
      <c r="Y593" s="23" t="s">
        <v>104</v>
      </c>
      <c r="Z593" t="s">
        <v>98</v>
      </c>
      <c r="AA593" t="s">
        <v>105</v>
      </c>
      <c r="AB593" s="30">
        <f>+Tabla3[[#This Row],[VALOR DEL CONTRATO
(EN NUMEROS)]]-Tabla3[[#This Row],[VALOR RECURSOS (MADS/FONAM)]]</f>
        <v>0</v>
      </c>
      <c r="AC593" s="30"/>
      <c r="AD593" s="30"/>
      <c r="AE593" s="24">
        <v>7724</v>
      </c>
      <c r="AF593" s="61">
        <v>45295</v>
      </c>
      <c r="AG593">
        <v>435224</v>
      </c>
      <c r="AH593" s="53">
        <v>45505</v>
      </c>
      <c r="AI593" s="32" t="s">
        <v>106</v>
      </c>
      <c r="AJ593" t="s">
        <v>1556</v>
      </c>
      <c r="AK593" s="33"/>
      <c r="AL593" t="s">
        <v>98</v>
      </c>
      <c r="AM593" s="26">
        <v>45505</v>
      </c>
      <c r="AN593" s="23" t="s">
        <v>108</v>
      </c>
      <c r="AO593" s="23" t="s">
        <v>108</v>
      </c>
      <c r="AP593" t="s">
        <v>109</v>
      </c>
      <c r="AQ593" t="s">
        <v>1557</v>
      </c>
      <c r="AR593" t="s">
        <v>1558</v>
      </c>
      <c r="AS593" t="s">
        <v>1552</v>
      </c>
      <c r="AT593" s="23">
        <v>80111600</v>
      </c>
      <c r="AU593" s="41" t="s">
        <v>4266</v>
      </c>
      <c r="AV593" s="23" t="s">
        <v>113</v>
      </c>
      <c r="AW593" s="20" t="s">
        <v>114</v>
      </c>
      <c r="AX593" s="53">
        <v>45505</v>
      </c>
      <c r="AY593" s="23" t="s">
        <v>144</v>
      </c>
      <c r="AZ593" s="53">
        <v>45505</v>
      </c>
      <c r="BA593" s="53">
        <v>45505</v>
      </c>
      <c r="BB593" s="62">
        <v>45577</v>
      </c>
      <c r="BC593" s="35">
        <f>+Tabla3[[#This Row],[FECHA TERMINACION
(INICIAL)]]-Tabla3[[#This Row],[FECHA INICIO]]</f>
        <v>72</v>
      </c>
      <c r="BD593" s="65">
        <f>+Tabla3[[#This Row],[PLAZO DE EJECUCIÓN EN DÍAS (INICIAL)]]/30</f>
        <v>2.4</v>
      </c>
      <c r="BE593" t="s">
        <v>4270</v>
      </c>
      <c r="BF593" s="29">
        <f>+[1]BD_2!E595</f>
        <v>0</v>
      </c>
      <c r="BG593" s="29">
        <f>[1]BD_2!BA595</f>
        <v>22893333</v>
      </c>
      <c r="BH593" s="23">
        <f>[1]BD_2!CF595</f>
        <v>69</v>
      </c>
      <c r="BI593" s="23">
        <f>+COUNTIF(Tabla3[[#This Row],[VALOR REDUCIDO]:[TOTAL TIEMPO PRORROGADO EN DÍAS
]],"&lt;&gt;0")</f>
        <v>2</v>
      </c>
      <c r="BJ593" s="23" t="str">
        <f>+[1]BD_2!CG595</f>
        <v>2 NO</v>
      </c>
      <c r="BK593" s="26" t="str">
        <f>[1]BD_2!CL595</f>
        <v>2 NO</v>
      </c>
      <c r="BL593" s="23" t="s">
        <v>98</v>
      </c>
      <c r="BM593">
        <f>$BO593-$BN593</f>
        <v>141</v>
      </c>
      <c r="BN593" s="36">
        <f>$BA593</f>
        <v>45505</v>
      </c>
      <c r="BO593" s="36">
        <f>$BB593+$BH593</f>
        <v>45646</v>
      </c>
      <c r="BP593" s="37" t="e">
        <f>IF(((#REF!-$BN593)/($BO593-$BN593))&gt;=100%,100%,((#REF!-$BN593)/($BO593-$BN593)))</f>
        <v>#REF!</v>
      </c>
      <c r="BQ593" s="60">
        <f t="shared" si="47"/>
        <v>47133333</v>
      </c>
      <c r="BR593" s="23" t="e">
        <f>+IF(BK593="1 SI","FINALIZADO",IF($BO593&lt;=#REF!,"FINALIZADO","EJECUCIÓN"))</f>
        <v>#REF!</v>
      </c>
      <c r="BS593" s="23">
        <v>47133333</v>
      </c>
      <c r="BT593" s="23">
        <f>+Tabla3[[#This Row],[VALOR TOTAL DE CONTRATO (ANTES DE LIQUIDACIÓN - LIBERACIÓN DE SALDOS)]]-Tabla3[[#This Row],[RECURSO TOTALES DESEMBOLSADOS]]</f>
        <v>0</v>
      </c>
      <c r="BU593" s="66"/>
      <c r="BW593" s="23" t="s">
        <v>98</v>
      </c>
      <c r="BX593" s="23" t="str">
        <f t="shared" si="48"/>
        <v>agosto</v>
      </c>
      <c r="BY593" s="23" t="s">
        <v>113</v>
      </c>
      <c r="BZ593" s="23" t="s">
        <v>113</v>
      </c>
      <c r="CA593" s="23" t="s">
        <v>113</v>
      </c>
      <c r="CB593" t="s">
        <v>117</v>
      </c>
      <c r="CC593" t="s">
        <v>118</v>
      </c>
    </row>
    <row r="594" spans="1:81" x14ac:dyDescent="0.25">
      <c r="A594" s="23">
        <v>2024</v>
      </c>
      <c r="B594" s="25">
        <v>560</v>
      </c>
      <c r="C594" s="23" t="s">
        <v>87</v>
      </c>
      <c r="D594" t="s">
        <v>88</v>
      </c>
      <c r="E594" t="s">
        <v>89</v>
      </c>
      <c r="F594" t="s">
        <v>90</v>
      </c>
      <c r="G594" t="s">
        <v>91</v>
      </c>
      <c r="H594" s="23" t="s">
        <v>92</v>
      </c>
      <c r="I594" s="23" t="s">
        <v>119</v>
      </c>
      <c r="J594" t="s">
        <v>4271</v>
      </c>
      <c r="K594" s="23" t="s">
        <v>95</v>
      </c>
      <c r="L594" s="20" t="s">
        <v>4272</v>
      </c>
      <c r="M594" s="28" t="s">
        <v>4273</v>
      </c>
      <c r="N594" s="23"/>
      <c r="O594" s="23" t="s">
        <v>98</v>
      </c>
      <c r="P594" s="20" t="s">
        <v>693</v>
      </c>
      <c r="Q594" s="20" t="s">
        <v>693</v>
      </c>
      <c r="R594" t="s">
        <v>4274</v>
      </c>
      <c r="S594" t="s">
        <v>4275</v>
      </c>
      <c r="T594" t="s">
        <v>4276</v>
      </c>
      <c r="U594" s="29">
        <v>75950000</v>
      </c>
      <c r="V594" s="29">
        <v>75950000</v>
      </c>
      <c r="W594" s="60">
        <v>7350000</v>
      </c>
      <c r="X594" s="60">
        <v>0</v>
      </c>
      <c r="Y594" s="23" t="s">
        <v>104</v>
      </c>
      <c r="Z594" t="s">
        <v>98</v>
      </c>
      <c r="AA594" t="s">
        <v>105</v>
      </c>
      <c r="AB594" s="30">
        <f>+Tabla3[[#This Row],[VALOR DEL CONTRATO
(EN NUMEROS)]]-Tabla3[[#This Row],[VALOR RECURSOS (MADS/FONAM)]]</f>
        <v>0</v>
      </c>
      <c r="AC594" s="30"/>
      <c r="AD594" s="30"/>
      <c r="AE594" s="24">
        <v>3524</v>
      </c>
      <c r="AF594" s="61">
        <v>45294</v>
      </c>
      <c r="AG594">
        <v>95224</v>
      </c>
      <c r="AH594" s="53">
        <v>45337</v>
      </c>
      <c r="AI594" s="32" t="s">
        <v>106</v>
      </c>
      <c r="AJ594" t="s">
        <v>697</v>
      </c>
      <c r="AK594" s="33"/>
      <c r="AL594" t="s">
        <v>98</v>
      </c>
      <c r="AM594" s="26">
        <v>45336</v>
      </c>
      <c r="AN594" s="23" t="s">
        <v>108</v>
      </c>
      <c r="AO594" s="23" t="s">
        <v>108</v>
      </c>
      <c r="AP594" t="s">
        <v>109</v>
      </c>
      <c r="AQ594" t="s">
        <v>698</v>
      </c>
      <c r="AR594" t="s">
        <v>699</v>
      </c>
      <c r="AS594" t="s">
        <v>700</v>
      </c>
      <c r="AT594" s="23">
        <v>80111600</v>
      </c>
      <c r="AU594" s="20" t="s">
        <v>4277</v>
      </c>
      <c r="AV594" s="23" t="s">
        <v>113</v>
      </c>
      <c r="AW594" s="20" t="s">
        <v>114</v>
      </c>
      <c r="AX594" s="53">
        <v>45336</v>
      </c>
      <c r="AY594" s="23" t="s">
        <v>115</v>
      </c>
      <c r="AZ594" s="53">
        <v>45336</v>
      </c>
      <c r="BA594" s="26">
        <v>45337</v>
      </c>
      <c r="BB594" s="62">
        <v>45650</v>
      </c>
      <c r="BC594" s="35">
        <f>+Tabla3[[#This Row],[FECHA TERMINACION
(INICIAL)]]-Tabla3[[#This Row],[FECHA INICIO]]</f>
        <v>313</v>
      </c>
      <c r="BD594" s="65">
        <f>+Tabla3[[#This Row],[PLAZO DE EJECUCIÓN EN DÍAS (INICIAL)]]/30</f>
        <v>10.433333333333334</v>
      </c>
      <c r="BE594" t="s">
        <v>4278</v>
      </c>
      <c r="BF594" s="29">
        <f>+[1]BD_2!E596</f>
        <v>0</v>
      </c>
      <c r="BG594" s="29">
        <f>[1]BD_2!BA596</f>
        <v>0</v>
      </c>
      <c r="BH594" s="23">
        <f>[1]BD_2!CF596</f>
        <v>0</v>
      </c>
      <c r="BI594" s="23">
        <f>+COUNTIF(Tabla3[[#This Row],[VALOR REDUCIDO]:[TOTAL TIEMPO PRORROGADO EN DÍAS
]],"&lt;&gt;0")</f>
        <v>0</v>
      </c>
      <c r="BJ594" s="23" t="str">
        <f>+[1]BD_2!CG596</f>
        <v>2 NO</v>
      </c>
      <c r="BK594" s="26" t="str">
        <f>[1]BD_2!CL596</f>
        <v>2 NO</v>
      </c>
      <c r="BL594" s="23" t="s">
        <v>98</v>
      </c>
      <c r="BM594">
        <f t="shared" si="49"/>
        <v>313</v>
      </c>
      <c r="BN594" s="36">
        <f t="shared" si="50"/>
        <v>45337</v>
      </c>
      <c r="BO594" s="36">
        <f t="shared" si="51"/>
        <v>45650</v>
      </c>
      <c r="BP594" s="37" t="e">
        <f>IF(((#REF!-$BN594)/($BO594-$BN594))&gt;=100%,100%,((#REF!-$BN594)/($BO594-$BN594)))</f>
        <v>#REF!</v>
      </c>
      <c r="BQ594" s="29">
        <f t="shared" si="47"/>
        <v>75950000</v>
      </c>
      <c r="BR594" s="23" t="e">
        <f>+IF(BK594="1 SI","FINALIZADO",IF($BO594&lt;=#REF!,"FINALIZADO","EJECUCIÓN"))</f>
        <v>#REF!</v>
      </c>
      <c r="BS594" s="23">
        <v>75950000</v>
      </c>
      <c r="BT594" s="23">
        <f>+Tabla3[[#This Row],[VALOR TOTAL DE CONTRATO (ANTES DE LIQUIDACIÓN - LIBERACIÓN DE SALDOS)]]-Tabla3[[#This Row],[RECURSO TOTALES DESEMBOLSADOS]]</f>
        <v>0</v>
      </c>
      <c r="BU594" s="66"/>
      <c r="BW594" s="23" t="s">
        <v>98</v>
      </c>
      <c r="BX594" s="23" t="str">
        <f t="shared" si="48"/>
        <v>febrero</v>
      </c>
      <c r="BY594" s="23" t="s">
        <v>113</v>
      </c>
      <c r="BZ594" s="23" t="s">
        <v>113</v>
      </c>
      <c r="CA594" s="23" t="s">
        <v>113</v>
      </c>
      <c r="CB594" t="s">
        <v>117</v>
      </c>
      <c r="CC594" t="s">
        <v>118</v>
      </c>
    </row>
    <row r="595" spans="1:81" x14ac:dyDescent="0.25">
      <c r="A595" s="23">
        <v>2024</v>
      </c>
      <c r="B595" s="25">
        <v>561</v>
      </c>
      <c r="C595" s="23" t="s">
        <v>87</v>
      </c>
      <c r="D595" t="s">
        <v>88</v>
      </c>
      <c r="E595" t="s">
        <v>89</v>
      </c>
      <c r="F595" t="s">
        <v>90</v>
      </c>
      <c r="G595" t="s">
        <v>91</v>
      </c>
      <c r="H595" s="23" t="s">
        <v>92</v>
      </c>
      <c r="I595" s="23" t="s">
        <v>119</v>
      </c>
      <c r="J595" t="s">
        <v>4279</v>
      </c>
      <c r="K595" s="23" t="s">
        <v>95</v>
      </c>
      <c r="L595" s="20" t="s">
        <v>358</v>
      </c>
      <c r="M595" s="28" t="s">
        <v>4280</v>
      </c>
      <c r="N595" s="23"/>
      <c r="O595" s="23" t="s">
        <v>98</v>
      </c>
      <c r="P595" s="20" t="s">
        <v>693</v>
      </c>
      <c r="Q595" s="20" t="s">
        <v>693</v>
      </c>
      <c r="R595" t="s">
        <v>4281</v>
      </c>
      <c r="S595" t="s">
        <v>4282</v>
      </c>
      <c r="T595" t="s">
        <v>4283</v>
      </c>
      <c r="U595" s="29">
        <v>126000000</v>
      </c>
      <c r="V595" s="29">
        <v>126000000</v>
      </c>
      <c r="W595" s="60">
        <v>12000000</v>
      </c>
      <c r="X595" s="60">
        <v>0</v>
      </c>
      <c r="Y595" s="23" t="s">
        <v>104</v>
      </c>
      <c r="Z595" t="s">
        <v>98</v>
      </c>
      <c r="AA595" t="s">
        <v>105</v>
      </c>
      <c r="AB595" s="30">
        <f>+Tabla3[[#This Row],[VALOR DEL CONTRATO
(EN NUMEROS)]]-Tabla3[[#This Row],[VALOR RECURSOS (MADS/FONAM)]]</f>
        <v>0</v>
      </c>
      <c r="AC595" s="30"/>
      <c r="AD595" s="30"/>
      <c r="AE595" s="24">
        <v>3524</v>
      </c>
      <c r="AF595" s="61">
        <v>45294</v>
      </c>
      <c r="AG595">
        <v>98824</v>
      </c>
      <c r="AH595" s="53">
        <v>45338</v>
      </c>
      <c r="AI595" s="32" t="s">
        <v>106</v>
      </c>
      <c r="AJ595" t="s">
        <v>697</v>
      </c>
      <c r="AK595" s="33"/>
      <c r="AL595" t="s">
        <v>98</v>
      </c>
      <c r="AM595" s="26">
        <v>45336</v>
      </c>
      <c r="AN595" s="23" t="s">
        <v>108</v>
      </c>
      <c r="AO595" s="23" t="s">
        <v>108</v>
      </c>
      <c r="AP595" t="s">
        <v>109</v>
      </c>
      <c r="AQ595" t="s">
        <v>698</v>
      </c>
      <c r="AR595" t="s">
        <v>699</v>
      </c>
      <c r="AS595" t="s">
        <v>700</v>
      </c>
      <c r="AT595" s="23">
        <v>80111600</v>
      </c>
      <c r="AU595" s="20" t="s">
        <v>4284</v>
      </c>
      <c r="AV595" s="23" t="s">
        <v>113</v>
      </c>
      <c r="AW595" s="20" t="s">
        <v>114</v>
      </c>
      <c r="AX595" s="53">
        <v>45336</v>
      </c>
      <c r="AY595" s="23" t="s">
        <v>115</v>
      </c>
      <c r="AZ595" s="53">
        <v>45336</v>
      </c>
      <c r="BA595" s="26">
        <v>45338</v>
      </c>
      <c r="BB595" s="62">
        <v>45656</v>
      </c>
      <c r="BC595" s="35">
        <f>+Tabla3[[#This Row],[FECHA TERMINACION
(INICIAL)]]-Tabla3[[#This Row],[FECHA INICIO]]</f>
        <v>318</v>
      </c>
      <c r="BD595" s="65">
        <f>+Tabla3[[#This Row],[PLAZO DE EJECUCIÓN EN DÍAS (INICIAL)]]/30</f>
        <v>10.6</v>
      </c>
      <c r="BE595" t="s">
        <v>4285</v>
      </c>
      <c r="BF595" s="29">
        <f>+[1]BD_2!E597</f>
        <v>0</v>
      </c>
      <c r="BG595" s="29">
        <f>[1]BD_2!BA597</f>
        <v>0</v>
      </c>
      <c r="BH595" s="23">
        <f>[1]BD_2!CF597</f>
        <v>0</v>
      </c>
      <c r="BI595" s="23">
        <f>+COUNTIF(Tabla3[[#This Row],[VALOR REDUCIDO]:[TOTAL TIEMPO PRORROGADO EN DÍAS
]],"&lt;&gt;0")</f>
        <v>0</v>
      </c>
      <c r="BJ595" s="23" t="str">
        <f>+[1]BD_2!CG597</f>
        <v>2 NO</v>
      </c>
      <c r="BK595" s="26" t="str">
        <f>[1]BD_2!CL597</f>
        <v>2 NO</v>
      </c>
      <c r="BL595" s="23" t="s">
        <v>98</v>
      </c>
      <c r="BM595">
        <f t="shared" si="49"/>
        <v>318</v>
      </c>
      <c r="BN595" s="36">
        <f t="shared" si="50"/>
        <v>45338</v>
      </c>
      <c r="BO595" s="36">
        <f t="shared" si="51"/>
        <v>45656</v>
      </c>
      <c r="BP595" s="37" t="e">
        <f>IF(((#REF!-$BN595)/($BO595-$BN595))&gt;=100%,100%,((#REF!-$BN595)/($BO595-$BN595)))</f>
        <v>#REF!</v>
      </c>
      <c r="BQ595" s="29">
        <f t="shared" si="47"/>
        <v>126000000</v>
      </c>
      <c r="BR595" s="23" t="e">
        <f>+IF(BK595="1 SI","FINALIZADO",IF($BO595&lt;=#REF!,"FINALIZADO","EJECUCIÓN"))</f>
        <v>#REF!</v>
      </c>
      <c r="BS595" s="23">
        <v>126000000</v>
      </c>
      <c r="BT595" s="23">
        <f>+Tabla3[[#This Row],[VALOR TOTAL DE CONTRATO (ANTES DE LIQUIDACIÓN - LIBERACIÓN DE SALDOS)]]-Tabla3[[#This Row],[RECURSO TOTALES DESEMBOLSADOS]]</f>
        <v>0</v>
      </c>
      <c r="BU595" s="66"/>
      <c r="BW595" s="23" t="s">
        <v>98</v>
      </c>
      <c r="BX595" s="23" t="str">
        <f t="shared" si="48"/>
        <v>febrero</v>
      </c>
      <c r="BY595" s="23" t="s">
        <v>113</v>
      </c>
      <c r="BZ595" s="23" t="s">
        <v>113</v>
      </c>
      <c r="CA595" s="23" t="s">
        <v>113</v>
      </c>
      <c r="CB595" t="s">
        <v>117</v>
      </c>
      <c r="CC595" t="s">
        <v>118</v>
      </c>
    </row>
    <row r="596" spans="1:81" x14ac:dyDescent="0.25">
      <c r="A596" s="23">
        <v>2024</v>
      </c>
      <c r="B596" s="25">
        <v>562</v>
      </c>
      <c r="C596" s="23" t="s">
        <v>87</v>
      </c>
      <c r="D596" t="s">
        <v>88</v>
      </c>
      <c r="E596" t="s">
        <v>89</v>
      </c>
      <c r="F596" t="s">
        <v>90</v>
      </c>
      <c r="G596" t="s">
        <v>91</v>
      </c>
      <c r="H596" s="23" t="s">
        <v>92</v>
      </c>
      <c r="I596" s="23" t="s">
        <v>119</v>
      </c>
      <c r="J596" t="s">
        <v>4286</v>
      </c>
      <c r="K596" s="23" t="s">
        <v>95</v>
      </c>
      <c r="L596" s="20" t="s">
        <v>358</v>
      </c>
      <c r="M596" s="28" t="s">
        <v>4287</v>
      </c>
      <c r="N596" s="23"/>
      <c r="O596" s="23" t="s">
        <v>98</v>
      </c>
      <c r="P596" s="20" t="s">
        <v>1931</v>
      </c>
      <c r="Q596" s="20" t="s">
        <v>1931</v>
      </c>
      <c r="R596" t="s">
        <v>4288</v>
      </c>
      <c r="S596" t="s">
        <v>4289</v>
      </c>
      <c r="T596" t="s">
        <v>4290</v>
      </c>
      <c r="U596" s="29">
        <v>77500000</v>
      </c>
      <c r="V596" s="29">
        <v>77500000</v>
      </c>
      <c r="W596" s="60">
        <v>7750000</v>
      </c>
      <c r="X596" s="60">
        <v>0</v>
      </c>
      <c r="Y596" s="23" t="s">
        <v>104</v>
      </c>
      <c r="Z596" t="s">
        <v>98</v>
      </c>
      <c r="AA596" t="s">
        <v>105</v>
      </c>
      <c r="AB596" s="30">
        <f>+Tabla3[[#This Row],[VALOR DEL CONTRATO
(EN NUMEROS)]]-Tabla3[[#This Row],[VALOR RECURSOS (MADS/FONAM)]]</f>
        <v>0</v>
      </c>
      <c r="AC596" s="30"/>
      <c r="AD596" s="30"/>
      <c r="AE596" s="24">
        <v>9824</v>
      </c>
      <c r="AF596" s="61">
        <v>45306</v>
      </c>
      <c r="AG596">
        <v>104524</v>
      </c>
      <c r="AH596" s="53">
        <v>45341</v>
      </c>
      <c r="AI596" s="32" t="s">
        <v>106</v>
      </c>
      <c r="AJ596" t="s">
        <v>2527</v>
      </c>
      <c r="AK596" s="33"/>
      <c r="AL596" t="s">
        <v>98</v>
      </c>
      <c r="AM596" s="26">
        <v>45337</v>
      </c>
      <c r="AN596" s="23" t="s">
        <v>108</v>
      </c>
      <c r="AO596" s="23" t="s">
        <v>108</v>
      </c>
      <c r="AP596" t="s">
        <v>109</v>
      </c>
      <c r="AQ596" t="s">
        <v>1580</v>
      </c>
      <c r="AR596" t="s">
        <v>1581</v>
      </c>
      <c r="AS596" t="s">
        <v>1581</v>
      </c>
      <c r="AT596" s="23">
        <v>80111600</v>
      </c>
      <c r="AU596" s="41" t="s">
        <v>4291</v>
      </c>
      <c r="AV596" s="23" t="s">
        <v>113</v>
      </c>
      <c r="AW596" s="20" t="s">
        <v>114</v>
      </c>
      <c r="AX596" s="53">
        <v>45338</v>
      </c>
      <c r="AY596" s="23" t="s">
        <v>115</v>
      </c>
      <c r="AZ596" s="53">
        <v>45338</v>
      </c>
      <c r="BA596" s="26">
        <v>45341</v>
      </c>
      <c r="BB596" s="62">
        <v>45644</v>
      </c>
      <c r="BC596" s="35">
        <f>+Tabla3[[#This Row],[FECHA TERMINACION
(INICIAL)]]-Tabla3[[#This Row],[FECHA INICIO]]</f>
        <v>303</v>
      </c>
      <c r="BD596" s="65">
        <f>+Tabla3[[#This Row],[PLAZO DE EJECUCIÓN EN DÍAS (INICIAL)]]/30</f>
        <v>10.1</v>
      </c>
      <c r="BE596" t="s">
        <v>4292</v>
      </c>
      <c r="BF596" s="29">
        <f>+[1]BD_2!E598</f>
        <v>0</v>
      </c>
      <c r="BG596" s="29">
        <f>[1]BD_2!BA598</f>
        <v>0</v>
      </c>
      <c r="BH596" s="23">
        <f>[1]BD_2!CF598</f>
        <v>0</v>
      </c>
      <c r="BI596" s="23">
        <f>+COUNTIF(Tabla3[[#This Row],[VALOR REDUCIDO]:[TOTAL TIEMPO PRORROGADO EN DÍAS
]],"&lt;&gt;0")</f>
        <v>0</v>
      </c>
      <c r="BJ596" s="23" t="str">
        <f>+[1]BD_2!CG598</f>
        <v>2 NO</v>
      </c>
      <c r="BK596" s="26" t="str">
        <f>[1]BD_2!CL598</f>
        <v>2 NO</v>
      </c>
      <c r="BL596" s="23" t="s">
        <v>98</v>
      </c>
      <c r="BM596">
        <f t="shared" si="49"/>
        <v>303</v>
      </c>
      <c r="BN596" s="36">
        <f t="shared" si="50"/>
        <v>45341</v>
      </c>
      <c r="BO596" s="36">
        <f t="shared" si="51"/>
        <v>45644</v>
      </c>
      <c r="BP596" s="37" t="e">
        <f>IF(((#REF!-$BN596)/($BO596-$BN596))&gt;=100%,100%,((#REF!-$BN596)/($BO596-$BN596)))</f>
        <v>#REF!</v>
      </c>
      <c r="BQ596" s="29">
        <f t="shared" si="47"/>
        <v>77500000</v>
      </c>
      <c r="BR596" s="23" t="e">
        <f>+IF(BK596="1 SI","FINALIZADO",IF($BO596&lt;=#REF!,"FINALIZADO","EJECUCIÓN"))</f>
        <v>#REF!</v>
      </c>
      <c r="BS596" s="23">
        <v>77500000</v>
      </c>
      <c r="BT596" s="23">
        <f>+Tabla3[[#This Row],[VALOR TOTAL DE CONTRATO (ANTES DE LIQUIDACIÓN - LIBERACIÓN DE SALDOS)]]-Tabla3[[#This Row],[RECURSO TOTALES DESEMBOLSADOS]]</f>
        <v>0</v>
      </c>
      <c r="BU596" s="66"/>
      <c r="BW596" s="23" t="s">
        <v>98</v>
      </c>
      <c r="BX596" s="23" t="str">
        <f t="shared" si="48"/>
        <v>febrero</v>
      </c>
      <c r="BY596" s="23" t="s">
        <v>113</v>
      </c>
      <c r="BZ596" s="23" t="s">
        <v>113</v>
      </c>
      <c r="CA596" s="23" t="s">
        <v>113</v>
      </c>
      <c r="CB596" t="s">
        <v>117</v>
      </c>
      <c r="CC596" t="s">
        <v>118</v>
      </c>
    </row>
    <row r="597" spans="1:81" x14ac:dyDescent="0.25">
      <c r="A597" s="23">
        <v>2024</v>
      </c>
      <c r="B597" s="25">
        <v>563</v>
      </c>
      <c r="C597" s="23" t="s">
        <v>87</v>
      </c>
      <c r="D597" t="s">
        <v>88</v>
      </c>
      <c r="E597" t="s">
        <v>89</v>
      </c>
      <c r="F597" t="s">
        <v>90</v>
      </c>
      <c r="G597" t="s">
        <v>91</v>
      </c>
      <c r="H597" s="23" t="s">
        <v>92</v>
      </c>
      <c r="I597" s="23" t="s">
        <v>119</v>
      </c>
      <c r="J597" t="s">
        <v>4293</v>
      </c>
      <c r="K597" s="23" t="s">
        <v>95</v>
      </c>
      <c r="L597" s="20" t="s">
        <v>2203</v>
      </c>
      <c r="M597" s="28" t="s">
        <v>4294</v>
      </c>
      <c r="N597" s="23"/>
      <c r="O597" s="23" t="s">
        <v>98</v>
      </c>
      <c r="P597" s="20" t="s">
        <v>2185</v>
      </c>
      <c r="Q597" s="20" t="s">
        <v>2185</v>
      </c>
      <c r="R597" t="s">
        <v>4295</v>
      </c>
      <c r="S597" t="s">
        <v>4296</v>
      </c>
      <c r="T597" t="s">
        <v>4297</v>
      </c>
      <c r="U597" s="29">
        <v>105000000</v>
      </c>
      <c r="V597" s="29">
        <v>105000000</v>
      </c>
      <c r="W597" s="60">
        <v>10000000</v>
      </c>
      <c r="X597" s="60">
        <v>0</v>
      </c>
      <c r="Y597" s="23" t="s">
        <v>104</v>
      </c>
      <c r="Z597" t="s">
        <v>98</v>
      </c>
      <c r="AA597" t="s">
        <v>105</v>
      </c>
      <c r="AB597" s="30">
        <f>+Tabla3[[#This Row],[VALOR DEL CONTRATO
(EN NUMEROS)]]-Tabla3[[#This Row],[VALOR RECURSOS (MADS/FONAM)]]</f>
        <v>0</v>
      </c>
      <c r="AC597" s="30"/>
      <c r="AD597" s="30"/>
      <c r="AE597" s="24">
        <v>7424</v>
      </c>
      <c r="AF597" s="61">
        <v>45295</v>
      </c>
      <c r="AG597">
        <v>92224</v>
      </c>
      <c r="AH597" s="53">
        <v>45336</v>
      </c>
      <c r="AI597" s="32" t="s">
        <v>106</v>
      </c>
      <c r="AJ597" t="s">
        <v>2653</v>
      </c>
      <c r="AK597" s="33"/>
      <c r="AL597" t="s">
        <v>98</v>
      </c>
      <c r="AM597" s="26">
        <v>45335</v>
      </c>
      <c r="AN597" s="23" t="s">
        <v>108</v>
      </c>
      <c r="AO597" s="23" t="s">
        <v>108</v>
      </c>
      <c r="AP597" t="s">
        <v>109</v>
      </c>
      <c r="AQ597" t="s">
        <v>2190</v>
      </c>
      <c r="AR597" t="s">
        <v>2191</v>
      </c>
      <c r="AS597" t="s">
        <v>2192</v>
      </c>
      <c r="AT597" s="23">
        <v>80111600</v>
      </c>
      <c r="AU597" s="41" t="s">
        <v>4298</v>
      </c>
      <c r="AV597" s="23" t="s">
        <v>113</v>
      </c>
      <c r="AW597" s="20" t="s">
        <v>114</v>
      </c>
      <c r="AX597" s="26">
        <v>45335</v>
      </c>
      <c r="AY597" s="23" t="s">
        <v>144</v>
      </c>
      <c r="AZ597" s="26">
        <v>45335</v>
      </c>
      <c r="BA597" s="26">
        <v>45336</v>
      </c>
      <c r="BB597" s="62">
        <v>45654</v>
      </c>
      <c r="BC597" s="35">
        <f>+Tabla3[[#This Row],[FECHA TERMINACION
(INICIAL)]]-Tabla3[[#This Row],[FECHA INICIO]]</f>
        <v>318</v>
      </c>
      <c r="BD597" s="65">
        <f>+Tabla3[[#This Row],[PLAZO DE EJECUCIÓN EN DÍAS (INICIAL)]]/30</f>
        <v>10.6</v>
      </c>
      <c r="BE597" t="s">
        <v>4141</v>
      </c>
      <c r="BF597" s="29">
        <f>+[1]BD_2!E599</f>
        <v>0</v>
      </c>
      <c r="BG597" s="29">
        <f>[1]BD_2!BA599</f>
        <v>0</v>
      </c>
      <c r="BH597" s="23">
        <f>[1]BD_2!CF599</f>
        <v>0</v>
      </c>
      <c r="BI597" s="23">
        <f>+COUNTIF(Tabla3[[#This Row],[VALOR REDUCIDO]:[TOTAL TIEMPO PRORROGADO EN DÍAS
]],"&lt;&gt;0")</f>
        <v>0</v>
      </c>
      <c r="BJ597" s="23" t="str">
        <f>+[1]BD_2!CG599</f>
        <v>2 NO</v>
      </c>
      <c r="BK597" s="26" t="str">
        <f>[1]BD_2!CL599</f>
        <v>1 SI</v>
      </c>
      <c r="BL597" s="23" t="s">
        <v>98</v>
      </c>
      <c r="BM597">
        <f t="shared" si="49"/>
        <v>318</v>
      </c>
      <c r="BN597" s="36">
        <f t="shared" si="50"/>
        <v>45336</v>
      </c>
      <c r="BO597" s="36">
        <f t="shared" si="51"/>
        <v>45654</v>
      </c>
      <c r="BP597" s="37" t="e">
        <f>IF(((#REF!-$BN597)/($BO597-$BN597))&gt;=100%,100%,((#REF!-$BN597)/($BO597-$BN597)))</f>
        <v>#REF!</v>
      </c>
      <c r="BQ597" s="29">
        <f t="shared" si="47"/>
        <v>105000000</v>
      </c>
      <c r="BR597" s="23" t="str">
        <f>+IF(BK597="1 SI","FINALIZADO",IF($BO597&lt;=#REF!,"FINALIZADO","EJECUCIÓN"))</f>
        <v>FINALIZADO</v>
      </c>
      <c r="BS597" s="23">
        <v>85666667</v>
      </c>
      <c r="BT597" s="23">
        <f>+Tabla3[[#This Row],[VALOR TOTAL DE CONTRATO (ANTES DE LIQUIDACIÓN - LIBERACIÓN DE SALDOS)]]-Tabla3[[#This Row],[RECURSO TOTALES DESEMBOLSADOS]]</f>
        <v>19333333</v>
      </c>
      <c r="BU597" s="66"/>
      <c r="BW597" s="23" t="s">
        <v>98</v>
      </c>
      <c r="BX597" s="23" t="str">
        <f t="shared" si="48"/>
        <v>febrero</v>
      </c>
      <c r="BY597" s="23" t="s">
        <v>113</v>
      </c>
      <c r="BZ597" s="23" t="s">
        <v>113</v>
      </c>
      <c r="CA597" s="23" t="s">
        <v>113</v>
      </c>
      <c r="CB597" t="s">
        <v>117</v>
      </c>
      <c r="CC597" t="s">
        <v>118</v>
      </c>
    </row>
    <row r="598" spans="1:81" x14ac:dyDescent="0.25">
      <c r="A598" s="23">
        <v>2024</v>
      </c>
      <c r="B598" s="25">
        <v>564</v>
      </c>
      <c r="C598" s="23" t="s">
        <v>87</v>
      </c>
      <c r="D598" t="s">
        <v>88</v>
      </c>
      <c r="E598" t="s">
        <v>89</v>
      </c>
      <c r="F598" t="s">
        <v>90</v>
      </c>
      <c r="G598" t="s">
        <v>91</v>
      </c>
      <c r="H598" s="23" t="s">
        <v>92</v>
      </c>
      <c r="I598" s="23" t="s">
        <v>119</v>
      </c>
      <c r="J598" t="s">
        <v>4299</v>
      </c>
      <c r="K598" s="23" t="s">
        <v>95</v>
      </c>
      <c r="L598" s="20" t="s">
        <v>1715</v>
      </c>
      <c r="M598" s="28" t="s">
        <v>4300</v>
      </c>
      <c r="N598" s="23"/>
      <c r="O598" s="23" t="s">
        <v>98</v>
      </c>
      <c r="P598" s="20" t="s">
        <v>538</v>
      </c>
      <c r="Q598" s="20" t="s">
        <v>538</v>
      </c>
      <c r="R598" t="s">
        <v>4301</v>
      </c>
      <c r="S598" t="s">
        <v>4302</v>
      </c>
      <c r="T598" t="s">
        <v>4303</v>
      </c>
      <c r="U598" s="29">
        <v>135187500</v>
      </c>
      <c r="V598" s="29">
        <v>135187500</v>
      </c>
      <c r="W598" s="60">
        <v>12875000</v>
      </c>
      <c r="X598" s="60">
        <v>0</v>
      </c>
      <c r="Y598" s="23" t="s">
        <v>104</v>
      </c>
      <c r="Z598" t="s">
        <v>98</v>
      </c>
      <c r="AA598" t="s">
        <v>105</v>
      </c>
      <c r="AB598" s="30">
        <f>+Tabla3[[#This Row],[VALOR DEL CONTRATO
(EN NUMEROS)]]-Tabla3[[#This Row],[VALOR RECURSOS (MADS/FONAM)]]</f>
        <v>0</v>
      </c>
      <c r="AC598" s="30"/>
      <c r="AD598" s="30"/>
      <c r="AE598" s="24">
        <v>5224</v>
      </c>
      <c r="AF598" s="61">
        <v>45295</v>
      </c>
      <c r="AG598">
        <v>99024</v>
      </c>
      <c r="AH598" s="53">
        <v>45338</v>
      </c>
      <c r="AI598" s="32" t="s">
        <v>106</v>
      </c>
      <c r="AJ598" t="s">
        <v>2797</v>
      </c>
      <c r="AK598" s="33"/>
      <c r="AL598" t="s">
        <v>98</v>
      </c>
      <c r="AM598" s="26">
        <v>45336</v>
      </c>
      <c r="AN598" s="23" t="s">
        <v>108</v>
      </c>
      <c r="AO598" s="23" t="s">
        <v>108</v>
      </c>
      <c r="AP598" t="s">
        <v>109</v>
      </c>
      <c r="AQ598" t="s">
        <v>544</v>
      </c>
      <c r="AR598" t="s">
        <v>545</v>
      </c>
      <c r="AS598" t="s">
        <v>546</v>
      </c>
      <c r="AT598" s="23">
        <v>80111600</v>
      </c>
      <c r="AU598" s="20" t="s">
        <v>4304</v>
      </c>
      <c r="AV598" s="23" t="s">
        <v>113</v>
      </c>
      <c r="AW598" s="20" t="s">
        <v>114</v>
      </c>
      <c r="AX598" s="53">
        <v>45338</v>
      </c>
      <c r="AY598" s="23" t="s">
        <v>115</v>
      </c>
      <c r="AZ598" s="53">
        <v>45338</v>
      </c>
      <c r="BA598" s="26">
        <v>45338</v>
      </c>
      <c r="BB598" s="62">
        <v>45656</v>
      </c>
      <c r="BC598" s="35">
        <f>+Tabla3[[#This Row],[FECHA TERMINACION
(INICIAL)]]-Tabla3[[#This Row],[FECHA INICIO]]</f>
        <v>318</v>
      </c>
      <c r="BD598" s="65">
        <f>+Tabla3[[#This Row],[PLAZO DE EJECUCIÓN EN DÍAS (INICIAL)]]/30</f>
        <v>10.6</v>
      </c>
      <c r="BE598" t="s">
        <v>4305</v>
      </c>
      <c r="BF598" s="29">
        <f>+[1]BD_2!E600</f>
        <v>0</v>
      </c>
      <c r="BG598" s="29">
        <f>[1]BD_2!BA600</f>
        <v>0</v>
      </c>
      <c r="BH598" s="23">
        <f>[1]BD_2!CF600</f>
        <v>0</v>
      </c>
      <c r="BI598" s="23">
        <f>+COUNTIF(Tabla3[[#This Row],[VALOR REDUCIDO]:[TOTAL TIEMPO PRORROGADO EN DÍAS
]],"&lt;&gt;0")</f>
        <v>0</v>
      </c>
      <c r="BJ598" s="23" t="str">
        <f>+[1]BD_2!CG600</f>
        <v>2 NO</v>
      </c>
      <c r="BK598" s="26" t="str">
        <f>[1]BD_2!CL600</f>
        <v>2 NO</v>
      </c>
      <c r="BL598" s="23" t="s">
        <v>98</v>
      </c>
      <c r="BM598">
        <f t="shared" si="49"/>
        <v>318</v>
      </c>
      <c r="BN598" s="36">
        <f t="shared" si="50"/>
        <v>45338</v>
      </c>
      <c r="BO598" s="36">
        <f t="shared" si="51"/>
        <v>45656</v>
      </c>
      <c r="BP598" s="37" t="e">
        <f>IF(((#REF!-$BN598)/($BO598-$BN598))&gt;=100%,100%,((#REF!-$BN598)/($BO598-$BN598)))</f>
        <v>#REF!</v>
      </c>
      <c r="BQ598" s="29">
        <f t="shared" si="47"/>
        <v>135187500</v>
      </c>
      <c r="BR598" s="23" t="e">
        <f>+IF(BK598="1 SI","FINALIZADO",IF($BO598&lt;=#REF!,"FINALIZADO","EJECUCIÓN"))</f>
        <v>#REF!</v>
      </c>
      <c r="BS598" s="23">
        <v>135187500</v>
      </c>
      <c r="BT598" s="23">
        <f>+Tabla3[[#This Row],[VALOR TOTAL DE CONTRATO (ANTES DE LIQUIDACIÓN - LIBERACIÓN DE SALDOS)]]-Tabla3[[#This Row],[RECURSO TOTALES DESEMBOLSADOS]]</f>
        <v>0</v>
      </c>
      <c r="BU598" s="66"/>
      <c r="BW598" s="23" t="s">
        <v>98</v>
      </c>
      <c r="BX598" s="23" t="str">
        <f t="shared" si="48"/>
        <v>febrero</v>
      </c>
      <c r="BY598" s="23" t="s">
        <v>113</v>
      </c>
      <c r="BZ598" s="23" t="s">
        <v>113</v>
      </c>
      <c r="CA598" s="23" t="s">
        <v>113</v>
      </c>
      <c r="CB598" t="s">
        <v>117</v>
      </c>
      <c r="CC598" t="s">
        <v>118</v>
      </c>
    </row>
    <row r="599" spans="1:81" x14ac:dyDescent="0.25">
      <c r="A599" s="23">
        <v>2024</v>
      </c>
      <c r="B599" s="25">
        <v>565</v>
      </c>
      <c r="C599" s="23" t="s">
        <v>87</v>
      </c>
      <c r="D599" t="s">
        <v>88</v>
      </c>
      <c r="E599" t="s">
        <v>89</v>
      </c>
      <c r="F599" t="s">
        <v>90</v>
      </c>
      <c r="G599" t="s">
        <v>91</v>
      </c>
      <c r="H599" s="23" t="s">
        <v>92</v>
      </c>
      <c r="I599" s="23" t="s">
        <v>119</v>
      </c>
      <c r="J599" t="s">
        <v>4306</v>
      </c>
      <c r="K599" s="23" t="s">
        <v>95</v>
      </c>
      <c r="L599" s="20" t="s">
        <v>121</v>
      </c>
      <c r="M599" s="28" t="s">
        <v>4307</v>
      </c>
      <c r="N599" s="23"/>
      <c r="O599" s="23" t="s">
        <v>98</v>
      </c>
      <c r="P599" s="20" t="s">
        <v>1552</v>
      </c>
      <c r="Q599" s="20" t="s">
        <v>1552</v>
      </c>
      <c r="R599" t="s">
        <v>4308</v>
      </c>
      <c r="S599" t="s">
        <v>4309</v>
      </c>
      <c r="T599" t="s">
        <v>4310</v>
      </c>
      <c r="U599" s="29">
        <v>63994000</v>
      </c>
      <c r="V599" s="29">
        <v>63994000</v>
      </c>
      <c r="W599" s="60">
        <v>9142000</v>
      </c>
      <c r="X599" s="60">
        <v>0</v>
      </c>
      <c r="Y599" s="23" t="s">
        <v>104</v>
      </c>
      <c r="Z599" t="s">
        <v>98</v>
      </c>
      <c r="AA599" t="s">
        <v>105</v>
      </c>
      <c r="AB599" s="30">
        <f>+Tabla3[[#This Row],[VALOR DEL CONTRATO
(EN NUMEROS)]]-Tabla3[[#This Row],[VALOR RECURSOS (MADS/FONAM)]]</f>
        <v>0</v>
      </c>
      <c r="AC599" s="30"/>
      <c r="AD599" s="30"/>
      <c r="AE599" s="24">
        <v>7724</v>
      </c>
      <c r="AF599" s="61">
        <v>45295</v>
      </c>
      <c r="AG599">
        <v>88724</v>
      </c>
      <c r="AH599" s="53">
        <v>45335</v>
      </c>
      <c r="AI599" s="32" t="s">
        <v>106</v>
      </c>
      <c r="AJ599" t="s">
        <v>2615</v>
      </c>
      <c r="AK599" s="33"/>
      <c r="AL599" t="s">
        <v>98</v>
      </c>
      <c r="AM599" s="26">
        <v>45334</v>
      </c>
      <c r="AN599" s="23" t="s">
        <v>108</v>
      </c>
      <c r="AO599" s="23" t="s">
        <v>108</v>
      </c>
      <c r="AP599" t="s">
        <v>109</v>
      </c>
      <c r="AQ599" t="s">
        <v>2616</v>
      </c>
      <c r="AR599" t="s">
        <v>2617</v>
      </c>
      <c r="AS599" t="s">
        <v>1552</v>
      </c>
      <c r="AT599" s="23">
        <v>80111600</v>
      </c>
      <c r="AU599" s="20" t="s">
        <v>4311</v>
      </c>
      <c r="AV599" s="23" t="s">
        <v>113</v>
      </c>
      <c r="AW599" s="20" t="s">
        <v>114</v>
      </c>
      <c r="AX599" s="53">
        <v>45334</v>
      </c>
      <c r="AY599" s="23" t="s">
        <v>144</v>
      </c>
      <c r="AZ599" s="53">
        <v>45334</v>
      </c>
      <c r="BA599" s="26">
        <v>45335</v>
      </c>
      <c r="BB599" s="62">
        <v>45554</v>
      </c>
      <c r="BC599" s="35">
        <f>+Tabla3[[#This Row],[FECHA TERMINACION
(INICIAL)]]-Tabla3[[#This Row],[FECHA INICIO]]</f>
        <v>219</v>
      </c>
      <c r="BD599" s="65">
        <f>+Tabla3[[#This Row],[PLAZO DE EJECUCIÓN EN DÍAS (INICIAL)]]/30</f>
        <v>7.3</v>
      </c>
      <c r="BE599" t="s">
        <v>4312</v>
      </c>
      <c r="BF599" s="29">
        <f>+[1]BD_2!E601</f>
        <v>0</v>
      </c>
      <c r="BG599" s="29">
        <f>[1]BD_2!BA601</f>
        <v>29863867</v>
      </c>
      <c r="BH599" s="23">
        <f>[1]BD_2!CF601</f>
        <v>98</v>
      </c>
      <c r="BI599" s="23">
        <f>+COUNTIF(Tabla3[[#This Row],[VALOR REDUCIDO]:[TOTAL TIEMPO PRORROGADO EN DÍAS
]],"&lt;&gt;0")</f>
        <v>2</v>
      </c>
      <c r="BJ599" s="23" t="str">
        <f>+[1]BD_2!CG601</f>
        <v>2 NO</v>
      </c>
      <c r="BK599" s="26" t="str">
        <f>[1]BD_2!CL601</f>
        <v>2 NO</v>
      </c>
      <c r="BL599" s="23" t="s">
        <v>113</v>
      </c>
      <c r="BM599">
        <f t="shared" si="49"/>
        <v>317</v>
      </c>
      <c r="BN599" s="36">
        <f t="shared" si="50"/>
        <v>45335</v>
      </c>
      <c r="BO599" s="36">
        <f t="shared" si="51"/>
        <v>45652</v>
      </c>
      <c r="BP599" s="37" t="e">
        <f>IF(((#REF!-$BN599)/($BO599-$BN599))&gt;=100%,100%,((#REF!-$BN599)/($BO599-$BN599)))</f>
        <v>#REF!</v>
      </c>
      <c r="BQ599" s="29">
        <f t="shared" si="47"/>
        <v>93857867</v>
      </c>
      <c r="BR599" s="23" t="e">
        <f>+IF(BK599="1 SI","FINALIZADO",IF($BO599&lt;=#REF!,"FINALIZADO","EJECUCIÓN"))</f>
        <v>#REF!</v>
      </c>
      <c r="BS599" s="23">
        <v>66127133</v>
      </c>
      <c r="BT599" s="23">
        <f>+Tabla3[[#This Row],[VALOR TOTAL DE CONTRATO (ANTES DE LIQUIDACIÓN - LIBERACIÓN DE SALDOS)]]-Tabla3[[#This Row],[RECURSO TOTALES DESEMBOLSADOS]]</f>
        <v>27730734</v>
      </c>
      <c r="BU599" s="66"/>
      <c r="BW599" s="23" t="s">
        <v>98</v>
      </c>
      <c r="BX599" s="23" t="str">
        <f t="shared" si="48"/>
        <v>febrero</v>
      </c>
      <c r="BY599" s="23" t="s">
        <v>113</v>
      </c>
      <c r="BZ599" s="23" t="s">
        <v>113</v>
      </c>
      <c r="CA599" s="23" t="s">
        <v>113</v>
      </c>
      <c r="CB599" t="s">
        <v>117</v>
      </c>
      <c r="CC599" t="s">
        <v>118</v>
      </c>
    </row>
    <row r="600" spans="1:81" x14ac:dyDescent="0.25">
      <c r="A600" s="23">
        <v>2024</v>
      </c>
      <c r="B600" s="25" t="s">
        <v>4313</v>
      </c>
      <c r="C600" s="23" t="s">
        <v>87</v>
      </c>
      <c r="D600" t="s">
        <v>88</v>
      </c>
      <c r="E600" t="s">
        <v>89</v>
      </c>
      <c r="F600" t="s">
        <v>90</v>
      </c>
      <c r="G600" t="s">
        <v>91</v>
      </c>
      <c r="H600" s="23" t="s">
        <v>92</v>
      </c>
      <c r="I600" s="23" t="s">
        <v>119</v>
      </c>
      <c r="J600" t="s">
        <v>4314</v>
      </c>
      <c r="K600" s="23" t="s">
        <v>95</v>
      </c>
      <c r="L600" s="20" t="s">
        <v>179</v>
      </c>
      <c r="M600" s="28" t="s">
        <v>4315</v>
      </c>
      <c r="N600" s="23"/>
      <c r="O600" s="23" t="s">
        <v>98</v>
      </c>
      <c r="P600" s="20" t="s">
        <v>1552</v>
      </c>
      <c r="Q600" s="20" t="s">
        <v>1552</v>
      </c>
      <c r="R600" t="s">
        <v>4308</v>
      </c>
      <c r="S600" t="s">
        <v>4309</v>
      </c>
      <c r="T600" t="s">
        <v>4316</v>
      </c>
      <c r="U600" s="29">
        <v>27730734</v>
      </c>
      <c r="V600" s="29">
        <v>27730734</v>
      </c>
      <c r="W600" s="60">
        <v>9142000</v>
      </c>
      <c r="X600" s="60">
        <v>0</v>
      </c>
      <c r="Y600" s="23" t="s">
        <v>104</v>
      </c>
      <c r="Z600" t="s">
        <v>98</v>
      </c>
      <c r="AA600" t="s">
        <v>105</v>
      </c>
      <c r="AB600" s="30">
        <f>+Tabla3[[#This Row],[VALOR DEL CONTRATO
(EN NUMEROS)]]-Tabla3[[#This Row],[VALOR RECURSOS (MADS/FONAM)]]</f>
        <v>0</v>
      </c>
      <c r="AC600" s="30"/>
      <c r="AD600" s="30"/>
      <c r="AE600" s="24">
        <v>7724</v>
      </c>
      <c r="AF600" s="61">
        <v>45295</v>
      </c>
      <c r="AG600">
        <v>522824</v>
      </c>
      <c r="AH600" s="53">
        <v>45558</v>
      </c>
      <c r="AI600" s="32" t="s">
        <v>106</v>
      </c>
      <c r="AJ600" t="s">
        <v>2615</v>
      </c>
      <c r="AK600" s="33">
        <v>202300000000177</v>
      </c>
      <c r="AL600" t="s">
        <v>98</v>
      </c>
      <c r="AM600" s="26">
        <v>45555</v>
      </c>
      <c r="AN600" s="23" t="s">
        <v>108</v>
      </c>
      <c r="AO600" s="23" t="s">
        <v>108</v>
      </c>
      <c r="AP600" t="s">
        <v>109</v>
      </c>
      <c r="AQ600" t="s">
        <v>2616</v>
      </c>
      <c r="AR600" t="s">
        <v>2617</v>
      </c>
      <c r="AS600" t="s">
        <v>1552</v>
      </c>
      <c r="AT600" s="23">
        <v>80111600</v>
      </c>
      <c r="AU600" s="20" t="s">
        <v>4311</v>
      </c>
      <c r="AV600" s="23" t="s">
        <v>113</v>
      </c>
      <c r="AW600" s="20" t="s">
        <v>114</v>
      </c>
      <c r="AX600" s="53">
        <v>45555</v>
      </c>
      <c r="AY600" s="23" t="s">
        <v>144</v>
      </c>
      <c r="AZ600" s="53">
        <v>45555</v>
      </c>
      <c r="BA600" s="53">
        <v>45555</v>
      </c>
      <c r="BB600" s="62">
        <v>45645</v>
      </c>
      <c r="BC600" s="35">
        <f>+Tabla3[[#This Row],[FECHA TERMINACION
(INICIAL)]]-Tabla3[[#This Row],[FECHA INICIO]]</f>
        <v>90</v>
      </c>
      <c r="BD600" s="65">
        <f>+Tabla3[[#This Row],[PLAZO DE EJECUCIÓN EN DÍAS (INICIAL)]]/30</f>
        <v>3</v>
      </c>
      <c r="BE600" t="s">
        <v>4317</v>
      </c>
      <c r="BF600" s="29">
        <f>+[1]BD_2!E602</f>
        <v>914200</v>
      </c>
      <c r="BG600" s="29">
        <f>[1]BD_2!BA602</f>
        <v>0</v>
      </c>
      <c r="BH600" s="23">
        <f>[1]BD_2!CF602</f>
        <v>0</v>
      </c>
      <c r="BI600" s="23">
        <f>+COUNTIF(Tabla3[[#This Row],[VALOR REDUCIDO]:[TOTAL TIEMPO PRORROGADO EN DÍAS
]],"&lt;&gt;0")</f>
        <v>1</v>
      </c>
      <c r="BJ600" s="23">
        <f>+[1]BD_2!CG602</f>
        <v>0</v>
      </c>
      <c r="BK600" s="26">
        <f>[1]BD_2!CL602</f>
        <v>0</v>
      </c>
      <c r="BL600" s="23" t="s">
        <v>98</v>
      </c>
      <c r="BM600">
        <f>$BO600-$BN600</f>
        <v>90</v>
      </c>
      <c r="BN600" s="36">
        <f>$BA600</f>
        <v>45555</v>
      </c>
      <c r="BO600" s="36">
        <f>$BB600+$BH600</f>
        <v>45645</v>
      </c>
      <c r="BP600" s="37" t="e">
        <f>IF(((#REF!-$BN600)/($BO600-$BN600))&gt;=100%,100%,((#REF!-$BN600)/($BO600-$BN600)))</f>
        <v>#REF!</v>
      </c>
      <c r="BQ600" s="60">
        <f t="shared" si="47"/>
        <v>26816534</v>
      </c>
      <c r="BR600" s="23" t="e">
        <f>+IF(BK600="1 SI","FINALIZADO",IF($BO600&lt;=#REF!,"FINALIZADO","EJECUCIÓN"))</f>
        <v>#REF!</v>
      </c>
      <c r="BS600" s="23">
        <v>26816534</v>
      </c>
      <c r="BT600" s="23">
        <f>+Tabla3[[#This Row],[VALOR TOTAL DE CONTRATO (ANTES DE LIQUIDACIÓN - LIBERACIÓN DE SALDOS)]]-Tabla3[[#This Row],[RECURSO TOTALES DESEMBOLSADOS]]</f>
        <v>0</v>
      </c>
      <c r="BU600" s="66"/>
      <c r="BW600" s="23" t="s">
        <v>98</v>
      </c>
      <c r="BX600" s="23" t="str">
        <f t="shared" si="48"/>
        <v>septiembre</v>
      </c>
      <c r="BY600" s="23" t="s">
        <v>113</v>
      </c>
      <c r="BZ600" s="23" t="s">
        <v>113</v>
      </c>
      <c r="CA600" s="23" t="s">
        <v>113</v>
      </c>
      <c r="CB600" t="s">
        <v>117</v>
      </c>
      <c r="CC600" t="s">
        <v>118</v>
      </c>
    </row>
    <row r="601" spans="1:81" x14ac:dyDescent="0.25">
      <c r="A601" s="23">
        <v>2024</v>
      </c>
      <c r="B601" s="25">
        <v>566</v>
      </c>
      <c r="C601" s="23" t="s">
        <v>87</v>
      </c>
      <c r="D601" t="s">
        <v>88</v>
      </c>
      <c r="E601" t="s">
        <v>89</v>
      </c>
      <c r="F601" t="s">
        <v>90</v>
      </c>
      <c r="G601" t="s">
        <v>91</v>
      </c>
      <c r="H601" s="23" t="s">
        <v>92</v>
      </c>
      <c r="I601" s="23" t="s">
        <v>119</v>
      </c>
      <c r="J601" t="s">
        <v>4318</v>
      </c>
      <c r="K601" s="23" t="s">
        <v>95</v>
      </c>
      <c r="L601" s="20" t="s">
        <v>1550</v>
      </c>
      <c r="M601" s="28" t="s">
        <v>4319</v>
      </c>
      <c r="N601" s="23"/>
      <c r="O601" s="23" t="s">
        <v>98</v>
      </c>
      <c r="P601" s="20" t="s">
        <v>1514</v>
      </c>
      <c r="Q601" s="20" t="s">
        <v>1514</v>
      </c>
      <c r="R601" t="s">
        <v>4320</v>
      </c>
      <c r="S601" t="s">
        <v>4321</v>
      </c>
      <c r="T601" t="s">
        <v>4322</v>
      </c>
      <c r="U601" s="29">
        <v>85701000</v>
      </c>
      <c r="V601" s="29">
        <v>85701000</v>
      </c>
      <c r="W601" s="60">
        <v>8162000</v>
      </c>
      <c r="X601" s="60">
        <v>0</v>
      </c>
      <c r="Y601" s="23" t="s">
        <v>104</v>
      </c>
      <c r="Z601" t="s">
        <v>98</v>
      </c>
      <c r="AA601" t="s">
        <v>105</v>
      </c>
      <c r="AB601" s="30">
        <f>+Tabla3[[#This Row],[VALOR DEL CONTRATO
(EN NUMEROS)]]-Tabla3[[#This Row],[VALOR RECURSOS (MADS/FONAM)]]</f>
        <v>0</v>
      </c>
      <c r="AC601" s="30"/>
      <c r="AD601" s="30"/>
      <c r="AE601" s="24">
        <v>9024</v>
      </c>
      <c r="AF601" s="61">
        <v>45300</v>
      </c>
      <c r="AG601">
        <v>94924</v>
      </c>
      <c r="AH601" s="53">
        <v>45337</v>
      </c>
      <c r="AI601" s="32" t="s">
        <v>106</v>
      </c>
      <c r="AJ601" t="s">
        <v>1465</v>
      </c>
      <c r="AK601" s="33"/>
      <c r="AL601" t="s">
        <v>98</v>
      </c>
      <c r="AM601" s="26">
        <v>45336</v>
      </c>
      <c r="AN601" s="23" t="s">
        <v>108</v>
      </c>
      <c r="AO601" s="23" t="s">
        <v>108</v>
      </c>
      <c r="AP601" t="s">
        <v>109</v>
      </c>
      <c r="AQ601" t="s">
        <v>3471</v>
      </c>
      <c r="AR601" t="s">
        <v>3472</v>
      </c>
      <c r="AS601" t="s">
        <v>3473</v>
      </c>
      <c r="AT601" s="23">
        <v>80111600</v>
      </c>
      <c r="AU601" s="20" t="s">
        <v>4323</v>
      </c>
      <c r="AV601" s="23" t="s">
        <v>113</v>
      </c>
      <c r="AW601" s="20" t="s">
        <v>114</v>
      </c>
      <c r="AX601" s="53">
        <v>45336</v>
      </c>
      <c r="AY601" s="23" t="s">
        <v>115</v>
      </c>
      <c r="AZ601" s="53">
        <v>45336</v>
      </c>
      <c r="BA601" s="26">
        <v>45337</v>
      </c>
      <c r="BB601" s="62">
        <v>45655</v>
      </c>
      <c r="BC601" s="35">
        <f>+Tabla3[[#This Row],[FECHA TERMINACION
(INICIAL)]]-Tabla3[[#This Row],[FECHA INICIO]]</f>
        <v>318</v>
      </c>
      <c r="BD601" s="65">
        <f>+Tabla3[[#This Row],[PLAZO DE EJECUCIÓN EN DÍAS (INICIAL)]]/30</f>
        <v>10.6</v>
      </c>
      <c r="BE601" t="s">
        <v>3875</v>
      </c>
      <c r="BF601" s="29">
        <f>+[1]BD_2!E603</f>
        <v>0</v>
      </c>
      <c r="BG601" s="29">
        <f>[1]BD_2!BA603</f>
        <v>0</v>
      </c>
      <c r="BH601" s="23">
        <f>[1]BD_2!CF603</f>
        <v>0</v>
      </c>
      <c r="BI601" s="23">
        <f>+COUNTIF(Tabla3[[#This Row],[VALOR REDUCIDO]:[TOTAL TIEMPO PRORROGADO EN DÍAS
]],"&lt;&gt;0")</f>
        <v>0</v>
      </c>
      <c r="BJ601" s="23" t="str">
        <f>+[1]BD_2!CG603</f>
        <v>2 NO</v>
      </c>
      <c r="BK601" s="26" t="str">
        <f>[1]BD_2!CL603</f>
        <v>2 NO</v>
      </c>
      <c r="BL601" s="23" t="s">
        <v>98</v>
      </c>
      <c r="BM601">
        <f t="shared" si="49"/>
        <v>318</v>
      </c>
      <c r="BN601" s="36">
        <f t="shared" si="50"/>
        <v>45337</v>
      </c>
      <c r="BO601" s="36">
        <f t="shared" si="51"/>
        <v>45655</v>
      </c>
      <c r="BP601" s="37" t="e">
        <f>IF(((#REF!-$BN601)/($BO601-$BN601))&gt;=100%,100%,((#REF!-$BN601)/($BO601-$BN601)))</f>
        <v>#REF!</v>
      </c>
      <c r="BQ601" s="29">
        <f t="shared" si="47"/>
        <v>85701000</v>
      </c>
      <c r="BR601" s="23" t="e">
        <f>+IF(BK601="1 SI","FINALIZADO",IF($BO601&lt;=#REF!,"FINALIZADO","EJECUCIÓN"))</f>
        <v>#REF!</v>
      </c>
      <c r="BS601" s="23">
        <v>85701000</v>
      </c>
      <c r="BT601" s="23">
        <f>+Tabla3[[#This Row],[VALOR TOTAL DE CONTRATO (ANTES DE LIQUIDACIÓN - LIBERACIÓN DE SALDOS)]]-Tabla3[[#This Row],[RECURSO TOTALES DESEMBOLSADOS]]</f>
        <v>0</v>
      </c>
      <c r="BU601" s="66"/>
      <c r="BW601" s="23" t="s">
        <v>98</v>
      </c>
      <c r="BX601" s="23" t="str">
        <f t="shared" si="48"/>
        <v>febrero</v>
      </c>
      <c r="BY601" s="23" t="s">
        <v>113</v>
      </c>
      <c r="BZ601" s="23" t="s">
        <v>113</v>
      </c>
      <c r="CA601" s="23" t="s">
        <v>113</v>
      </c>
      <c r="CB601" t="s">
        <v>117</v>
      </c>
      <c r="CC601" t="s">
        <v>118</v>
      </c>
    </row>
    <row r="602" spans="1:81" x14ac:dyDescent="0.25">
      <c r="A602" s="23">
        <v>2024</v>
      </c>
      <c r="B602" s="25">
        <v>567</v>
      </c>
      <c r="C602" s="23" t="s">
        <v>87</v>
      </c>
      <c r="D602" t="s">
        <v>88</v>
      </c>
      <c r="E602" t="s">
        <v>89</v>
      </c>
      <c r="F602" t="s">
        <v>90</v>
      </c>
      <c r="G602" t="s">
        <v>91</v>
      </c>
      <c r="H602" s="23" t="s">
        <v>92</v>
      </c>
      <c r="I602" s="23" t="s">
        <v>119</v>
      </c>
      <c r="J602" t="s">
        <v>4324</v>
      </c>
      <c r="K602" s="23" t="s">
        <v>95</v>
      </c>
      <c r="L602" s="20" t="s">
        <v>4325</v>
      </c>
      <c r="M602" s="28" t="s">
        <v>4326</v>
      </c>
      <c r="N602" s="23"/>
      <c r="O602" s="23" t="s">
        <v>98</v>
      </c>
      <c r="P602" s="20" t="s">
        <v>335</v>
      </c>
      <c r="Q602" s="20" t="s">
        <v>335</v>
      </c>
      <c r="R602" t="s">
        <v>4327</v>
      </c>
      <c r="S602" t="s">
        <v>4328</v>
      </c>
      <c r="T602" t="s">
        <v>4329</v>
      </c>
      <c r="U602" s="29">
        <v>72834000</v>
      </c>
      <c r="V602" s="29">
        <v>72834000</v>
      </c>
      <c r="W602" s="60">
        <v>7164000</v>
      </c>
      <c r="X602" s="60">
        <v>0</v>
      </c>
      <c r="Y602" s="23" t="s">
        <v>104</v>
      </c>
      <c r="Z602" t="s">
        <v>98</v>
      </c>
      <c r="AA602" t="s">
        <v>105</v>
      </c>
      <c r="AB602" s="30">
        <f>+Tabla3[[#This Row],[VALOR DEL CONTRATO
(EN NUMEROS)]]-Tabla3[[#This Row],[VALOR RECURSOS (MADS/FONAM)]]</f>
        <v>0</v>
      </c>
      <c r="AC602" s="30"/>
      <c r="AD602" s="30"/>
      <c r="AE602" s="24">
        <v>4224</v>
      </c>
      <c r="AF602" s="61">
        <v>45294</v>
      </c>
      <c r="AG602">
        <v>95424</v>
      </c>
      <c r="AH602" s="53">
        <v>45337</v>
      </c>
      <c r="AI602" s="32" t="s">
        <v>106</v>
      </c>
      <c r="AJ602" t="s">
        <v>339</v>
      </c>
      <c r="AK602" s="33"/>
      <c r="AL602" t="s">
        <v>98</v>
      </c>
      <c r="AM602" s="26">
        <v>45336</v>
      </c>
      <c r="AN602" s="23" t="s">
        <v>108</v>
      </c>
      <c r="AO602" s="23" t="s">
        <v>108</v>
      </c>
      <c r="AP602" t="s">
        <v>109</v>
      </c>
      <c r="AQ602" t="s">
        <v>340</v>
      </c>
      <c r="AR602" t="s">
        <v>341</v>
      </c>
      <c r="AS602" t="s">
        <v>342</v>
      </c>
      <c r="AT602" s="23">
        <v>80111600</v>
      </c>
      <c r="AU602" s="20" t="s">
        <v>4330</v>
      </c>
      <c r="AV602" s="23" t="s">
        <v>98</v>
      </c>
      <c r="AW602" s="20" t="s">
        <v>476</v>
      </c>
      <c r="AX602" s="53" t="s">
        <v>105</v>
      </c>
      <c r="AY602" s="23" t="s">
        <v>477</v>
      </c>
      <c r="AZ602" s="53">
        <v>45337</v>
      </c>
      <c r="BA602" s="26">
        <v>45337</v>
      </c>
      <c r="BB602" s="62">
        <v>45645</v>
      </c>
      <c r="BC602" s="35">
        <f>+Tabla3[[#This Row],[FECHA TERMINACION
(INICIAL)]]-Tabla3[[#This Row],[FECHA INICIO]]</f>
        <v>308</v>
      </c>
      <c r="BD602" s="65">
        <f>+Tabla3[[#This Row],[PLAZO DE EJECUCIÓN EN DÍAS (INICIAL)]]/30</f>
        <v>10.266666666666667</v>
      </c>
      <c r="BE602" t="s">
        <v>4331</v>
      </c>
      <c r="BF602" s="29">
        <f>+[1]BD_2!E604</f>
        <v>0</v>
      </c>
      <c r="BG602" s="29">
        <f>[1]BD_2!BA604</f>
        <v>0</v>
      </c>
      <c r="BH602" s="23">
        <f>[1]BD_2!CF604</f>
        <v>0</v>
      </c>
      <c r="BI602" s="23">
        <f>+COUNTIF(Tabla3[[#This Row],[VALOR REDUCIDO]:[TOTAL TIEMPO PRORROGADO EN DÍAS
]],"&lt;&gt;0")</f>
        <v>0</v>
      </c>
      <c r="BJ602" s="23" t="str">
        <f>+[1]BD_2!CG604</f>
        <v>2 NO</v>
      </c>
      <c r="BK602" s="26" t="str">
        <f>[1]BD_2!CL604</f>
        <v>2 NO</v>
      </c>
      <c r="BL602" s="23" t="s">
        <v>98</v>
      </c>
      <c r="BM602">
        <f t="shared" si="49"/>
        <v>308</v>
      </c>
      <c r="BN602" s="36">
        <f t="shared" si="50"/>
        <v>45337</v>
      </c>
      <c r="BO602" s="36">
        <f t="shared" si="51"/>
        <v>45645</v>
      </c>
      <c r="BP602" s="37" t="e">
        <f>IF(((#REF!-$BN602)/($BO602-$BN602))&gt;=100%,100%,((#REF!-$BN602)/($BO602-$BN602)))</f>
        <v>#REF!</v>
      </c>
      <c r="BQ602" s="29">
        <f t="shared" si="47"/>
        <v>72834000</v>
      </c>
      <c r="BR602" s="23" t="e">
        <f>+IF(BK602="1 SI","FINALIZADO",IF($BO602&lt;=#REF!,"FINALIZADO","EJECUCIÓN"))</f>
        <v>#REF!</v>
      </c>
      <c r="BS602" s="23">
        <v>72834000</v>
      </c>
      <c r="BT602" s="23">
        <f>+Tabla3[[#This Row],[VALOR TOTAL DE CONTRATO (ANTES DE LIQUIDACIÓN - LIBERACIÓN DE SALDOS)]]-Tabla3[[#This Row],[RECURSO TOTALES DESEMBOLSADOS]]</f>
        <v>0</v>
      </c>
      <c r="BU602" s="66"/>
      <c r="BW602" s="23" t="s">
        <v>98</v>
      </c>
      <c r="BX602" s="23" t="str">
        <f t="shared" si="48"/>
        <v>febrero</v>
      </c>
      <c r="BY602" s="23" t="s">
        <v>113</v>
      </c>
      <c r="BZ602" s="23" t="s">
        <v>113</v>
      </c>
      <c r="CA602" s="23" t="s">
        <v>113</v>
      </c>
      <c r="CB602" t="s">
        <v>117</v>
      </c>
      <c r="CC602" t="s">
        <v>118</v>
      </c>
    </row>
    <row r="603" spans="1:81" x14ac:dyDescent="0.25">
      <c r="A603" s="23">
        <v>2024</v>
      </c>
      <c r="B603" s="25">
        <v>568</v>
      </c>
      <c r="C603" s="23" t="s">
        <v>87</v>
      </c>
      <c r="D603" t="s">
        <v>88</v>
      </c>
      <c r="E603" t="s">
        <v>89</v>
      </c>
      <c r="F603" t="s">
        <v>90</v>
      </c>
      <c r="G603" t="s">
        <v>91</v>
      </c>
      <c r="H603" s="23" t="s">
        <v>92</v>
      </c>
      <c r="I603" s="23" t="s">
        <v>119</v>
      </c>
      <c r="J603" t="s">
        <v>4332</v>
      </c>
      <c r="K603" s="23" t="s">
        <v>95</v>
      </c>
      <c r="L603" s="20" t="s">
        <v>3581</v>
      </c>
      <c r="M603" s="28" t="s">
        <v>4333</v>
      </c>
      <c r="N603" s="23"/>
      <c r="O603" s="23" t="s">
        <v>98</v>
      </c>
      <c r="P603" s="20" t="s">
        <v>335</v>
      </c>
      <c r="Q603" s="20" t="s">
        <v>335</v>
      </c>
      <c r="R603" t="s">
        <v>4334</v>
      </c>
      <c r="S603" t="s">
        <v>4335</v>
      </c>
      <c r="T603" t="s">
        <v>4336</v>
      </c>
      <c r="U603" s="29">
        <v>85400000</v>
      </c>
      <c r="V603" s="29">
        <v>85400000</v>
      </c>
      <c r="W603" s="60">
        <v>8400000</v>
      </c>
      <c r="X603" s="60">
        <v>0</v>
      </c>
      <c r="Y603" s="23" t="s">
        <v>104</v>
      </c>
      <c r="Z603" t="s">
        <v>98</v>
      </c>
      <c r="AA603" t="s">
        <v>105</v>
      </c>
      <c r="AB603" s="30">
        <f>+Tabla3[[#This Row],[VALOR DEL CONTRATO
(EN NUMEROS)]]-Tabla3[[#This Row],[VALOR RECURSOS (MADS/FONAM)]]</f>
        <v>0</v>
      </c>
      <c r="AC603" s="30"/>
      <c r="AD603" s="30"/>
      <c r="AE603" s="24">
        <v>4224</v>
      </c>
      <c r="AF603" s="61">
        <v>45294</v>
      </c>
      <c r="AG603">
        <v>93024</v>
      </c>
      <c r="AH603" s="53">
        <v>45336</v>
      </c>
      <c r="AI603" s="32" t="s">
        <v>106</v>
      </c>
      <c r="AJ603" t="s">
        <v>339</v>
      </c>
      <c r="AK603" s="33"/>
      <c r="AL603" t="s">
        <v>98</v>
      </c>
      <c r="AM603" s="26">
        <v>45334</v>
      </c>
      <c r="AN603" s="23" t="s">
        <v>108</v>
      </c>
      <c r="AO603" s="23" t="s">
        <v>108</v>
      </c>
      <c r="AP603" t="s">
        <v>109</v>
      </c>
      <c r="AQ603" t="s">
        <v>340</v>
      </c>
      <c r="AR603" t="s">
        <v>341</v>
      </c>
      <c r="AS603" t="s">
        <v>342</v>
      </c>
      <c r="AT603" s="23">
        <v>80111600</v>
      </c>
      <c r="AU603" s="20" t="s">
        <v>4337</v>
      </c>
      <c r="AV603" s="23" t="s">
        <v>113</v>
      </c>
      <c r="AW603" s="20" t="s">
        <v>114</v>
      </c>
      <c r="AX603" s="53">
        <v>45335</v>
      </c>
      <c r="AY603" s="23" t="s">
        <v>144</v>
      </c>
      <c r="AZ603" s="53">
        <v>45335</v>
      </c>
      <c r="BA603" s="26">
        <v>45336</v>
      </c>
      <c r="BB603" s="62">
        <v>45644</v>
      </c>
      <c r="BC603" s="35">
        <f>+Tabla3[[#This Row],[FECHA TERMINACION
(INICIAL)]]-Tabla3[[#This Row],[FECHA INICIO]]</f>
        <v>308</v>
      </c>
      <c r="BD603" s="65">
        <f>+Tabla3[[#This Row],[PLAZO DE EJECUCIÓN EN DÍAS (INICIAL)]]/30</f>
        <v>10.266666666666667</v>
      </c>
      <c r="BE603" t="s">
        <v>4338</v>
      </c>
      <c r="BF603" s="29">
        <f>+[1]BD_2!E605</f>
        <v>0</v>
      </c>
      <c r="BG603" s="29">
        <f>[1]BD_2!BA605</f>
        <v>0</v>
      </c>
      <c r="BH603" s="23">
        <f>[1]BD_2!CF605</f>
        <v>0</v>
      </c>
      <c r="BI603" s="23">
        <f>+COUNTIF(Tabla3[[#This Row],[VALOR REDUCIDO]:[TOTAL TIEMPO PRORROGADO EN DÍAS
]],"&lt;&gt;0")</f>
        <v>0</v>
      </c>
      <c r="BJ603" s="23" t="str">
        <f>+[1]BD_2!CG605</f>
        <v>2 NO</v>
      </c>
      <c r="BK603" s="26" t="str">
        <f>[1]BD_2!CL605</f>
        <v>2 NO</v>
      </c>
      <c r="BL603" s="23" t="s">
        <v>98</v>
      </c>
      <c r="BM603">
        <f t="shared" si="49"/>
        <v>308</v>
      </c>
      <c r="BN603" s="36">
        <f t="shared" si="50"/>
        <v>45336</v>
      </c>
      <c r="BO603" s="36">
        <f t="shared" si="51"/>
        <v>45644</v>
      </c>
      <c r="BP603" s="37" t="e">
        <f>IF(((#REF!-$BN603)/($BO603-$BN603))&gt;=100%,100%,((#REF!-$BN603)/($BO603-$BN603)))</f>
        <v>#REF!</v>
      </c>
      <c r="BQ603" s="29">
        <f t="shared" si="47"/>
        <v>85400000</v>
      </c>
      <c r="BR603" s="23" t="e">
        <f>+IF(BK603="1 SI","FINALIZADO",IF($BO603&lt;=#REF!,"FINALIZADO","EJECUCIÓN"))</f>
        <v>#REF!</v>
      </c>
      <c r="BS603" s="23">
        <v>85400000</v>
      </c>
      <c r="BT603" s="23">
        <f>+Tabla3[[#This Row],[VALOR TOTAL DE CONTRATO (ANTES DE LIQUIDACIÓN - LIBERACIÓN DE SALDOS)]]-Tabla3[[#This Row],[RECURSO TOTALES DESEMBOLSADOS]]</f>
        <v>0</v>
      </c>
      <c r="BU603" s="66"/>
      <c r="BW603" s="23" t="s">
        <v>98</v>
      </c>
      <c r="BX603" s="23" t="str">
        <f t="shared" si="48"/>
        <v>febrero</v>
      </c>
      <c r="BY603" s="23" t="s">
        <v>113</v>
      </c>
      <c r="BZ603" s="23" t="s">
        <v>113</v>
      </c>
      <c r="CA603" s="23" t="s">
        <v>113</v>
      </c>
      <c r="CB603" t="s">
        <v>117</v>
      </c>
      <c r="CC603" t="s">
        <v>118</v>
      </c>
    </row>
    <row r="604" spans="1:81" x14ac:dyDescent="0.25">
      <c r="A604" s="23">
        <v>2024</v>
      </c>
      <c r="B604" s="25">
        <v>569</v>
      </c>
      <c r="C604" s="23" t="s">
        <v>87</v>
      </c>
      <c r="D604" t="s">
        <v>88</v>
      </c>
      <c r="E604" t="s">
        <v>89</v>
      </c>
      <c r="F604" t="s">
        <v>90</v>
      </c>
      <c r="G604" t="s">
        <v>91</v>
      </c>
      <c r="H604" s="23" t="s">
        <v>92</v>
      </c>
      <c r="I604" s="23" t="s">
        <v>119</v>
      </c>
      <c r="J604" t="s">
        <v>4339</v>
      </c>
      <c r="K604" s="23" t="s">
        <v>95</v>
      </c>
      <c r="L604" s="20" t="s">
        <v>494</v>
      </c>
      <c r="M604" s="28" t="s">
        <v>4340</v>
      </c>
      <c r="N604" s="23"/>
      <c r="O604" s="23" t="s">
        <v>98</v>
      </c>
      <c r="P604" s="20" t="s">
        <v>335</v>
      </c>
      <c r="Q604" s="20" t="s">
        <v>335</v>
      </c>
      <c r="R604" t="s">
        <v>4341</v>
      </c>
      <c r="S604" t="s">
        <v>4342</v>
      </c>
      <c r="T604" t="s">
        <v>4343</v>
      </c>
      <c r="U604" s="29">
        <v>80062500</v>
      </c>
      <c r="V604" s="29">
        <v>80062500</v>
      </c>
      <c r="W604" s="60">
        <v>7875000</v>
      </c>
      <c r="X604" s="60">
        <v>0</v>
      </c>
      <c r="Y604" s="23" t="s">
        <v>104</v>
      </c>
      <c r="Z604" t="s">
        <v>98</v>
      </c>
      <c r="AA604" t="s">
        <v>105</v>
      </c>
      <c r="AB604" s="30">
        <f>+Tabla3[[#This Row],[VALOR DEL CONTRATO
(EN NUMEROS)]]-Tabla3[[#This Row],[VALOR RECURSOS (MADS/FONAM)]]</f>
        <v>0</v>
      </c>
      <c r="AC604" s="30"/>
      <c r="AD604" s="30"/>
      <c r="AE604" s="24">
        <v>4224</v>
      </c>
      <c r="AF604" s="61">
        <v>45294</v>
      </c>
      <c r="AG604">
        <v>92124</v>
      </c>
      <c r="AH604" s="53">
        <v>45336</v>
      </c>
      <c r="AI604" s="32" t="s">
        <v>106</v>
      </c>
      <c r="AJ604" t="s">
        <v>499</v>
      </c>
      <c r="AK604" s="33"/>
      <c r="AL604" t="s">
        <v>98</v>
      </c>
      <c r="AM604" s="26">
        <v>45335</v>
      </c>
      <c r="AN604" s="23" t="s">
        <v>108</v>
      </c>
      <c r="AO604" s="23" t="s">
        <v>108</v>
      </c>
      <c r="AP604" t="s">
        <v>109</v>
      </c>
      <c r="AQ604" t="s">
        <v>340</v>
      </c>
      <c r="AR604" t="s">
        <v>341</v>
      </c>
      <c r="AS604" t="s">
        <v>342</v>
      </c>
      <c r="AT604" s="23">
        <v>80111600</v>
      </c>
      <c r="AU604" s="20" t="s">
        <v>4344</v>
      </c>
      <c r="AV604" s="23" t="s">
        <v>113</v>
      </c>
      <c r="AW604" s="20" t="s">
        <v>114</v>
      </c>
      <c r="AX604" s="53">
        <v>45335</v>
      </c>
      <c r="AY604" s="23" t="s">
        <v>144</v>
      </c>
      <c r="AZ604" s="53">
        <v>45335</v>
      </c>
      <c r="BA604" s="26">
        <v>45336</v>
      </c>
      <c r="BB604" s="62">
        <v>45644</v>
      </c>
      <c r="BC604" s="35">
        <f>+Tabla3[[#This Row],[FECHA TERMINACION
(INICIAL)]]-Tabla3[[#This Row],[FECHA INICIO]]</f>
        <v>308</v>
      </c>
      <c r="BD604" s="65">
        <f>+Tabla3[[#This Row],[PLAZO DE EJECUCIÓN EN DÍAS (INICIAL)]]/30</f>
        <v>10.266666666666667</v>
      </c>
      <c r="BE604" t="s">
        <v>4061</v>
      </c>
      <c r="BF604" s="29">
        <f>+[1]BD_2!E606</f>
        <v>0</v>
      </c>
      <c r="BG604" s="29">
        <f>[1]BD_2!BA606</f>
        <v>0</v>
      </c>
      <c r="BH604" s="23">
        <f>[1]BD_2!CF606</f>
        <v>0</v>
      </c>
      <c r="BI604" s="23">
        <f>+COUNTIF(Tabla3[[#This Row],[VALOR REDUCIDO]:[TOTAL TIEMPO PRORROGADO EN DÍAS
]],"&lt;&gt;0")</f>
        <v>0</v>
      </c>
      <c r="BJ604" s="23" t="str">
        <f>+[1]BD_2!CG606</f>
        <v>2 NO</v>
      </c>
      <c r="BK604" s="26" t="str">
        <f>[1]BD_2!CL606</f>
        <v>2 NO</v>
      </c>
      <c r="BL604" s="23" t="s">
        <v>98</v>
      </c>
      <c r="BM604">
        <f t="shared" si="49"/>
        <v>308</v>
      </c>
      <c r="BN604" s="36">
        <f t="shared" si="50"/>
        <v>45336</v>
      </c>
      <c r="BO604" s="36">
        <f t="shared" si="51"/>
        <v>45644</v>
      </c>
      <c r="BP604" s="37" t="e">
        <f>IF(((#REF!-$BN604)/($BO604-$BN604))&gt;=100%,100%,((#REF!-$BN604)/($BO604-$BN604)))</f>
        <v>#REF!</v>
      </c>
      <c r="BQ604" s="29">
        <f t="shared" si="47"/>
        <v>80062500</v>
      </c>
      <c r="BR604" s="23" t="e">
        <f>+IF(BK604="1 SI","FINALIZADO",IF($BO604&lt;=#REF!,"FINALIZADO","EJECUCIÓN"))</f>
        <v>#REF!</v>
      </c>
      <c r="BS604" s="23">
        <v>80062500</v>
      </c>
      <c r="BT604" s="23">
        <f>+Tabla3[[#This Row],[VALOR TOTAL DE CONTRATO (ANTES DE LIQUIDACIÓN - LIBERACIÓN DE SALDOS)]]-Tabla3[[#This Row],[RECURSO TOTALES DESEMBOLSADOS]]</f>
        <v>0</v>
      </c>
      <c r="BU604" s="66"/>
      <c r="BW604" s="23" t="s">
        <v>98</v>
      </c>
      <c r="BX604" s="23" t="str">
        <f t="shared" si="48"/>
        <v>febrero</v>
      </c>
      <c r="BY604" s="23" t="s">
        <v>113</v>
      </c>
      <c r="BZ604" s="23" t="s">
        <v>113</v>
      </c>
      <c r="CA604" s="23" t="s">
        <v>113</v>
      </c>
      <c r="CB604" t="s">
        <v>117</v>
      </c>
      <c r="CC604" t="s">
        <v>118</v>
      </c>
    </row>
    <row r="605" spans="1:81" x14ac:dyDescent="0.25">
      <c r="A605" s="23">
        <v>2024</v>
      </c>
      <c r="B605" s="25">
        <v>570</v>
      </c>
      <c r="C605" s="23" t="s">
        <v>87</v>
      </c>
      <c r="D605" t="s">
        <v>88</v>
      </c>
      <c r="E605" t="s">
        <v>89</v>
      </c>
      <c r="F605" t="s">
        <v>90</v>
      </c>
      <c r="G605" t="s">
        <v>91</v>
      </c>
      <c r="H605" s="23" t="s">
        <v>92</v>
      </c>
      <c r="I605" s="23" t="s">
        <v>119</v>
      </c>
      <c r="J605" t="s">
        <v>4345</v>
      </c>
      <c r="K605" s="23" t="s">
        <v>95</v>
      </c>
      <c r="L605" s="20" t="s">
        <v>494</v>
      </c>
      <c r="M605" s="28" t="s">
        <v>4346</v>
      </c>
      <c r="N605" s="23"/>
      <c r="O605" s="23" t="s">
        <v>98</v>
      </c>
      <c r="P605" s="20" t="s">
        <v>335</v>
      </c>
      <c r="Q605" s="20" t="s">
        <v>335</v>
      </c>
      <c r="R605" t="s">
        <v>4347</v>
      </c>
      <c r="S605" t="s">
        <v>4348</v>
      </c>
      <c r="T605" t="s">
        <v>4349</v>
      </c>
      <c r="U605" s="29">
        <v>63541667</v>
      </c>
      <c r="V605" s="29">
        <v>63541667</v>
      </c>
      <c r="W605" s="60">
        <v>6250000</v>
      </c>
      <c r="X605" s="60">
        <v>0</v>
      </c>
      <c r="Y605" s="23" t="s">
        <v>104</v>
      </c>
      <c r="Z605" t="s">
        <v>98</v>
      </c>
      <c r="AA605" t="s">
        <v>105</v>
      </c>
      <c r="AB605" s="30">
        <f>+Tabla3[[#This Row],[VALOR DEL CONTRATO
(EN NUMEROS)]]-Tabla3[[#This Row],[VALOR RECURSOS (MADS/FONAM)]]</f>
        <v>0</v>
      </c>
      <c r="AC605" s="30"/>
      <c r="AD605" s="30"/>
      <c r="AE605" s="24">
        <v>4224</v>
      </c>
      <c r="AF605" s="61">
        <v>45294</v>
      </c>
      <c r="AG605">
        <v>92324</v>
      </c>
      <c r="AH605" s="53">
        <v>45336</v>
      </c>
      <c r="AI605" s="32" t="s">
        <v>106</v>
      </c>
      <c r="AJ605" t="s">
        <v>1151</v>
      </c>
      <c r="AK605" s="33"/>
      <c r="AL605" t="s">
        <v>98</v>
      </c>
      <c r="AM605" s="26">
        <v>45335</v>
      </c>
      <c r="AN605" s="23" t="s">
        <v>108</v>
      </c>
      <c r="AO605" s="23" t="s">
        <v>108</v>
      </c>
      <c r="AP605" t="s">
        <v>109</v>
      </c>
      <c r="AQ605" t="s">
        <v>340</v>
      </c>
      <c r="AR605" t="s">
        <v>341</v>
      </c>
      <c r="AS605" t="s">
        <v>342</v>
      </c>
      <c r="AT605" s="23">
        <v>80111600</v>
      </c>
      <c r="AU605" s="20" t="s">
        <v>4350</v>
      </c>
      <c r="AV605" s="23" t="s">
        <v>98</v>
      </c>
      <c r="AW605" s="20" t="s">
        <v>476</v>
      </c>
      <c r="AX605" s="53" t="s">
        <v>105</v>
      </c>
      <c r="AY605" s="23" t="s">
        <v>477</v>
      </c>
      <c r="AZ605" s="53">
        <v>45336</v>
      </c>
      <c r="BA605" s="26">
        <v>45336</v>
      </c>
      <c r="BB605" s="62">
        <v>45644</v>
      </c>
      <c r="BC605" s="35">
        <f>+Tabla3[[#This Row],[FECHA TERMINACION
(INICIAL)]]-Tabla3[[#This Row],[FECHA INICIO]]</f>
        <v>308</v>
      </c>
      <c r="BD605" s="65">
        <f>+Tabla3[[#This Row],[PLAZO DE EJECUCIÓN EN DÍAS (INICIAL)]]/30</f>
        <v>10.266666666666667</v>
      </c>
      <c r="BE605" t="s">
        <v>4351</v>
      </c>
      <c r="BF605" s="29">
        <f>+[1]BD_2!E607</f>
        <v>0</v>
      </c>
      <c r="BG605" s="29">
        <f>[1]BD_2!BA607</f>
        <v>0</v>
      </c>
      <c r="BH605" s="23">
        <f>[1]BD_2!CF607</f>
        <v>0</v>
      </c>
      <c r="BI605" s="23">
        <f>+COUNTIF(Tabla3[[#This Row],[VALOR REDUCIDO]:[TOTAL TIEMPO PRORROGADO EN DÍAS
]],"&lt;&gt;0")</f>
        <v>0</v>
      </c>
      <c r="BJ605" s="23" t="str">
        <f>+[1]BD_2!CG607</f>
        <v>2 NO</v>
      </c>
      <c r="BK605" s="26" t="str">
        <f>[1]BD_2!CL607</f>
        <v>2 NO</v>
      </c>
      <c r="BL605" s="23" t="s">
        <v>98</v>
      </c>
      <c r="BM605">
        <f t="shared" si="49"/>
        <v>308</v>
      </c>
      <c r="BN605" s="36">
        <f t="shared" si="50"/>
        <v>45336</v>
      </c>
      <c r="BO605" s="36">
        <f t="shared" si="51"/>
        <v>45644</v>
      </c>
      <c r="BP605" s="37" t="e">
        <f>IF(((#REF!-$BN605)/($BO605-$BN605))&gt;=100%,100%,((#REF!-$BN605)/($BO605-$BN605)))</f>
        <v>#REF!</v>
      </c>
      <c r="BQ605" s="29">
        <f t="shared" si="47"/>
        <v>63541667</v>
      </c>
      <c r="BR605" s="23" t="e">
        <f>+IF(BK605="1 SI","FINALIZADO",IF($BO605&lt;=#REF!,"FINALIZADO","EJECUCIÓN"))</f>
        <v>#REF!</v>
      </c>
      <c r="BS605" s="23">
        <v>63541667</v>
      </c>
      <c r="BT605" s="23">
        <f>+Tabla3[[#This Row],[VALOR TOTAL DE CONTRATO (ANTES DE LIQUIDACIÓN - LIBERACIÓN DE SALDOS)]]-Tabla3[[#This Row],[RECURSO TOTALES DESEMBOLSADOS]]</f>
        <v>0</v>
      </c>
      <c r="BU605" s="66"/>
      <c r="BW605" s="23" t="s">
        <v>98</v>
      </c>
      <c r="BX605" s="23" t="str">
        <f t="shared" si="48"/>
        <v>febrero</v>
      </c>
      <c r="BY605" s="23" t="s">
        <v>113</v>
      </c>
      <c r="BZ605" s="23" t="s">
        <v>113</v>
      </c>
      <c r="CA605" s="23" t="s">
        <v>113</v>
      </c>
      <c r="CB605" t="s">
        <v>117</v>
      </c>
      <c r="CC605" t="s">
        <v>118</v>
      </c>
    </row>
    <row r="606" spans="1:81" x14ac:dyDescent="0.25">
      <c r="A606" s="23">
        <v>2024</v>
      </c>
      <c r="B606" s="25">
        <v>571</v>
      </c>
      <c r="C606" s="23" t="s">
        <v>87</v>
      </c>
      <c r="D606" t="s">
        <v>88</v>
      </c>
      <c r="E606" t="s">
        <v>89</v>
      </c>
      <c r="F606" t="s">
        <v>90</v>
      </c>
      <c r="G606" t="s">
        <v>91</v>
      </c>
      <c r="H606" s="23" t="s">
        <v>92</v>
      </c>
      <c r="I606" s="23" t="s">
        <v>119</v>
      </c>
      <c r="J606" t="s">
        <v>4352</v>
      </c>
      <c r="K606" s="23" t="s">
        <v>95</v>
      </c>
      <c r="L606" s="20" t="s">
        <v>1075</v>
      </c>
      <c r="M606" s="28" t="s">
        <v>4353</v>
      </c>
      <c r="N606" s="23"/>
      <c r="O606" s="23" t="s">
        <v>98</v>
      </c>
      <c r="P606" s="20" t="s">
        <v>100</v>
      </c>
      <c r="Q606" s="20" t="s">
        <v>100</v>
      </c>
      <c r="R606" t="s">
        <v>2138</v>
      </c>
      <c r="S606" t="s">
        <v>4354</v>
      </c>
      <c r="T606" t="s">
        <v>4355</v>
      </c>
      <c r="U606" s="29">
        <v>139944000</v>
      </c>
      <c r="V606" s="29">
        <v>139944000</v>
      </c>
      <c r="W606" s="60">
        <v>14000000</v>
      </c>
      <c r="X606" s="60">
        <v>0</v>
      </c>
      <c r="Y606" s="23" t="s">
        <v>104</v>
      </c>
      <c r="Z606" t="s">
        <v>98</v>
      </c>
      <c r="AA606" t="s">
        <v>105</v>
      </c>
      <c r="AB606" s="30">
        <f>+Tabla3[[#This Row],[VALOR DEL CONTRATO
(EN NUMEROS)]]-Tabla3[[#This Row],[VALOR RECURSOS (MADS/FONAM)]]</f>
        <v>0</v>
      </c>
      <c r="AC606" s="30"/>
      <c r="AD606" s="30"/>
      <c r="AE606" s="24">
        <v>1824</v>
      </c>
      <c r="AF606" s="61">
        <v>45294</v>
      </c>
      <c r="AG606">
        <v>88124</v>
      </c>
      <c r="AH606" s="53">
        <v>45335</v>
      </c>
      <c r="AI606" s="32" t="s">
        <v>106</v>
      </c>
      <c r="AJ606" t="s">
        <v>107</v>
      </c>
      <c r="AK606" s="33"/>
      <c r="AL606" t="s">
        <v>98</v>
      </c>
      <c r="AM606" s="26">
        <v>45334</v>
      </c>
      <c r="AN606" s="23" t="s">
        <v>108</v>
      </c>
      <c r="AO606" s="23" t="s">
        <v>108</v>
      </c>
      <c r="AP606" t="s">
        <v>109</v>
      </c>
      <c r="AQ606" t="s">
        <v>769</v>
      </c>
      <c r="AR606" t="s">
        <v>770</v>
      </c>
      <c r="AS606" t="s">
        <v>771</v>
      </c>
      <c r="AT606" s="23">
        <v>80111600</v>
      </c>
      <c r="AU606" s="20" t="s">
        <v>4356</v>
      </c>
      <c r="AV606" s="23" t="s">
        <v>113</v>
      </c>
      <c r="AW606" s="20" t="s">
        <v>114</v>
      </c>
      <c r="AX606" s="53">
        <v>45334</v>
      </c>
      <c r="AY606" s="23" t="s">
        <v>115</v>
      </c>
      <c r="AZ606" s="53">
        <v>45334</v>
      </c>
      <c r="BA606" s="26">
        <v>45335</v>
      </c>
      <c r="BB606" s="62">
        <v>45590</v>
      </c>
      <c r="BC606" s="35">
        <f>+Tabla3[[#This Row],[FECHA TERMINACION
(INICIAL)]]-Tabla3[[#This Row],[FECHA INICIO]]</f>
        <v>255</v>
      </c>
      <c r="BD606" s="65">
        <f>+Tabla3[[#This Row],[PLAZO DE EJECUCIÓN EN DÍAS (INICIAL)]]/30</f>
        <v>8.5</v>
      </c>
      <c r="BE606" t="s">
        <v>4357</v>
      </c>
      <c r="BF606" s="29">
        <f>+[1]BD_2!E608</f>
        <v>0</v>
      </c>
      <c r="BG606" s="29">
        <f>[1]BD_2!BA608</f>
        <v>36096667</v>
      </c>
      <c r="BH606" s="23">
        <f>[1]BD_2!CF608</f>
        <v>65</v>
      </c>
      <c r="BI606" s="23">
        <f>+COUNTIF(Tabla3[[#This Row],[VALOR REDUCIDO]:[TOTAL TIEMPO PRORROGADO EN DÍAS
]],"&lt;&gt;0")</f>
        <v>2</v>
      </c>
      <c r="BJ606" s="23" t="str">
        <f>+[1]BD_2!CG608</f>
        <v>2 NO</v>
      </c>
      <c r="BK606" s="26" t="str">
        <f>[1]BD_2!CL608</f>
        <v>2 NO</v>
      </c>
      <c r="BL606" s="23" t="s">
        <v>98</v>
      </c>
      <c r="BM606">
        <f t="shared" si="49"/>
        <v>320</v>
      </c>
      <c r="BN606" s="36">
        <f t="shared" si="50"/>
        <v>45335</v>
      </c>
      <c r="BO606" s="36">
        <f t="shared" si="51"/>
        <v>45655</v>
      </c>
      <c r="BP606" s="37" t="e">
        <f>IF(((#REF!-$BN606)/($BO606-$BN606))&gt;=100%,100%,((#REF!-$BN606)/($BO606-$BN606)))</f>
        <v>#REF!</v>
      </c>
      <c r="BQ606" s="29">
        <f t="shared" si="47"/>
        <v>176040667</v>
      </c>
      <c r="BR606" s="23" t="e">
        <f>+IF(BK606="1 SI","FINALIZADO",IF($BO606&lt;=#REF!,"FINALIZADO","EJECUCIÓN"))</f>
        <v>#REF!</v>
      </c>
      <c r="BS606" s="23">
        <v>176040667</v>
      </c>
      <c r="BT606" s="23">
        <f>+Tabla3[[#This Row],[VALOR TOTAL DE CONTRATO (ANTES DE LIQUIDACIÓN - LIBERACIÓN DE SALDOS)]]-Tabla3[[#This Row],[RECURSO TOTALES DESEMBOLSADOS]]</f>
        <v>0</v>
      </c>
      <c r="BU606" s="66"/>
      <c r="BW606" s="23" t="s">
        <v>98</v>
      </c>
      <c r="BX606" s="23" t="str">
        <f t="shared" si="48"/>
        <v>febrero</v>
      </c>
      <c r="BY606" s="23" t="s">
        <v>113</v>
      </c>
      <c r="BZ606" s="23" t="s">
        <v>113</v>
      </c>
      <c r="CA606" s="23" t="s">
        <v>113</v>
      </c>
      <c r="CB606" t="s">
        <v>117</v>
      </c>
      <c r="CC606" t="s">
        <v>118</v>
      </c>
    </row>
    <row r="607" spans="1:81" x14ac:dyDescent="0.25">
      <c r="A607" s="23">
        <v>2024</v>
      </c>
      <c r="B607" s="25">
        <v>572</v>
      </c>
      <c r="C607" s="23" t="s">
        <v>87</v>
      </c>
      <c r="D607" t="s">
        <v>88</v>
      </c>
      <c r="E607" t="s">
        <v>89</v>
      </c>
      <c r="F607" t="s">
        <v>90</v>
      </c>
      <c r="G607" t="s">
        <v>91</v>
      </c>
      <c r="H607" s="23" t="s">
        <v>92</v>
      </c>
      <c r="I607" s="23" t="s">
        <v>119</v>
      </c>
      <c r="J607" t="s">
        <v>4358</v>
      </c>
      <c r="K607" s="23" t="s">
        <v>95</v>
      </c>
      <c r="L607" s="20" t="s">
        <v>3345</v>
      </c>
      <c r="M607" s="28" t="s">
        <v>4359</v>
      </c>
      <c r="N607" s="23"/>
      <c r="O607" s="23" t="s">
        <v>98</v>
      </c>
      <c r="P607" s="20" t="s">
        <v>538</v>
      </c>
      <c r="Q607" s="20" t="s">
        <v>538</v>
      </c>
      <c r="R607" t="s">
        <v>4360</v>
      </c>
      <c r="S607" t="s">
        <v>4361</v>
      </c>
      <c r="T607" t="s">
        <v>4362</v>
      </c>
      <c r="U607" s="29">
        <v>75705000</v>
      </c>
      <c r="V607" s="29">
        <v>75705000</v>
      </c>
      <c r="W607" s="60">
        <v>10815000</v>
      </c>
      <c r="X607" s="60">
        <v>0</v>
      </c>
      <c r="Y607" s="23" t="s">
        <v>104</v>
      </c>
      <c r="Z607" t="s">
        <v>98</v>
      </c>
      <c r="AA607" t="s">
        <v>105</v>
      </c>
      <c r="AB607" s="30">
        <f>+Tabla3[[#This Row],[VALOR DEL CONTRATO
(EN NUMEROS)]]-Tabla3[[#This Row],[VALOR RECURSOS (MADS/FONAM)]]</f>
        <v>0</v>
      </c>
      <c r="AC607" s="30"/>
      <c r="AD607" s="30"/>
      <c r="AE607" s="24">
        <v>5224</v>
      </c>
      <c r="AF607" s="61">
        <v>45295</v>
      </c>
      <c r="AG607">
        <v>108424</v>
      </c>
      <c r="AH607" s="53">
        <v>45342</v>
      </c>
      <c r="AI607" s="32" t="s">
        <v>106</v>
      </c>
      <c r="AJ607" t="s">
        <v>2797</v>
      </c>
      <c r="AK607" s="33"/>
      <c r="AL607" t="s">
        <v>98</v>
      </c>
      <c r="AM607" s="26">
        <v>45341</v>
      </c>
      <c r="AN607" s="23" t="s">
        <v>108</v>
      </c>
      <c r="AO607" s="23" t="s">
        <v>108</v>
      </c>
      <c r="AP607" t="s">
        <v>109</v>
      </c>
      <c r="AQ607" t="s">
        <v>2948</v>
      </c>
      <c r="AR607" t="s">
        <v>2949</v>
      </c>
      <c r="AS607" t="s">
        <v>2950</v>
      </c>
      <c r="AT607" s="23">
        <v>80111600</v>
      </c>
      <c r="AU607" s="41" t="s">
        <v>4363</v>
      </c>
      <c r="AV607" s="23" t="s">
        <v>113</v>
      </c>
      <c r="AW607" s="20" t="s">
        <v>114</v>
      </c>
      <c r="AX607" s="26">
        <v>45341</v>
      </c>
      <c r="AY607" s="20" t="s">
        <v>115</v>
      </c>
      <c r="AZ607" s="26">
        <v>45341</v>
      </c>
      <c r="BA607" s="26">
        <v>45342</v>
      </c>
      <c r="BB607" s="62">
        <v>45554</v>
      </c>
      <c r="BC607" s="35">
        <f>+Tabla3[[#This Row],[FECHA TERMINACION
(INICIAL)]]-Tabla3[[#This Row],[FECHA INICIO]]</f>
        <v>212</v>
      </c>
      <c r="BD607" s="65">
        <f>+Tabla3[[#This Row],[PLAZO DE EJECUCIÓN EN DÍAS (INICIAL)]]/30</f>
        <v>7.0666666666666664</v>
      </c>
      <c r="BE607" t="s">
        <v>4364</v>
      </c>
      <c r="BF607" s="29">
        <f>+[1]BD_2!E609</f>
        <v>0</v>
      </c>
      <c r="BG607" s="29">
        <f>[1]BD_2!BA609</f>
        <v>32445000</v>
      </c>
      <c r="BH607" s="23">
        <f>[1]BD_2!CF609</f>
        <v>91</v>
      </c>
      <c r="BI607" s="23">
        <f>+COUNTIF(Tabla3[[#This Row],[VALOR REDUCIDO]:[TOTAL TIEMPO PRORROGADO EN DÍAS
]],"&lt;&gt;0")</f>
        <v>2</v>
      </c>
      <c r="BJ607" s="23" t="str">
        <f>+[1]BD_2!CG609</f>
        <v>2 NO</v>
      </c>
      <c r="BK607" s="26" t="str">
        <f>[1]BD_2!CL609</f>
        <v>2 NO</v>
      </c>
      <c r="BL607" s="23" t="s">
        <v>98</v>
      </c>
      <c r="BM607">
        <f t="shared" si="49"/>
        <v>303</v>
      </c>
      <c r="BN607" s="36">
        <f t="shared" si="50"/>
        <v>45342</v>
      </c>
      <c r="BO607" s="36">
        <f t="shared" si="51"/>
        <v>45645</v>
      </c>
      <c r="BP607" s="37" t="e">
        <f>IF(((#REF!-$BN607)/($BO607-$BN607))&gt;=100%,100%,((#REF!-$BN607)/($BO607-$BN607)))</f>
        <v>#REF!</v>
      </c>
      <c r="BQ607" s="29">
        <f t="shared" si="47"/>
        <v>108150000</v>
      </c>
      <c r="BR607" s="23" t="e">
        <f>+IF(BK607="1 SI","FINALIZADO",IF($BO607&lt;=#REF!,"FINALIZADO","EJECUCIÓN"))</f>
        <v>#REF!</v>
      </c>
      <c r="BS607" s="23">
        <v>108150000</v>
      </c>
      <c r="BT607" s="23">
        <f>+Tabla3[[#This Row],[VALOR TOTAL DE CONTRATO (ANTES DE LIQUIDACIÓN - LIBERACIÓN DE SALDOS)]]-Tabla3[[#This Row],[RECURSO TOTALES DESEMBOLSADOS]]</f>
        <v>0</v>
      </c>
      <c r="BU607" s="66"/>
      <c r="BW607" s="23" t="s">
        <v>98</v>
      </c>
      <c r="BX607" s="23" t="str">
        <f t="shared" si="48"/>
        <v>febrero</v>
      </c>
      <c r="BY607" s="23" t="s">
        <v>113</v>
      </c>
      <c r="BZ607" s="23" t="s">
        <v>113</v>
      </c>
      <c r="CA607" s="23" t="s">
        <v>113</v>
      </c>
      <c r="CB607" t="s">
        <v>117</v>
      </c>
      <c r="CC607" t="s">
        <v>118</v>
      </c>
    </row>
    <row r="608" spans="1:81" x14ac:dyDescent="0.25">
      <c r="A608" s="23">
        <v>2024</v>
      </c>
      <c r="B608" s="25">
        <v>573</v>
      </c>
      <c r="C608" s="23" t="s">
        <v>4365</v>
      </c>
      <c r="D608" t="s">
        <v>88</v>
      </c>
      <c r="E608" t="s">
        <v>4366</v>
      </c>
      <c r="F608" t="s">
        <v>90</v>
      </c>
      <c r="G608" t="s">
        <v>4367</v>
      </c>
      <c r="H608" s="23" t="s">
        <v>92</v>
      </c>
      <c r="I608" s="23" t="s">
        <v>105</v>
      </c>
      <c r="J608" t="s">
        <v>4368</v>
      </c>
      <c r="K608" s="23" t="s">
        <v>4369</v>
      </c>
      <c r="L608" s="20" t="s">
        <v>4370</v>
      </c>
      <c r="N608" t="s">
        <v>4371</v>
      </c>
      <c r="O608" s="23" t="s">
        <v>98</v>
      </c>
      <c r="P608" s="20" t="s">
        <v>1183</v>
      </c>
      <c r="Q608" s="20" t="s">
        <v>100</v>
      </c>
      <c r="R608" t="s">
        <v>4372</v>
      </c>
      <c r="S608" t="s">
        <v>4373</v>
      </c>
      <c r="T608" t="s">
        <v>4374</v>
      </c>
      <c r="U608" s="29">
        <v>20000000</v>
      </c>
      <c r="V608" s="29">
        <v>20000000</v>
      </c>
      <c r="W608" s="60">
        <v>0</v>
      </c>
      <c r="X608" s="60">
        <v>0</v>
      </c>
      <c r="Y608" s="23" t="s">
        <v>104</v>
      </c>
      <c r="Z608" t="s">
        <v>98</v>
      </c>
      <c r="AA608" t="s">
        <v>105</v>
      </c>
      <c r="AB608" s="30">
        <f>+Tabla3[[#This Row],[VALOR DEL CONTRATO
(EN NUMEROS)]]-Tabla3[[#This Row],[VALOR RECURSOS (MADS/FONAM)]]</f>
        <v>0</v>
      </c>
      <c r="AC608" s="30"/>
      <c r="AD608" s="30"/>
      <c r="AE608" s="24">
        <v>10424</v>
      </c>
      <c r="AF608" s="61">
        <v>45310</v>
      </c>
      <c r="AG608">
        <v>101924</v>
      </c>
      <c r="AH608" s="53">
        <v>45341</v>
      </c>
      <c r="AI608" s="32" t="s">
        <v>1819</v>
      </c>
      <c r="AJ608" t="s">
        <v>4375</v>
      </c>
      <c r="AK608" s="27" t="s">
        <v>4376</v>
      </c>
      <c r="AL608" t="s">
        <v>98</v>
      </c>
      <c r="AM608" s="26">
        <v>45338</v>
      </c>
      <c r="AN608" s="23" t="s">
        <v>108</v>
      </c>
      <c r="AO608" s="23" t="s">
        <v>108</v>
      </c>
      <c r="AP608" t="s">
        <v>109</v>
      </c>
      <c r="AQ608" t="s">
        <v>4377</v>
      </c>
      <c r="AR608" t="s">
        <v>4378</v>
      </c>
      <c r="AS608" t="s">
        <v>562</v>
      </c>
      <c r="AT608" s="23">
        <v>55101519</v>
      </c>
      <c r="AU608" s="41" t="s">
        <v>4379</v>
      </c>
      <c r="AV608" s="23" t="s">
        <v>98</v>
      </c>
      <c r="AW608" s="20" t="s">
        <v>476</v>
      </c>
      <c r="AX608" s="53" t="s">
        <v>105</v>
      </c>
      <c r="AY608" s="23" t="s">
        <v>477</v>
      </c>
      <c r="AZ608" s="26">
        <v>45341</v>
      </c>
      <c r="BA608" s="26">
        <v>45341</v>
      </c>
      <c r="BB608" s="62">
        <v>45657</v>
      </c>
      <c r="BC608" s="35">
        <f>+Tabla3[[#This Row],[FECHA TERMINACION
(INICIAL)]]-Tabla3[[#This Row],[FECHA INICIO]]</f>
        <v>316</v>
      </c>
      <c r="BD608" s="65">
        <f>+Tabla3[[#This Row],[PLAZO DE EJECUCIÓN EN DÍAS (INICIAL)]]/30</f>
        <v>10.533333333333333</v>
      </c>
      <c r="BE608" t="s">
        <v>4380</v>
      </c>
      <c r="BF608" s="29">
        <f>+[1]BD_2!E610</f>
        <v>0</v>
      </c>
      <c r="BG608" s="29">
        <f>[1]BD_2!BA610</f>
        <v>10000000</v>
      </c>
      <c r="BH608" s="23">
        <f>[1]BD_2!CF610</f>
        <v>0</v>
      </c>
      <c r="BI608" s="23">
        <f>+COUNTIF(Tabla3[[#This Row],[VALOR REDUCIDO]:[TOTAL TIEMPO PRORROGADO EN DÍAS
]],"&lt;&gt;0")</f>
        <v>1</v>
      </c>
      <c r="BJ608" s="23" t="str">
        <f>+[1]BD_2!CG610</f>
        <v>2 NO</v>
      </c>
      <c r="BK608" s="26" t="str">
        <f>[1]BD_2!CL610</f>
        <v>1 SI</v>
      </c>
      <c r="BL608" s="23" t="s">
        <v>98</v>
      </c>
      <c r="BM608">
        <f t="shared" si="49"/>
        <v>316</v>
      </c>
      <c r="BN608" s="36">
        <f t="shared" si="50"/>
        <v>45341</v>
      </c>
      <c r="BO608" s="36">
        <f t="shared" si="51"/>
        <v>45657</v>
      </c>
      <c r="BP608" s="37" t="e">
        <f>IF(((#REF!-$BN608)/($BO608-$BN608))&gt;=100%,100%,((#REF!-$BN608)/($BO608-$BN608)))</f>
        <v>#REF!</v>
      </c>
      <c r="BQ608" s="60">
        <f t="shared" si="47"/>
        <v>30000000</v>
      </c>
      <c r="BR608" s="23" t="str">
        <f>+IF(BK608="1 SI","FINALIZADO",IF($BO608&lt;=#REF!,"FINALIZADO","EJECUCIÓN"))</f>
        <v>FINALIZADO</v>
      </c>
      <c r="BS608" s="23">
        <v>29979700</v>
      </c>
      <c r="BT608" s="23">
        <f>+Tabla3[[#This Row],[VALOR TOTAL DE CONTRATO (ANTES DE LIQUIDACIÓN - LIBERACIÓN DE SALDOS)]]-Tabla3[[#This Row],[RECURSO TOTALES DESEMBOLSADOS]]</f>
        <v>20300</v>
      </c>
      <c r="BU608" s="66"/>
      <c r="BW608" s="23" t="s">
        <v>98</v>
      </c>
      <c r="BX608" s="23" t="str">
        <f t="shared" si="48"/>
        <v>febrero</v>
      </c>
      <c r="BY608" s="23" t="s">
        <v>113</v>
      </c>
      <c r="BZ608" s="23" t="s">
        <v>113</v>
      </c>
      <c r="CA608" s="23" t="s">
        <v>113</v>
      </c>
      <c r="CB608" t="s">
        <v>117</v>
      </c>
      <c r="CC608" t="s">
        <v>118</v>
      </c>
    </row>
    <row r="609" spans="1:81" x14ac:dyDescent="0.25">
      <c r="A609" s="23">
        <v>2024</v>
      </c>
      <c r="B609" s="25">
        <v>574</v>
      </c>
      <c r="C609" s="23" t="s">
        <v>87</v>
      </c>
      <c r="D609" t="s">
        <v>88</v>
      </c>
      <c r="E609" t="s">
        <v>89</v>
      </c>
      <c r="F609" t="s">
        <v>90</v>
      </c>
      <c r="G609" t="s">
        <v>91</v>
      </c>
      <c r="H609" s="23" t="s">
        <v>92</v>
      </c>
      <c r="I609" s="23" t="s">
        <v>93</v>
      </c>
      <c r="J609" t="s">
        <v>4381</v>
      </c>
      <c r="K609" s="23" t="s">
        <v>95</v>
      </c>
      <c r="L609" s="20" t="s">
        <v>4382</v>
      </c>
      <c r="M609" s="28" t="s">
        <v>4383</v>
      </c>
      <c r="N609" s="23"/>
      <c r="O609" s="23" t="s">
        <v>98</v>
      </c>
      <c r="P609" s="20" t="s">
        <v>693</v>
      </c>
      <c r="Q609" s="20" t="s">
        <v>693</v>
      </c>
      <c r="R609" t="s">
        <v>4384</v>
      </c>
      <c r="S609" t="s">
        <v>4385</v>
      </c>
      <c r="T609" t="s">
        <v>4386</v>
      </c>
      <c r="U609" s="29">
        <v>37251667</v>
      </c>
      <c r="V609" s="29">
        <v>37251667</v>
      </c>
      <c r="W609" s="60">
        <v>3605000</v>
      </c>
      <c r="X609" s="60">
        <v>0</v>
      </c>
      <c r="Y609" s="23" t="s">
        <v>104</v>
      </c>
      <c r="Z609" t="s">
        <v>98</v>
      </c>
      <c r="AA609" t="s">
        <v>105</v>
      </c>
      <c r="AB609" s="30">
        <f>+Tabla3[[#This Row],[VALOR DEL CONTRATO
(EN NUMEROS)]]-Tabla3[[#This Row],[VALOR RECURSOS (MADS/FONAM)]]</f>
        <v>0</v>
      </c>
      <c r="AC609" s="30"/>
      <c r="AD609" s="30"/>
      <c r="AE609" s="24">
        <v>3524</v>
      </c>
      <c r="AF609" s="61">
        <v>45294</v>
      </c>
      <c r="AG609">
        <v>105124</v>
      </c>
      <c r="AH609" s="53">
        <v>45342</v>
      </c>
      <c r="AI609" s="32" t="s">
        <v>106</v>
      </c>
      <c r="AJ609" t="s">
        <v>697</v>
      </c>
      <c r="AK609" s="33"/>
      <c r="AL609" t="s">
        <v>98</v>
      </c>
      <c r="AM609" s="26">
        <v>45338</v>
      </c>
      <c r="AN609" s="23" t="s">
        <v>108</v>
      </c>
      <c r="AO609" s="23" t="s">
        <v>108</v>
      </c>
      <c r="AP609" t="s">
        <v>109</v>
      </c>
      <c r="AQ609" t="s">
        <v>698</v>
      </c>
      <c r="AR609" t="s">
        <v>699</v>
      </c>
      <c r="AS609" t="s">
        <v>700</v>
      </c>
      <c r="AT609" s="23">
        <v>80111600</v>
      </c>
      <c r="AU609" s="20" t="s">
        <v>4387</v>
      </c>
      <c r="AV609" s="23" t="s">
        <v>113</v>
      </c>
      <c r="AW609" s="20" t="s">
        <v>114</v>
      </c>
      <c r="AX609" s="53">
        <v>45338</v>
      </c>
      <c r="AY609" s="23" t="s">
        <v>144</v>
      </c>
      <c r="AZ609" s="53">
        <v>45338</v>
      </c>
      <c r="BA609" s="26">
        <v>45342</v>
      </c>
      <c r="BB609" s="62">
        <v>45655</v>
      </c>
      <c r="BC609" s="35">
        <f>+Tabla3[[#This Row],[FECHA TERMINACION
(INICIAL)]]-Tabla3[[#This Row],[FECHA INICIO]]</f>
        <v>313</v>
      </c>
      <c r="BD609" s="65">
        <f>+Tabla3[[#This Row],[PLAZO DE EJECUCIÓN EN DÍAS (INICIAL)]]/30</f>
        <v>10.433333333333334</v>
      </c>
      <c r="BE609" t="s">
        <v>4388</v>
      </c>
      <c r="BF609" s="29">
        <f>+[1]BD_2!E611</f>
        <v>0</v>
      </c>
      <c r="BG609" s="29">
        <f>[1]BD_2!BA611</f>
        <v>0</v>
      </c>
      <c r="BH609" s="23">
        <f>[1]BD_2!CF611</f>
        <v>0</v>
      </c>
      <c r="BI609" s="23">
        <f>+COUNTIF(Tabla3[[#This Row],[VALOR REDUCIDO]:[TOTAL TIEMPO PRORROGADO EN DÍAS
]],"&lt;&gt;0")</f>
        <v>0</v>
      </c>
      <c r="BJ609" s="23" t="str">
        <f>+[1]BD_2!CG611</f>
        <v>2 NO</v>
      </c>
      <c r="BK609" s="26" t="str">
        <f>[1]BD_2!CL611</f>
        <v>2 NO</v>
      </c>
      <c r="BL609" s="23" t="s">
        <v>98</v>
      </c>
      <c r="BM609">
        <f t="shared" si="49"/>
        <v>313</v>
      </c>
      <c r="BN609" s="36">
        <f t="shared" si="50"/>
        <v>45342</v>
      </c>
      <c r="BO609" s="36">
        <f t="shared" si="51"/>
        <v>45655</v>
      </c>
      <c r="BP609" s="37" t="e">
        <f>IF(((#REF!-$BN609)/($BO609-$BN609))&gt;=100%,100%,((#REF!-$BN609)/($BO609-$BN609)))</f>
        <v>#REF!</v>
      </c>
      <c r="BQ609" s="29">
        <f t="shared" si="47"/>
        <v>37251667</v>
      </c>
      <c r="BR609" s="23" t="e">
        <f>+IF(BK609="1 SI","FINALIZADO",IF($BO609&lt;=#REF!,"FINALIZADO","EJECUCIÓN"))</f>
        <v>#REF!</v>
      </c>
      <c r="BS609" s="23">
        <v>37251667</v>
      </c>
      <c r="BT609" s="23">
        <f>+Tabla3[[#This Row],[VALOR TOTAL DE CONTRATO (ANTES DE LIQUIDACIÓN - LIBERACIÓN DE SALDOS)]]-Tabla3[[#This Row],[RECURSO TOTALES DESEMBOLSADOS]]</f>
        <v>0</v>
      </c>
      <c r="BU609" s="66"/>
      <c r="BW609" s="23" t="s">
        <v>98</v>
      </c>
      <c r="BX609" s="23" t="str">
        <f t="shared" si="48"/>
        <v>febrero</v>
      </c>
      <c r="BY609" s="23" t="s">
        <v>113</v>
      </c>
      <c r="BZ609" s="23" t="s">
        <v>113</v>
      </c>
      <c r="CA609" s="23" t="s">
        <v>113</v>
      </c>
      <c r="CB609" t="s">
        <v>117</v>
      </c>
      <c r="CC609" t="s">
        <v>118</v>
      </c>
    </row>
    <row r="610" spans="1:81" x14ac:dyDescent="0.25">
      <c r="A610" s="23">
        <v>2024</v>
      </c>
      <c r="B610" s="25">
        <v>575</v>
      </c>
      <c r="C610" s="23" t="s">
        <v>87</v>
      </c>
      <c r="D610" t="s">
        <v>88</v>
      </c>
      <c r="E610" t="s">
        <v>89</v>
      </c>
      <c r="F610" t="s">
        <v>90</v>
      </c>
      <c r="G610" t="s">
        <v>91</v>
      </c>
      <c r="H610" s="23" t="s">
        <v>92</v>
      </c>
      <c r="I610" s="23" t="s">
        <v>119</v>
      </c>
      <c r="J610" t="s">
        <v>4389</v>
      </c>
      <c r="K610" s="23" t="s">
        <v>95</v>
      </c>
      <c r="L610" s="20" t="s">
        <v>4272</v>
      </c>
      <c r="M610" s="28" t="s">
        <v>4390</v>
      </c>
      <c r="N610" s="23"/>
      <c r="O610" s="23" t="s">
        <v>98</v>
      </c>
      <c r="P610" s="20" t="s">
        <v>693</v>
      </c>
      <c r="Q610" s="20" t="s">
        <v>693</v>
      </c>
      <c r="R610" t="s">
        <v>4391</v>
      </c>
      <c r="S610" t="s">
        <v>4392</v>
      </c>
      <c r="T610" t="s">
        <v>4393</v>
      </c>
      <c r="U610" s="29">
        <v>129166667</v>
      </c>
      <c r="V610" s="29">
        <v>129166667</v>
      </c>
      <c r="W610" s="60">
        <v>12500000</v>
      </c>
      <c r="X610" s="60">
        <v>0</v>
      </c>
      <c r="Y610" s="23" t="s">
        <v>104</v>
      </c>
      <c r="Z610" t="s">
        <v>98</v>
      </c>
      <c r="AA610" t="s">
        <v>105</v>
      </c>
      <c r="AB610" s="30">
        <f>+Tabla3[[#This Row],[VALOR DEL CONTRATO
(EN NUMEROS)]]-Tabla3[[#This Row],[VALOR RECURSOS (MADS/FONAM)]]</f>
        <v>0</v>
      </c>
      <c r="AC610" s="30"/>
      <c r="AD610" s="30"/>
      <c r="AE610" s="24">
        <v>3524</v>
      </c>
      <c r="AF610" s="61">
        <v>45294</v>
      </c>
      <c r="AG610">
        <v>117324</v>
      </c>
      <c r="AH610" s="53">
        <v>45649</v>
      </c>
      <c r="AI610" s="32" t="s">
        <v>106</v>
      </c>
      <c r="AJ610" t="s">
        <v>697</v>
      </c>
      <c r="AK610" s="33"/>
      <c r="AL610" t="s">
        <v>98</v>
      </c>
      <c r="AM610" s="26">
        <v>45336</v>
      </c>
      <c r="AN610" s="23" t="s">
        <v>108</v>
      </c>
      <c r="AO610" s="23" t="s">
        <v>108</v>
      </c>
      <c r="AP610" t="s">
        <v>109</v>
      </c>
      <c r="AQ610" t="s">
        <v>698</v>
      </c>
      <c r="AR610" t="s">
        <v>699</v>
      </c>
      <c r="AS610" t="s">
        <v>700</v>
      </c>
      <c r="AT610" s="23">
        <v>80111600</v>
      </c>
      <c r="AU610" s="20" t="s">
        <v>4394</v>
      </c>
      <c r="AV610" s="23" t="s">
        <v>113</v>
      </c>
      <c r="AW610" s="20" t="s">
        <v>114</v>
      </c>
      <c r="AX610" s="53">
        <v>45336</v>
      </c>
      <c r="AY610" s="23" t="s">
        <v>115</v>
      </c>
      <c r="AZ610" s="53">
        <v>45336</v>
      </c>
      <c r="BA610" s="26">
        <v>45345</v>
      </c>
      <c r="BB610" s="62">
        <v>45656</v>
      </c>
      <c r="BC610" s="35">
        <f>+Tabla3[[#This Row],[FECHA TERMINACION
(INICIAL)]]-Tabla3[[#This Row],[FECHA INICIO]]</f>
        <v>311</v>
      </c>
      <c r="BD610" s="65">
        <f>+Tabla3[[#This Row],[PLAZO DE EJECUCIÓN EN DÍAS (INICIAL)]]/30</f>
        <v>10.366666666666667</v>
      </c>
      <c r="BE610" t="s">
        <v>4395</v>
      </c>
      <c r="BF610" s="29">
        <f>+[1]BD_2!E612</f>
        <v>0</v>
      </c>
      <c r="BG610" s="29">
        <f>[1]BD_2!BA612</f>
        <v>0</v>
      </c>
      <c r="BH610" s="23">
        <f>[1]BD_2!CF612</f>
        <v>0</v>
      </c>
      <c r="BI610" s="23">
        <f>+COUNTIF(Tabla3[[#This Row],[VALOR REDUCIDO]:[TOTAL TIEMPO PRORROGADO EN DÍAS
]],"&lt;&gt;0")</f>
        <v>0</v>
      </c>
      <c r="BJ610" s="23" t="str">
        <f>+[1]BD_2!CG612</f>
        <v>2 NO</v>
      </c>
      <c r="BK610" s="26" t="str">
        <f>[1]BD_2!CL612</f>
        <v>2 NO</v>
      </c>
      <c r="BL610" s="23" t="s">
        <v>98</v>
      </c>
      <c r="BM610">
        <f t="shared" si="49"/>
        <v>311</v>
      </c>
      <c r="BN610" s="36">
        <f t="shared" si="50"/>
        <v>45345</v>
      </c>
      <c r="BO610" s="36">
        <f t="shared" si="51"/>
        <v>45656</v>
      </c>
      <c r="BP610" s="37" t="e">
        <f>IF(((#REF!-$BN610)/($BO610-$BN610))&gt;=100%,100%,((#REF!-$BN610)/($BO610-$BN610)))</f>
        <v>#REF!</v>
      </c>
      <c r="BQ610" s="29">
        <f t="shared" si="47"/>
        <v>129166667</v>
      </c>
      <c r="BR610" s="23" t="e">
        <f>+IF(BK610="1 SI","FINALIZADO",IF($BO610&lt;=#REF!,"FINALIZADO","EJECUCIÓN"))</f>
        <v>#REF!</v>
      </c>
      <c r="BS610" s="23">
        <v>128333333</v>
      </c>
      <c r="BT610" s="23">
        <f>+Tabla3[[#This Row],[VALOR TOTAL DE CONTRATO (ANTES DE LIQUIDACIÓN - LIBERACIÓN DE SALDOS)]]-Tabla3[[#This Row],[RECURSO TOTALES DESEMBOLSADOS]]</f>
        <v>833334</v>
      </c>
      <c r="BU610" s="66"/>
      <c r="BW610" s="23" t="s">
        <v>98</v>
      </c>
      <c r="BX610" s="23" t="str">
        <f t="shared" si="48"/>
        <v>febrero</v>
      </c>
      <c r="BY610" s="23" t="s">
        <v>113</v>
      </c>
      <c r="BZ610" s="23" t="s">
        <v>113</v>
      </c>
      <c r="CA610" s="23" t="s">
        <v>113</v>
      </c>
      <c r="CB610" t="s">
        <v>117</v>
      </c>
      <c r="CC610" t="s">
        <v>118</v>
      </c>
    </row>
    <row r="611" spans="1:81" x14ac:dyDescent="0.25">
      <c r="A611" s="23">
        <v>2024</v>
      </c>
      <c r="B611" s="25">
        <v>576</v>
      </c>
      <c r="C611" s="23" t="s">
        <v>87</v>
      </c>
      <c r="D611" t="s">
        <v>88</v>
      </c>
      <c r="E611" t="s">
        <v>89</v>
      </c>
      <c r="F611" t="s">
        <v>90</v>
      </c>
      <c r="G611" t="s">
        <v>91</v>
      </c>
      <c r="H611" s="23" t="s">
        <v>92</v>
      </c>
      <c r="I611" s="23" t="s">
        <v>119</v>
      </c>
      <c r="J611" t="s">
        <v>4396</v>
      </c>
      <c r="K611" s="23" t="s">
        <v>95</v>
      </c>
      <c r="L611" s="20" t="s">
        <v>358</v>
      </c>
      <c r="M611" s="28" t="s">
        <v>4397</v>
      </c>
      <c r="N611" s="23"/>
      <c r="O611" s="23" t="s">
        <v>98</v>
      </c>
      <c r="P611" s="20" t="s">
        <v>1552</v>
      </c>
      <c r="Q611" s="20" t="s">
        <v>1552</v>
      </c>
      <c r="R611" t="s">
        <v>4398</v>
      </c>
      <c r="S611" t="s">
        <v>4399</v>
      </c>
      <c r="T611" t="s">
        <v>4400</v>
      </c>
      <c r="U611" s="29">
        <v>54640000</v>
      </c>
      <c r="V611" s="29">
        <v>54640000</v>
      </c>
      <c r="W611" s="60">
        <v>6830000</v>
      </c>
      <c r="X611" s="60">
        <v>0</v>
      </c>
      <c r="Y611" s="23" t="s">
        <v>104</v>
      </c>
      <c r="Z611" t="s">
        <v>98</v>
      </c>
      <c r="AA611" t="s">
        <v>105</v>
      </c>
      <c r="AB611" s="30">
        <f>+Tabla3[[#This Row],[VALOR DEL CONTRATO
(EN NUMEROS)]]-Tabla3[[#This Row],[VALOR RECURSOS (MADS/FONAM)]]</f>
        <v>0</v>
      </c>
      <c r="AC611" s="30"/>
      <c r="AD611" s="30"/>
      <c r="AE611" s="24">
        <v>7724</v>
      </c>
      <c r="AF611" s="61">
        <v>45295</v>
      </c>
      <c r="AG611">
        <v>92024</v>
      </c>
      <c r="AH611" s="53">
        <v>45336</v>
      </c>
      <c r="AI611" s="32" t="s">
        <v>106</v>
      </c>
      <c r="AJ611" t="s">
        <v>2744</v>
      </c>
      <c r="AK611" s="33"/>
      <c r="AL611" t="s">
        <v>98</v>
      </c>
      <c r="AM611" s="26">
        <v>45335</v>
      </c>
      <c r="AN611" s="23" t="s">
        <v>108</v>
      </c>
      <c r="AO611" s="23" t="s">
        <v>108</v>
      </c>
      <c r="AP611" t="s">
        <v>109</v>
      </c>
      <c r="AQ611" t="s">
        <v>2616</v>
      </c>
      <c r="AR611" t="s">
        <v>2617</v>
      </c>
      <c r="AS611" t="s">
        <v>1552</v>
      </c>
      <c r="AT611" s="23">
        <v>80111600</v>
      </c>
      <c r="AU611" s="20" t="s">
        <v>4401</v>
      </c>
      <c r="AV611" s="23" t="s">
        <v>113</v>
      </c>
      <c r="AW611" s="20" t="s">
        <v>114</v>
      </c>
      <c r="AX611" s="53">
        <v>45335</v>
      </c>
      <c r="AY611" s="23" t="s">
        <v>144</v>
      </c>
      <c r="AZ611" s="53">
        <v>45335</v>
      </c>
      <c r="BA611" s="26">
        <v>45336</v>
      </c>
      <c r="BB611" s="62">
        <v>45578</v>
      </c>
      <c r="BC611" s="35">
        <f>+Tabla3[[#This Row],[FECHA TERMINACION
(INICIAL)]]-Tabla3[[#This Row],[FECHA INICIO]]</f>
        <v>242</v>
      </c>
      <c r="BD611" s="65">
        <f>+Tabla3[[#This Row],[PLAZO DE EJECUCIÓN EN DÍAS (INICIAL)]]/30</f>
        <v>8.0666666666666664</v>
      </c>
      <c r="BE611" t="s">
        <v>4402</v>
      </c>
      <c r="BF611" s="29">
        <f>+[1]BD_2!E613</f>
        <v>0</v>
      </c>
      <c r="BG611" s="29">
        <f>[1]BD_2!BA613</f>
        <v>15936667</v>
      </c>
      <c r="BH611" s="23">
        <f>[1]BD_2!CF613</f>
        <v>71</v>
      </c>
      <c r="BI611" s="23">
        <f>+COUNTIF(Tabla3[[#This Row],[VALOR REDUCIDO]:[TOTAL TIEMPO PRORROGADO EN DÍAS
]],"&lt;&gt;0")</f>
        <v>2</v>
      </c>
      <c r="BJ611" s="23" t="str">
        <f>+[1]BD_2!CG613</f>
        <v>2 NO</v>
      </c>
      <c r="BK611" s="26" t="str">
        <f>[1]BD_2!CL613</f>
        <v>2 NO</v>
      </c>
      <c r="BL611" s="23" t="s">
        <v>98</v>
      </c>
      <c r="BM611">
        <f t="shared" si="49"/>
        <v>313</v>
      </c>
      <c r="BN611" s="36">
        <f t="shared" si="50"/>
        <v>45336</v>
      </c>
      <c r="BO611" s="36">
        <f t="shared" si="51"/>
        <v>45649</v>
      </c>
      <c r="BP611" s="37" t="e">
        <f>IF(((#REF!-$BN611)/($BO611-$BN611))&gt;=100%,100%,((#REF!-$BN611)/($BO611-$BN611)))</f>
        <v>#REF!</v>
      </c>
      <c r="BQ611" s="29">
        <f t="shared" si="47"/>
        <v>70576667</v>
      </c>
      <c r="BR611" s="23" t="e">
        <f>+IF(BK611="1 SI","FINALIZADO",IF($BO611&lt;=#REF!,"FINALIZADO","EJECUCIÓN"))</f>
        <v>#REF!</v>
      </c>
      <c r="BS611" s="23">
        <v>70576667</v>
      </c>
      <c r="BT611" s="23">
        <f>+Tabla3[[#This Row],[VALOR TOTAL DE CONTRATO (ANTES DE LIQUIDACIÓN - LIBERACIÓN DE SALDOS)]]-Tabla3[[#This Row],[RECURSO TOTALES DESEMBOLSADOS]]</f>
        <v>0</v>
      </c>
      <c r="BU611" s="66"/>
      <c r="BW611" s="23" t="s">
        <v>98</v>
      </c>
      <c r="BX611" s="23" t="str">
        <f t="shared" si="48"/>
        <v>febrero</v>
      </c>
      <c r="BY611" s="23" t="s">
        <v>113</v>
      </c>
      <c r="BZ611" s="23" t="s">
        <v>113</v>
      </c>
      <c r="CA611" s="23" t="s">
        <v>113</v>
      </c>
      <c r="CB611" t="s">
        <v>117</v>
      </c>
      <c r="CC611" t="s">
        <v>118</v>
      </c>
    </row>
    <row r="612" spans="1:81" x14ac:dyDescent="0.25">
      <c r="A612" s="23">
        <v>2024</v>
      </c>
      <c r="B612" s="25">
        <v>577</v>
      </c>
      <c r="C612" s="23" t="s">
        <v>87</v>
      </c>
      <c r="D612" t="s">
        <v>88</v>
      </c>
      <c r="E612" t="s">
        <v>89</v>
      </c>
      <c r="F612" t="s">
        <v>90</v>
      </c>
      <c r="G612" t="s">
        <v>91</v>
      </c>
      <c r="H612" s="23" t="s">
        <v>92</v>
      </c>
      <c r="I612" s="23" t="s">
        <v>119</v>
      </c>
      <c r="J612" t="s">
        <v>4403</v>
      </c>
      <c r="K612" s="23" t="s">
        <v>95</v>
      </c>
      <c r="L612" s="20" t="s">
        <v>358</v>
      </c>
      <c r="M612" s="28" t="s">
        <v>4404</v>
      </c>
      <c r="N612" s="23"/>
      <c r="O612" s="23" t="s">
        <v>98</v>
      </c>
      <c r="P612" s="20" t="s">
        <v>1552</v>
      </c>
      <c r="Q612" s="20" t="s">
        <v>1552</v>
      </c>
      <c r="R612" t="s">
        <v>4405</v>
      </c>
      <c r="S612" t="s">
        <v>4406</v>
      </c>
      <c r="T612" t="s">
        <v>2885</v>
      </c>
      <c r="U612" s="29">
        <v>63000000</v>
      </c>
      <c r="V612" s="29">
        <v>63000000</v>
      </c>
      <c r="W612" s="60">
        <v>7875000</v>
      </c>
      <c r="X612" s="60">
        <v>0</v>
      </c>
      <c r="Y612" s="23" t="s">
        <v>104</v>
      </c>
      <c r="Z612" t="s">
        <v>98</v>
      </c>
      <c r="AA612" t="s">
        <v>105</v>
      </c>
      <c r="AB612" s="30">
        <f>+Tabla3[[#This Row],[VALOR DEL CONTRATO
(EN NUMEROS)]]-Tabla3[[#This Row],[VALOR RECURSOS (MADS/FONAM)]]</f>
        <v>0</v>
      </c>
      <c r="AC612" s="30"/>
      <c r="AD612" s="30"/>
      <c r="AE612" s="24">
        <v>7724</v>
      </c>
      <c r="AF612" s="61">
        <v>45295</v>
      </c>
      <c r="AG612">
        <v>92424</v>
      </c>
      <c r="AH612" s="53">
        <v>45336</v>
      </c>
      <c r="AI612" s="32" t="s">
        <v>106</v>
      </c>
      <c r="AJ612" t="s">
        <v>2615</v>
      </c>
      <c r="AK612" s="33"/>
      <c r="AL612" t="s">
        <v>98</v>
      </c>
      <c r="AM612" s="26">
        <v>45334</v>
      </c>
      <c r="AN612" s="23" t="s">
        <v>108</v>
      </c>
      <c r="AO612" s="23" t="s">
        <v>108</v>
      </c>
      <c r="AP612" t="s">
        <v>109</v>
      </c>
      <c r="AQ612" t="s">
        <v>2616</v>
      </c>
      <c r="AR612" t="s">
        <v>2617</v>
      </c>
      <c r="AS612" t="s">
        <v>1552</v>
      </c>
      <c r="AT612" s="23">
        <v>80111600</v>
      </c>
      <c r="AU612" s="20" t="s">
        <v>4407</v>
      </c>
      <c r="AV612" s="23" t="s">
        <v>113</v>
      </c>
      <c r="AW612" s="20" t="s">
        <v>114</v>
      </c>
      <c r="AX612" s="53">
        <v>45334</v>
      </c>
      <c r="AY612" s="23" t="s">
        <v>144</v>
      </c>
      <c r="AZ612" s="53">
        <v>45334</v>
      </c>
      <c r="BA612" s="26">
        <v>45336</v>
      </c>
      <c r="BB612" s="62">
        <v>45578</v>
      </c>
      <c r="BC612" s="35">
        <f>+Tabla3[[#This Row],[FECHA TERMINACION
(INICIAL)]]-Tabla3[[#This Row],[FECHA INICIO]]</f>
        <v>242</v>
      </c>
      <c r="BD612" s="65">
        <f>+Tabla3[[#This Row],[PLAZO DE EJECUCIÓN EN DÍAS (INICIAL)]]/30</f>
        <v>8.0666666666666664</v>
      </c>
      <c r="BE612" t="s">
        <v>4408</v>
      </c>
      <c r="BF612" s="29">
        <f>+[1]BD_2!E614</f>
        <v>0</v>
      </c>
      <c r="BG612" s="29">
        <f>[1]BD_2!BA614</f>
        <v>17587500</v>
      </c>
      <c r="BH612" s="23">
        <f>[1]BD_2!CF614</f>
        <v>68</v>
      </c>
      <c r="BI612" s="23">
        <f>+COUNTIF(Tabla3[[#This Row],[VALOR REDUCIDO]:[TOTAL TIEMPO PRORROGADO EN DÍAS
]],"&lt;&gt;0")</f>
        <v>2</v>
      </c>
      <c r="BJ612" s="23" t="str">
        <f>+[1]BD_2!CG614</f>
        <v>2 NO</v>
      </c>
      <c r="BK612" s="26" t="str">
        <f>[1]BD_2!CL614</f>
        <v>2 NO</v>
      </c>
      <c r="BL612" s="23" t="s">
        <v>98</v>
      </c>
      <c r="BM612">
        <f t="shared" si="49"/>
        <v>310</v>
      </c>
      <c r="BN612" s="36">
        <f t="shared" si="50"/>
        <v>45336</v>
      </c>
      <c r="BO612" s="36">
        <f t="shared" si="51"/>
        <v>45646</v>
      </c>
      <c r="BP612" s="37" t="e">
        <f>IF(((#REF!-$BN612)/($BO612-$BN612))&gt;=100%,100%,((#REF!-$BN612)/($BO612-$BN612)))</f>
        <v>#REF!</v>
      </c>
      <c r="BQ612" s="29">
        <f t="shared" si="47"/>
        <v>80587500</v>
      </c>
      <c r="BR612" s="23" t="e">
        <f>+IF(BK612="1 SI","FINALIZADO",IF($BO612&lt;=#REF!,"FINALIZADO","EJECUCIÓN"))</f>
        <v>#REF!</v>
      </c>
      <c r="BS612" s="23">
        <v>80587500</v>
      </c>
      <c r="BT612" s="23">
        <f>+Tabla3[[#This Row],[VALOR TOTAL DE CONTRATO (ANTES DE LIQUIDACIÓN - LIBERACIÓN DE SALDOS)]]-Tabla3[[#This Row],[RECURSO TOTALES DESEMBOLSADOS]]</f>
        <v>0</v>
      </c>
      <c r="BU612" s="66"/>
      <c r="BW612" s="23" t="s">
        <v>98</v>
      </c>
      <c r="BX612" s="23" t="str">
        <f t="shared" si="48"/>
        <v>febrero</v>
      </c>
      <c r="BY612" s="23" t="s">
        <v>113</v>
      </c>
      <c r="BZ612" s="23" t="s">
        <v>113</v>
      </c>
      <c r="CA612" s="23" t="s">
        <v>113</v>
      </c>
      <c r="CB612" t="s">
        <v>117</v>
      </c>
      <c r="CC612" t="s">
        <v>118</v>
      </c>
    </row>
    <row r="613" spans="1:81" x14ac:dyDescent="0.25">
      <c r="A613" s="23">
        <v>2024</v>
      </c>
      <c r="B613" s="25">
        <v>578</v>
      </c>
      <c r="C613" s="23" t="s">
        <v>87</v>
      </c>
      <c r="D613" t="s">
        <v>88</v>
      </c>
      <c r="E613" t="s">
        <v>89</v>
      </c>
      <c r="F613" t="s">
        <v>90</v>
      </c>
      <c r="G613" t="s">
        <v>91</v>
      </c>
      <c r="H613" s="23" t="s">
        <v>92</v>
      </c>
      <c r="I613" s="23" t="s">
        <v>119</v>
      </c>
      <c r="J613" t="s">
        <v>4409</v>
      </c>
      <c r="K613" s="23" t="s">
        <v>95</v>
      </c>
      <c r="L613" s="20" t="s">
        <v>4410</v>
      </c>
      <c r="M613" s="28" t="s">
        <v>4411</v>
      </c>
      <c r="N613" s="23"/>
      <c r="O613" s="23" t="s">
        <v>98</v>
      </c>
      <c r="P613" s="20" t="s">
        <v>764</v>
      </c>
      <c r="Q613" s="20" t="s">
        <v>764</v>
      </c>
      <c r="R613" t="s">
        <v>4412</v>
      </c>
      <c r="S613" t="s">
        <v>4413</v>
      </c>
      <c r="T613" t="s">
        <v>4414</v>
      </c>
      <c r="U613" s="29">
        <v>75000000</v>
      </c>
      <c r="V613" s="29">
        <v>75000000</v>
      </c>
      <c r="W613" s="60">
        <v>7500000</v>
      </c>
      <c r="X613" s="60">
        <v>0</v>
      </c>
      <c r="Y613" s="23" t="s">
        <v>104</v>
      </c>
      <c r="Z613" t="s">
        <v>98</v>
      </c>
      <c r="AA613" t="s">
        <v>105</v>
      </c>
      <c r="AB613" s="30">
        <f>+Tabla3[[#This Row],[VALOR DEL CONTRATO
(EN NUMEROS)]]-Tabla3[[#This Row],[VALOR RECURSOS (MADS/FONAM)]]</f>
        <v>0</v>
      </c>
      <c r="AC613" s="30"/>
      <c r="AD613" s="30"/>
      <c r="AE613" s="24">
        <v>7024</v>
      </c>
      <c r="AF613" s="61">
        <v>45295</v>
      </c>
      <c r="AG613">
        <v>99224</v>
      </c>
      <c r="AH613" s="53">
        <v>45338</v>
      </c>
      <c r="AI613" s="32" t="s">
        <v>106</v>
      </c>
      <c r="AJ613" t="s">
        <v>779</v>
      </c>
      <c r="AK613" s="33"/>
      <c r="AL613" t="s">
        <v>98</v>
      </c>
      <c r="AM613" s="26">
        <v>45337</v>
      </c>
      <c r="AN613" s="23" t="s">
        <v>108</v>
      </c>
      <c r="AO613" s="23" t="s">
        <v>108</v>
      </c>
      <c r="AP613" t="s">
        <v>109</v>
      </c>
      <c r="AQ613" t="s">
        <v>769</v>
      </c>
      <c r="AR613" t="s">
        <v>770</v>
      </c>
      <c r="AS613" t="s">
        <v>771</v>
      </c>
      <c r="AT613" s="23">
        <v>80111600</v>
      </c>
      <c r="AU613" s="20" t="s">
        <v>4415</v>
      </c>
      <c r="AV613" s="23" t="s">
        <v>113</v>
      </c>
      <c r="AW613" s="20" t="s">
        <v>114</v>
      </c>
      <c r="AX613" s="53">
        <v>45338</v>
      </c>
      <c r="AY613" s="23" t="s">
        <v>115</v>
      </c>
      <c r="AZ613" s="53">
        <v>45338</v>
      </c>
      <c r="BA613" s="26">
        <v>45338</v>
      </c>
      <c r="BB613" s="62">
        <v>45641</v>
      </c>
      <c r="BC613" s="35">
        <f>+Tabla3[[#This Row],[FECHA TERMINACION
(INICIAL)]]-Tabla3[[#This Row],[FECHA INICIO]]</f>
        <v>303</v>
      </c>
      <c r="BD613" s="65">
        <f>+Tabla3[[#This Row],[PLAZO DE EJECUCIÓN EN DÍAS (INICIAL)]]/30</f>
        <v>10.1</v>
      </c>
      <c r="BE613" t="s">
        <v>4416</v>
      </c>
      <c r="BF613" s="29">
        <f>+[1]BD_2!E615</f>
        <v>0</v>
      </c>
      <c r="BG613" s="29">
        <f>[1]BD_2!BA615</f>
        <v>0</v>
      </c>
      <c r="BH613" s="23">
        <f>[1]BD_2!CF615</f>
        <v>0</v>
      </c>
      <c r="BI613" s="23">
        <f>+COUNTIF(Tabla3[[#This Row],[VALOR REDUCIDO]:[TOTAL TIEMPO PRORROGADO EN DÍAS
]],"&lt;&gt;0")</f>
        <v>0</v>
      </c>
      <c r="BJ613" s="23" t="str">
        <f>+[1]BD_2!CG615</f>
        <v>2 NO</v>
      </c>
      <c r="BK613" s="26" t="str">
        <f>[1]BD_2!CL615</f>
        <v>2 NO</v>
      </c>
      <c r="BL613" s="23" t="s">
        <v>98</v>
      </c>
      <c r="BM613">
        <f t="shared" si="49"/>
        <v>303</v>
      </c>
      <c r="BN613" s="36">
        <f t="shared" si="50"/>
        <v>45338</v>
      </c>
      <c r="BO613" s="36">
        <f t="shared" si="51"/>
        <v>45641</v>
      </c>
      <c r="BP613" s="37" t="e">
        <f>IF(((#REF!-$BN613)/($BO613-$BN613))&gt;=100%,100%,((#REF!-$BN613)/($BO613-$BN613)))</f>
        <v>#REF!</v>
      </c>
      <c r="BQ613" s="29">
        <f t="shared" si="47"/>
        <v>75000000</v>
      </c>
      <c r="BR613" s="23" t="e">
        <f>+IF(BK613="1 SI","FINALIZADO",IF($BO613&lt;=#REF!,"FINALIZADO","EJECUCIÓN"))</f>
        <v>#REF!</v>
      </c>
      <c r="BS613" s="23">
        <v>75000000</v>
      </c>
      <c r="BT613" s="23">
        <f>+Tabla3[[#This Row],[VALOR TOTAL DE CONTRATO (ANTES DE LIQUIDACIÓN - LIBERACIÓN DE SALDOS)]]-Tabla3[[#This Row],[RECURSO TOTALES DESEMBOLSADOS]]</f>
        <v>0</v>
      </c>
      <c r="BU613" s="66"/>
      <c r="BW613" s="23" t="s">
        <v>98</v>
      </c>
      <c r="BX613" s="23" t="str">
        <f t="shared" si="48"/>
        <v>febrero</v>
      </c>
      <c r="BY613" s="23" t="s">
        <v>113</v>
      </c>
      <c r="BZ613" s="23" t="s">
        <v>113</v>
      </c>
      <c r="CA613" s="23" t="s">
        <v>113</v>
      </c>
      <c r="CB613" t="s">
        <v>117</v>
      </c>
      <c r="CC613" t="s">
        <v>118</v>
      </c>
    </row>
    <row r="614" spans="1:81" x14ac:dyDescent="0.25">
      <c r="A614" s="23">
        <v>2024</v>
      </c>
      <c r="B614" s="25">
        <v>579</v>
      </c>
      <c r="C614" s="23" t="s">
        <v>87</v>
      </c>
      <c r="D614" t="s">
        <v>88</v>
      </c>
      <c r="E614" t="s">
        <v>89</v>
      </c>
      <c r="F614" t="s">
        <v>90</v>
      </c>
      <c r="G614" t="s">
        <v>91</v>
      </c>
      <c r="H614" s="23" t="s">
        <v>92</v>
      </c>
      <c r="I614" s="23" t="s">
        <v>119</v>
      </c>
      <c r="J614" t="s">
        <v>4417</v>
      </c>
      <c r="K614" s="23" t="s">
        <v>95</v>
      </c>
      <c r="L614" s="20" t="s">
        <v>358</v>
      </c>
      <c r="M614" s="28" t="s">
        <v>4418</v>
      </c>
      <c r="N614" s="23"/>
      <c r="O614" s="23" t="s">
        <v>98</v>
      </c>
      <c r="P614" s="20" t="s">
        <v>764</v>
      </c>
      <c r="Q614" s="20" t="s">
        <v>764</v>
      </c>
      <c r="R614" t="s">
        <v>4419</v>
      </c>
      <c r="S614" t="s">
        <v>4420</v>
      </c>
      <c r="T614" t="s">
        <v>4421</v>
      </c>
      <c r="U614" s="29">
        <v>96495000</v>
      </c>
      <c r="V614" s="29">
        <v>96495000</v>
      </c>
      <c r="W614" s="60">
        <v>9190000</v>
      </c>
      <c r="X614" s="60">
        <v>0</v>
      </c>
      <c r="Y614" s="23" t="s">
        <v>104</v>
      </c>
      <c r="Z614" t="s">
        <v>98</v>
      </c>
      <c r="AA614" t="s">
        <v>105</v>
      </c>
      <c r="AB614" s="30">
        <f>+Tabla3[[#This Row],[VALOR DEL CONTRATO
(EN NUMEROS)]]-Tabla3[[#This Row],[VALOR RECURSOS (MADS/FONAM)]]</f>
        <v>0</v>
      </c>
      <c r="AC614" s="30"/>
      <c r="AD614" s="30"/>
      <c r="AE614" s="24">
        <v>7024</v>
      </c>
      <c r="AF614" s="61">
        <v>45295</v>
      </c>
      <c r="AG614">
        <v>96324</v>
      </c>
      <c r="AH614" s="53">
        <v>45337</v>
      </c>
      <c r="AI614" s="32" t="s">
        <v>106</v>
      </c>
      <c r="AJ614" t="s">
        <v>779</v>
      </c>
      <c r="AK614" s="33"/>
      <c r="AL614" t="s">
        <v>98</v>
      </c>
      <c r="AM614" s="26">
        <v>45336</v>
      </c>
      <c r="AN614" s="23" t="s">
        <v>108</v>
      </c>
      <c r="AO614" s="23" t="s">
        <v>108</v>
      </c>
      <c r="AP614" t="s">
        <v>109</v>
      </c>
      <c r="AQ614" t="s">
        <v>769</v>
      </c>
      <c r="AR614" t="s">
        <v>770</v>
      </c>
      <c r="AS614" t="s">
        <v>771</v>
      </c>
      <c r="AT614" s="23">
        <v>80111600</v>
      </c>
      <c r="AU614" s="20" t="s">
        <v>4422</v>
      </c>
      <c r="AV614" s="23" t="s">
        <v>113</v>
      </c>
      <c r="AW614" s="20" t="s">
        <v>114</v>
      </c>
      <c r="AX614" s="53">
        <v>45336</v>
      </c>
      <c r="AY614" s="23" t="s">
        <v>115</v>
      </c>
      <c r="AZ614" s="53">
        <v>45336</v>
      </c>
      <c r="BA614" s="26">
        <v>45337</v>
      </c>
      <c r="BB614" s="62">
        <v>45655</v>
      </c>
      <c r="BC614" s="35">
        <f>+Tabla3[[#This Row],[FECHA TERMINACION
(INICIAL)]]-Tabla3[[#This Row],[FECHA INICIO]]</f>
        <v>318</v>
      </c>
      <c r="BD614" s="65">
        <f>+Tabla3[[#This Row],[PLAZO DE EJECUCIÓN EN DÍAS (INICIAL)]]/30</f>
        <v>10.6</v>
      </c>
      <c r="BE614" t="s">
        <v>4423</v>
      </c>
      <c r="BF614" s="29">
        <f>+[1]BD_2!E616</f>
        <v>0</v>
      </c>
      <c r="BG614" s="29">
        <f>[1]BD_2!BA616</f>
        <v>0</v>
      </c>
      <c r="BH614" s="23">
        <f>[1]BD_2!CF616</f>
        <v>0</v>
      </c>
      <c r="BI614" s="23">
        <f>+COUNTIF(Tabla3[[#This Row],[VALOR REDUCIDO]:[TOTAL TIEMPO PRORROGADO EN DÍAS
]],"&lt;&gt;0")</f>
        <v>0</v>
      </c>
      <c r="BJ614" s="23" t="str">
        <f>+[1]BD_2!CG616</f>
        <v>2 NO</v>
      </c>
      <c r="BK614" s="26" t="str">
        <f>[1]BD_2!CL616</f>
        <v>2 NO</v>
      </c>
      <c r="BL614" s="23" t="s">
        <v>98</v>
      </c>
      <c r="BM614">
        <f t="shared" si="49"/>
        <v>318</v>
      </c>
      <c r="BN614" s="36">
        <f t="shared" si="50"/>
        <v>45337</v>
      </c>
      <c r="BO614" s="36">
        <f t="shared" si="51"/>
        <v>45655</v>
      </c>
      <c r="BP614" s="37" t="e">
        <f>IF(((#REF!-$BN614)/($BO614-$BN614))&gt;=100%,100%,((#REF!-$BN614)/($BO614-$BN614)))</f>
        <v>#REF!</v>
      </c>
      <c r="BQ614" s="29">
        <f t="shared" si="47"/>
        <v>96495000</v>
      </c>
      <c r="BR614" s="23" t="e">
        <f>+IF(BK614="1 SI","FINALIZADO",IF($BO614&lt;=#REF!,"FINALIZADO","EJECUCIÓN"))</f>
        <v>#REF!</v>
      </c>
      <c r="BS614" s="23">
        <v>87611333</v>
      </c>
      <c r="BT614" s="23">
        <f>+Tabla3[[#This Row],[VALOR TOTAL DE CONTRATO (ANTES DE LIQUIDACIÓN - LIBERACIÓN DE SALDOS)]]-Tabla3[[#This Row],[RECURSO TOTALES DESEMBOLSADOS]]</f>
        <v>8883667</v>
      </c>
      <c r="BU614" s="66"/>
      <c r="BW614" s="23" t="s">
        <v>98</v>
      </c>
      <c r="BX614" s="23" t="str">
        <f t="shared" si="48"/>
        <v>febrero</v>
      </c>
      <c r="BY614" s="23" t="s">
        <v>113</v>
      </c>
      <c r="BZ614" s="23" t="s">
        <v>113</v>
      </c>
      <c r="CA614" s="23" t="s">
        <v>113</v>
      </c>
      <c r="CB614" t="s">
        <v>117</v>
      </c>
      <c r="CC614" t="s">
        <v>118</v>
      </c>
    </row>
    <row r="615" spans="1:81" x14ac:dyDescent="0.25">
      <c r="A615" s="23">
        <v>2024</v>
      </c>
      <c r="B615" s="25">
        <v>580</v>
      </c>
      <c r="C615" s="23" t="s">
        <v>87</v>
      </c>
      <c r="D615" t="s">
        <v>88</v>
      </c>
      <c r="E615" t="s">
        <v>89</v>
      </c>
      <c r="F615" t="s">
        <v>90</v>
      </c>
      <c r="G615" t="s">
        <v>91</v>
      </c>
      <c r="H615" s="23" t="s">
        <v>92</v>
      </c>
      <c r="I615" s="23" t="s">
        <v>119</v>
      </c>
      <c r="J615" t="s">
        <v>4424</v>
      </c>
      <c r="K615" s="23" t="s">
        <v>95</v>
      </c>
      <c r="L615" s="20" t="s">
        <v>2850</v>
      </c>
      <c r="M615" s="28" t="s">
        <v>4425</v>
      </c>
      <c r="N615" s="23"/>
      <c r="O615" s="23" t="s">
        <v>98</v>
      </c>
      <c r="P615" s="20" t="s">
        <v>1514</v>
      </c>
      <c r="Q615" s="20" t="s">
        <v>1514</v>
      </c>
      <c r="R615" t="s">
        <v>4426</v>
      </c>
      <c r="S615" t="s">
        <v>4427</v>
      </c>
      <c r="T615" t="s">
        <v>3866</v>
      </c>
      <c r="U615" s="29">
        <v>94605000</v>
      </c>
      <c r="V615" s="29">
        <v>94605000</v>
      </c>
      <c r="W615" s="60">
        <v>9010000</v>
      </c>
      <c r="X615" s="60">
        <v>0</v>
      </c>
      <c r="Y615" s="23" t="s">
        <v>104</v>
      </c>
      <c r="Z615" t="s">
        <v>98</v>
      </c>
      <c r="AA615" t="s">
        <v>105</v>
      </c>
      <c r="AB615" s="30">
        <f>+Tabla3[[#This Row],[VALOR DEL CONTRATO
(EN NUMEROS)]]-Tabla3[[#This Row],[VALOR RECURSOS (MADS/FONAM)]]</f>
        <v>0</v>
      </c>
      <c r="AC615" s="30"/>
      <c r="AD615" s="30"/>
      <c r="AE615" s="24">
        <v>7724</v>
      </c>
      <c r="AF615" s="61">
        <v>45295</v>
      </c>
      <c r="AG615">
        <v>97424</v>
      </c>
      <c r="AH615" s="53">
        <v>45338</v>
      </c>
      <c r="AI615" s="32" t="s">
        <v>106</v>
      </c>
      <c r="AJ615" t="s">
        <v>1465</v>
      </c>
      <c r="AK615" s="33"/>
      <c r="AL615" t="s">
        <v>98</v>
      </c>
      <c r="AM615" s="26">
        <v>45335</v>
      </c>
      <c r="AN615" s="23" t="s">
        <v>108</v>
      </c>
      <c r="AO615" s="23" t="s">
        <v>108</v>
      </c>
      <c r="AP615" t="s">
        <v>109</v>
      </c>
      <c r="AQ615" t="s">
        <v>3578</v>
      </c>
      <c r="AR615" t="s">
        <v>3472</v>
      </c>
      <c r="AS615" t="s">
        <v>1514</v>
      </c>
      <c r="AT615" s="23">
        <v>80111600</v>
      </c>
      <c r="AU615" s="20" t="s">
        <v>4428</v>
      </c>
      <c r="AV615" s="23" t="s">
        <v>113</v>
      </c>
      <c r="AW615" s="20" t="s">
        <v>114</v>
      </c>
      <c r="AX615" s="53">
        <v>45330</v>
      </c>
      <c r="AY615" s="23" t="s">
        <v>115</v>
      </c>
      <c r="AZ615" s="53">
        <v>45338</v>
      </c>
      <c r="BA615" s="26">
        <v>45338</v>
      </c>
      <c r="BB615" s="62">
        <v>45656</v>
      </c>
      <c r="BC615" s="35">
        <f>+Tabla3[[#This Row],[FECHA TERMINACION
(INICIAL)]]-Tabla3[[#This Row],[FECHA INICIO]]</f>
        <v>318</v>
      </c>
      <c r="BD615" s="65">
        <f>+Tabla3[[#This Row],[PLAZO DE EJECUCIÓN EN DÍAS (INICIAL)]]/30</f>
        <v>10.6</v>
      </c>
      <c r="BE615" t="s">
        <v>4429</v>
      </c>
      <c r="BF615" s="29">
        <f>+[1]BD_2!E617</f>
        <v>0</v>
      </c>
      <c r="BG615" s="29">
        <f>[1]BD_2!BA617</f>
        <v>0</v>
      </c>
      <c r="BH615" s="23">
        <f>[1]BD_2!CF617</f>
        <v>0</v>
      </c>
      <c r="BI615" s="23">
        <f>+COUNTIF(Tabla3[[#This Row],[VALOR REDUCIDO]:[TOTAL TIEMPO PRORROGADO EN DÍAS
]],"&lt;&gt;0")</f>
        <v>0</v>
      </c>
      <c r="BJ615" s="23" t="str">
        <f>+[1]BD_2!CG617</f>
        <v>2 NO</v>
      </c>
      <c r="BK615" s="26" t="str">
        <f>[1]BD_2!CL617</f>
        <v>2 NO</v>
      </c>
      <c r="BL615" s="23" t="s">
        <v>98</v>
      </c>
      <c r="BM615">
        <f t="shared" si="49"/>
        <v>318</v>
      </c>
      <c r="BN615" s="36">
        <f t="shared" si="50"/>
        <v>45338</v>
      </c>
      <c r="BO615" s="36">
        <f t="shared" si="51"/>
        <v>45656</v>
      </c>
      <c r="BP615" s="37" t="e">
        <f>IF(((#REF!-$BN615)/($BO615-$BN615))&gt;=100%,100%,((#REF!-$BN615)/($BO615-$BN615)))</f>
        <v>#REF!</v>
      </c>
      <c r="BQ615" s="29">
        <f t="shared" si="47"/>
        <v>94605000</v>
      </c>
      <c r="BR615" s="23" t="e">
        <f>+IF(BK615="1 SI","FINALIZADO",IF($BO615&lt;=#REF!,"FINALIZADO","EJECUCIÓN"))</f>
        <v>#REF!</v>
      </c>
      <c r="BS615" s="23">
        <v>94605000</v>
      </c>
      <c r="BT615" s="23">
        <f>+Tabla3[[#This Row],[VALOR TOTAL DE CONTRATO (ANTES DE LIQUIDACIÓN - LIBERACIÓN DE SALDOS)]]-Tabla3[[#This Row],[RECURSO TOTALES DESEMBOLSADOS]]</f>
        <v>0</v>
      </c>
      <c r="BU615" s="66"/>
      <c r="BW615" s="23" t="s">
        <v>98</v>
      </c>
      <c r="BX615" s="23" t="str">
        <f t="shared" si="48"/>
        <v>febrero</v>
      </c>
      <c r="BY615" s="23" t="s">
        <v>113</v>
      </c>
      <c r="BZ615" s="23" t="s">
        <v>113</v>
      </c>
      <c r="CA615" s="23" t="s">
        <v>113</v>
      </c>
      <c r="CB615" t="s">
        <v>117</v>
      </c>
      <c r="CC615" t="s">
        <v>118</v>
      </c>
    </row>
    <row r="616" spans="1:81" x14ac:dyDescent="0.25">
      <c r="A616" s="23">
        <v>2024</v>
      </c>
      <c r="B616" s="25">
        <v>581</v>
      </c>
      <c r="C616" s="23" t="s">
        <v>87</v>
      </c>
      <c r="D616" t="s">
        <v>88</v>
      </c>
      <c r="E616" t="s">
        <v>89</v>
      </c>
      <c r="F616" t="s">
        <v>90</v>
      </c>
      <c r="G616" t="s">
        <v>91</v>
      </c>
      <c r="H616" s="23" t="s">
        <v>92</v>
      </c>
      <c r="I616" s="23" t="s">
        <v>119</v>
      </c>
      <c r="J616" t="s">
        <v>4430</v>
      </c>
      <c r="K616" s="23" t="s">
        <v>95</v>
      </c>
      <c r="L616" s="20" t="s">
        <v>494</v>
      </c>
      <c r="M616" s="28" t="s">
        <v>4431</v>
      </c>
      <c r="N616" s="23"/>
      <c r="O616" s="23" t="s">
        <v>98</v>
      </c>
      <c r="P616" s="20" t="s">
        <v>1514</v>
      </c>
      <c r="Q616" s="20" t="s">
        <v>1514</v>
      </c>
      <c r="R616" t="s">
        <v>4432</v>
      </c>
      <c r="S616" t="s">
        <v>4433</v>
      </c>
      <c r="T616" t="s">
        <v>4434</v>
      </c>
      <c r="U616" s="29">
        <v>76920667</v>
      </c>
      <c r="V616" s="29">
        <v>76920667</v>
      </c>
      <c r="W616" s="60">
        <v>7420000</v>
      </c>
      <c r="X616" s="60">
        <v>0</v>
      </c>
      <c r="Y616" s="23" t="s">
        <v>104</v>
      </c>
      <c r="Z616" t="s">
        <v>98</v>
      </c>
      <c r="AA616" t="s">
        <v>105</v>
      </c>
      <c r="AB616" s="30">
        <f>+Tabla3[[#This Row],[VALOR DEL CONTRATO
(EN NUMEROS)]]-Tabla3[[#This Row],[VALOR RECURSOS (MADS/FONAM)]]</f>
        <v>0</v>
      </c>
      <c r="AC616" s="30"/>
      <c r="AD616" s="30"/>
      <c r="AE616" s="24">
        <v>9024</v>
      </c>
      <c r="AF616" s="61">
        <v>45300</v>
      </c>
      <c r="AG616">
        <v>105724</v>
      </c>
      <c r="AH616" s="53">
        <v>45342</v>
      </c>
      <c r="AI616" s="32" t="s">
        <v>106</v>
      </c>
      <c r="AJ616" t="s">
        <v>1974</v>
      </c>
      <c r="AK616" s="33"/>
      <c r="AL616" t="s">
        <v>98</v>
      </c>
      <c r="AM616" s="26">
        <v>45338</v>
      </c>
      <c r="AN616" s="23" t="s">
        <v>108</v>
      </c>
      <c r="AO616" s="23" t="s">
        <v>108</v>
      </c>
      <c r="AP616" t="s">
        <v>109</v>
      </c>
      <c r="AQ616" t="s">
        <v>3471</v>
      </c>
      <c r="AR616" t="s">
        <v>3472</v>
      </c>
      <c r="AS616" t="s">
        <v>3473</v>
      </c>
      <c r="AT616" s="23">
        <v>80111600</v>
      </c>
      <c r="AU616" s="20" t="s">
        <v>4435</v>
      </c>
      <c r="AV616" s="23" t="s">
        <v>113</v>
      </c>
      <c r="AW616" s="20" t="s">
        <v>114</v>
      </c>
      <c r="AX616" s="53">
        <v>45338</v>
      </c>
      <c r="AY616" s="23" t="s">
        <v>115</v>
      </c>
      <c r="AZ616" s="53">
        <v>45338</v>
      </c>
      <c r="BA616" s="26">
        <v>45342</v>
      </c>
      <c r="BB616" s="62">
        <v>45656</v>
      </c>
      <c r="BC616" s="35">
        <f>+Tabla3[[#This Row],[FECHA TERMINACION
(INICIAL)]]-Tabla3[[#This Row],[FECHA INICIO]]</f>
        <v>314</v>
      </c>
      <c r="BD616" s="65">
        <f>+Tabla3[[#This Row],[PLAZO DE EJECUCIÓN EN DÍAS (INICIAL)]]/30</f>
        <v>10.466666666666667</v>
      </c>
      <c r="BE616" t="s">
        <v>4436</v>
      </c>
      <c r="BF616" s="29">
        <f>+[1]BD_2!E618</f>
        <v>0</v>
      </c>
      <c r="BG616" s="29">
        <f>[1]BD_2!BA618</f>
        <v>0</v>
      </c>
      <c r="BH616" s="23">
        <f>[1]BD_2!CF618</f>
        <v>0</v>
      </c>
      <c r="BI616" s="23">
        <f>+COUNTIF(Tabla3[[#This Row],[VALOR REDUCIDO]:[TOTAL TIEMPO PRORROGADO EN DÍAS
]],"&lt;&gt;0")</f>
        <v>0</v>
      </c>
      <c r="BJ616" s="23" t="str">
        <f>+[1]BD_2!CG618</f>
        <v>2 NO</v>
      </c>
      <c r="BK616" s="26" t="str">
        <f>[1]BD_2!CL618</f>
        <v>2 NO</v>
      </c>
      <c r="BL616" s="23" t="s">
        <v>98</v>
      </c>
      <c r="BM616">
        <f t="shared" si="49"/>
        <v>314</v>
      </c>
      <c r="BN616" s="36">
        <f t="shared" si="50"/>
        <v>45342</v>
      </c>
      <c r="BO616" s="36">
        <f t="shared" si="51"/>
        <v>45656</v>
      </c>
      <c r="BP616" s="37" t="e">
        <f>IF(((#REF!-$BN616)/($BO616-$BN616))&gt;=100%,100%,((#REF!-$BN616)/($BO616-$BN616)))</f>
        <v>#REF!</v>
      </c>
      <c r="BQ616" s="29">
        <f t="shared" si="47"/>
        <v>76920667</v>
      </c>
      <c r="BR616" s="23" t="e">
        <f>+IF(BK616="1 SI","FINALIZADO",IF($BO616&lt;=#REF!,"FINALIZADO","EJECUCIÓN"))</f>
        <v>#REF!</v>
      </c>
      <c r="BS616" s="23">
        <v>76920667</v>
      </c>
      <c r="BT616" s="23">
        <f>+Tabla3[[#This Row],[VALOR TOTAL DE CONTRATO (ANTES DE LIQUIDACIÓN - LIBERACIÓN DE SALDOS)]]-Tabla3[[#This Row],[RECURSO TOTALES DESEMBOLSADOS]]</f>
        <v>0</v>
      </c>
      <c r="BU616" s="66"/>
      <c r="BW616" s="23" t="s">
        <v>98</v>
      </c>
      <c r="BX616" s="23" t="str">
        <f t="shared" si="48"/>
        <v>febrero</v>
      </c>
      <c r="BY616" s="23" t="s">
        <v>113</v>
      </c>
      <c r="BZ616" s="23" t="s">
        <v>113</v>
      </c>
      <c r="CA616" s="23" t="s">
        <v>113</v>
      </c>
      <c r="CB616" t="s">
        <v>117</v>
      </c>
      <c r="CC616" t="s">
        <v>118</v>
      </c>
    </row>
    <row r="617" spans="1:81" x14ac:dyDescent="0.25">
      <c r="A617" s="23">
        <v>2024</v>
      </c>
      <c r="B617" s="25">
        <v>582</v>
      </c>
      <c r="C617" s="23" t="s">
        <v>87</v>
      </c>
      <c r="D617" t="s">
        <v>88</v>
      </c>
      <c r="E617" t="s">
        <v>89</v>
      </c>
      <c r="F617" t="s">
        <v>90</v>
      </c>
      <c r="G617" t="s">
        <v>91</v>
      </c>
      <c r="H617" s="23" t="s">
        <v>92</v>
      </c>
      <c r="I617" s="23" t="s">
        <v>119</v>
      </c>
      <c r="J617" t="s">
        <v>4437</v>
      </c>
      <c r="K617" s="23" t="s">
        <v>95</v>
      </c>
      <c r="L617" s="20" t="s">
        <v>2096</v>
      </c>
      <c r="M617" s="28" t="s">
        <v>4438</v>
      </c>
      <c r="N617" s="23"/>
      <c r="O617" s="23" t="s">
        <v>98</v>
      </c>
      <c r="P617" s="20" t="s">
        <v>1514</v>
      </c>
      <c r="Q617" s="20" t="s">
        <v>1514</v>
      </c>
      <c r="R617" t="s">
        <v>4439</v>
      </c>
      <c r="S617" t="s">
        <v>4440</v>
      </c>
      <c r="T617" t="s">
        <v>4441</v>
      </c>
      <c r="U617" s="29">
        <v>100170000</v>
      </c>
      <c r="V617" s="29">
        <v>100170000</v>
      </c>
      <c r="W617" s="60">
        <v>9540000</v>
      </c>
      <c r="X617" s="60">
        <v>0</v>
      </c>
      <c r="Y617" s="23" t="s">
        <v>104</v>
      </c>
      <c r="Z617" t="s">
        <v>98</v>
      </c>
      <c r="AA617" t="s">
        <v>105</v>
      </c>
      <c r="AB617" s="30">
        <f>+Tabla3[[#This Row],[VALOR DEL CONTRATO
(EN NUMEROS)]]-Tabla3[[#This Row],[VALOR RECURSOS (MADS/FONAM)]]</f>
        <v>0</v>
      </c>
      <c r="AC617" s="30"/>
      <c r="AD617" s="30"/>
      <c r="AE617" s="24">
        <v>9024</v>
      </c>
      <c r="AF617" s="61">
        <v>45300</v>
      </c>
      <c r="AG617">
        <v>92824</v>
      </c>
      <c r="AH617" s="53">
        <v>45336</v>
      </c>
      <c r="AI617" s="32" t="s">
        <v>106</v>
      </c>
      <c r="AJ617" t="s">
        <v>1465</v>
      </c>
      <c r="AK617" s="33"/>
      <c r="AL617" t="s">
        <v>98</v>
      </c>
      <c r="AM617" s="26">
        <v>45335</v>
      </c>
      <c r="AN617" s="23" t="s">
        <v>108</v>
      </c>
      <c r="AO617" s="23" t="s">
        <v>108</v>
      </c>
      <c r="AP617" t="s">
        <v>109</v>
      </c>
      <c r="AQ617" t="s">
        <v>3681</v>
      </c>
      <c r="AR617" t="s">
        <v>3472</v>
      </c>
      <c r="AS617" t="s">
        <v>1514</v>
      </c>
      <c r="AT617" s="23">
        <v>80111600</v>
      </c>
      <c r="AU617" s="20" t="s">
        <v>4442</v>
      </c>
      <c r="AV617" s="23" t="s">
        <v>113</v>
      </c>
      <c r="AW617" s="20" t="s">
        <v>114</v>
      </c>
      <c r="AX617" s="53">
        <v>45335</v>
      </c>
      <c r="AY617" s="23" t="s">
        <v>115</v>
      </c>
      <c r="AZ617" s="53">
        <v>45335</v>
      </c>
      <c r="BA617" s="26">
        <v>45336</v>
      </c>
      <c r="BB617" s="62">
        <v>45654</v>
      </c>
      <c r="BC617" s="35">
        <f>+Tabla3[[#This Row],[FECHA TERMINACION
(INICIAL)]]-Tabla3[[#This Row],[FECHA INICIO]]</f>
        <v>318</v>
      </c>
      <c r="BD617" s="65">
        <f>+Tabla3[[#This Row],[PLAZO DE EJECUCIÓN EN DÍAS (INICIAL)]]/30</f>
        <v>10.6</v>
      </c>
      <c r="BE617" t="s">
        <v>4443</v>
      </c>
      <c r="BF617" s="29">
        <f>+[1]BD_2!E619</f>
        <v>0</v>
      </c>
      <c r="BG617" s="29">
        <f>[1]BD_2!BA619</f>
        <v>0</v>
      </c>
      <c r="BH617" s="23">
        <f>[1]BD_2!CF619</f>
        <v>0</v>
      </c>
      <c r="BI617" s="23">
        <f>+COUNTIF(Tabla3[[#This Row],[VALOR REDUCIDO]:[TOTAL TIEMPO PRORROGADO EN DÍAS
]],"&lt;&gt;0")</f>
        <v>0</v>
      </c>
      <c r="BJ617" s="23" t="str">
        <f>+[1]BD_2!CG619</f>
        <v>2 NO</v>
      </c>
      <c r="BK617" s="26" t="str">
        <f>[1]BD_2!CL619</f>
        <v>2 NO</v>
      </c>
      <c r="BL617" s="23" t="s">
        <v>98</v>
      </c>
      <c r="BM617">
        <f t="shared" si="49"/>
        <v>318</v>
      </c>
      <c r="BN617" s="36">
        <f t="shared" si="50"/>
        <v>45336</v>
      </c>
      <c r="BO617" s="36">
        <f t="shared" si="51"/>
        <v>45654</v>
      </c>
      <c r="BP617" s="37" t="e">
        <f>IF(((#REF!-$BN617)/($BO617-$BN617))&gt;=100%,100%,((#REF!-$BN617)/($BO617-$BN617)))</f>
        <v>#REF!</v>
      </c>
      <c r="BQ617" s="29">
        <f t="shared" si="47"/>
        <v>100170000</v>
      </c>
      <c r="BR617" s="23" t="e">
        <f>+IF(BK617="1 SI","FINALIZADO",IF($BO617&lt;=#REF!,"FINALIZADO","EJECUCIÓN"))</f>
        <v>#REF!</v>
      </c>
      <c r="BS617" s="23">
        <v>100170000</v>
      </c>
      <c r="BT617" s="23">
        <f>+Tabla3[[#This Row],[VALOR TOTAL DE CONTRATO (ANTES DE LIQUIDACIÓN - LIBERACIÓN DE SALDOS)]]-Tabla3[[#This Row],[RECURSO TOTALES DESEMBOLSADOS]]</f>
        <v>0</v>
      </c>
      <c r="BU617" s="66"/>
      <c r="BW617" s="23" t="s">
        <v>98</v>
      </c>
      <c r="BX617" s="23" t="str">
        <f t="shared" si="48"/>
        <v>febrero</v>
      </c>
      <c r="BY617" s="23" t="s">
        <v>113</v>
      </c>
      <c r="BZ617" s="23" t="s">
        <v>113</v>
      </c>
      <c r="CA617" s="23" t="s">
        <v>113</v>
      </c>
      <c r="CB617" t="s">
        <v>117</v>
      </c>
      <c r="CC617" t="s">
        <v>118</v>
      </c>
    </row>
    <row r="618" spans="1:81" x14ac:dyDescent="0.25">
      <c r="A618" s="23">
        <v>2024</v>
      </c>
      <c r="B618" s="25">
        <v>583</v>
      </c>
      <c r="C618" s="23" t="s">
        <v>87</v>
      </c>
      <c r="D618" t="s">
        <v>88</v>
      </c>
      <c r="E618" t="s">
        <v>89</v>
      </c>
      <c r="F618" t="s">
        <v>90</v>
      </c>
      <c r="G618" t="s">
        <v>91</v>
      </c>
      <c r="H618" s="23" t="s">
        <v>92</v>
      </c>
      <c r="I618" s="23" t="s">
        <v>119</v>
      </c>
      <c r="J618" t="s">
        <v>4444</v>
      </c>
      <c r="K618" s="23" t="s">
        <v>95</v>
      </c>
      <c r="L618" s="20" t="s">
        <v>494</v>
      </c>
      <c r="M618" s="28" t="s">
        <v>4445</v>
      </c>
      <c r="N618" s="23"/>
      <c r="O618" s="23" t="s">
        <v>98</v>
      </c>
      <c r="P618" s="20" t="s">
        <v>1514</v>
      </c>
      <c r="Q618" s="20" t="s">
        <v>1514</v>
      </c>
      <c r="R618" t="s">
        <v>4446</v>
      </c>
      <c r="S618" t="s">
        <v>4447</v>
      </c>
      <c r="T618" t="s">
        <v>4434</v>
      </c>
      <c r="U618" s="29">
        <v>76920667</v>
      </c>
      <c r="V618" s="29">
        <v>76920667</v>
      </c>
      <c r="W618" s="60">
        <v>7420000</v>
      </c>
      <c r="X618" s="60">
        <v>0</v>
      </c>
      <c r="Y618" s="23" t="s">
        <v>104</v>
      </c>
      <c r="Z618" t="s">
        <v>98</v>
      </c>
      <c r="AA618" t="s">
        <v>105</v>
      </c>
      <c r="AB618" s="30">
        <v>0</v>
      </c>
      <c r="AC618" s="30"/>
      <c r="AD618" s="30"/>
      <c r="AE618" s="24">
        <v>9024</v>
      </c>
      <c r="AF618" s="61">
        <v>45300</v>
      </c>
      <c r="AG618">
        <v>105924</v>
      </c>
      <c r="AH618" s="53">
        <v>45342</v>
      </c>
      <c r="AI618" s="32" t="s">
        <v>106</v>
      </c>
      <c r="AJ618" t="s">
        <v>1974</v>
      </c>
      <c r="AK618" s="33"/>
      <c r="AL618" t="s">
        <v>98</v>
      </c>
      <c r="AM618" s="26">
        <v>45338</v>
      </c>
      <c r="AN618" s="23" t="s">
        <v>108</v>
      </c>
      <c r="AO618" s="23" t="s">
        <v>108</v>
      </c>
      <c r="AP618" t="s">
        <v>109</v>
      </c>
      <c r="AQ618" t="s">
        <v>3471</v>
      </c>
      <c r="AR618" t="s">
        <v>3472</v>
      </c>
      <c r="AS618" t="s">
        <v>3473</v>
      </c>
      <c r="AT618" s="23">
        <v>80111600</v>
      </c>
      <c r="AU618" s="20" t="s">
        <v>4448</v>
      </c>
      <c r="AV618" s="23" t="s">
        <v>113</v>
      </c>
      <c r="AW618" s="20" t="s">
        <v>114</v>
      </c>
      <c r="AX618" s="53">
        <v>45338</v>
      </c>
      <c r="AY618" s="23" t="s">
        <v>115</v>
      </c>
      <c r="AZ618" s="53">
        <v>45338</v>
      </c>
      <c r="BA618" s="26">
        <v>45342</v>
      </c>
      <c r="BB618" s="62">
        <v>45656</v>
      </c>
      <c r="BC618" s="35">
        <f>+Tabla3[[#This Row],[FECHA TERMINACION
(INICIAL)]]-Tabla3[[#This Row],[FECHA INICIO]]</f>
        <v>314</v>
      </c>
      <c r="BD618" s="65">
        <f>+Tabla3[[#This Row],[PLAZO DE EJECUCIÓN EN DÍAS (INICIAL)]]/30</f>
        <v>10.466666666666667</v>
      </c>
      <c r="BE618" t="s">
        <v>4436</v>
      </c>
      <c r="BF618" s="29">
        <f>+[1]BD_2!E620</f>
        <v>0</v>
      </c>
      <c r="BG618" s="29">
        <f>[1]BD_2!BA620</f>
        <v>0</v>
      </c>
      <c r="BH618" s="23">
        <f>[1]BD_2!CF620</f>
        <v>0</v>
      </c>
      <c r="BI618" s="23">
        <f>+COUNTIF(Tabla3[[#This Row],[VALOR REDUCIDO]:[TOTAL TIEMPO PRORROGADO EN DÍAS
]],"&lt;&gt;0")</f>
        <v>0</v>
      </c>
      <c r="BJ618" s="23" t="str">
        <f>+[1]BD_2!CG620</f>
        <v>2 NO</v>
      </c>
      <c r="BK618" s="26" t="str">
        <f>[1]BD_2!CL620</f>
        <v>2 NO</v>
      </c>
      <c r="BL618" s="23" t="s">
        <v>98</v>
      </c>
      <c r="BM618">
        <f t="shared" si="49"/>
        <v>314</v>
      </c>
      <c r="BN618" s="36">
        <f t="shared" si="50"/>
        <v>45342</v>
      </c>
      <c r="BO618" s="36">
        <f t="shared" si="51"/>
        <v>45656</v>
      </c>
      <c r="BP618" s="37" t="e">
        <f>IF(((#REF!-$BN618)/($BO618-$BN618))&gt;=100%,100%,((#REF!-$BN618)/($BO618-$BN618)))</f>
        <v>#REF!</v>
      </c>
      <c r="BQ618" s="29">
        <f t="shared" si="47"/>
        <v>76920667</v>
      </c>
      <c r="BR618" s="23" t="e">
        <f>+IF(BK618="1 SI","FINALIZADO",IF($BO618&lt;=#REF!,"FINALIZADO","EJECUCIÓN"))</f>
        <v>#REF!</v>
      </c>
      <c r="BS618" s="23">
        <v>76920667</v>
      </c>
      <c r="BT618" s="23">
        <f>+Tabla3[[#This Row],[VALOR TOTAL DE CONTRATO (ANTES DE LIQUIDACIÓN - LIBERACIÓN DE SALDOS)]]-Tabla3[[#This Row],[RECURSO TOTALES DESEMBOLSADOS]]</f>
        <v>0</v>
      </c>
      <c r="BU618" s="66"/>
      <c r="BW618" s="23" t="s">
        <v>98</v>
      </c>
      <c r="BX618" s="23" t="str">
        <f t="shared" si="48"/>
        <v>febrero</v>
      </c>
      <c r="BY618" s="23" t="s">
        <v>113</v>
      </c>
      <c r="BZ618" s="23" t="s">
        <v>113</v>
      </c>
      <c r="CA618" s="23" t="s">
        <v>113</v>
      </c>
      <c r="CB618" t="s">
        <v>117</v>
      </c>
      <c r="CC618" t="s">
        <v>118</v>
      </c>
    </row>
    <row r="619" spans="1:81" x14ac:dyDescent="0.25">
      <c r="A619" s="23">
        <v>2024</v>
      </c>
      <c r="B619" s="25">
        <v>584</v>
      </c>
      <c r="C619" s="23" t="s">
        <v>87</v>
      </c>
      <c r="D619" t="s">
        <v>88</v>
      </c>
      <c r="E619" t="s">
        <v>89</v>
      </c>
      <c r="F619" t="s">
        <v>90</v>
      </c>
      <c r="G619" t="s">
        <v>91</v>
      </c>
      <c r="H619" s="23" t="s">
        <v>92</v>
      </c>
      <c r="I619" s="23" t="s">
        <v>119</v>
      </c>
      <c r="J619" t="s">
        <v>4449</v>
      </c>
      <c r="K619" s="23" t="s">
        <v>95</v>
      </c>
      <c r="L619" s="20" t="s">
        <v>600</v>
      </c>
      <c r="M619" s="28" t="s">
        <v>4450</v>
      </c>
      <c r="N619" s="23"/>
      <c r="O619" s="23" t="s">
        <v>98</v>
      </c>
      <c r="P619" s="20" t="s">
        <v>1514</v>
      </c>
      <c r="Q619" s="20" t="s">
        <v>1514</v>
      </c>
      <c r="R619" t="s">
        <v>4451</v>
      </c>
      <c r="S619" t="s">
        <v>4452</v>
      </c>
      <c r="T619" t="s">
        <v>4453</v>
      </c>
      <c r="U619" s="29">
        <v>84340667</v>
      </c>
      <c r="V619" s="29">
        <v>84340667</v>
      </c>
      <c r="W619" s="60">
        <v>8162000</v>
      </c>
      <c r="X619" s="60">
        <v>0</v>
      </c>
      <c r="Y619" s="23" t="s">
        <v>104</v>
      </c>
      <c r="Z619" t="s">
        <v>98</v>
      </c>
      <c r="AA619" t="s">
        <v>105</v>
      </c>
      <c r="AB619" s="30">
        <f>+Tabla3[[#This Row],[VALOR DEL CONTRATO
(EN NUMEROS)]]-Tabla3[[#This Row],[VALOR RECURSOS (MADS/FONAM)]]</f>
        <v>0</v>
      </c>
      <c r="AC619" s="30"/>
      <c r="AD619" s="30"/>
      <c r="AE619" s="24">
        <v>9024</v>
      </c>
      <c r="AF619" s="61">
        <v>45300</v>
      </c>
      <c r="AG619">
        <v>114624</v>
      </c>
      <c r="AH619" s="53">
        <v>45344</v>
      </c>
      <c r="AI619" s="32" t="s">
        <v>106</v>
      </c>
      <c r="AJ619" t="s">
        <v>1974</v>
      </c>
      <c r="AK619" s="33"/>
      <c r="AL619" t="s">
        <v>98</v>
      </c>
      <c r="AM619" s="26">
        <v>45342</v>
      </c>
      <c r="AN619" s="23" t="s">
        <v>108</v>
      </c>
      <c r="AO619" s="23" t="s">
        <v>108</v>
      </c>
      <c r="AP619" t="s">
        <v>109</v>
      </c>
      <c r="AQ619" t="s">
        <v>3681</v>
      </c>
      <c r="AR619" t="s">
        <v>3472</v>
      </c>
      <c r="AS619" t="s">
        <v>1514</v>
      </c>
      <c r="AT619" s="23">
        <v>80111600</v>
      </c>
      <c r="AU619" s="20" t="s">
        <v>4454</v>
      </c>
      <c r="AV619" s="23" t="s">
        <v>113</v>
      </c>
      <c r="AW619" s="20" t="s">
        <v>114</v>
      </c>
      <c r="AX619" s="53">
        <v>45342</v>
      </c>
      <c r="AY619" s="23" t="s">
        <v>115</v>
      </c>
      <c r="AZ619" s="53">
        <v>45342</v>
      </c>
      <c r="BA619" s="26">
        <v>45344</v>
      </c>
      <c r="BB619" s="62">
        <v>45657</v>
      </c>
      <c r="BC619" s="35">
        <f>+Tabla3[[#This Row],[FECHA TERMINACION
(INICIAL)]]-Tabla3[[#This Row],[FECHA INICIO]]</f>
        <v>313</v>
      </c>
      <c r="BD619" s="65">
        <f>+Tabla3[[#This Row],[PLAZO DE EJECUCIÓN EN DÍAS (INICIAL)]]/30</f>
        <v>10.433333333333334</v>
      </c>
      <c r="BE619" t="s">
        <v>4455</v>
      </c>
      <c r="BF619" s="29">
        <f>+[1]BD_2!E621</f>
        <v>0</v>
      </c>
      <c r="BG619" s="29">
        <f>[1]BD_2!BA621</f>
        <v>0</v>
      </c>
      <c r="BH619" s="23">
        <f>[1]BD_2!CF621</f>
        <v>0</v>
      </c>
      <c r="BI619" s="23">
        <f>+COUNTIF(Tabla3[[#This Row],[VALOR REDUCIDO]:[TOTAL TIEMPO PRORROGADO EN DÍAS
]],"&lt;&gt;0")</f>
        <v>0</v>
      </c>
      <c r="BJ619" s="23" t="str">
        <f>+[1]BD_2!CG621</f>
        <v>2 NO</v>
      </c>
      <c r="BK619" s="26" t="str">
        <f>[1]BD_2!CL621</f>
        <v>2 NO</v>
      </c>
      <c r="BL619" s="23" t="s">
        <v>98</v>
      </c>
      <c r="BM619">
        <f t="shared" si="49"/>
        <v>313</v>
      </c>
      <c r="BN619" s="36">
        <f t="shared" si="50"/>
        <v>45344</v>
      </c>
      <c r="BO619" s="36">
        <f t="shared" si="51"/>
        <v>45657</v>
      </c>
      <c r="BP619" s="37" t="e">
        <f>IF(((#REF!-$BN619)/($BO619-$BN619))&gt;=100%,100%,((#REF!-$BN619)/($BO619-$BN619)))</f>
        <v>#REF!</v>
      </c>
      <c r="BQ619" s="29">
        <f t="shared" si="47"/>
        <v>84340667</v>
      </c>
      <c r="BR619" s="23" t="e">
        <f>+IF(BK619="1 SI","FINALIZADO",IF($BO619&lt;=#REF!,"FINALIZADO","EJECUCIÓN"))</f>
        <v>#REF!</v>
      </c>
      <c r="BS619" s="23">
        <v>84068600</v>
      </c>
      <c r="BT619" s="23">
        <f>+Tabla3[[#This Row],[VALOR TOTAL DE CONTRATO (ANTES DE LIQUIDACIÓN - LIBERACIÓN DE SALDOS)]]-Tabla3[[#This Row],[RECURSO TOTALES DESEMBOLSADOS]]</f>
        <v>272067</v>
      </c>
      <c r="BU619" s="66"/>
      <c r="BW619" s="23" t="s">
        <v>98</v>
      </c>
      <c r="BX619" s="23" t="str">
        <f t="shared" si="48"/>
        <v>febrero</v>
      </c>
      <c r="BY619" s="23" t="s">
        <v>113</v>
      </c>
      <c r="BZ619" s="23" t="s">
        <v>113</v>
      </c>
      <c r="CA619" s="23" t="s">
        <v>113</v>
      </c>
      <c r="CB619" t="s">
        <v>117</v>
      </c>
      <c r="CC619" t="s">
        <v>118</v>
      </c>
    </row>
    <row r="620" spans="1:81" x14ac:dyDescent="0.25">
      <c r="A620" s="23">
        <v>2024</v>
      </c>
      <c r="B620" s="25">
        <v>585</v>
      </c>
      <c r="C620" s="23" t="s">
        <v>87</v>
      </c>
      <c r="D620" t="s">
        <v>88</v>
      </c>
      <c r="E620" t="s">
        <v>89</v>
      </c>
      <c r="F620" t="s">
        <v>90</v>
      </c>
      <c r="G620" t="s">
        <v>91</v>
      </c>
      <c r="H620" s="23" t="s">
        <v>92</v>
      </c>
      <c r="I620" s="23" t="s">
        <v>119</v>
      </c>
      <c r="J620" t="s">
        <v>4456</v>
      </c>
      <c r="K620" s="23" t="s">
        <v>95</v>
      </c>
      <c r="L620" s="20" t="s">
        <v>130</v>
      </c>
      <c r="M620" s="28" t="s">
        <v>4457</v>
      </c>
      <c r="N620" s="23"/>
      <c r="O620" s="23" t="s">
        <v>98</v>
      </c>
      <c r="P620" s="20" t="s">
        <v>1514</v>
      </c>
      <c r="Q620" s="20" t="s">
        <v>1514</v>
      </c>
      <c r="R620" t="s">
        <v>4458</v>
      </c>
      <c r="S620" t="s">
        <v>4459</v>
      </c>
      <c r="T620" t="s">
        <v>4460</v>
      </c>
      <c r="U620" s="29">
        <v>97944000</v>
      </c>
      <c r="V620" s="29">
        <v>97944000</v>
      </c>
      <c r="W620" s="60">
        <v>9540000</v>
      </c>
      <c r="X620" s="60">
        <v>0</v>
      </c>
      <c r="Y620" s="23" t="s">
        <v>104</v>
      </c>
      <c r="Z620" t="s">
        <v>98</v>
      </c>
      <c r="AA620" t="s">
        <v>105</v>
      </c>
      <c r="AB620" s="30">
        <f>+Tabla3[[#This Row],[VALOR DEL CONTRATO
(EN NUMEROS)]]-Tabla3[[#This Row],[VALOR RECURSOS (MADS/FONAM)]]</f>
        <v>0</v>
      </c>
      <c r="AC620" s="30"/>
      <c r="AD620" s="30"/>
      <c r="AE620" s="24">
        <v>9024</v>
      </c>
      <c r="AF620" s="61">
        <v>45300</v>
      </c>
      <c r="AG620">
        <v>117624</v>
      </c>
      <c r="AH620" s="53">
        <v>45649</v>
      </c>
      <c r="AI620" s="32" t="s">
        <v>106</v>
      </c>
      <c r="AJ620" t="s">
        <v>1974</v>
      </c>
      <c r="AK620" s="33"/>
      <c r="AL620" t="s">
        <v>98</v>
      </c>
      <c r="AM620" s="26">
        <v>45344</v>
      </c>
      <c r="AN620" s="23" t="s">
        <v>108</v>
      </c>
      <c r="AO620" s="23" t="s">
        <v>108</v>
      </c>
      <c r="AP620" t="s">
        <v>109</v>
      </c>
      <c r="AQ620" t="s">
        <v>3858</v>
      </c>
      <c r="AR620" t="s">
        <v>1731</v>
      </c>
      <c r="AS620" t="s">
        <v>1514</v>
      </c>
      <c r="AT620" s="23">
        <v>80111600</v>
      </c>
      <c r="AU620" s="20" t="s">
        <v>4461</v>
      </c>
      <c r="AV620" s="23" t="s">
        <v>113</v>
      </c>
      <c r="AW620" s="20" t="s">
        <v>114</v>
      </c>
      <c r="AX620" s="53">
        <v>45527</v>
      </c>
      <c r="AY620" s="23" t="s">
        <v>115</v>
      </c>
      <c r="AZ620" s="53">
        <v>45527</v>
      </c>
      <c r="BA620" s="26">
        <v>45345</v>
      </c>
      <c r="BB620" s="62">
        <v>45656</v>
      </c>
      <c r="BC620" s="35">
        <f>+Tabla3[[#This Row],[FECHA TERMINACION
(INICIAL)]]-Tabla3[[#This Row],[FECHA INICIO]]</f>
        <v>311</v>
      </c>
      <c r="BD620" s="65">
        <f>+Tabla3[[#This Row],[PLAZO DE EJECUCIÓN EN DÍAS (INICIAL)]]/30</f>
        <v>10.366666666666667</v>
      </c>
      <c r="BE620" t="s">
        <v>4462</v>
      </c>
      <c r="BF620" s="29">
        <f>+[1]BD_2!E622</f>
        <v>0</v>
      </c>
      <c r="BG620" s="29">
        <f>[1]BD_2!BA622</f>
        <v>0</v>
      </c>
      <c r="BH620" s="23">
        <f>[1]BD_2!CF622</f>
        <v>0</v>
      </c>
      <c r="BI620" s="23">
        <f>+COUNTIF(Tabla3[[#This Row],[VALOR REDUCIDO]:[TOTAL TIEMPO PRORROGADO EN DÍAS
]],"&lt;&gt;0")</f>
        <v>0</v>
      </c>
      <c r="BJ620" s="23" t="str">
        <f>+[1]BD_2!CG622</f>
        <v>2 NO</v>
      </c>
      <c r="BK620" s="26" t="str">
        <f>[1]BD_2!CL622</f>
        <v>2 NO</v>
      </c>
      <c r="BL620" s="23" t="s">
        <v>98</v>
      </c>
      <c r="BM620">
        <f t="shared" si="49"/>
        <v>311</v>
      </c>
      <c r="BN620" s="36">
        <f t="shared" si="50"/>
        <v>45345</v>
      </c>
      <c r="BO620" s="36">
        <f t="shared" si="51"/>
        <v>45656</v>
      </c>
      <c r="BP620" s="37" t="e">
        <f>IF(((#REF!-$BN620)/($BO620-$BN620))&gt;=100%,100%,((#REF!-$BN620)/($BO620-$BN620)))</f>
        <v>#REF!</v>
      </c>
      <c r="BQ620" s="29">
        <f t="shared" si="47"/>
        <v>97944000</v>
      </c>
      <c r="BR620" s="23" t="e">
        <f>+IF(BK620="1 SI","FINALIZADO",IF($BO620&lt;=#REF!,"FINALIZADO","EJECUCIÓN"))</f>
        <v>#REF!</v>
      </c>
      <c r="BS620" s="23">
        <v>97944000</v>
      </c>
      <c r="BT620" s="23">
        <f>+Tabla3[[#This Row],[VALOR TOTAL DE CONTRATO (ANTES DE LIQUIDACIÓN - LIBERACIÓN DE SALDOS)]]-Tabla3[[#This Row],[RECURSO TOTALES DESEMBOLSADOS]]</f>
        <v>0</v>
      </c>
      <c r="BU620" s="66"/>
      <c r="BW620" s="23" t="s">
        <v>98</v>
      </c>
      <c r="BX620" s="23" t="str">
        <f t="shared" si="48"/>
        <v>febrero</v>
      </c>
      <c r="BY620" s="23" t="s">
        <v>113</v>
      </c>
      <c r="BZ620" s="23" t="s">
        <v>113</v>
      </c>
      <c r="CA620" s="23" t="s">
        <v>113</v>
      </c>
      <c r="CB620" t="s">
        <v>117</v>
      </c>
      <c r="CC620" t="s">
        <v>118</v>
      </c>
    </row>
    <row r="621" spans="1:81" x14ac:dyDescent="0.25">
      <c r="A621" s="23">
        <v>2024</v>
      </c>
      <c r="B621" s="25">
        <v>586</v>
      </c>
      <c r="C621" s="23" t="s">
        <v>87</v>
      </c>
      <c r="D621" t="s">
        <v>88</v>
      </c>
      <c r="E621" t="s">
        <v>89</v>
      </c>
      <c r="F621" t="s">
        <v>90</v>
      </c>
      <c r="G621" t="s">
        <v>91</v>
      </c>
      <c r="H621" s="23" t="s">
        <v>92</v>
      </c>
      <c r="I621" s="23" t="s">
        <v>119</v>
      </c>
      <c r="J621" t="s">
        <v>4463</v>
      </c>
      <c r="K621" s="23" t="s">
        <v>95</v>
      </c>
      <c r="L621" s="20" t="s">
        <v>2096</v>
      </c>
      <c r="M621" s="28" t="s">
        <v>4464</v>
      </c>
      <c r="N621" s="23"/>
      <c r="O621" s="23" t="s">
        <v>98</v>
      </c>
      <c r="P621" s="20" t="s">
        <v>1514</v>
      </c>
      <c r="Q621" s="20" t="s">
        <v>1514</v>
      </c>
      <c r="R621" t="s">
        <v>4465</v>
      </c>
      <c r="S621" t="s">
        <v>4466</v>
      </c>
      <c r="T621" t="s">
        <v>4467</v>
      </c>
      <c r="U621" s="29">
        <v>76426000</v>
      </c>
      <c r="V621" s="29">
        <v>76426000</v>
      </c>
      <c r="W621" s="60">
        <v>7420000</v>
      </c>
      <c r="X621" s="60">
        <v>0</v>
      </c>
      <c r="Y621" s="23" t="s">
        <v>104</v>
      </c>
      <c r="Z621" t="s">
        <v>98</v>
      </c>
      <c r="AA621" t="s">
        <v>105</v>
      </c>
      <c r="AB621" s="30">
        <f>+Tabla3[[#This Row],[VALOR DEL CONTRATO
(EN NUMEROS)]]-Tabla3[[#This Row],[VALOR RECURSOS (MADS/FONAM)]]</f>
        <v>0</v>
      </c>
      <c r="AC621" s="30"/>
      <c r="AD621" s="30"/>
      <c r="AE621" s="24">
        <v>9024</v>
      </c>
      <c r="AF621" s="61">
        <v>45300</v>
      </c>
      <c r="AG621">
        <v>114424</v>
      </c>
      <c r="AH621" s="53">
        <v>45344</v>
      </c>
      <c r="AI621" s="32" t="s">
        <v>106</v>
      </c>
      <c r="AJ621" t="s">
        <v>1974</v>
      </c>
      <c r="AK621" s="33"/>
      <c r="AL621" t="s">
        <v>98</v>
      </c>
      <c r="AM621" s="26">
        <v>45343</v>
      </c>
      <c r="AN621" s="23" t="s">
        <v>108</v>
      </c>
      <c r="AO621" s="23" t="s">
        <v>108</v>
      </c>
      <c r="AP621" t="s">
        <v>109</v>
      </c>
      <c r="AQ621" t="s">
        <v>3471</v>
      </c>
      <c r="AR621" t="s">
        <v>3472</v>
      </c>
      <c r="AS621" t="s">
        <v>3473</v>
      </c>
      <c r="AT621" s="23">
        <v>80111600</v>
      </c>
      <c r="AU621" s="20" t="s">
        <v>4468</v>
      </c>
      <c r="AV621" s="23" t="s">
        <v>113</v>
      </c>
      <c r="AW621" s="20" t="s">
        <v>114</v>
      </c>
      <c r="AX621" s="53">
        <v>45343</v>
      </c>
      <c r="AY621" s="23" t="s">
        <v>115</v>
      </c>
      <c r="AZ621" s="53">
        <v>45343</v>
      </c>
      <c r="BA621" s="26">
        <v>45344</v>
      </c>
      <c r="BB621" s="62">
        <v>45656</v>
      </c>
      <c r="BC621" s="35">
        <f>+Tabla3[[#This Row],[FECHA TERMINACION
(INICIAL)]]-Tabla3[[#This Row],[FECHA INICIO]]</f>
        <v>312</v>
      </c>
      <c r="BD621" s="65">
        <f>+Tabla3[[#This Row],[PLAZO DE EJECUCIÓN EN DÍAS (INICIAL)]]/30</f>
        <v>10.4</v>
      </c>
      <c r="BE621" t="s">
        <v>4469</v>
      </c>
      <c r="BF621" s="29">
        <f>+[1]BD_2!E623</f>
        <v>0</v>
      </c>
      <c r="BG621" s="29">
        <f>[1]BD_2!BA623</f>
        <v>0</v>
      </c>
      <c r="BH621" s="23">
        <f>[1]BD_2!CF623</f>
        <v>0</v>
      </c>
      <c r="BI621" s="23">
        <f>+COUNTIF(Tabla3[[#This Row],[VALOR REDUCIDO]:[TOTAL TIEMPO PRORROGADO EN DÍAS
]],"&lt;&gt;0")</f>
        <v>0</v>
      </c>
      <c r="BJ621" s="23" t="str">
        <f>+[1]BD_2!CG623</f>
        <v>2 NO</v>
      </c>
      <c r="BK621" s="26" t="str">
        <f>[1]BD_2!CL623</f>
        <v>2 NO</v>
      </c>
      <c r="BL621" s="23" t="s">
        <v>98</v>
      </c>
      <c r="BM621">
        <f t="shared" si="49"/>
        <v>312</v>
      </c>
      <c r="BN621" s="36">
        <f t="shared" si="50"/>
        <v>45344</v>
      </c>
      <c r="BO621" s="36">
        <f t="shared" si="51"/>
        <v>45656</v>
      </c>
      <c r="BP621" s="37" t="e">
        <f>IF(((#REF!-$BN621)/($BO621-$BN621))&gt;=100%,100%,((#REF!-$BN621)/($BO621-$BN621)))</f>
        <v>#REF!</v>
      </c>
      <c r="BQ621" s="29">
        <f t="shared" si="47"/>
        <v>76426000</v>
      </c>
      <c r="BR621" s="23" t="e">
        <f>+IF(BK621="1 SI","FINALIZADO",IF($BO621&lt;=#REF!,"FINALIZADO","EJECUCIÓN"))</f>
        <v>#REF!</v>
      </c>
      <c r="BS621" s="23">
        <v>76426000</v>
      </c>
      <c r="BT621" s="23">
        <f>+Tabla3[[#This Row],[VALOR TOTAL DE CONTRATO (ANTES DE LIQUIDACIÓN - LIBERACIÓN DE SALDOS)]]-Tabla3[[#This Row],[RECURSO TOTALES DESEMBOLSADOS]]</f>
        <v>0</v>
      </c>
      <c r="BU621" s="66"/>
      <c r="BW621" s="23" t="s">
        <v>98</v>
      </c>
      <c r="BX621" s="23" t="str">
        <f t="shared" si="48"/>
        <v>febrero</v>
      </c>
      <c r="BY621" s="23" t="s">
        <v>113</v>
      </c>
      <c r="BZ621" s="23" t="s">
        <v>113</v>
      </c>
      <c r="CA621" s="23" t="s">
        <v>113</v>
      </c>
      <c r="CB621" t="s">
        <v>117</v>
      </c>
      <c r="CC621" t="s">
        <v>118</v>
      </c>
    </row>
    <row r="622" spans="1:81" x14ac:dyDescent="0.25">
      <c r="A622" s="23">
        <v>2024</v>
      </c>
      <c r="B622" s="25">
        <v>587</v>
      </c>
      <c r="C622" s="23" t="s">
        <v>87</v>
      </c>
      <c r="D622" t="s">
        <v>88</v>
      </c>
      <c r="E622" t="s">
        <v>89</v>
      </c>
      <c r="F622" t="s">
        <v>90</v>
      </c>
      <c r="G622" t="s">
        <v>91</v>
      </c>
      <c r="H622" s="23" t="s">
        <v>92</v>
      </c>
      <c r="I622" s="23" t="s">
        <v>119</v>
      </c>
      <c r="J622" t="s">
        <v>4470</v>
      </c>
      <c r="K622" s="23" t="s">
        <v>95</v>
      </c>
      <c r="L622" s="20" t="s">
        <v>2850</v>
      </c>
      <c r="M622" s="28" t="s">
        <v>4471</v>
      </c>
      <c r="N622" s="23"/>
      <c r="O622" s="23" t="s">
        <v>98</v>
      </c>
      <c r="P622" s="20" t="s">
        <v>460</v>
      </c>
      <c r="Q622" s="20" t="s">
        <v>460</v>
      </c>
      <c r="R622" t="s">
        <v>4472</v>
      </c>
      <c r="S622" t="s">
        <v>4473</v>
      </c>
      <c r="T622" t="s">
        <v>4474</v>
      </c>
      <c r="U622" s="29">
        <v>99750000</v>
      </c>
      <c r="V622" s="29">
        <v>99750000</v>
      </c>
      <c r="W622" s="60">
        <v>9500000</v>
      </c>
      <c r="X622" s="60">
        <v>0</v>
      </c>
      <c r="Y622" s="23" t="s">
        <v>104</v>
      </c>
      <c r="Z622" t="s">
        <v>98</v>
      </c>
      <c r="AA622" t="s">
        <v>105</v>
      </c>
      <c r="AB622" s="30">
        <f>+Tabla3[[#This Row],[VALOR DEL CONTRATO
(EN NUMEROS)]]-Tabla3[[#This Row],[VALOR RECURSOS (MADS/FONAM)]]</f>
        <v>0</v>
      </c>
      <c r="AC622" s="30"/>
      <c r="AD622" s="30"/>
      <c r="AE622" s="24">
        <v>5124</v>
      </c>
      <c r="AF622" s="61">
        <v>45294</v>
      </c>
      <c r="AG622">
        <v>97024</v>
      </c>
      <c r="AH622" s="53">
        <v>45337</v>
      </c>
      <c r="AI622" s="32" t="s">
        <v>106</v>
      </c>
      <c r="AJ622" t="s">
        <v>1304</v>
      </c>
      <c r="AK622" s="33"/>
      <c r="AL622" t="s">
        <v>98</v>
      </c>
      <c r="AM622" s="26">
        <v>45335</v>
      </c>
      <c r="AN622" s="23" t="s">
        <v>108</v>
      </c>
      <c r="AO622" s="23" t="s">
        <v>108</v>
      </c>
      <c r="AP622" t="s">
        <v>109</v>
      </c>
      <c r="AQ622" t="s">
        <v>465</v>
      </c>
      <c r="AR622" t="s">
        <v>466</v>
      </c>
      <c r="AS622" t="s">
        <v>467</v>
      </c>
      <c r="AT622" s="23">
        <v>80111600</v>
      </c>
      <c r="AU622" s="20" t="s">
        <v>4475</v>
      </c>
      <c r="AV622" s="23" t="s">
        <v>113</v>
      </c>
      <c r="AW622" s="20" t="s">
        <v>114</v>
      </c>
      <c r="AX622" s="53">
        <v>45336</v>
      </c>
      <c r="AY622" s="23" t="s">
        <v>115</v>
      </c>
      <c r="AZ622" s="53">
        <v>45336</v>
      </c>
      <c r="BA622" s="26">
        <v>45337</v>
      </c>
      <c r="BB622" s="62">
        <v>45655</v>
      </c>
      <c r="BC622" s="35">
        <f>+Tabla3[[#This Row],[FECHA TERMINACION
(INICIAL)]]-Tabla3[[#This Row],[FECHA INICIO]]</f>
        <v>318</v>
      </c>
      <c r="BD622" s="65">
        <f>+Tabla3[[#This Row],[PLAZO DE EJECUCIÓN EN DÍAS (INICIAL)]]/30</f>
        <v>10.6</v>
      </c>
      <c r="BE622" t="s">
        <v>4476</v>
      </c>
      <c r="BF622" s="29">
        <f>+[1]BD_2!E624</f>
        <v>0</v>
      </c>
      <c r="BG622" s="29">
        <f>[1]BD_2!BA624</f>
        <v>0</v>
      </c>
      <c r="BH622" s="23">
        <f>[1]BD_2!CF624</f>
        <v>0</v>
      </c>
      <c r="BI622" s="23">
        <f>+COUNTIF(Tabla3[[#This Row],[VALOR REDUCIDO]:[TOTAL TIEMPO PRORROGADO EN DÍAS
]],"&lt;&gt;0")</f>
        <v>0</v>
      </c>
      <c r="BJ622" s="23" t="str">
        <f>+[1]BD_2!CG624</f>
        <v>2 NO</v>
      </c>
      <c r="BK622" s="26" t="str">
        <f>[1]BD_2!CL624</f>
        <v>2 NO</v>
      </c>
      <c r="BL622" s="23" t="s">
        <v>98</v>
      </c>
      <c r="BM622">
        <f t="shared" si="49"/>
        <v>318</v>
      </c>
      <c r="BN622" s="36">
        <f t="shared" si="50"/>
        <v>45337</v>
      </c>
      <c r="BO622" s="36">
        <f t="shared" si="51"/>
        <v>45655</v>
      </c>
      <c r="BP622" s="37" t="e">
        <f>IF(((#REF!-$BN622)/($BO622-$BN622))&gt;=100%,100%,((#REF!-$BN622)/($BO622-$BN622)))</f>
        <v>#REF!</v>
      </c>
      <c r="BQ622" s="29">
        <f t="shared" si="47"/>
        <v>99750000</v>
      </c>
      <c r="BR622" s="23" t="e">
        <f>+IF(BK622="1 SI","FINALIZADO",IF($BO622&lt;=#REF!,"FINALIZADO","EJECUCIÓN"))</f>
        <v>#REF!</v>
      </c>
      <c r="BS622" s="23">
        <v>99750000</v>
      </c>
      <c r="BT622" s="23">
        <f>+Tabla3[[#This Row],[VALOR TOTAL DE CONTRATO (ANTES DE LIQUIDACIÓN - LIBERACIÓN DE SALDOS)]]-Tabla3[[#This Row],[RECURSO TOTALES DESEMBOLSADOS]]</f>
        <v>0</v>
      </c>
      <c r="BU622" s="66"/>
      <c r="BW622" s="23" t="s">
        <v>98</v>
      </c>
      <c r="BX622" s="23" t="str">
        <f t="shared" si="48"/>
        <v>febrero</v>
      </c>
      <c r="BY622" s="23" t="s">
        <v>113</v>
      </c>
      <c r="BZ622" s="23" t="s">
        <v>113</v>
      </c>
      <c r="CA622" s="23" t="s">
        <v>113</v>
      </c>
      <c r="CB622" t="s">
        <v>117</v>
      </c>
      <c r="CC622" t="s">
        <v>118</v>
      </c>
    </row>
    <row r="623" spans="1:81" x14ac:dyDescent="0.25">
      <c r="A623" s="23">
        <v>2024</v>
      </c>
      <c r="B623" s="25">
        <v>588</v>
      </c>
      <c r="C623" s="23" t="s">
        <v>87</v>
      </c>
      <c r="D623" t="s">
        <v>88</v>
      </c>
      <c r="E623" t="s">
        <v>89</v>
      </c>
      <c r="F623" t="s">
        <v>90</v>
      </c>
      <c r="G623" t="s">
        <v>91</v>
      </c>
      <c r="H623" s="23" t="s">
        <v>92</v>
      </c>
      <c r="I623" s="23" t="s">
        <v>119</v>
      </c>
      <c r="J623" t="s">
        <v>4477</v>
      </c>
      <c r="K623" s="23" t="s">
        <v>95</v>
      </c>
      <c r="L623" s="20" t="s">
        <v>643</v>
      </c>
      <c r="M623" s="28" t="s">
        <v>4478</v>
      </c>
      <c r="N623" s="23"/>
      <c r="O623" s="23" t="s">
        <v>98</v>
      </c>
      <c r="P623" s="20" t="s">
        <v>460</v>
      </c>
      <c r="Q623" s="20" t="s">
        <v>460</v>
      </c>
      <c r="R623" t="s">
        <v>4479</v>
      </c>
      <c r="S623" t="s">
        <v>4480</v>
      </c>
      <c r="T623" s="29" t="s">
        <v>4481</v>
      </c>
      <c r="U623" s="29">
        <v>115500000</v>
      </c>
      <c r="V623" s="29">
        <v>115500000</v>
      </c>
      <c r="W623" s="60">
        <v>11000000</v>
      </c>
      <c r="X623" s="60">
        <v>0</v>
      </c>
      <c r="Y623" s="23" t="s">
        <v>104</v>
      </c>
      <c r="Z623" t="s">
        <v>98</v>
      </c>
      <c r="AA623" t="s">
        <v>105</v>
      </c>
      <c r="AB623" s="30">
        <f>+Tabla3[[#This Row],[VALOR DEL CONTRATO
(EN NUMEROS)]]-Tabla3[[#This Row],[VALOR RECURSOS (MADS/FONAM)]]</f>
        <v>0</v>
      </c>
      <c r="AC623" s="30"/>
      <c r="AD623" s="30"/>
      <c r="AE623" s="24">
        <v>4924</v>
      </c>
      <c r="AF623" s="61">
        <v>45294</v>
      </c>
      <c r="AG623">
        <v>96624</v>
      </c>
      <c r="AH623" s="53">
        <v>45337</v>
      </c>
      <c r="AI623" s="32" t="s">
        <v>106</v>
      </c>
      <c r="AJ623" t="s">
        <v>1304</v>
      </c>
      <c r="AK623" s="33"/>
      <c r="AL623" t="s">
        <v>98</v>
      </c>
      <c r="AM623" s="26">
        <v>45336</v>
      </c>
      <c r="AN623" s="23" t="s">
        <v>108</v>
      </c>
      <c r="AO623" s="23" t="s">
        <v>108</v>
      </c>
      <c r="AP623" t="s">
        <v>109</v>
      </c>
      <c r="AQ623" t="s">
        <v>465</v>
      </c>
      <c r="AR623" t="s">
        <v>466</v>
      </c>
      <c r="AS623" t="s">
        <v>467</v>
      </c>
      <c r="AT623" s="23">
        <v>80111600</v>
      </c>
      <c r="AU623" s="20" t="s">
        <v>4482</v>
      </c>
      <c r="AV623" s="23" t="s">
        <v>113</v>
      </c>
      <c r="AW623" s="20" t="s">
        <v>114</v>
      </c>
      <c r="AX623" s="53">
        <v>45336</v>
      </c>
      <c r="AY623" s="23" t="s">
        <v>115</v>
      </c>
      <c r="AZ623" s="53">
        <v>45336</v>
      </c>
      <c r="BA623" s="26">
        <v>45337</v>
      </c>
      <c r="BB623" s="62">
        <v>45655</v>
      </c>
      <c r="BC623" s="35">
        <f>+Tabla3[[#This Row],[FECHA TERMINACION
(INICIAL)]]-Tabla3[[#This Row],[FECHA INICIO]]</f>
        <v>318</v>
      </c>
      <c r="BD623" s="65">
        <f>+Tabla3[[#This Row],[PLAZO DE EJECUCIÓN EN DÍAS (INICIAL)]]/30</f>
        <v>10.6</v>
      </c>
      <c r="BE623" t="s">
        <v>3942</v>
      </c>
      <c r="BF623" s="29">
        <f>+[1]BD_2!E625</f>
        <v>0</v>
      </c>
      <c r="BG623" s="29">
        <f>[1]BD_2!BA625</f>
        <v>0</v>
      </c>
      <c r="BH623" s="23">
        <f>[1]BD_2!CF625</f>
        <v>0</v>
      </c>
      <c r="BI623" s="23">
        <f>+COUNTIF(Tabla3[[#This Row],[VALOR REDUCIDO]:[TOTAL TIEMPO PRORROGADO EN DÍAS
]],"&lt;&gt;0")</f>
        <v>0</v>
      </c>
      <c r="BJ623" s="23" t="str">
        <f>+[1]BD_2!CG625</f>
        <v>2 NO</v>
      </c>
      <c r="BK623" s="26" t="str">
        <f>[1]BD_2!CL625</f>
        <v>2 NO</v>
      </c>
      <c r="BL623" s="23" t="s">
        <v>98</v>
      </c>
      <c r="BM623">
        <f t="shared" si="49"/>
        <v>318</v>
      </c>
      <c r="BN623" s="36">
        <f t="shared" si="50"/>
        <v>45337</v>
      </c>
      <c r="BO623" s="36">
        <f t="shared" si="51"/>
        <v>45655</v>
      </c>
      <c r="BP623" s="37" t="e">
        <f>IF(((#REF!-$BN623)/($BO623-$BN623))&gt;=100%,100%,((#REF!-$BN623)/($BO623-$BN623)))</f>
        <v>#REF!</v>
      </c>
      <c r="BQ623" s="29">
        <f t="shared" si="47"/>
        <v>115500000</v>
      </c>
      <c r="BR623" s="23" t="e">
        <f>+IF(BK623="1 SI","FINALIZADO",IF($BO623&lt;=#REF!,"FINALIZADO","EJECUCIÓN"))</f>
        <v>#REF!</v>
      </c>
      <c r="BS623" s="23">
        <v>115500000</v>
      </c>
      <c r="BT623" s="23">
        <f>+Tabla3[[#This Row],[VALOR TOTAL DE CONTRATO (ANTES DE LIQUIDACIÓN - LIBERACIÓN DE SALDOS)]]-Tabla3[[#This Row],[RECURSO TOTALES DESEMBOLSADOS]]</f>
        <v>0</v>
      </c>
      <c r="BU623" s="66"/>
      <c r="BW623" s="23" t="s">
        <v>98</v>
      </c>
      <c r="BX623" s="23" t="str">
        <f t="shared" si="48"/>
        <v>febrero</v>
      </c>
      <c r="BY623" s="23" t="s">
        <v>113</v>
      </c>
      <c r="BZ623" s="23" t="s">
        <v>113</v>
      </c>
      <c r="CA623" s="23" t="s">
        <v>113</v>
      </c>
      <c r="CB623" t="s">
        <v>117</v>
      </c>
      <c r="CC623" t="s">
        <v>118</v>
      </c>
    </row>
    <row r="624" spans="1:81" x14ac:dyDescent="0.25">
      <c r="A624" s="23">
        <v>2024</v>
      </c>
      <c r="B624" s="25">
        <v>589</v>
      </c>
      <c r="C624" s="23" t="s">
        <v>87</v>
      </c>
      <c r="D624" t="s">
        <v>88</v>
      </c>
      <c r="E624" t="s">
        <v>89</v>
      </c>
      <c r="F624" t="s">
        <v>90</v>
      </c>
      <c r="G624" t="s">
        <v>91</v>
      </c>
      <c r="H624" s="23" t="s">
        <v>92</v>
      </c>
      <c r="I624" s="23" t="s">
        <v>119</v>
      </c>
      <c r="J624" t="s">
        <v>4483</v>
      </c>
      <c r="K624" s="23" t="s">
        <v>95</v>
      </c>
      <c r="L624" s="20" t="s">
        <v>1197</v>
      </c>
      <c r="M624" s="28" t="s">
        <v>4484</v>
      </c>
      <c r="N624" s="23"/>
      <c r="O624" s="23" t="s">
        <v>98</v>
      </c>
      <c r="P624" s="20" t="s">
        <v>460</v>
      </c>
      <c r="Q624" s="20" t="s">
        <v>460</v>
      </c>
      <c r="R624" t="s">
        <v>4485</v>
      </c>
      <c r="S624" t="s">
        <v>4486</v>
      </c>
      <c r="T624" s="29" t="s">
        <v>4487</v>
      </c>
      <c r="U624" s="29">
        <v>63000000</v>
      </c>
      <c r="V624" s="29">
        <v>63000000</v>
      </c>
      <c r="W624" s="60">
        <v>6000000</v>
      </c>
      <c r="X624" s="60">
        <v>0</v>
      </c>
      <c r="Y624" s="23" t="s">
        <v>104</v>
      </c>
      <c r="Z624" t="s">
        <v>98</v>
      </c>
      <c r="AA624" t="s">
        <v>105</v>
      </c>
      <c r="AB624" s="30">
        <f>+Tabla3[[#This Row],[VALOR DEL CONTRATO
(EN NUMEROS)]]-Tabla3[[#This Row],[VALOR RECURSOS (MADS/FONAM)]]</f>
        <v>0</v>
      </c>
      <c r="AC624" s="30"/>
      <c r="AD624" s="30"/>
      <c r="AE624" s="24">
        <v>4324</v>
      </c>
      <c r="AF624" s="61">
        <v>45294</v>
      </c>
      <c r="AG624">
        <v>92924</v>
      </c>
      <c r="AH624" s="53">
        <v>45336</v>
      </c>
      <c r="AI624" s="32" t="s">
        <v>106</v>
      </c>
      <c r="AJ624" t="s">
        <v>464</v>
      </c>
      <c r="AK624" s="33"/>
      <c r="AL624" t="s">
        <v>98</v>
      </c>
      <c r="AM624" s="26">
        <v>45335</v>
      </c>
      <c r="AN624" s="23" t="s">
        <v>108</v>
      </c>
      <c r="AO624" s="23" t="s">
        <v>108</v>
      </c>
      <c r="AP624" t="s">
        <v>109</v>
      </c>
      <c r="AQ624" t="s">
        <v>465</v>
      </c>
      <c r="AR624" t="s">
        <v>466</v>
      </c>
      <c r="AS624" t="s">
        <v>467</v>
      </c>
      <c r="AT624" s="23">
        <v>80111600</v>
      </c>
      <c r="AU624" s="20" t="s">
        <v>4488</v>
      </c>
      <c r="AV624" s="23" t="s">
        <v>113</v>
      </c>
      <c r="AW624" s="20" t="s">
        <v>114</v>
      </c>
      <c r="AX624" s="53">
        <v>45335</v>
      </c>
      <c r="AY624" s="23" t="s">
        <v>115</v>
      </c>
      <c r="AZ624" s="53">
        <v>45335</v>
      </c>
      <c r="BA624" s="26">
        <v>45336</v>
      </c>
      <c r="BB624" s="62">
        <v>45654</v>
      </c>
      <c r="BC624" s="35">
        <f>+Tabla3[[#This Row],[FECHA TERMINACION
(INICIAL)]]-Tabla3[[#This Row],[FECHA INICIO]]</f>
        <v>318</v>
      </c>
      <c r="BD624" s="65">
        <f>+Tabla3[[#This Row],[PLAZO DE EJECUCIÓN EN DÍAS (INICIAL)]]/30</f>
        <v>10.6</v>
      </c>
      <c r="BE624" t="s">
        <v>3660</v>
      </c>
      <c r="BF624" s="29">
        <f>+[1]BD_2!E626</f>
        <v>0</v>
      </c>
      <c r="BG624" s="29">
        <f>[1]BD_2!BA626</f>
        <v>0</v>
      </c>
      <c r="BH624" s="23">
        <f>[1]BD_2!CF626</f>
        <v>0</v>
      </c>
      <c r="BI624" s="23">
        <f>+COUNTIF(Tabla3[[#This Row],[VALOR REDUCIDO]:[TOTAL TIEMPO PRORROGADO EN DÍAS
]],"&lt;&gt;0")</f>
        <v>0</v>
      </c>
      <c r="BJ624" s="23" t="str">
        <f>+[1]BD_2!CG626</f>
        <v>2 NO</v>
      </c>
      <c r="BK624" s="26" t="str">
        <f>[1]BD_2!CL626</f>
        <v>1 SI</v>
      </c>
      <c r="BL624" s="23" t="s">
        <v>98</v>
      </c>
      <c r="BM624">
        <f t="shared" si="49"/>
        <v>318</v>
      </c>
      <c r="BN624" s="36">
        <f t="shared" si="50"/>
        <v>45336</v>
      </c>
      <c r="BO624" s="36">
        <f t="shared" si="51"/>
        <v>45654</v>
      </c>
      <c r="BP624" s="37" t="e">
        <f>IF(((#REF!-$BN624)/($BO624-$BN624))&gt;=100%,100%,((#REF!-$BN624)/($BO624-$BN624)))</f>
        <v>#REF!</v>
      </c>
      <c r="BQ624" s="29">
        <f t="shared" ref="BQ624:BQ687" si="52">$V624+$BG624-$BF624</f>
        <v>63000000</v>
      </c>
      <c r="BR624" s="23" t="str">
        <f>+IF(BK624="1 SI","FINALIZADO",IF($BO624&lt;=#REF!,"FINALIZADO","EJECUCIÓN"))</f>
        <v>FINALIZADO</v>
      </c>
      <c r="BS624" s="23">
        <v>39200000</v>
      </c>
      <c r="BT624" s="23">
        <f>+Tabla3[[#This Row],[VALOR TOTAL DE CONTRATO (ANTES DE LIQUIDACIÓN - LIBERACIÓN DE SALDOS)]]-Tabla3[[#This Row],[RECURSO TOTALES DESEMBOLSADOS]]</f>
        <v>23800000</v>
      </c>
      <c r="BU624" s="66"/>
      <c r="BW624" s="23" t="s">
        <v>98</v>
      </c>
      <c r="BX624" s="23" t="str">
        <f t="shared" si="48"/>
        <v>febrero</v>
      </c>
      <c r="BY624" s="23" t="s">
        <v>113</v>
      </c>
      <c r="BZ624" s="23" t="s">
        <v>113</v>
      </c>
      <c r="CA624" s="23" t="s">
        <v>113</v>
      </c>
      <c r="CB624" t="s">
        <v>117</v>
      </c>
      <c r="CC624" t="s">
        <v>118</v>
      </c>
    </row>
    <row r="625" spans="1:81" x14ac:dyDescent="0.25">
      <c r="A625" s="23">
        <v>2024</v>
      </c>
      <c r="B625" s="25">
        <v>590</v>
      </c>
      <c r="C625" s="23" t="s">
        <v>87</v>
      </c>
      <c r="D625" t="s">
        <v>88</v>
      </c>
      <c r="E625" t="s">
        <v>89</v>
      </c>
      <c r="F625" t="s">
        <v>90</v>
      </c>
      <c r="G625" t="s">
        <v>91</v>
      </c>
      <c r="H625" s="23" t="s">
        <v>92</v>
      </c>
      <c r="I625" s="23" t="s">
        <v>93</v>
      </c>
      <c r="J625" t="s">
        <v>4489</v>
      </c>
      <c r="K625" s="23" t="s">
        <v>95</v>
      </c>
      <c r="L625" s="20" t="s">
        <v>96</v>
      </c>
      <c r="M625" s="28" t="s">
        <v>4490</v>
      </c>
      <c r="N625" s="23"/>
      <c r="O625" s="23" t="s">
        <v>98</v>
      </c>
      <c r="P625" s="20" t="s">
        <v>460</v>
      </c>
      <c r="Q625" s="20" t="s">
        <v>460</v>
      </c>
      <c r="R625" t="s">
        <v>4491</v>
      </c>
      <c r="S625" t="s">
        <v>4492</v>
      </c>
      <c r="T625" t="s">
        <v>4493</v>
      </c>
      <c r="U625" s="29">
        <v>31584000</v>
      </c>
      <c r="V625" s="29">
        <v>31584000</v>
      </c>
      <c r="W625" s="60">
        <v>3008000</v>
      </c>
      <c r="X625" s="60">
        <v>0</v>
      </c>
      <c r="Y625" s="23" t="s">
        <v>104</v>
      </c>
      <c r="Z625" t="s">
        <v>98</v>
      </c>
      <c r="AA625" t="s">
        <v>105</v>
      </c>
      <c r="AB625" s="30">
        <f>+Tabla3[[#This Row],[VALOR DEL CONTRATO
(EN NUMEROS)]]-Tabla3[[#This Row],[VALOR RECURSOS (MADS/FONAM)]]</f>
        <v>0</v>
      </c>
      <c r="AC625" s="30"/>
      <c r="AD625" s="30"/>
      <c r="AE625" s="24">
        <v>5024</v>
      </c>
      <c r="AF625" s="61">
        <v>45294</v>
      </c>
      <c r="AG625">
        <v>98524</v>
      </c>
      <c r="AH625" s="53">
        <v>45338</v>
      </c>
      <c r="AI625" s="32" t="s">
        <v>106</v>
      </c>
      <c r="AJ625" t="s">
        <v>1304</v>
      </c>
      <c r="AK625" s="33"/>
      <c r="AL625" t="s">
        <v>98</v>
      </c>
      <c r="AM625" s="26">
        <v>45337</v>
      </c>
      <c r="AN625" s="23" t="s">
        <v>108</v>
      </c>
      <c r="AO625" s="23" t="s">
        <v>108</v>
      </c>
      <c r="AP625" t="s">
        <v>109</v>
      </c>
      <c r="AQ625" t="s">
        <v>465</v>
      </c>
      <c r="AR625" t="s">
        <v>466</v>
      </c>
      <c r="AS625" t="s">
        <v>467</v>
      </c>
      <c r="AT625" s="23">
        <v>80111600</v>
      </c>
      <c r="AU625" s="20" t="s">
        <v>4494</v>
      </c>
      <c r="AV625" s="23" t="s">
        <v>113</v>
      </c>
      <c r="AW625" s="20" t="s">
        <v>114</v>
      </c>
      <c r="AX625" s="53">
        <v>45337</v>
      </c>
      <c r="AY625" s="23" t="s">
        <v>115</v>
      </c>
      <c r="AZ625" s="53">
        <v>45337</v>
      </c>
      <c r="BA625" s="26">
        <v>45338</v>
      </c>
      <c r="BB625" s="62">
        <v>45656</v>
      </c>
      <c r="BC625" s="35">
        <f>+Tabla3[[#This Row],[FECHA TERMINACION
(INICIAL)]]-Tabla3[[#This Row],[FECHA INICIO]]</f>
        <v>318</v>
      </c>
      <c r="BD625" s="65">
        <f>+Tabla3[[#This Row],[PLAZO DE EJECUCIÓN EN DÍAS (INICIAL)]]/30</f>
        <v>10.6</v>
      </c>
      <c r="BE625" t="s">
        <v>4495</v>
      </c>
      <c r="BF625" s="29">
        <f>+[1]BD_2!E627</f>
        <v>0</v>
      </c>
      <c r="BG625" s="29">
        <f>[1]BD_2!BA627</f>
        <v>0</v>
      </c>
      <c r="BH625" s="23">
        <f>[1]BD_2!CF627</f>
        <v>0</v>
      </c>
      <c r="BI625" s="23">
        <f>+COUNTIF(Tabla3[[#This Row],[VALOR REDUCIDO]:[TOTAL TIEMPO PRORROGADO EN DÍAS
]],"&lt;&gt;0")</f>
        <v>0</v>
      </c>
      <c r="BJ625" s="23" t="str">
        <f>+[1]BD_2!CG627</f>
        <v>2 NO</v>
      </c>
      <c r="BK625" s="26" t="str">
        <f>[1]BD_2!CL627</f>
        <v>2 NO</v>
      </c>
      <c r="BL625" s="23" t="s">
        <v>98</v>
      </c>
      <c r="BM625">
        <f t="shared" si="49"/>
        <v>318</v>
      </c>
      <c r="BN625" s="36">
        <f t="shared" si="50"/>
        <v>45338</v>
      </c>
      <c r="BO625" s="36">
        <f t="shared" si="51"/>
        <v>45656</v>
      </c>
      <c r="BP625" s="37" t="e">
        <f>IF(((#REF!-$BN625)/($BO625-$BN625))&gt;=100%,100%,((#REF!-$BN625)/($BO625-$BN625)))</f>
        <v>#REF!</v>
      </c>
      <c r="BQ625" s="29">
        <f t="shared" si="52"/>
        <v>31584000</v>
      </c>
      <c r="BR625" s="23" t="e">
        <f>+IF(BK625="1 SI","FINALIZADO",IF($BO625&lt;=#REF!,"FINALIZADO","EJECUCIÓN"))</f>
        <v>#REF!</v>
      </c>
      <c r="BS625" s="23">
        <v>31584000</v>
      </c>
      <c r="BT625" s="23">
        <f>+Tabla3[[#This Row],[VALOR TOTAL DE CONTRATO (ANTES DE LIQUIDACIÓN - LIBERACIÓN DE SALDOS)]]-Tabla3[[#This Row],[RECURSO TOTALES DESEMBOLSADOS]]</f>
        <v>0</v>
      </c>
      <c r="BU625" s="66"/>
      <c r="BW625" s="23" t="s">
        <v>98</v>
      </c>
      <c r="BX625" s="23" t="str">
        <f t="shared" si="48"/>
        <v>febrero</v>
      </c>
      <c r="BY625" s="23" t="s">
        <v>113</v>
      </c>
      <c r="BZ625" s="23" t="s">
        <v>113</v>
      </c>
      <c r="CA625" s="23" t="s">
        <v>113</v>
      </c>
      <c r="CB625" t="s">
        <v>117</v>
      </c>
      <c r="CC625" t="s">
        <v>118</v>
      </c>
    </row>
    <row r="626" spans="1:81" x14ac:dyDescent="0.25">
      <c r="A626" s="23">
        <v>2024</v>
      </c>
      <c r="B626" s="25">
        <v>591</v>
      </c>
      <c r="C626" s="23" t="s">
        <v>87</v>
      </c>
      <c r="D626" t="s">
        <v>88</v>
      </c>
      <c r="E626" t="s">
        <v>89</v>
      </c>
      <c r="F626" t="s">
        <v>90</v>
      </c>
      <c r="G626" t="s">
        <v>91</v>
      </c>
      <c r="H626" s="23" t="s">
        <v>92</v>
      </c>
      <c r="I626" s="23" t="s">
        <v>93</v>
      </c>
      <c r="J626" t="s">
        <v>4496</v>
      </c>
      <c r="K626" s="23" t="s">
        <v>95</v>
      </c>
      <c r="L626" s="59" t="s">
        <v>4497</v>
      </c>
      <c r="M626" s="28" t="s">
        <v>4498</v>
      </c>
      <c r="N626" s="23"/>
      <c r="O626" s="23" t="s">
        <v>98</v>
      </c>
      <c r="P626" s="20" t="s">
        <v>460</v>
      </c>
      <c r="Q626" s="20" t="s">
        <v>460</v>
      </c>
      <c r="R626" t="s">
        <v>4499</v>
      </c>
      <c r="S626" t="s">
        <v>4500</v>
      </c>
      <c r="T626" s="29" t="s">
        <v>4501</v>
      </c>
      <c r="U626" s="29">
        <v>31200000</v>
      </c>
      <c r="V626" s="29">
        <v>31200000</v>
      </c>
      <c r="W626" s="60">
        <v>3900000</v>
      </c>
      <c r="X626" s="60">
        <v>0</v>
      </c>
      <c r="Y626" s="23" t="s">
        <v>104</v>
      </c>
      <c r="Z626" t="s">
        <v>98</v>
      </c>
      <c r="AA626" t="s">
        <v>105</v>
      </c>
      <c r="AB626" s="30">
        <f>+Tabla3[[#This Row],[VALOR DEL CONTRATO
(EN NUMEROS)]]-Tabla3[[#This Row],[VALOR RECURSOS (MADS/FONAM)]]</f>
        <v>0</v>
      </c>
      <c r="AC626" s="30"/>
      <c r="AD626" s="30"/>
      <c r="AE626" s="24">
        <v>4624</v>
      </c>
      <c r="AF626" s="61">
        <v>45294</v>
      </c>
      <c r="AG626">
        <v>98324</v>
      </c>
      <c r="AH626" s="53">
        <v>45338</v>
      </c>
      <c r="AI626" s="32" t="s">
        <v>106</v>
      </c>
      <c r="AJ626" t="s">
        <v>464</v>
      </c>
      <c r="AK626" s="33"/>
      <c r="AL626" t="s">
        <v>98</v>
      </c>
      <c r="AM626" s="26">
        <v>45337</v>
      </c>
      <c r="AN626" s="23" t="s">
        <v>108</v>
      </c>
      <c r="AO626" s="23" t="s">
        <v>108</v>
      </c>
      <c r="AP626" t="s">
        <v>109</v>
      </c>
      <c r="AQ626" t="s">
        <v>465</v>
      </c>
      <c r="AR626" t="s">
        <v>466</v>
      </c>
      <c r="AS626" t="s">
        <v>467</v>
      </c>
      <c r="AT626" s="23">
        <v>80111600</v>
      </c>
      <c r="AU626" s="20" t="s">
        <v>4502</v>
      </c>
      <c r="AV626" s="23" t="s">
        <v>113</v>
      </c>
      <c r="AW626" s="20" t="s">
        <v>114</v>
      </c>
      <c r="AX626" s="53">
        <v>45337</v>
      </c>
      <c r="AY626" s="23" t="s">
        <v>115</v>
      </c>
      <c r="AZ626" s="53">
        <v>45337</v>
      </c>
      <c r="BA626" s="26">
        <v>45338</v>
      </c>
      <c r="BB626" s="62">
        <v>45580</v>
      </c>
      <c r="BC626" s="35">
        <f>+Tabla3[[#This Row],[FECHA TERMINACION
(INICIAL)]]-Tabla3[[#This Row],[FECHA INICIO]]</f>
        <v>242</v>
      </c>
      <c r="BD626" s="65">
        <f>+Tabla3[[#This Row],[PLAZO DE EJECUCIÓN EN DÍAS (INICIAL)]]/30</f>
        <v>8.0666666666666664</v>
      </c>
      <c r="BE626" t="s">
        <v>4503</v>
      </c>
      <c r="BF626" s="29">
        <f>+[1]BD_2!E628</f>
        <v>0</v>
      </c>
      <c r="BG626" s="29">
        <f>[1]BD_2!BA628</f>
        <v>9750000</v>
      </c>
      <c r="BH626" s="23">
        <f>[1]BD_2!CF628</f>
        <v>76</v>
      </c>
      <c r="BI626" s="23">
        <f>+COUNTIF(Tabla3[[#This Row],[VALOR REDUCIDO]:[TOTAL TIEMPO PRORROGADO EN DÍAS
]],"&lt;&gt;0")</f>
        <v>2</v>
      </c>
      <c r="BJ626" s="23" t="str">
        <f>+[1]BD_2!CG628</f>
        <v>2 NO</v>
      </c>
      <c r="BK626" s="26" t="str">
        <f>[1]BD_2!CL628</f>
        <v>2 NO</v>
      </c>
      <c r="BL626" s="23" t="s">
        <v>98</v>
      </c>
      <c r="BM626">
        <f t="shared" si="49"/>
        <v>318</v>
      </c>
      <c r="BN626" s="36">
        <f t="shared" si="50"/>
        <v>45338</v>
      </c>
      <c r="BO626" s="36">
        <f t="shared" si="51"/>
        <v>45656</v>
      </c>
      <c r="BP626" s="37" t="e">
        <f>IF(((#REF!-$BN626)/($BO626-$BN626))&gt;=100%,100%,((#REF!-$BN626)/($BO626-$BN626)))</f>
        <v>#REF!</v>
      </c>
      <c r="BQ626" s="29">
        <f t="shared" si="52"/>
        <v>40950000</v>
      </c>
      <c r="BR626" s="23" t="e">
        <f>+IF(BK626="1 SI","FINALIZADO",IF($BO626&lt;=#REF!,"FINALIZADO","EJECUCIÓN"))</f>
        <v>#REF!</v>
      </c>
      <c r="BS626" s="23">
        <v>40950000</v>
      </c>
      <c r="BT626" s="23">
        <f>+Tabla3[[#This Row],[VALOR TOTAL DE CONTRATO (ANTES DE LIQUIDACIÓN - LIBERACIÓN DE SALDOS)]]-Tabla3[[#This Row],[RECURSO TOTALES DESEMBOLSADOS]]</f>
        <v>0</v>
      </c>
      <c r="BU626" s="66"/>
      <c r="BW626" s="23" t="s">
        <v>98</v>
      </c>
      <c r="BX626" s="23" t="str">
        <f t="shared" si="48"/>
        <v>febrero</v>
      </c>
      <c r="BY626" s="23" t="s">
        <v>113</v>
      </c>
      <c r="BZ626" s="23" t="s">
        <v>113</v>
      </c>
      <c r="CA626" s="23" t="s">
        <v>113</v>
      </c>
      <c r="CB626" t="s">
        <v>117</v>
      </c>
      <c r="CC626" t="s">
        <v>118</v>
      </c>
    </row>
    <row r="627" spans="1:81" x14ac:dyDescent="0.25">
      <c r="A627" s="23">
        <v>2024</v>
      </c>
      <c r="B627" s="25">
        <v>592</v>
      </c>
      <c r="C627" s="23" t="s">
        <v>87</v>
      </c>
      <c r="D627" t="s">
        <v>88</v>
      </c>
      <c r="E627" t="s">
        <v>89</v>
      </c>
      <c r="F627" t="s">
        <v>90</v>
      </c>
      <c r="G627" t="s">
        <v>91</v>
      </c>
      <c r="H627" s="23" t="s">
        <v>92</v>
      </c>
      <c r="I627" s="23" t="s">
        <v>119</v>
      </c>
      <c r="J627" t="s">
        <v>4504</v>
      </c>
      <c r="K627" s="23" t="s">
        <v>95</v>
      </c>
      <c r="L627" s="59" t="s">
        <v>3581</v>
      </c>
      <c r="M627" s="28" t="s">
        <v>4505</v>
      </c>
      <c r="N627" s="23"/>
      <c r="O627" s="23" t="s">
        <v>98</v>
      </c>
      <c r="P627" s="20" t="s">
        <v>460</v>
      </c>
      <c r="Q627" s="20" t="s">
        <v>460</v>
      </c>
      <c r="R627" t="s">
        <v>4506</v>
      </c>
      <c r="S627" t="s">
        <v>4507</v>
      </c>
      <c r="T627" t="s">
        <v>4508</v>
      </c>
      <c r="U627" s="29">
        <v>60000000</v>
      </c>
      <c r="V627" s="29">
        <v>60000000</v>
      </c>
      <c r="W627" s="60">
        <v>6000000</v>
      </c>
      <c r="X627" s="60">
        <v>0</v>
      </c>
      <c r="Y627" s="23" t="s">
        <v>104</v>
      </c>
      <c r="Z627" t="s">
        <v>98</v>
      </c>
      <c r="AA627" t="s">
        <v>105</v>
      </c>
      <c r="AB627" s="30">
        <f>+Tabla3[[#This Row],[VALOR DEL CONTRATO
(EN NUMEROS)]]-Tabla3[[#This Row],[VALOR RECURSOS (MADS/FONAM)]]</f>
        <v>0</v>
      </c>
      <c r="AC627" s="30"/>
      <c r="AD627" s="30"/>
      <c r="AE627" s="24">
        <v>4524</v>
      </c>
      <c r="AF627" s="61">
        <v>45294</v>
      </c>
      <c r="AG627">
        <v>96524</v>
      </c>
      <c r="AH627" s="53">
        <v>45337</v>
      </c>
      <c r="AI627" s="32" t="s">
        <v>106</v>
      </c>
      <c r="AJ627" t="s">
        <v>464</v>
      </c>
      <c r="AK627" s="33"/>
      <c r="AL627" t="s">
        <v>98</v>
      </c>
      <c r="AM627" s="26">
        <v>45336</v>
      </c>
      <c r="AN627" s="23" t="s">
        <v>108</v>
      </c>
      <c r="AO627" s="23" t="s">
        <v>108</v>
      </c>
      <c r="AP627" t="s">
        <v>109</v>
      </c>
      <c r="AQ627" t="s">
        <v>465</v>
      </c>
      <c r="AR627" t="s">
        <v>466</v>
      </c>
      <c r="AS627" t="s">
        <v>467</v>
      </c>
      <c r="AT627" s="23">
        <v>80111600</v>
      </c>
      <c r="AU627" s="20" t="s">
        <v>4509</v>
      </c>
      <c r="AV627" s="23" t="s">
        <v>113</v>
      </c>
      <c r="AW627" s="20" t="s">
        <v>114</v>
      </c>
      <c r="AX627" s="53">
        <v>45336</v>
      </c>
      <c r="AY627" s="23" t="s">
        <v>115</v>
      </c>
      <c r="AZ627" s="53">
        <v>45336</v>
      </c>
      <c r="BA627" s="26">
        <v>45337</v>
      </c>
      <c r="BB627" s="62">
        <v>45640</v>
      </c>
      <c r="BC627" s="35">
        <f>+Tabla3[[#This Row],[FECHA TERMINACION
(INICIAL)]]-Tabla3[[#This Row],[FECHA INICIO]]</f>
        <v>303</v>
      </c>
      <c r="BD627" s="65">
        <f>+Tabla3[[#This Row],[PLAZO DE EJECUCIÓN EN DÍAS (INICIAL)]]/30</f>
        <v>10.1</v>
      </c>
      <c r="BE627" t="s">
        <v>4510</v>
      </c>
      <c r="BF627" s="29">
        <f>+[1]BD_2!E629</f>
        <v>0</v>
      </c>
      <c r="BG627" s="29">
        <f>[1]BD_2!BA629</f>
        <v>0</v>
      </c>
      <c r="BH627" s="23">
        <f>[1]BD_2!CF629</f>
        <v>0</v>
      </c>
      <c r="BI627" s="23">
        <f>+COUNTIF(Tabla3[[#This Row],[VALOR REDUCIDO]:[TOTAL TIEMPO PRORROGADO EN DÍAS
]],"&lt;&gt;0")</f>
        <v>0</v>
      </c>
      <c r="BJ627" s="23" t="str">
        <f>+[1]BD_2!CG629</f>
        <v>2 NO</v>
      </c>
      <c r="BK627" s="26" t="str">
        <f>[1]BD_2!CL629</f>
        <v>2 NO</v>
      </c>
      <c r="BL627" s="23" t="s">
        <v>98</v>
      </c>
      <c r="BM627">
        <f t="shared" si="49"/>
        <v>303</v>
      </c>
      <c r="BN627" s="36">
        <f t="shared" si="50"/>
        <v>45337</v>
      </c>
      <c r="BO627" s="36">
        <f t="shared" si="51"/>
        <v>45640</v>
      </c>
      <c r="BP627" s="37" t="e">
        <f>IF(((#REF!-$BN627)/($BO627-$BN627))&gt;=100%,100%,((#REF!-$BN627)/($BO627-$BN627)))</f>
        <v>#REF!</v>
      </c>
      <c r="BQ627" s="29">
        <f t="shared" si="52"/>
        <v>60000000</v>
      </c>
      <c r="BR627" s="23" t="e">
        <f>+IF(BK627="1 SI","FINALIZADO",IF($BO627&lt;=#REF!,"FINALIZADO","EJECUCIÓN"))</f>
        <v>#REF!</v>
      </c>
      <c r="BS627" s="23">
        <v>60000000</v>
      </c>
      <c r="BT627" s="23">
        <f>+Tabla3[[#This Row],[VALOR TOTAL DE CONTRATO (ANTES DE LIQUIDACIÓN - LIBERACIÓN DE SALDOS)]]-Tabla3[[#This Row],[RECURSO TOTALES DESEMBOLSADOS]]</f>
        <v>0</v>
      </c>
      <c r="BU627" s="66"/>
      <c r="BW627" s="23" t="s">
        <v>98</v>
      </c>
      <c r="BX627" s="23" t="str">
        <f t="shared" si="48"/>
        <v>febrero</v>
      </c>
      <c r="BY627" s="23" t="s">
        <v>113</v>
      </c>
      <c r="BZ627" s="23" t="s">
        <v>113</v>
      </c>
      <c r="CA627" s="23" t="s">
        <v>113</v>
      </c>
      <c r="CB627" t="s">
        <v>117</v>
      </c>
      <c r="CC627" t="s">
        <v>118</v>
      </c>
    </row>
    <row r="628" spans="1:81" x14ac:dyDescent="0.25">
      <c r="A628" s="23">
        <v>2024</v>
      </c>
      <c r="B628" s="25">
        <v>593</v>
      </c>
      <c r="C628" s="23" t="s">
        <v>87</v>
      </c>
      <c r="D628" t="s">
        <v>88</v>
      </c>
      <c r="E628" t="s">
        <v>89</v>
      </c>
      <c r="F628" t="s">
        <v>90</v>
      </c>
      <c r="G628" t="s">
        <v>91</v>
      </c>
      <c r="H628" s="23" t="s">
        <v>92</v>
      </c>
      <c r="I628" s="23" t="s">
        <v>119</v>
      </c>
      <c r="J628" t="s">
        <v>4511</v>
      </c>
      <c r="K628" s="23" t="s">
        <v>95</v>
      </c>
      <c r="L628" s="59" t="s">
        <v>4512</v>
      </c>
      <c r="M628" s="28" t="s">
        <v>4513</v>
      </c>
      <c r="N628" s="23"/>
      <c r="O628" s="23" t="s">
        <v>98</v>
      </c>
      <c r="P628" s="20" t="s">
        <v>1514</v>
      </c>
      <c r="Q628" s="20" t="s">
        <v>1514</v>
      </c>
      <c r="R628" t="s">
        <v>4514</v>
      </c>
      <c r="S628" t="s">
        <v>4515</v>
      </c>
      <c r="T628" t="s">
        <v>4516</v>
      </c>
      <c r="U628" s="29">
        <v>85973067</v>
      </c>
      <c r="V628" s="29">
        <v>85973067</v>
      </c>
      <c r="W628" s="60">
        <v>8162000</v>
      </c>
      <c r="X628" s="60">
        <v>0</v>
      </c>
      <c r="Y628" s="23" t="s">
        <v>104</v>
      </c>
      <c r="Z628" t="s">
        <v>98</v>
      </c>
      <c r="AA628" t="s">
        <v>105</v>
      </c>
      <c r="AB628" s="30">
        <f>+Tabla3[[#This Row],[VALOR DEL CONTRATO
(EN NUMEROS)]]-Tabla3[[#This Row],[VALOR RECURSOS (MADS/FONAM)]]</f>
        <v>0</v>
      </c>
      <c r="AC628" s="30"/>
      <c r="AD628" s="30"/>
      <c r="AE628" s="24">
        <v>9024</v>
      </c>
      <c r="AF628" s="61">
        <v>45300</v>
      </c>
      <c r="AG628">
        <v>95024</v>
      </c>
      <c r="AH628" s="53">
        <v>45337</v>
      </c>
      <c r="AI628" s="32" t="s">
        <v>106</v>
      </c>
      <c r="AJ628" t="s">
        <v>1974</v>
      </c>
      <c r="AK628" s="33"/>
      <c r="AL628" t="s">
        <v>98</v>
      </c>
      <c r="AM628" s="26">
        <v>45336</v>
      </c>
      <c r="AN628" s="23" t="s">
        <v>108</v>
      </c>
      <c r="AO628" s="23" t="s">
        <v>108</v>
      </c>
      <c r="AP628" t="s">
        <v>109</v>
      </c>
      <c r="AQ628" t="s">
        <v>4517</v>
      </c>
      <c r="AR628" t="s">
        <v>4518</v>
      </c>
      <c r="AS628" t="s">
        <v>1514</v>
      </c>
      <c r="AT628" s="23">
        <v>80111600</v>
      </c>
      <c r="AU628" s="20" t="s">
        <v>4519</v>
      </c>
      <c r="AV628" s="23" t="s">
        <v>113</v>
      </c>
      <c r="AW628" s="20" t="s">
        <v>114</v>
      </c>
      <c r="AX628" s="53">
        <v>45336</v>
      </c>
      <c r="AY628" s="23" t="s">
        <v>115</v>
      </c>
      <c r="AZ628" s="53">
        <v>45336</v>
      </c>
      <c r="BA628" s="26">
        <v>45337</v>
      </c>
      <c r="BB628" s="62">
        <v>45655</v>
      </c>
      <c r="BC628" s="35">
        <f>+Tabla3[[#This Row],[FECHA TERMINACION
(INICIAL)]]-Tabla3[[#This Row],[FECHA INICIO]]</f>
        <v>318</v>
      </c>
      <c r="BD628" s="65">
        <f>+Tabla3[[#This Row],[PLAZO DE EJECUCIÓN EN DÍAS (INICIAL)]]/30</f>
        <v>10.6</v>
      </c>
      <c r="BE628" t="s">
        <v>4520</v>
      </c>
      <c r="BF628" s="29">
        <f>+[1]BD_2!E630</f>
        <v>0</v>
      </c>
      <c r="BG628" s="29">
        <f>[1]BD_2!BA630</f>
        <v>0</v>
      </c>
      <c r="BH628" s="23">
        <f>[1]BD_2!CF630</f>
        <v>0</v>
      </c>
      <c r="BI628" s="23">
        <f>+COUNTIF(Tabla3[[#This Row],[VALOR REDUCIDO]:[TOTAL TIEMPO PRORROGADO EN DÍAS
]],"&lt;&gt;0")</f>
        <v>0</v>
      </c>
      <c r="BJ628" s="23" t="str">
        <f>+[1]BD_2!CG630</f>
        <v>2 NO</v>
      </c>
      <c r="BK628" s="26" t="str">
        <f>[1]BD_2!CL630</f>
        <v>2 NO</v>
      </c>
      <c r="BL628" s="23" t="s">
        <v>98</v>
      </c>
      <c r="BM628">
        <f t="shared" si="49"/>
        <v>318</v>
      </c>
      <c r="BN628" s="36">
        <f t="shared" si="50"/>
        <v>45337</v>
      </c>
      <c r="BO628" s="36">
        <f t="shared" si="51"/>
        <v>45655</v>
      </c>
      <c r="BP628" s="37" t="e">
        <f>IF(((#REF!-$BN628)/($BO628-$BN628))&gt;=100%,100%,((#REF!-$BN628)/($BO628-$BN628)))</f>
        <v>#REF!</v>
      </c>
      <c r="BQ628" s="29">
        <f t="shared" si="52"/>
        <v>85973067</v>
      </c>
      <c r="BR628" s="23" t="e">
        <f>+IF(BK628="1 SI","FINALIZADO",IF($BO628&lt;=#REF!,"FINALIZADO","EJECUCIÓN"))</f>
        <v>#REF!</v>
      </c>
      <c r="BS628" s="23">
        <v>85973067</v>
      </c>
      <c r="BT628" s="23">
        <f>+Tabla3[[#This Row],[VALOR TOTAL DE CONTRATO (ANTES DE LIQUIDACIÓN - LIBERACIÓN DE SALDOS)]]-Tabla3[[#This Row],[RECURSO TOTALES DESEMBOLSADOS]]</f>
        <v>0</v>
      </c>
      <c r="BU628" s="66"/>
      <c r="BW628" s="23" t="s">
        <v>98</v>
      </c>
      <c r="BX628" s="23" t="str">
        <f t="shared" si="48"/>
        <v>febrero</v>
      </c>
      <c r="BY628" s="23" t="s">
        <v>113</v>
      </c>
      <c r="BZ628" s="23" t="s">
        <v>113</v>
      </c>
      <c r="CA628" s="23" t="s">
        <v>113</v>
      </c>
      <c r="CB628" t="s">
        <v>117</v>
      </c>
      <c r="CC628" t="s">
        <v>118</v>
      </c>
    </row>
    <row r="629" spans="1:81" x14ac:dyDescent="0.25">
      <c r="A629" s="23">
        <v>2024</v>
      </c>
      <c r="B629" s="25">
        <v>594</v>
      </c>
      <c r="C629" s="23" t="s">
        <v>87</v>
      </c>
      <c r="D629" t="s">
        <v>88</v>
      </c>
      <c r="E629" t="s">
        <v>89</v>
      </c>
      <c r="F629" t="s">
        <v>90</v>
      </c>
      <c r="G629" t="s">
        <v>91</v>
      </c>
      <c r="H629" s="23" t="s">
        <v>92</v>
      </c>
      <c r="I629" s="23" t="s">
        <v>119</v>
      </c>
      <c r="J629" t="s">
        <v>4521</v>
      </c>
      <c r="K629" s="23" t="s">
        <v>95</v>
      </c>
      <c r="L629" s="59" t="s">
        <v>358</v>
      </c>
      <c r="M629" s="28" t="s">
        <v>4522</v>
      </c>
      <c r="N629" s="23"/>
      <c r="O629" s="23" t="s">
        <v>98</v>
      </c>
      <c r="P629" s="20" t="s">
        <v>1514</v>
      </c>
      <c r="Q629" s="20" t="s">
        <v>1514</v>
      </c>
      <c r="R629" t="s">
        <v>4523</v>
      </c>
      <c r="S629" t="s">
        <v>4524</v>
      </c>
      <c r="T629" t="s">
        <v>4525</v>
      </c>
      <c r="U629" s="29">
        <v>85973067</v>
      </c>
      <c r="V629" s="29">
        <v>85973067</v>
      </c>
      <c r="W629" s="60">
        <v>8162000</v>
      </c>
      <c r="X629" s="60">
        <v>0</v>
      </c>
      <c r="Y629" s="23" t="s">
        <v>104</v>
      </c>
      <c r="Z629" t="s">
        <v>98</v>
      </c>
      <c r="AA629" t="s">
        <v>105</v>
      </c>
      <c r="AB629" s="30">
        <f>+Tabla3[[#This Row],[VALOR DEL CONTRATO
(EN NUMEROS)]]-Tabla3[[#This Row],[VALOR RECURSOS (MADS/FONAM)]]</f>
        <v>0</v>
      </c>
      <c r="AC629" s="30"/>
      <c r="AD629" s="30"/>
      <c r="AE629" s="24">
        <v>9024</v>
      </c>
      <c r="AF629" s="61">
        <v>45300</v>
      </c>
      <c r="AG629">
        <v>95324</v>
      </c>
      <c r="AH629" s="53">
        <v>45337</v>
      </c>
      <c r="AI629" s="32" t="s">
        <v>106</v>
      </c>
      <c r="AJ629" t="s">
        <v>1518</v>
      </c>
      <c r="AK629" s="33"/>
      <c r="AL629" t="s">
        <v>98</v>
      </c>
      <c r="AM629" s="26">
        <v>45336</v>
      </c>
      <c r="AN629" s="23" t="s">
        <v>108</v>
      </c>
      <c r="AO629" s="23" t="s">
        <v>108</v>
      </c>
      <c r="AP629" t="s">
        <v>109</v>
      </c>
      <c r="AQ629" t="s">
        <v>3471</v>
      </c>
      <c r="AR629" t="s">
        <v>3472</v>
      </c>
      <c r="AS629" t="s">
        <v>3473</v>
      </c>
      <c r="AT629" s="23">
        <v>80111600</v>
      </c>
      <c r="AU629" s="20" t="s">
        <v>4526</v>
      </c>
      <c r="AV629" s="23" t="s">
        <v>113</v>
      </c>
      <c r="AW629" s="20" t="s">
        <v>114</v>
      </c>
      <c r="AX629" s="53">
        <v>45336</v>
      </c>
      <c r="AY629" s="23" t="s">
        <v>115</v>
      </c>
      <c r="AZ629" s="53">
        <v>45336</v>
      </c>
      <c r="BA629" s="26">
        <v>45337</v>
      </c>
      <c r="BB629" s="62">
        <v>45656</v>
      </c>
      <c r="BC629" s="35">
        <f>+Tabla3[[#This Row],[FECHA TERMINACION
(INICIAL)]]-Tabla3[[#This Row],[FECHA INICIO]]</f>
        <v>319</v>
      </c>
      <c r="BD629" s="65">
        <f>+Tabla3[[#This Row],[PLAZO DE EJECUCIÓN EN DÍAS (INICIAL)]]/30</f>
        <v>10.633333333333333</v>
      </c>
      <c r="BE629" t="s">
        <v>4527</v>
      </c>
      <c r="BF629" s="29">
        <f>+[1]BD_2!E631</f>
        <v>0</v>
      </c>
      <c r="BG629" s="29">
        <f>[1]BD_2!BA631</f>
        <v>0</v>
      </c>
      <c r="BH629" s="23">
        <f>[1]BD_2!CF631</f>
        <v>0</v>
      </c>
      <c r="BI629" s="23">
        <f>+COUNTIF(Tabla3[[#This Row],[VALOR REDUCIDO]:[TOTAL TIEMPO PRORROGADO EN DÍAS
]],"&lt;&gt;0")</f>
        <v>0</v>
      </c>
      <c r="BJ629" s="23" t="str">
        <f>+[1]BD_2!CG631</f>
        <v>2 NO</v>
      </c>
      <c r="BK629" s="26" t="str">
        <f>[1]BD_2!CL631</f>
        <v>2 NO</v>
      </c>
      <c r="BL629" s="23" t="s">
        <v>98</v>
      </c>
      <c r="BM629">
        <f t="shared" si="49"/>
        <v>319</v>
      </c>
      <c r="BN629" s="36">
        <f t="shared" si="50"/>
        <v>45337</v>
      </c>
      <c r="BO629" s="36">
        <f t="shared" si="51"/>
        <v>45656</v>
      </c>
      <c r="BP629" s="37" t="e">
        <f>IF(((#REF!-$BN629)/($BO629-$BN629))&gt;=100%,100%,((#REF!-$BN629)/($BO629-$BN629)))</f>
        <v>#REF!</v>
      </c>
      <c r="BQ629" s="29">
        <f t="shared" si="52"/>
        <v>85973067</v>
      </c>
      <c r="BR629" s="23" t="e">
        <f>+IF(BK629="1 SI","FINALIZADO",IF($BO629&lt;=#REF!,"FINALIZADO","EJECUCIÓN"))</f>
        <v>#REF!</v>
      </c>
      <c r="BS629" s="23">
        <v>85973067</v>
      </c>
      <c r="BT629" s="23">
        <f>+Tabla3[[#This Row],[VALOR TOTAL DE CONTRATO (ANTES DE LIQUIDACIÓN - LIBERACIÓN DE SALDOS)]]-Tabla3[[#This Row],[RECURSO TOTALES DESEMBOLSADOS]]</f>
        <v>0</v>
      </c>
      <c r="BU629" s="66"/>
      <c r="BW629" s="23" t="s">
        <v>98</v>
      </c>
      <c r="BX629" s="23" t="str">
        <f t="shared" si="48"/>
        <v>febrero</v>
      </c>
      <c r="BY629" s="23" t="s">
        <v>113</v>
      </c>
      <c r="BZ629" s="23" t="s">
        <v>113</v>
      </c>
      <c r="CA629" s="23" t="s">
        <v>113</v>
      </c>
      <c r="CB629" t="s">
        <v>117</v>
      </c>
      <c r="CC629" t="s">
        <v>118</v>
      </c>
    </row>
    <row r="630" spans="1:81" x14ac:dyDescent="0.25">
      <c r="A630" s="23">
        <v>2024</v>
      </c>
      <c r="B630" s="25">
        <v>595</v>
      </c>
      <c r="C630" s="23" t="s">
        <v>87</v>
      </c>
      <c r="D630" t="s">
        <v>88</v>
      </c>
      <c r="E630" t="s">
        <v>89</v>
      </c>
      <c r="F630" t="s">
        <v>90</v>
      </c>
      <c r="G630" t="s">
        <v>91</v>
      </c>
      <c r="H630" s="23" t="s">
        <v>92</v>
      </c>
      <c r="I630" s="23" t="s">
        <v>93</v>
      </c>
      <c r="J630" t="s">
        <v>4528</v>
      </c>
      <c r="K630" s="23" t="s">
        <v>95</v>
      </c>
      <c r="L630" s="20" t="s">
        <v>1824</v>
      </c>
      <c r="M630" s="28" t="s">
        <v>4529</v>
      </c>
      <c r="N630" s="23"/>
      <c r="O630" s="23" t="s">
        <v>98</v>
      </c>
      <c r="P630" s="20" t="s">
        <v>1552</v>
      </c>
      <c r="Q630" s="20" t="s">
        <v>1552</v>
      </c>
      <c r="R630" t="s">
        <v>4530</v>
      </c>
      <c r="S630" t="s">
        <v>4531</v>
      </c>
      <c r="T630" t="s">
        <v>4532</v>
      </c>
      <c r="U630" s="29">
        <v>25500000</v>
      </c>
      <c r="V630" s="29">
        <v>25500000</v>
      </c>
      <c r="W630" s="60">
        <v>3000000</v>
      </c>
      <c r="X630" s="60">
        <v>0</v>
      </c>
      <c r="Y630" s="23" t="s">
        <v>104</v>
      </c>
      <c r="Z630" t="s">
        <v>98</v>
      </c>
      <c r="AA630" t="s">
        <v>105</v>
      </c>
      <c r="AB630" s="30">
        <f>+Tabla3[[#This Row],[VALOR DEL CONTRATO
(EN NUMEROS)]]-Tabla3[[#This Row],[VALOR RECURSOS (MADS/FONAM)]]</f>
        <v>0</v>
      </c>
      <c r="AC630" s="30"/>
      <c r="AD630" s="30"/>
      <c r="AE630" s="24">
        <v>7724</v>
      </c>
      <c r="AF630" s="61">
        <v>45295</v>
      </c>
      <c r="AG630">
        <v>101724</v>
      </c>
      <c r="AH630" s="53">
        <v>45307</v>
      </c>
      <c r="AI630" s="32" t="s">
        <v>106</v>
      </c>
      <c r="AJ630" t="s">
        <v>2615</v>
      </c>
      <c r="AK630" s="33"/>
      <c r="AL630" t="s">
        <v>98</v>
      </c>
      <c r="AM630" s="26">
        <v>45336</v>
      </c>
      <c r="AN630" s="23" t="s">
        <v>108</v>
      </c>
      <c r="AO630" s="23" t="s">
        <v>108</v>
      </c>
      <c r="AP630" t="s">
        <v>109</v>
      </c>
      <c r="AQ630" t="s">
        <v>2616</v>
      </c>
      <c r="AR630" t="s">
        <v>2617</v>
      </c>
      <c r="AS630" t="s">
        <v>1552</v>
      </c>
      <c r="AT630" s="23">
        <v>80111600</v>
      </c>
      <c r="AU630" s="20" t="s">
        <v>4533</v>
      </c>
      <c r="AV630" s="23" t="s">
        <v>113</v>
      </c>
      <c r="AW630" s="20" t="s">
        <v>114</v>
      </c>
      <c r="AX630" s="53">
        <v>45337</v>
      </c>
      <c r="AY630" s="23" t="s">
        <v>144</v>
      </c>
      <c r="AZ630" s="53">
        <v>45337</v>
      </c>
      <c r="BA630" s="26">
        <v>45338</v>
      </c>
      <c r="BB630" s="62">
        <v>45599</v>
      </c>
      <c r="BC630" s="35">
        <f>+Tabla3[[#This Row],[FECHA TERMINACION
(INICIAL)]]-Tabla3[[#This Row],[FECHA INICIO]]</f>
        <v>261</v>
      </c>
      <c r="BD630" s="65">
        <f>+Tabla3[[#This Row],[PLAZO DE EJECUCIÓN EN DÍAS (INICIAL)]]/30</f>
        <v>8.6999999999999993</v>
      </c>
      <c r="BE630" t="s">
        <v>4534</v>
      </c>
      <c r="BF630" s="29">
        <f>+[1]BD_2!E632</f>
        <v>0</v>
      </c>
      <c r="BG630" s="29">
        <f>[1]BD_2!BA632</f>
        <v>5700000</v>
      </c>
      <c r="BH630" s="23">
        <f>[1]BD_2!CF632</f>
        <v>57</v>
      </c>
      <c r="BI630" s="23">
        <f>+COUNTIF(Tabla3[[#This Row],[VALOR REDUCIDO]:[TOTAL TIEMPO PRORROGADO EN DÍAS
]],"&lt;&gt;0")</f>
        <v>2</v>
      </c>
      <c r="BJ630" s="23" t="str">
        <f>+[1]BD_2!CG632</f>
        <v>2 NO</v>
      </c>
      <c r="BK630" s="26" t="str">
        <f>[1]BD_2!CL632</f>
        <v>2 NO</v>
      </c>
      <c r="BL630" s="23" t="s">
        <v>98</v>
      </c>
      <c r="BM630">
        <f t="shared" si="49"/>
        <v>318</v>
      </c>
      <c r="BN630" s="36">
        <f t="shared" si="50"/>
        <v>45338</v>
      </c>
      <c r="BO630" s="36">
        <f t="shared" si="51"/>
        <v>45656</v>
      </c>
      <c r="BP630" s="37" t="e">
        <f>IF(((#REF!-$BN630)/($BO630-$BN630))&gt;=100%,100%,((#REF!-$BN630)/($BO630-$BN630)))</f>
        <v>#REF!</v>
      </c>
      <c r="BQ630" s="29">
        <f t="shared" si="52"/>
        <v>31200000</v>
      </c>
      <c r="BR630" s="23" t="e">
        <f>+IF(BK630="1 SI","FINALIZADO",IF($BO630&lt;=#REF!,"FINALIZADO","EJECUCIÓN"))</f>
        <v>#REF!</v>
      </c>
      <c r="BS630" s="23">
        <v>31200000</v>
      </c>
      <c r="BT630" s="23">
        <f>+Tabla3[[#This Row],[VALOR TOTAL DE CONTRATO (ANTES DE LIQUIDACIÓN - LIBERACIÓN DE SALDOS)]]-Tabla3[[#This Row],[RECURSO TOTALES DESEMBOLSADOS]]</f>
        <v>0</v>
      </c>
      <c r="BU630" s="66"/>
      <c r="BW630" s="23" t="s">
        <v>98</v>
      </c>
      <c r="BX630" s="23" t="str">
        <f t="shared" si="48"/>
        <v>febrero</v>
      </c>
      <c r="BY630" s="23" t="s">
        <v>113</v>
      </c>
      <c r="BZ630" s="23" t="s">
        <v>113</v>
      </c>
      <c r="CA630" s="23" t="s">
        <v>113</v>
      </c>
      <c r="CB630" t="s">
        <v>117</v>
      </c>
      <c r="CC630" t="s">
        <v>118</v>
      </c>
    </row>
    <row r="631" spans="1:81" x14ac:dyDescent="0.25">
      <c r="A631" s="23">
        <v>2024</v>
      </c>
      <c r="B631" s="25">
        <v>596</v>
      </c>
      <c r="C631" s="23" t="s">
        <v>87</v>
      </c>
      <c r="D631" t="s">
        <v>88</v>
      </c>
      <c r="E631" t="s">
        <v>89</v>
      </c>
      <c r="F631" t="s">
        <v>90</v>
      </c>
      <c r="G631" t="s">
        <v>91</v>
      </c>
      <c r="H631" s="23" t="s">
        <v>92</v>
      </c>
      <c r="I631" s="23" t="s">
        <v>93</v>
      </c>
      <c r="J631" t="s">
        <v>4535</v>
      </c>
      <c r="K631" s="23" t="s">
        <v>95</v>
      </c>
      <c r="L631" s="59" t="s">
        <v>3670</v>
      </c>
      <c r="M631" s="28" t="s">
        <v>4536</v>
      </c>
      <c r="N631" s="23"/>
      <c r="O631" s="23" t="s">
        <v>98</v>
      </c>
      <c r="P631" s="20" t="s">
        <v>1931</v>
      </c>
      <c r="Q631" s="20" t="s">
        <v>1931</v>
      </c>
      <c r="R631" t="s">
        <v>4537</v>
      </c>
      <c r="S631" t="s">
        <v>4538</v>
      </c>
      <c r="T631" t="s">
        <v>4539</v>
      </c>
      <c r="U631" s="29">
        <v>22956000</v>
      </c>
      <c r="V631" s="29">
        <v>22956000</v>
      </c>
      <c r="W631" s="60">
        <v>3826000</v>
      </c>
      <c r="X631" s="60">
        <v>0</v>
      </c>
      <c r="Y631" s="23" t="s">
        <v>104</v>
      </c>
      <c r="Z631" t="s">
        <v>98</v>
      </c>
      <c r="AA631" t="s">
        <v>105</v>
      </c>
      <c r="AB631" s="30">
        <f>+Tabla3[[#This Row],[VALOR DEL CONTRATO
(EN NUMEROS)]]-Tabla3[[#This Row],[VALOR RECURSOS (MADS/FONAM)]]</f>
        <v>0</v>
      </c>
      <c r="AC631" s="30"/>
      <c r="AD631" s="30"/>
      <c r="AE631" s="24">
        <v>9624</v>
      </c>
      <c r="AF631" s="61">
        <v>45306</v>
      </c>
      <c r="AG631">
        <v>104724</v>
      </c>
      <c r="AH631" s="53">
        <v>45341</v>
      </c>
      <c r="AI631" s="32" t="s">
        <v>106</v>
      </c>
      <c r="AJ631" t="s">
        <v>1935</v>
      </c>
      <c r="AK631" s="33"/>
      <c r="AL631" t="s">
        <v>98</v>
      </c>
      <c r="AM631" s="26">
        <v>45336</v>
      </c>
      <c r="AN631" s="23" t="s">
        <v>108</v>
      </c>
      <c r="AO631" s="23" t="s">
        <v>108</v>
      </c>
      <c r="AP631" t="s">
        <v>109</v>
      </c>
      <c r="AQ631" t="s">
        <v>1580</v>
      </c>
      <c r="AR631" t="s">
        <v>1581</v>
      </c>
      <c r="AS631" t="s">
        <v>1581</v>
      </c>
      <c r="AT631" s="23">
        <v>80111600</v>
      </c>
      <c r="AU631" s="41" t="s">
        <v>4540</v>
      </c>
      <c r="AV631" s="23" t="s">
        <v>113</v>
      </c>
      <c r="AW631" s="20" t="s">
        <v>114</v>
      </c>
      <c r="AX631" s="53">
        <v>45337</v>
      </c>
      <c r="AY631" s="23" t="s">
        <v>115</v>
      </c>
      <c r="AZ631" s="53">
        <v>45337</v>
      </c>
      <c r="BA631" s="26">
        <v>45341</v>
      </c>
      <c r="BB631" s="62">
        <v>45522</v>
      </c>
      <c r="BC631" s="35">
        <f>+Tabla3[[#This Row],[FECHA TERMINACION
(INICIAL)]]-Tabla3[[#This Row],[FECHA INICIO]]</f>
        <v>181</v>
      </c>
      <c r="BD631" s="65">
        <f>+Tabla3[[#This Row],[PLAZO DE EJECUCIÓN EN DÍAS (INICIAL)]]/30</f>
        <v>6.0333333333333332</v>
      </c>
      <c r="BE631" t="s">
        <v>4541</v>
      </c>
      <c r="BF631" s="29">
        <f>+[1]BD_2!E633</f>
        <v>0</v>
      </c>
      <c r="BG631" s="29">
        <f>[1]BD_2!BA633</f>
        <v>0</v>
      </c>
      <c r="BH631" s="23">
        <f>[1]BD_2!CF633</f>
        <v>0</v>
      </c>
      <c r="BI631" s="23">
        <f>+COUNTIF(Tabla3[[#This Row],[VALOR REDUCIDO]:[TOTAL TIEMPO PRORROGADO EN DÍAS
]],"&lt;&gt;0")</f>
        <v>0</v>
      </c>
      <c r="BJ631" s="23" t="str">
        <f>+[1]BD_2!CG633</f>
        <v>2 NO</v>
      </c>
      <c r="BK631" s="26" t="str">
        <f>[1]BD_2!CL633</f>
        <v>2 NO</v>
      </c>
      <c r="BL631" s="23" t="s">
        <v>98</v>
      </c>
      <c r="BM631">
        <f t="shared" si="49"/>
        <v>181</v>
      </c>
      <c r="BN631" s="36">
        <f t="shared" si="50"/>
        <v>45341</v>
      </c>
      <c r="BO631" s="36">
        <f t="shared" si="51"/>
        <v>45522</v>
      </c>
      <c r="BP631" s="37" t="e">
        <f>IF(((#REF!-$BN631)/($BO631-$BN631))&gt;=100%,100%,((#REF!-$BN631)/($BO631-$BN631)))</f>
        <v>#REF!</v>
      </c>
      <c r="BQ631" s="29">
        <f t="shared" si="52"/>
        <v>22956000</v>
      </c>
      <c r="BR631" s="23" t="e">
        <f>+IF(BK631="1 SI","FINALIZADO",IF($BO631&lt;=#REF!,"FINALIZADO","EJECUCIÓN"))</f>
        <v>#REF!</v>
      </c>
      <c r="BS631" s="23">
        <v>22956000</v>
      </c>
      <c r="BT631" s="23">
        <f>+Tabla3[[#This Row],[VALOR TOTAL DE CONTRATO (ANTES DE LIQUIDACIÓN - LIBERACIÓN DE SALDOS)]]-Tabla3[[#This Row],[RECURSO TOTALES DESEMBOLSADOS]]</f>
        <v>0</v>
      </c>
      <c r="BU631" s="66"/>
      <c r="BW631" s="23" t="s">
        <v>98</v>
      </c>
      <c r="BX631" s="23" t="str">
        <f t="shared" si="48"/>
        <v>febrero</v>
      </c>
      <c r="BY631" s="23" t="s">
        <v>113</v>
      </c>
      <c r="BZ631" s="23" t="s">
        <v>113</v>
      </c>
      <c r="CA631" s="23" t="s">
        <v>113</v>
      </c>
      <c r="CB631" t="s">
        <v>117</v>
      </c>
      <c r="CC631" t="s">
        <v>118</v>
      </c>
    </row>
    <row r="632" spans="1:81" x14ac:dyDescent="0.25">
      <c r="A632" s="23">
        <v>2024</v>
      </c>
      <c r="B632" s="25">
        <v>597</v>
      </c>
      <c r="C632" s="23" t="s">
        <v>87</v>
      </c>
      <c r="D632" t="s">
        <v>88</v>
      </c>
      <c r="E632" t="s">
        <v>89</v>
      </c>
      <c r="F632" t="s">
        <v>90</v>
      </c>
      <c r="G632" t="s">
        <v>91</v>
      </c>
      <c r="H632" s="23" t="s">
        <v>92</v>
      </c>
      <c r="I632" s="23" t="s">
        <v>119</v>
      </c>
      <c r="J632" t="s">
        <v>4542</v>
      </c>
      <c r="K632" s="23" t="s">
        <v>95</v>
      </c>
      <c r="L632" s="59" t="s">
        <v>2203</v>
      </c>
      <c r="M632" s="28" t="s">
        <v>4543</v>
      </c>
      <c r="N632" s="23"/>
      <c r="O632" s="23" t="s">
        <v>98</v>
      </c>
      <c r="P632" s="20" t="s">
        <v>2185</v>
      </c>
      <c r="Q632" s="20" t="s">
        <v>2185</v>
      </c>
      <c r="R632" t="s">
        <v>4544</v>
      </c>
      <c r="S632" t="s">
        <v>4545</v>
      </c>
      <c r="T632" t="s">
        <v>4546</v>
      </c>
      <c r="U632" s="29">
        <v>89250000</v>
      </c>
      <c r="V632" s="29">
        <v>89250000</v>
      </c>
      <c r="W632" s="60">
        <v>8925000</v>
      </c>
      <c r="X632" s="60">
        <v>0</v>
      </c>
      <c r="Y632" s="23" t="s">
        <v>104</v>
      </c>
      <c r="Z632" t="s">
        <v>98</v>
      </c>
      <c r="AA632" t="s">
        <v>105</v>
      </c>
      <c r="AB632" s="30">
        <f>+Tabla3[[#This Row],[VALOR DEL CONTRATO
(EN NUMEROS)]]-Tabla3[[#This Row],[VALOR RECURSOS (MADS/FONAM)]]</f>
        <v>0</v>
      </c>
      <c r="AC632" s="30"/>
      <c r="AD632" s="30"/>
      <c r="AE632" s="24">
        <v>7424</v>
      </c>
      <c r="AF632" s="61">
        <v>45295</v>
      </c>
      <c r="AG632">
        <v>127124</v>
      </c>
      <c r="AH632" s="53">
        <v>45350</v>
      </c>
      <c r="AI632" s="32" t="s">
        <v>106</v>
      </c>
      <c r="AJ632" t="s">
        <v>2653</v>
      </c>
      <c r="AK632" s="33"/>
      <c r="AL632" t="s">
        <v>98</v>
      </c>
      <c r="AM632" s="26">
        <v>45348</v>
      </c>
      <c r="AN632" s="23" t="s">
        <v>108</v>
      </c>
      <c r="AO632" s="23" t="s">
        <v>108</v>
      </c>
      <c r="AP632" t="s">
        <v>109</v>
      </c>
      <c r="AQ632" t="s">
        <v>2190</v>
      </c>
      <c r="AR632" t="s">
        <v>2191</v>
      </c>
      <c r="AS632" t="s">
        <v>2192</v>
      </c>
      <c r="AT632" s="23">
        <v>80111600</v>
      </c>
      <c r="AU632" s="41" t="s">
        <v>4547</v>
      </c>
      <c r="AV632" s="23" t="s">
        <v>113</v>
      </c>
      <c r="AW632" s="20" t="s">
        <v>114</v>
      </c>
      <c r="AX632" s="53">
        <v>45348</v>
      </c>
      <c r="AY632" s="23" t="s">
        <v>144</v>
      </c>
      <c r="AZ632" s="53">
        <v>45348</v>
      </c>
      <c r="BA632" s="26">
        <v>45350</v>
      </c>
      <c r="BB632" s="62">
        <v>45653</v>
      </c>
      <c r="BC632" s="35">
        <f>+Tabla3[[#This Row],[FECHA TERMINACION
(INICIAL)]]-Tabla3[[#This Row],[FECHA INICIO]]</f>
        <v>303</v>
      </c>
      <c r="BD632" s="65">
        <f>+Tabla3[[#This Row],[PLAZO DE EJECUCIÓN EN DÍAS (INICIAL)]]/30</f>
        <v>10.1</v>
      </c>
      <c r="BE632" t="s">
        <v>4010</v>
      </c>
      <c r="BF632" s="29">
        <f>+[1]BD_2!E634</f>
        <v>0</v>
      </c>
      <c r="BG632" s="29">
        <f>[1]BD_2!BA634</f>
        <v>0</v>
      </c>
      <c r="BH632" s="23">
        <f>[1]BD_2!CF634</f>
        <v>0</v>
      </c>
      <c r="BI632" s="23">
        <f>+COUNTIF(Tabla3[[#This Row],[VALOR REDUCIDO]:[TOTAL TIEMPO PRORROGADO EN DÍAS
]],"&lt;&gt;0")</f>
        <v>0</v>
      </c>
      <c r="BJ632" s="23" t="str">
        <f>+[1]BD_2!CG634</f>
        <v>2 NO</v>
      </c>
      <c r="BK632" s="26" t="str">
        <f>[1]BD_2!CL634</f>
        <v>2 NO</v>
      </c>
      <c r="BL632" s="23" t="s">
        <v>98</v>
      </c>
      <c r="BM632">
        <f t="shared" si="49"/>
        <v>303</v>
      </c>
      <c r="BN632" s="36">
        <f t="shared" si="50"/>
        <v>45350</v>
      </c>
      <c r="BO632" s="36">
        <f t="shared" si="51"/>
        <v>45653</v>
      </c>
      <c r="BP632" s="37" t="e">
        <f>IF(((#REF!-$BN632)/($BO632-$BN632))&gt;=100%,100%,((#REF!-$BN632)/($BO632-$BN632)))</f>
        <v>#REF!</v>
      </c>
      <c r="BQ632" s="29">
        <f t="shared" si="52"/>
        <v>89250000</v>
      </c>
      <c r="BR632" s="23" t="e">
        <f>+IF(BK632="1 SI","FINALIZADO",IF($BO632&lt;=#REF!,"FINALIZADO","EJECUCIÓN"))</f>
        <v>#REF!</v>
      </c>
      <c r="BS632" s="23">
        <v>89250000</v>
      </c>
      <c r="BT632" s="23">
        <f>+Tabla3[[#This Row],[VALOR TOTAL DE CONTRATO (ANTES DE LIQUIDACIÓN - LIBERACIÓN DE SALDOS)]]-Tabla3[[#This Row],[RECURSO TOTALES DESEMBOLSADOS]]</f>
        <v>0</v>
      </c>
      <c r="BU632" s="66"/>
      <c r="BW632" s="23" t="s">
        <v>98</v>
      </c>
      <c r="BX632" s="23" t="str">
        <f t="shared" si="48"/>
        <v>febrero</v>
      </c>
      <c r="BY632" s="23" t="s">
        <v>113</v>
      </c>
      <c r="BZ632" s="23" t="s">
        <v>113</v>
      </c>
      <c r="CA632" s="23" t="s">
        <v>113</v>
      </c>
      <c r="CB632" t="s">
        <v>117</v>
      </c>
      <c r="CC632" t="s">
        <v>118</v>
      </c>
    </row>
    <row r="633" spans="1:81" x14ac:dyDescent="0.25">
      <c r="A633" s="23">
        <v>2024</v>
      </c>
      <c r="B633" s="25">
        <v>598</v>
      </c>
      <c r="C633" s="23" t="s">
        <v>87</v>
      </c>
      <c r="D633" t="s">
        <v>88</v>
      </c>
      <c r="E633" t="s">
        <v>89</v>
      </c>
      <c r="F633" t="s">
        <v>90</v>
      </c>
      <c r="G633" t="s">
        <v>91</v>
      </c>
      <c r="H633" s="23" t="s">
        <v>92</v>
      </c>
      <c r="I633" s="23" t="s">
        <v>119</v>
      </c>
      <c r="J633" t="s">
        <v>4548</v>
      </c>
      <c r="K633" s="23" t="s">
        <v>95</v>
      </c>
      <c r="L633" s="59" t="s">
        <v>2096</v>
      </c>
      <c r="M633" s="28" t="s">
        <v>4549</v>
      </c>
      <c r="N633" s="23"/>
      <c r="O633" s="23" t="s">
        <v>98</v>
      </c>
      <c r="P633" s="20" t="s">
        <v>2185</v>
      </c>
      <c r="Q633" s="20" t="s">
        <v>2185</v>
      </c>
      <c r="R633" t="s">
        <v>4550</v>
      </c>
      <c r="S633" t="s">
        <v>4551</v>
      </c>
      <c r="T633" t="s">
        <v>2964</v>
      </c>
      <c r="U633" s="29">
        <v>90000000</v>
      </c>
      <c r="V633" s="29">
        <v>90000000</v>
      </c>
      <c r="W633" s="60">
        <v>9000000</v>
      </c>
      <c r="X633" s="60">
        <v>0</v>
      </c>
      <c r="Y633" s="23" t="s">
        <v>104</v>
      </c>
      <c r="Z633" t="s">
        <v>98</v>
      </c>
      <c r="AA633" t="s">
        <v>105</v>
      </c>
      <c r="AB633" s="30">
        <f>+Tabla3[[#This Row],[VALOR DEL CONTRATO
(EN NUMEROS)]]-Tabla3[[#This Row],[VALOR RECURSOS (MADS/FONAM)]]</f>
        <v>0</v>
      </c>
      <c r="AC633" s="30"/>
      <c r="AD633" s="30"/>
      <c r="AE633" s="24">
        <v>7324</v>
      </c>
      <c r="AF633" s="61">
        <v>45295</v>
      </c>
      <c r="AG633">
        <v>114324</v>
      </c>
      <c r="AH633" s="53">
        <v>45344</v>
      </c>
      <c r="AI633" s="32" t="s">
        <v>106</v>
      </c>
      <c r="AJ633" t="s">
        <v>2631</v>
      </c>
      <c r="AK633" s="33"/>
      <c r="AL633" t="s">
        <v>98</v>
      </c>
      <c r="AM633" s="26">
        <v>45341</v>
      </c>
      <c r="AN633" s="23" t="s">
        <v>108</v>
      </c>
      <c r="AO633" s="23" t="s">
        <v>108</v>
      </c>
      <c r="AP633" t="s">
        <v>109</v>
      </c>
      <c r="AQ633" t="s">
        <v>3813</v>
      </c>
      <c r="AR633" t="s">
        <v>3814</v>
      </c>
      <c r="AS633" t="s">
        <v>3815</v>
      </c>
      <c r="AT633" s="23">
        <v>80111600</v>
      </c>
      <c r="AU633" s="20" t="s">
        <v>4552</v>
      </c>
      <c r="AV633" s="23" t="s">
        <v>113</v>
      </c>
      <c r="AW633" s="20" t="s">
        <v>114</v>
      </c>
      <c r="AX633" s="53">
        <v>45342</v>
      </c>
      <c r="AY633" s="23" t="s">
        <v>144</v>
      </c>
      <c r="AZ633" s="53">
        <v>45342</v>
      </c>
      <c r="BA633" s="26">
        <v>45344</v>
      </c>
      <c r="BB633" s="62">
        <v>45647</v>
      </c>
      <c r="BC633" s="35">
        <f>+Tabla3[[#This Row],[FECHA TERMINACION
(INICIAL)]]-Tabla3[[#This Row],[FECHA INICIO]]</f>
        <v>303</v>
      </c>
      <c r="BD633" s="65">
        <f>+Tabla3[[#This Row],[PLAZO DE EJECUCIÓN EN DÍAS (INICIAL)]]/30</f>
        <v>10.1</v>
      </c>
      <c r="BE633" t="s">
        <v>4553</v>
      </c>
      <c r="BF633" s="29">
        <f>+[1]BD_2!E635</f>
        <v>0</v>
      </c>
      <c r="BG633" s="29">
        <f>[1]BD_2!BA635</f>
        <v>0</v>
      </c>
      <c r="BH633" s="23">
        <f>[1]BD_2!CF635</f>
        <v>0</v>
      </c>
      <c r="BI633" s="23">
        <f>+COUNTIF(Tabla3[[#This Row],[VALOR REDUCIDO]:[TOTAL TIEMPO PRORROGADO EN DÍAS
]],"&lt;&gt;0")</f>
        <v>0</v>
      </c>
      <c r="BJ633" s="23" t="str">
        <f>+[1]BD_2!CG635</f>
        <v>2 NO</v>
      </c>
      <c r="BK633" s="26" t="str">
        <f>[1]BD_2!CL635</f>
        <v>2 NO</v>
      </c>
      <c r="BL633" s="23" t="s">
        <v>98</v>
      </c>
      <c r="BM633">
        <f t="shared" si="49"/>
        <v>303</v>
      </c>
      <c r="BN633" s="36">
        <f t="shared" si="50"/>
        <v>45344</v>
      </c>
      <c r="BO633" s="36">
        <f t="shared" si="51"/>
        <v>45647</v>
      </c>
      <c r="BP633" s="37" t="e">
        <f>IF(((#REF!-$BN633)/($BO633-$BN633))&gt;=100%,100%,((#REF!-$BN633)/($BO633-$BN633)))</f>
        <v>#REF!</v>
      </c>
      <c r="BQ633" s="29">
        <f t="shared" si="52"/>
        <v>90000000</v>
      </c>
      <c r="BR633" s="23" t="e">
        <f>+IF(BK633="1 SI","FINALIZADO",IF($BO633&lt;=#REF!,"FINALIZADO","EJECUCIÓN"))</f>
        <v>#REF!</v>
      </c>
      <c r="BS633" s="23">
        <v>90000000</v>
      </c>
      <c r="BT633" s="23">
        <f>+Tabla3[[#This Row],[VALOR TOTAL DE CONTRATO (ANTES DE LIQUIDACIÓN - LIBERACIÓN DE SALDOS)]]-Tabla3[[#This Row],[RECURSO TOTALES DESEMBOLSADOS]]</f>
        <v>0</v>
      </c>
      <c r="BU633" s="66"/>
      <c r="BW633" s="23" t="s">
        <v>98</v>
      </c>
      <c r="BX633" s="23" t="str">
        <f t="shared" si="48"/>
        <v>febrero</v>
      </c>
      <c r="BY633" s="23" t="s">
        <v>113</v>
      </c>
      <c r="BZ633" s="23" t="s">
        <v>113</v>
      </c>
      <c r="CA633" s="23" t="s">
        <v>113</v>
      </c>
      <c r="CB633" t="s">
        <v>117</v>
      </c>
      <c r="CC633" t="s">
        <v>118</v>
      </c>
    </row>
    <row r="634" spans="1:81" x14ac:dyDescent="0.25">
      <c r="A634" s="23">
        <v>2024</v>
      </c>
      <c r="B634" s="25">
        <v>599</v>
      </c>
      <c r="C634" s="23" t="s">
        <v>87</v>
      </c>
      <c r="D634" t="s">
        <v>88</v>
      </c>
      <c r="E634" t="s">
        <v>89</v>
      </c>
      <c r="F634" t="s">
        <v>90</v>
      </c>
      <c r="G634" t="s">
        <v>91</v>
      </c>
      <c r="H634" s="23" t="s">
        <v>92</v>
      </c>
      <c r="I634" s="23" t="s">
        <v>119</v>
      </c>
      <c r="J634" t="s">
        <v>4554</v>
      </c>
      <c r="K634" s="23" t="s">
        <v>95</v>
      </c>
      <c r="L634" s="59" t="s">
        <v>2096</v>
      </c>
      <c r="M634" s="28" t="s">
        <v>4555</v>
      </c>
      <c r="N634" s="23"/>
      <c r="O634" s="23" t="s">
        <v>98</v>
      </c>
      <c r="P634" s="20" t="s">
        <v>2185</v>
      </c>
      <c r="Q634" s="20" t="s">
        <v>2185</v>
      </c>
      <c r="R634" t="s">
        <v>4556</v>
      </c>
      <c r="S634" t="s">
        <v>4557</v>
      </c>
      <c r="T634" t="s">
        <v>4558</v>
      </c>
      <c r="U634" s="29">
        <v>95000000</v>
      </c>
      <c r="V634" s="29">
        <v>95000000</v>
      </c>
      <c r="W634" s="60">
        <v>9500000</v>
      </c>
      <c r="X634" s="60">
        <v>0</v>
      </c>
      <c r="Y634" s="23" t="s">
        <v>104</v>
      </c>
      <c r="Z634" t="s">
        <v>98</v>
      </c>
      <c r="AA634" t="s">
        <v>105</v>
      </c>
      <c r="AB634" s="30">
        <f>+Tabla3[[#This Row],[VALOR DEL CONTRATO
(EN NUMEROS)]]-Tabla3[[#This Row],[VALOR RECURSOS (MADS/FONAM)]]</f>
        <v>0</v>
      </c>
      <c r="AC634" s="30"/>
      <c r="AD634" s="30"/>
      <c r="AE634" s="24">
        <v>7324</v>
      </c>
      <c r="AF634" s="61">
        <v>45295</v>
      </c>
      <c r="AG634">
        <v>97124</v>
      </c>
      <c r="AH634" s="53">
        <v>45337</v>
      </c>
      <c r="AI634" s="32" t="s">
        <v>106</v>
      </c>
      <c r="AJ634" t="s">
        <v>2631</v>
      </c>
      <c r="AK634" s="33"/>
      <c r="AL634" t="s">
        <v>98</v>
      </c>
      <c r="AM634" s="26">
        <v>45336</v>
      </c>
      <c r="AN634" s="23" t="s">
        <v>108</v>
      </c>
      <c r="AO634" s="23" t="s">
        <v>108</v>
      </c>
      <c r="AP634" t="s">
        <v>109</v>
      </c>
      <c r="AQ634" t="s">
        <v>2190</v>
      </c>
      <c r="AR634" t="s">
        <v>2191</v>
      </c>
      <c r="AS634" t="s">
        <v>2192</v>
      </c>
      <c r="AT634" s="23">
        <v>80111600</v>
      </c>
      <c r="AU634" s="41" t="s">
        <v>4559</v>
      </c>
      <c r="AV634" s="23" t="s">
        <v>113</v>
      </c>
      <c r="AW634" s="20" t="s">
        <v>114</v>
      </c>
      <c r="AX634" s="26">
        <v>45337</v>
      </c>
      <c r="AY634" s="23" t="s">
        <v>144</v>
      </c>
      <c r="AZ634" s="26">
        <v>45337</v>
      </c>
      <c r="BA634" s="26">
        <v>45337</v>
      </c>
      <c r="BB634" s="62">
        <v>45640</v>
      </c>
      <c r="BC634" s="35">
        <f>+Tabla3[[#This Row],[FECHA TERMINACION
(INICIAL)]]-Tabla3[[#This Row],[FECHA INICIO]]</f>
        <v>303</v>
      </c>
      <c r="BD634" s="65">
        <f>+Tabla3[[#This Row],[PLAZO DE EJECUCIÓN EN DÍAS (INICIAL)]]/30</f>
        <v>10.1</v>
      </c>
      <c r="BE634" t="s">
        <v>4553</v>
      </c>
      <c r="BF634" s="29">
        <f>+[1]BD_2!E636</f>
        <v>0</v>
      </c>
      <c r="BG634" s="29">
        <f>[1]BD_2!BA636</f>
        <v>0</v>
      </c>
      <c r="BH634" s="23">
        <f>[1]BD_2!CF636</f>
        <v>0</v>
      </c>
      <c r="BI634" s="23">
        <f>+COUNTIF(Tabla3[[#This Row],[VALOR REDUCIDO]:[TOTAL TIEMPO PRORROGADO EN DÍAS
]],"&lt;&gt;0")</f>
        <v>0</v>
      </c>
      <c r="BJ634" s="23" t="str">
        <f>+[1]BD_2!CG636</f>
        <v>2 NO</v>
      </c>
      <c r="BK634" s="26" t="str">
        <f>[1]BD_2!CL636</f>
        <v>2 NO</v>
      </c>
      <c r="BL634" s="23" t="s">
        <v>98</v>
      </c>
      <c r="BM634">
        <f t="shared" si="49"/>
        <v>303</v>
      </c>
      <c r="BN634" s="36">
        <f t="shared" si="50"/>
        <v>45337</v>
      </c>
      <c r="BO634" s="36">
        <f t="shared" si="51"/>
        <v>45640</v>
      </c>
      <c r="BP634" s="37" t="e">
        <f>IF(((#REF!-$BN634)/($BO634-$BN634))&gt;=100%,100%,((#REF!-$BN634)/($BO634-$BN634)))</f>
        <v>#REF!</v>
      </c>
      <c r="BQ634" s="29">
        <f t="shared" si="52"/>
        <v>95000000</v>
      </c>
      <c r="BR634" s="23" t="e">
        <f>+IF(BK634="1 SI","FINALIZADO",IF($BO634&lt;=#REF!,"FINALIZADO","EJECUCIÓN"))</f>
        <v>#REF!</v>
      </c>
      <c r="BS634" s="23">
        <v>95000000</v>
      </c>
      <c r="BT634" s="23">
        <f>+Tabla3[[#This Row],[VALOR TOTAL DE CONTRATO (ANTES DE LIQUIDACIÓN - LIBERACIÓN DE SALDOS)]]-Tabla3[[#This Row],[RECURSO TOTALES DESEMBOLSADOS]]</f>
        <v>0</v>
      </c>
      <c r="BU634" s="66"/>
      <c r="BW634" s="23" t="s">
        <v>98</v>
      </c>
      <c r="BX634" s="23" t="str">
        <f t="shared" si="48"/>
        <v>febrero</v>
      </c>
      <c r="BY634" s="23" t="s">
        <v>113</v>
      </c>
      <c r="BZ634" s="23" t="s">
        <v>113</v>
      </c>
      <c r="CA634" s="23" t="s">
        <v>113</v>
      </c>
      <c r="CB634" t="s">
        <v>117</v>
      </c>
      <c r="CC634" t="s">
        <v>118</v>
      </c>
    </row>
    <row r="635" spans="1:81" x14ac:dyDescent="0.25">
      <c r="A635" s="23">
        <v>2024</v>
      </c>
      <c r="B635" s="25">
        <v>600</v>
      </c>
      <c r="C635" s="23" t="s">
        <v>87</v>
      </c>
      <c r="D635" t="s">
        <v>88</v>
      </c>
      <c r="E635" t="s">
        <v>89</v>
      </c>
      <c r="F635" t="s">
        <v>90</v>
      </c>
      <c r="G635" t="s">
        <v>91</v>
      </c>
      <c r="H635" s="23" t="s">
        <v>92</v>
      </c>
      <c r="I635" s="23" t="s">
        <v>119</v>
      </c>
      <c r="J635" t="s">
        <v>4560</v>
      </c>
      <c r="K635" s="23" t="s">
        <v>95</v>
      </c>
      <c r="L635" s="59" t="s">
        <v>1550</v>
      </c>
      <c r="M635" s="28" t="s">
        <v>4561</v>
      </c>
      <c r="N635" s="23"/>
      <c r="O635" s="23" t="s">
        <v>98</v>
      </c>
      <c r="P635" s="20" t="s">
        <v>693</v>
      </c>
      <c r="Q635" s="20" t="s">
        <v>693</v>
      </c>
      <c r="R635" t="s">
        <v>4562</v>
      </c>
      <c r="S635" t="s">
        <v>4563</v>
      </c>
      <c r="T635" t="s">
        <v>4564</v>
      </c>
      <c r="U635" s="29">
        <v>60900000</v>
      </c>
      <c r="V635" s="29">
        <v>60900000</v>
      </c>
      <c r="W635" s="60">
        <v>5800000</v>
      </c>
      <c r="X635" s="60">
        <v>0</v>
      </c>
      <c r="Y635" s="23" t="s">
        <v>104</v>
      </c>
      <c r="Z635" t="s">
        <v>98</v>
      </c>
      <c r="AA635" t="s">
        <v>105</v>
      </c>
      <c r="AB635" s="30">
        <f>+Tabla3[[#This Row],[VALOR DEL CONTRATO
(EN NUMEROS)]]-Tabla3[[#This Row],[VALOR RECURSOS (MADS/FONAM)]]</f>
        <v>0</v>
      </c>
      <c r="AC635" s="30"/>
      <c r="AD635" s="30"/>
      <c r="AE635" s="24">
        <v>2624</v>
      </c>
      <c r="AF635" s="61">
        <v>45294</v>
      </c>
      <c r="AG635">
        <v>95124</v>
      </c>
      <c r="AH635" s="53">
        <v>45337</v>
      </c>
      <c r="AI635" s="32" t="s">
        <v>106</v>
      </c>
      <c r="AJ635" t="s">
        <v>2030</v>
      </c>
      <c r="AK635" s="33"/>
      <c r="AL635" t="s">
        <v>98</v>
      </c>
      <c r="AM635" s="26">
        <v>45336</v>
      </c>
      <c r="AN635" s="23" t="s">
        <v>108</v>
      </c>
      <c r="AO635" s="23" t="s">
        <v>108</v>
      </c>
      <c r="AP635" t="s">
        <v>109</v>
      </c>
      <c r="AQ635" t="s">
        <v>698</v>
      </c>
      <c r="AR635" t="s">
        <v>699</v>
      </c>
      <c r="AS635" t="s">
        <v>700</v>
      </c>
      <c r="AT635" s="23">
        <v>80111600</v>
      </c>
      <c r="AU635" s="20" t="s">
        <v>4565</v>
      </c>
      <c r="AV635" s="23" t="s">
        <v>113</v>
      </c>
      <c r="AW635" s="20" t="s">
        <v>114</v>
      </c>
      <c r="AX635" s="53">
        <v>45336</v>
      </c>
      <c r="AY635" s="23" t="s">
        <v>115</v>
      </c>
      <c r="AZ635" s="53">
        <v>45336</v>
      </c>
      <c r="BA635" s="26">
        <v>45337</v>
      </c>
      <c r="BB635" s="62">
        <v>45655</v>
      </c>
      <c r="BC635" s="35">
        <f>+Tabla3[[#This Row],[FECHA TERMINACION
(INICIAL)]]-Tabla3[[#This Row],[FECHA INICIO]]</f>
        <v>318</v>
      </c>
      <c r="BD635" s="65">
        <f>+Tabla3[[#This Row],[PLAZO DE EJECUCIÓN EN DÍAS (INICIAL)]]/30</f>
        <v>10.6</v>
      </c>
      <c r="BE635" t="s">
        <v>4566</v>
      </c>
      <c r="BF635" s="29">
        <f>+[1]BD_2!E637</f>
        <v>0</v>
      </c>
      <c r="BG635" s="29">
        <f>[1]BD_2!BA637</f>
        <v>0</v>
      </c>
      <c r="BH635" s="23">
        <f>[1]BD_2!CF637</f>
        <v>0</v>
      </c>
      <c r="BI635" s="23">
        <f>+COUNTIF(Tabla3[[#This Row],[VALOR REDUCIDO]:[TOTAL TIEMPO PRORROGADO EN DÍAS
]],"&lt;&gt;0")</f>
        <v>0</v>
      </c>
      <c r="BJ635" s="23" t="str">
        <f>+[1]BD_2!CG637</f>
        <v>2 NO</v>
      </c>
      <c r="BK635" s="26" t="str">
        <f>[1]BD_2!CL637</f>
        <v>2 NO</v>
      </c>
      <c r="BL635" s="23" t="s">
        <v>98</v>
      </c>
      <c r="BM635">
        <f t="shared" si="49"/>
        <v>318</v>
      </c>
      <c r="BN635" s="36">
        <f t="shared" si="50"/>
        <v>45337</v>
      </c>
      <c r="BO635" s="36">
        <f t="shared" si="51"/>
        <v>45655</v>
      </c>
      <c r="BP635" s="37" t="e">
        <f>IF(((#REF!-$BN635)/($BO635-$BN635))&gt;=100%,100%,((#REF!-$BN635)/($BO635-$BN635)))</f>
        <v>#REF!</v>
      </c>
      <c r="BQ635" s="29">
        <f t="shared" si="52"/>
        <v>60900000</v>
      </c>
      <c r="BR635" s="23" t="e">
        <f>+IF(BK635="1 SI","FINALIZADO",IF($BO635&lt;=#REF!,"FINALIZADO","EJECUCIÓN"))</f>
        <v>#REF!</v>
      </c>
      <c r="BS635" s="23">
        <v>60900000</v>
      </c>
      <c r="BT635" s="23">
        <f>+Tabla3[[#This Row],[VALOR TOTAL DE CONTRATO (ANTES DE LIQUIDACIÓN - LIBERACIÓN DE SALDOS)]]-Tabla3[[#This Row],[RECURSO TOTALES DESEMBOLSADOS]]</f>
        <v>0</v>
      </c>
      <c r="BU635" s="66"/>
      <c r="BW635" s="23" t="s">
        <v>98</v>
      </c>
      <c r="BX635" s="23" t="str">
        <f t="shared" si="48"/>
        <v>febrero</v>
      </c>
      <c r="BY635" s="23" t="s">
        <v>113</v>
      </c>
      <c r="BZ635" s="23" t="s">
        <v>113</v>
      </c>
      <c r="CA635" s="23" t="s">
        <v>113</v>
      </c>
      <c r="CB635" t="s">
        <v>117</v>
      </c>
      <c r="CC635" t="s">
        <v>118</v>
      </c>
    </row>
    <row r="636" spans="1:81" x14ac:dyDescent="0.25">
      <c r="A636" s="23">
        <v>2024</v>
      </c>
      <c r="B636" s="25">
        <v>601</v>
      </c>
      <c r="C636" s="23" t="s">
        <v>87</v>
      </c>
      <c r="D636" t="s">
        <v>88</v>
      </c>
      <c r="E636" t="s">
        <v>89</v>
      </c>
      <c r="F636" t="s">
        <v>90</v>
      </c>
      <c r="G636" t="s">
        <v>91</v>
      </c>
      <c r="H636" s="23" t="s">
        <v>92</v>
      </c>
      <c r="I636" s="23" t="s">
        <v>119</v>
      </c>
      <c r="J636" t="s">
        <v>4567</v>
      </c>
      <c r="K636" s="23" t="s">
        <v>95</v>
      </c>
      <c r="L636" s="59" t="s">
        <v>196</v>
      </c>
      <c r="M636" s="28" t="s">
        <v>4568</v>
      </c>
      <c r="N636" s="23"/>
      <c r="O636" s="23" t="s">
        <v>98</v>
      </c>
      <c r="P636" s="20" t="s">
        <v>304</v>
      </c>
      <c r="Q636" s="20" t="s">
        <v>304</v>
      </c>
      <c r="R636" t="s">
        <v>4569</v>
      </c>
      <c r="S636" t="s">
        <v>4570</v>
      </c>
      <c r="T636" t="s">
        <v>4571</v>
      </c>
      <c r="U636" s="29">
        <v>57420000</v>
      </c>
      <c r="V636" s="29">
        <v>57420000</v>
      </c>
      <c r="W636" s="60">
        <v>5800000</v>
      </c>
      <c r="X636" s="60">
        <v>0</v>
      </c>
      <c r="Y636" s="23" t="s">
        <v>104</v>
      </c>
      <c r="Z636" t="s">
        <v>98</v>
      </c>
      <c r="AA636" t="s">
        <v>105</v>
      </c>
      <c r="AB636" s="30">
        <f>+Tabla3[[#This Row],[VALOR DEL CONTRATO
(EN NUMEROS)]]-Tabla3[[#This Row],[VALOR RECURSOS (MADS/FONAM)]]</f>
        <v>0</v>
      </c>
      <c r="AC636" s="30"/>
      <c r="AD636" s="30"/>
      <c r="AE636" s="24">
        <v>4424</v>
      </c>
      <c r="AF636" s="61">
        <v>45294</v>
      </c>
      <c r="AG636">
        <v>133724</v>
      </c>
      <c r="AH636" s="53">
        <v>45355</v>
      </c>
      <c r="AI636" s="32" t="s">
        <v>106</v>
      </c>
      <c r="AJ636" t="s">
        <v>697</v>
      </c>
      <c r="AK636" s="33"/>
      <c r="AL636" t="s">
        <v>98</v>
      </c>
      <c r="AM636" s="53">
        <v>45352</v>
      </c>
      <c r="AN636" s="23" t="s">
        <v>108</v>
      </c>
      <c r="AO636" s="23" t="s">
        <v>108</v>
      </c>
      <c r="AP636" t="s">
        <v>109</v>
      </c>
      <c r="AQ636" t="s">
        <v>309</v>
      </c>
      <c r="AR636" t="s">
        <v>310</v>
      </c>
      <c r="AS636" t="s">
        <v>304</v>
      </c>
      <c r="AT636" s="23">
        <v>80111600</v>
      </c>
      <c r="AU636" s="20" t="s">
        <v>4572</v>
      </c>
      <c r="AV636" s="23" t="s">
        <v>113</v>
      </c>
      <c r="AW636" s="20" t="s">
        <v>114</v>
      </c>
      <c r="AX636" s="53">
        <v>45352</v>
      </c>
      <c r="AY636" s="23" t="s">
        <v>115</v>
      </c>
      <c r="AZ636" s="53">
        <v>45352</v>
      </c>
      <c r="BA636" s="26">
        <v>45355</v>
      </c>
      <c r="BB636" s="62">
        <v>45656</v>
      </c>
      <c r="BC636" s="35">
        <f>+Tabla3[[#This Row],[FECHA TERMINACION
(INICIAL)]]-Tabla3[[#This Row],[FECHA INICIO]]</f>
        <v>301</v>
      </c>
      <c r="BD636" s="65">
        <f>+Tabla3[[#This Row],[PLAZO DE EJECUCIÓN EN DÍAS (INICIAL)]]/30</f>
        <v>10.033333333333333</v>
      </c>
      <c r="BE636" t="s">
        <v>4573</v>
      </c>
      <c r="BF636" s="29">
        <f>+[1]BD_2!E638</f>
        <v>0</v>
      </c>
      <c r="BG636" s="29">
        <f>[1]BD_2!BA638</f>
        <v>0</v>
      </c>
      <c r="BH636" s="23">
        <f>[1]BD_2!CF638</f>
        <v>0</v>
      </c>
      <c r="BI636" s="23">
        <f>+COUNTIF(Tabla3[[#This Row],[VALOR REDUCIDO]:[TOTAL TIEMPO PRORROGADO EN DÍAS
]],"&lt;&gt;0")</f>
        <v>0</v>
      </c>
      <c r="BJ636" s="23" t="str">
        <f>+[1]BD_2!CG638</f>
        <v>2 NO</v>
      </c>
      <c r="BK636" s="26" t="str">
        <f>[1]BD_2!CL638</f>
        <v>2 NO</v>
      </c>
      <c r="BL636" s="23" t="s">
        <v>98</v>
      </c>
      <c r="BM636">
        <f t="shared" si="49"/>
        <v>301</v>
      </c>
      <c r="BN636" s="36">
        <f t="shared" si="50"/>
        <v>45355</v>
      </c>
      <c r="BO636" s="36">
        <f t="shared" si="51"/>
        <v>45656</v>
      </c>
      <c r="BP636" s="37" t="e">
        <f>IF(((#REF!-$BN636)/($BO636-$BN636))&gt;=100%,100%,((#REF!-$BN636)/($BO636-$BN636)))</f>
        <v>#REF!</v>
      </c>
      <c r="BQ636" s="29">
        <f t="shared" si="52"/>
        <v>57420000</v>
      </c>
      <c r="BR636" s="23" t="e">
        <f>+IF(BK636="1 SI","FINALIZADO",IF($BO636&lt;=#REF!,"FINALIZADO","EJECUCIÓN"))</f>
        <v>#REF!</v>
      </c>
      <c r="BS636" s="23">
        <v>57420000</v>
      </c>
      <c r="BT636" s="23">
        <f>+Tabla3[[#This Row],[VALOR TOTAL DE CONTRATO (ANTES DE LIQUIDACIÓN - LIBERACIÓN DE SALDOS)]]-Tabla3[[#This Row],[RECURSO TOTALES DESEMBOLSADOS]]</f>
        <v>0</v>
      </c>
      <c r="BU636" s="66"/>
      <c r="BW636" s="23" t="s">
        <v>98</v>
      </c>
      <c r="BX636" s="23" t="str">
        <f t="shared" si="48"/>
        <v>marzo</v>
      </c>
      <c r="BY636" s="23" t="s">
        <v>113</v>
      </c>
      <c r="BZ636" s="23" t="s">
        <v>113</v>
      </c>
      <c r="CA636" s="23" t="s">
        <v>113</v>
      </c>
      <c r="CB636" t="s">
        <v>117</v>
      </c>
      <c r="CC636" t="s">
        <v>118</v>
      </c>
    </row>
    <row r="637" spans="1:81" x14ac:dyDescent="0.25">
      <c r="A637" s="23">
        <v>2024</v>
      </c>
      <c r="B637" s="25">
        <v>602</v>
      </c>
      <c r="C637" s="23" t="s">
        <v>87</v>
      </c>
      <c r="D637" t="s">
        <v>88</v>
      </c>
      <c r="E637" t="s">
        <v>89</v>
      </c>
      <c r="F637" t="s">
        <v>90</v>
      </c>
      <c r="G637" t="s">
        <v>91</v>
      </c>
      <c r="H637" s="23" t="s">
        <v>92</v>
      </c>
      <c r="I637" s="23" t="s">
        <v>119</v>
      </c>
      <c r="J637" s="67" t="s">
        <v>4574</v>
      </c>
      <c r="K637" s="23" t="s">
        <v>95</v>
      </c>
      <c r="L637" s="20" t="s">
        <v>358</v>
      </c>
      <c r="M637" s="28" t="s">
        <v>4575</v>
      </c>
      <c r="N637" s="23"/>
      <c r="O637" s="23" t="s">
        <v>98</v>
      </c>
      <c r="P637" s="20" t="s">
        <v>304</v>
      </c>
      <c r="Q637" s="20" t="s">
        <v>304</v>
      </c>
      <c r="R637" t="s">
        <v>4576</v>
      </c>
      <c r="S637" t="s">
        <v>4577</v>
      </c>
      <c r="T637" t="s">
        <v>4578</v>
      </c>
      <c r="U637" s="29">
        <v>38400000</v>
      </c>
      <c r="V637" s="29">
        <v>38400000</v>
      </c>
      <c r="W637" s="60">
        <v>4800000</v>
      </c>
      <c r="X637" s="60">
        <v>0</v>
      </c>
      <c r="Y637" s="23" t="s">
        <v>104</v>
      </c>
      <c r="Z637" t="s">
        <v>98</v>
      </c>
      <c r="AA637" t="s">
        <v>105</v>
      </c>
      <c r="AB637" s="30">
        <f>+Tabla3[[#This Row],[VALOR DEL CONTRATO
(EN NUMEROS)]]-Tabla3[[#This Row],[VALOR RECURSOS (MADS/FONAM)]]</f>
        <v>0</v>
      </c>
      <c r="AC637" s="30"/>
      <c r="AD637" s="30"/>
      <c r="AE637" s="24">
        <v>4424</v>
      </c>
      <c r="AF637" s="61">
        <v>45294</v>
      </c>
      <c r="AG637">
        <v>98924</v>
      </c>
      <c r="AH637" s="53">
        <v>45338</v>
      </c>
      <c r="AI637" s="32" t="s">
        <v>106</v>
      </c>
      <c r="AJ637" t="s">
        <v>308</v>
      </c>
      <c r="AK637" s="33"/>
      <c r="AL637" t="s">
        <v>98</v>
      </c>
      <c r="AM637" s="26">
        <v>45337</v>
      </c>
      <c r="AN637" s="23" t="s">
        <v>108</v>
      </c>
      <c r="AO637" s="23" t="s">
        <v>108</v>
      </c>
      <c r="AP637" t="s">
        <v>109</v>
      </c>
      <c r="AQ637" t="s">
        <v>309</v>
      </c>
      <c r="AR637" t="s">
        <v>310</v>
      </c>
      <c r="AS637" t="s">
        <v>304</v>
      </c>
      <c r="AT637" s="23">
        <v>80111600</v>
      </c>
      <c r="AU637" s="20" t="s">
        <v>4579</v>
      </c>
      <c r="AV637" s="23" t="s">
        <v>113</v>
      </c>
      <c r="AW637" s="20" t="s">
        <v>114</v>
      </c>
      <c r="AX637" s="53">
        <v>45337</v>
      </c>
      <c r="AY637" s="23" t="s">
        <v>115</v>
      </c>
      <c r="AZ637" s="53">
        <v>45337</v>
      </c>
      <c r="BA637" s="26">
        <v>45338</v>
      </c>
      <c r="BB637" s="62">
        <v>45580</v>
      </c>
      <c r="BC637" s="35">
        <f>+Tabla3[[#This Row],[FECHA TERMINACION
(INICIAL)]]-Tabla3[[#This Row],[FECHA INICIO]]</f>
        <v>242</v>
      </c>
      <c r="BD637" s="65">
        <f>+Tabla3[[#This Row],[PLAZO DE EJECUCIÓN EN DÍAS (INICIAL)]]/30</f>
        <v>8.0666666666666664</v>
      </c>
      <c r="BE637" t="s">
        <v>4580</v>
      </c>
      <c r="BF637" s="29">
        <f>+[1]BD_2!E639</f>
        <v>0</v>
      </c>
      <c r="BG637" s="29">
        <f>[1]BD_2!BA639</f>
        <v>12000000</v>
      </c>
      <c r="BH637" s="23">
        <f>[1]BD_2!CF639</f>
        <v>76</v>
      </c>
      <c r="BI637" s="23">
        <f>+COUNTIF(Tabla3[[#This Row],[VALOR REDUCIDO]:[TOTAL TIEMPO PRORROGADO EN DÍAS
]],"&lt;&gt;0")</f>
        <v>2</v>
      </c>
      <c r="BJ637" s="23" t="str">
        <f>+[1]BD_2!CG639</f>
        <v>2 NO</v>
      </c>
      <c r="BK637" s="26" t="str">
        <f>[1]BD_2!CL639</f>
        <v>2 NO</v>
      </c>
      <c r="BL637" s="23" t="s">
        <v>98</v>
      </c>
      <c r="BM637">
        <f t="shared" si="49"/>
        <v>318</v>
      </c>
      <c r="BN637" s="36">
        <f t="shared" si="50"/>
        <v>45338</v>
      </c>
      <c r="BO637" s="36">
        <f t="shared" si="51"/>
        <v>45656</v>
      </c>
      <c r="BP637" s="37" t="e">
        <f>IF(((#REF!-$BN637)/($BO637-$BN637))&gt;=100%,100%,((#REF!-$BN637)/($BO637-$BN637)))</f>
        <v>#REF!</v>
      </c>
      <c r="BQ637" s="29">
        <f t="shared" si="52"/>
        <v>50400000</v>
      </c>
      <c r="BR637" s="23" t="e">
        <f>+IF(BK637="1 SI","FINALIZADO",IF($BO637&lt;=#REF!,"FINALIZADO","EJECUCIÓN"))</f>
        <v>#REF!</v>
      </c>
      <c r="BS637" s="23">
        <v>50400000</v>
      </c>
      <c r="BT637" s="23">
        <f>+Tabla3[[#This Row],[VALOR TOTAL DE CONTRATO (ANTES DE LIQUIDACIÓN - LIBERACIÓN DE SALDOS)]]-Tabla3[[#This Row],[RECURSO TOTALES DESEMBOLSADOS]]</f>
        <v>0</v>
      </c>
      <c r="BU637" s="66"/>
      <c r="BW637" s="23" t="s">
        <v>98</v>
      </c>
      <c r="BX637" s="23" t="str">
        <f t="shared" si="48"/>
        <v>febrero</v>
      </c>
      <c r="BY637" s="23" t="s">
        <v>113</v>
      </c>
      <c r="BZ637" s="23" t="s">
        <v>113</v>
      </c>
      <c r="CA637" s="23" t="s">
        <v>113</v>
      </c>
      <c r="CB637" t="s">
        <v>117</v>
      </c>
      <c r="CC637" t="s">
        <v>118</v>
      </c>
    </row>
    <row r="638" spans="1:81" x14ac:dyDescent="0.25">
      <c r="A638" s="23">
        <v>2024</v>
      </c>
      <c r="B638" s="25">
        <v>603</v>
      </c>
      <c r="C638" s="23" t="s">
        <v>87</v>
      </c>
      <c r="D638" t="s">
        <v>88</v>
      </c>
      <c r="E638" t="s">
        <v>89</v>
      </c>
      <c r="F638" t="s">
        <v>90</v>
      </c>
      <c r="G638" t="s">
        <v>91</v>
      </c>
      <c r="H638" s="23" t="s">
        <v>92</v>
      </c>
      <c r="I638" s="23" t="s">
        <v>119</v>
      </c>
      <c r="J638" s="67" t="s">
        <v>4581</v>
      </c>
      <c r="K638" s="23" t="s">
        <v>95</v>
      </c>
      <c r="L638" s="20" t="s">
        <v>803</v>
      </c>
      <c r="M638" s="28" t="s">
        <v>4582</v>
      </c>
      <c r="N638" s="23"/>
      <c r="O638" s="23" t="s">
        <v>98</v>
      </c>
      <c r="P638" s="20" t="s">
        <v>304</v>
      </c>
      <c r="Q638" s="20" t="s">
        <v>304</v>
      </c>
      <c r="R638" t="s">
        <v>4583</v>
      </c>
      <c r="S638" t="s">
        <v>4584</v>
      </c>
      <c r="T638" t="s">
        <v>4585</v>
      </c>
      <c r="U638" s="29">
        <v>56250000</v>
      </c>
      <c r="V638" s="29">
        <v>56250000</v>
      </c>
      <c r="W638" s="60">
        <v>7500000</v>
      </c>
      <c r="X638" s="60">
        <v>0</v>
      </c>
      <c r="Y638" s="23" t="s">
        <v>104</v>
      </c>
      <c r="Z638" t="s">
        <v>98</v>
      </c>
      <c r="AA638" t="s">
        <v>105</v>
      </c>
      <c r="AB638" s="30">
        <f>+Tabla3[[#This Row],[VALOR DEL CONTRATO
(EN NUMEROS)]]-Tabla3[[#This Row],[VALOR RECURSOS (MADS/FONAM)]]</f>
        <v>0</v>
      </c>
      <c r="AC638" s="30"/>
      <c r="AD638" s="30"/>
      <c r="AE638" s="24">
        <v>4424</v>
      </c>
      <c r="AF638" s="61">
        <v>45294</v>
      </c>
      <c r="AG638">
        <v>98424</v>
      </c>
      <c r="AH638" s="53">
        <v>45338</v>
      </c>
      <c r="AI638" s="32" t="s">
        <v>106</v>
      </c>
      <c r="AJ638" t="s">
        <v>308</v>
      </c>
      <c r="AK638" s="33"/>
      <c r="AL638" t="s">
        <v>98</v>
      </c>
      <c r="AM638" s="26">
        <v>45337</v>
      </c>
      <c r="AN638" s="23" t="s">
        <v>108</v>
      </c>
      <c r="AO638" s="23" t="s">
        <v>108</v>
      </c>
      <c r="AP638" t="s">
        <v>109</v>
      </c>
      <c r="AQ638" t="s">
        <v>309</v>
      </c>
      <c r="AR638" t="s">
        <v>310</v>
      </c>
      <c r="AS638" t="s">
        <v>304</v>
      </c>
      <c r="AT638" s="23">
        <v>80111600</v>
      </c>
      <c r="AU638" s="20" t="s">
        <v>4586</v>
      </c>
      <c r="AV638" s="23" t="s">
        <v>113</v>
      </c>
      <c r="AW638" s="20" t="s">
        <v>114</v>
      </c>
      <c r="AX638" s="53">
        <v>45337</v>
      </c>
      <c r="AY638" s="23" t="s">
        <v>115</v>
      </c>
      <c r="AZ638" s="53">
        <v>45337</v>
      </c>
      <c r="BA638" s="26">
        <v>45339</v>
      </c>
      <c r="BB638" s="62">
        <v>45566</v>
      </c>
      <c r="BC638" s="35">
        <f>+Tabla3[[#This Row],[FECHA TERMINACION
(INICIAL)]]-Tabla3[[#This Row],[FECHA INICIO]]</f>
        <v>227</v>
      </c>
      <c r="BD638" s="65">
        <f>+Tabla3[[#This Row],[PLAZO DE EJECUCIÓN EN DÍAS (INICIAL)]]/30</f>
        <v>7.5666666666666664</v>
      </c>
      <c r="BE638" t="s">
        <v>4587</v>
      </c>
      <c r="BF638" s="29">
        <f>+[1]BD_2!E640</f>
        <v>0</v>
      </c>
      <c r="BG638" s="29">
        <f>[1]BD_2!BA640</f>
        <v>22250000</v>
      </c>
      <c r="BH638" s="23">
        <f>[1]BD_2!CF640</f>
        <v>90</v>
      </c>
      <c r="BI638" s="23">
        <f>+COUNTIF(Tabla3[[#This Row],[VALOR REDUCIDO]:[TOTAL TIEMPO PRORROGADO EN DÍAS
]],"&lt;&gt;0")</f>
        <v>2</v>
      </c>
      <c r="BJ638" s="23" t="str">
        <f>+[1]BD_2!CG640</f>
        <v>2 NO</v>
      </c>
      <c r="BK638" s="26" t="str">
        <f>[1]BD_2!CL640</f>
        <v>2 NO</v>
      </c>
      <c r="BL638" s="23" t="s">
        <v>98</v>
      </c>
      <c r="BM638">
        <f t="shared" si="49"/>
        <v>317</v>
      </c>
      <c r="BN638" s="36">
        <f t="shared" si="50"/>
        <v>45339</v>
      </c>
      <c r="BO638" s="36">
        <f t="shared" si="51"/>
        <v>45656</v>
      </c>
      <c r="BP638" s="37" t="e">
        <f>IF(((#REF!-$BN638)/($BO638-$BN638))&gt;=100%,100%,((#REF!-$BN638)/($BO638-$BN638)))</f>
        <v>#REF!</v>
      </c>
      <c r="BQ638" s="29">
        <f t="shared" si="52"/>
        <v>78500000</v>
      </c>
      <c r="BR638" s="23" t="e">
        <f>+IF(BK638="1 SI","FINALIZADO",IF($BO638&lt;=#REF!,"FINALIZADO","EJECUCIÓN"))</f>
        <v>#REF!</v>
      </c>
      <c r="BS638" s="23">
        <v>78500000</v>
      </c>
      <c r="BT638" s="23">
        <f>+Tabla3[[#This Row],[VALOR TOTAL DE CONTRATO (ANTES DE LIQUIDACIÓN - LIBERACIÓN DE SALDOS)]]-Tabla3[[#This Row],[RECURSO TOTALES DESEMBOLSADOS]]</f>
        <v>0</v>
      </c>
      <c r="BU638" s="66"/>
      <c r="BW638" s="23" t="s">
        <v>98</v>
      </c>
      <c r="BX638" s="23" t="str">
        <f t="shared" si="48"/>
        <v>febrero</v>
      </c>
      <c r="BY638" s="23" t="s">
        <v>113</v>
      </c>
      <c r="BZ638" s="23" t="s">
        <v>113</v>
      </c>
      <c r="CA638" s="23" t="s">
        <v>113</v>
      </c>
      <c r="CB638" t="s">
        <v>117</v>
      </c>
      <c r="CC638" t="s">
        <v>118</v>
      </c>
    </row>
    <row r="639" spans="1:81" x14ac:dyDescent="0.25">
      <c r="A639" s="23">
        <v>2024</v>
      </c>
      <c r="B639" s="25">
        <v>604</v>
      </c>
      <c r="C639" s="23" t="s">
        <v>87</v>
      </c>
      <c r="D639" t="s">
        <v>88</v>
      </c>
      <c r="E639" t="s">
        <v>89</v>
      </c>
      <c r="F639" t="s">
        <v>90</v>
      </c>
      <c r="G639" t="s">
        <v>91</v>
      </c>
      <c r="H639" s="23" t="s">
        <v>92</v>
      </c>
      <c r="I639" s="23" t="s">
        <v>119</v>
      </c>
      <c r="J639" t="s">
        <v>4588</v>
      </c>
      <c r="K639" s="23" t="s">
        <v>95</v>
      </c>
      <c r="L639" s="59" t="s">
        <v>1671</v>
      </c>
      <c r="M639" s="28" t="s">
        <v>4589</v>
      </c>
      <c r="N639" s="23"/>
      <c r="O639" s="23" t="s">
        <v>98</v>
      </c>
      <c r="P639" s="20" t="s">
        <v>764</v>
      </c>
      <c r="Q639" s="20" t="s">
        <v>764</v>
      </c>
      <c r="R639" t="s">
        <v>4590</v>
      </c>
      <c r="S639" t="s">
        <v>4591</v>
      </c>
      <c r="T639" t="s">
        <v>4592</v>
      </c>
      <c r="U639" s="29">
        <v>25300000</v>
      </c>
      <c r="V639" s="29">
        <v>25300000</v>
      </c>
      <c r="W639" s="60">
        <v>5500000</v>
      </c>
      <c r="X639" s="60">
        <v>0</v>
      </c>
      <c r="Y639" s="23" t="s">
        <v>104</v>
      </c>
      <c r="Z639" t="s">
        <v>98</v>
      </c>
      <c r="AA639" t="s">
        <v>105</v>
      </c>
      <c r="AB639" s="30">
        <f>+Tabla3[[#This Row],[VALOR DEL CONTRATO
(EN NUMEROS)]]-Tabla3[[#This Row],[VALOR RECURSOS (MADS/FONAM)]]</f>
        <v>0</v>
      </c>
      <c r="AC639" s="30"/>
      <c r="AD639" s="30"/>
      <c r="AE639" s="24">
        <v>7024</v>
      </c>
      <c r="AF639" s="61">
        <v>45295</v>
      </c>
      <c r="AG639">
        <v>95724</v>
      </c>
      <c r="AH639" s="53">
        <v>45337</v>
      </c>
      <c r="AI639" s="32" t="s">
        <v>106</v>
      </c>
      <c r="AJ639" t="s">
        <v>779</v>
      </c>
      <c r="AK639" s="33"/>
      <c r="AL639" t="s">
        <v>98</v>
      </c>
      <c r="AM639" s="26">
        <v>45335</v>
      </c>
      <c r="AN639" s="23" t="s">
        <v>108</v>
      </c>
      <c r="AO639" s="23" t="s">
        <v>108</v>
      </c>
      <c r="AP639" t="s">
        <v>109</v>
      </c>
      <c r="AQ639" t="s">
        <v>2448</v>
      </c>
      <c r="AR639" t="s">
        <v>2449</v>
      </c>
      <c r="AS639" s="20" t="s">
        <v>764</v>
      </c>
      <c r="AT639" s="23">
        <v>80111600</v>
      </c>
      <c r="AU639" s="41" t="s">
        <v>4593</v>
      </c>
      <c r="AV639" s="23" t="s">
        <v>113</v>
      </c>
      <c r="AW639" s="20" t="s">
        <v>114</v>
      </c>
      <c r="AX639" s="53">
        <v>45335</v>
      </c>
      <c r="AY639" s="23" t="s">
        <v>115</v>
      </c>
      <c r="AZ639" s="53">
        <v>45335</v>
      </c>
      <c r="BA639" s="26">
        <v>45337</v>
      </c>
      <c r="BB639" s="62">
        <v>45476</v>
      </c>
      <c r="BC639" s="35">
        <f>+Tabla3[[#This Row],[FECHA TERMINACION
(INICIAL)]]-Tabla3[[#This Row],[FECHA INICIO]]</f>
        <v>139</v>
      </c>
      <c r="BD639" s="65">
        <f>+Tabla3[[#This Row],[PLAZO DE EJECUCIÓN EN DÍAS (INICIAL)]]/30</f>
        <v>4.6333333333333337</v>
      </c>
      <c r="BE639" t="s">
        <v>4594</v>
      </c>
      <c r="BF639" s="29">
        <f>+[1]BD_2!E641</f>
        <v>0</v>
      </c>
      <c r="BG639" s="29">
        <f>[1]BD_2!BA641</f>
        <v>0</v>
      </c>
      <c r="BH639" s="23">
        <f>[1]BD_2!CF641</f>
        <v>0</v>
      </c>
      <c r="BI639" s="23">
        <f>+COUNTIF(Tabla3[[#This Row],[VALOR REDUCIDO]:[TOTAL TIEMPO PRORROGADO EN DÍAS
]],"&lt;&gt;0")</f>
        <v>0</v>
      </c>
      <c r="BJ639" s="23" t="str">
        <f>+[1]BD_2!CG641</f>
        <v>2 NO</v>
      </c>
      <c r="BK639" s="26" t="str">
        <f>[1]BD_2!CL641</f>
        <v>2 NO</v>
      </c>
      <c r="BL639" s="23" t="s">
        <v>98</v>
      </c>
      <c r="BM639">
        <f t="shared" si="49"/>
        <v>139</v>
      </c>
      <c r="BN639" s="36">
        <f t="shared" si="50"/>
        <v>45337</v>
      </c>
      <c r="BO639" s="36">
        <f t="shared" si="51"/>
        <v>45476</v>
      </c>
      <c r="BP639" s="37" t="e">
        <f>IF(((#REF!-$BN639)/($BO639-$BN639))&gt;=100%,100%,((#REF!-$BN639)/($BO639-$BN639)))</f>
        <v>#REF!</v>
      </c>
      <c r="BQ639" s="29">
        <f t="shared" si="52"/>
        <v>25300000</v>
      </c>
      <c r="BR639" s="23" t="e">
        <f>+IF(BK639="1 SI","FINALIZADO",IF($BO639&lt;=#REF!,"FINALIZADO","EJECUCIÓN"))</f>
        <v>#REF!</v>
      </c>
      <c r="BS639" s="23">
        <v>25300000</v>
      </c>
      <c r="BT639" s="23">
        <f>+Tabla3[[#This Row],[VALOR TOTAL DE CONTRATO (ANTES DE LIQUIDACIÓN - LIBERACIÓN DE SALDOS)]]-Tabla3[[#This Row],[RECURSO TOTALES DESEMBOLSADOS]]</f>
        <v>0</v>
      </c>
      <c r="BU639" s="66"/>
      <c r="BW639" s="23" t="s">
        <v>98</v>
      </c>
      <c r="BX639" s="23" t="str">
        <f t="shared" si="48"/>
        <v>febrero</v>
      </c>
      <c r="BY639" s="23" t="s">
        <v>113</v>
      </c>
      <c r="BZ639" s="23" t="s">
        <v>113</v>
      </c>
      <c r="CA639" s="23" t="s">
        <v>113</v>
      </c>
      <c r="CB639" t="s">
        <v>117</v>
      </c>
      <c r="CC639" t="s">
        <v>118</v>
      </c>
    </row>
    <row r="640" spans="1:81" x14ac:dyDescent="0.25">
      <c r="A640" s="23">
        <v>2024</v>
      </c>
      <c r="B640" s="25">
        <v>605</v>
      </c>
      <c r="C640" s="23" t="s">
        <v>87</v>
      </c>
      <c r="D640" t="s">
        <v>88</v>
      </c>
      <c r="E640" t="s">
        <v>89</v>
      </c>
      <c r="F640" t="s">
        <v>90</v>
      </c>
      <c r="G640" t="s">
        <v>91</v>
      </c>
      <c r="H640" s="23" t="s">
        <v>92</v>
      </c>
      <c r="I640" s="23" t="s">
        <v>119</v>
      </c>
      <c r="J640" t="s">
        <v>4595</v>
      </c>
      <c r="K640" s="23" t="s">
        <v>95</v>
      </c>
      <c r="L640" s="59" t="s">
        <v>1075</v>
      </c>
      <c r="M640" s="28" t="s">
        <v>4596</v>
      </c>
      <c r="N640" s="23"/>
      <c r="O640" s="23" t="s">
        <v>98</v>
      </c>
      <c r="P640" s="20" t="s">
        <v>693</v>
      </c>
      <c r="Q640" s="20" t="s">
        <v>693</v>
      </c>
      <c r="R640" t="s">
        <v>4597</v>
      </c>
      <c r="S640" t="s">
        <v>4598</v>
      </c>
      <c r="T640" t="s">
        <v>4599</v>
      </c>
      <c r="U640" s="29">
        <v>77500000</v>
      </c>
      <c r="V640" s="29">
        <v>77500000</v>
      </c>
      <c r="W640" s="60">
        <v>7500000</v>
      </c>
      <c r="X640" s="60">
        <v>0</v>
      </c>
      <c r="Y640" s="23" t="s">
        <v>104</v>
      </c>
      <c r="Z640" t="s">
        <v>98</v>
      </c>
      <c r="AA640" t="s">
        <v>105</v>
      </c>
      <c r="AB640" s="30">
        <f>+Tabla3[[#This Row],[VALOR DEL CONTRATO
(EN NUMEROS)]]-Tabla3[[#This Row],[VALOR RECURSOS (MADS/FONAM)]]</f>
        <v>0</v>
      </c>
      <c r="AC640" s="30"/>
      <c r="AD640" s="30"/>
      <c r="AE640" s="24">
        <v>2624</v>
      </c>
      <c r="AF640" s="61">
        <v>45294</v>
      </c>
      <c r="AG640">
        <v>101424</v>
      </c>
      <c r="AH640" s="53">
        <v>45338</v>
      </c>
      <c r="AI640" s="32" t="s">
        <v>106</v>
      </c>
      <c r="AJ640" t="s">
        <v>2030</v>
      </c>
      <c r="AK640" s="33"/>
      <c r="AL640" t="s">
        <v>98</v>
      </c>
      <c r="AM640" s="26">
        <v>45336</v>
      </c>
      <c r="AN640" s="23" t="s">
        <v>108</v>
      </c>
      <c r="AO640" s="23" t="s">
        <v>108</v>
      </c>
      <c r="AP640" t="s">
        <v>109</v>
      </c>
      <c r="AQ640" t="s">
        <v>4600</v>
      </c>
      <c r="AR640" t="s">
        <v>977</v>
      </c>
      <c r="AS640" t="s">
        <v>700</v>
      </c>
      <c r="AT640" s="23">
        <v>80111600</v>
      </c>
      <c r="AU640" s="20" t="s">
        <v>4601</v>
      </c>
      <c r="AV640" s="23" t="s">
        <v>113</v>
      </c>
      <c r="AW640" s="20" t="s">
        <v>114</v>
      </c>
      <c r="AX640" s="53">
        <v>45337</v>
      </c>
      <c r="AY640" s="23" t="s">
        <v>115</v>
      </c>
      <c r="AZ640" s="53">
        <v>45337</v>
      </c>
      <c r="BA640" s="26">
        <v>45338</v>
      </c>
      <c r="BB640" s="62">
        <v>45651</v>
      </c>
      <c r="BC640" s="35">
        <f>+Tabla3[[#This Row],[FECHA TERMINACION
(INICIAL)]]-Tabla3[[#This Row],[FECHA INICIO]]</f>
        <v>313</v>
      </c>
      <c r="BD640" s="65">
        <f>+Tabla3[[#This Row],[PLAZO DE EJECUCIÓN EN DÍAS (INICIAL)]]/30</f>
        <v>10.433333333333334</v>
      </c>
      <c r="BE640" t="s">
        <v>4602</v>
      </c>
      <c r="BF640" s="29">
        <f>+[1]BD_2!E642</f>
        <v>0</v>
      </c>
      <c r="BG640" s="29">
        <f>[1]BD_2!BA642</f>
        <v>0</v>
      </c>
      <c r="BH640" s="23">
        <f>[1]BD_2!CF642</f>
        <v>0</v>
      </c>
      <c r="BI640" s="23">
        <f>+COUNTIF(Tabla3[[#This Row],[VALOR REDUCIDO]:[TOTAL TIEMPO PRORROGADO EN DÍAS
]],"&lt;&gt;0")</f>
        <v>0</v>
      </c>
      <c r="BJ640" s="23" t="str">
        <f>+[1]BD_2!CG642</f>
        <v>2 NO</v>
      </c>
      <c r="BK640" s="26" t="str">
        <f>[1]BD_2!CL642</f>
        <v>2 NO</v>
      </c>
      <c r="BL640" s="23" t="s">
        <v>98</v>
      </c>
      <c r="BM640">
        <f t="shared" si="49"/>
        <v>313</v>
      </c>
      <c r="BN640" s="36">
        <f t="shared" si="50"/>
        <v>45338</v>
      </c>
      <c r="BO640" s="36">
        <f t="shared" si="51"/>
        <v>45651</v>
      </c>
      <c r="BP640" s="37" t="e">
        <f>IF(((#REF!-$BN640)/($BO640-$BN640))&gt;=100%,100%,((#REF!-$BN640)/($BO640-$BN640)))</f>
        <v>#REF!</v>
      </c>
      <c r="BQ640" s="29">
        <f t="shared" si="52"/>
        <v>77500000</v>
      </c>
      <c r="BR640" s="23" t="e">
        <f>+IF(BK640="1 SI","FINALIZADO",IF($BO640&lt;=#REF!,"FINALIZADO","EJECUCIÓN"))</f>
        <v>#REF!</v>
      </c>
      <c r="BS640" s="23">
        <v>77500000</v>
      </c>
      <c r="BT640" s="23">
        <f>+Tabla3[[#This Row],[VALOR TOTAL DE CONTRATO (ANTES DE LIQUIDACIÓN - LIBERACIÓN DE SALDOS)]]-Tabla3[[#This Row],[RECURSO TOTALES DESEMBOLSADOS]]</f>
        <v>0</v>
      </c>
      <c r="BU640" s="66"/>
      <c r="BW640" s="23" t="s">
        <v>98</v>
      </c>
      <c r="BX640" s="23" t="str">
        <f t="shared" si="48"/>
        <v>febrero</v>
      </c>
      <c r="BY640" s="23" t="s">
        <v>113</v>
      </c>
      <c r="BZ640" s="23" t="s">
        <v>113</v>
      </c>
      <c r="CA640" s="23" t="s">
        <v>113</v>
      </c>
      <c r="CB640" t="s">
        <v>117</v>
      </c>
      <c r="CC640" t="s">
        <v>118</v>
      </c>
    </row>
    <row r="641" spans="1:81" x14ac:dyDescent="0.25">
      <c r="A641" s="23">
        <v>2024</v>
      </c>
      <c r="B641" s="25">
        <v>606</v>
      </c>
      <c r="C641" s="23" t="s">
        <v>87</v>
      </c>
      <c r="D641" t="s">
        <v>88</v>
      </c>
      <c r="E641" t="s">
        <v>89</v>
      </c>
      <c r="F641" t="s">
        <v>90</v>
      </c>
      <c r="G641" t="s">
        <v>91</v>
      </c>
      <c r="H641" s="23" t="s">
        <v>92</v>
      </c>
      <c r="I641" s="23" t="s">
        <v>119</v>
      </c>
      <c r="J641" t="s">
        <v>4603</v>
      </c>
      <c r="K641" s="23" t="s">
        <v>95</v>
      </c>
      <c r="L641" s="59" t="s">
        <v>358</v>
      </c>
      <c r="M641" s="28" t="s">
        <v>4604</v>
      </c>
      <c r="N641" s="23"/>
      <c r="O641" s="23" t="s">
        <v>98</v>
      </c>
      <c r="P641" s="20" t="s">
        <v>1552</v>
      </c>
      <c r="Q641" s="20" t="s">
        <v>1552</v>
      </c>
      <c r="R641" t="s">
        <v>4605</v>
      </c>
      <c r="S641" t="s">
        <v>4606</v>
      </c>
      <c r="T641" t="s">
        <v>4607</v>
      </c>
      <c r="U641" s="29">
        <v>88000000</v>
      </c>
      <c r="V641" s="29">
        <v>88000000</v>
      </c>
      <c r="W641" s="60">
        <v>11000000</v>
      </c>
      <c r="X641" s="60">
        <v>0</v>
      </c>
      <c r="Y641" s="23" t="s">
        <v>104</v>
      </c>
      <c r="Z641" t="s">
        <v>98</v>
      </c>
      <c r="AA641" t="s">
        <v>105</v>
      </c>
      <c r="AB641" s="30">
        <f>+Tabla3[[#This Row],[VALOR DEL CONTRATO
(EN NUMEROS)]]-Tabla3[[#This Row],[VALOR RECURSOS (MADS/FONAM)]]</f>
        <v>0</v>
      </c>
      <c r="AC641" s="30"/>
      <c r="AD641" s="30"/>
      <c r="AE641" s="24">
        <v>7724</v>
      </c>
      <c r="AF641" s="61">
        <v>45295</v>
      </c>
      <c r="AG641">
        <v>103424</v>
      </c>
      <c r="AH641" s="53">
        <v>45341</v>
      </c>
      <c r="AI641" s="32" t="s">
        <v>106</v>
      </c>
      <c r="AJ641" t="s">
        <v>697</v>
      </c>
      <c r="AK641" s="33"/>
      <c r="AL641" t="s">
        <v>98</v>
      </c>
      <c r="AM641" s="26">
        <v>45336</v>
      </c>
      <c r="AN641" s="23" t="s">
        <v>108</v>
      </c>
      <c r="AO641" s="23" t="s">
        <v>108</v>
      </c>
      <c r="AP641" t="s">
        <v>109</v>
      </c>
      <c r="AQ641" t="s">
        <v>1721</v>
      </c>
      <c r="AR641" t="s">
        <v>1722</v>
      </c>
      <c r="AS641" t="s">
        <v>1552</v>
      </c>
      <c r="AT641" s="23">
        <v>80111600</v>
      </c>
      <c r="AU641" s="41" t="s">
        <v>4608</v>
      </c>
      <c r="AV641" s="23" t="s">
        <v>113</v>
      </c>
      <c r="AW641" s="20" t="s">
        <v>114</v>
      </c>
      <c r="AX641" s="53">
        <v>45336</v>
      </c>
      <c r="AY641" s="23" t="s">
        <v>144</v>
      </c>
      <c r="AZ641" s="53">
        <v>45336</v>
      </c>
      <c r="BA641" s="26">
        <v>45341</v>
      </c>
      <c r="BB641" s="62">
        <v>45583</v>
      </c>
      <c r="BC641" s="35">
        <f>+Tabla3[[#This Row],[FECHA TERMINACION
(INICIAL)]]-Tabla3[[#This Row],[FECHA INICIO]]</f>
        <v>242</v>
      </c>
      <c r="BD641" s="65">
        <f>+Tabla3[[#This Row],[PLAZO DE EJECUCIÓN EN DÍAS (INICIAL)]]/30</f>
        <v>8.0666666666666664</v>
      </c>
      <c r="BE641" t="s">
        <v>4081</v>
      </c>
      <c r="BF641" s="29">
        <f>+[1]BD_2!E643</f>
        <v>0</v>
      </c>
      <c r="BG641" s="29">
        <f>[1]BD_2!BA643</f>
        <v>26400000</v>
      </c>
      <c r="BH641" s="23">
        <f>[1]BD_2!CF643</f>
        <v>73</v>
      </c>
      <c r="BI641" s="23">
        <f>+COUNTIF(Tabla3[[#This Row],[VALOR REDUCIDO]:[TOTAL TIEMPO PRORROGADO EN DÍAS
]],"&lt;&gt;0")</f>
        <v>2</v>
      </c>
      <c r="BJ641" s="23" t="str">
        <f>+[1]BD_2!CG643</f>
        <v>2 NO</v>
      </c>
      <c r="BK641" s="26" t="str">
        <f>[1]BD_2!CL643</f>
        <v>2 NO</v>
      </c>
      <c r="BL641" s="23" t="s">
        <v>98</v>
      </c>
      <c r="BM641">
        <f t="shared" si="49"/>
        <v>315</v>
      </c>
      <c r="BN641" s="36">
        <f t="shared" si="50"/>
        <v>45341</v>
      </c>
      <c r="BO641" s="36">
        <f t="shared" si="51"/>
        <v>45656</v>
      </c>
      <c r="BP641" s="37" t="e">
        <f>IF(((#REF!-$BN641)/($BO641-$BN641))&gt;=100%,100%,((#REF!-$BN641)/($BO641-$BN641)))</f>
        <v>#REF!</v>
      </c>
      <c r="BQ641" s="29">
        <f t="shared" si="52"/>
        <v>114400000</v>
      </c>
      <c r="BR641" s="23" t="e">
        <f>+IF(BK641="1 SI","FINALIZADO",IF($BO641&lt;=#REF!,"FINALIZADO","EJECUCIÓN"))</f>
        <v>#REF!</v>
      </c>
      <c r="BS641" s="23">
        <v>114400000</v>
      </c>
      <c r="BT641" s="23">
        <f>+Tabla3[[#This Row],[VALOR TOTAL DE CONTRATO (ANTES DE LIQUIDACIÓN - LIBERACIÓN DE SALDOS)]]-Tabla3[[#This Row],[RECURSO TOTALES DESEMBOLSADOS]]</f>
        <v>0</v>
      </c>
      <c r="BU641" s="66"/>
      <c r="BW641" s="23" t="s">
        <v>98</v>
      </c>
      <c r="BX641" s="23" t="str">
        <f t="shared" si="48"/>
        <v>febrero</v>
      </c>
      <c r="BY641" s="23" t="s">
        <v>113</v>
      </c>
      <c r="BZ641" s="23" t="s">
        <v>113</v>
      </c>
      <c r="CA641" s="23" t="s">
        <v>113</v>
      </c>
      <c r="CB641" t="s">
        <v>117</v>
      </c>
      <c r="CC641" t="s">
        <v>118</v>
      </c>
    </row>
    <row r="642" spans="1:81" x14ac:dyDescent="0.25">
      <c r="A642" s="23">
        <v>2024</v>
      </c>
      <c r="B642" s="25">
        <v>607</v>
      </c>
      <c r="C642" s="23" t="s">
        <v>87</v>
      </c>
      <c r="D642" t="s">
        <v>88</v>
      </c>
      <c r="E642" t="s">
        <v>89</v>
      </c>
      <c r="F642" t="s">
        <v>90</v>
      </c>
      <c r="G642" t="s">
        <v>91</v>
      </c>
      <c r="H642" s="23" t="s">
        <v>92</v>
      </c>
      <c r="I642" s="23" t="s">
        <v>119</v>
      </c>
      <c r="J642" t="s">
        <v>4609</v>
      </c>
      <c r="K642" s="23" t="s">
        <v>95</v>
      </c>
      <c r="L642" s="59" t="s">
        <v>1550</v>
      </c>
      <c r="M642" s="28" t="s">
        <v>4610</v>
      </c>
      <c r="N642" s="23"/>
      <c r="O642" s="23" t="s">
        <v>98</v>
      </c>
      <c r="P642" s="20" t="s">
        <v>693</v>
      </c>
      <c r="Q642" s="20" t="s">
        <v>693</v>
      </c>
      <c r="R642" t="s">
        <v>4611</v>
      </c>
      <c r="S642" t="s">
        <v>4612</v>
      </c>
      <c r="T642" t="s">
        <v>4613</v>
      </c>
      <c r="U642" s="29">
        <v>67166667</v>
      </c>
      <c r="V642" s="29">
        <v>67166667</v>
      </c>
      <c r="W642" s="60">
        <v>6500000</v>
      </c>
      <c r="X642" s="60">
        <v>0</v>
      </c>
      <c r="Y642" s="23" t="s">
        <v>104</v>
      </c>
      <c r="Z642" t="s">
        <v>98</v>
      </c>
      <c r="AA642" t="s">
        <v>105</v>
      </c>
      <c r="AB642" s="30">
        <f>+Tabla3[[#This Row],[VALOR DEL CONTRATO
(EN NUMEROS)]]-Tabla3[[#This Row],[VALOR RECURSOS (MADS/FONAM)]]</f>
        <v>0</v>
      </c>
      <c r="AC642" s="30"/>
      <c r="AD642" s="30"/>
      <c r="AE642" s="24">
        <v>1924</v>
      </c>
      <c r="AF642" s="61">
        <v>45294</v>
      </c>
      <c r="AG642">
        <v>98224</v>
      </c>
      <c r="AH642" s="53">
        <v>45338</v>
      </c>
      <c r="AI642" s="32" t="s">
        <v>106</v>
      </c>
      <c r="AJ642" t="s">
        <v>1372</v>
      </c>
      <c r="AK642" s="33"/>
      <c r="AL642" t="s">
        <v>98</v>
      </c>
      <c r="AM642" s="26">
        <v>45337</v>
      </c>
      <c r="AN642" s="23" t="s">
        <v>108</v>
      </c>
      <c r="AO642" s="23" t="s">
        <v>108</v>
      </c>
      <c r="AP642" t="s">
        <v>109</v>
      </c>
      <c r="AQ642" t="s">
        <v>1528</v>
      </c>
      <c r="AR642" t="s">
        <v>1529</v>
      </c>
      <c r="AS642" t="s">
        <v>700</v>
      </c>
      <c r="AT642" s="23">
        <v>80111600</v>
      </c>
      <c r="AU642" s="20" t="s">
        <v>4614</v>
      </c>
      <c r="AV642" s="23" t="s">
        <v>113</v>
      </c>
      <c r="AW642" s="20" t="s">
        <v>114</v>
      </c>
      <c r="AX642" s="53">
        <v>45337</v>
      </c>
      <c r="AY642" s="23" t="s">
        <v>115</v>
      </c>
      <c r="AZ642" s="53">
        <v>45337</v>
      </c>
      <c r="BA642" s="26">
        <v>45341</v>
      </c>
      <c r="BB642" s="62">
        <v>45654</v>
      </c>
      <c r="BC642" s="35">
        <f>+Tabla3[[#This Row],[FECHA TERMINACION
(INICIAL)]]-Tabla3[[#This Row],[FECHA INICIO]]</f>
        <v>313</v>
      </c>
      <c r="BD642" s="65">
        <f>+Tabla3[[#This Row],[PLAZO DE EJECUCIÓN EN DÍAS (INICIAL)]]/30</f>
        <v>10.433333333333334</v>
      </c>
      <c r="BE642" t="s">
        <v>4615</v>
      </c>
      <c r="BF642" s="29">
        <f>+[1]BD_2!E644</f>
        <v>0</v>
      </c>
      <c r="BG642" s="29">
        <f>[1]BD_2!BA644</f>
        <v>0</v>
      </c>
      <c r="BH642" s="23">
        <f>[1]BD_2!CF644</f>
        <v>0</v>
      </c>
      <c r="BI642" s="23">
        <f>+COUNTIF(Tabla3[[#This Row],[VALOR REDUCIDO]:[TOTAL TIEMPO PRORROGADO EN DÍAS
]],"&lt;&gt;0")</f>
        <v>0</v>
      </c>
      <c r="BJ642" s="23" t="str">
        <f>+[1]BD_2!CG644</f>
        <v>2 NO</v>
      </c>
      <c r="BK642" s="26" t="str">
        <f>[1]BD_2!CL644</f>
        <v>2 NO</v>
      </c>
      <c r="BL642" s="23" t="s">
        <v>98</v>
      </c>
      <c r="BM642">
        <f t="shared" si="49"/>
        <v>313</v>
      </c>
      <c r="BN642" s="36">
        <f t="shared" si="50"/>
        <v>45341</v>
      </c>
      <c r="BO642" s="36">
        <f t="shared" si="51"/>
        <v>45654</v>
      </c>
      <c r="BP642" s="37" t="e">
        <f>IF(((#REF!-$BN642)/($BO642-$BN642))&gt;=100%,100%,((#REF!-$BN642)/($BO642-$BN642)))</f>
        <v>#REF!</v>
      </c>
      <c r="BQ642" s="29">
        <f t="shared" si="52"/>
        <v>67166667</v>
      </c>
      <c r="BR642" s="23" t="e">
        <f>+IF(BK642="1 SI","FINALIZADO",IF($BO642&lt;=#REF!,"FINALIZADO","EJECUCIÓN"))</f>
        <v>#REF!</v>
      </c>
      <c r="BS642" s="23">
        <v>67166667</v>
      </c>
      <c r="BT642" s="23">
        <f>+Tabla3[[#This Row],[VALOR TOTAL DE CONTRATO (ANTES DE LIQUIDACIÓN - LIBERACIÓN DE SALDOS)]]-Tabla3[[#This Row],[RECURSO TOTALES DESEMBOLSADOS]]</f>
        <v>0</v>
      </c>
      <c r="BU642" s="66"/>
      <c r="BW642" s="23" t="s">
        <v>98</v>
      </c>
      <c r="BX642" s="23" t="str">
        <f t="shared" si="48"/>
        <v>febrero</v>
      </c>
      <c r="BY642" s="23" t="s">
        <v>113</v>
      </c>
      <c r="BZ642" s="23" t="s">
        <v>113</v>
      </c>
      <c r="CA642" s="23" t="s">
        <v>113</v>
      </c>
      <c r="CB642" t="s">
        <v>117</v>
      </c>
      <c r="CC642" t="s">
        <v>118</v>
      </c>
    </row>
    <row r="643" spans="1:81" s="46" customFormat="1" x14ac:dyDescent="0.25">
      <c r="A643" s="23">
        <v>2024</v>
      </c>
      <c r="B643" s="25">
        <v>608</v>
      </c>
      <c r="C643" s="23" t="s">
        <v>87</v>
      </c>
      <c r="D643" t="s">
        <v>88</v>
      </c>
      <c r="E643" t="s">
        <v>89</v>
      </c>
      <c r="F643" t="s">
        <v>90</v>
      </c>
      <c r="G643" t="s">
        <v>91</v>
      </c>
      <c r="H643" s="23" t="s">
        <v>92</v>
      </c>
      <c r="I643" s="23" t="s">
        <v>119</v>
      </c>
      <c r="J643" t="s">
        <v>4616</v>
      </c>
      <c r="K643" s="23" t="s">
        <v>95</v>
      </c>
      <c r="L643" s="20" t="s">
        <v>121</v>
      </c>
      <c r="M643" s="28" t="s">
        <v>4617</v>
      </c>
      <c r="N643" s="23"/>
      <c r="O643" s="23" t="s">
        <v>98</v>
      </c>
      <c r="P643" s="20" t="s">
        <v>2185</v>
      </c>
      <c r="Q643" s="20" t="s">
        <v>2185</v>
      </c>
      <c r="R643" t="s">
        <v>4618</v>
      </c>
      <c r="S643" t="s">
        <v>4619</v>
      </c>
      <c r="T643" t="s">
        <v>4620</v>
      </c>
      <c r="U643" s="29">
        <v>126000000</v>
      </c>
      <c r="V643" s="29">
        <v>126000000</v>
      </c>
      <c r="W643" s="60">
        <v>18000000</v>
      </c>
      <c r="X643" s="60">
        <v>0</v>
      </c>
      <c r="Y643" s="23" t="s">
        <v>104</v>
      </c>
      <c r="Z643" t="s">
        <v>98</v>
      </c>
      <c r="AA643" t="s">
        <v>105</v>
      </c>
      <c r="AB643" s="30">
        <f>+Tabla3[[#This Row],[VALOR DEL CONTRATO
(EN NUMEROS)]]-Tabla3[[#This Row],[VALOR RECURSOS (MADS/FONAM)]]</f>
        <v>0</v>
      </c>
      <c r="AC643" s="30"/>
      <c r="AD643" s="30"/>
      <c r="AE643" s="24">
        <v>7424</v>
      </c>
      <c r="AF643" s="61">
        <v>45295</v>
      </c>
      <c r="AG643">
        <v>110324</v>
      </c>
      <c r="AH643" s="53">
        <v>45342</v>
      </c>
      <c r="AI643" s="32" t="s">
        <v>106</v>
      </c>
      <c r="AJ643" t="s">
        <v>2653</v>
      </c>
      <c r="AK643" s="33"/>
      <c r="AL643" t="s">
        <v>98</v>
      </c>
      <c r="AM643" s="26">
        <v>45341</v>
      </c>
      <c r="AN643" s="23" t="s">
        <v>108</v>
      </c>
      <c r="AO643" s="23" t="s">
        <v>108</v>
      </c>
      <c r="AP643" t="s">
        <v>109</v>
      </c>
      <c r="AQ643" t="s">
        <v>1482</v>
      </c>
      <c r="AR643" t="s">
        <v>2141</v>
      </c>
      <c r="AS643" t="s">
        <v>2142</v>
      </c>
      <c r="AT643" s="23">
        <v>80111600</v>
      </c>
      <c r="AU643" s="20" t="s">
        <v>4621</v>
      </c>
      <c r="AV643" s="23" t="s">
        <v>113</v>
      </c>
      <c r="AW643" s="20" t="s">
        <v>114</v>
      </c>
      <c r="AX643" s="53">
        <v>45342</v>
      </c>
      <c r="AY643" s="23" t="s">
        <v>115</v>
      </c>
      <c r="AZ643" s="53">
        <v>45342</v>
      </c>
      <c r="BA643" s="26">
        <v>45342</v>
      </c>
      <c r="BB643" s="62">
        <v>45554</v>
      </c>
      <c r="BC643" s="35">
        <f>+Tabla3[[#This Row],[FECHA TERMINACION
(INICIAL)]]-Tabla3[[#This Row],[FECHA INICIO]]</f>
        <v>212</v>
      </c>
      <c r="BD643" s="65">
        <f>+Tabla3[[#This Row],[PLAZO DE EJECUCIÓN EN DÍAS (INICIAL)]]/30</f>
        <v>7.0666666666666664</v>
      </c>
      <c r="BE643" t="s">
        <v>4622</v>
      </c>
      <c r="BF643" s="29">
        <f>+[1]BD_2!E645</f>
        <v>0</v>
      </c>
      <c r="BG643" s="29">
        <f>[1]BD_2!BA645</f>
        <v>60600000</v>
      </c>
      <c r="BH643" s="23">
        <f>[1]BD_2!CF645</f>
        <v>102</v>
      </c>
      <c r="BI643" s="23">
        <f>+COUNTIF(Tabla3[[#This Row],[VALOR REDUCIDO]:[TOTAL TIEMPO PRORROGADO EN DÍAS
]],"&lt;&gt;0")</f>
        <v>2</v>
      </c>
      <c r="BJ643" s="23" t="str">
        <f>+[1]BD_2!CG645</f>
        <v>2 NO</v>
      </c>
      <c r="BK643" s="26" t="str">
        <f>[1]BD_2!CL645</f>
        <v>2 NO</v>
      </c>
      <c r="BL643" s="23" t="s">
        <v>98</v>
      </c>
      <c r="BM643">
        <f t="shared" si="49"/>
        <v>314</v>
      </c>
      <c r="BN643" s="36">
        <f t="shared" si="50"/>
        <v>45342</v>
      </c>
      <c r="BO643" s="36">
        <f t="shared" si="51"/>
        <v>45656</v>
      </c>
      <c r="BP643" s="37" t="e">
        <f>IF(((#REF!-$BN643)/($BO643-$BN643))&gt;=100%,100%,((#REF!-$BN643)/($BO643-$BN643)))</f>
        <v>#REF!</v>
      </c>
      <c r="BQ643" s="29">
        <f t="shared" si="52"/>
        <v>186600000</v>
      </c>
      <c r="BR643" s="23" t="e">
        <f>+IF(BK643="1 SI","FINALIZADO",IF($BO643&lt;=#REF!,"FINALIZADO","EJECUCIÓN"))</f>
        <v>#REF!</v>
      </c>
      <c r="BS643" s="23">
        <v>186600000</v>
      </c>
      <c r="BT643" s="23">
        <f>+Tabla3[[#This Row],[VALOR TOTAL DE CONTRATO (ANTES DE LIQUIDACIÓN - LIBERACIÓN DE SALDOS)]]-Tabla3[[#This Row],[RECURSO TOTALES DESEMBOLSADOS]]</f>
        <v>0</v>
      </c>
      <c r="BU643" s="66"/>
      <c r="BV643" s="38"/>
      <c r="BW643" s="23" t="s">
        <v>98</v>
      </c>
      <c r="BX643" s="23" t="str">
        <f t="shared" si="48"/>
        <v>febrero</v>
      </c>
      <c r="BY643" s="23" t="s">
        <v>113</v>
      </c>
      <c r="BZ643" s="23" t="s">
        <v>113</v>
      </c>
      <c r="CA643" s="23" t="s">
        <v>113</v>
      </c>
      <c r="CB643" t="s">
        <v>117</v>
      </c>
      <c r="CC643" t="s">
        <v>118</v>
      </c>
    </row>
    <row r="644" spans="1:81" x14ac:dyDescent="0.25">
      <c r="A644" s="23">
        <v>2024</v>
      </c>
      <c r="B644" s="25">
        <v>609</v>
      </c>
      <c r="C644" s="23" t="s">
        <v>87</v>
      </c>
      <c r="D644" t="s">
        <v>88</v>
      </c>
      <c r="E644" t="s">
        <v>89</v>
      </c>
      <c r="F644" t="s">
        <v>90</v>
      </c>
      <c r="G644" t="s">
        <v>91</v>
      </c>
      <c r="H644" s="23" t="s">
        <v>92</v>
      </c>
      <c r="I644" s="23" t="s">
        <v>119</v>
      </c>
      <c r="J644" t="s">
        <v>4623</v>
      </c>
      <c r="K644" s="23" t="s">
        <v>95</v>
      </c>
      <c r="L644" s="20" t="s">
        <v>121</v>
      </c>
      <c r="M644" s="28" t="s">
        <v>4624</v>
      </c>
      <c r="N644" s="23"/>
      <c r="O644" s="23" t="s">
        <v>98</v>
      </c>
      <c r="P644" s="20" t="s">
        <v>186</v>
      </c>
      <c r="Q644" s="20" t="s">
        <v>186</v>
      </c>
      <c r="R644" t="s">
        <v>741</v>
      </c>
      <c r="S644" t="s">
        <v>4625</v>
      </c>
      <c r="T644" t="s">
        <v>4626</v>
      </c>
      <c r="U644" s="29">
        <v>86520000</v>
      </c>
      <c r="V644" s="29">
        <v>86520000</v>
      </c>
      <c r="W644" s="60">
        <v>8240000</v>
      </c>
      <c r="X644" s="60">
        <v>0</v>
      </c>
      <c r="Y644" s="23" t="s">
        <v>104</v>
      </c>
      <c r="Z644" t="s">
        <v>98</v>
      </c>
      <c r="AA644" t="s">
        <v>105</v>
      </c>
      <c r="AB644" s="30">
        <f>+Tabla3[[#This Row],[VALOR DEL CONTRATO
(EN NUMEROS)]]-Tabla3[[#This Row],[VALOR RECURSOS (MADS/FONAM)]]</f>
        <v>0</v>
      </c>
      <c r="AC644" s="30"/>
      <c r="AD644" s="30"/>
      <c r="AE644" s="24">
        <v>3224</v>
      </c>
      <c r="AF644" s="61">
        <v>45294</v>
      </c>
      <c r="AG644">
        <v>111624</v>
      </c>
      <c r="AH644" s="53">
        <v>45343</v>
      </c>
      <c r="AI644" s="32" t="s">
        <v>106</v>
      </c>
      <c r="AJ644" t="s">
        <v>241</v>
      </c>
      <c r="AK644" s="33"/>
      <c r="AL644" t="s">
        <v>98</v>
      </c>
      <c r="AM644" s="26">
        <v>45338</v>
      </c>
      <c r="AN644" s="23" t="s">
        <v>108</v>
      </c>
      <c r="AO644" s="23" t="s">
        <v>108</v>
      </c>
      <c r="AP644" t="s">
        <v>109</v>
      </c>
      <c r="AQ644" t="s">
        <v>249</v>
      </c>
      <c r="AR644" t="s">
        <v>250</v>
      </c>
      <c r="AS644" t="s">
        <v>186</v>
      </c>
      <c r="AT644" s="23">
        <v>80111600</v>
      </c>
      <c r="AU644" s="41" t="s">
        <v>4627</v>
      </c>
      <c r="AV644" s="23" t="s">
        <v>113</v>
      </c>
      <c r="AW644" s="20" t="s">
        <v>114</v>
      </c>
      <c r="AX644" s="53">
        <v>45342</v>
      </c>
      <c r="AY644" s="23" t="s">
        <v>144</v>
      </c>
      <c r="AZ644" s="53">
        <v>45342</v>
      </c>
      <c r="BA644" s="26">
        <v>45343</v>
      </c>
      <c r="BB644" s="62">
        <v>45656</v>
      </c>
      <c r="BC644" s="35">
        <f>+Tabla3[[#This Row],[FECHA TERMINACION
(INICIAL)]]-Tabla3[[#This Row],[FECHA INICIO]]</f>
        <v>313</v>
      </c>
      <c r="BD644" s="65">
        <f>+Tabla3[[#This Row],[PLAZO DE EJECUCIÓN EN DÍAS (INICIAL)]]/30</f>
        <v>10.433333333333334</v>
      </c>
      <c r="BE644" t="s">
        <v>4628</v>
      </c>
      <c r="BF644" s="29">
        <f>+[1]BD_2!E646</f>
        <v>0</v>
      </c>
      <c r="BG644" s="29">
        <f>[1]BD_2!BA646</f>
        <v>0</v>
      </c>
      <c r="BH644" s="23">
        <f>[1]BD_2!CF646</f>
        <v>0</v>
      </c>
      <c r="BI644" s="23">
        <f>+COUNTIF(Tabla3[[#This Row],[VALOR REDUCIDO]:[TOTAL TIEMPO PRORROGADO EN DÍAS
]],"&lt;&gt;0")</f>
        <v>0</v>
      </c>
      <c r="BJ644" s="23" t="str">
        <f>+[1]BD_2!CG646</f>
        <v>2 NO</v>
      </c>
      <c r="BK644" s="26" t="str">
        <f>[1]BD_2!CL646</f>
        <v>2 NO</v>
      </c>
      <c r="BL644" s="23" t="s">
        <v>98</v>
      </c>
      <c r="BM644">
        <f t="shared" si="49"/>
        <v>313</v>
      </c>
      <c r="BN644" s="36">
        <f t="shared" si="50"/>
        <v>45343</v>
      </c>
      <c r="BO644" s="36">
        <f t="shared" si="51"/>
        <v>45656</v>
      </c>
      <c r="BP644" s="37" t="e">
        <f>IF(((#REF!-$BN644)/($BO644-$BN644))&gt;=100%,100%,((#REF!-$BN644)/($BO644-$BN644)))</f>
        <v>#REF!</v>
      </c>
      <c r="BQ644" s="29">
        <f t="shared" si="52"/>
        <v>86520000</v>
      </c>
      <c r="BR644" s="23" t="e">
        <f>+IF(BK644="1 SI","FINALIZADO",IF($BO644&lt;=#REF!,"FINALIZADO","EJECUCIÓN"))</f>
        <v>#REF!</v>
      </c>
      <c r="BS644" s="23">
        <v>85146667</v>
      </c>
      <c r="BT644" s="23">
        <f>+Tabla3[[#This Row],[VALOR TOTAL DE CONTRATO (ANTES DE LIQUIDACIÓN - LIBERACIÓN DE SALDOS)]]-Tabla3[[#This Row],[RECURSO TOTALES DESEMBOLSADOS]]</f>
        <v>1373333</v>
      </c>
      <c r="BU644" s="66"/>
      <c r="BW644" s="23" t="s">
        <v>98</v>
      </c>
      <c r="BX644" s="23" t="str">
        <f t="shared" ref="BX644:BX707" si="53">TEXT(AM644,"MMMM")</f>
        <v>febrero</v>
      </c>
      <c r="BY644" s="23" t="s">
        <v>113</v>
      </c>
      <c r="BZ644" s="23" t="s">
        <v>113</v>
      </c>
      <c r="CA644" s="23" t="s">
        <v>113</v>
      </c>
      <c r="CB644" t="s">
        <v>117</v>
      </c>
      <c r="CC644" t="s">
        <v>118</v>
      </c>
    </row>
    <row r="645" spans="1:81" x14ac:dyDescent="0.25">
      <c r="A645" s="23">
        <v>2024</v>
      </c>
      <c r="B645" s="25">
        <v>610</v>
      </c>
      <c r="C645" s="23" t="s">
        <v>87</v>
      </c>
      <c r="D645" t="s">
        <v>88</v>
      </c>
      <c r="E645" t="s">
        <v>89</v>
      </c>
      <c r="F645" t="s">
        <v>90</v>
      </c>
      <c r="G645" t="s">
        <v>91</v>
      </c>
      <c r="H645" s="23" t="s">
        <v>92</v>
      </c>
      <c r="I645" s="23" t="s">
        <v>119</v>
      </c>
      <c r="J645" t="s">
        <v>4629</v>
      </c>
      <c r="K645" s="23" t="s">
        <v>95</v>
      </c>
      <c r="L645" s="59" t="s">
        <v>4630</v>
      </c>
      <c r="M645" s="28" t="s">
        <v>4631</v>
      </c>
      <c r="N645" s="23"/>
      <c r="O645" s="23" t="s">
        <v>98</v>
      </c>
      <c r="P645" s="20" t="s">
        <v>693</v>
      </c>
      <c r="Q645" s="20" t="s">
        <v>693</v>
      </c>
      <c r="R645" t="s">
        <v>4632</v>
      </c>
      <c r="S645" t="s">
        <v>4633</v>
      </c>
      <c r="T645" t="s">
        <v>4634</v>
      </c>
      <c r="U645" s="29">
        <v>78750000</v>
      </c>
      <c r="V645" s="29">
        <v>78750000</v>
      </c>
      <c r="W645" s="60">
        <v>7500000</v>
      </c>
      <c r="X645" s="60">
        <v>0</v>
      </c>
      <c r="Y645" s="23" t="s">
        <v>104</v>
      </c>
      <c r="Z645" t="s">
        <v>98</v>
      </c>
      <c r="AA645" t="s">
        <v>105</v>
      </c>
      <c r="AB645" s="30">
        <f>+Tabla3[[#This Row],[VALOR DEL CONTRATO
(EN NUMEROS)]]-Tabla3[[#This Row],[VALOR RECURSOS (MADS/FONAM)]]</f>
        <v>0</v>
      </c>
      <c r="AC645" s="30"/>
      <c r="AD645" s="30"/>
      <c r="AE645" s="24">
        <v>3524</v>
      </c>
      <c r="AF645" s="61">
        <v>45294</v>
      </c>
      <c r="AG645">
        <v>97624</v>
      </c>
      <c r="AH645" s="53">
        <v>45307</v>
      </c>
      <c r="AI645" s="32" t="s">
        <v>106</v>
      </c>
      <c r="AJ645" t="s">
        <v>697</v>
      </c>
      <c r="AK645" s="33"/>
      <c r="AL645" t="s">
        <v>98</v>
      </c>
      <c r="AM645" s="26">
        <v>45336</v>
      </c>
      <c r="AN645" s="23" t="s">
        <v>108</v>
      </c>
      <c r="AO645" s="23" t="s">
        <v>108</v>
      </c>
      <c r="AP645" t="s">
        <v>109</v>
      </c>
      <c r="AQ645" t="s">
        <v>698</v>
      </c>
      <c r="AR645" t="s">
        <v>699</v>
      </c>
      <c r="AS645" t="s">
        <v>700</v>
      </c>
      <c r="AT645" s="23">
        <v>80111600</v>
      </c>
      <c r="AU645" s="20" t="s">
        <v>4635</v>
      </c>
      <c r="AV645" s="23" t="s">
        <v>113</v>
      </c>
      <c r="AW645" s="20" t="s">
        <v>114</v>
      </c>
      <c r="AX645" s="53">
        <v>45336</v>
      </c>
      <c r="AY645" s="23" t="s">
        <v>115</v>
      </c>
      <c r="AZ645" s="53">
        <v>45336</v>
      </c>
      <c r="BA645" s="26">
        <v>45338</v>
      </c>
      <c r="BB645" s="62">
        <v>45656</v>
      </c>
      <c r="BC645" s="35">
        <f>+Tabla3[[#This Row],[FECHA TERMINACION
(INICIAL)]]-Tabla3[[#This Row],[FECHA INICIO]]</f>
        <v>318</v>
      </c>
      <c r="BD645" s="65">
        <f>+Tabla3[[#This Row],[PLAZO DE EJECUCIÓN EN DÍAS (INICIAL)]]/30</f>
        <v>10.6</v>
      </c>
      <c r="BE645" t="s">
        <v>4636</v>
      </c>
      <c r="BF645" s="29">
        <f>+[1]BD_2!E647</f>
        <v>0</v>
      </c>
      <c r="BG645" s="29">
        <f>[1]BD_2!BA647</f>
        <v>0</v>
      </c>
      <c r="BH645" s="23">
        <f>[1]BD_2!CF647</f>
        <v>0</v>
      </c>
      <c r="BI645" s="23">
        <f>+COUNTIF(Tabla3[[#This Row],[VALOR REDUCIDO]:[TOTAL TIEMPO PRORROGADO EN DÍAS
]],"&lt;&gt;0")</f>
        <v>0</v>
      </c>
      <c r="BJ645" s="23" t="str">
        <f>+[1]BD_2!CG647</f>
        <v>2 NO</v>
      </c>
      <c r="BK645" s="26" t="str">
        <f>[1]BD_2!CL647</f>
        <v>2 NO</v>
      </c>
      <c r="BL645" s="23" t="s">
        <v>98</v>
      </c>
      <c r="BM645">
        <f t="shared" si="49"/>
        <v>318</v>
      </c>
      <c r="BN645" s="36">
        <f t="shared" si="50"/>
        <v>45338</v>
      </c>
      <c r="BO645" s="36">
        <f t="shared" si="51"/>
        <v>45656</v>
      </c>
      <c r="BP645" s="37" t="e">
        <f>IF(((#REF!-$BN645)/($BO645-$BN645))&gt;=100%,100%,((#REF!-$BN645)/($BO645-$BN645)))</f>
        <v>#REF!</v>
      </c>
      <c r="BQ645" s="29">
        <f t="shared" si="52"/>
        <v>78750000</v>
      </c>
      <c r="BR645" s="23" t="e">
        <f>+IF(BK645="1 SI","FINALIZADO",IF($BO645&lt;=#REF!,"FINALIZADO","EJECUCIÓN"))</f>
        <v>#REF!</v>
      </c>
      <c r="BS645" s="23">
        <v>78750000</v>
      </c>
      <c r="BT645" s="23">
        <f>+Tabla3[[#This Row],[VALOR TOTAL DE CONTRATO (ANTES DE LIQUIDACIÓN - LIBERACIÓN DE SALDOS)]]-Tabla3[[#This Row],[RECURSO TOTALES DESEMBOLSADOS]]</f>
        <v>0</v>
      </c>
      <c r="BU645" s="66"/>
      <c r="BW645" s="23" t="s">
        <v>98</v>
      </c>
      <c r="BX645" s="23" t="str">
        <f t="shared" si="53"/>
        <v>febrero</v>
      </c>
      <c r="BY645" s="23" t="s">
        <v>113</v>
      </c>
      <c r="BZ645" s="23" t="s">
        <v>113</v>
      </c>
      <c r="CA645" s="23" t="s">
        <v>113</v>
      </c>
      <c r="CB645" t="s">
        <v>117</v>
      </c>
      <c r="CC645" t="s">
        <v>118</v>
      </c>
    </row>
    <row r="646" spans="1:81" x14ac:dyDescent="0.25">
      <c r="A646" s="23">
        <v>2024</v>
      </c>
      <c r="B646" s="25">
        <v>611</v>
      </c>
      <c r="C646" s="23" t="s">
        <v>87</v>
      </c>
      <c r="D646" t="s">
        <v>88</v>
      </c>
      <c r="E646" t="s">
        <v>89</v>
      </c>
      <c r="F646" t="s">
        <v>90</v>
      </c>
      <c r="G646" t="s">
        <v>91</v>
      </c>
      <c r="H646" s="23" t="s">
        <v>92</v>
      </c>
      <c r="I646" s="23" t="s">
        <v>119</v>
      </c>
      <c r="J646" t="s">
        <v>4637</v>
      </c>
      <c r="K646" s="23" t="s">
        <v>95</v>
      </c>
      <c r="L646" s="59" t="s">
        <v>1175</v>
      </c>
      <c r="M646" s="28" t="s">
        <v>4638</v>
      </c>
      <c r="N646" s="23"/>
      <c r="O646" s="23" t="s">
        <v>98</v>
      </c>
      <c r="P646" s="20" t="s">
        <v>460</v>
      </c>
      <c r="Q646" s="20" t="s">
        <v>460</v>
      </c>
      <c r="R646" t="s">
        <v>4639</v>
      </c>
      <c r="S646" t="s">
        <v>4640</v>
      </c>
      <c r="T646" t="s">
        <v>4641</v>
      </c>
      <c r="U646" s="29">
        <v>60900000</v>
      </c>
      <c r="V646" s="29">
        <v>60900000</v>
      </c>
      <c r="W646" s="60">
        <v>5800000</v>
      </c>
      <c r="X646" s="60">
        <v>0</v>
      </c>
      <c r="Y646" s="23" t="s">
        <v>104</v>
      </c>
      <c r="Z646" t="s">
        <v>98</v>
      </c>
      <c r="AA646" t="s">
        <v>105</v>
      </c>
      <c r="AB646" s="30">
        <f>+Tabla3[[#This Row],[VALOR DEL CONTRATO
(EN NUMEROS)]]-Tabla3[[#This Row],[VALOR RECURSOS (MADS/FONAM)]]</f>
        <v>0</v>
      </c>
      <c r="AC646" s="30"/>
      <c r="AD646" s="30"/>
      <c r="AE646" s="24">
        <v>4324</v>
      </c>
      <c r="AF646" s="61">
        <v>45294</v>
      </c>
      <c r="AG646">
        <v>98624</v>
      </c>
      <c r="AH646" s="53">
        <v>45338</v>
      </c>
      <c r="AI646" s="32" t="s">
        <v>106</v>
      </c>
      <c r="AJ646" t="s">
        <v>464</v>
      </c>
      <c r="AK646" s="33"/>
      <c r="AL646" t="s">
        <v>98</v>
      </c>
      <c r="AM646" s="26">
        <v>45337</v>
      </c>
      <c r="AN646" s="23" t="s">
        <v>108</v>
      </c>
      <c r="AO646" s="23" t="s">
        <v>108</v>
      </c>
      <c r="AP646" t="s">
        <v>109</v>
      </c>
      <c r="AQ646" t="s">
        <v>465</v>
      </c>
      <c r="AR646" t="s">
        <v>466</v>
      </c>
      <c r="AS646" t="s">
        <v>467</v>
      </c>
      <c r="AT646" s="23">
        <v>80111600</v>
      </c>
      <c r="AU646" s="20" t="s">
        <v>4642</v>
      </c>
      <c r="AV646" s="23" t="s">
        <v>113</v>
      </c>
      <c r="AW646" s="20" t="s">
        <v>114</v>
      </c>
      <c r="AX646" s="53">
        <v>45338</v>
      </c>
      <c r="AY646" s="23" t="s">
        <v>115</v>
      </c>
      <c r="AZ646" s="53">
        <v>45338</v>
      </c>
      <c r="BA646" s="26">
        <v>45338</v>
      </c>
      <c r="BB646" s="62">
        <v>45656</v>
      </c>
      <c r="BC646" s="35">
        <f>+Tabla3[[#This Row],[FECHA TERMINACION
(INICIAL)]]-Tabla3[[#This Row],[FECHA INICIO]]</f>
        <v>318</v>
      </c>
      <c r="BD646" s="65">
        <f>+Tabla3[[#This Row],[PLAZO DE EJECUCIÓN EN DÍAS (INICIAL)]]/30</f>
        <v>10.6</v>
      </c>
      <c r="BE646" t="s">
        <v>4495</v>
      </c>
      <c r="BF646" s="29">
        <f>+[1]BD_2!E648</f>
        <v>0</v>
      </c>
      <c r="BG646" s="29">
        <f>[1]BD_2!BA648</f>
        <v>0</v>
      </c>
      <c r="BH646" s="23">
        <f>[1]BD_2!CF648</f>
        <v>0</v>
      </c>
      <c r="BI646" s="23">
        <f>+COUNTIF(Tabla3[[#This Row],[VALOR REDUCIDO]:[TOTAL TIEMPO PRORROGADO EN DÍAS
]],"&lt;&gt;0")</f>
        <v>0</v>
      </c>
      <c r="BJ646" s="23" t="str">
        <f>+[1]BD_2!CG648</f>
        <v>2 NO</v>
      </c>
      <c r="BK646" s="26" t="str">
        <f>[1]BD_2!CL648</f>
        <v>2 NO</v>
      </c>
      <c r="BL646" s="23" t="s">
        <v>98</v>
      </c>
      <c r="BM646">
        <f t="shared" si="49"/>
        <v>318</v>
      </c>
      <c r="BN646" s="36">
        <f t="shared" si="50"/>
        <v>45338</v>
      </c>
      <c r="BO646" s="36">
        <f t="shared" si="51"/>
        <v>45656</v>
      </c>
      <c r="BP646" s="37" t="e">
        <f>IF(((#REF!-$BN646)/($BO646-$BN646))&gt;=100%,100%,((#REF!-$BN646)/($BO646-$BN646)))</f>
        <v>#REF!</v>
      </c>
      <c r="BQ646" s="29">
        <f t="shared" si="52"/>
        <v>60900000</v>
      </c>
      <c r="BR646" s="23" t="e">
        <f>+IF(BK646="1 SI","FINALIZADO",IF($BO646&lt;=#REF!,"FINALIZADO","EJECUCIÓN"))</f>
        <v>#REF!</v>
      </c>
      <c r="BS646" s="23">
        <v>60900000</v>
      </c>
      <c r="BT646" s="23">
        <f>+Tabla3[[#This Row],[VALOR TOTAL DE CONTRATO (ANTES DE LIQUIDACIÓN - LIBERACIÓN DE SALDOS)]]-Tabla3[[#This Row],[RECURSO TOTALES DESEMBOLSADOS]]</f>
        <v>0</v>
      </c>
      <c r="BU646" s="66"/>
      <c r="BW646" s="23" t="s">
        <v>98</v>
      </c>
      <c r="BX646" s="23" t="str">
        <f t="shared" si="53"/>
        <v>febrero</v>
      </c>
      <c r="BY646" s="23" t="s">
        <v>113</v>
      </c>
      <c r="BZ646" s="23" t="s">
        <v>113</v>
      </c>
      <c r="CA646" s="23" t="s">
        <v>113</v>
      </c>
      <c r="CB646" t="s">
        <v>117</v>
      </c>
      <c r="CC646" t="s">
        <v>118</v>
      </c>
    </row>
    <row r="647" spans="1:81" x14ac:dyDescent="0.25">
      <c r="A647" s="23">
        <v>2024</v>
      </c>
      <c r="B647" s="25">
        <v>612</v>
      </c>
      <c r="C647" s="23" t="s">
        <v>87</v>
      </c>
      <c r="D647" t="s">
        <v>88</v>
      </c>
      <c r="E647" t="s">
        <v>89</v>
      </c>
      <c r="F647" t="s">
        <v>90</v>
      </c>
      <c r="G647" t="s">
        <v>91</v>
      </c>
      <c r="H647" s="23" t="s">
        <v>92</v>
      </c>
      <c r="I647" s="23" t="s">
        <v>119</v>
      </c>
      <c r="J647" t="s">
        <v>4643</v>
      </c>
      <c r="K647" s="23" t="s">
        <v>95</v>
      </c>
      <c r="L647" s="59" t="s">
        <v>1550</v>
      </c>
      <c r="M647" s="28" t="s">
        <v>4644</v>
      </c>
      <c r="N647" s="23"/>
      <c r="O647" s="23" t="s">
        <v>98</v>
      </c>
      <c r="P647" s="20" t="s">
        <v>460</v>
      </c>
      <c r="Q647" s="20" t="s">
        <v>460</v>
      </c>
      <c r="R647" t="s">
        <v>4645</v>
      </c>
      <c r="S647" t="s">
        <v>4646</v>
      </c>
      <c r="T647" t="s">
        <v>4508</v>
      </c>
      <c r="U647" s="29">
        <v>60000000</v>
      </c>
      <c r="V647" s="29">
        <v>60000000</v>
      </c>
      <c r="W647" s="60">
        <v>7500000</v>
      </c>
      <c r="X647" s="60">
        <v>0</v>
      </c>
      <c r="Y647" s="23" t="s">
        <v>104</v>
      </c>
      <c r="Z647" t="s">
        <v>98</v>
      </c>
      <c r="AA647" t="s">
        <v>105</v>
      </c>
      <c r="AB647" s="30">
        <f>+Tabla3[[#This Row],[VALOR DEL CONTRATO
(EN NUMEROS)]]-Tabla3[[#This Row],[VALOR RECURSOS (MADS/FONAM)]]</f>
        <v>0</v>
      </c>
      <c r="AC647" s="30"/>
      <c r="AD647" s="30"/>
      <c r="AE647" s="24">
        <v>4624</v>
      </c>
      <c r="AF647" s="61">
        <v>45294</v>
      </c>
      <c r="AG647">
        <v>105024</v>
      </c>
      <c r="AH647" s="53">
        <v>45341</v>
      </c>
      <c r="AI647" s="32" t="s">
        <v>106</v>
      </c>
      <c r="AJ647" t="s">
        <v>464</v>
      </c>
      <c r="AK647" s="33"/>
      <c r="AL647" t="s">
        <v>98</v>
      </c>
      <c r="AM647" s="26">
        <v>45337</v>
      </c>
      <c r="AN647" s="23" t="s">
        <v>108</v>
      </c>
      <c r="AO647" s="23" t="s">
        <v>108</v>
      </c>
      <c r="AP647" t="s">
        <v>109</v>
      </c>
      <c r="AQ647" t="s">
        <v>465</v>
      </c>
      <c r="AR647" t="s">
        <v>466</v>
      </c>
      <c r="AS647" t="s">
        <v>467</v>
      </c>
      <c r="AT647" s="23">
        <v>80111600</v>
      </c>
      <c r="AU647" s="20" t="s">
        <v>4647</v>
      </c>
      <c r="AV647" s="23" t="s">
        <v>113</v>
      </c>
      <c r="AW647" s="20" t="s">
        <v>114</v>
      </c>
      <c r="AX647" s="53">
        <v>45338</v>
      </c>
      <c r="AY647" s="23" t="s">
        <v>115</v>
      </c>
      <c r="AZ647" s="53">
        <v>45338</v>
      </c>
      <c r="BA647" s="26">
        <v>45341</v>
      </c>
      <c r="BB647" s="62">
        <v>45583</v>
      </c>
      <c r="BC647" s="35">
        <f>+Tabla3[[#This Row],[FECHA TERMINACION
(INICIAL)]]-Tabla3[[#This Row],[FECHA INICIO]]</f>
        <v>242</v>
      </c>
      <c r="BD647" s="65">
        <f>+Tabla3[[#This Row],[PLAZO DE EJECUCIÓN EN DÍAS (INICIAL)]]/30</f>
        <v>8.0666666666666664</v>
      </c>
      <c r="BE647" t="s">
        <v>4503</v>
      </c>
      <c r="BF647" s="29">
        <f>+[1]BD_2!E649</f>
        <v>0</v>
      </c>
      <c r="BG647" s="29">
        <f>[1]BD_2!BA649</f>
        <v>18000000</v>
      </c>
      <c r="BH647" s="23">
        <f>[1]BD_2!CF649</f>
        <v>73</v>
      </c>
      <c r="BI647" s="23">
        <f>+COUNTIF(Tabla3[[#This Row],[VALOR REDUCIDO]:[TOTAL TIEMPO PRORROGADO EN DÍAS
]],"&lt;&gt;0")</f>
        <v>2</v>
      </c>
      <c r="BJ647" s="23" t="str">
        <f>+[1]BD_2!CG649</f>
        <v>2 NO</v>
      </c>
      <c r="BK647" s="26" t="str">
        <f>[1]BD_2!CL649</f>
        <v>2 NO</v>
      </c>
      <c r="BL647" s="23" t="s">
        <v>98</v>
      </c>
      <c r="BM647">
        <f t="shared" si="49"/>
        <v>315</v>
      </c>
      <c r="BN647" s="36">
        <f t="shared" si="50"/>
        <v>45341</v>
      </c>
      <c r="BO647" s="36">
        <f t="shared" si="51"/>
        <v>45656</v>
      </c>
      <c r="BP647" s="37" t="e">
        <f>IF(((#REF!-$BN647)/($BO647-$BN647))&gt;=100%,100%,((#REF!-$BN647)/($BO647-$BN647)))</f>
        <v>#REF!</v>
      </c>
      <c r="BQ647" s="29">
        <f t="shared" si="52"/>
        <v>78000000</v>
      </c>
      <c r="BR647" s="23" t="e">
        <f>+IF(BK647="1 SI","FINALIZADO",IF($BO647&lt;=#REF!,"FINALIZADO","EJECUCIÓN"))</f>
        <v>#REF!</v>
      </c>
      <c r="BS647" s="23">
        <v>78000000</v>
      </c>
      <c r="BT647" s="23">
        <f>+Tabla3[[#This Row],[VALOR TOTAL DE CONTRATO (ANTES DE LIQUIDACIÓN - LIBERACIÓN DE SALDOS)]]-Tabla3[[#This Row],[RECURSO TOTALES DESEMBOLSADOS]]</f>
        <v>0</v>
      </c>
      <c r="BU647" s="66"/>
      <c r="BW647" s="23" t="s">
        <v>98</v>
      </c>
      <c r="BX647" s="23" t="str">
        <f t="shared" si="53"/>
        <v>febrero</v>
      </c>
      <c r="BY647" s="23" t="s">
        <v>113</v>
      </c>
      <c r="BZ647" s="23" t="s">
        <v>113</v>
      </c>
      <c r="CA647" s="23" t="s">
        <v>113</v>
      </c>
      <c r="CB647" t="s">
        <v>117</v>
      </c>
      <c r="CC647" t="s">
        <v>118</v>
      </c>
    </row>
    <row r="648" spans="1:81" x14ac:dyDescent="0.25">
      <c r="A648" s="23">
        <v>2024</v>
      </c>
      <c r="B648" s="25">
        <v>613</v>
      </c>
      <c r="C648" s="23" t="s">
        <v>87</v>
      </c>
      <c r="D648" t="s">
        <v>88</v>
      </c>
      <c r="E648" t="s">
        <v>89</v>
      </c>
      <c r="F648" t="s">
        <v>90</v>
      </c>
      <c r="G648" t="s">
        <v>91</v>
      </c>
      <c r="H648" s="23" t="s">
        <v>92</v>
      </c>
      <c r="I648" s="23" t="s">
        <v>119</v>
      </c>
      <c r="J648" t="s">
        <v>4648</v>
      </c>
      <c r="K648" s="23" t="s">
        <v>95</v>
      </c>
      <c r="L648" s="59" t="s">
        <v>4649</v>
      </c>
      <c r="M648" s="28" t="s">
        <v>4650</v>
      </c>
      <c r="N648" s="23"/>
      <c r="O648" s="23" t="s">
        <v>98</v>
      </c>
      <c r="P648" s="20" t="s">
        <v>460</v>
      </c>
      <c r="Q648" s="20" t="s">
        <v>460</v>
      </c>
      <c r="R648" t="s">
        <v>4651</v>
      </c>
      <c r="S648" t="s">
        <v>4652</v>
      </c>
      <c r="T648" t="s">
        <v>4008</v>
      </c>
      <c r="U648" s="29">
        <v>100000000</v>
      </c>
      <c r="V648" s="29">
        <v>100000000</v>
      </c>
      <c r="W648" s="60">
        <v>10000000</v>
      </c>
      <c r="X648" s="60">
        <v>0</v>
      </c>
      <c r="Y648" s="23" t="s">
        <v>104</v>
      </c>
      <c r="Z648" t="s">
        <v>98</v>
      </c>
      <c r="AA648" t="s">
        <v>105</v>
      </c>
      <c r="AB648" s="30">
        <f>+Tabla3[[#This Row],[VALOR DEL CONTRATO
(EN NUMEROS)]]-Tabla3[[#This Row],[VALOR RECURSOS (MADS/FONAM)]]</f>
        <v>0</v>
      </c>
      <c r="AC648" s="30"/>
      <c r="AD648" s="30"/>
      <c r="AE648" s="24">
        <v>4524</v>
      </c>
      <c r="AF648" s="61">
        <v>45294</v>
      </c>
      <c r="AG648">
        <v>119824</v>
      </c>
      <c r="AH648" s="53">
        <v>45348</v>
      </c>
      <c r="AI648" s="32" t="s">
        <v>106</v>
      </c>
      <c r="AJ648" t="s">
        <v>464</v>
      </c>
      <c r="AK648" s="33"/>
      <c r="AL648" t="s">
        <v>98</v>
      </c>
      <c r="AM648" s="26">
        <v>45344</v>
      </c>
      <c r="AN648" s="23" t="s">
        <v>108</v>
      </c>
      <c r="AO648" s="23" t="s">
        <v>108</v>
      </c>
      <c r="AP648" t="s">
        <v>109</v>
      </c>
      <c r="AQ648" t="s">
        <v>465</v>
      </c>
      <c r="AR648" t="s">
        <v>466</v>
      </c>
      <c r="AS648" t="s">
        <v>467</v>
      </c>
      <c r="AT648" s="23">
        <v>80111600</v>
      </c>
      <c r="AU648" s="20" t="s">
        <v>4653</v>
      </c>
      <c r="AV648" s="23" t="s">
        <v>113</v>
      </c>
      <c r="AW648" s="20" t="s">
        <v>114</v>
      </c>
      <c r="AX648" s="53">
        <v>45344</v>
      </c>
      <c r="AY648" s="23" t="s">
        <v>115</v>
      </c>
      <c r="AZ648" s="53">
        <v>45344</v>
      </c>
      <c r="BA648" s="26">
        <v>45348</v>
      </c>
      <c r="BB648" s="62">
        <v>45651</v>
      </c>
      <c r="BC648" s="35">
        <f>+Tabla3[[#This Row],[FECHA TERMINACION
(INICIAL)]]-Tabla3[[#This Row],[FECHA INICIO]]</f>
        <v>303</v>
      </c>
      <c r="BD648" s="65">
        <f>+Tabla3[[#This Row],[PLAZO DE EJECUCIÓN EN DÍAS (INICIAL)]]/30</f>
        <v>10.1</v>
      </c>
      <c r="BE648" t="s">
        <v>4654</v>
      </c>
      <c r="BF648" s="29">
        <f>+[1]BD_2!E650</f>
        <v>0</v>
      </c>
      <c r="BG648" s="29">
        <f>[1]BD_2!BA650</f>
        <v>0</v>
      </c>
      <c r="BH648" s="23">
        <f>[1]BD_2!CF650</f>
        <v>0</v>
      </c>
      <c r="BI648" s="23">
        <f>+COUNTIF(Tabla3[[#This Row],[VALOR REDUCIDO]:[TOTAL TIEMPO PRORROGADO EN DÍAS
]],"&lt;&gt;0")</f>
        <v>0</v>
      </c>
      <c r="BJ648" s="23" t="str">
        <f>+[1]BD_2!CG650</f>
        <v>2 NO</v>
      </c>
      <c r="BK648" s="26" t="str">
        <f>[1]BD_2!CL650</f>
        <v>2 NO</v>
      </c>
      <c r="BL648" s="23" t="s">
        <v>98</v>
      </c>
      <c r="BM648">
        <f t="shared" si="49"/>
        <v>303</v>
      </c>
      <c r="BN648" s="36">
        <f t="shared" si="50"/>
        <v>45348</v>
      </c>
      <c r="BO648" s="36">
        <f t="shared" si="51"/>
        <v>45651</v>
      </c>
      <c r="BP648" s="37" t="e">
        <f>IF(((#REF!-$BN648)/($BO648-$BN648))&gt;=100%,100%,((#REF!-$BN648)/($BO648-$BN648)))</f>
        <v>#REF!</v>
      </c>
      <c r="BQ648" s="29">
        <f t="shared" si="52"/>
        <v>100000000</v>
      </c>
      <c r="BR648" s="23" t="e">
        <f>+IF(BK648="1 SI","FINALIZADO",IF($BO648&lt;=#REF!,"FINALIZADO","EJECUCIÓN"))</f>
        <v>#REF!</v>
      </c>
      <c r="BS648" s="23">
        <v>100000000</v>
      </c>
      <c r="BT648" s="23">
        <f>+Tabla3[[#This Row],[VALOR TOTAL DE CONTRATO (ANTES DE LIQUIDACIÓN - LIBERACIÓN DE SALDOS)]]-Tabla3[[#This Row],[RECURSO TOTALES DESEMBOLSADOS]]</f>
        <v>0</v>
      </c>
      <c r="BU648" s="66"/>
      <c r="BW648" s="23" t="s">
        <v>98</v>
      </c>
      <c r="BX648" s="23" t="str">
        <f t="shared" si="53"/>
        <v>febrero</v>
      </c>
      <c r="BY648" s="23" t="s">
        <v>113</v>
      </c>
      <c r="BZ648" s="23" t="s">
        <v>113</v>
      </c>
      <c r="CA648" s="23" t="s">
        <v>113</v>
      </c>
      <c r="CB648" t="s">
        <v>117</v>
      </c>
      <c r="CC648" t="s">
        <v>118</v>
      </c>
    </row>
    <row r="649" spans="1:81" x14ac:dyDescent="0.25">
      <c r="A649" s="23">
        <v>2024</v>
      </c>
      <c r="B649" s="25">
        <v>614</v>
      </c>
      <c r="C649" s="23" t="s">
        <v>87</v>
      </c>
      <c r="D649" t="s">
        <v>88</v>
      </c>
      <c r="E649" t="s">
        <v>89</v>
      </c>
      <c r="F649" t="s">
        <v>90</v>
      </c>
      <c r="G649" t="s">
        <v>91</v>
      </c>
      <c r="H649" s="23" t="s">
        <v>92</v>
      </c>
      <c r="I649" s="23" t="s">
        <v>119</v>
      </c>
      <c r="J649" t="s">
        <v>4655</v>
      </c>
      <c r="K649" s="23" t="s">
        <v>95</v>
      </c>
      <c r="L649" s="20" t="s">
        <v>121</v>
      </c>
      <c r="M649" s="28" t="s">
        <v>4656</v>
      </c>
      <c r="N649" s="23"/>
      <c r="O649" s="23" t="s">
        <v>98</v>
      </c>
      <c r="P649" s="20" t="s">
        <v>764</v>
      </c>
      <c r="Q649" s="20" t="s">
        <v>764</v>
      </c>
      <c r="R649" t="s">
        <v>4657</v>
      </c>
      <c r="S649" t="s">
        <v>4658</v>
      </c>
      <c r="T649" t="s">
        <v>1201</v>
      </c>
      <c r="U649" s="29">
        <v>110000000</v>
      </c>
      <c r="V649" s="29">
        <v>110000000</v>
      </c>
      <c r="W649" s="60">
        <v>11000000</v>
      </c>
      <c r="X649" s="60">
        <v>0</v>
      </c>
      <c r="Y649" s="23" t="s">
        <v>104</v>
      </c>
      <c r="Z649" t="s">
        <v>98</v>
      </c>
      <c r="AA649" t="s">
        <v>105</v>
      </c>
      <c r="AB649" s="30">
        <f>+Tabla3[[#This Row],[VALOR DEL CONTRATO
(EN NUMEROS)]]-Tabla3[[#This Row],[VALOR RECURSOS (MADS/FONAM)]]</f>
        <v>0</v>
      </c>
      <c r="AC649" s="30"/>
      <c r="AD649" s="30"/>
      <c r="AE649" s="24">
        <v>7024</v>
      </c>
      <c r="AF649" s="61">
        <v>45295</v>
      </c>
      <c r="AG649">
        <v>97724</v>
      </c>
      <c r="AH649" s="53">
        <v>45338</v>
      </c>
      <c r="AI649" s="32" t="s">
        <v>106</v>
      </c>
      <c r="AJ649" t="s">
        <v>779</v>
      </c>
      <c r="AK649" s="33"/>
      <c r="AL649" t="s">
        <v>98</v>
      </c>
      <c r="AM649" s="26">
        <v>45336</v>
      </c>
      <c r="AN649" s="23" t="s">
        <v>108</v>
      </c>
      <c r="AO649" s="23" t="s">
        <v>108</v>
      </c>
      <c r="AP649" t="s">
        <v>109</v>
      </c>
      <c r="AQ649" t="s">
        <v>769</v>
      </c>
      <c r="AR649" t="s">
        <v>770</v>
      </c>
      <c r="AS649" t="s">
        <v>771</v>
      </c>
      <c r="AT649" s="23">
        <v>80111600</v>
      </c>
      <c r="AU649" s="20" t="s">
        <v>4659</v>
      </c>
      <c r="AV649" s="23" t="s">
        <v>113</v>
      </c>
      <c r="AW649" s="20" t="s">
        <v>114</v>
      </c>
      <c r="AX649" s="53">
        <v>45336</v>
      </c>
      <c r="AY649" s="23" t="s">
        <v>115</v>
      </c>
      <c r="AZ649" s="53">
        <v>45336</v>
      </c>
      <c r="BA649" s="26">
        <v>45338</v>
      </c>
      <c r="BB649" s="62">
        <v>45596</v>
      </c>
      <c r="BC649" s="35">
        <f>+Tabla3[[#This Row],[FECHA TERMINACION
(INICIAL)]]-Tabla3[[#This Row],[FECHA INICIO]]</f>
        <v>258</v>
      </c>
      <c r="BD649" s="65">
        <f>+Tabla3[[#This Row],[PLAZO DE EJECUCIÓN EN DÍAS (INICIAL)]]/30</f>
        <v>8.6</v>
      </c>
      <c r="BE649" t="s">
        <v>3801</v>
      </c>
      <c r="BF649" s="29">
        <f>+[1]BD_2!E651</f>
        <v>0</v>
      </c>
      <c r="BG649" s="29">
        <f>[1]BD_2!BA651</f>
        <v>0</v>
      </c>
      <c r="BH649" s="23">
        <f>[1]BD_2!CF651</f>
        <v>0</v>
      </c>
      <c r="BI649" s="23">
        <f>+COUNTIF(Tabla3[[#This Row],[VALOR REDUCIDO]:[TOTAL TIEMPO PRORROGADO EN DÍAS
]],"&lt;&gt;0")</f>
        <v>0</v>
      </c>
      <c r="BJ649" s="23" t="str">
        <f>+[1]BD_2!CG651</f>
        <v>2 NO</v>
      </c>
      <c r="BK649" s="26" t="str">
        <f>[1]BD_2!CL651</f>
        <v>2 NO</v>
      </c>
      <c r="BL649" s="23" t="s">
        <v>113</v>
      </c>
      <c r="BM649">
        <f t="shared" si="49"/>
        <v>258</v>
      </c>
      <c r="BN649" s="36">
        <f t="shared" si="50"/>
        <v>45338</v>
      </c>
      <c r="BO649" s="36">
        <f t="shared" si="51"/>
        <v>45596</v>
      </c>
      <c r="BP649" s="37" t="e">
        <f>IF(((#REF!-$BN649)/($BO649-$BN649))&gt;=100%,100%,((#REF!-$BN649)/($BO649-$BN649)))</f>
        <v>#REF!</v>
      </c>
      <c r="BQ649" s="29">
        <f t="shared" si="52"/>
        <v>110000000</v>
      </c>
      <c r="BR649" s="23" t="e">
        <f>+IF(BK649="1 SI","FINALIZADO",IF($BO649&lt;=#REF!,"FINALIZADO","EJECUCIÓN"))</f>
        <v>#REF!</v>
      </c>
      <c r="BS649" s="23">
        <v>93500000</v>
      </c>
      <c r="BT649" s="23">
        <f>+Tabla3[[#This Row],[VALOR TOTAL DE CONTRATO (ANTES DE LIQUIDACIÓN - LIBERACIÓN DE SALDOS)]]-Tabla3[[#This Row],[RECURSO TOTALES DESEMBOLSADOS]]</f>
        <v>16500000</v>
      </c>
      <c r="BU649" s="66"/>
      <c r="BW649" s="23" t="s">
        <v>98</v>
      </c>
      <c r="BX649" s="23" t="str">
        <f t="shared" si="53"/>
        <v>febrero</v>
      </c>
      <c r="BY649" s="23" t="s">
        <v>113</v>
      </c>
      <c r="BZ649" s="23" t="s">
        <v>113</v>
      </c>
      <c r="CA649" s="23" t="s">
        <v>113</v>
      </c>
      <c r="CB649" t="s">
        <v>117</v>
      </c>
      <c r="CC649" t="s">
        <v>118</v>
      </c>
    </row>
    <row r="650" spans="1:81" x14ac:dyDescent="0.25">
      <c r="A650" s="23">
        <v>2024</v>
      </c>
      <c r="B650" s="25" t="s">
        <v>4660</v>
      </c>
      <c r="C650" s="23" t="s">
        <v>87</v>
      </c>
      <c r="D650" t="s">
        <v>88</v>
      </c>
      <c r="E650" t="s">
        <v>89</v>
      </c>
      <c r="F650" t="s">
        <v>90</v>
      </c>
      <c r="G650" t="s">
        <v>91</v>
      </c>
      <c r="H650" s="23" t="s">
        <v>92</v>
      </c>
      <c r="I650" s="23" t="s">
        <v>119</v>
      </c>
      <c r="J650" t="s">
        <v>4661</v>
      </c>
      <c r="K650" s="23" t="s">
        <v>95</v>
      </c>
      <c r="L650" s="20" t="s">
        <v>121</v>
      </c>
      <c r="M650" s="28" t="s">
        <v>4662</v>
      </c>
      <c r="N650" s="23"/>
      <c r="O650" s="23" t="s">
        <v>98</v>
      </c>
      <c r="P650" s="20" t="s">
        <v>764</v>
      </c>
      <c r="Q650" s="20" t="s">
        <v>764</v>
      </c>
      <c r="R650" t="s">
        <v>4657</v>
      </c>
      <c r="S650" t="s">
        <v>4658</v>
      </c>
      <c r="T650" t="s">
        <v>4663</v>
      </c>
      <c r="U650" s="29">
        <v>16500000</v>
      </c>
      <c r="V650" s="29">
        <v>16500000</v>
      </c>
      <c r="W650" s="60">
        <v>11000000</v>
      </c>
      <c r="X650" s="60">
        <v>0</v>
      </c>
      <c r="Y650" s="23" t="s">
        <v>104</v>
      </c>
      <c r="Z650" t="s">
        <v>98</v>
      </c>
      <c r="AA650" t="s">
        <v>105</v>
      </c>
      <c r="AB650" s="30">
        <f>+Tabla3[[#This Row],[VALOR DEL CONTRATO
(EN NUMEROS)]]-Tabla3[[#This Row],[VALOR RECURSOS (MADS/FONAM)]]</f>
        <v>0</v>
      </c>
      <c r="AC650" s="30"/>
      <c r="AD650" s="30"/>
      <c r="AE650" s="24">
        <v>7024</v>
      </c>
      <c r="AF650" s="61">
        <v>45295</v>
      </c>
      <c r="AG650">
        <v>632314</v>
      </c>
      <c r="AH650" s="53">
        <v>45610</v>
      </c>
      <c r="AI650" s="32" t="s">
        <v>106</v>
      </c>
      <c r="AJ650" t="s">
        <v>779</v>
      </c>
      <c r="AK650" s="33">
        <v>202300000000268</v>
      </c>
      <c r="AL650" t="s">
        <v>98</v>
      </c>
      <c r="AM650" s="26">
        <v>45597</v>
      </c>
      <c r="AN650" s="23" t="s">
        <v>108</v>
      </c>
      <c r="AO650" s="23" t="s">
        <v>108</v>
      </c>
      <c r="AP650" t="s">
        <v>109</v>
      </c>
      <c r="AQ650" t="s">
        <v>769</v>
      </c>
      <c r="AR650" t="s">
        <v>770</v>
      </c>
      <c r="AS650" t="s">
        <v>771</v>
      </c>
      <c r="AT650" s="23">
        <v>80111600</v>
      </c>
      <c r="AU650" s="20" t="s">
        <v>4659</v>
      </c>
      <c r="AV650" s="23" t="s">
        <v>113</v>
      </c>
      <c r="AW650" s="20" t="s">
        <v>114</v>
      </c>
      <c r="AX650" s="53">
        <v>45605</v>
      </c>
      <c r="AY650" s="23" t="s">
        <v>115</v>
      </c>
      <c r="AZ650" s="53">
        <v>45605</v>
      </c>
      <c r="BA650" s="26">
        <v>45597</v>
      </c>
      <c r="BB650" s="62">
        <v>45641</v>
      </c>
      <c r="BC650" s="35">
        <f>+Tabla3[[#This Row],[FECHA TERMINACION
(INICIAL)]]-Tabla3[[#This Row],[FECHA INICIO]]</f>
        <v>44</v>
      </c>
      <c r="BD650" s="65">
        <f>+Tabla3[[#This Row],[PLAZO DE EJECUCIÓN EN DÍAS (INICIAL)]]/30</f>
        <v>1.4666666666666666</v>
      </c>
      <c r="BE650" t="s">
        <v>4664</v>
      </c>
      <c r="BF650" s="29">
        <f>+[1]BD_2!E652</f>
        <v>0</v>
      </c>
      <c r="BG650" s="29">
        <f>[1]BD_2!BA652</f>
        <v>0</v>
      </c>
      <c r="BH650" s="23">
        <f>[1]BD_2!CF652</f>
        <v>0</v>
      </c>
      <c r="BI650" s="23">
        <f>+COUNTIF(Tabla3[[#This Row],[VALOR REDUCIDO]:[TOTAL TIEMPO PRORROGADO EN DÍAS
]],"&lt;&gt;0")</f>
        <v>0</v>
      </c>
      <c r="BJ650" s="23" t="str">
        <f>+[1]BD_2!CG652</f>
        <v>2 NO</v>
      </c>
      <c r="BK650" s="26" t="str">
        <f>[1]BD_2!CL652</f>
        <v>2 NO</v>
      </c>
      <c r="BL650" s="23" t="s">
        <v>98</v>
      </c>
      <c r="BM650">
        <f>$BO650-$BN650</f>
        <v>44</v>
      </c>
      <c r="BN650" s="36">
        <f>$BA650</f>
        <v>45597</v>
      </c>
      <c r="BO650" s="36">
        <f>$BB650+$BH650</f>
        <v>45641</v>
      </c>
      <c r="BP650" s="37" t="e">
        <f>IF(((#REF!-$BN650)/($BO650-$BN650))&gt;=100%,100%,((#REF!-$BN650)/($BO650-$BN650)))</f>
        <v>#REF!</v>
      </c>
      <c r="BQ650" s="60">
        <f t="shared" si="52"/>
        <v>16500000</v>
      </c>
      <c r="BR650" s="23" t="e">
        <f>+IF(BK650="1 SI","FINALIZADO",IF($BO650&lt;=#REF!,"FINALIZADO","EJECUCIÓN"))</f>
        <v>#REF!</v>
      </c>
      <c r="BS650" s="23" t="e">
        <v>#N/A</v>
      </c>
      <c r="BT650" s="23" t="e">
        <f>+Tabla3[[#This Row],[VALOR TOTAL DE CONTRATO (ANTES DE LIQUIDACIÓN - LIBERACIÓN DE SALDOS)]]-Tabla3[[#This Row],[RECURSO TOTALES DESEMBOLSADOS]]</f>
        <v>#N/A</v>
      </c>
      <c r="BU650" s="66"/>
      <c r="BW650" s="23" t="s">
        <v>98</v>
      </c>
      <c r="BX650" s="23" t="str">
        <f t="shared" si="53"/>
        <v>noviembre</v>
      </c>
      <c r="BY650" s="23" t="s">
        <v>113</v>
      </c>
      <c r="BZ650" s="23" t="s">
        <v>113</v>
      </c>
      <c r="CA650" s="23" t="s">
        <v>113</v>
      </c>
      <c r="CB650" t="s">
        <v>117</v>
      </c>
      <c r="CC650" t="s">
        <v>118</v>
      </c>
    </row>
    <row r="651" spans="1:81" x14ac:dyDescent="0.25">
      <c r="A651" s="23">
        <v>2024</v>
      </c>
      <c r="B651" s="25">
        <v>615</v>
      </c>
      <c r="C651" s="23" t="s">
        <v>87</v>
      </c>
      <c r="D651" t="s">
        <v>88</v>
      </c>
      <c r="E651" t="s">
        <v>89</v>
      </c>
      <c r="F651" t="s">
        <v>90</v>
      </c>
      <c r="G651" t="s">
        <v>91</v>
      </c>
      <c r="H651" s="23" t="s">
        <v>92</v>
      </c>
      <c r="I651" s="23" t="s">
        <v>119</v>
      </c>
      <c r="J651" t="s">
        <v>4665</v>
      </c>
      <c r="K651" s="23" t="s">
        <v>95</v>
      </c>
      <c r="L651" s="59" t="s">
        <v>358</v>
      </c>
      <c r="M651" s="28" t="s">
        <v>4666</v>
      </c>
      <c r="N651" s="23"/>
      <c r="O651" s="23" t="s">
        <v>98</v>
      </c>
      <c r="P651" s="20" t="s">
        <v>538</v>
      </c>
      <c r="Q651" s="20" t="s">
        <v>538</v>
      </c>
      <c r="R651" t="s">
        <v>4667</v>
      </c>
      <c r="S651" t="s">
        <v>4668</v>
      </c>
      <c r="T651" t="s">
        <v>4669</v>
      </c>
      <c r="U651" s="29">
        <v>85000000</v>
      </c>
      <c r="V651" s="29">
        <v>85000000</v>
      </c>
      <c r="W651" s="60">
        <v>8500000</v>
      </c>
      <c r="X651" s="60">
        <v>0</v>
      </c>
      <c r="Y651" s="23" t="s">
        <v>104</v>
      </c>
      <c r="Z651" t="s">
        <v>98</v>
      </c>
      <c r="AA651" t="s">
        <v>105</v>
      </c>
      <c r="AB651" s="30">
        <f>+Tabla3[[#This Row],[VALOR DEL CONTRATO
(EN NUMEROS)]]-Tabla3[[#This Row],[VALOR RECURSOS (MADS/FONAM)]]</f>
        <v>0</v>
      </c>
      <c r="AC651" s="30"/>
      <c r="AD651" s="30"/>
      <c r="AE651" s="24">
        <v>5224</v>
      </c>
      <c r="AF651" s="61">
        <v>45295</v>
      </c>
      <c r="AG651">
        <v>97524</v>
      </c>
      <c r="AH651" s="53">
        <v>45338</v>
      </c>
      <c r="AI651" s="32" t="s">
        <v>106</v>
      </c>
      <c r="AJ651" t="s">
        <v>543</v>
      </c>
      <c r="AK651" s="33"/>
      <c r="AL651" t="s">
        <v>98</v>
      </c>
      <c r="AM651" s="26">
        <v>45337</v>
      </c>
      <c r="AN651" s="23" t="s">
        <v>108</v>
      </c>
      <c r="AO651" s="23" t="s">
        <v>108</v>
      </c>
      <c r="AP651" t="s">
        <v>109</v>
      </c>
      <c r="AQ651" t="s">
        <v>544</v>
      </c>
      <c r="AR651" t="s">
        <v>545</v>
      </c>
      <c r="AS651" t="s">
        <v>546</v>
      </c>
      <c r="AT651" s="23">
        <v>80111600</v>
      </c>
      <c r="AU651" s="20" t="s">
        <v>4670</v>
      </c>
      <c r="AV651" s="23" t="s">
        <v>113</v>
      </c>
      <c r="AW651" s="20" t="s">
        <v>114</v>
      </c>
      <c r="AX651" s="53">
        <v>45337</v>
      </c>
      <c r="AY651" s="23" t="s">
        <v>115</v>
      </c>
      <c r="AZ651" s="53">
        <v>45337</v>
      </c>
      <c r="BA651" s="26">
        <v>45338</v>
      </c>
      <c r="BB651" s="62">
        <v>45641</v>
      </c>
      <c r="BC651" s="35">
        <f>+Tabla3[[#This Row],[FECHA TERMINACION
(INICIAL)]]-Tabla3[[#This Row],[FECHA INICIO]]</f>
        <v>303</v>
      </c>
      <c r="BD651" s="65">
        <f>+Tabla3[[#This Row],[PLAZO DE EJECUCIÓN EN DÍAS (INICIAL)]]/30</f>
        <v>10.1</v>
      </c>
      <c r="BE651" t="s">
        <v>3397</v>
      </c>
      <c r="BF651" s="29">
        <f>+[1]BD_2!E653</f>
        <v>0</v>
      </c>
      <c r="BG651" s="29">
        <f>[1]BD_2!BA653</f>
        <v>0</v>
      </c>
      <c r="BH651" s="23">
        <f>[1]BD_2!CF653</f>
        <v>0</v>
      </c>
      <c r="BI651" s="23">
        <f>+COUNTIF(Tabla3[[#This Row],[VALOR REDUCIDO]:[TOTAL TIEMPO PRORROGADO EN DÍAS
]],"&lt;&gt;0")</f>
        <v>0</v>
      </c>
      <c r="BJ651" s="23" t="str">
        <f>+[1]BD_2!CG653</f>
        <v>2 NO</v>
      </c>
      <c r="BK651" s="26" t="str">
        <f>[1]BD_2!CL653</f>
        <v>2 NO</v>
      </c>
      <c r="BL651" s="23" t="s">
        <v>98</v>
      </c>
      <c r="BM651">
        <f t="shared" si="49"/>
        <v>303</v>
      </c>
      <c r="BN651" s="36">
        <f t="shared" si="50"/>
        <v>45338</v>
      </c>
      <c r="BO651" s="36">
        <f t="shared" si="51"/>
        <v>45641</v>
      </c>
      <c r="BP651" s="37" t="e">
        <f>IF(((#REF!-$BN651)/($BO651-$BN651))&gt;=100%,100%,((#REF!-$BN651)/($BO651-$BN651)))</f>
        <v>#REF!</v>
      </c>
      <c r="BQ651" s="29">
        <f t="shared" si="52"/>
        <v>85000000</v>
      </c>
      <c r="BR651" s="23" t="e">
        <f>+IF(BK651="1 SI","FINALIZADO",IF($BO651&lt;=#REF!,"FINALIZADO","EJECUCIÓN"))</f>
        <v>#REF!</v>
      </c>
      <c r="BS651" s="23">
        <v>85000000</v>
      </c>
      <c r="BT651" s="23">
        <f>+Tabla3[[#This Row],[VALOR TOTAL DE CONTRATO (ANTES DE LIQUIDACIÓN - LIBERACIÓN DE SALDOS)]]-Tabla3[[#This Row],[RECURSO TOTALES DESEMBOLSADOS]]</f>
        <v>0</v>
      </c>
      <c r="BU651" s="66"/>
      <c r="BW651" s="23" t="s">
        <v>98</v>
      </c>
      <c r="BX651" s="23" t="str">
        <f t="shared" si="53"/>
        <v>febrero</v>
      </c>
      <c r="BY651" s="23" t="s">
        <v>113</v>
      </c>
      <c r="BZ651" s="23" t="s">
        <v>113</v>
      </c>
      <c r="CA651" s="23" t="s">
        <v>113</v>
      </c>
      <c r="CB651" t="s">
        <v>117</v>
      </c>
      <c r="CC651" t="s">
        <v>118</v>
      </c>
    </row>
    <row r="652" spans="1:81" x14ac:dyDescent="0.25">
      <c r="A652" s="23">
        <v>2024</v>
      </c>
      <c r="B652" s="25">
        <v>616</v>
      </c>
      <c r="C652" s="23" t="s">
        <v>87</v>
      </c>
      <c r="D652" t="s">
        <v>88</v>
      </c>
      <c r="E652" t="s">
        <v>89</v>
      </c>
      <c r="F652" t="s">
        <v>90</v>
      </c>
      <c r="G652" t="s">
        <v>91</v>
      </c>
      <c r="H652" s="23" t="s">
        <v>92</v>
      </c>
      <c r="I652" s="23" t="s">
        <v>119</v>
      </c>
      <c r="J652" t="s">
        <v>4671</v>
      </c>
      <c r="K652" s="23" t="s">
        <v>95</v>
      </c>
      <c r="L652" s="59" t="s">
        <v>4672</v>
      </c>
      <c r="M652" s="28" t="s">
        <v>4673</v>
      </c>
      <c r="N652" s="23"/>
      <c r="O652" s="23" t="s">
        <v>98</v>
      </c>
      <c r="P652" s="20" t="s">
        <v>169</v>
      </c>
      <c r="Q652" s="20" t="s">
        <v>100</v>
      </c>
      <c r="R652" t="s">
        <v>4674</v>
      </c>
      <c r="S652" t="s">
        <v>4675</v>
      </c>
      <c r="T652" t="s">
        <v>4676</v>
      </c>
      <c r="U652" s="29">
        <v>33000000</v>
      </c>
      <c r="V652" s="29">
        <v>33000000</v>
      </c>
      <c r="W652" s="60">
        <v>5500000</v>
      </c>
      <c r="X652" s="60">
        <v>0</v>
      </c>
      <c r="Y652" s="23" t="s">
        <v>104</v>
      </c>
      <c r="Z652" t="s">
        <v>98</v>
      </c>
      <c r="AA652" t="s">
        <v>105</v>
      </c>
      <c r="AB652" s="30">
        <f>+Tabla3[[#This Row],[VALOR DEL CONTRATO
(EN NUMEROS)]]-Tabla3[[#This Row],[VALOR RECURSOS (MADS/FONAM)]]</f>
        <v>0</v>
      </c>
      <c r="AC652" s="30"/>
      <c r="AD652" s="30"/>
      <c r="AE652" s="24">
        <v>3924</v>
      </c>
      <c r="AF652" s="61">
        <v>45294</v>
      </c>
      <c r="AG652">
        <v>103824</v>
      </c>
      <c r="AH652" s="53">
        <v>45341</v>
      </c>
      <c r="AI652" s="32" t="s">
        <v>106</v>
      </c>
      <c r="AJ652" t="s">
        <v>173</v>
      </c>
      <c r="AK652" s="33"/>
      <c r="AL652" t="s">
        <v>98</v>
      </c>
      <c r="AM652" s="26">
        <v>45337</v>
      </c>
      <c r="AN652" s="23" t="s">
        <v>108</v>
      </c>
      <c r="AO652" s="23" t="s">
        <v>108</v>
      </c>
      <c r="AP652" t="s">
        <v>109</v>
      </c>
      <c r="AQ652" t="s">
        <v>174</v>
      </c>
      <c r="AR652" t="s">
        <v>175</v>
      </c>
      <c r="AS652" t="s">
        <v>100</v>
      </c>
      <c r="AT652" s="23">
        <v>80111600</v>
      </c>
      <c r="AU652" s="20" t="s">
        <v>4677</v>
      </c>
      <c r="AV652" s="23" t="s">
        <v>113</v>
      </c>
      <c r="AW652" s="20" t="s">
        <v>114</v>
      </c>
      <c r="AX652" s="53">
        <v>45338</v>
      </c>
      <c r="AY652" s="23" t="s">
        <v>115</v>
      </c>
      <c r="AZ652" s="53">
        <v>45338</v>
      </c>
      <c r="BA652" s="26">
        <v>45341</v>
      </c>
      <c r="BB652" s="62">
        <v>45522</v>
      </c>
      <c r="BC652" s="35">
        <f>+Tabla3[[#This Row],[FECHA TERMINACION
(INICIAL)]]-Tabla3[[#This Row],[FECHA INICIO]]</f>
        <v>181</v>
      </c>
      <c r="BD652" s="65">
        <f>+Tabla3[[#This Row],[PLAZO DE EJECUCIÓN EN DÍAS (INICIAL)]]/30</f>
        <v>6.0333333333333332</v>
      </c>
      <c r="BE652" t="s">
        <v>1755</v>
      </c>
      <c r="BF652" s="29">
        <f>+[1]BD_2!E654</f>
        <v>0</v>
      </c>
      <c r="BG652" s="29">
        <f>[1]BD_2!BA654</f>
        <v>0</v>
      </c>
      <c r="BH652" s="23">
        <f>[1]BD_2!CF654</f>
        <v>0</v>
      </c>
      <c r="BI652" s="23">
        <f>+COUNTIF(Tabla3[[#This Row],[VALOR REDUCIDO]:[TOTAL TIEMPO PRORROGADO EN DÍAS
]],"&lt;&gt;0")</f>
        <v>0</v>
      </c>
      <c r="BJ652" s="23" t="str">
        <f>+[1]BD_2!CG654</f>
        <v>2 NO</v>
      </c>
      <c r="BK652" s="26" t="str">
        <f>[1]BD_2!CL654</f>
        <v>2 NO</v>
      </c>
      <c r="BL652" s="23" t="s">
        <v>98</v>
      </c>
      <c r="BM652">
        <f t="shared" si="49"/>
        <v>181</v>
      </c>
      <c r="BN652" s="36">
        <f t="shared" si="50"/>
        <v>45341</v>
      </c>
      <c r="BO652" s="36">
        <f t="shared" si="51"/>
        <v>45522</v>
      </c>
      <c r="BP652" s="37" t="e">
        <f>IF(((#REF!-$BN652)/($BO652-$BN652))&gt;=100%,100%,((#REF!-$BN652)/($BO652-$BN652)))</f>
        <v>#REF!</v>
      </c>
      <c r="BQ652" s="29">
        <f t="shared" si="52"/>
        <v>33000000</v>
      </c>
      <c r="BR652" s="23" t="e">
        <f>+IF(BK652="1 SI","FINALIZADO",IF($BO652&lt;=#REF!,"FINALIZADO","EJECUCIÓN"))</f>
        <v>#REF!</v>
      </c>
      <c r="BS652" s="23">
        <v>33000000</v>
      </c>
      <c r="BT652" s="23">
        <f>+Tabla3[[#This Row],[VALOR TOTAL DE CONTRATO (ANTES DE LIQUIDACIÓN - LIBERACIÓN DE SALDOS)]]-Tabla3[[#This Row],[RECURSO TOTALES DESEMBOLSADOS]]</f>
        <v>0</v>
      </c>
      <c r="BU652" s="66"/>
      <c r="BW652" s="23" t="s">
        <v>98</v>
      </c>
      <c r="BX652" s="23" t="str">
        <f t="shared" si="53"/>
        <v>febrero</v>
      </c>
      <c r="BY652" s="23" t="s">
        <v>113</v>
      </c>
      <c r="BZ652" s="23" t="s">
        <v>113</v>
      </c>
      <c r="CA652" s="23" t="s">
        <v>113</v>
      </c>
      <c r="CB652" t="s">
        <v>117</v>
      </c>
      <c r="CC652" t="s">
        <v>118</v>
      </c>
    </row>
    <row r="653" spans="1:81" x14ac:dyDescent="0.25">
      <c r="A653" s="23">
        <v>2024</v>
      </c>
      <c r="B653" s="25">
        <v>617</v>
      </c>
      <c r="C653" s="23" t="s">
        <v>87</v>
      </c>
      <c r="D653" t="s">
        <v>88</v>
      </c>
      <c r="E653" t="s">
        <v>89</v>
      </c>
      <c r="F653" t="s">
        <v>90</v>
      </c>
      <c r="G653" t="s">
        <v>91</v>
      </c>
      <c r="H653" s="23" t="s">
        <v>92</v>
      </c>
      <c r="I653" s="23" t="s">
        <v>119</v>
      </c>
      <c r="J653" t="s">
        <v>4678</v>
      </c>
      <c r="K653" s="23" t="s">
        <v>95</v>
      </c>
      <c r="L653" s="59" t="s">
        <v>1550</v>
      </c>
      <c r="M653" s="28" t="s">
        <v>4679</v>
      </c>
      <c r="N653" s="23"/>
      <c r="O653" s="23" t="s">
        <v>98</v>
      </c>
      <c r="P653" s="20" t="s">
        <v>693</v>
      </c>
      <c r="Q653" s="20" t="s">
        <v>693</v>
      </c>
      <c r="R653" t="s">
        <v>4680</v>
      </c>
      <c r="S653" t="s">
        <v>4681</v>
      </c>
      <c r="T653" t="s">
        <v>4682</v>
      </c>
      <c r="U653" s="29">
        <v>81375000</v>
      </c>
      <c r="V653" s="29">
        <v>81375000</v>
      </c>
      <c r="W653" s="60">
        <v>7875000</v>
      </c>
      <c r="X653" s="60">
        <v>0</v>
      </c>
      <c r="Y653" s="23" t="s">
        <v>104</v>
      </c>
      <c r="Z653" t="s">
        <v>98</v>
      </c>
      <c r="AA653" t="s">
        <v>105</v>
      </c>
      <c r="AB653" s="30">
        <f>+Tabla3[[#This Row],[VALOR DEL CONTRATO
(EN NUMEROS)]]-Tabla3[[#This Row],[VALOR RECURSOS (MADS/FONAM)]]</f>
        <v>0</v>
      </c>
      <c r="AC653" s="30"/>
      <c r="AD653" s="30"/>
      <c r="AE653" s="24">
        <v>2624</v>
      </c>
      <c r="AF653" s="61">
        <v>45294</v>
      </c>
      <c r="AG653">
        <v>95924</v>
      </c>
      <c r="AH653" s="53">
        <v>45337</v>
      </c>
      <c r="AI653" s="32" t="s">
        <v>106</v>
      </c>
      <c r="AJ653" t="s">
        <v>2030</v>
      </c>
      <c r="AK653" s="33"/>
      <c r="AL653" t="s">
        <v>98</v>
      </c>
      <c r="AM653" s="26">
        <v>45336</v>
      </c>
      <c r="AN653" s="23" t="s">
        <v>108</v>
      </c>
      <c r="AO653" s="23" t="s">
        <v>108</v>
      </c>
      <c r="AP653" t="s">
        <v>109</v>
      </c>
      <c r="AQ653" t="s">
        <v>4683</v>
      </c>
      <c r="AR653" t="s">
        <v>4684</v>
      </c>
      <c r="AS653" t="s">
        <v>4685</v>
      </c>
      <c r="AT653" s="23">
        <v>80111600</v>
      </c>
      <c r="AU653" s="20" t="s">
        <v>4686</v>
      </c>
      <c r="AV653" s="23" t="s">
        <v>113</v>
      </c>
      <c r="AW653" s="20" t="s">
        <v>114</v>
      </c>
      <c r="AX653" s="53">
        <v>45336</v>
      </c>
      <c r="AY653" s="23" t="s">
        <v>115</v>
      </c>
      <c r="AZ653" s="53">
        <v>45336</v>
      </c>
      <c r="BA653" s="26">
        <v>45337</v>
      </c>
      <c r="BB653" s="62">
        <v>45650</v>
      </c>
      <c r="BC653" s="35">
        <f>+Tabla3[[#This Row],[FECHA TERMINACION
(INICIAL)]]-Tabla3[[#This Row],[FECHA INICIO]]</f>
        <v>313</v>
      </c>
      <c r="BD653" s="65">
        <f>+Tabla3[[#This Row],[PLAZO DE EJECUCIÓN EN DÍAS (INICIAL)]]/30</f>
        <v>10.433333333333334</v>
      </c>
      <c r="BE653" t="s">
        <v>4602</v>
      </c>
      <c r="BF653" s="29">
        <f>+[1]BD_2!E655</f>
        <v>0</v>
      </c>
      <c r="BG653" s="29">
        <f>[1]BD_2!BA655</f>
        <v>0</v>
      </c>
      <c r="BH653" s="23">
        <f>[1]BD_2!CF655</f>
        <v>0</v>
      </c>
      <c r="BI653" s="23">
        <f>+COUNTIF(Tabla3[[#This Row],[VALOR REDUCIDO]:[TOTAL TIEMPO PRORROGADO EN DÍAS
]],"&lt;&gt;0")</f>
        <v>0</v>
      </c>
      <c r="BJ653" s="23" t="str">
        <f>+[1]BD_2!CG655</f>
        <v>2 NO</v>
      </c>
      <c r="BK653" s="26" t="str">
        <f>[1]BD_2!CL655</f>
        <v>2 NO</v>
      </c>
      <c r="BL653" s="23" t="s">
        <v>98</v>
      </c>
      <c r="BM653">
        <f t="shared" si="49"/>
        <v>313</v>
      </c>
      <c r="BN653" s="36">
        <f t="shared" si="50"/>
        <v>45337</v>
      </c>
      <c r="BO653" s="36">
        <f t="shared" si="51"/>
        <v>45650</v>
      </c>
      <c r="BP653" s="37" t="e">
        <f>IF(((#REF!-$BN653)/($BO653-$BN653))&gt;=100%,100%,((#REF!-$BN653)/($BO653-$BN653)))</f>
        <v>#REF!</v>
      </c>
      <c r="BQ653" s="29">
        <f t="shared" si="52"/>
        <v>81375000</v>
      </c>
      <c r="BR653" s="23" t="e">
        <f>+IF(BK653="1 SI","FINALIZADO",IF($BO653&lt;=#REF!,"FINALIZADO","EJECUCIÓN"))</f>
        <v>#REF!</v>
      </c>
      <c r="BS653" s="23">
        <v>81375000</v>
      </c>
      <c r="BT653" s="23">
        <f>+Tabla3[[#This Row],[VALOR TOTAL DE CONTRATO (ANTES DE LIQUIDACIÓN - LIBERACIÓN DE SALDOS)]]-Tabla3[[#This Row],[RECURSO TOTALES DESEMBOLSADOS]]</f>
        <v>0</v>
      </c>
      <c r="BU653" s="66"/>
      <c r="BW653" s="23" t="s">
        <v>98</v>
      </c>
      <c r="BX653" s="23" t="str">
        <f t="shared" si="53"/>
        <v>febrero</v>
      </c>
      <c r="BY653" s="23" t="s">
        <v>113</v>
      </c>
      <c r="BZ653" s="23" t="s">
        <v>113</v>
      </c>
      <c r="CA653" s="23" t="s">
        <v>113</v>
      </c>
      <c r="CB653" t="s">
        <v>117</v>
      </c>
      <c r="CC653" t="s">
        <v>118</v>
      </c>
    </row>
    <row r="654" spans="1:81" x14ac:dyDescent="0.25">
      <c r="A654" s="23">
        <v>2024</v>
      </c>
      <c r="B654" s="25">
        <v>618</v>
      </c>
      <c r="C654" s="23" t="s">
        <v>87</v>
      </c>
      <c r="D654" t="s">
        <v>88</v>
      </c>
      <c r="E654" t="s">
        <v>89</v>
      </c>
      <c r="F654" t="s">
        <v>90</v>
      </c>
      <c r="G654" t="s">
        <v>91</v>
      </c>
      <c r="H654" s="23" t="s">
        <v>92</v>
      </c>
      <c r="I654" s="23" t="s">
        <v>119</v>
      </c>
      <c r="J654" t="s">
        <v>4687</v>
      </c>
      <c r="K654" s="23" t="s">
        <v>95</v>
      </c>
      <c r="L654" s="59" t="s">
        <v>1175</v>
      </c>
      <c r="M654" s="28" t="s">
        <v>4688</v>
      </c>
      <c r="N654" s="23"/>
      <c r="O654" s="23" t="s">
        <v>98</v>
      </c>
      <c r="P654" s="20" t="s">
        <v>2185</v>
      </c>
      <c r="Q654" s="20" t="s">
        <v>2185</v>
      </c>
      <c r="R654" t="s">
        <v>4689</v>
      </c>
      <c r="S654" t="s">
        <v>4690</v>
      </c>
      <c r="T654" t="s">
        <v>4691</v>
      </c>
      <c r="U654" s="29">
        <v>53733333</v>
      </c>
      <c r="V654" s="29">
        <v>53733333</v>
      </c>
      <c r="W654" s="60">
        <v>5200000</v>
      </c>
      <c r="X654" s="60">
        <v>0</v>
      </c>
      <c r="Y654" s="23" t="s">
        <v>104</v>
      </c>
      <c r="Z654" t="s">
        <v>98</v>
      </c>
      <c r="AA654" t="s">
        <v>105</v>
      </c>
      <c r="AB654" s="30">
        <f>+Tabla3[[#This Row],[VALOR DEL CONTRATO
(EN NUMEROS)]]-Tabla3[[#This Row],[VALOR RECURSOS (MADS/FONAM)]]</f>
        <v>0</v>
      </c>
      <c r="AC654" s="30"/>
      <c r="AD654" s="30"/>
      <c r="AE654" s="24">
        <v>7224</v>
      </c>
      <c r="AF654" s="61">
        <v>45295</v>
      </c>
      <c r="AG654">
        <v>99524</v>
      </c>
      <c r="AH654" s="53">
        <v>45338</v>
      </c>
      <c r="AI654" s="32" t="s">
        <v>106</v>
      </c>
      <c r="AJ654" t="s">
        <v>2189</v>
      </c>
      <c r="AK654" s="33"/>
      <c r="AL654" t="s">
        <v>98</v>
      </c>
      <c r="AM654" s="26">
        <v>45336</v>
      </c>
      <c r="AN654" s="23" t="s">
        <v>108</v>
      </c>
      <c r="AO654" s="23" t="s">
        <v>108</v>
      </c>
      <c r="AP654" t="s">
        <v>109</v>
      </c>
      <c r="AQ654" t="s">
        <v>2190</v>
      </c>
      <c r="AR654" t="s">
        <v>2191</v>
      </c>
      <c r="AS654" t="s">
        <v>2192</v>
      </c>
      <c r="AT654" s="23">
        <v>80111600</v>
      </c>
      <c r="AU654" s="41" t="s">
        <v>4692</v>
      </c>
      <c r="AV654" s="23" t="s">
        <v>113</v>
      </c>
      <c r="AW654" s="20" t="s">
        <v>114</v>
      </c>
      <c r="AX654" s="26">
        <v>45336</v>
      </c>
      <c r="AY654" s="23" t="s">
        <v>144</v>
      </c>
      <c r="AZ654" s="26">
        <v>45336</v>
      </c>
      <c r="BA654" s="26">
        <v>45338</v>
      </c>
      <c r="BB654" s="62">
        <v>45651</v>
      </c>
      <c r="BC654" s="35">
        <f>+Tabla3[[#This Row],[FECHA TERMINACION
(INICIAL)]]-Tabla3[[#This Row],[FECHA INICIO]]</f>
        <v>313</v>
      </c>
      <c r="BD654" s="65">
        <f>+Tabla3[[#This Row],[PLAZO DE EJECUCIÓN EN DÍAS (INICIAL)]]/30</f>
        <v>10.433333333333334</v>
      </c>
      <c r="BE654" t="s">
        <v>4693</v>
      </c>
      <c r="BF654" s="29">
        <f>+[1]BD_2!E656</f>
        <v>0</v>
      </c>
      <c r="BG654" s="29">
        <f>[1]BD_2!BA656</f>
        <v>0</v>
      </c>
      <c r="BH654" s="23">
        <f>[1]BD_2!CF656</f>
        <v>0</v>
      </c>
      <c r="BI654" s="23">
        <f>+COUNTIF(Tabla3[[#This Row],[VALOR REDUCIDO]:[TOTAL TIEMPO PRORROGADO EN DÍAS
]],"&lt;&gt;0")</f>
        <v>0</v>
      </c>
      <c r="BJ654" s="23" t="str">
        <f>+[1]BD_2!CG656</f>
        <v>2 NO</v>
      </c>
      <c r="BK654" s="26" t="str">
        <f>[1]BD_2!CL656</f>
        <v>1 SI</v>
      </c>
      <c r="BL654" s="23" t="s">
        <v>98</v>
      </c>
      <c r="BM654">
        <f t="shared" si="49"/>
        <v>313</v>
      </c>
      <c r="BN654" s="36">
        <f t="shared" si="50"/>
        <v>45338</v>
      </c>
      <c r="BO654" s="36">
        <f t="shared" si="51"/>
        <v>45651</v>
      </c>
      <c r="BP654" s="37" t="e">
        <f>IF(((#REF!-$BN654)/($BO654-$BN654))&gt;=100%,100%,((#REF!-$BN654)/($BO654-$BN654)))</f>
        <v>#REF!</v>
      </c>
      <c r="BQ654" s="29">
        <f t="shared" si="52"/>
        <v>53733333</v>
      </c>
      <c r="BR654" s="23" t="str">
        <f>+IF(BK654="1 SI","FINALIZADO",IF($BO654&lt;=#REF!,"FINALIZADO","EJECUCIÓN"))</f>
        <v>FINALIZADO</v>
      </c>
      <c r="BS654" s="23">
        <v>27560000</v>
      </c>
      <c r="BT654" s="23">
        <f>+Tabla3[[#This Row],[VALOR TOTAL DE CONTRATO (ANTES DE LIQUIDACIÓN - LIBERACIÓN DE SALDOS)]]-Tabla3[[#This Row],[RECURSO TOTALES DESEMBOLSADOS]]</f>
        <v>26173333</v>
      </c>
      <c r="BU654" s="66"/>
      <c r="BW654" s="23" t="s">
        <v>98</v>
      </c>
      <c r="BX654" s="23" t="str">
        <f t="shared" si="53"/>
        <v>febrero</v>
      </c>
      <c r="BY654" s="23" t="s">
        <v>113</v>
      </c>
      <c r="BZ654" s="23" t="s">
        <v>113</v>
      </c>
      <c r="CA654" s="23" t="s">
        <v>113</v>
      </c>
      <c r="CB654" t="s">
        <v>117</v>
      </c>
      <c r="CC654" t="s">
        <v>118</v>
      </c>
    </row>
    <row r="655" spans="1:81" x14ac:dyDescent="0.25">
      <c r="A655" s="23">
        <v>2024</v>
      </c>
      <c r="B655" s="25">
        <v>619</v>
      </c>
      <c r="C655" s="23" t="s">
        <v>87</v>
      </c>
      <c r="D655" t="s">
        <v>88</v>
      </c>
      <c r="E655" t="s">
        <v>89</v>
      </c>
      <c r="F655" t="s">
        <v>90</v>
      </c>
      <c r="G655" t="s">
        <v>91</v>
      </c>
      <c r="H655" s="23" t="s">
        <v>92</v>
      </c>
      <c r="I655" s="23" t="s">
        <v>119</v>
      </c>
      <c r="J655" t="s">
        <v>4694</v>
      </c>
      <c r="K655" s="23" t="s">
        <v>95</v>
      </c>
      <c r="L655" s="59" t="s">
        <v>1671</v>
      </c>
      <c r="M655" s="28" t="s">
        <v>4695</v>
      </c>
      <c r="N655" s="23"/>
      <c r="O655" s="23" t="s">
        <v>98</v>
      </c>
      <c r="P655" s="20" t="s">
        <v>1514</v>
      </c>
      <c r="Q655" s="20" t="s">
        <v>1514</v>
      </c>
      <c r="R655" t="s">
        <v>4696</v>
      </c>
      <c r="S655" t="s">
        <v>4697</v>
      </c>
      <c r="T655" t="s">
        <v>4698</v>
      </c>
      <c r="U655" s="29">
        <v>87909333</v>
      </c>
      <c r="V655" s="29">
        <v>87909333</v>
      </c>
      <c r="W655" s="60">
        <v>8480000</v>
      </c>
      <c r="X655" s="60">
        <v>0</v>
      </c>
      <c r="Y655" s="23" t="s">
        <v>104</v>
      </c>
      <c r="Z655" t="s">
        <v>98</v>
      </c>
      <c r="AA655" t="s">
        <v>105</v>
      </c>
      <c r="AB655" s="30">
        <f>+Tabla3[[#This Row],[VALOR DEL CONTRATO
(EN NUMEROS)]]-Tabla3[[#This Row],[VALOR RECURSOS (MADS/FONAM)]]</f>
        <v>0</v>
      </c>
      <c r="AC655" s="30"/>
      <c r="AD655" s="30"/>
      <c r="AE655" s="24">
        <v>9024</v>
      </c>
      <c r="AF655" s="61">
        <v>45300</v>
      </c>
      <c r="AG655">
        <v>112224</v>
      </c>
      <c r="AH655" s="53">
        <v>45343</v>
      </c>
      <c r="AI655" s="32" t="s">
        <v>106</v>
      </c>
      <c r="AJ655" t="s">
        <v>1974</v>
      </c>
      <c r="AK655" s="33"/>
      <c r="AL655" t="s">
        <v>98</v>
      </c>
      <c r="AM655" s="26">
        <v>45341</v>
      </c>
      <c r="AN655" s="23" t="s">
        <v>108</v>
      </c>
      <c r="AO655" s="23" t="s">
        <v>108</v>
      </c>
      <c r="AP655" t="s">
        <v>109</v>
      </c>
      <c r="AQ655" t="s">
        <v>3578</v>
      </c>
      <c r="AR655" t="s">
        <v>3472</v>
      </c>
      <c r="AS655" t="s">
        <v>1514</v>
      </c>
      <c r="AT655" s="23">
        <v>80111600</v>
      </c>
      <c r="AU655" s="20" t="s">
        <v>4699</v>
      </c>
      <c r="AV655" s="23" t="s">
        <v>113</v>
      </c>
      <c r="AW655" s="20" t="s">
        <v>114</v>
      </c>
      <c r="AX655" s="53">
        <v>45342</v>
      </c>
      <c r="AY655" s="23" t="s">
        <v>115</v>
      </c>
      <c r="AZ655" s="53">
        <v>45342</v>
      </c>
      <c r="BA655" s="26">
        <v>45343</v>
      </c>
      <c r="BB655" s="62">
        <v>45656</v>
      </c>
      <c r="BC655" s="35">
        <f>+Tabla3[[#This Row],[FECHA TERMINACION
(INICIAL)]]-Tabla3[[#This Row],[FECHA INICIO]]</f>
        <v>313</v>
      </c>
      <c r="BD655" s="65">
        <f>+Tabla3[[#This Row],[PLAZO DE EJECUCIÓN EN DÍAS (INICIAL)]]/30</f>
        <v>10.433333333333334</v>
      </c>
      <c r="BE655" t="s">
        <v>4700</v>
      </c>
      <c r="BF655" s="29">
        <f>+[1]BD_2!E657</f>
        <v>0</v>
      </c>
      <c r="BG655" s="29">
        <f>[1]BD_2!BA657</f>
        <v>0</v>
      </c>
      <c r="BH655" s="23">
        <f>[1]BD_2!CF657</f>
        <v>0</v>
      </c>
      <c r="BI655" s="23">
        <f>+COUNTIF(Tabla3[[#This Row],[VALOR REDUCIDO]:[TOTAL TIEMPO PRORROGADO EN DÍAS
]],"&lt;&gt;0")</f>
        <v>0</v>
      </c>
      <c r="BJ655" s="23" t="str">
        <f>+[1]BD_2!CG657</f>
        <v>2 NO</v>
      </c>
      <c r="BK655" s="26" t="str">
        <f>[1]BD_2!CL657</f>
        <v>2 NO</v>
      </c>
      <c r="BL655" s="23" t="s">
        <v>98</v>
      </c>
      <c r="BM655">
        <f t="shared" ref="BM655:BM717" si="54">$BO655-$BN655</f>
        <v>313</v>
      </c>
      <c r="BN655" s="36">
        <f t="shared" ref="BN655:BN717" si="55">$BA655</f>
        <v>45343</v>
      </c>
      <c r="BO655" s="36">
        <f t="shared" ref="BO655:BO717" si="56">$BB655+$BH655</f>
        <v>45656</v>
      </c>
      <c r="BP655" s="37" t="e">
        <f>IF(((#REF!-$BN655)/($BO655-$BN655))&gt;=100%,100%,((#REF!-$BN655)/($BO655-$BN655)))</f>
        <v>#REF!</v>
      </c>
      <c r="BQ655" s="29">
        <f t="shared" si="52"/>
        <v>87909333</v>
      </c>
      <c r="BR655" s="23" t="e">
        <f>+IF(BK655="1 SI","FINALIZADO",IF($BO655&lt;=#REF!,"FINALIZADO","EJECUCIÓN"))</f>
        <v>#REF!</v>
      </c>
      <c r="BS655" s="23">
        <v>87626667</v>
      </c>
      <c r="BT655" s="23">
        <f>+Tabla3[[#This Row],[VALOR TOTAL DE CONTRATO (ANTES DE LIQUIDACIÓN - LIBERACIÓN DE SALDOS)]]-Tabla3[[#This Row],[RECURSO TOTALES DESEMBOLSADOS]]</f>
        <v>282666</v>
      </c>
      <c r="BU655" s="66"/>
      <c r="BW655" s="23" t="s">
        <v>98</v>
      </c>
      <c r="BX655" s="23" t="str">
        <f t="shared" si="53"/>
        <v>febrero</v>
      </c>
      <c r="BY655" s="23" t="s">
        <v>113</v>
      </c>
      <c r="BZ655" s="23" t="s">
        <v>113</v>
      </c>
      <c r="CA655" s="23" t="s">
        <v>113</v>
      </c>
      <c r="CB655" t="s">
        <v>117</v>
      </c>
      <c r="CC655" t="s">
        <v>118</v>
      </c>
    </row>
    <row r="656" spans="1:81" x14ac:dyDescent="0.25">
      <c r="A656" s="23">
        <v>2024</v>
      </c>
      <c r="B656" s="25">
        <v>620</v>
      </c>
      <c r="C656" s="23" t="s">
        <v>87</v>
      </c>
      <c r="D656" t="s">
        <v>88</v>
      </c>
      <c r="E656" t="s">
        <v>89</v>
      </c>
      <c r="F656" t="s">
        <v>90</v>
      </c>
      <c r="G656" t="s">
        <v>91</v>
      </c>
      <c r="H656" s="23" t="s">
        <v>92</v>
      </c>
      <c r="I656" s="23" t="s">
        <v>119</v>
      </c>
      <c r="J656" t="s">
        <v>4701</v>
      </c>
      <c r="K656" s="23" t="s">
        <v>95</v>
      </c>
      <c r="L656" s="59" t="s">
        <v>1550</v>
      </c>
      <c r="M656" s="28" t="s">
        <v>4702</v>
      </c>
      <c r="N656" s="23"/>
      <c r="O656" s="23" t="s">
        <v>98</v>
      </c>
      <c r="P656" s="20" t="s">
        <v>1514</v>
      </c>
      <c r="Q656" s="20" t="s">
        <v>1514</v>
      </c>
      <c r="R656" t="s">
        <v>4703</v>
      </c>
      <c r="S656" t="s">
        <v>4704</v>
      </c>
      <c r="T656" t="s">
        <v>4705</v>
      </c>
      <c r="U656" s="29">
        <v>47700000</v>
      </c>
      <c r="V656" s="29">
        <v>47700000</v>
      </c>
      <c r="W656" s="60">
        <v>9540000</v>
      </c>
      <c r="X656" s="60">
        <v>0</v>
      </c>
      <c r="Y656" s="23" t="s">
        <v>104</v>
      </c>
      <c r="Z656" t="s">
        <v>98</v>
      </c>
      <c r="AA656" t="s">
        <v>105</v>
      </c>
      <c r="AB656" s="30">
        <f>+Tabla3[[#This Row],[VALOR DEL CONTRATO
(EN NUMEROS)]]-Tabla3[[#This Row],[VALOR RECURSOS (MADS/FONAM)]]</f>
        <v>0</v>
      </c>
      <c r="AC656" s="30"/>
      <c r="AD656" s="30"/>
      <c r="AE656" s="24">
        <v>9024</v>
      </c>
      <c r="AF656" s="61">
        <v>45300</v>
      </c>
      <c r="AG656">
        <v>101224</v>
      </c>
      <c r="AH656" s="53">
        <v>45338</v>
      </c>
      <c r="AI656" s="32" t="s">
        <v>106</v>
      </c>
      <c r="AJ656" t="s">
        <v>1974</v>
      </c>
      <c r="AK656" s="33"/>
      <c r="AL656" t="s">
        <v>98</v>
      </c>
      <c r="AM656" s="26">
        <v>45338</v>
      </c>
      <c r="AN656" s="23" t="s">
        <v>108</v>
      </c>
      <c r="AO656" s="23" t="s">
        <v>108</v>
      </c>
      <c r="AP656" t="s">
        <v>109</v>
      </c>
      <c r="AQ656" t="s">
        <v>3681</v>
      </c>
      <c r="AR656" t="s">
        <v>3472</v>
      </c>
      <c r="AS656" t="s">
        <v>1514</v>
      </c>
      <c r="AT656" s="23">
        <v>80111600</v>
      </c>
      <c r="AU656" s="20" t="s">
        <v>4706</v>
      </c>
      <c r="AV656" s="23" t="s">
        <v>113</v>
      </c>
      <c r="AW656" s="20" t="s">
        <v>114</v>
      </c>
      <c r="AX656" s="53">
        <v>45338</v>
      </c>
      <c r="AY656" s="23" t="s">
        <v>115</v>
      </c>
      <c r="AZ656" s="53">
        <v>45338</v>
      </c>
      <c r="BA656" s="26">
        <v>45338</v>
      </c>
      <c r="BB656" s="62">
        <v>45488</v>
      </c>
      <c r="BC656" s="35">
        <f>+Tabla3[[#This Row],[FECHA TERMINACION
(INICIAL)]]-Tabla3[[#This Row],[FECHA INICIO]]</f>
        <v>150</v>
      </c>
      <c r="BD656" s="65">
        <f>+Tabla3[[#This Row],[PLAZO DE EJECUCIÓN EN DÍAS (INICIAL)]]/30</f>
        <v>5</v>
      </c>
      <c r="BE656" t="s">
        <v>4707</v>
      </c>
      <c r="BF656" s="29">
        <f>+[1]BD_2!E658</f>
        <v>0</v>
      </c>
      <c r="BG656" s="29">
        <f>[1]BD_2!BA658</f>
        <v>0</v>
      </c>
      <c r="BH656" s="23">
        <f>[1]BD_2!CF658</f>
        <v>0</v>
      </c>
      <c r="BI656" s="23">
        <f>+COUNTIF(Tabla3[[#This Row],[VALOR REDUCIDO]:[TOTAL TIEMPO PRORROGADO EN DÍAS
]],"&lt;&gt;0")</f>
        <v>0</v>
      </c>
      <c r="BJ656" s="23" t="str">
        <f>+[1]BD_2!CG658</f>
        <v>2 NO</v>
      </c>
      <c r="BK656" s="26" t="str">
        <f>[1]BD_2!CL658</f>
        <v>1 SI</v>
      </c>
      <c r="BL656" s="23" t="s">
        <v>98</v>
      </c>
      <c r="BM656">
        <f t="shared" si="54"/>
        <v>150</v>
      </c>
      <c r="BN656" s="36">
        <f t="shared" si="55"/>
        <v>45338</v>
      </c>
      <c r="BO656" s="36">
        <f t="shared" si="56"/>
        <v>45488</v>
      </c>
      <c r="BP656" s="37" t="e">
        <f>IF(((#REF!-$BN656)/($BO656-$BN656))&gt;=100%,100%,((#REF!-$BN656)/($BO656-$BN656)))</f>
        <v>#REF!</v>
      </c>
      <c r="BQ656" s="29">
        <f t="shared" si="52"/>
        <v>47700000</v>
      </c>
      <c r="BR656" s="23" t="str">
        <f>+IF(BK656="1 SI","FINALIZADO",IF($BO656&lt;=#REF!,"FINALIZADO","EJECUCIÓN"))</f>
        <v>FINALIZADO</v>
      </c>
      <c r="BS656" s="23">
        <v>23850000</v>
      </c>
      <c r="BT656" s="23">
        <f>+Tabla3[[#This Row],[VALOR TOTAL DE CONTRATO (ANTES DE LIQUIDACIÓN - LIBERACIÓN DE SALDOS)]]-Tabla3[[#This Row],[RECURSO TOTALES DESEMBOLSADOS]]</f>
        <v>23850000</v>
      </c>
      <c r="BU656" s="66"/>
      <c r="BW656" s="23" t="s">
        <v>98</v>
      </c>
      <c r="BX656" s="23" t="str">
        <f t="shared" si="53"/>
        <v>febrero</v>
      </c>
      <c r="BY656" s="23" t="s">
        <v>113</v>
      </c>
      <c r="BZ656" s="23" t="s">
        <v>113</v>
      </c>
      <c r="CA656" s="23" t="s">
        <v>113</v>
      </c>
      <c r="CB656" t="s">
        <v>117</v>
      </c>
      <c r="CC656" t="s">
        <v>118</v>
      </c>
    </row>
    <row r="657" spans="1:81" x14ac:dyDescent="0.25">
      <c r="A657" s="23">
        <v>2024</v>
      </c>
      <c r="B657" s="25">
        <v>621</v>
      </c>
      <c r="C657" s="23" t="s">
        <v>87</v>
      </c>
      <c r="D657" t="s">
        <v>88</v>
      </c>
      <c r="E657" t="s">
        <v>89</v>
      </c>
      <c r="F657" t="s">
        <v>90</v>
      </c>
      <c r="G657" t="s">
        <v>91</v>
      </c>
      <c r="H657" s="23" t="s">
        <v>92</v>
      </c>
      <c r="I657" s="23" t="s">
        <v>93</v>
      </c>
      <c r="J657" t="s">
        <v>4708</v>
      </c>
      <c r="K657" s="23" t="s">
        <v>95</v>
      </c>
      <c r="L657" s="59" t="s">
        <v>96</v>
      </c>
      <c r="M657" s="28" t="s">
        <v>4709</v>
      </c>
      <c r="N657" s="23"/>
      <c r="O657" s="23" t="s">
        <v>98</v>
      </c>
      <c r="P657" s="20" t="s">
        <v>1183</v>
      </c>
      <c r="Q657" s="20" t="s">
        <v>100</v>
      </c>
      <c r="R657" t="s">
        <v>4710</v>
      </c>
      <c r="S657" t="s">
        <v>4711</v>
      </c>
      <c r="T657" t="s">
        <v>4712</v>
      </c>
      <c r="U657" s="29">
        <v>35700000</v>
      </c>
      <c r="V657" s="29">
        <v>35700000</v>
      </c>
      <c r="W657" s="60">
        <v>3400000</v>
      </c>
      <c r="X657" s="60">
        <v>0</v>
      </c>
      <c r="Y657" s="23" t="s">
        <v>104</v>
      </c>
      <c r="Z657" t="s">
        <v>98</v>
      </c>
      <c r="AA657" t="s">
        <v>105</v>
      </c>
      <c r="AB657" s="30">
        <f>+Tabla3[[#This Row],[VALOR DEL CONTRATO
(EN NUMEROS)]]-Tabla3[[#This Row],[VALOR RECURSOS (MADS/FONAM)]]</f>
        <v>0</v>
      </c>
      <c r="AC657" s="30"/>
      <c r="AD657" s="30"/>
      <c r="AE657" s="24">
        <v>2024</v>
      </c>
      <c r="AF657" s="61">
        <v>45294</v>
      </c>
      <c r="AG657">
        <v>107124</v>
      </c>
      <c r="AH657" s="53">
        <v>45342</v>
      </c>
      <c r="AI657" s="32" t="s">
        <v>106</v>
      </c>
      <c r="AJ657" t="s">
        <v>1187</v>
      </c>
      <c r="AK657" s="33"/>
      <c r="AL657" t="s">
        <v>98</v>
      </c>
      <c r="AM657" s="26">
        <v>45337</v>
      </c>
      <c r="AN657" s="23" t="s">
        <v>108</v>
      </c>
      <c r="AO657" s="23" t="s">
        <v>108</v>
      </c>
      <c r="AP657" t="s">
        <v>109</v>
      </c>
      <c r="AQ657" t="s">
        <v>1188</v>
      </c>
      <c r="AR657" t="s">
        <v>1189</v>
      </c>
      <c r="AS657" t="s">
        <v>100</v>
      </c>
      <c r="AT657" s="23">
        <v>80111600</v>
      </c>
      <c r="AU657" s="41" t="s">
        <v>4713</v>
      </c>
      <c r="AV657" s="23" t="s">
        <v>113</v>
      </c>
      <c r="AW657" s="20" t="s">
        <v>114</v>
      </c>
      <c r="AX657" s="53">
        <v>45338</v>
      </c>
      <c r="AY657" s="23" t="s">
        <v>144</v>
      </c>
      <c r="AZ657" s="53">
        <v>45338</v>
      </c>
      <c r="BA657" s="26">
        <v>45342</v>
      </c>
      <c r="BB657" s="62">
        <v>45656</v>
      </c>
      <c r="BC657" s="35">
        <f>+Tabla3[[#This Row],[FECHA TERMINACION
(INICIAL)]]-Tabla3[[#This Row],[FECHA INICIO]]</f>
        <v>314</v>
      </c>
      <c r="BD657" s="65">
        <f>+Tabla3[[#This Row],[PLAZO DE EJECUCIÓN EN DÍAS (INICIAL)]]/30</f>
        <v>10.466666666666667</v>
      </c>
      <c r="BE657" t="s">
        <v>4714</v>
      </c>
      <c r="BF657" s="29">
        <f>+[1]BD_2!E659</f>
        <v>0</v>
      </c>
      <c r="BG657" s="29">
        <f>[1]BD_2!BA659</f>
        <v>0</v>
      </c>
      <c r="BH657" s="23">
        <f>[1]BD_2!CF659</f>
        <v>0</v>
      </c>
      <c r="BI657" s="23">
        <f>+COUNTIF(Tabla3[[#This Row],[VALOR REDUCIDO]:[TOTAL TIEMPO PRORROGADO EN DÍAS
]],"&lt;&gt;0")</f>
        <v>0</v>
      </c>
      <c r="BJ657" s="23" t="str">
        <f>+[1]BD_2!CG659</f>
        <v>2 NO</v>
      </c>
      <c r="BK657" s="26" t="str">
        <f>[1]BD_2!CL659</f>
        <v>2 NO</v>
      </c>
      <c r="BL657" s="23" t="s">
        <v>98</v>
      </c>
      <c r="BM657">
        <f t="shared" si="54"/>
        <v>314</v>
      </c>
      <c r="BN657" s="36">
        <f t="shared" si="55"/>
        <v>45342</v>
      </c>
      <c r="BO657" s="36">
        <f t="shared" si="56"/>
        <v>45656</v>
      </c>
      <c r="BP657" s="37" t="e">
        <f>IF(((#REF!-$BN657)/($BO657-$BN657))&gt;=100%,100%,((#REF!-$BN657)/($BO657-$BN657)))</f>
        <v>#REF!</v>
      </c>
      <c r="BQ657" s="29">
        <f t="shared" si="52"/>
        <v>35700000</v>
      </c>
      <c r="BR657" s="23" t="e">
        <f>+IF(BK657="1 SI","FINALIZADO",IF($BO657&lt;=#REF!,"FINALIZADO","EJECUCIÓN"))</f>
        <v>#REF!</v>
      </c>
      <c r="BS657" s="23">
        <v>35246667</v>
      </c>
      <c r="BT657" s="23">
        <f>+Tabla3[[#This Row],[VALOR TOTAL DE CONTRATO (ANTES DE LIQUIDACIÓN - LIBERACIÓN DE SALDOS)]]-Tabla3[[#This Row],[RECURSO TOTALES DESEMBOLSADOS]]</f>
        <v>453333</v>
      </c>
      <c r="BU657" s="66"/>
      <c r="BW657" s="23" t="s">
        <v>98</v>
      </c>
      <c r="BX657" s="23" t="str">
        <f t="shared" si="53"/>
        <v>febrero</v>
      </c>
      <c r="BY657" s="23" t="s">
        <v>113</v>
      </c>
      <c r="BZ657" s="23" t="s">
        <v>113</v>
      </c>
      <c r="CA657" s="23" t="s">
        <v>113</v>
      </c>
      <c r="CB657" t="s">
        <v>117</v>
      </c>
      <c r="CC657" t="s">
        <v>118</v>
      </c>
    </row>
    <row r="658" spans="1:81" x14ac:dyDescent="0.25">
      <c r="A658" s="23">
        <v>2024</v>
      </c>
      <c r="B658" s="25">
        <v>622</v>
      </c>
      <c r="C658" s="23" t="s">
        <v>87</v>
      </c>
      <c r="D658" t="s">
        <v>88</v>
      </c>
      <c r="E658" t="s">
        <v>89</v>
      </c>
      <c r="F658" t="s">
        <v>90</v>
      </c>
      <c r="G658" t="s">
        <v>91</v>
      </c>
      <c r="H658" s="23" t="s">
        <v>92</v>
      </c>
      <c r="I658" s="23" t="s">
        <v>93</v>
      </c>
      <c r="J658" t="s">
        <v>4715</v>
      </c>
      <c r="K658" s="23" t="s">
        <v>95</v>
      </c>
      <c r="L658" s="59" t="s">
        <v>96</v>
      </c>
      <c r="M658" s="28" t="s">
        <v>4716</v>
      </c>
      <c r="N658" s="23"/>
      <c r="O658" s="23" t="s">
        <v>98</v>
      </c>
      <c r="P658" s="20" t="s">
        <v>1183</v>
      </c>
      <c r="Q658" s="20" t="s">
        <v>100</v>
      </c>
      <c r="R658" t="s">
        <v>1703</v>
      </c>
      <c r="S658" t="s">
        <v>4717</v>
      </c>
      <c r="T658" t="s">
        <v>4718</v>
      </c>
      <c r="U658" s="29">
        <v>29400000</v>
      </c>
      <c r="V658" s="29">
        <v>29400000</v>
      </c>
      <c r="W658" s="60">
        <v>2800000</v>
      </c>
      <c r="X658" s="60">
        <v>0</v>
      </c>
      <c r="Y658" s="23" t="s">
        <v>104</v>
      </c>
      <c r="Z658" t="s">
        <v>98</v>
      </c>
      <c r="AA658" t="s">
        <v>105</v>
      </c>
      <c r="AB658" s="30">
        <f>+Tabla3[[#This Row],[VALOR DEL CONTRATO
(EN NUMEROS)]]-Tabla3[[#This Row],[VALOR RECURSOS (MADS/FONAM)]]</f>
        <v>0</v>
      </c>
      <c r="AC658" s="30"/>
      <c r="AD658" s="30"/>
      <c r="AE658" s="24">
        <v>2024</v>
      </c>
      <c r="AF658" s="61">
        <v>45294</v>
      </c>
      <c r="AG658">
        <v>107924</v>
      </c>
      <c r="AH658" s="53">
        <v>45342</v>
      </c>
      <c r="AI658" s="32" t="s">
        <v>106</v>
      </c>
      <c r="AJ658" t="s">
        <v>1187</v>
      </c>
      <c r="AK658" s="33"/>
      <c r="AL658" t="s">
        <v>98</v>
      </c>
      <c r="AM658" s="26">
        <v>45341</v>
      </c>
      <c r="AN658" s="23" t="s">
        <v>108</v>
      </c>
      <c r="AO658" s="23" t="s">
        <v>108</v>
      </c>
      <c r="AP658" t="s">
        <v>109</v>
      </c>
      <c r="AQ658" t="s">
        <v>1188</v>
      </c>
      <c r="AR658" t="s">
        <v>1189</v>
      </c>
      <c r="AS658" t="s">
        <v>100</v>
      </c>
      <c r="AT658" s="23">
        <v>80111600</v>
      </c>
      <c r="AU658" s="41" t="s">
        <v>4719</v>
      </c>
      <c r="AV658" s="23" t="s">
        <v>113</v>
      </c>
      <c r="AW658" s="20" t="s">
        <v>114</v>
      </c>
      <c r="AX658" s="53">
        <v>45341</v>
      </c>
      <c r="AY658" s="23" t="s">
        <v>144</v>
      </c>
      <c r="AZ658" s="53">
        <v>45341</v>
      </c>
      <c r="BA658" s="26">
        <v>45342</v>
      </c>
      <c r="BB658" s="62">
        <v>45656</v>
      </c>
      <c r="BC658" s="35">
        <f>+Tabla3[[#This Row],[FECHA TERMINACION
(INICIAL)]]-Tabla3[[#This Row],[FECHA INICIO]]</f>
        <v>314</v>
      </c>
      <c r="BD658" s="65">
        <f>+Tabla3[[#This Row],[PLAZO DE EJECUCIÓN EN DÍAS (INICIAL)]]/30</f>
        <v>10.466666666666667</v>
      </c>
      <c r="BE658" t="s">
        <v>4720</v>
      </c>
      <c r="BF658" s="29">
        <f>+[1]BD_2!E660</f>
        <v>0</v>
      </c>
      <c r="BG658" s="29">
        <f>[1]BD_2!BA660</f>
        <v>0</v>
      </c>
      <c r="BH658" s="23">
        <f>[1]BD_2!CF660</f>
        <v>0</v>
      </c>
      <c r="BI658" s="23">
        <f>+COUNTIF(Tabla3[[#This Row],[VALOR REDUCIDO]:[TOTAL TIEMPO PRORROGADO EN DÍAS
]],"&lt;&gt;0")</f>
        <v>0</v>
      </c>
      <c r="BJ658" s="23" t="str">
        <f>+[1]BD_2!CG660</f>
        <v>2 NO</v>
      </c>
      <c r="BK658" s="26" t="str">
        <f>[1]BD_2!CL660</f>
        <v>2 NO</v>
      </c>
      <c r="BL658" s="23" t="s">
        <v>98</v>
      </c>
      <c r="BM658">
        <f t="shared" si="54"/>
        <v>314</v>
      </c>
      <c r="BN658" s="36">
        <f t="shared" si="55"/>
        <v>45342</v>
      </c>
      <c r="BO658" s="36">
        <f t="shared" si="56"/>
        <v>45656</v>
      </c>
      <c r="BP658" s="37" t="e">
        <f>IF(((#REF!-$BN658)/($BO658-$BN658))&gt;=100%,100%,((#REF!-$BN658)/($BO658-$BN658)))</f>
        <v>#REF!</v>
      </c>
      <c r="BQ658" s="29">
        <f t="shared" si="52"/>
        <v>29400000</v>
      </c>
      <c r="BR658" s="23" t="e">
        <f>+IF(BK658="1 SI","FINALIZADO",IF($BO658&lt;=#REF!,"FINALIZADO","EJECUCIÓN"))</f>
        <v>#REF!</v>
      </c>
      <c r="BS658" s="23">
        <v>29026667</v>
      </c>
      <c r="BT658" s="23">
        <f>+Tabla3[[#This Row],[VALOR TOTAL DE CONTRATO (ANTES DE LIQUIDACIÓN - LIBERACIÓN DE SALDOS)]]-Tabla3[[#This Row],[RECURSO TOTALES DESEMBOLSADOS]]</f>
        <v>373333</v>
      </c>
      <c r="BU658" s="66"/>
      <c r="BW658" s="23" t="s">
        <v>98</v>
      </c>
      <c r="BX658" s="23" t="str">
        <f t="shared" si="53"/>
        <v>febrero</v>
      </c>
      <c r="BY658" s="23" t="s">
        <v>113</v>
      </c>
      <c r="BZ658" s="23" t="s">
        <v>113</v>
      </c>
      <c r="CA658" s="23" t="s">
        <v>113</v>
      </c>
      <c r="CB658" t="s">
        <v>117</v>
      </c>
      <c r="CC658" t="s">
        <v>118</v>
      </c>
    </row>
    <row r="659" spans="1:81" x14ac:dyDescent="0.25">
      <c r="A659" s="23">
        <v>2024</v>
      </c>
      <c r="B659" s="25">
        <v>623</v>
      </c>
      <c r="C659" s="23" t="s">
        <v>87</v>
      </c>
      <c r="D659" t="s">
        <v>88</v>
      </c>
      <c r="E659" t="s">
        <v>89</v>
      </c>
      <c r="F659" t="s">
        <v>90</v>
      </c>
      <c r="G659" t="s">
        <v>91</v>
      </c>
      <c r="H659" s="23" t="s">
        <v>92</v>
      </c>
      <c r="I659" s="23" t="s">
        <v>93</v>
      </c>
      <c r="J659" t="s">
        <v>4721</v>
      </c>
      <c r="K659" s="23" t="s">
        <v>95</v>
      </c>
      <c r="L659" s="59" t="s">
        <v>428</v>
      </c>
      <c r="M659" s="28" t="s">
        <v>4722</v>
      </c>
      <c r="N659" s="23"/>
      <c r="O659" s="23" t="s">
        <v>98</v>
      </c>
      <c r="P659" s="20" t="s">
        <v>1183</v>
      </c>
      <c r="Q659" s="20" t="s">
        <v>100</v>
      </c>
      <c r="R659" t="s">
        <v>4723</v>
      </c>
      <c r="S659" t="s">
        <v>4724</v>
      </c>
      <c r="T659" t="s">
        <v>4725</v>
      </c>
      <c r="U659" s="29">
        <v>31724000</v>
      </c>
      <c r="V659" s="29">
        <v>31724000</v>
      </c>
      <c r="W659" s="60">
        <v>3090000</v>
      </c>
      <c r="X659" s="60">
        <v>0</v>
      </c>
      <c r="Y659" s="23" t="s">
        <v>104</v>
      </c>
      <c r="Z659" t="s">
        <v>98</v>
      </c>
      <c r="AA659" t="s">
        <v>105</v>
      </c>
      <c r="AB659" s="30">
        <f>+Tabla3[[#This Row],[VALOR DEL CONTRATO
(EN NUMEROS)]]-Tabla3[[#This Row],[VALOR RECURSOS (MADS/FONAM)]]</f>
        <v>0</v>
      </c>
      <c r="AC659" s="30"/>
      <c r="AD659" s="30"/>
      <c r="AE659" s="24">
        <v>2024</v>
      </c>
      <c r="AF659" s="61">
        <v>45294</v>
      </c>
      <c r="AG659">
        <v>117124</v>
      </c>
      <c r="AH659" s="53">
        <v>45345</v>
      </c>
      <c r="AI659" s="32" t="s">
        <v>106</v>
      </c>
      <c r="AJ659" t="s">
        <v>1187</v>
      </c>
      <c r="AK659" s="33"/>
      <c r="AL659" t="s">
        <v>98</v>
      </c>
      <c r="AM659" s="26">
        <v>45344</v>
      </c>
      <c r="AN659" s="23" t="s">
        <v>108</v>
      </c>
      <c r="AO659" s="23" t="s">
        <v>108</v>
      </c>
      <c r="AP659" t="s">
        <v>109</v>
      </c>
      <c r="AQ659" t="s">
        <v>1188</v>
      </c>
      <c r="AR659" t="s">
        <v>1189</v>
      </c>
      <c r="AS659" t="s">
        <v>100</v>
      </c>
      <c r="AT659" s="23">
        <v>80111600</v>
      </c>
      <c r="AU659" s="41" t="s">
        <v>4726</v>
      </c>
      <c r="AV659" s="23" t="s">
        <v>113</v>
      </c>
      <c r="AW659" s="20" t="s">
        <v>114</v>
      </c>
      <c r="AX659" s="53">
        <v>45344</v>
      </c>
      <c r="AY659" s="23" t="s">
        <v>144</v>
      </c>
      <c r="AZ659" s="53">
        <v>45344</v>
      </c>
      <c r="BA659" s="26">
        <v>45345</v>
      </c>
      <c r="BB659" s="62">
        <v>45656</v>
      </c>
      <c r="BC659" s="35">
        <f>+Tabla3[[#This Row],[FECHA TERMINACION
(INICIAL)]]-Tabla3[[#This Row],[FECHA INICIO]]</f>
        <v>311</v>
      </c>
      <c r="BD659" s="65">
        <f>+Tabla3[[#This Row],[PLAZO DE EJECUCIÓN EN DÍAS (INICIAL)]]/30</f>
        <v>10.366666666666667</v>
      </c>
      <c r="BE659" t="s">
        <v>4727</v>
      </c>
      <c r="BF659" s="29">
        <f>+[1]BD_2!E661</f>
        <v>0</v>
      </c>
      <c r="BG659" s="29">
        <f>[1]BD_2!BA661</f>
        <v>0</v>
      </c>
      <c r="BH659" s="23">
        <f>[1]BD_2!CF661</f>
        <v>0</v>
      </c>
      <c r="BI659" s="23">
        <f>+COUNTIF(Tabla3[[#This Row],[VALOR REDUCIDO]:[TOTAL TIEMPO PRORROGADO EN DÍAS
]],"&lt;&gt;0")</f>
        <v>0</v>
      </c>
      <c r="BJ659" s="23" t="str">
        <f>+[1]BD_2!CG661</f>
        <v>2 NO</v>
      </c>
      <c r="BK659" s="26" t="str">
        <f>[1]BD_2!CL661</f>
        <v>2 NO</v>
      </c>
      <c r="BL659" s="23" t="s">
        <v>98</v>
      </c>
      <c r="BM659">
        <f t="shared" si="54"/>
        <v>311</v>
      </c>
      <c r="BN659" s="36">
        <f t="shared" si="55"/>
        <v>45345</v>
      </c>
      <c r="BO659" s="36">
        <f t="shared" si="56"/>
        <v>45656</v>
      </c>
      <c r="BP659" s="37" t="e">
        <f>IF(((#REF!-$BN659)/($BO659-$BN659))&gt;=100%,100%,((#REF!-$BN659)/($BO659-$BN659)))</f>
        <v>#REF!</v>
      </c>
      <c r="BQ659" s="29">
        <f t="shared" si="52"/>
        <v>31724000</v>
      </c>
      <c r="BR659" s="23" t="e">
        <f>+IF(BK659="1 SI","FINALIZADO",IF($BO659&lt;=#REF!,"FINALIZADO","EJECUCIÓN"))</f>
        <v>#REF!</v>
      </c>
      <c r="BS659" s="23">
        <v>31724000</v>
      </c>
      <c r="BT659" s="23">
        <f>+Tabla3[[#This Row],[VALOR TOTAL DE CONTRATO (ANTES DE LIQUIDACIÓN - LIBERACIÓN DE SALDOS)]]-Tabla3[[#This Row],[RECURSO TOTALES DESEMBOLSADOS]]</f>
        <v>0</v>
      </c>
      <c r="BU659" s="66"/>
      <c r="BW659" s="23" t="s">
        <v>98</v>
      </c>
      <c r="BX659" s="23" t="str">
        <f t="shared" si="53"/>
        <v>febrero</v>
      </c>
      <c r="BY659" s="23" t="s">
        <v>113</v>
      </c>
      <c r="BZ659" s="23" t="s">
        <v>113</v>
      </c>
      <c r="CA659" s="23" t="s">
        <v>113</v>
      </c>
      <c r="CB659" t="s">
        <v>117</v>
      </c>
      <c r="CC659" t="s">
        <v>118</v>
      </c>
    </row>
    <row r="660" spans="1:81" x14ac:dyDescent="0.25">
      <c r="A660" s="23">
        <v>2024</v>
      </c>
      <c r="B660" s="25">
        <v>624</v>
      </c>
      <c r="C660" s="23" t="s">
        <v>87</v>
      </c>
      <c r="D660" t="s">
        <v>88</v>
      </c>
      <c r="E660" t="s">
        <v>89</v>
      </c>
      <c r="F660" t="s">
        <v>90</v>
      </c>
      <c r="G660" t="s">
        <v>91</v>
      </c>
      <c r="H660" s="23" t="s">
        <v>92</v>
      </c>
      <c r="I660" s="23" t="s">
        <v>119</v>
      </c>
      <c r="J660" t="s">
        <v>4728</v>
      </c>
      <c r="K660" s="23" t="s">
        <v>95</v>
      </c>
      <c r="L660" s="59" t="s">
        <v>121</v>
      </c>
      <c r="M660" s="28" t="s">
        <v>4729</v>
      </c>
      <c r="N660" s="23"/>
      <c r="O660" s="23" t="s">
        <v>98</v>
      </c>
      <c r="P660" s="20" t="s">
        <v>693</v>
      </c>
      <c r="Q660" s="20" t="s">
        <v>693</v>
      </c>
      <c r="R660" t="s">
        <v>4730</v>
      </c>
      <c r="S660" t="s">
        <v>4731</v>
      </c>
      <c r="T660" t="s">
        <v>1698</v>
      </c>
      <c r="U660" s="29">
        <v>70000000</v>
      </c>
      <c r="V660" s="29">
        <v>70000000</v>
      </c>
      <c r="W660" s="60">
        <v>7000000</v>
      </c>
      <c r="X660" s="60">
        <v>0</v>
      </c>
      <c r="Y660" s="23" t="s">
        <v>104</v>
      </c>
      <c r="Z660" t="s">
        <v>98</v>
      </c>
      <c r="AA660" t="s">
        <v>105</v>
      </c>
      <c r="AB660" s="30">
        <f>+Tabla3[[#This Row],[VALOR DEL CONTRATO
(EN NUMEROS)]]-Tabla3[[#This Row],[VALOR RECURSOS (MADS/FONAM)]]</f>
        <v>0</v>
      </c>
      <c r="AC660" s="30"/>
      <c r="AD660" s="30"/>
      <c r="AE660" s="24">
        <v>2124</v>
      </c>
      <c r="AF660" s="61">
        <v>45294</v>
      </c>
      <c r="AG660">
        <v>99124</v>
      </c>
      <c r="AH660" s="53">
        <v>45338</v>
      </c>
      <c r="AI660" s="32" t="s">
        <v>106</v>
      </c>
      <c r="AJ660" t="s">
        <v>1372</v>
      </c>
      <c r="AK660" s="33"/>
      <c r="AL660" t="s">
        <v>98</v>
      </c>
      <c r="AM660" s="26">
        <v>45336</v>
      </c>
      <c r="AN660" s="23" t="s">
        <v>108</v>
      </c>
      <c r="AO660" s="23" t="s">
        <v>108</v>
      </c>
      <c r="AP660" t="s">
        <v>109</v>
      </c>
      <c r="AQ660" t="s">
        <v>698</v>
      </c>
      <c r="AR660" t="s">
        <v>699</v>
      </c>
      <c r="AS660" t="s">
        <v>700</v>
      </c>
      <c r="AT660" s="23">
        <v>80111600</v>
      </c>
      <c r="AU660" s="20" t="s">
        <v>4732</v>
      </c>
      <c r="AV660" s="23" t="s">
        <v>113</v>
      </c>
      <c r="AW660" s="20" t="s">
        <v>114</v>
      </c>
      <c r="AX660" s="53">
        <v>45337</v>
      </c>
      <c r="AY660" s="23" t="s">
        <v>115</v>
      </c>
      <c r="AZ660" s="53">
        <v>45337</v>
      </c>
      <c r="BA660" s="26">
        <v>45338</v>
      </c>
      <c r="BB660" s="62">
        <v>45641</v>
      </c>
      <c r="BC660" s="35">
        <f>+Tabla3[[#This Row],[FECHA TERMINACION
(INICIAL)]]-Tabla3[[#This Row],[FECHA INICIO]]</f>
        <v>303</v>
      </c>
      <c r="BD660" s="65">
        <f>+Tabla3[[#This Row],[PLAZO DE EJECUCIÓN EN DÍAS (INICIAL)]]/30</f>
        <v>10.1</v>
      </c>
      <c r="BE660" t="s">
        <v>1700</v>
      </c>
      <c r="BF660" s="29">
        <f>+[1]BD_2!E662</f>
        <v>0</v>
      </c>
      <c r="BG660" s="29">
        <f>[1]BD_2!BA662</f>
        <v>0</v>
      </c>
      <c r="BH660" s="23">
        <f>[1]BD_2!CF662</f>
        <v>0</v>
      </c>
      <c r="BI660" s="23">
        <f>+COUNTIF(Tabla3[[#This Row],[VALOR REDUCIDO]:[TOTAL TIEMPO PRORROGADO EN DÍAS
]],"&lt;&gt;0")</f>
        <v>0</v>
      </c>
      <c r="BJ660" s="23" t="str">
        <f>+[1]BD_2!CG662</f>
        <v>2 NO</v>
      </c>
      <c r="BK660" s="26" t="str">
        <f>[1]BD_2!CL662</f>
        <v>2 NO</v>
      </c>
      <c r="BL660" s="23" t="s">
        <v>98</v>
      </c>
      <c r="BM660">
        <f t="shared" si="54"/>
        <v>303</v>
      </c>
      <c r="BN660" s="36">
        <f t="shared" si="55"/>
        <v>45338</v>
      </c>
      <c r="BO660" s="36">
        <f t="shared" si="56"/>
        <v>45641</v>
      </c>
      <c r="BP660" s="37" t="e">
        <f>IF(((#REF!-$BN660)/($BO660-$BN660))&gt;=100%,100%,((#REF!-$BN660)/($BO660-$BN660)))</f>
        <v>#REF!</v>
      </c>
      <c r="BQ660" s="29">
        <f t="shared" si="52"/>
        <v>70000000</v>
      </c>
      <c r="BR660" s="23" t="e">
        <f>+IF(BK660="1 SI","FINALIZADO",IF($BO660&lt;=#REF!,"FINALIZADO","EJECUCIÓN"))</f>
        <v>#REF!</v>
      </c>
      <c r="BS660" s="23">
        <v>70000000</v>
      </c>
      <c r="BT660" s="23">
        <f>+Tabla3[[#This Row],[VALOR TOTAL DE CONTRATO (ANTES DE LIQUIDACIÓN - LIBERACIÓN DE SALDOS)]]-Tabla3[[#This Row],[RECURSO TOTALES DESEMBOLSADOS]]</f>
        <v>0</v>
      </c>
      <c r="BU660" s="66"/>
      <c r="BW660" s="23" t="s">
        <v>98</v>
      </c>
      <c r="BX660" s="23" t="str">
        <f t="shared" si="53"/>
        <v>febrero</v>
      </c>
      <c r="BY660" s="23" t="s">
        <v>113</v>
      </c>
      <c r="BZ660" s="23" t="s">
        <v>113</v>
      </c>
      <c r="CA660" s="23" t="s">
        <v>113</v>
      </c>
      <c r="CB660" t="s">
        <v>117</v>
      </c>
      <c r="CC660" t="s">
        <v>118</v>
      </c>
    </row>
    <row r="661" spans="1:81" x14ac:dyDescent="0.25">
      <c r="A661" s="23">
        <v>2024</v>
      </c>
      <c r="B661" s="25">
        <v>625</v>
      </c>
      <c r="C661" s="23" t="s">
        <v>87</v>
      </c>
      <c r="D661" t="s">
        <v>88</v>
      </c>
      <c r="E661" t="s">
        <v>89</v>
      </c>
      <c r="F661" t="s">
        <v>90</v>
      </c>
      <c r="G661" t="s">
        <v>91</v>
      </c>
      <c r="H661" s="23" t="s">
        <v>92</v>
      </c>
      <c r="I661" s="23" t="s">
        <v>119</v>
      </c>
      <c r="J661" t="s">
        <v>4733</v>
      </c>
      <c r="K661" s="23" t="s">
        <v>95</v>
      </c>
      <c r="L661" s="59" t="s">
        <v>494</v>
      </c>
      <c r="M661" s="28" t="s">
        <v>4734</v>
      </c>
      <c r="N661" s="23"/>
      <c r="O661" s="23" t="s">
        <v>98</v>
      </c>
      <c r="P661" s="20" t="s">
        <v>335</v>
      </c>
      <c r="Q661" s="20" t="s">
        <v>335</v>
      </c>
      <c r="R661" t="s">
        <v>4735</v>
      </c>
      <c r="S661" t="s">
        <v>4736</v>
      </c>
      <c r="T661" t="s">
        <v>4737</v>
      </c>
      <c r="U661" s="29">
        <v>71166667</v>
      </c>
      <c r="V661" s="29">
        <v>71166667</v>
      </c>
      <c r="W661" s="60">
        <v>7000000</v>
      </c>
      <c r="X661" s="60">
        <v>0</v>
      </c>
      <c r="Y661" s="23" t="s">
        <v>104</v>
      </c>
      <c r="Z661" t="s">
        <v>98</v>
      </c>
      <c r="AA661" t="s">
        <v>105</v>
      </c>
      <c r="AB661" s="30">
        <f>+Tabla3[[#This Row],[VALOR DEL CONTRATO
(EN NUMEROS)]]-Tabla3[[#This Row],[VALOR RECURSOS (MADS/FONAM)]]</f>
        <v>0</v>
      </c>
      <c r="AC661" s="30"/>
      <c r="AD661" s="30"/>
      <c r="AE661" s="24">
        <v>4224</v>
      </c>
      <c r="AF661" s="61">
        <v>45294</v>
      </c>
      <c r="AG661">
        <v>101824</v>
      </c>
      <c r="AH661" s="53">
        <v>45341</v>
      </c>
      <c r="AI661" s="32" t="s">
        <v>106</v>
      </c>
      <c r="AJ661" t="s">
        <v>339</v>
      </c>
      <c r="AK661" s="33"/>
      <c r="AL661" t="s">
        <v>98</v>
      </c>
      <c r="AM661" s="26">
        <v>45337</v>
      </c>
      <c r="AN661" s="23" t="s">
        <v>108</v>
      </c>
      <c r="AO661" s="23" t="s">
        <v>108</v>
      </c>
      <c r="AP661" t="s">
        <v>109</v>
      </c>
      <c r="AQ661" t="s">
        <v>340</v>
      </c>
      <c r="AR661" t="s">
        <v>341</v>
      </c>
      <c r="AS661" t="s">
        <v>342</v>
      </c>
      <c r="AT661" s="23">
        <v>80111600</v>
      </c>
      <c r="AU661" s="20" t="s">
        <v>4738</v>
      </c>
      <c r="AV661" s="23" t="s">
        <v>98</v>
      </c>
      <c r="AW661" s="20" t="s">
        <v>476</v>
      </c>
      <c r="AX661" s="53" t="s">
        <v>105</v>
      </c>
      <c r="AY661" s="23" t="s">
        <v>477</v>
      </c>
      <c r="AZ661" s="53">
        <v>45336</v>
      </c>
      <c r="BA661" s="26">
        <v>45341</v>
      </c>
      <c r="BB661" s="62">
        <v>45477</v>
      </c>
      <c r="BC661" s="35">
        <f>+Tabla3[[#This Row],[FECHA TERMINACION
(INICIAL)]]-Tabla3[[#This Row],[FECHA INICIO]]</f>
        <v>136</v>
      </c>
      <c r="BD661" s="65">
        <f>+Tabla3[[#This Row],[PLAZO DE EJECUCIÓN EN DÍAS (INICIAL)]]/30</f>
        <v>4.5333333333333332</v>
      </c>
      <c r="BE661" t="s">
        <v>4338</v>
      </c>
      <c r="BF661" s="29">
        <f>+[1]BD_2!E663</f>
        <v>0</v>
      </c>
      <c r="BG661" s="29">
        <f>[1]BD_2!BA663</f>
        <v>0</v>
      </c>
      <c r="BH661" s="23">
        <f>[1]BD_2!CF663</f>
        <v>0</v>
      </c>
      <c r="BI661" s="23">
        <f>+COUNTIF(Tabla3[[#This Row],[VALOR REDUCIDO]:[TOTAL TIEMPO PRORROGADO EN DÍAS
]],"&lt;&gt;0")</f>
        <v>0</v>
      </c>
      <c r="BJ661" s="23" t="str">
        <f>+[1]BD_2!CG663</f>
        <v>2 NO</v>
      </c>
      <c r="BK661" s="26" t="str">
        <f>[1]BD_2!CL663</f>
        <v>2 NO</v>
      </c>
      <c r="BL661" s="23" t="s">
        <v>113</v>
      </c>
      <c r="BM661">
        <f t="shared" si="54"/>
        <v>136</v>
      </c>
      <c r="BN661" s="36">
        <f t="shared" si="55"/>
        <v>45341</v>
      </c>
      <c r="BO661" s="36">
        <f t="shared" si="56"/>
        <v>45477</v>
      </c>
      <c r="BP661" s="37" t="e">
        <f>IF(((#REF!-$BN661)/($BO661-$BN661))&gt;=100%,100%,((#REF!-$BN661)/($BO661-$BN661)))</f>
        <v>#REF!</v>
      </c>
      <c r="BQ661" s="29">
        <f t="shared" si="52"/>
        <v>71166667</v>
      </c>
      <c r="BR661" s="23" t="e">
        <f>+IF(BK661="1 SI","FINALIZADO",IF($BO661&lt;=#REF!,"FINALIZADO","EJECUCIÓN"))</f>
        <v>#REF!</v>
      </c>
      <c r="BS661" s="23">
        <v>31733333</v>
      </c>
      <c r="BT661" s="23">
        <f>+Tabla3[[#This Row],[VALOR TOTAL DE CONTRATO (ANTES DE LIQUIDACIÓN - LIBERACIÓN DE SALDOS)]]-Tabla3[[#This Row],[RECURSO TOTALES DESEMBOLSADOS]]</f>
        <v>39433334</v>
      </c>
      <c r="BU661" s="66"/>
      <c r="BW661" s="23" t="s">
        <v>98</v>
      </c>
      <c r="BX661" s="23" t="str">
        <f t="shared" si="53"/>
        <v>febrero</v>
      </c>
      <c r="BY661" s="23" t="s">
        <v>113</v>
      </c>
      <c r="BZ661" s="23" t="s">
        <v>113</v>
      </c>
      <c r="CA661" s="23" t="s">
        <v>113</v>
      </c>
      <c r="CB661" t="s">
        <v>117</v>
      </c>
      <c r="CC661" t="s">
        <v>118</v>
      </c>
    </row>
    <row r="662" spans="1:81" x14ac:dyDescent="0.25">
      <c r="A662" s="23">
        <v>2024</v>
      </c>
      <c r="B662" s="25" t="s">
        <v>4739</v>
      </c>
      <c r="C662" s="23" t="s">
        <v>87</v>
      </c>
      <c r="D662" t="s">
        <v>88</v>
      </c>
      <c r="E662" t="s">
        <v>89</v>
      </c>
      <c r="F662" t="s">
        <v>90</v>
      </c>
      <c r="G662" t="s">
        <v>91</v>
      </c>
      <c r="H662" s="23" t="s">
        <v>92</v>
      </c>
      <c r="I662" s="23" t="s">
        <v>119</v>
      </c>
      <c r="J662" t="s">
        <v>4740</v>
      </c>
      <c r="K662" s="23" t="s">
        <v>95</v>
      </c>
      <c r="L662" s="59" t="s">
        <v>494</v>
      </c>
      <c r="M662" s="28" t="s">
        <v>4741</v>
      </c>
      <c r="N662" s="23"/>
      <c r="O662" s="23" t="s">
        <v>98</v>
      </c>
      <c r="P662" s="20" t="s">
        <v>335</v>
      </c>
      <c r="Q662" s="20" t="s">
        <v>335</v>
      </c>
      <c r="R662" t="s">
        <v>4735</v>
      </c>
      <c r="S662" t="s">
        <v>4736</v>
      </c>
      <c r="T662" t="s">
        <v>4742</v>
      </c>
      <c r="U662" s="29">
        <v>39433334</v>
      </c>
      <c r="V662" s="29">
        <v>39433334</v>
      </c>
      <c r="W662" s="60">
        <v>7000000</v>
      </c>
      <c r="X662" s="60">
        <v>0</v>
      </c>
      <c r="Y662" s="23" t="s">
        <v>104</v>
      </c>
      <c r="Z662" t="s">
        <v>98</v>
      </c>
      <c r="AA662" t="s">
        <v>105</v>
      </c>
      <c r="AB662" s="30">
        <f>+Tabla3[[#This Row],[VALOR DEL CONTRATO
(EN NUMEROS)]]-Tabla3[[#This Row],[VALOR RECURSOS (MADS/FONAM)]]</f>
        <v>0</v>
      </c>
      <c r="AC662" s="30"/>
      <c r="AD662" s="30"/>
      <c r="AE662" s="24">
        <v>4224</v>
      </c>
      <c r="AF662" s="61">
        <v>45294</v>
      </c>
      <c r="AG662">
        <v>392324</v>
      </c>
      <c r="AH662" s="53">
        <v>45478</v>
      </c>
      <c r="AI662" s="32" t="s">
        <v>106</v>
      </c>
      <c r="AJ662" t="s">
        <v>339</v>
      </c>
      <c r="AK662" s="33"/>
      <c r="AL662" t="s">
        <v>98</v>
      </c>
      <c r="AM662" s="26">
        <v>45478</v>
      </c>
      <c r="AN662" s="23" t="s">
        <v>108</v>
      </c>
      <c r="AO662" s="23" t="s">
        <v>108</v>
      </c>
      <c r="AP662" t="s">
        <v>109</v>
      </c>
      <c r="AQ662" t="s">
        <v>340</v>
      </c>
      <c r="AR662" t="s">
        <v>341</v>
      </c>
      <c r="AS662" t="s">
        <v>342</v>
      </c>
      <c r="AT662" s="23">
        <v>80111600</v>
      </c>
      <c r="AU662" s="20" t="s">
        <v>4738</v>
      </c>
      <c r="AV662" s="23" t="s">
        <v>98</v>
      </c>
      <c r="AW662" s="20" t="s">
        <v>476</v>
      </c>
      <c r="AX662" s="53" t="s">
        <v>105</v>
      </c>
      <c r="AY662" s="23" t="s">
        <v>477</v>
      </c>
      <c r="AZ662" s="53">
        <v>45478</v>
      </c>
      <c r="BA662" s="53">
        <v>45478</v>
      </c>
      <c r="BB662" s="62">
        <v>45649</v>
      </c>
      <c r="BC662" s="35">
        <f>+Tabla3[[#This Row],[FECHA TERMINACION
(INICIAL)]]-Tabla3[[#This Row],[FECHA INICIO]]</f>
        <v>171</v>
      </c>
      <c r="BD662" s="65">
        <f>+Tabla3[[#This Row],[PLAZO DE EJECUCIÓN EN DÍAS (INICIAL)]]/30</f>
        <v>5.7</v>
      </c>
      <c r="BE662" t="s">
        <v>4743</v>
      </c>
      <c r="BF662" s="29">
        <f>+[1]BD_2!E664</f>
        <v>0</v>
      </c>
      <c r="BG662" s="29">
        <f>[1]BD_2!BA664</f>
        <v>0</v>
      </c>
      <c r="BH662" s="23">
        <f>[1]BD_2!CF664</f>
        <v>0</v>
      </c>
      <c r="BI662" s="23">
        <f>+COUNTIF(Tabla3[[#This Row],[VALOR REDUCIDO]:[TOTAL TIEMPO PRORROGADO EN DÍAS
]],"&lt;&gt;0")</f>
        <v>0</v>
      </c>
      <c r="BJ662" s="23" t="str">
        <f>+[1]BD_2!CG664</f>
        <v>2 NO</v>
      </c>
      <c r="BK662" s="26" t="str">
        <f>[1]BD_2!CL664</f>
        <v>2 NO</v>
      </c>
      <c r="BL662" s="23" t="s">
        <v>98</v>
      </c>
      <c r="BM662">
        <f t="shared" si="54"/>
        <v>171</v>
      </c>
      <c r="BN662" s="36">
        <f t="shared" si="55"/>
        <v>45478</v>
      </c>
      <c r="BO662" s="36">
        <f t="shared" si="56"/>
        <v>45649</v>
      </c>
      <c r="BP662" s="37" t="e">
        <f>IF(((#REF!-$BN662)/($BO662-$BN662))&gt;=100%,100%,((#REF!-$BN662)/($BO662-$BN662)))</f>
        <v>#REF!</v>
      </c>
      <c r="BQ662" s="60">
        <f t="shared" si="52"/>
        <v>39433334</v>
      </c>
      <c r="BR662" s="23" t="e">
        <f>+IF(BK662="1 SI","FINALIZADO",IF($BO662&lt;=#REF!,"FINALIZADO","EJECUCIÓN"))</f>
        <v>#REF!</v>
      </c>
      <c r="BS662" s="23">
        <v>39433334</v>
      </c>
      <c r="BT662" s="23">
        <f>+Tabla3[[#This Row],[VALOR TOTAL DE CONTRATO (ANTES DE LIQUIDACIÓN - LIBERACIÓN DE SALDOS)]]-Tabla3[[#This Row],[RECURSO TOTALES DESEMBOLSADOS]]</f>
        <v>0</v>
      </c>
      <c r="BU662" s="66"/>
      <c r="BW662" s="23" t="s">
        <v>98</v>
      </c>
      <c r="BX662" s="23" t="str">
        <f t="shared" si="53"/>
        <v>julio</v>
      </c>
      <c r="BY662" s="23" t="s">
        <v>113</v>
      </c>
      <c r="BZ662" s="23" t="s">
        <v>113</v>
      </c>
      <c r="CA662" s="23" t="s">
        <v>113</v>
      </c>
      <c r="CB662" t="s">
        <v>117</v>
      </c>
      <c r="CC662" t="s">
        <v>118</v>
      </c>
    </row>
    <row r="663" spans="1:81" x14ac:dyDescent="0.25">
      <c r="A663" s="23">
        <v>2024</v>
      </c>
      <c r="B663" s="25">
        <v>626</v>
      </c>
      <c r="C663" s="23" t="s">
        <v>87</v>
      </c>
      <c r="D663" t="s">
        <v>88</v>
      </c>
      <c r="E663" t="s">
        <v>89</v>
      </c>
      <c r="F663" t="s">
        <v>90</v>
      </c>
      <c r="G663" t="s">
        <v>91</v>
      </c>
      <c r="H663" s="23" t="s">
        <v>92</v>
      </c>
      <c r="I663" s="23" t="s">
        <v>119</v>
      </c>
      <c r="J663" t="s">
        <v>4744</v>
      </c>
      <c r="K663" s="23" t="s">
        <v>95</v>
      </c>
      <c r="L663" s="59" t="s">
        <v>494</v>
      </c>
      <c r="M663" s="28" t="s">
        <v>4745</v>
      </c>
      <c r="N663" s="23"/>
      <c r="O663" s="23" t="s">
        <v>98</v>
      </c>
      <c r="P663" s="20" t="s">
        <v>335</v>
      </c>
      <c r="Q663" s="20" t="s">
        <v>335</v>
      </c>
      <c r="R663" t="s">
        <v>4746</v>
      </c>
      <c r="S663" t="s">
        <v>4747</v>
      </c>
      <c r="T663" t="s">
        <v>4748</v>
      </c>
      <c r="U663" s="29">
        <v>81557000</v>
      </c>
      <c r="V663" s="29">
        <v>81557000</v>
      </c>
      <c r="W663" s="60">
        <v>8022000</v>
      </c>
      <c r="X663" s="60">
        <v>0</v>
      </c>
      <c r="Y663" s="23" t="s">
        <v>104</v>
      </c>
      <c r="Z663" t="s">
        <v>98</v>
      </c>
      <c r="AA663" t="s">
        <v>105</v>
      </c>
      <c r="AB663" s="30">
        <f>+Tabla3[[#This Row],[VALOR DEL CONTRATO
(EN NUMEROS)]]-Tabla3[[#This Row],[VALOR RECURSOS (MADS/FONAM)]]</f>
        <v>0</v>
      </c>
      <c r="AC663" s="30"/>
      <c r="AD663" s="30"/>
      <c r="AE663" s="24">
        <v>4224</v>
      </c>
      <c r="AF663" s="61">
        <v>45294</v>
      </c>
      <c r="AG663">
        <v>102024</v>
      </c>
      <c r="AH663" s="53">
        <v>45341</v>
      </c>
      <c r="AI663" s="32" t="s">
        <v>106</v>
      </c>
      <c r="AJ663" t="s">
        <v>532</v>
      </c>
      <c r="AK663" s="33"/>
      <c r="AL663" t="s">
        <v>98</v>
      </c>
      <c r="AM663" s="26">
        <v>45337</v>
      </c>
      <c r="AN663" s="23" t="s">
        <v>108</v>
      </c>
      <c r="AO663" s="23" t="s">
        <v>108</v>
      </c>
      <c r="AP663" t="s">
        <v>109</v>
      </c>
      <c r="AQ663" t="s">
        <v>340</v>
      </c>
      <c r="AR663" t="s">
        <v>341</v>
      </c>
      <c r="AS663" t="s">
        <v>342</v>
      </c>
      <c r="AT663" s="23">
        <v>80111600</v>
      </c>
      <c r="AU663" s="20" t="s">
        <v>4749</v>
      </c>
      <c r="AV663" s="23" t="s">
        <v>113</v>
      </c>
      <c r="AW663" s="20" t="s">
        <v>114</v>
      </c>
      <c r="AX663" s="53">
        <v>45337</v>
      </c>
      <c r="AY663" s="23" t="s">
        <v>144</v>
      </c>
      <c r="AZ663" s="53">
        <v>45337</v>
      </c>
      <c r="BA663" s="26">
        <v>45341</v>
      </c>
      <c r="BB663" s="62">
        <v>45649</v>
      </c>
      <c r="BC663" s="35">
        <f>+Tabla3[[#This Row],[FECHA TERMINACION
(INICIAL)]]-Tabla3[[#This Row],[FECHA INICIO]]</f>
        <v>308</v>
      </c>
      <c r="BD663" s="65">
        <f>+Tabla3[[#This Row],[PLAZO DE EJECUCIÓN EN DÍAS (INICIAL)]]/30</f>
        <v>10.266666666666667</v>
      </c>
      <c r="BE663" t="s">
        <v>4338</v>
      </c>
      <c r="BF663" s="29">
        <f>+[1]BD_2!E665</f>
        <v>0</v>
      </c>
      <c r="BG663" s="29">
        <f>[1]BD_2!BA665</f>
        <v>0</v>
      </c>
      <c r="BH663" s="23">
        <f>[1]BD_2!CF665</f>
        <v>0</v>
      </c>
      <c r="BI663" s="23">
        <f>+COUNTIF(Tabla3[[#This Row],[VALOR REDUCIDO]:[TOTAL TIEMPO PRORROGADO EN DÍAS
]],"&lt;&gt;0")</f>
        <v>0</v>
      </c>
      <c r="BJ663" s="23" t="str">
        <f>+[1]BD_2!CG665</f>
        <v>2 NO</v>
      </c>
      <c r="BK663" s="26" t="str">
        <f>[1]BD_2!CL665</f>
        <v>2 NO</v>
      </c>
      <c r="BL663" s="23" t="s">
        <v>98</v>
      </c>
      <c r="BM663">
        <f t="shared" si="54"/>
        <v>308</v>
      </c>
      <c r="BN663" s="36">
        <f t="shared" si="55"/>
        <v>45341</v>
      </c>
      <c r="BO663" s="36">
        <f t="shared" si="56"/>
        <v>45649</v>
      </c>
      <c r="BP663" s="37" t="e">
        <f>IF(((#REF!-$BN663)/($BO663-$BN663))&gt;=100%,100%,((#REF!-$BN663)/($BO663-$BN663)))</f>
        <v>#REF!</v>
      </c>
      <c r="BQ663" s="29">
        <f t="shared" si="52"/>
        <v>81557000</v>
      </c>
      <c r="BR663" s="23" t="e">
        <f>+IF(BK663="1 SI","FINALIZADO",IF($BO663&lt;=#REF!,"FINALIZADO","EJECUCIÓN"))</f>
        <v>#REF!</v>
      </c>
      <c r="BS663" s="23">
        <v>81557000</v>
      </c>
      <c r="BT663" s="23">
        <f>+Tabla3[[#This Row],[VALOR TOTAL DE CONTRATO (ANTES DE LIQUIDACIÓN - LIBERACIÓN DE SALDOS)]]-Tabla3[[#This Row],[RECURSO TOTALES DESEMBOLSADOS]]</f>
        <v>0</v>
      </c>
      <c r="BU663" s="66"/>
      <c r="BW663" s="23" t="s">
        <v>98</v>
      </c>
      <c r="BX663" s="23" t="str">
        <f t="shared" si="53"/>
        <v>febrero</v>
      </c>
      <c r="BY663" s="23" t="s">
        <v>113</v>
      </c>
      <c r="BZ663" s="23" t="s">
        <v>113</v>
      </c>
      <c r="CA663" s="23" t="s">
        <v>113</v>
      </c>
      <c r="CB663" t="s">
        <v>117</v>
      </c>
      <c r="CC663" t="s">
        <v>118</v>
      </c>
    </row>
    <row r="664" spans="1:81" x14ac:dyDescent="0.25">
      <c r="A664" s="23">
        <v>2024</v>
      </c>
      <c r="B664" s="25">
        <v>627</v>
      </c>
      <c r="C664" s="23" t="s">
        <v>87</v>
      </c>
      <c r="D664" t="s">
        <v>88</v>
      </c>
      <c r="E664" t="s">
        <v>89</v>
      </c>
      <c r="F664" t="s">
        <v>90</v>
      </c>
      <c r="G664" t="s">
        <v>91</v>
      </c>
      <c r="H664" s="23" t="s">
        <v>92</v>
      </c>
      <c r="I664" s="23" t="s">
        <v>119</v>
      </c>
      <c r="J664" t="s">
        <v>4750</v>
      </c>
      <c r="K664" s="23" t="s">
        <v>95</v>
      </c>
      <c r="L664" s="59" t="s">
        <v>494</v>
      </c>
      <c r="M664" s="28" t="s">
        <v>4751</v>
      </c>
      <c r="N664" s="23"/>
      <c r="O664" s="23" t="s">
        <v>98</v>
      </c>
      <c r="P664" s="20" t="s">
        <v>335</v>
      </c>
      <c r="Q664" s="20" t="s">
        <v>335</v>
      </c>
      <c r="R664" t="s">
        <v>4752</v>
      </c>
      <c r="S664" t="s">
        <v>4753</v>
      </c>
      <c r="T664" t="s">
        <v>4754</v>
      </c>
      <c r="U664" s="29">
        <v>81557000</v>
      </c>
      <c r="V664" s="29">
        <v>81557000</v>
      </c>
      <c r="W664" s="60">
        <v>8022000</v>
      </c>
      <c r="X664" s="60">
        <v>0</v>
      </c>
      <c r="Y664" s="23" t="s">
        <v>104</v>
      </c>
      <c r="Z664" t="s">
        <v>98</v>
      </c>
      <c r="AA664" t="s">
        <v>105</v>
      </c>
      <c r="AB664" s="30">
        <f>+Tabla3[[#This Row],[VALOR DEL CONTRATO
(EN NUMEROS)]]-Tabla3[[#This Row],[VALOR RECURSOS (MADS/FONAM)]]</f>
        <v>0</v>
      </c>
      <c r="AC664" s="30"/>
      <c r="AD664" s="30"/>
      <c r="AE664" s="24">
        <v>4224</v>
      </c>
      <c r="AF664" s="61">
        <v>45294</v>
      </c>
      <c r="AG664">
        <v>99324</v>
      </c>
      <c r="AH664" s="53">
        <v>45338</v>
      </c>
      <c r="AI664" s="32" t="s">
        <v>106</v>
      </c>
      <c r="AJ664" t="s">
        <v>532</v>
      </c>
      <c r="AK664" s="33"/>
      <c r="AL664" t="s">
        <v>98</v>
      </c>
      <c r="AM664" s="26">
        <v>45337</v>
      </c>
      <c r="AN664" s="23" t="s">
        <v>108</v>
      </c>
      <c r="AO664" s="23" t="s">
        <v>108</v>
      </c>
      <c r="AP664" t="s">
        <v>109</v>
      </c>
      <c r="AQ664" t="s">
        <v>340</v>
      </c>
      <c r="AR664" t="s">
        <v>341</v>
      </c>
      <c r="AS664" t="s">
        <v>342</v>
      </c>
      <c r="AT664" s="23">
        <v>80111600</v>
      </c>
      <c r="AU664" s="20" t="s">
        <v>4755</v>
      </c>
      <c r="AV664" s="23" t="s">
        <v>113</v>
      </c>
      <c r="AW664" s="20" t="s">
        <v>114</v>
      </c>
      <c r="AX664" s="53">
        <v>45337</v>
      </c>
      <c r="AY664" s="23" t="s">
        <v>144</v>
      </c>
      <c r="AZ664" s="53">
        <v>45337</v>
      </c>
      <c r="BA664" s="26">
        <v>45338</v>
      </c>
      <c r="BB664" s="62">
        <v>45646</v>
      </c>
      <c r="BC664" s="35">
        <f>+Tabla3[[#This Row],[FECHA TERMINACION
(INICIAL)]]-Tabla3[[#This Row],[FECHA INICIO]]</f>
        <v>308</v>
      </c>
      <c r="BD664" s="65">
        <f>+Tabla3[[#This Row],[PLAZO DE EJECUCIÓN EN DÍAS (INICIAL)]]/30</f>
        <v>10.266666666666667</v>
      </c>
      <c r="BE664" t="s">
        <v>4756</v>
      </c>
      <c r="BF664" s="29">
        <f>+[1]BD_2!E666</f>
        <v>0</v>
      </c>
      <c r="BG664" s="29">
        <f>[1]BD_2!BA666</f>
        <v>0</v>
      </c>
      <c r="BH664" s="23">
        <f>[1]BD_2!CF666</f>
        <v>0</v>
      </c>
      <c r="BI664" s="23">
        <f>+COUNTIF(Tabla3[[#This Row],[VALOR REDUCIDO]:[TOTAL TIEMPO PRORROGADO EN DÍAS
]],"&lt;&gt;0")</f>
        <v>0</v>
      </c>
      <c r="BJ664" s="23" t="str">
        <f>+[1]BD_2!CG666</f>
        <v>2 NO</v>
      </c>
      <c r="BK664" s="26" t="str">
        <f>[1]BD_2!CL666</f>
        <v>2 NO</v>
      </c>
      <c r="BL664" s="23" t="s">
        <v>98</v>
      </c>
      <c r="BM664">
        <f t="shared" si="54"/>
        <v>308</v>
      </c>
      <c r="BN664" s="36">
        <f t="shared" si="55"/>
        <v>45338</v>
      </c>
      <c r="BO664" s="36">
        <f t="shared" si="56"/>
        <v>45646</v>
      </c>
      <c r="BP664" s="37" t="e">
        <f>IF(((#REF!-$BN664)/($BO664-$BN664))&gt;=100%,100%,((#REF!-$BN664)/($BO664-$BN664)))</f>
        <v>#REF!</v>
      </c>
      <c r="BQ664" s="29">
        <f t="shared" si="52"/>
        <v>81557000</v>
      </c>
      <c r="BR664" s="23" t="e">
        <f>+IF(BK664="1 SI","FINALIZADO",IF($BO664&lt;=#REF!,"FINALIZADO","EJECUCIÓN"))</f>
        <v>#REF!</v>
      </c>
      <c r="BS664" s="23">
        <v>81557000</v>
      </c>
      <c r="BT664" s="23">
        <f>+Tabla3[[#This Row],[VALOR TOTAL DE CONTRATO (ANTES DE LIQUIDACIÓN - LIBERACIÓN DE SALDOS)]]-Tabla3[[#This Row],[RECURSO TOTALES DESEMBOLSADOS]]</f>
        <v>0</v>
      </c>
      <c r="BU664" s="66"/>
      <c r="BW664" s="23" t="s">
        <v>98</v>
      </c>
      <c r="BX664" s="23" t="str">
        <f t="shared" si="53"/>
        <v>febrero</v>
      </c>
      <c r="BY664" s="23" t="s">
        <v>113</v>
      </c>
      <c r="BZ664" s="23" t="s">
        <v>113</v>
      </c>
      <c r="CA664" s="23" t="s">
        <v>113</v>
      </c>
      <c r="CB664" t="s">
        <v>117</v>
      </c>
      <c r="CC664" t="s">
        <v>118</v>
      </c>
    </row>
    <row r="665" spans="1:81" x14ac:dyDescent="0.25">
      <c r="A665" s="23">
        <v>2024</v>
      </c>
      <c r="B665" s="25">
        <v>628</v>
      </c>
      <c r="C665" s="23" t="s">
        <v>87</v>
      </c>
      <c r="D665" t="s">
        <v>88</v>
      </c>
      <c r="E665" t="s">
        <v>89</v>
      </c>
      <c r="F665" t="s">
        <v>90</v>
      </c>
      <c r="G665" t="s">
        <v>91</v>
      </c>
      <c r="H665" s="23" t="s">
        <v>92</v>
      </c>
      <c r="I665" s="23" t="s">
        <v>119</v>
      </c>
      <c r="J665" t="s">
        <v>4757</v>
      </c>
      <c r="K665" s="23" t="s">
        <v>95</v>
      </c>
      <c r="L665" s="59" t="s">
        <v>236</v>
      </c>
      <c r="M665" s="28" t="s">
        <v>4758</v>
      </c>
      <c r="N665" s="23"/>
      <c r="O665" s="23" t="s">
        <v>98</v>
      </c>
      <c r="P665" s="20" t="s">
        <v>335</v>
      </c>
      <c r="Q665" s="20" t="s">
        <v>335</v>
      </c>
      <c r="R665" t="s">
        <v>4759</v>
      </c>
      <c r="S665" t="s">
        <v>4760</v>
      </c>
      <c r="T665" t="s">
        <v>4761</v>
      </c>
      <c r="U665" s="29">
        <v>45689000</v>
      </c>
      <c r="V665" s="29">
        <v>45689000</v>
      </c>
      <c r="W665" s="60">
        <v>4494000</v>
      </c>
      <c r="X665" s="60">
        <v>0</v>
      </c>
      <c r="Y665" s="23" t="s">
        <v>104</v>
      </c>
      <c r="Z665" t="s">
        <v>98</v>
      </c>
      <c r="AA665" t="s">
        <v>105</v>
      </c>
      <c r="AB665" s="30">
        <f>+Tabla3[[#This Row],[VALOR DEL CONTRATO
(EN NUMEROS)]]-Tabla3[[#This Row],[VALOR RECURSOS (MADS/FONAM)]]</f>
        <v>0</v>
      </c>
      <c r="AC665" s="30"/>
      <c r="AD665" s="30"/>
      <c r="AE665" s="24">
        <v>4224</v>
      </c>
      <c r="AF665" s="61">
        <v>45294</v>
      </c>
      <c r="AG665">
        <v>97924</v>
      </c>
      <c r="AH665" s="53">
        <v>45338</v>
      </c>
      <c r="AI665" s="32" t="s">
        <v>106</v>
      </c>
      <c r="AJ665" t="s">
        <v>532</v>
      </c>
      <c r="AK665" s="33"/>
      <c r="AL665" t="s">
        <v>98</v>
      </c>
      <c r="AM665" s="26">
        <v>45337</v>
      </c>
      <c r="AN665" s="23" t="s">
        <v>108</v>
      </c>
      <c r="AO665" s="23" t="s">
        <v>108</v>
      </c>
      <c r="AP665" t="s">
        <v>109</v>
      </c>
      <c r="AQ665" t="s">
        <v>340</v>
      </c>
      <c r="AR665" t="s">
        <v>341</v>
      </c>
      <c r="AS665" t="s">
        <v>342</v>
      </c>
      <c r="AT665" s="23">
        <v>80111600</v>
      </c>
      <c r="AU665" s="20" t="s">
        <v>4762</v>
      </c>
      <c r="AV665" s="23" t="s">
        <v>98</v>
      </c>
      <c r="AW665" s="20" t="s">
        <v>476</v>
      </c>
      <c r="AX665" s="53" t="s">
        <v>105</v>
      </c>
      <c r="AY665" s="23" t="s">
        <v>477</v>
      </c>
      <c r="AZ665" s="53">
        <v>45337</v>
      </c>
      <c r="BA665" s="26">
        <v>45338</v>
      </c>
      <c r="BB665" s="62">
        <v>45646</v>
      </c>
      <c r="BC665" s="35">
        <f>+Tabla3[[#This Row],[FECHA TERMINACION
(INICIAL)]]-Tabla3[[#This Row],[FECHA INICIO]]</f>
        <v>308</v>
      </c>
      <c r="BD665" s="65">
        <f>+Tabla3[[#This Row],[PLAZO DE EJECUCIÓN EN DÍAS (INICIAL)]]/30</f>
        <v>10.266666666666667</v>
      </c>
      <c r="BE665" t="s">
        <v>4763</v>
      </c>
      <c r="BF665" s="29">
        <f>+[1]BD_2!E667</f>
        <v>0</v>
      </c>
      <c r="BG665" s="29">
        <f>[1]BD_2!BA667</f>
        <v>0</v>
      </c>
      <c r="BH665" s="23">
        <f>[1]BD_2!CF667</f>
        <v>0</v>
      </c>
      <c r="BI665" s="23">
        <f>+COUNTIF(Tabla3[[#This Row],[VALOR REDUCIDO]:[TOTAL TIEMPO PRORROGADO EN DÍAS
]],"&lt;&gt;0")</f>
        <v>0</v>
      </c>
      <c r="BJ665" s="23" t="str">
        <f>+[1]BD_2!CG667</f>
        <v>2 NO</v>
      </c>
      <c r="BK665" s="26" t="str">
        <f>[1]BD_2!CL667</f>
        <v>2 NO</v>
      </c>
      <c r="BL665" s="23" t="s">
        <v>98</v>
      </c>
      <c r="BM665">
        <f t="shared" si="54"/>
        <v>308</v>
      </c>
      <c r="BN665" s="36">
        <f t="shared" si="55"/>
        <v>45338</v>
      </c>
      <c r="BO665" s="36">
        <f t="shared" si="56"/>
        <v>45646</v>
      </c>
      <c r="BP665" s="37" t="e">
        <f>IF(((#REF!-$BN665)/($BO665-$BN665))&gt;=100%,100%,((#REF!-$BN665)/($BO665-$BN665)))</f>
        <v>#REF!</v>
      </c>
      <c r="BQ665" s="29">
        <f t="shared" si="52"/>
        <v>45689000</v>
      </c>
      <c r="BR665" s="23" t="e">
        <f>+IF(BK665="1 SI","FINALIZADO",IF($BO665&lt;=#REF!,"FINALIZADO","EJECUCIÓN"))</f>
        <v>#REF!</v>
      </c>
      <c r="BS665" s="23">
        <v>45689000</v>
      </c>
      <c r="BT665" s="23">
        <f>+Tabla3[[#This Row],[VALOR TOTAL DE CONTRATO (ANTES DE LIQUIDACIÓN - LIBERACIÓN DE SALDOS)]]-Tabla3[[#This Row],[RECURSO TOTALES DESEMBOLSADOS]]</f>
        <v>0</v>
      </c>
      <c r="BU665" s="66"/>
      <c r="BW665" s="23" t="s">
        <v>98</v>
      </c>
      <c r="BX665" s="23" t="str">
        <f t="shared" si="53"/>
        <v>febrero</v>
      </c>
      <c r="BY665" s="23" t="s">
        <v>113</v>
      </c>
      <c r="BZ665" s="23" t="s">
        <v>113</v>
      </c>
      <c r="CA665" s="23" t="s">
        <v>113</v>
      </c>
      <c r="CB665" t="s">
        <v>117</v>
      </c>
      <c r="CC665" t="s">
        <v>118</v>
      </c>
    </row>
    <row r="666" spans="1:81" ht="15" customHeight="1" x14ac:dyDescent="0.25">
      <c r="A666" s="23">
        <v>2024</v>
      </c>
      <c r="B666" s="25">
        <v>630</v>
      </c>
      <c r="C666" s="23" t="s">
        <v>87</v>
      </c>
      <c r="D666" t="s">
        <v>88</v>
      </c>
      <c r="E666" t="s">
        <v>89</v>
      </c>
      <c r="F666" t="s">
        <v>90</v>
      </c>
      <c r="G666" t="s">
        <v>91</v>
      </c>
      <c r="H666" s="23" t="s">
        <v>92</v>
      </c>
      <c r="I666" s="23" t="s">
        <v>119</v>
      </c>
      <c r="J666" t="s">
        <v>4766</v>
      </c>
      <c r="K666" s="23" t="s">
        <v>95</v>
      </c>
      <c r="L666" s="20" t="s">
        <v>3978</v>
      </c>
      <c r="M666" s="28" t="s">
        <v>4767</v>
      </c>
      <c r="N666" s="23"/>
      <c r="O666" s="23" t="s">
        <v>98</v>
      </c>
      <c r="P666" s="20" t="s">
        <v>1552</v>
      </c>
      <c r="Q666" s="20" t="s">
        <v>1552</v>
      </c>
      <c r="R666" t="s">
        <v>4768</v>
      </c>
      <c r="S666" t="s">
        <v>4769</v>
      </c>
      <c r="T666" t="s">
        <v>4079</v>
      </c>
      <c r="U666" s="29">
        <v>80000000</v>
      </c>
      <c r="V666" s="29">
        <v>80000000</v>
      </c>
      <c r="W666" s="60">
        <v>10000000</v>
      </c>
      <c r="X666" s="60">
        <v>0</v>
      </c>
      <c r="Y666" s="23" t="s">
        <v>104</v>
      </c>
      <c r="Z666" t="s">
        <v>98</v>
      </c>
      <c r="AA666" t="s">
        <v>105</v>
      </c>
      <c r="AB666" s="30">
        <f>+Tabla3[[#This Row],[VALOR DEL CONTRATO
(EN NUMEROS)]]-Tabla3[[#This Row],[VALOR RECURSOS (MADS/FONAM)]]</f>
        <v>0</v>
      </c>
      <c r="AC666" s="30"/>
      <c r="AD666" s="30"/>
      <c r="AE666" s="24">
        <v>7724</v>
      </c>
      <c r="AF666" s="61">
        <v>45295</v>
      </c>
      <c r="AG666">
        <v>97824</v>
      </c>
      <c r="AH666" s="53">
        <v>45338</v>
      </c>
      <c r="AI666" s="32" t="s">
        <v>106</v>
      </c>
      <c r="AJ666" t="s">
        <v>697</v>
      </c>
      <c r="AK666" s="33"/>
      <c r="AL666" t="s">
        <v>98</v>
      </c>
      <c r="AM666" s="26">
        <v>45336</v>
      </c>
      <c r="AN666" s="23" t="s">
        <v>108</v>
      </c>
      <c r="AO666" s="23" t="s">
        <v>108</v>
      </c>
      <c r="AP666" t="s">
        <v>109</v>
      </c>
      <c r="AQ666" t="s">
        <v>1721</v>
      </c>
      <c r="AR666" t="s">
        <v>1722</v>
      </c>
      <c r="AS666" t="s">
        <v>1552</v>
      </c>
      <c r="AT666" s="23">
        <v>80111600</v>
      </c>
      <c r="AU666" s="41" t="s">
        <v>4770</v>
      </c>
      <c r="AV666" s="23" t="s">
        <v>113</v>
      </c>
      <c r="AW666" s="20" t="s">
        <v>114</v>
      </c>
      <c r="AX666" s="53">
        <v>45336</v>
      </c>
      <c r="AY666" s="23" t="s">
        <v>144</v>
      </c>
      <c r="AZ666" s="53">
        <v>45336</v>
      </c>
      <c r="BA666" s="26">
        <v>45338</v>
      </c>
      <c r="BB666" s="62">
        <v>45580</v>
      </c>
      <c r="BC666" s="35">
        <f>+Tabla3[[#This Row],[FECHA TERMINACION
(INICIAL)]]-Tabla3[[#This Row],[FECHA INICIO]]</f>
        <v>242</v>
      </c>
      <c r="BD666" s="65">
        <f>+Tabla3[[#This Row],[PLAZO DE EJECUCIÓN EN DÍAS (INICIAL)]]/30</f>
        <v>8.0666666666666664</v>
      </c>
      <c r="BE666" t="s">
        <v>4771</v>
      </c>
      <c r="BF666" s="29">
        <f>+[1]BD_2!E669</f>
        <v>0</v>
      </c>
      <c r="BG666" s="29">
        <f>[1]BD_2!BA669</f>
        <v>25000000</v>
      </c>
      <c r="BH666" s="23">
        <f>[1]BD_2!CF669</f>
        <v>76</v>
      </c>
      <c r="BI666" s="23">
        <f>+COUNTIF(Tabla3[[#This Row],[VALOR REDUCIDO]:[TOTAL TIEMPO PRORROGADO EN DÍAS
]],"&lt;&gt;0")</f>
        <v>2</v>
      </c>
      <c r="BJ666" s="23" t="str">
        <f>+[1]BD_2!CG669</f>
        <v>2 NO</v>
      </c>
      <c r="BK666" s="26" t="str">
        <f>[1]BD_2!CL669</f>
        <v>2 NO</v>
      </c>
      <c r="BL666" s="23" t="s">
        <v>98</v>
      </c>
      <c r="BM666">
        <f t="shared" si="54"/>
        <v>318</v>
      </c>
      <c r="BN666" s="36">
        <f t="shared" si="55"/>
        <v>45338</v>
      </c>
      <c r="BO666" s="36">
        <f t="shared" si="56"/>
        <v>45656</v>
      </c>
      <c r="BP666" s="37" t="e">
        <f>IF(((#REF!-$BN666)/($BO666-$BN666))&gt;=100%,100%,((#REF!-$BN666)/($BO666-$BN666)))</f>
        <v>#REF!</v>
      </c>
      <c r="BQ666" s="29">
        <f t="shared" si="52"/>
        <v>105000000</v>
      </c>
      <c r="BR666" s="23" t="e">
        <f>+IF(BK666="1 SI","FINALIZADO",IF($BO666&lt;=#REF!,"FINALIZADO","EJECUCIÓN"))</f>
        <v>#REF!</v>
      </c>
      <c r="BS666" s="23">
        <v>105000000</v>
      </c>
      <c r="BT666" s="23">
        <f>+Tabla3[[#This Row],[VALOR TOTAL DE CONTRATO (ANTES DE LIQUIDACIÓN - LIBERACIÓN DE SALDOS)]]-Tabla3[[#This Row],[RECURSO TOTALES DESEMBOLSADOS]]</f>
        <v>0</v>
      </c>
      <c r="BU666" s="66"/>
      <c r="BW666" s="23" t="s">
        <v>98</v>
      </c>
      <c r="BX666" s="23" t="str">
        <f t="shared" si="53"/>
        <v>febrero</v>
      </c>
      <c r="BY666" s="23" t="s">
        <v>113</v>
      </c>
      <c r="BZ666" s="23" t="s">
        <v>113</v>
      </c>
      <c r="CA666" s="23" t="s">
        <v>113</v>
      </c>
      <c r="CB666" t="s">
        <v>117</v>
      </c>
      <c r="CC666" t="s">
        <v>118</v>
      </c>
    </row>
    <row r="667" spans="1:81" x14ac:dyDescent="0.25">
      <c r="A667" s="23">
        <v>2024</v>
      </c>
      <c r="B667" s="25">
        <v>631</v>
      </c>
      <c r="C667" s="23" t="s">
        <v>87</v>
      </c>
      <c r="D667" t="s">
        <v>88</v>
      </c>
      <c r="E667" t="s">
        <v>89</v>
      </c>
      <c r="F667" t="s">
        <v>90</v>
      </c>
      <c r="G667" t="s">
        <v>91</v>
      </c>
      <c r="H667" s="23" t="s">
        <v>92</v>
      </c>
      <c r="I667" s="23" t="s">
        <v>119</v>
      </c>
      <c r="J667" t="s">
        <v>4772</v>
      </c>
      <c r="K667" s="23" t="s">
        <v>95</v>
      </c>
      <c r="L667" s="59" t="s">
        <v>2096</v>
      </c>
      <c r="M667" s="28" t="s">
        <v>4773</v>
      </c>
      <c r="N667" s="23"/>
      <c r="O667" s="23" t="s">
        <v>98</v>
      </c>
      <c r="P667" s="20" t="s">
        <v>693</v>
      </c>
      <c r="Q667" s="20" t="s">
        <v>693</v>
      </c>
      <c r="R667" t="s">
        <v>4774</v>
      </c>
      <c r="S667" t="s">
        <v>4775</v>
      </c>
      <c r="T667" t="s">
        <v>4776</v>
      </c>
      <c r="U667" s="29">
        <v>90000000</v>
      </c>
      <c r="V667" s="29">
        <v>90000000</v>
      </c>
      <c r="W667" s="60">
        <v>9000000</v>
      </c>
      <c r="X667" s="60">
        <v>0</v>
      </c>
      <c r="Y667" s="23" t="s">
        <v>104</v>
      </c>
      <c r="Z667" t="s">
        <v>98</v>
      </c>
      <c r="AA667" t="s">
        <v>105</v>
      </c>
      <c r="AB667" s="30">
        <f>+Tabla3[[#This Row],[VALOR DEL CONTRATO
(EN NUMEROS)]]-Tabla3[[#This Row],[VALOR RECURSOS (MADS/FONAM)]]</f>
        <v>0</v>
      </c>
      <c r="AC667" s="30"/>
      <c r="AD667" s="30"/>
      <c r="AE667" s="24">
        <v>2824</v>
      </c>
      <c r="AF667" s="61">
        <v>45294</v>
      </c>
      <c r="AG667">
        <v>104024</v>
      </c>
      <c r="AH667" s="53">
        <v>45341</v>
      </c>
      <c r="AI667" s="32" t="s">
        <v>106</v>
      </c>
      <c r="AJ667" t="s">
        <v>2030</v>
      </c>
      <c r="AK667" s="33"/>
      <c r="AL667" t="s">
        <v>98</v>
      </c>
      <c r="AM667" s="26">
        <v>45338</v>
      </c>
      <c r="AN667" s="23" t="s">
        <v>108</v>
      </c>
      <c r="AO667" s="23" t="s">
        <v>108</v>
      </c>
      <c r="AP667" t="s">
        <v>109</v>
      </c>
      <c r="AQ667" t="s">
        <v>4777</v>
      </c>
      <c r="AR667" t="s">
        <v>4778</v>
      </c>
      <c r="AS667" t="s">
        <v>700</v>
      </c>
      <c r="AT667" s="23">
        <v>80111600</v>
      </c>
      <c r="AU667" s="20" t="s">
        <v>4779</v>
      </c>
      <c r="AV667" s="23" t="s">
        <v>113</v>
      </c>
      <c r="AW667" s="20" t="s">
        <v>114</v>
      </c>
      <c r="AX667" s="53">
        <v>45338</v>
      </c>
      <c r="AY667" s="23" t="s">
        <v>115</v>
      </c>
      <c r="AZ667" s="53">
        <v>45338</v>
      </c>
      <c r="BA667" s="26">
        <v>45341</v>
      </c>
      <c r="BB667" s="62">
        <v>45644</v>
      </c>
      <c r="BC667" s="35">
        <f>+Tabla3[[#This Row],[FECHA TERMINACION
(INICIAL)]]-Tabla3[[#This Row],[FECHA INICIO]]</f>
        <v>303</v>
      </c>
      <c r="BD667" s="65">
        <f>+Tabla3[[#This Row],[PLAZO DE EJECUCIÓN EN DÍAS (INICIAL)]]/30</f>
        <v>10.1</v>
      </c>
      <c r="BE667" t="s">
        <v>4780</v>
      </c>
      <c r="BF667" s="29">
        <f>+[1]BD_2!E670</f>
        <v>0</v>
      </c>
      <c r="BG667" s="29">
        <f>[1]BD_2!BA670</f>
        <v>3600000</v>
      </c>
      <c r="BH667" s="23">
        <f>[1]BD_2!CF670</f>
        <v>12</v>
      </c>
      <c r="BI667" s="23">
        <f>+COUNTIF(Tabla3[[#This Row],[VALOR REDUCIDO]:[TOTAL TIEMPO PRORROGADO EN DÍAS
]],"&lt;&gt;0")</f>
        <v>2</v>
      </c>
      <c r="BJ667" s="23" t="str">
        <f>+[1]BD_2!CG670</f>
        <v>2 NO</v>
      </c>
      <c r="BK667" s="26" t="str">
        <f>[1]BD_2!CL670</f>
        <v>2 NO</v>
      </c>
      <c r="BL667" s="23" t="s">
        <v>98</v>
      </c>
      <c r="BM667">
        <f t="shared" si="54"/>
        <v>315</v>
      </c>
      <c r="BN667" s="36">
        <f t="shared" si="55"/>
        <v>45341</v>
      </c>
      <c r="BO667" s="36">
        <f t="shared" si="56"/>
        <v>45656</v>
      </c>
      <c r="BP667" s="37" t="e">
        <f>IF(((#REF!-$BN667)/($BO667-$BN667))&gt;=100%,100%,((#REF!-$BN667)/($BO667-$BN667)))</f>
        <v>#REF!</v>
      </c>
      <c r="BQ667" s="29">
        <f t="shared" si="52"/>
        <v>93600000</v>
      </c>
      <c r="BR667" s="23" t="e">
        <f>+IF(BK667="1 SI","FINALIZADO",IF($BO667&lt;=#REF!,"FINALIZADO","EJECUCIÓN"))</f>
        <v>#REF!</v>
      </c>
      <c r="BS667" s="23">
        <v>93600000</v>
      </c>
      <c r="BT667" s="23">
        <f>+Tabla3[[#This Row],[VALOR TOTAL DE CONTRATO (ANTES DE LIQUIDACIÓN - LIBERACIÓN DE SALDOS)]]-Tabla3[[#This Row],[RECURSO TOTALES DESEMBOLSADOS]]</f>
        <v>0</v>
      </c>
      <c r="BU667" s="66"/>
      <c r="BW667" s="23" t="s">
        <v>98</v>
      </c>
      <c r="BX667" s="23" t="str">
        <f t="shared" si="53"/>
        <v>febrero</v>
      </c>
      <c r="BY667" s="23" t="s">
        <v>113</v>
      </c>
      <c r="BZ667" s="23" t="s">
        <v>113</v>
      </c>
      <c r="CA667" s="23" t="s">
        <v>113</v>
      </c>
      <c r="CB667" t="s">
        <v>117</v>
      </c>
      <c r="CC667" t="s">
        <v>118</v>
      </c>
    </row>
    <row r="668" spans="1:81" x14ac:dyDescent="0.25">
      <c r="A668" s="23">
        <v>2024</v>
      </c>
      <c r="B668" s="25">
        <v>632</v>
      </c>
      <c r="C668" s="23" t="s">
        <v>87</v>
      </c>
      <c r="D668" t="s">
        <v>88</v>
      </c>
      <c r="E668" t="s">
        <v>89</v>
      </c>
      <c r="F668" t="s">
        <v>90</v>
      </c>
      <c r="G668" t="s">
        <v>91</v>
      </c>
      <c r="H668" s="23" t="s">
        <v>92</v>
      </c>
      <c r="I668" s="23" t="s">
        <v>119</v>
      </c>
      <c r="J668" t="s">
        <v>4781</v>
      </c>
      <c r="K668" s="23" t="s">
        <v>95</v>
      </c>
      <c r="L668" s="59" t="s">
        <v>4055</v>
      </c>
      <c r="M668" s="28" t="s">
        <v>4782</v>
      </c>
      <c r="N668" s="23"/>
      <c r="O668" s="23" t="s">
        <v>98</v>
      </c>
      <c r="P668" s="20" t="s">
        <v>764</v>
      </c>
      <c r="Q668" s="20" t="s">
        <v>764</v>
      </c>
      <c r="R668" t="s">
        <v>4783</v>
      </c>
      <c r="S668" t="s">
        <v>4784</v>
      </c>
      <c r="T668" t="s">
        <v>4785</v>
      </c>
      <c r="U668" s="29">
        <v>134790000</v>
      </c>
      <c r="V668" s="29">
        <v>134790000</v>
      </c>
      <c r="W668" s="60">
        <v>13479000</v>
      </c>
      <c r="X668" s="60">
        <v>0</v>
      </c>
      <c r="Y668" s="23" t="s">
        <v>104</v>
      </c>
      <c r="Z668" t="s">
        <v>98</v>
      </c>
      <c r="AA668" t="s">
        <v>105</v>
      </c>
      <c r="AB668" s="30">
        <f>+Tabla3[[#This Row],[VALOR DEL CONTRATO
(EN NUMEROS)]]-Tabla3[[#This Row],[VALOR RECURSOS (MADS/FONAM)]]</f>
        <v>0</v>
      </c>
      <c r="AC668" s="30"/>
      <c r="AD668" s="30"/>
      <c r="AE668" s="24">
        <v>7024</v>
      </c>
      <c r="AF668" s="61">
        <v>45295</v>
      </c>
      <c r="AG668">
        <v>131623</v>
      </c>
      <c r="AH668" s="53">
        <v>45352</v>
      </c>
      <c r="AI668" s="32" t="s">
        <v>106</v>
      </c>
      <c r="AJ668" t="s">
        <v>4786</v>
      </c>
      <c r="AK668" s="33"/>
      <c r="AL668" t="s">
        <v>98</v>
      </c>
      <c r="AM668" s="26">
        <v>45348</v>
      </c>
      <c r="AN668" s="23" t="s">
        <v>108</v>
      </c>
      <c r="AO668" s="23" t="s">
        <v>108</v>
      </c>
      <c r="AP668" t="s">
        <v>109</v>
      </c>
      <c r="AQ668" t="s">
        <v>769</v>
      </c>
      <c r="AR668" t="s">
        <v>770</v>
      </c>
      <c r="AS668" t="s">
        <v>771</v>
      </c>
      <c r="AT668" s="23">
        <v>80111600</v>
      </c>
      <c r="AU668" s="20" t="s">
        <v>4787</v>
      </c>
      <c r="AV668" s="23" t="s">
        <v>113</v>
      </c>
      <c r="AW668" s="20" t="s">
        <v>114</v>
      </c>
      <c r="AX668" s="53">
        <v>45349</v>
      </c>
      <c r="AY668" s="23" t="s">
        <v>115</v>
      </c>
      <c r="AZ668" s="53">
        <v>45349</v>
      </c>
      <c r="BA668" s="26">
        <v>45352</v>
      </c>
      <c r="BB668" s="62">
        <v>45656</v>
      </c>
      <c r="BC668" s="35">
        <f>+Tabla3[[#This Row],[FECHA TERMINACION
(INICIAL)]]-Tabla3[[#This Row],[FECHA INICIO]]</f>
        <v>304</v>
      </c>
      <c r="BD668" s="65">
        <f>+Tabla3[[#This Row],[PLAZO DE EJECUCIÓN EN DÍAS (INICIAL)]]/30</f>
        <v>10.133333333333333</v>
      </c>
      <c r="BE668" t="s">
        <v>4788</v>
      </c>
      <c r="BF668" s="29">
        <f>+[1]BD_2!E671</f>
        <v>0</v>
      </c>
      <c r="BG668" s="29">
        <f>[1]BD_2!BA671</f>
        <v>0</v>
      </c>
      <c r="BH668" s="23">
        <f>[1]BD_2!CF671</f>
        <v>0</v>
      </c>
      <c r="BI668" s="23">
        <f>+COUNTIF(Tabla3[[#This Row],[VALOR REDUCIDO]:[TOTAL TIEMPO PRORROGADO EN DÍAS
]],"&lt;&gt;0")</f>
        <v>0</v>
      </c>
      <c r="BJ668" s="23" t="str">
        <f>+[1]BD_2!CG671</f>
        <v>2 NO</v>
      </c>
      <c r="BK668" s="26" t="str">
        <f>[1]BD_2!CL671</f>
        <v>2 NO</v>
      </c>
      <c r="BL668" s="23" t="s">
        <v>98</v>
      </c>
      <c r="BM668">
        <f t="shared" si="54"/>
        <v>304</v>
      </c>
      <c r="BN668" s="36">
        <f t="shared" si="55"/>
        <v>45352</v>
      </c>
      <c r="BO668" s="36">
        <f t="shared" si="56"/>
        <v>45656</v>
      </c>
      <c r="BP668" s="37" t="e">
        <f>IF(((#REF!-$BN668)/($BO668-$BN668))&gt;=100%,100%,((#REF!-$BN668)/($BO668-$BN668)))</f>
        <v>#REF!</v>
      </c>
      <c r="BQ668" s="29">
        <f t="shared" si="52"/>
        <v>134790000</v>
      </c>
      <c r="BR668" s="23" t="e">
        <f>+IF(BK668="1 SI","FINALIZADO",IF($BO668&lt;=#REF!,"FINALIZADO","EJECUCIÓN"))</f>
        <v>#REF!</v>
      </c>
      <c r="BS668" s="23">
        <v>134790000</v>
      </c>
      <c r="BT668" s="23">
        <f>+Tabla3[[#This Row],[VALOR TOTAL DE CONTRATO (ANTES DE LIQUIDACIÓN - LIBERACIÓN DE SALDOS)]]-Tabla3[[#This Row],[RECURSO TOTALES DESEMBOLSADOS]]</f>
        <v>0</v>
      </c>
      <c r="BU668" s="66"/>
      <c r="BW668" s="23" t="s">
        <v>98</v>
      </c>
      <c r="BX668" s="23" t="str">
        <f t="shared" si="53"/>
        <v>febrero</v>
      </c>
      <c r="BY668" s="23" t="s">
        <v>113</v>
      </c>
      <c r="BZ668" s="23" t="s">
        <v>113</v>
      </c>
      <c r="CA668" s="23" t="s">
        <v>113</v>
      </c>
      <c r="CB668" t="s">
        <v>117</v>
      </c>
      <c r="CC668" t="s">
        <v>118</v>
      </c>
    </row>
    <row r="669" spans="1:81" x14ac:dyDescent="0.25">
      <c r="A669" s="23">
        <v>2024</v>
      </c>
      <c r="B669" s="25">
        <v>633</v>
      </c>
      <c r="C669" s="23" t="s">
        <v>87</v>
      </c>
      <c r="D669" t="s">
        <v>88</v>
      </c>
      <c r="E669" t="s">
        <v>89</v>
      </c>
      <c r="F669" t="s">
        <v>90</v>
      </c>
      <c r="G669" t="s">
        <v>91</v>
      </c>
      <c r="H669" s="23" t="s">
        <v>92</v>
      </c>
      <c r="I669" s="23" t="s">
        <v>119</v>
      </c>
      <c r="J669" t="s">
        <v>4789</v>
      </c>
      <c r="K669" s="23" t="s">
        <v>95</v>
      </c>
      <c r="L669" s="59" t="s">
        <v>1550</v>
      </c>
      <c r="M669" s="28" t="s">
        <v>4790</v>
      </c>
      <c r="N669" s="23"/>
      <c r="O669" s="23" t="s">
        <v>98</v>
      </c>
      <c r="P669" s="20" t="s">
        <v>693</v>
      </c>
      <c r="Q669" s="20" t="s">
        <v>693</v>
      </c>
      <c r="R669" t="s">
        <v>4791</v>
      </c>
      <c r="S669" t="s">
        <v>4792</v>
      </c>
      <c r="T669" t="s">
        <v>4793</v>
      </c>
      <c r="U669" s="29">
        <v>54766667</v>
      </c>
      <c r="V669" s="29">
        <v>54766667</v>
      </c>
      <c r="W669" s="60">
        <v>5300000</v>
      </c>
      <c r="X669" s="60">
        <v>0</v>
      </c>
      <c r="Y669" s="23" t="s">
        <v>104</v>
      </c>
      <c r="Z669" t="s">
        <v>98</v>
      </c>
      <c r="AA669" t="s">
        <v>105</v>
      </c>
      <c r="AB669" s="30">
        <f>+Tabla3[[#This Row],[VALOR DEL CONTRATO
(EN NUMEROS)]]-Tabla3[[#This Row],[VALOR RECURSOS (MADS/FONAM)]]</f>
        <v>0</v>
      </c>
      <c r="AC669" s="30"/>
      <c r="AD669" s="30"/>
      <c r="AE669" s="24">
        <v>2624</v>
      </c>
      <c r="AF669" s="61">
        <v>45294</v>
      </c>
      <c r="AG669">
        <v>106924</v>
      </c>
      <c r="AH669" s="53">
        <v>45342</v>
      </c>
      <c r="AI669" s="32" t="s">
        <v>106</v>
      </c>
      <c r="AJ669" t="s">
        <v>2030</v>
      </c>
      <c r="AK669" s="33"/>
      <c r="AL669" t="s">
        <v>98</v>
      </c>
      <c r="AM669" s="26">
        <v>45341</v>
      </c>
      <c r="AN669" s="23" t="s">
        <v>108</v>
      </c>
      <c r="AO669" s="23" t="s">
        <v>108</v>
      </c>
      <c r="AP669" t="s">
        <v>109</v>
      </c>
      <c r="AQ669" t="s">
        <v>2325</v>
      </c>
      <c r="AR669" t="s">
        <v>2326</v>
      </c>
      <c r="AS669" t="s">
        <v>700</v>
      </c>
      <c r="AT669" s="23">
        <v>80111600</v>
      </c>
      <c r="AU669" s="41" t="s">
        <v>4794</v>
      </c>
      <c r="AV669" s="23" t="s">
        <v>113</v>
      </c>
      <c r="AW669" s="20" t="s">
        <v>114</v>
      </c>
      <c r="AX669" s="26">
        <v>45341</v>
      </c>
      <c r="AY669" s="20" t="s">
        <v>115</v>
      </c>
      <c r="AZ669" s="26">
        <v>45341</v>
      </c>
      <c r="BA669" s="26">
        <v>45342</v>
      </c>
      <c r="BB669" s="62">
        <v>45655</v>
      </c>
      <c r="BC669" s="35">
        <f>+Tabla3[[#This Row],[FECHA TERMINACION
(INICIAL)]]-Tabla3[[#This Row],[FECHA INICIO]]</f>
        <v>313</v>
      </c>
      <c r="BD669" s="65">
        <f>+Tabla3[[#This Row],[PLAZO DE EJECUCIÓN EN DÍAS (INICIAL)]]/30</f>
        <v>10.433333333333334</v>
      </c>
      <c r="BE669" t="s">
        <v>4602</v>
      </c>
      <c r="BF669" s="29">
        <f>+[1]BD_2!E672</f>
        <v>0</v>
      </c>
      <c r="BG669" s="29">
        <f>[1]BD_2!BA672</f>
        <v>0</v>
      </c>
      <c r="BH669" s="23">
        <f>[1]BD_2!CF672</f>
        <v>0</v>
      </c>
      <c r="BI669" s="23">
        <f>+COUNTIF(Tabla3[[#This Row],[VALOR REDUCIDO]:[TOTAL TIEMPO PRORROGADO EN DÍAS
]],"&lt;&gt;0")</f>
        <v>0</v>
      </c>
      <c r="BJ669" s="23" t="str">
        <f>+[1]BD_2!CG672</f>
        <v>2 NO</v>
      </c>
      <c r="BK669" s="26" t="str">
        <f>[1]BD_2!CL672</f>
        <v>2 NO</v>
      </c>
      <c r="BL669" s="23" t="s">
        <v>98</v>
      </c>
      <c r="BM669">
        <f t="shared" si="54"/>
        <v>313</v>
      </c>
      <c r="BN669" s="36">
        <f t="shared" si="55"/>
        <v>45342</v>
      </c>
      <c r="BO669" s="36">
        <f t="shared" si="56"/>
        <v>45655</v>
      </c>
      <c r="BP669" s="37" t="e">
        <f>IF(((#REF!-$BN669)/($BO669-$BN669))&gt;=100%,100%,((#REF!-$BN669)/($BO669-$BN669)))</f>
        <v>#REF!</v>
      </c>
      <c r="BQ669" s="29">
        <f t="shared" si="52"/>
        <v>54766667</v>
      </c>
      <c r="BR669" s="23" t="e">
        <f>+IF(BK669="1 SI","FINALIZADO",IF($BO669&lt;=#REF!,"FINALIZADO","EJECUCIÓN"))</f>
        <v>#REF!</v>
      </c>
      <c r="BS669" s="23">
        <v>54766667</v>
      </c>
      <c r="BT669" s="23">
        <f>+Tabla3[[#This Row],[VALOR TOTAL DE CONTRATO (ANTES DE LIQUIDACIÓN - LIBERACIÓN DE SALDOS)]]-Tabla3[[#This Row],[RECURSO TOTALES DESEMBOLSADOS]]</f>
        <v>0</v>
      </c>
      <c r="BU669" s="66"/>
      <c r="BW669" s="23" t="s">
        <v>98</v>
      </c>
      <c r="BX669" s="23" t="str">
        <f t="shared" si="53"/>
        <v>febrero</v>
      </c>
      <c r="BY669" s="23" t="s">
        <v>113</v>
      </c>
      <c r="BZ669" s="23" t="s">
        <v>113</v>
      </c>
      <c r="CA669" s="23" t="s">
        <v>113</v>
      </c>
      <c r="CB669" t="s">
        <v>117</v>
      </c>
      <c r="CC669" t="s">
        <v>118</v>
      </c>
    </row>
    <row r="670" spans="1:81" x14ac:dyDescent="0.25">
      <c r="A670" s="23">
        <v>2024</v>
      </c>
      <c r="B670" s="25">
        <v>634</v>
      </c>
      <c r="C670" s="23" t="s">
        <v>87</v>
      </c>
      <c r="D670" t="s">
        <v>88</v>
      </c>
      <c r="E670" t="s">
        <v>89</v>
      </c>
      <c r="F670" t="s">
        <v>90</v>
      </c>
      <c r="G670" t="s">
        <v>91</v>
      </c>
      <c r="H670" s="23" t="s">
        <v>92</v>
      </c>
      <c r="I670" s="23" t="s">
        <v>119</v>
      </c>
      <c r="J670" t="s">
        <v>4795</v>
      </c>
      <c r="K670" s="23" t="s">
        <v>95</v>
      </c>
      <c r="L670" s="20" t="s">
        <v>179</v>
      </c>
      <c r="M670" s="28" t="s">
        <v>4796</v>
      </c>
      <c r="N670" s="23"/>
      <c r="O670" s="23" t="s">
        <v>98</v>
      </c>
      <c r="P670" s="20" t="s">
        <v>693</v>
      </c>
      <c r="Q670" s="20" t="s">
        <v>693</v>
      </c>
      <c r="R670" t="s">
        <v>4797</v>
      </c>
      <c r="S670" t="s">
        <v>4798</v>
      </c>
      <c r="T670" t="s">
        <v>4799</v>
      </c>
      <c r="U670" s="29">
        <v>108500000</v>
      </c>
      <c r="V670" s="29">
        <v>108500000</v>
      </c>
      <c r="W670" s="60">
        <v>10500000</v>
      </c>
      <c r="X670" s="60">
        <v>0</v>
      </c>
      <c r="Y670" s="23" t="s">
        <v>104</v>
      </c>
      <c r="Z670" t="s">
        <v>98</v>
      </c>
      <c r="AA670" t="s">
        <v>105</v>
      </c>
      <c r="AB670" s="30">
        <f>+Tabla3[[#This Row],[VALOR DEL CONTRATO
(EN NUMEROS)]]-Tabla3[[#This Row],[VALOR RECURSOS (MADS/FONAM)]]</f>
        <v>0</v>
      </c>
      <c r="AC670" s="30"/>
      <c r="AD670" s="30"/>
      <c r="AE670" s="24">
        <v>3524</v>
      </c>
      <c r="AF670" s="61">
        <v>45294</v>
      </c>
      <c r="AG670">
        <v>112124</v>
      </c>
      <c r="AH670" s="53">
        <v>45343</v>
      </c>
      <c r="AI670" s="32" t="s">
        <v>106</v>
      </c>
      <c r="AJ670" t="s">
        <v>697</v>
      </c>
      <c r="AK670" s="33"/>
      <c r="AL670" t="s">
        <v>98</v>
      </c>
      <c r="AM670" s="26">
        <v>45338</v>
      </c>
      <c r="AN670" s="23" t="s">
        <v>108</v>
      </c>
      <c r="AO670" s="23" t="s">
        <v>108</v>
      </c>
      <c r="AP670" t="s">
        <v>109</v>
      </c>
      <c r="AQ670" t="s">
        <v>698</v>
      </c>
      <c r="AR670" t="s">
        <v>699</v>
      </c>
      <c r="AS670" t="s">
        <v>700</v>
      </c>
      <c r="AT670" s="23">
        <v>80111600</v>
      </c>
      <c r="AU670" s="20" t="s">
        <v>4800</v>
      </c>
      <c r="AV670" s="23" t="s">
        <v>113</v>
      </c>
      <c r="AW670" s="20" t="s">
        <v>114</v>
      </c>
      <c r="AX670" s="53">
        <v>45342</v>
      </c>
      <c r="AY670" s="23" t="s">
        <v>115</v>
      </c>
      <c r="AZ670" s="53">
        <v>45342</v>
      </c>
      <c r="BA670" s="26">
        <v>45343</v>
      </c>
      <c r="BB670" s="62">
        <v>45656</v>
      </c>
      <c r="BC670" s="35">
        <f>+Tabla3[[#This Row],[FECHA TERMINACION
(INICIAL)]]-Tabla3[[#This Row],[FECHA INICIO]]</f>
        <v>313</v>
      </c>
      <c r="BD670" s="65">
        <f>+Tabla3[[#This Row],[PLAZO DE EJECUCIÓN EN DÍAS (INICIAL)]]/30</f>
        <v>10.433333333333334</v>
      </c>
      <c r="BE670" t="s">
        <v>4395</v>
      </c>
      <c r="BF670" s="29">
        <f>+[1]BD_2!E673</f>
        <v>0</v>
      </c>
      <c r="BG670" s="29">
        <f>[1]BD_2!BA673</f>
        <v>0</v>
      </c>
      <c r="BH670" s="23">
        <f>[1]BD_2!CF673</f>
        <v>0</v>
      </c>
      <c r="BI670" s="23">
        <f>+COUNTIF(Tabla3[[#This Row],[VALOR REDUCIDO]:[TOTAL TIEMPO PRORROGADO EN DÍAS
]],"&lt;&gt;0")</f>
        <v>0</v>
      </c>
      <c r="BJ670" s="23" t="str">
        <f>+[1]BD_2!CG673</f>
        <v>2 NO</v>
      </c>
      <c r="BK670" s="26" t="str">
        <f>[1]BD_2!CL673</f>
        <v>2 NO</v>
      </c>
      <c r="BL670" s="23" t="s">
        <v>98</v>
      </c>
      <c r="BM670">
        <f t="shared" si="54"/>
        <v>313</v>
      </c>
      <c r="BN670" s="36">
        <f t="shared" si="55"/>
        <v>45343</v>
      </c>
      <c r="BO670" s="36">
        <f t="shared" si="56"/>
        <v>45656</v>
      </c>
      <c r="BP670" s="37" t="e">
        <f>IF(((#REF!-$BN670)/($BO670-$BN670))&gt;=100%,100%,((#REF!-$BN670)/($BO670-$BN670)))</f>
        <v>#REF!</v>
      </c>
      <c r="BQ670" s="29">
        <f t="shared" si="52"/>
        <v>108500000</v>
      </c>
      <c r="BR670" s="23" t="e">
        <f>+IF(BK670="1 SI","FINALIZADO",IF($BO670&lt;=#REF!,"FINALIZADO","EJECUCIÓN"))</f>
        <v>#REF!</v>
      </c>
      <c r="BS670" s="23">
        <v>108500000</v>
      </c>
      <c r="BT670" s="23">
        <f>+Tabla3[[#This Row],[VALOR TOTAL DE CONTRATO (ANTES DE LIQUIDACIÓN - LIBERACIÓN DE SALDOS)]]-Tabla3[[#This Row],[RECURSO TOTALES DESEMBOLSADOS]]</f>
        <v>0</v>
      </c>
      <c r="BU670" s="66"/>
      <c r="BW670" s="23" t="s">
        <v>98</v>
      </c>
      <c r="BX670" s="23" t="str">
        <f t="shared" si="53"/>
        <v>febrero</v>
      </c>
      <c r="BY670" s="23" t="s">
        <v>113</v>
      </c>
      <c r="BZ670" s="23" t="s">
        <v>113</v>
      </c>
      <c r="CA670" s="23" t="s">
        <v>113</v>
      </c>
      <c r="CB670" t="s">
        <v>117</v>
      </c>
      <c r="CC670" t="s">
        <v>118</v>
      </c>
    </row>
    <row r="671" spans="1:81" x14ac:dyDescent="0.25">
      <c r="A671" s="23">
        <v>2024</v>
      </c>
      <c r="B671" s="25">
        <v>635</v>
      </c>
      <c r="C671" s="23" t="s">
        <v>87</v>
      </c>
      <c r="D671" t="s">
        <v>88</v>
      </c>
      <c r="E671" t="s">
        <v>89</v>
      </c>
      <c r="F671" t="s">
        <v>90</v>
      </c>
      <c r="G671" t="s">
        <v>91</v>
      </c>
      <c r="H671" s="23" t="s">
        <v>92</v>
      </c>
      <c r="I671" s="23" t="s">
        <v>119</v>
      </c>
      <c r="J671" t="s">
        <v>4801</v>
      </c>
      <c r="K671" s="23" t="s">
        <v>95</v>
      </c>
      <c r="L671" s="59" t="s">
        <v>1420</v>
      </c>
      <c r="M671" s="28" t="s">
        <v>4802</v>
      </c>
      <c r="N671" s="23"/>
      <c r="O671" s="23" t="s">
        <v>98</v>
      </c>
      <c r="P671" s="20" t="s">
        <v>1552</v>
      </c>
      <c r="Q671" s="20" t="s">
        <v>1552</v>
      </c>
      <c r="R671" t="s">
        <v>4803</v>
      </c>
      <c r="S671" t="s">
        <v>4804</v>
      </c>
      <c r="T671" t="s">
        <v>4805</v>
      </c>
      <c r="U671" s="29">
        <v>63000000</v>
      </c>
      <c r="V671" s="29">
        <v>63000000</v>
      </c>
      <c r="W671" s="60">
        <v>9000000</v>
      </c>
      <c r="X671" s="60">
        <v>0</v>
      </c>
      <c r="Y671" s="23" t="s">
        <v>104</v>
      </c>
      <c r="Z671" t="s">
        <v>98</v>
      </c>
      <c r="AA671" t="s">
        <v>105</v>
      </c>
      <c r="AB671" s="30">
        <f>+Tabla3[[#This Row],[VALOR DEL CONTRATO
(EN NUMEROS)]]-Tabla3[[#This Row],[VALOR RECURSOS (MADS/FONAM)]]</f>
        <v>0</v>
      </c>
      <c r="AC671" s="30"/>
      <c r="AD671" s="30"/>
      <c r="AE671" s="24">
        <v>7724</v>
      </c>
      <c r="AF671" s="61">
        <v>45295</v>
      </c>
      <c r="AG671">
        <v>98024</v>
      </c>
      <c r="AH671" s="53">
        <v>45338</v>
      </c>
      <c r="AI671" s="32" t="s">
        <v>106</v>
      </c>
      <c r="AJ671" t="s">
        <v>1720</v>
      </c>
      <c r="AK671" s="33"/>
      <c r="AL671" t="s">
        <v>98</v>
      </c>
      <c r="AM671" s="26">
        <v>45337</v>
      </c>
      <c r="AN671" s="23" t="s">
        <v>108</v>
      </c>
      <c r="AO671" s="23" t="s">
        <v>108</v>
      </c>
      <c r="AP671" t="s">
        <v>109</v>
      </c>
      <c r="AQ671" t="s">
        <v>4806</v>
      </c>
      <c r="AR671" t="s">
        <v>4807</v>
      </c>
      <c r="AS671" t="s">
        <v>1552</v>
      </c>
      <c r="AT671" s="23">
        <v>80111600</v>
      </c>
      <c r="AU671" s="20" t="s">
        <v>4808</v>
      </c>
      <c r="AV671" s="23" t="s">
        <v>113</v>
      </c>
      <c r="AW671" s="20" t="s">
        <v>114</v>
      </c>
      <c r="AX671" s="53">
        <v>45337</v>
      </c>
      <c r="AY671" s="23" t="s">
        <v>144</v>
      </c>
      <c r="AZ671" s="53">
        <v>45337</v>
      </c>
      <c r="BA671" s="26">
        <v>45338</v>
      </c>
      <c r="BB671" s="62">
        <v>45550</v>
      </c>
      <c r="BC671" s="35">
        <f>+Tabla3[[#This Row],[FECHA TERMINACION
(INICIAL)]]-Tabla3[[#This Row],[FECHA INICIO]]</f>
        <v>212</v>
      </c>
      <c r="BD671" s="65">
        <f>+Tabla3[[#This Row],[PLAZO DE EJECUCIÓN EN DÍAS (INICIAL)]]/30</f>
        <v>7.0666666666666664</v>
      </c>
      <c r="BE671" t="s">
        <v>4809</v>
      </c>
      <c r="BF671" s="29">
        <f>+[1]BD_2!E674</f>
        <v>0</v>
      </c>
      <c r="BG671" s="29">
        <f>[1]BD_2!BA674</f>
        <v>28500000</v>
      </c>
      <c r="BH671" s="23">
        <f>[1]BD_2!CF674</f>
        <v>96</v>
      </c>
      <c r="BI671" s="23">
        <f>+COUNTIF(Tabla3[[#This Row],[VALOR REDUCIDO]:[TOTAL TIEMPO PRORROGADO EN DÍAS
]],"&lt;&gt;0")</f>
        <v>2</v>
      </c>
      <c r="BJ671" s="23" t="str">
        <f>+[1]BD_2!CG674</f>
        <v>2 NO</v>
      </c>
      <c r="BK671" s="26" t="str">
        <f>[1]BD_2!CL674</f>
        <v>2 NO</v>
      </c>
      <c r="BL671" s="23" t="s">
        <v>98</v>
      </c>
      <c r="BM671">
        <f t="shared" si="54"/>
        <v>308</v>
      </c>
      <c r="BN671" s="36">
        <f t="shared" si="55"/>
        <v>45338</v>
      </c>
      <c r="BO671" s="36">
        <f t="shared" si="56"/>
        <v>45646</v>
      </c>
      <c r="BP671" s="37" t="e">
        <f>IF(((#REF!-$BN671)/($BO671-$BN671))&gt;=100%,100%,((#REF!-$BN671)/($BO671-$BN671)))</f>
        <v>#REF!</v>
      </c>
      <c r="BQ671" s="29">
        <f t="shared" si="52"/>
        <v>91500000</v>
      </c>
      <c r="BR671" s="23" t="e">
        <f>+IF(BK671="1 SI","FINALIZADO",IF($BO671&lt;=#REF!,"FINALIZADO","EJECUCIÓN"))</f>
        <v>#REF!</v>
      </c>
      <c r="BS671" s="23">
        <v>91500000</v>
      </c>
      <c r="BT671" s="23">
        <f>+Tabla3[[#This Row],[VALOR TOTAL DE CONTRATO (ANTES DE LIQUIDACIÓN - LIBERACIÓN DE SALDOS)]]-Tabla3[[#This Row],[RECURSO TOTALES DESEMBOLSADOS]]</f>
        <v>0</v>
      </c>
      <c r="BU671" s="66"/>
      <c r="BW671" s="23" t="s">
        <v>98</v>
      </c>
      <c r="BX671" s="23" t="str">
        <f t="shared" si="53"/>
        <v>febrero</v>
      </c>
      <c r="BY671" s="23" t="s">
        <v>113</v>
      </c>
      <c r="BZ671" s="23" t="s">
        <v>113</v>
      </c>
      <c r="CA671" s="23" t="s">
        <v>113</v>
      </c>
      <c r="CB671" t="s">
        <v>117</v>
      </c>
      <c r="CC671" t="s">
        <v>118</v>
      </c>
    </row>
    <row r="672" spans="1:81" ht="16.5" customHeight="1" x14ac:dyDescent="0.25">
      <c r="A672" s="23">
        <v>2024</v>
      </c>
      <c r="B672" s="25">
        <v>636</v>
      </c>
      <c r="C672" s="23" t="s">
        <v>87</v>
      </c>
      <c r="D672" t="s">
        <v>88</v>
      </c>
      <c r="E672" t="s">
        <v>89</v>
      </c>
      <c r="F672" t="s">
        <v>90</v>
      </c>
      <c r="G672" t="s">
        <v>91</v>
      </c>
      <c r="H672" s="23" t="s">
        <v>92</v>
      </c>
      <c r="I672" s="23" t="s">
        <v>119</v>
      </c>
      <c r="J672" t="s">
        <v>4810</v>
      </c>
      <c r="K672" s="23" t="s">
        <v>95</v>
      </c>
      <c r="L672" s="59" t="s">
        <v>2203</v>
      </c>
      <c r="M672" s="28" t="s">
        <v>4811</v>
      </c>
      <c r="N672" s="23"/>
      <c r="O672" s="23" t="s">
        <v>98</v>
      </c>
      <c r="P672" s="20" t="s">
        <v>100</v>
      </c>
      <c r="Q672" s="20" t="s">
        <v>100</v>
      </c>
      <c r="R672" t="s">
        <v>2138</v>
      </c>
      <c r="S672" t="s">
        <v>2139</v>
      </c>
      <c r="T672" t="s">
        <v>3441</v>
      </c>
      <c r="U672" s="29">
        <v>138600000</v>
      </c>
      <c r="V672" s="29">
        <v>138600000</v>
      </c>
      <c r="W672" s="60">
        <v>14000000</v>
      </c>
      <c r="X672" s="60">
        <v>0</v>
      </c>
      <c r="Y672" s="23" t="s">
        <v>104</v>
      </c>
      <c r="Z672" t="s">
        <v>98</v>
      </c>
      <c r="AA672" t="s">
        <v>105</v>
      </c>
      <c r="AB672" s="30">
        <f>+Tabla3[[#This Row],[VALOR DEL CONTRATO
(EN NUMEROS)]]-Tabla3[[#This Row],[VALOR RECURSOS (MADS/FONAM)]]</f>
        <v>0</v>
      </c>
      <c r="AC672" s="30"/>
      <c r="AD672" s="30"/>
      <c r="AE672" s="24">
        <v>1824</v>
      </c>
      <c r="AF672" s="61">
        <v>45294</v>
      </c>
      <c r="AG672">
        <v>98724</v>
      </c>
      <c r="AH672" s="53">
        <v>45338</v>
      </c>
      <c r="AI672" s="32" t="s">
        <v>106</v>
      </c>
      <c r="AJ672" t="s">
        <v>107</v>
      </c>
      <c r="AK672" s="33"/>
      <c r="AL672" t="s">
        <v>98</v>
      </c>
      <c r="AM672" s="26">
        <v>45337</v>
      </c>
      <c r="AN672" s="23" t="s">
        <v>4812</v>
      </c>
      <c r="AO672" s="23" t="s">
        <v>4813</v>
      </c>
      <c r="AP672" t="s">
        <v>109</v>
      </c>
      <c r="AQ672" t="s">
        <v>1482</v>
      </c>
      <c r="AR672" t="s">
        <v>2141</v>
      </c>
      <c r="AS672" t="s">
        <v>2142</v>
      </c>
      <c r="AT672" s="23">
        <v>80111600</v>
      </c>
      <c r="AU672" s="20" t="s">
        <v>4814</v>
      </c>
      <c r="AV672" s="23" t="s">
        <v>113</v>
      </c>
      <c r="AW672" s="20" t="s">
        <v>114</v>
      </c>
      <c r="AX672" s="53">
        <v>45337</v>
      </c>
      <c r="AY672" s="23" t="s">
        <v>115</v>
      </c>
      <c r="AZ672" s="53">
        <v>45337</v>
      </c>
      <c r="BA672" s="26">
        <v>45338</v>
      </c>
      <c r="BB672" s="62">
        <v>45638</v>
      </c>
      <c r="BC672" s="35">
        <f>+Tabla3[[#This Row],[FECHA TERMINACION
(INICIAL)]]-Tabla3[[#This Row],[FECHA INICIO]]</f>
        <v>300</v>
      </c>
      <c r="BD672" s="65">
        <f>+Tabla3[[#This Row],[PLAZO DE EJECUCIÓN EN DÍAS (INICIAL)]]/30</f>
        <v>10</v>
      </c>
      <c r="BE672" t="s">
        <v>3445</v>
      </c>
      <c r="BF672" s="29">
        <f>+[1]BD_2!E675</f>
        <v>0</v>
      </c>
      <c r="BG672" s="29">
        <f>[1]BD_2!BA675</f>
        <v>0</v>
      </c>
      <c r="BH672" s="23">
        <f>[1]BD_2!CF675</f>
        <v>0</v>
      </c>
      <c r="BI672" s="23">
        <f>+COUNTIF(Tabla3[[#This Row],[VALOR REDUCIDO]:[TOTAL TIEMPO PRORROGADO EN DÍAS
]],"&lt;&gt;0")</f>
        <v>0</v>
      </c>
      <c r="BJ672" s="23" t="str">
        <f>+[1]BD_2!CG675</f>
        <v>2 NO</v>
      </c>
      <c r="BK672" s="26" t="str">
        <f>[1]BD_2!CL675</f>
        <v>2 NO</v>
      </c>
      <c r="BL672" s="23" t="s">
        <v>98</v>
      </c>
      <c r="BM672">
        <f t="shared" si="54"/>
        <v>300</v>
      </c>
      <c r="BN672" s="36">
        <f t="shared" si="55"/>
        <v>45338</v>
      </c>
      <c r="BO672" s="36">
        <f t="shared" si="56"/>
        <v>45638</v>
      </c>
      <c r="BP672" s="37" t="e">
        <f>IF(((#REF!-$BN672)/($BO672-$BN672))&gt;=100%,100%,((#REF!-$BN672)/($BO672-$BN672)))</f>
        <v>#REF!</v>
      </c>
      <c r="BQ672" s="29">
        <f t="shared" si="52"/>
        <v>138600000</v>
      </c>
      <c r="BR672" s="23" t="e">
        <f>+IF(BK672="1 SI","FINALIZADO",IF($BO672&lt;=#REF!,"FINALIZADO","EJECUCIÓN"))</f>
        <v>#REF!</v>
      </c>
      <c r="BS672" s="23">
        <v>138600000</v>
      </c>
      <c r="BT672" s="23">
        <f>+Tabla3[[#This Row],[VALOR TOTAL DE CONTRATO (ANTES DE LIQUIDACIÓN - LIBERACIÓN DE SALDOS)]]-Tabla3[[#This Row],[RECURSO TOTALES DESEMBOLSADOS]]</f>
        <v>0</v>
      </c>
      <c r="BU672" s="66"/>
      <c r="BW672" s="23" t="s">
        <v>98</v>
      </c>
      <c r="BX672" s="23" t="str">
        <f t="shared" si="53"/>
        <v>febrero</v>
      </c>
      <c r="BY672" s="23" t="s">
        <v>113</v>
      </c>
      <c r="BZ672" s="23" t="s">
        <v>113</v>
      </c>
      <c r="CA672" s="23" t="s">
        <v>113</v>
      </c>
      <c r="CB672" t="s">
        <v>117</v>
      </c>
      <c r="CC672" t="s">
        <v>118</v>
      </c>
    </row>
    <row r="673" spans="1:81" x14ac:dyDescent="0.25">
      <c r="A673" s="23">
        <v>2024</v>
      </c>
      <c r="B673" s="25">
        <v>637</v>
      </c>
      <c r="C673" s="23" t="s">
        <v>87</v>
      </c>
      <c r="D673" t="s">
        <v>88</v>
      </c>
      <c r="E673" t="s">
        <v>89</v>
      </c>
      <c r="F673" t="s">
        <v>90</v>
      </c>
      <c r="G673" t="s">
        <v>91</v>
      </c>
      <c r="H673" s="23" t="s">
        <v>92</v>
      </c>
      <c r="I673" s="23" t="s">
        <v>93</v>
      </c>
      <c r="J673" t="s">
        <v>4815</v>
      </c>
      <c r="K673" s="23" t="s">
        <v>95</v>
      </c>
      <c r="L673" s="59" t="s">
        <v>96</v>
      </c>
      <c r="M673" s="28" t="s">
        <v>4816</v>
      </c>
      <c r="N673" s="23"/>
      <c r="O673" s="23" t="s">
        <v>98</v>
      </c>
      <c r="P673" s="20" t="s">
        <v>2785</v>
      </c>
      <c r="Q673" s="20" t="s">
        <v>100</v>
      </c>
      <c r="R673" t="s">
        <v>4817</v>
      </c>
      <c r="S673" t="s">
        <v>4818</v>
      </c>
      <c r="T673" t="s">
        <v>4819</v>
      </c>
      <c r="U673" s="29">
        <v>39330000</v>
      </c>
      <c r="V673" s="29">
        <v>39330000</v>
      </c>
      <c r="W673" s="60">
        <v>4370000</v>
      </c>
      <c r="X673" s="60">
        <v>0</v>
      </c>
      <c r="Y673" s="23" t="s">
        <v>104</v>
      </c>
      <c r="Z673" t="s">
        <v>98</v>
      </c>
      <c r="AA673" t="s">
        <v>105</v>
      </c>
      <c r="AB673" s="30">
        <f>+Tabla3[[#This Row],[VALOR DEL CONTRATO
(EN NUMEROS)]]-Tabla3[[#This Row],[VALOR RECURSOS (MADS/FONAM)]]</f>
        <v>0</v>
      </c>
      <c r="AC673" s="30"/>
      <c r="AD673" s="30"/>
      <c r="AE673" s="24">
        <v>3124</v>
      </c>
      <c r="AF673" s="61">
        <v>45294</v>
      </c>
      <c r="AG673">
        <v>106324</v>
      </c>
      <c r="AH673" s="53">
        <v>45342</v>
      </c>
      <c r="AI673" s="32" t="s">
        <v>106</v>
      </c>
      <c r="AJ673" t="s">
        <v>958</v>
      </c>
      <c r="AK673" s="33"/>
      <c r="AL673" t="s">
        <v>98</v>
      </c>
      <c r="AM673" s="26">
        <v>45341</v>
      </c>
      <c r="AN673" s="23" t="s">
        <v>108</v>
      </c>
      <c r="AO673" s="23" t="s">
        <v>1829</v>
      </c>
      <c r="AP673" t="s">
        <v>109</v>
      </c>
      <c r="AQ673" t="s">
        <v>959</v>
      </c>
      <c r="AR673" t="s">
        <v>1830</v>
      </c>
      <c r="AS673" t="s">
        <v>100</v>
      </c>
      <c r="AT673" s="23">
        <v>80111600</v>
      </c>
      <c r="AU673" s="20" t="s">
        <v>4820</v>
      </c>
      <c r="AV673" s="23" t="s">
        <v>113</v>
      </c>
      <c r="AW673" s="20" t="s">
        <v>114</v>
      </c>
      <c r="AX673" s="26">
        <v>45341</v>
      </c>
      <c r="AY673" s="23" t="s">
        <v>144</v>
      </c>
      <c r="AZ673" s="26">
        <v>45341</v>
      </c>
      <c r="BA673" s="26">
        <v>45342</v>
      </c>
      <c r="BB673" s="62">
        <v>45615</v>
      </c>
      <c r="BC673" s="35">
        <f>+Tabla3[[#This Row],[FECHA TERMINACION
(INICIAL)]]-Tabla3[[#This Row],[FECHA INICIO]]</f>
        <v>273</v>
      </c>
      <c r="BD673" s="65">
        <f>+Tabla3[[#This Row],[PLAZO DE EJECUCIÓN EN DÍAS (INICIAL)]]/30</f>
        <v>9.1</v>
      </c>
      <c r="BE673" t="s">
        <v>4821</v>
      </c>
      <c r="BF673" s="29">
        <f>+[1]BD_2!E676</f>
        <v>0</v>
      </c>
      <c r="BG673" s="29">
        <f>[1]BD_2!BA676</f>
        <v>5972333</v>
      </c>
      <c r="BH673" s="23">
        <f>[1]BD_2!CF676</f>
        <v>41</v>
      </c>
      <c r="BI673" s="23">
        <f>+COUNTIF(Tabla3[[#This Row],[VALOR REDUCIDO]:[TOTAL TIEMPO PRORROGADO EN DÍAS
]],"&lt;&gt;0")</f>
        <v>2</v>
      </c>
      <c r="BJ673" s="23" t="str">
        <f>+[1]BD_2!CG676</f>
        <v>2 NO</v>
      </c>
      <c r="BK673" s="26" t="str">
        <f>[1]BD_2!CL676</f>
        <v>2 NO</v>
      </c>
      <c r="BL673" s="23" t="s">
        <v>98</v>
      </c>
      <c r="BM673">
        <f t="shared" si="54"/>
        <v>314</v>
      </c>
      <c r="BN673" s="36">
        <f t="shared" si="55"/>
        <v>45342</v>
      </c>
      <c r="BO673" s="36">
        <f t="shared" si="56"/>
        <v>45656</v>
      </c>
      <c r="BP673" s="37" t="e">
        <f>IF(((#REF!-$BN673)/($BO673-$BN673))&gt;=100%,100%,((#REF!-$BN673)/($BO673-$BN673)))</f>
        <v>#REF!</v>
      </c>
      <c r="BQ673" s="29">
        <f t="shared" si="52"/>
        <v>45302333</v>
      </c>
      <c r="BR673" s="23" t="e">
        <f>+IF(BK673="1 SI","FINALIZADO",IF($BO673&lt;=#REF!,"FINALIZADO","EJECUCIÓN"))</f>
        <v>#REF!</v>
      </c>
      <c r="BS673" s="23">
        <v>45302333</v>
      </c>
      <c r="BT673" s="23">
        <f>+Tabla3[[#This Row],[VALOR TOTAL DE CONTRATO (ANTES DE LIQUIDACIÓN - LIBERACIÓN DE SALDOS)]]-Tabla3[[#This Row],[RECURSO TOTALES DESEMBOLSADOS]]</f>
        <v>0</v>
      </c>
      <c r="BU673" s="66"/>
      <c r="BW673" s="23" t="s">
        <v>98</v>
      </c>
      <c r="BX673" s="23" t="str">
        <f t="shared" si="53"/>
        <v>febrero</v>
      </c>
      <c r="BY673" s="23" t="s">
        <v>113</v>
      </c>
      <c r="BZ673" s="23" t="s">
        <v>113</v>
      </c>
      <c r="CA673" s="23" t="s">
        <v>113</v>
      </c>
      <c r="CB673" t="s">
        <v>117</v>
      </c>
      <c r="CC673" t="s">
        <v>118</v>
      </c>
    </row>
    <row r="674" spans="1:81" x14ac:dyDescent="0.25">
      <c r="A674" s="23">
        <v>2024</v>
      </c>
      <c r="B674" s="25">
        <v>638</v>
      </c>
      <c r="C674" s="23" t="s">
        <v>87</v>
      </c>
      <c r="D674" t="s">
        <v>88</v>
      </c>
      <c r="E674" t="s">
        <v>89</v>
      </c>
      <c r="F674" t="s">
        <v>90</v>
      </c>
      <c r="G674" t="s">
        <v>91</v>
      </c>
      <c r="H674" s="23" t="s">
        <v>92</v>
      </c>
      <c r="I674" s="23" t="s">
        <v>93</v>
      </c>
      <c r="J674" t="s">
        <v>4822</v>
      </c>
      <c r="K674" s="23" t="s">
        <v>95</v>
      </c>
      <c r="L674" s="59" t="s">
        <v>96</v>
      </c>
      <c r="M674" s="28" t="s">
        <v>4823</v>
      </c>
      <c r="N674" s="23"/>
      <c r="O674" s="23" t="s">
        <v>98</v>
      </c>
      <c r="P674" s="20" t="s">
        <v>1552</v>
      </c>
      <c r="Q674" s="20" t="s">
        <v>1552</v>
      </c>
      <c r="R674" t="s">
        <v>4824</v>
      </c>
      <c r="S674" t="s">
        <v>4825</v>
      </c>
      <c r="T674" t="s">
        <v>4826</v>
      </c>
      <c r="U674" s="29">
        <v>34720000</v>
      </c>
      <c r="V674" s="29">
        <v>34720000</v>
      </c>
      <c r="W674" s="60">
        <v>4960000</v>
      </c>
      <c r="X674" s="60">
        <v>0</v>
      </c>
      <c r="Y674" s="23" t="s">
        <v>104</v>
      </c>
      <c r="Z674" t="s">
        <v>98</v>
      </c>
      <c r="AA674" t="s">
        <v>105</v>
      </c>
      <c r="AB674" s="30">
        <f>+Tabla3[[#This Row],[VALOR DEL CONTRATO
(EN NUMEROS)]]-Tabla3[[#This Row],[VALOR RECURSOS (MADS/FONAM)]]</f>
        <v>0</v>
      </c>
      <c r="AC674" s="30"/>
      <c r="AD674" s="30"/>
      <c r="AE674" s="24">
        <v>7724</v>
      </c>
      <c r="AF674" s="61">
        <v>45295</v>
      </c>
      <c r="AG674">
        <v>99624</v>
      </c>
      <c r="AH674" s="53">
        <v>45338</v>
      </c>
      <c r="AI674" s="32" t="s">
        <v>106</v>
      </c>
      <c r="AJ674" t="s">
        <v>2744</v>
      </c>
      <c r="AK674" s="33"/>
      <c r="AL674" t="s">
        <v>98</v>
      </c>
      <c r="AM674" s="26">
        <v>45337</v>
      </c>
      <c r="AN674" s="23" t="s">
        <v>108</v>
      </c>
      <c r="AO674" s="23" t="s">
        <v>108</v>
      </c>
      <c r="AP674" t="s">
        <v>109</v>
      </c>
      <c r="AQ674" t="s">
        <v>2229</v>
      </c>
      <c r="AR674" t="s">
        <v>2230</v>
      </c>
      <c r="AS674" t="s">
        <v>1552</v>
      </c>
      <c r="AT674" s="23">
        <v>80111600</v>
      </c>
      <c r="AU674" s="41" t="s">
        <v>4827</v>
      </c>
      <c r="AV674" s="23" t="s">
        <v>113</v>
      </c>
      <c r="AW674" s="20" t="s">
        <v>114</v>
      </c>
      <c r="AX674" s="26">
        <v>45337</v>
      </c>
      <c r="AY674" s="23" t="s">
        <v>115</v>
      </c>
      <c r="AZ674" s="53">
        <v>45337</v>
      </c>
      <c r="BA674" s="26">
        <v>45339</v>
      </c>
      <c r="BB674" s="62">
        <v>45551</v>
      </c>
      <c r="BC674" s="35">
        <f>+Tabla3[[#This Row],[FECHA TERMINACION
(INICIAL)]]-Tabla3[[#This Row],[FECHA INICIO]]</f>
        <v>212</v>
      </c>
      <c r="BD674" s="65">
        <f>+Tabla3[[#This Row],[PLAZO DE EJECUCIÓN EN DÍAS (INICIAL)]]/30</f>
        <v>7.0666666666666664</v>
      </c>
      <c r="BE674" t="s">
        <v>4809</v>
      </c>
      <c r="BF674" s="29">
        <f>+[1]BD_2!E677</f>
        <v>0</v>
      </c>
      <c r="BG674" s="29">
        <f>[1]BD_2!BA677</f>
        <v>17194667</v>
      </c>
      <c r="BH674" s="23">
        <f>[1]BD_2!CF677</f>
        <v>105</v>
      </c>
      <c r="BI674" s="23">
        <f>+COUNTIF(Tabla3[[#This Row],[VALOR REDUCIDO]:[TOTAL TIEMPO PRORROGADO EN DÍAS
]],"&lt;&gt;0")</f>
        <v>2</v>
      </c>
      <c r="BJ674" s="23" t="str">
        <f>+[1]BD_2!CG677</f>
        <v>2 NO</v>
      </c>
      <c r="BK674" s="26" t="str">
        <f>[1]BD_2!CL677</f>
        <v>2 NO</v>
      </c>
      <c r="BL674" s="23" t="s">
        <v>98</v>
      </c>
      <c r="BM674">
        <f t="shared" si="54"/>
        <v>317</v>
      </c>
      <c r="BN674" s="36">
        <f t="shared" si="55"/>
        <v>45339</v>
      </c>
      <c r="BO674" s="36">
        <f t="shared" si="56"/>
        <v>45656</v>
      </c>
      <c r="BP674" s="37" t="e">
        <f>IF(((#REF!-$BN674)/($BO674-$BN674))&gt;=100%,100%,((#REF!-$BN674)/($BO674-$BN674)))</f>
        <v>#REF!</v>
      </c>
      <c r="BQ674" s="29">
        <f t="shared" si="52"/>
        <v>51914667</v>
      </c>
      <c r="BR674" s="23" t="e">
        <f>+IF(BK674="1 SI","FINALIZADO",IF($BO674&lt;=#REF!,"FINALIZADO","EJECUCIÓN"))</f>
        <v>#REF!</v>
      </c>
      <c r="BS674" s="23">
        <v>51914667</v>
      </c>
      <c r="BT674" s="23">
        <f>+Tabla3[[#This Row],[VALOR TOTAL DE CONTRATO (ANTES DE LIQUIDACIÓN - LIBERACIÓN DE SALDOS)]]-Tabla3[[#This Row],[RECURSO TOTALES DESEMBOLSADOS]]</f>
        <v>0</v>
      </c>
      <c r="BU674" s="66"/>
      <c r="BW674" s="23" t="s">
        <v>98</v>
      </c>
      <c r="BX674" s="23" t="str">
        <f t="shared" si="53"/>
        <v>febrero</v>
      </c>
      <c r="BY674" s="23" t="s">
        <v>113</v>
      </c>
      <c r="BZ674" s="23" t="s">
        <v>113</v>
      </c>
      <c r="CA674" s="23" t="s">
        <v>113</v>
      </c>
      <c r="CB674" t="s">
        <v>117</v>
      </c>
      <c r="CC674" t="s">
        <v>118</v>
      </c>
    </row>
    <row r="675" spans="1:81" x14ac:dyDescent="0.25">
      <c r="A675" s="23">
        <v>2024</v>
      </c>
      <c r="B675" s="25">
        <v>639</v>
      </c>
      <c r="C675" s="23" t="s">
        <v>87</v>
      </c>
      <c r="D675" t="s">
        <v>88</v>
      </c>
      <c r="E675" t="s">
        <v>89</v>
      </c>
      <c r="F675" t="s">
        <v>90</v>
      </c>
      <c r="G675" t="s">
        <v>91</v>
      </c>
      <c r="H675" s="23" t="s">
        <v>92</v>
      </c>
      <c r="I675" s="23" t="s">
        <v>93</v>
      </c>
      <c r="J675" t="s">
        <v>4828</v>
      </c>
      <c r="K675" s="23" t="s">
        <v>95</v>
      </c>
      <c r="L675" s="59" t="s">
        <v>2497</v>
      </c>
      <c r="M675" s="28" t="s">
        <v>4829</v>
      </c>
      <c r="N675" s="23"/>
      <c r="O675" s="23" t="s">
        <v>98</v>
      </c>
      <c r="P675" s="20" t="s">
        <v>1552</v>
      </c>
      <c r="Q675" s="20" t="s">
        <v>1552</v>
      </c>
      <c r="R675" t="s">
        <v>4830</v>
      </c>
      <c r="S675" t="s">
        <v>4831</v>
      </c>
      <c r="T675" t="s">
        <v>4832</v>
      </c>
      <c r="U675" s="29">
        <v>28280000</v>
      </c>
      <c r="V675" s="29">
        <v>28280000</v>
      </c>
      <c r="W675" s="60">
        <v>4040000</v>
      </c>
      <c r="X675" s="60">
        <v>0</v>
      </c>
      <c r="Y675" s="23" t="s">
        <v>104</v>
      </c>
      <c r="Z675" t="s">
        <v>98</v>
      </c>
      <c r="AA675" t="s">
        <v>105</v>
      </c>
      <c r="AB675" s="30">
        <f>+Tabla3[[#This Row],[VALOR DEL CONTRATO
(EN NUMEROS)]]-Tabla3[[#This Row],[VALOR RECURSOS (MADS/FONAM)]]</f>
        <v>0</v>
      </c>
      <c r="AC675" s="30"/>
      <c r="AD675" s="30"/>
      <c r="AE675" s="24">
        <v>7724</v>
      </c>
      <c r="AF675" s="61">
        <v>45295</v>
      </c>
      <c r="AG675">
        <v>110824</v>
      </c>
      <c r="AH675" s="53">
        <v>45343</v>
      </c>
      <c r="AI675" s="32" t="s">
        <v>106</v>
      </c>
      <c r="AJ675" t="s">
        <v>2744</v>
      </c>
      <c r="AK675" s="33"/>
      <c r="AL675" t="s">
        <v>98</v>
      </c>
      <c r="AM675" s="26">
        <v>45341</v>
      </c>
      <c r="AN675" s="23" t="s">
        <v>108</v>
      </c>
      <c r="AO675" s="23" t="s">
        <v>108</v>
      </c>
      <c r="AP675" t="s">
        <v>109</v>
      </c>
      <c r="AQ675" t="s">
        <v>2229</v>
      </c>
      <c r="AR675" t="s">
        <v>2230</v>
      </c>
      <c r="AS675" t="s">
        <v>1552</v>
      </c>
      <c r="AT675" s="23">
        <v>80111600</v>
      </c>
      <c r="AU675" s="41" t="s">
        <v>4833</v>
      </c>
      <c r="AV675" s="23" t="s">
        <v>113</v>
      </c>
      <c r="AW675" s="20" t="s">
        <v>114</v>
      </c>
      <c r="AX675" s="53">
        <v>45341</v>
      </c>
      <c r="AY675" s="23" t="s">
        <v>115</v>
      </c>
      <c r="AZ675" s="53">
        <v>45341</v>
      </c>
      <c r="BA675" s="26">
        <v>45343</v>
      </c>
      <c r="BB675" s="62">
        <v>45555</v>
      </c>
      <c r="BC675" s="35">
        <f>+Tabla3[[#This Row],[FECHA TERMINACION
(INICIAL)]]-Tabla3[[#This Row],[FECHA INICIO]]</f>
        <v>212</v>
      </c>
      <c r="BD675" s="65">
        <f>+Tabla3[[#This Row],[PLAZO DE EJECUCIÓN EN DÍAS (INICIAL)]]/30</f>
        <v>7.0666666666666664</v>
      </c>
      <c r="BE675" t="s">
        <v>4834</v>
      </c>
      <c r="BF675" s="29">
        <f>+[1]BD_2!E678</f>
        <v>0</v>
      </c>
      <c r="BG675" s="29">
        <f>[1]BD_2!BA678</f>
        <v>12120000</v>
      </c>
      <c r="BH675" s="23">
        <f>[1]BD_2!CF678</f>
        <v>91</v>
      </c>
      <c r="BI675" s="23">
        <f>+COUNTIF(Tabla3[[#This Row],[VALOR REDUCIDO]:[TOTAL TIEMPO PRORROGADO EN DÍAS
]],"&lt;&gt;0")</f>
        <v>2</v>
      </c>
      <c r="BJ675" s="23" t="str">
        <f>+[1]BD_2!CG678</f>
        <v>2 NO</v>
      </c>
      <c r="BK675" s="26" t="str">
        <f>[1]BD_2!CL678</f>
        <v>2 NO</v>
      </c>
      <c r="BL675" s="23" t="s">
        <v>98</v>
      </c>
      <c r="BM675">
        <f t="shared" si="54"/>
        <v>303</v>
      </c>
      <c r="BN675" s="36">
        <f t="shared" si="55"/>
        <v>45343</v>
      </c>
      <c r="BO675" s="36">
        <f t="shared" si="56"/>
        <v>45646</v>
      </c>
      <c r="BP675" s="37" t="e">
        <f>IF(((#REF!-$BN675)/($BO675-$BN675))&gt;=100%,100%,((#REF!-$BN675)/($BO675-$BN675)))</f>
        <v>#REF!</v>
      </c>
      <c r="BQ675" s="29">
        <f t="shared" si="52"/>
        <v>40400000</v>
      </c>
      <c r="BR675" s="23" t="e">
        <f>+IF(BK675="1 SI","FINALIZADO",IF($BO675&lt;=#REF!,"FINALIZADO","EJECUCIÓN"))</f>
        <v>#REF!</v>
      </c>
      <c r="BS675" s="23">
        <v>40400000</v>
      </c>
      <c r="BT675" s="23">
        <f>+Tabla3[[#This Row],[VALOR TOTAL DE CONTRATO (ANTES DE LIQUIDACIÓN - LIBERACIÓN DE SALDOS)]]-Tabla3[[#This Row],[RECURSO TOTALES DESEMBOLSADOS]]</f>
        <v>0</v>
      </c>
      <c r="BU675" s="66"/>
      <c r="BW675" s="23" t="s">
        <v>98</v>
      </c>
      <c r="BX675" s="23" t="str">
        <f t="shared" si="53"/>
        <v>febrero</v>
      </c>
      <c r="BY675" s="23" t="s">
        <v>113</v>
      </c>
      <c r="BZ675" s="23" t="s">
        <v>113</v>
      </c>
      <c r="CA675" s="23" t="s">
        <v>113</v>
      </c>
      <c r="CB675" t="s">
        <v>117</v>
      </c>
      <c r="CC675" t="s">
        <v>118</v>
      </c>
    </row>
    <row r="676" spans="1:81" x14ac:dyDescent="0.25">
      <c r="A676" s="23">
        <v>2024</v>
      </c>
      <c r="B676" s="25">
        <v>640</v>
      </c>
      <c r="C676" s="23" t="s">
        <v>87</v>
      </c>
      <c r="D676" t="s">
        <v>88</v>
      </c>
      <c r="E676" t="s">
        <v>89</v>
      </c>
      <c r="F676" t="s">
        <v>90</v>
      </c>
      <c r="G676" t="s">
        <v>91</v>
      </c>
      <c r="H676" s="23" t="s">
        <v>92</v>
      </c>
      <c r="I676" s="23" t="s">
        <v>119</v>
      </c>
      <c r="J676" t="s">
        <v>4835</v>
      </c>
      <c r="K676" s="23" t="s">
        <v>95</v>
      </c>
      <c r="L676" s="59" t="s">
        <v>358</v>
      </c>
      <c r="M676" s="28" t="s">
        <v>4836</v>
      </c>
      <c r="N676" s="23"/>
      <c r="O676" s="23" t="s">
        <v>98</v>
      </c>
      <c r="P676" s="20" t="s">
        <v>1552</v>
      </c>
      <c r="Q676" s="20" t="s">
        <v>1552</v>
      </c>
      <c r="R676" t="s">
        <v>4837</v>
      </c>
      <c r="S676" t="s">
        <v>4838</v>
      </c>
      <c r="T676" t="s">
        <v>4839</v>
      </c>
      <c r="U676" s="29">
        <v>68000000</v>
      </c>
      <c r="V676" s="29">
        <v>68000000</v>
      </c>
      <c r="W676" s="60">
        <v>8500000</v>
      </c>
      <c r="X676" s="60">
        <v>0</v>
      </c>
      <c r="Y676" s="23" t="s">
        <v>104</v>
      </c>
      <c r="Z676" t="s">
        <v>98</v>
      </c>
      <c r="AA676" t="s">
        <v>105</v>
      </c>
      <c r="AB676" s="30">
        <f>+Tabla3[[#This Row],[VALOR DEL CONTRATO
(EN NUMEROS)]]-Tabla3[[#This Row],[VALOR RECURSOS (MADS/FONAM)]]</f>
        <v>0</v>
      </c>
      <c r="AC676" s="30"/>
      <c r="AD676" s="30"/>
      <c r="AE676" s="24">
        <v>7724</v>
      </c>
      <c r="AF676" s="61">
        <v>45295</v>
      </c>
      <c r="AG676">
        <v>104624</v>
      </c>
      <c r="AH676" s="53">
        <v>45341</v>
      </c>
      <c r="AI676" s="32" t="s">
        <v>106</v>
      </c>
      <c r="AJ676" t="s">
        <v>1556</v>
      </c>
      <c r="AK676" s="33"/>
      <c r="AL676" t="s">
        <v>98</v>
      </c>
      <c r="AM676" s="26">
        <v>45338</v>
      </c>
      <c r="AN676" s="23" t="s">
        <v>108</v>
      </c>
      <c r="AO676" s="23" t="s">
        <v>108</v>
      </c>
      <c r="AP676" t="s">
        <v>109</v>
      </c>
      <c r="AQ676" t="s">
        <v>2229</v>
      </c>
      <c r="AR676" t="s">
        <v>2230</v>
      </c>
      <c r="AS676" t="s">
        <v>1552</v>
      </c>
      <c r="AT676" s="23">
        <v>80111600</v>
      </c>
      <c r="AU676" s="41" t="s">
        <v>4840</v>
      </c>
      <c r="AV676" s="23" t="s">
        <v>113</v>
      </c>
      <c r="AW676" s="20" t="s">
        <v>114</v>
      </c>
      <c r="AX676" s="53">
        <v>45338</v>
      </c>
      <c r="AY676" s="23" t="s">
        <v>144</v>
      </c>
      <c r="AZ676" s="53">
        <v>45338</v>
      </c>
      <c r="BA676" s="26">
        <v>45342</v>
      </c>
      <c r="BB676" s="62">
        <v>45584</v>
      </c>
      <c r="BC676" s="35">
        <f>+Tabla3[[#This Row],[FECHA TERMINACION
(INICIAL)]]-Tabla3[[#This Row],[FECHA INICIO]]</f>
        <v>242</v>
      </c>
      <c r="BD676" s="65">
        <f>+Tabla3[[#This Row],[PLAZO DE EJECUCIÓN EN DÍAS (INICIAL)]]/30</f>
        <v>8.0666666666666664</v>
      </c>
      <c r="BE676" t="s">
        <v>1560</v>
      </c>
      <c r="BF676" s="29">
        <f>+[1]BD_2!E679</f>
        <v>0</v>
      </c>
      <c r="BG676" s="29">
        <f>[1]BD_2!BA679</f>
        <v>17283334</v>
      </c>
      <c r="BH676" s="23">
        <f>[1]BD_2!CF679</f>
        <v>62</v>
      </c>
      <c r="BI676" s="23">
        <f>+COUNTIF(Tabla3[[#This Row],[VALOR REDUCIDO]:[TOTAL TIEMPO PRORROGADO EN DÍAS
]],"&lt;&gt;0")</f>
        <v>2</v>
      </c>
      <c r="BJ676" s="23" t="str">
        <f>+[1]BD_2!CG679</f>
        <v>2 NO</v>
      </c>
      <c r="BK676" s="26" t="str">
        <f>[1]BD_2!CL679</f>
        <v>2 NO</v>
      </c>
      <c r="BL676" s="23" t="s">
        <v>98</v>
      </c>
      <c r="BM676">
        <f t="shared" si="54"/>
        <v>304</v>
      </c>
      <c r="BN676" s="36">
        <f t="shared" si="55"/>
        <v>45342</v>
      </c>
      <c r="BO676" s="36">
        <f t="shared" si="56"/>
        <v>45646</v>
      </c>
      <c r="BP676" s="37" t="e">
        <f>IF(((#REF!-$BN676)/($BO676-$BN676))&gt;=100%,100%,((#REF!-$BN676)/($BO676-$BN676)))</f>
        <v>#REF!</v>
      </c>
      <c r="BQ676" s="29">
        <f t="shared" si="52"/>
        <v>85283334</v>
      </c>
      <c r="BR676" s="23" t="e">
        <f>+IF(BK676="1 SI","FINALIZADO",IF($BO676&lt;=#REF!,"FINALIZADO","EJECUCIÓN"))</f>
        <v>#REF!</v>
      </c>
      <c r="BS676" s="23">
        <v>85283334</v>
      </c>
      <c r="BT676" s="23">
        <f>+Tabla3[[#This Row],[VALOR TOTAL DE CONTRATO (ANTES DE LIQUIDACIÓN - LIBERACIÓN DE SALDOS)]]-Tabla3[[#This Row],[RECURSO TOTALES DESEMBOLSADOS]]</f>
        <v>0</v>
      </c>
      <c r="BU676" s="66"/>
      <c r="BW676" s="23" t="s">
        <v>98</v>
      </c>
      <c r="BX676" s="23" t="str">
        <f t="shared" si="53"/>
        <v>febrero</v>
      </c>
      <c r="BY676" s="23" t="s">
        <v>113</v>
      </c>
      <c r="BZ676" s="23" t="s">
        <v>113</v>
      </c>
      <c r="CA676" s="23" t="s">
        <v>113</v>
      </c>
      <c r="CB676" t="s">
        <v>117</v>
      </c>
      <c r="CC676" t="s">
        <v>118</v>
      </c>
    </row>
    <row r="677" spans="1:81" x14ac:dyDescent="0.25">
      <c r="A677" s="23">
        <v>2024</v>
      </c>
      <c r="B677" s="25">
        <v>641</v>
      </c>
      <c r="C677" s="23" t="s">
        <v>87</v>
      </c>
      <c r="D677" t="s">
        <v>88</v>
      </c>
      <c r="E677" t="s">
        <v>89</v>
      </c>
      <c r="F677" t="s">
        <v>90</v>
      </c>
      <c r="G677" t="s">
        <v>91</v>
      </c>
      <c r="H677" s="23" t="s">
        <v>92</v>
      </c>
      <c r="I677" s="23" t="s">
        <v>119</v>
      </c>
      <c r="J677" t="s">
        <v>4841</v>
      </c>
      <c r="K677" s="23" t="s">
        <v>95</v>
      </c>
      <c r="L677" s="59" t="s">
        <v>2203</v>
      </c>
      <c r="M677" s="28" t="s">
        <v>4842</v>
      </c>
      <c r="N677" s="23"/>
      <c r="O677" s="23" t="s">
        <v>98</v>
      </c>
      <c r="P677" s="20" t="s">
        <v>2185</v>
      </c>
      <c r="Q677" s="20" t="s">
        <v>2185</v>
      </c>
      <c r="R677" t="s">
        <v>4843</v>
      </c>
      <c r="S677" t="s">
        <v>4844</v>
      </c>
      <c r="T677" t="s">
        <v>4558</v>
      </c>
      <c r="U677" s="29">
        <v>95000000</v>
      </c>
      <c r="V677" s="29">
        <v>95000000</v>
      </c>
      <c r="W677" s="60">
        <v>10000000</v>
      </c>
      <c r="X677" s="60">
        <v>0</v>
      </c>
      <c r="Y677" s="23" t="s">
        <v>104</v>
      </c>
      <c r="Z677" t="s">
        <v>98</v>
      </c>
      <c r="AA677" t="s">
        <v>105</v>
      </c>
      <c r="AB677" s="30">
        <f>+Tabla3[[#This Row],[VALOR DEL CONTRATO
(EN NUMEROS)]]-Tabla3[[#This Row],[VALOR RECURSOS (MADS/FONAM)]]</f>
        <v>0</v>
      </c>
      <c r="AC677" s="30"/>
      <c r="AD677" s="30"/>
      <c r="AE677" s="24">
        <v>7424</v>
      </c>
      <c r="AF677" s="61">
        <v>45295</v>
      </c>
      <c r="AG677">
        <v>160124</v>
      </c>
      <c r="AH677" s="53">
        <v>45365</v>
      </c>
      <c r="AI677" s="32" t="s">
        <v>106</v>
      </c>
      <c r="AJ677" t="s">
        <v>2653</v>
      </c>
      <c r="AK677" s="33"/>
      <c r="AL677" t="s">
        <v>98</v>
      </c>
      <c r="AM677" s="53">
        <v>45363</v>
      </c>
      <c r="AN677" s="23" t="s">
        <v>108</v>
      </c>
      <c r="AO677" s="23" t="s">
        <v>108</v>
      </c>
      <c r="AP677" t="s">
        <v>109</v>
      </c>
      <c r="AQ677" t="s">
        <v>2190</v>
      </c>
      <c r="AR677" t="s">
        <v>2191</v>
      </c>
      <c r="AS677" t="s">
        <v>2192</v>
      </c>
      <c r="AT677" s="23">
        <v>80111600</v>
      </c>
      <c r="AU677" s="41" t="s">
        <v>4845</v>
      </c>
      <c r="AV677" s="23" t="s">
        <v>113</v>
      </c>
      <c r="AW677" s="20" t="s">
        <v>114</v>
      </c>
      <c r="AX677" s="26">
        <v>45363</v>
      </c>
      <c r="AY677" s="23" t="s">
        <v>144</v>
      </c>
      <c r="AZ677" s="26">
        <v>45363</v>
      </c>
      <c r="BA677" s="26">
        <v>45365</v>
      </c>
      <c r="BB677" s="62">
        <v>45654</v>
      </c>
      <c r="BC677" s="35">
        <f>+Tabla3[[#This Row],[FECHA TERMINACION
(INICIAL)]]-Tabla3[[#This Row],[FECHA INICIO]]</f>
        <v>289</v>
      </c>
      <c r="BD677" s="65">
        <f>+Tabla3[[#This Row],[PLAZO DE EJECUCIÓN EN DÍAS (INICIAL)]]/30</f>
        <v>9.6333333333333329</v>
      </c>
      <c r="BE677" t="s">
        <v>4846</v>
      </c>
      <c r="BF677" s="29">
        <f>+[1]BD_2!E680</f>
        <v>0</v>
      </c>
      <c r="BG677" s="29">
        <f>[1]BD_2!BA680</f>
        <v>0</v>
      </c>
      <c r="BH677" s="23">
        <f>[1]BD_2!CF680</f>
        <v>0</v>
      </c>
      <c r="BI677" s="23">
        <f>+COUNTIF(Tabla3[[#This Row],[VALOR REDUCIDO]:[TOTAL TIEMPO PRORROGADO EN DÍAS
]],"&lt;&gt;0")</f>
        <v>0</v>
      </c>
      <c r="BJ677" s="23" t="str">
        <f>+[1]BD_2!CG680</f>
        <v>2 NO</v>
      </c>
      <c r="BK677" s="26" t="str">
        <f>[1]BD_2!CL680</f>
        <v>2 NO</v>
      </c>
      <c r="BL677" s="23" t="s">
        <v>98</v>
      </c>
      <c r="BM677">
        <f t="shared" si="54"/>
        <v>289</v>
      </c>
      <c r="BN677" s="36">
        <f t="shared" si="55"/>
        <v>45365</v>
      </c>
      <c r="BO677" s="36">
        <f t="shared" si="56"/>
        <v>45654</v>
      </c>
      <c r="BP677" s="37" t="e">
        <f>IF(((#REF!-$BN677)/($BO677-$BN677))&gt;=100%,100%,((#REF!-$BN677)/($BO677-$BN677)))</f>
        <v>#REF!</v>
      </c>
      <c r="BQ677" s="29">
        <f t="shared" si="52"/>
        <v>95000000</v>
      </c>
      <c r="BR677" s="23" t="e">
        <f>+IF(BK677="1 SI","FINALIZADO",IF($BO677&lt;=#REF!,"FINALIZADO","EJECUCIÓN"))</f>
        <v>#REF!</v>
      </c>
      <c r="BS677" s="23">
        <v>95000000</v>
      </c>
      <c r="BT677" s="23">
        <f>+Tabla3[[#This Row],[VALOR TOTAL DE CONTRATO (ANTES DE LIQUIDACIÓN - LIBERACIÓN DE SALDOS)]]-Tabla3[[#This Row],[RECURSO TOTALES DESEMBOLSADOS]]</f>
        <v>0</v>
      </c>
      <c r="BU677" s="66"/>
      <c r="BW677" s="23" t="s">
        <v>98</v>
      </c>
      <c r="BX677" s="23" t="str">
        <f t="shared" si="53"/>
        <v>marzo</v>
      </c>
      <c r="BY677" s="23" t="s">
        <v>113</v>
      </c>
      <c r="BZ677" s="23" t="s">
        <v>113</v>
      </c>
      <c r="CA677" s="23" t="s">
        <v>113</v>
      </c>
      <c r="CB677" t="s">
        <v>117</v>
      </c>
      <c r="CC677" t="s">
        <v>118</v>
      </c>
    </row>
    <row r="678" spans="1:81" x14ac:dyDescent="0.25">
      <c r="A678" s="23">
        <v>2024</v>
      </c>
      <c r="B678" s="25">
        <v>642</v>
      </c>
      <c r="C678" s="23" t="s">
        <v>87</v>
      </c>
      <c r="D678" t="s">
        <v>88</v>
      </c>
      <c r="E678" t="s">
        <v>89</v>
      </c>
      <c r="F678" t="s">
        <v>90</v>
      </c>
      <c r="G678" t="s">
        <v>91</v>
      </c>
      <c r="H678" s="23" t="s">
        <v>92</v>
      </c>
      <c r="I678" s="23" t="s">
        <v>119</v>
      </c>
      <c r="J678" t="s">
        <v>4847</v>
      </c>
      <c r="K678" s="23" t="s">
        <v>95</v>
      </c>
      <c r="L678" s="59" t="s">
        <v>130</v>
      </c>
      <c r="M678" s="28" t="s">
        <v>4848</v>
      </c>
      <c r="N678" s="23"/>
      <c r="O678" s="23" t="s">
        <v>98</v>
      </c>
      <c r="P678" s="20" t="s">
        <v>269</v>
      </c>
      <c r="Q678" s="20" t="s">
        <v>269</v>
      </c>
      <c r="R678" t="s">
        <v>4849</v>
      </c>
      <c r="S678" t="s">
        <v>4850</v>
      </c>
      <c r="T678" t="s">
        <v>4851</v>
      </c>
      <c r="U678" s="29">
        <v>93600000</v>
      </c>
      <c r="V678" s="29">
        <v>93600000</v>
      </c>
      <c r="W678" s="60">
        <v>9000000</v>
      </c>
      <c r="X678" s="60">
        <v>0</v>
      </c>
      <c r="Y678" s="23" t="s">
        <v>104</v>
      </c>
      <c r="Z678" t="s">
        <v>98</v>
      </c>
      <c r="AA678" t="s">
        <v>105</v>
      </c>
      <c r="AB678" s="30">
        <f>+Tabla3[[#This Row],[VALOR DEL CONTRATO
(EN NUMEROS)]]-Tabla3[[#This Row],[VALOR RECURSOS (MADS/FONAM)]]</f>
        <v>0</v>
      </c>
      <c r="AC678" s="30"/>
      <c r="AD678" s="30"/>
      <c r="AE678" s="24">
        <v>5524</v>
      </c>
      <c r="AF678" s="61">
        <v>45295</v>
      </c>
      <c r="AG678">
        <v>104224</v>
      </c>
      <c r="AH678" s="53">
        <v>45341</v>
      </c>
      <c r="AI678" s="32" t="s">
        <v>106</v>
      </c>
      <c r="AJ678" t="s">
        <v>273</v>
      </c>
      <c r="AK678" s="33"/>
      <c r="AL678" t="s">
        <v>98</v>
      </c>
      <c r="AM678" s="26">
        <v>45337</v>
      </c>
      <c r="AN678" s="23" t="s">
        <v>108</v>
      </c>
      <c r="AO678" s="23" t="s">
        <v>108</v>
      </c>
      <c r="AP678" t="s">
        <v>109</v>
      </c>
      <c r="AQ678" t="s">
        <v>274</v>
      </c>
      <c r="AR678" t="s">
        <v>275</v>
      </c>
      <c r="AS678" t="s">
        <v>269</v>
      </c>
      <c r="AT678" s="23">
        <v>80111600</v>
      </c>
      <c r="AU678" s="41" t="s">
        <v>4852</v>
      </c>
      <c r="AV678" s="23" t="s">
        <v>113</v>
      </c>
      <c r="AW678" s="20" t="s">
        <v>114</v>
      </c>
      <c r="AX678" s="53">
        <v>45338</v>
      </c>
      <c r="AY678" s="23" t="s">
        <v>115</v>
      </c>
      <c r="AZ678" s="53">
        <v>45338</v>
      </c>
      <c r="BA678" s="26">
        <v>45341</v>
      </c>
      <c r="BB678" s="62">
        <v>45656</v>
      </c>
      <c r="BC678" s="35">
        <f>+Tabla3[[#This Row],[FECHA TERMINACION
(INICIAL)]]-Tabla3[[#This Row],[FECHA INICIO]]</f>
        <v>315</v>
      </c>
      <c r="BD678" s="65">
        <f>+Tabla3[[#This Row],[PLAZO DE EJECUCIÓN EN DÍAS (INICIAL)]]/30</f>
        <v>10.5</v>
      </c>
      <c r="BE678" t="s">
        <v>4853</v>
      </c>
      <c r="BF678" s="29">
        <f>+[1]BD_2!E681</f>
        <v>0</v>
      </c>
      <c r="BG678" s="29">
        <f>[1]BD_2!BA681</f>
        <v>0</v>
      </c>
      <c r="BH678" s="23">
        <f>[1]BD_2!CF681</f>
        <v>0</v>
      </c>
      <c r="BI678" s="23">
        <f>+COUNTIF(Tabla3[[#This Row],[VALOR REDUCIDO]:[TOTAL TIEMPO PRORROGADO EN DÍAS
]],"&lt;&gt;0")</f>
        <v>0</v>
      </c>
      <c r="BJ678" s="23" t="str">
        <f>+[1]BD_2!CG681</f>
        <v>2 NO</v>
      </c>
      <c r="BK678" s="26" t="str">
        <f>[1]BD_2!CL681</f>
        <v>2 NO</v>
      </c>
      <c r="BL678" s="23" t="s">
        <v>98</v>
      </c>
      <c r="BM678">
        <f t="shared" si="54"/>
        <v>315</v>
      </c>
      <c r="BN678" s="36">
        <f t="shared" si="55"/>
        <v>45341</v>
      </c>
      <c r="BO678" s="36">
        <f t="shared" si="56"/>
        <v>45656</v>
      </c>
      <c r="BP678" s="37" t="e">
        <f>IF(((#REF!-$BN678)/($BO678-$BN678))&gt;=100%,100%,((#REF!-$BN678)/($BO678-$BN678)))</f>
        <v>#REF!</v>
      </c>
      <c r="BQ678" s="29">
        <f t="shared" si="52"/>
        <v>93600000</v>
      </c>
      <c r="BR678" s="23" t="e">
        <f>+IF(BK678="1 SI","FINALIZADO",IF($BO678&lt;=#REF!,"FINALIZADO","EJECUCIÓN"))</f>
        <v>#REF!</v>
      </c>
      <c r="BS678" s="23">
        <v>93600000</v>
      </c>
      <c r="BT678" s="23">
        <f>+Tabla3[[#This Row],[VALOR TOTAL DE CONTRATO (ANTES DE LIQUIDACIÓN - LIBERACIÓN DE SALDOS)]]-Tabla3[[#This Row],[RECURSO TOTALES DESEMBOLSADOS]]</f>
        <v>0</v>
      </c>
      <c r="BU678" s="66"/>
      <c r="BW678" s="23" t="s">
        <v>98</v>
      </c>
      <c r="BX678" s="23" t="str">
        <f t="shared" si="53"/>
        <v>febrero</v>
      </c>
      <c r="BY678" s="23" t="s">
        <v>113</v>
      </c>
      <c r="BZ678" s="23" t="s">
        <v>113</v>
      </c>
      <c r="CA678" s="23" t="s">
        <v>113</v>
      </c>
      <c r="CB678" t="s">
        <v>117</v>
      </c>
      <c r="CC678" t="s">
        <v>118</v>
      </c>
    </row>
    <row r="679" spans="1:81" x14ac:dyDescent="0.25">
      <c r="A679" s="23">
        <v>2024</v>
      </c>
      <c r="B679" s="25">
        <v>643</v>
      </c>
      <c r="C679" s="23" t="s">
        <v>87</v>
      </c>
      <c r="D679" t="s">
        <v>88</v>
      </c>
      <c r="E679" t="s">
        <v>89</v>
      </c>
      <c r="F679" t="s">
        <v>90</v>
      </c>
      <c r="G679" t="s">
        <v>91</v>
      </c>
      <c r="H679" s="23" t="s">
        <v>92</v>
      </c>
      <c r="I679" s="23" t="s">
        <v>119</v>
      </c>
      <c r="J679" t="s">
        <v>4854</v>
      </c>
      <c r="K679" s="23" t="s">
        <v>95</v>
      </c>
      <c r="L679" s="20" t="s">
        <v>1075</v>
      </c>
      <c r="M679" s="28" t="s">
        <v>4855</v>
      </c>
      <c r="N679" s="23"/>
      <c r="O679" s="23" t="s">
        <v>98</v>
      </c>
      <c r="P679" s="20" t="s">
        <v>1552</v>
      </c>
      <c r="Q679" s="20" t="s">
        <v>1552</v>
      </c>
      <c r="R679" t="s">
        <v>4856</v>
      </c>
      <c r="S679" t="s">
        <v>4857</v>
      </c>
      <c r="T679" t="s">
        <v>4858</v>
      </c>
      <c r="U679" s="29">
        <v>108000000</v>
      </c>
      <c r="V679" s="29">
        <v>108000000</v>
      </c>
      <c r="W679" s="60">
        <v>13500000</v>
      </c>
      <c r="X679" s="60">
        <v>0</v>
      </c>
      <c r="Y679" s="23" t="s">
        <v>104</v>
      </c>
      <c r="Z679" t="s">
        <v>98</v>
      </c>
      <c r="AA679" t="s">
        <v>105</v>
      </c>
      <c r="AB679" s="30">
        <f>+Tabla3[[#This Row],[VALOR DEL CONTRATO
(EN NUMEROS)]]-Tabla3[[#This Row],[VALOR RECURSOS (MADS/FONAM)]]</f>
        <v>0</v>
      </c>
      <c r="AC679" s="30"/>
      <c r="AD679" s="30"/>
      <c r="AE679" s="24">
        <v>7724</v>
      </c>
      <c r="AF679" s="61">
        <v>45295</v>
      </c>
      <c r="AG679">
        <v>115824</v>
      </c>
      <c r="AH679" s="53">
        <v>45344</v>
      </c>
      <c r="AI679" s="32" t="s">
        <v>106</v>
      </c>
      <c r="AJ679" t="s">
        <v>2615</v>
      </c>
      <c r="AK679" s="33"/>
      <c r="AL679" t="s">
        <v>98</v>
      </c>
      <c r="AM679" s="26">
        <v>45342</v>
      </c>
      <c r="AN679" s="23" t="s">
        <v>108</v>
      </c>
      <c r="AO679" s="23" t="s">
        <v>108</v>
      </c>
      <c r="AP679" t="s">
        <v>109</v>
      </c>
      <c r="AQ679" t="s">
        <v>1482</v>
      </c>
      <c r="AR679" t="s">
        <v>2141</v>
      </c>
      <c r="AS679" t="s">
        <v>2142</v>
      </c>
      <c r="AT679" s="23">
        <v>80111600</v>
      </c>
      <c r="AU679" s="20" t="s">
        <v>4859</v>
      </c>
      <c r="AV679" s="23" t="s">
        <v>113</v>
      </c>
      <c r="AW679" s="20" t="s">
        <v>114</v>
      </c>
      <c r="AX679" s="53">
        <v>45343</v>
      </c>
      <c r="AY679" s="23" t="s">
        <v>115</v>
      </c>
      <c r="AZ679" s="53">
        <v>45343</v>
      </c>
      <c r="BA679" s="26">
        <v>45344</v>
      </c>
      <c r="BB679" s="62">
        <v>45586</v>
      </c>
      <c r="BC679" s="35">
        <f>+Tabla3[[#This Row],[FECHA TERMINACION
(INICIAL)]]-Tabla3[[#This Row],[FECHA INICIO]]</f>
        <v>242</v>
      </c>
      <c r="BD679" s="65">
        <f>+Tabla3[[#This Row],[PLAZO DE EJECUCIÓN EN DÍAS (INICIAL)]]/30</f>
        <v>8.0666666666666664</v>
      </c>
      <c r="BE679" t="s">
        <v>4860</v>
      </c>
      <c r="BF679" s="29">
        <f>+[1]BD_2!E682</f>
        <v>0</v>
      </c>
      <c r="BG679" s="29">
        <f>[1]BD_2!BA682</f>
        <v>27000000</v>
      </c>
      <c r="BH679" s="23">
        <f>[1]BD_2!CF682</f>
        <v>61</v>
      </c>
      <c r="BI679" s="23">
        <f>+COUNTIF(Tabla3[[#This Row],[VALOR REDUCIDO]:[TOTAL TIEMPO PRORROGADO EN DÍAS
]],"&lt;&gt;0")</f>
        <v>2</v>
      </c>
      <c r="BJ679" s="23" t="str">
        <f>+[1]BD_2!CG682</f>
        <v>2 NO</v>
      </c>
      <c r="BK679" s="26" t="str">
        <f>[1]BD_2!CL682</f>
        <v>2 NO</v>
      </c>
      <c r="BL679" s="23" t="s">
        <v>98</v>
      </c>
      <c r="BM679">
        <f t="shared" si="54"/>
        <v>303</v>
      </c>
      <c r="BN679" s="36">
        <f t="shared" si="55"/>
        <v>45344</v>
      </c>
      <c r="BO679" s="36">
        <f t="shared" si="56"/>
        <v>45647</v>
      </c>
      <c r="BP679" s="37" t="e">
        <f>IF(((#REF!-$BN679)/($BO679-$BN679))&gt;=100%,100%,((#REF!-$BN679)/($BO679-$BN679)))</f>
        <v>#REF!</v>
      </c>
      <c r="BQ679" s="29">
        <f t="shared" si="52"/>
        <v>135000000</v>
      </c>
      <c r="BR679" s="23" t="e">
        <f>+IF(BK679="1 SI","FINALIZADO",IF($BO679&lt;=#REF!,"FINALIZADO","EJECUCIÓN"))</f>
        <v>#REF!</v>
      </c>
      <c r="BS679" s="23">
        <v>125550000</v>
      </c>
      <c r="BT679" s="23">
        <f>+Tabla3[[#This Row],[VALOR TOTAL DE CONTRATO (ANTES DE LIQUIDACIÓN - LIBERACIÓN DE SALDOS)]]-Tabla3[[#This Row],[RECURSO TOTALES DESEMBOLSADOS]]</f>
        <v>9450000</v>
      </c>
      <c r="BU679" s="66"/>
      <c r="BW679" s="23" t="s">
        <v>98</v>
      </c>
      <c r="BX679" s="23" t="str">
        <f t="shared" si="53"/>
        <v>febrero</v>
      </c>
      <c r="BY679" s="23" t="s">
        <v>113</v>
      </c>
      <c r="BZ679" s="23" t="s">
        <v>113</v>
      </c>
      <c r="CA679" s="23" t="s">
        <v>113</v>
      </c>
      <c r="CB679" t="s">
        <v>117</v>
      </c>
      <c r="CC679" t="s">
        <v>118</v>
      </c>
    </row>
    <row r="680" spans="1:81" x14ac:dyDescent="0.25">
      <c r="A680" s="23">
        <v>2024</v>
      </c>
      <c r="B680" s="25">
        <v>644</v>
      </c>
      <c r="C680" s="23" t="s">
        <v>87</v>
      </c>
      <c r="D680" t="s">
        <v>88</v>
      </c>
      <c r="E680" t="s">
        <v>89</v>
      </c>
      <c r="F680" t="s">
        <v>90</v>
      </c>
      <c r="G680" t="s">
        <v>91</v>
      </c>
      <c r="H680" s="23" t="s">
        <v>92</v>
      </c>
      <c r="I680" s="23" t="s">
        <v>119</v>
      </c>
      <c r="J680" t="s">
        <v>4861</v>
      </c>
      <c r="K680" s="23" t="s">
        <v>95</v>
      </c>
      <c r="L680" s="59" t="s">
        <v>3701</v>
      </c>
      <c r="M680" s="28" t="s">
        <v>4862</v>
      </c>
      <c r="N680" s="23"/>
      <c r="O680" s="23" t="s">
        <v>98</v>
      </c>
      <c r="P680" s="20" t="s">
        <v>1514</v>
      </c>
      <c r="Q680" s="20" t="s">
        <v>1514</v>
      </c>
      <c r="R680" t="s">
        <v>4863</v>
      </c>
      <c r="S680" t="s">
        <v>4864</v>
      </c>
      <c r="T680" t="s">
        <v>4865</v>
      </c>
      <c r="U680" s="29">
        <v>89322667</v>
      </c>
      <c r="V680" s="29">
        <v>89322667</v>
      </c>
      <c r="W680" s="60">
        <v>8480000</v>
      </c>
      <c r="X680" s="60">
        <v>0</v>
      </c>
      <c r="Y680" s="23" t="s">
        <v>104</v>
      </c>
      <c r="Z680" t="s">
        <v>98</v>
      </c>
      <c r="AA680" t="s">
        <v>105</v>
      </c>
      <c r="AB680" s="30">
        <f>+Tabla3[[#This Row],[VALOR DEL CONTRATO
(EN NUMEROS)]]-Tabla3[[#This Row],[VALOR RECURSOS (MADS/FONAM)]]</f>
        <v>0</v>
      </c>
      <c r="AC680" s="30"/>
      <c r="AD680" s="30"/>
      <c r="AE680" s="24">
        <v>9024</v>
      </c>
      <c r="AF680" s="61">
        <v>45300</v>
      </c>
      <c r="AG680">
        <v>101624</v>
      </c>
      <c r="AH680" s="53">
        <v>45338</v>
      </c>
      <c r="AI680" s="32" t="s">
        <v>106</v>
      </c>
      <c r="AJ680" t="s">
        <v>1518</v>
      </c>
      <c r="AK680" s="33"/>
      <c r="AL680" t="s">
        <v>98</v>
      </c>
      <c r="AM680" s="26">
        <v>45337</v>
      </c>
      <c r="AN680" s="23" t="s">
        <v>108</v>
      </c>
      <c r="AO680" s="23" t="s">
        <v>108</v>
      </c>
      <c r="AP680" t="s">
        <v>109</v>
      </c>
      <c r="AQ680" t="s">
        <v>1903</v>
      </c>
      <c r="AR680" t="s">
        <v>1731</v>
      </c>
      <c r="AS680" s="20" t="s">
        <v>1514</v>
      </c>
      <c r="AT680" s="23">
        <v>80111600</v>
      </c>
      <c r="AU680" s="41" t="s">
        <v>4866</v>
      </c>
      <c r="AV680" s="23" t="s">
        <v>113</v>
      </c>
      <c r="AW680" s="20" t="s">
        <v>114</v>
      </c>
      <c r="AX680" s="53">
        <v>45338</v>
      </c>
      <c r="AY680" s="23" t="s">
        <v>115</v>
      </c>
      <c r="AZ680" s="53">
        <v>45338</v>
      </c>
      <c r="BA680" s="26">
        <v>45338</v>
      </c>
      <c r="BB680" s="62">
        <v>45656</v>
      </c>
      <c r="BC680" s="35">
        <f>+Tabla3[[#This Row],[FECHA TERMINACION
(INICIAL)]]-Tabla3[[#This Row],[FECHA INICIO]]</f>
        <v>318</v>
      </c>
      <c r="BD680" s="65">
        <f>+Tabla3[[#This Row],[PLAZO DE EJECUCIÓN EN DÍAS (INICIAL)]]/30</f>
        <v>10.6</v>
      </c>
      <c r="BE680" t="s">
        <v>4867</v>
      </c>
      <c r="BF680" s="29">
        <f>+[1]BD_2!E683</f>
        <v>0</v>
      </c>
      <c r="BG680" s="29">
        <f>[1]BD_2!BA683</f>
        <v>0</v>
      </c>
      <c r="BH680" s="23">
        <f>[1]BD_2!CF683</f>
        <v>0</v>
      </c>
      <c r="BI680" s="23">
        <f>+COUNTIF(Tabla3[[#This Row],[VALOR REDUCIDO]:[TOTAL TIEMPO PRORROGADO EN DÍAS
]],"&lt;&gt;0")</f>
        <v>0</v>
      </c>
      <c r="BJ680" s="23" t="str">
        <f>+[1]BD_2!CG683</f>
        <v>2 NO</v>
      </c>
      <c r="BK680" s="26" t="str">
        <f>[1]BD_2!CL683</f>
        <v>2 NO</v>
      </c>
      <c r="BL680" s="23" t="s">
        <v>98</v>
      </c>
      <c r="BM680">
        <f t="shared" si="54"/>
        <v>318</v>
      </c>
      <c r="BN680" s="36">
        <f t="shared" si="55"/>
        <v>45338</v>
      </c>
      <c r="BO680" s="36">
        <f t="shared" si="56"/>
        <v>45656</v>
      </c>
      <c r="BP680" s="37" t="e">
        <f>IF(((#REF!-$BN680)/($BO680-$BN680))&gt;=100%,100%,((#REF!-$BN680)/($BO680-$BN680)))</f>
        <v>#REF!</v>
      </c>
      <c r="BQ680" s="29">
        <f t="shared" si="52"/>
        <v>89322667</v>
      </c>
      <c r="BR680" s="23" t="e">
        <f>+IF(BK680="1 SI","FINALIZADO",IF($BO680&lt;=#REF!,"FINALIZADO","EJECUCIÓN"))</f>
        <v>#REF!</v>
      </c>
      <c r="BS680" s="23">
        <v>89040000</v>
      </c>
      <c r="BT680" s="23">
        <f>+Tabla3[[#This Row],[VALOR TOTAL DE CONTRATO (ANTES DE LIQUIDACIÓN - LIBERACIÓN DE SALDOS)]]-Tabla3[[#This Row],[RECURSO TOTALES DESEMBOLSADOS]]</f>
        <v>282667</v>
      </c>
      <c r="BU680" s="66"/>
      <c r="BW680" s="23" t="s">
        <v>98</v>
      </c>
      <c r="BX680" s="23" t="str">
        <f t="shared" si="53"/>
        <v>febrero</v>
      </c>
      <c r="BY680" s="23" t="s">
        <v>113</v>
      </c>
      <c r="BZ680" s="23" t="s">
        <v>113</v>
      </c>
      <c r="CA680" s="23" t="s">
        <v>113</v>
      </c>
      <c r="CB680" t="s">
        <v>117</v>
      </c>
      <c r="CC680" t="s">
        <v>118</v>
      </c>
    </row>
    <row r="681" spans="1:81" x14ac:dyDescent="0.25">
      <c r="A681" s="23">
        <v>2024</v>
      </c>
      <c r="B681" s="25">
        <v>645</v>
      </c>
      <c r="C681" s="23" t="s">
        <v>87</v>
      </c>
      <c r="D681" t="s">
        <v>88</v>
      </c>
      <c r="E681" t="s">
        <v>89</v>
      </c>
      <c r="F681" t="s">
        <v>90</v>
      </c>
      <c r="G681" t="s">
        <v>91</v>
      </c>
      <c r="H681" s="23" t="s">
        <v>92</v>
      </c>
      <c r="I681" s="23" t="s">
        <v>119</v>
      </c>
      <c r="J681" t="s">
        <v>4868</v>
      </c>
      <c r="K681" s="23" t="s">
        <v>95</v>
      </c>
      <c r="L681" s="20" t="s">
        <v>4869</v>
      </c>
      <c r="M681" s="28" t="s">
        <v>4870</v>
      </c>
      <c r="N681" s="23"/>
      <c r="O681" s="23" t="s">
        <v>98</v>
      </c>
      <c r="P681" s="20" t="s">
        <v>1931</v>
      </c>
      <c r="Q681" s="20" t="s">
        <v>1931</v>
      </c>
      <c r="R681" t="s">
        <v>4871</v>
      </c>
      <c r="S681" t="s">
        <v>4872</v>
      </c>
      <c r="T681" t="s">
        <v>4873</v>
      </c>
      <c r="U681" s="29">
        <v>62500000</v>
      </c>
      <c r="V681" s="29">
        <v>62500000</v>
      </c>
      <c r="W681" s="60">
        <v>6250000</v>
      </c>
      <c r="X681" s="60">
        <v>0</v>
      </c>
      <c r="Y681" s="23" t="s">
        <v>104</v>
      </c>
      <c r="Z681" t="s">
        <v>98</v>
      </c>
      <c r="AA681" t="s">
        <v>105</v>
      </c>
      <c r="AB681" s="30">
        <f>+Tabla3[[#This Row],[VALOR DEL CONTRATO
(EN NUMEROS)]]-Tabla3[[#This Row],[VALOR RECURSOS (MADS/FONAM)]]</f>
        <v>0</v>
      </c>
      <c r="AC681" s="30"/>
      <c r="AD681" s="30"/>
      <c r="AE681" s="24">
        <v>9424</v>
      </c>
      <c r="AF681" s="61">
        <v>45306</v>
      </c>
      <c r="AG681">
        <v>105324</v>
      </c>
      <c r="AH681" s="53">
        <v>45342</v>
      </c>
      <c r="AI681" s="32" t="s">
        <v>106</v>
      </c>
      <c r="AJ681" t="s">
        <v>4874</v>
      </c>
      <c r="AK681" s="33"/>
      <c r="AL681" t="s">
        <v>98</v>
      </c>
      <c r="AM681" s="26">
        <v>45338</v>
      </c>
      <c r="AN681" s="23" t="s">
        <v>108</v>
      </c>
      <c r="AO681" s="23" t="s">
        <v>108</v>
      </c>
      <c r="AP681" t="s">
        <v>109</v>
      </c>
      <c r="AQ681" t="s">
        <v>1580</v>
      </c>
      <c r="AR681" t="s">
        <v>1581</v>
      </c>
      <c r="AS681" t="s">
        <v>1581</v>
      </c>
      <c r="AT681" s="23">
        <v>80111600</v>
      </c>
      <c r="AU681" s="41" t="s">
        <v>4875</v>
      </c>
      <c r="AV681" s="23" t="s">
        <v>113</v>
      </c>
      <c r="AW681" s="20" t="s">
        <v>114</v>
      </c>
      <c r="AX681" s="53">
        <v>45341</v>
      </c>
      <c r="AY681" s="23" t="s">
        <v>115</v>
      </c>
      <c r="AZ681" s="53">
        <v>45341</v>
      </c>
      <c r="BA681" s="26">
        <v>45342</v>
      </c>
      <c r="BB681" s="62">
        <v>45645</v>
      </c>
      <c r="BC681" s="35">
        <f>+Tabla3[[#This Row],[FECHA TERMINACION
(INICIAL)]]-Tabla3[[#This Row],[FECHA INICIO]]</f>
        <v>303</v>
      </c>
      <c r="BD681" s="65">
        <f>+Tabla3[[#This Row],[PLAZO DE EJECUCIÓN EN DÍAS (INICIAL)]]/30</f>
        <v>10.1</v>
      </c>
      <c r="BE681" t="s">
        <v>2529</v>
      </c>
      <c r="BF681" s="29">
        <f>+[1]BD_2!E684</f>
        <v>0</v>
      </c>
      <c r="BG681" s="29">
        <f>[1]BD_2!BA684</f>
        <v>0</v>
      </c>
      <c r="BH681" s="23">
        <f>[1]BD_2!CF684</f>
        <v>0</v>
      </c>
      <c r="BI681" s="23">
        <f>+COUNTIF(Tabla3[[#This Row],[VALOR REDUCIDO]:[TOTAL TIEMPO PRORROGADO EN DÍAS
]],"&lt;&gt;0")</f>
        <v>0</v>
      </c>
      <c r="BJ681" s="23" t="str">
        <f>+[1]BD_2!CG684</f>
        <v>2 NO</v>
      </c>
      <c r="BK681" s="26" t="str">
        <f>[1]BD_2!CL684</f>
        <v>2 NO</v>
      </c>
      <c r="BL681" s="23" t="s">
        <v>98</v>
      </c>
      <c r="BM681">
        <f t="shared" si="54"/>
        <v>303</v>
      </c>
      <c r="BN681" s="36">
        <f t="shared" si="55"/>
        <v>45342</v>
      </c>
      <c r="BO681" s="36">
        <f t="shared" si="56"/>
        <v>45645</v>
      </c>
      <c r="BP681" s="37" t="e">
        <f>IF(((#REF!-$BN681)/($BO681-$BN681))&gt;=100%,100%,((#REF!-$BN681)/($BO681-$BN681)))</f>
        <v>#REF!</v>
      </c>
      <c r="BQ681" s="29">
        <f t="shared" si="52"/>
        <v>62500000</v>
      </c>
      <c r="BR681" s="23" t="e">
        <f>+IF(BK681="1 SI","FINALIZADO",IF($BO681&lt;=#REF!,"FINALIZADO","EJECUCIÓN"))</f>
        <v>#REF!</v>
      </c>
      <c r="BS681" s="23">
        <v>62500000</v>
      </c>
      <c r="BT681" s="23">
        <f>+Tabla3[[#This Row],[VALOR TOTAL DE CONTRATO (ANTES DE LIQUIDACIÓN - LIBERACIÓN DE SALDOS)]]-Tabla3[[#This Row],[RECURSO TOTALES DESEMBOLSADOS]]</f>
        <v>0</v>
      </c>
      <c r="BU681" s="66"/>
      <c r="BW681" s="23" t="s">
        <v>98</v>
      </c>
      <c r="BX681" s="23" t="str">
        <f t="shared" si="53"/>
        <v>febrero</v>
      </c>
      <c r="BY681" s="23" t="s">
        <v>113</v>
      </c>
      <c r="BZ681" s="23" t="s">
        <v>113</v>
      </c>
      <c r="CA681" s="23" t="s">
        <v>113</v>
      </c>
      <c r="CB681" t="s">
        <v>117</v>
      </c>
      <c r="CC681" t="s">
        <v>118</v>
      </c>
    </row>
    <row r="682" spans="1:81" x14ac:dyDescent="0.25">
      <c r="A682" s="23">
        <v>2024</v>
      </c>
      <c r="B682" s="25">
        <v>646</v>
      </c>
      <c r="C682" s="23" t="s">
        <v>87</v>
      </c>
      <c r="D682" t="s">
        <v>88</v>
      </c>
      <c r="E682" t="s">
        <v>89</v>
      </c>
      <c r="F682" t="s">
        <v>90</v>
      </c>
      <c r="G682" t="s">
        <v>91</v>
      </c>
      <c r="H682" s="23" t="s">
        <v>92</v>
      </c>
      <c r="I682" s="23" t="s">
        <v>119</v>
      </c>
      <c r="J682" t="s">
        <v>4876</v>
      </c>
      <c r="K682" s="23" t="s">
        <v>95</v>
      </c>
      <c r="L682" s="59" t="s">
        <v>358</v>
      </c>
      <c r="M682" s="28" t="s">
        <v>4877</v>
      </c>
      <c r="N682" s="23"/>
      <c r="O682" s="23" t="s">
        <v>98</v>
      </c>
      <c r="P682" s="20" t="s">
        <v>1514</v>
      </c>
      <c r="Q682" s="20" t="s">
        <v>1514</v>
      </c>
      <c r="R682" t="s">
        <v>4878</v>
      </c>
      <c r="S682" t="s">
        <v>4879</v>
      </c>
      <c r="T682" t="s">
        <v>4880</v>
      </c>
      <c r="U682" s="29">
        <v>80083333</v>
      </c>
      <c r="V682" s="29">
        <v>80083333</v>
      </c>
      <c r="W682" s="60">
        <v>7750000</v>
      </c>
      <c r="X682" s="60">
        <v>0</v>
      </c>
      <c r="Y682" s="23" t="s">
        <v>104</v>
      </c>
      <c r="Z682" t="s">
        <v>98</v>
      </c>
      <c r="AA682" t="s">
        <v>105</v>
      </c>
      <c r="AB682" s="30">
        <f>+Tabla3[[#This Row],[VALOR DEL CONTRATO
(EN NUMEROS)]]-Tabla3[[#This Row],[VALOR RECURSOS (MADS/FONAM)]]</f>
        <v>0</v>
      </c>
      <c r="AC682" s="30"/>
      <c r="AD682" s="30"/>
      <c r="AE682" s="24">
        <v>9024</v>
      </c>
      <c r="AF682" s="61">
        <v>45300</v>
      </c>
      <c r="AG682">
        <v>111524</v>
      </c>
      <c r="AH682" s="53">
        <v>45343</v>
      </c>
      <c r="AI682" s="32" t="s">
        <v>106</v>
      </c>
      <c r="AJ682" t="s">
        <v>1556</v>
      </c>
      <c r="AK682" s="33"/>
      <c r="AL682" t="s">
        <v>98</v>
      </c>
      <c r="AM682" s="26">
        <v>45341</v>
      </c>
      <c r="AN682" s="23" t="s">
        <v>108</v>
      </c>
      <c r="AO682" s="23" t="s">
        <v>108</v>
      </c>
      <c r="AP682" t="s">
        <v>109</v>
      </c>
      <c r="AQ682" t="s">
        <v>2333</v>
      </c>
      <c r="AR682" t="s">
        <v>2334</v>
      </c>
      <c r="AS682" t="s">
        <v>1514</v>
      </c>
      <c r="AT682" s="23">
        <v>80111600</v>
      </c>
      <c r="AU682" s="41" t="s">
        <v>4881</v>
      </c>
      <c r="AV682" s="23" t="s">
        <v>113</v>
      </c>
      <c r="AW682" s="20" t="s">
        <v>114</v>
      </c>
      <c r="AX682" s="53">
        <v>45341</v>
      </c>
      <c r="AY682" s="23" t="s">
        <v>115</v>
      </c>
      <c r="AZ682" s="53">
        <v>45341</v>
      </c>
      <c r="BA682" s="26">
        <v>45343</v>
      </c>
      <c r="BB682" s="62">
        <v>45656</v>
      </c>
      <c r="BC682" s="35">
        <f>+Tabla3[[#This Row],[FECHA TERMINACION
(INICIAL)]]-Tabla3[[#This Row],[FECHA INICIO]]</f>
        <v>313</v>
      </c>
      <c r="BD682" s="65">
        <f>+Tabla3[[#This Row],[PLAZO DE EJECUCIÓN EN DÍAS (INICIAL)]]/30</f>
        <v>10.433333333333334</v>
      </c>
      <c r="BE682" t="s">
        <v>4882</v>
      </c>
      <c r="BF682" s="29">
        <f>+[1]BD_2!E685</f>
        <v>0</v>
      </c>
      <c r="BG682" s="29">
        <f>[1]BD_2!BA685</f>
        <v>0</v>
      </c>
      <c r="BH682" s="23">
        <f>[1]BD_2!CF685</f>
        <v>0</v>
      </c>
      <c r="BI682" s="23">
        <f>+COUNTIF(Tabla3[[#This Row],[VALOR REDUCIDO]:[TOTAL TIEMPO PRORROGADO EN DÍAS
]],"&lt;&gt;0")</f>
        <v>0</v>
      </c>
      <c r="BJ682" s="23" t="str">
        <f>+[1]BD_2!CG685</f>
        <v>2 NO</v>
      </c>
      <c r="BK682" s="26" t="str">
        <f>[1]BD_2!CL685</f>
        <v>2 NO</v>
      </c>
      <c r="BL682" s="23" t="s">
        <v>98</v>
      </c>
      <c r="BM682">
        <f t="shared" si="54"/>
        <v>313</v>
      </c>
      <c r="BN682" s="36">
        <f t="shared" si="55"/>
        <v>45343</v>
      </c>
      <c r="BO682" s="36">
        <f t="shared" si="56"/>
        <v>45656</v>
      </c>
      <c r="BP682" s="37" t="e">
        <f>IF(((#REF!-$BN682)/($BO682-$BN682))&gt;=100%,100%,((#REF!-$BN682)/($BO682-$BN682)))</f>
        <v>#REF!</v>
      </c>
      <c r="BQ682" s="29">
        <f t="shared" si="52"/>
        <v>80083333</v>
      </c>
      <c r="BR682" s="23" t="e">
        <f>+IF(BK682="1 SI","FINALIZADO",IF($BO682&lt;=#REF!,"FINALIZADO","EJECUCIÓN"))</f>
        <v>#REF!</v>
      </c>
      <c r="BS682" s="23">
        <v>80083333</v>
      </c>
      <c r="BT682" s="23">
        <f>+Tabla3[[#This Row],[VALOR TOTAL DE CONTRATO (ANTES DE LIQUIDACIÓN - LIBERACIÓN DE SALDOS)]]-Tabla3[[#This Row],[RECURSO TOTALES DESEMBOLSADOS]]</f>
        <v>0</v>
      </c>
      <c r="BU682" s="66"/>
      <c r="BW682" s="23" t="s">
        <v>98</v>
      </c>
      <c r="BX682" s="23" t="str">
        <f t="shared" si="53"/>
        <v>febrero</v>
      </c>
      <c r="BY682" s="23" t="s">
        <v>113</v>
      </c>
      <c r="BZ682" s="23" t="s">
        <v>113</v>
      </c>
      <c r="CA682" s="23" t="s">
        <v>113</v>
      </c>
      <c r="CB682" t="s">
        <v>117</v>
      </c>
      <c r="CC682" t="s">
        <v>118</v>
      </c>
    </row>
    <row r="683" spans="1:81" x14ac:dyDescent="0.25">
      <c r="A683" s="23">
        <v>2024</v>
      </c>
      <c r="B683" s="25">
        <v>647</v>
      </c>
      <c r="C683" s="23" t="s">
        <v>87</v>
      </c>
      <c r="D683" t="s">
        <v>88</v>
      </c>
      <c r="E683" t="s">
        <v>89</v>
      </c>
      <c r="F683" t="s">
        <v>90</v>
      </c>
      <c r="G683" t="s">
        <v>91</v>
      </c>
      <c r="H683" s="23" t="s">
        <v>92</v>
      </c>
      <c r="I683" s="23" t="s">
        <v>119</v>
      </c>
      <c r="J683" t="s">
        <v>4883</v>
      </c>
      <c r="K683" s="23" t="s">
        <v>95</v>
      </c>
      <c r="L683" s="59" t="s">
        <v>4884</v>
      </c>
      <c r="M683" s="28" t="s">
        <v>4885</v>
      </c>
      <c r="N683" s="23"/>
      <c r="O683" s="23" t="s">
        <v>98</v>
      </c>
      <c r="P683" s="20" t="s">
        <v>1552</v>
      </c>
      <c r="Q683" s="20" t="s">
        <v>1552</v>
      </c>
      <c r="R683" t="s">
        <v>4886</v>
      </c>
      <c r="S683" t="s">
        <v>4887</v>
      </c>
      <c r="T683" t="s">
        <v>2237</v>
      </c>
      <c r="U683" s="29">
        <v>80000000</v>
      </c>
      <c r="V683" s="29">
        <v>80000000</v>
      </c>
      <c r="W683" s="60">
        <v>10000000</v>
      </c>
      <c r="X683" s="60">
        <v>0</v>
      </c>
      <c r="Y683" s="23" t="s">
        <v>104</v>
      </c>
      <c r="Z683" t="s">
        <v>98</v>
      </c>
      <c r="AA683" t="s">
        <v>105</v>
      </c>
      <c r="AB683" s="30">
        <f>+Tabla3[[#This Row],[VALOR DEL CONTRATO
(EN NUMEROS)]]-Tabla3[[#This Row],[VALOR RECURSOS (MADS/FONAM)]]</f>
        <v>0</v>
      </c>
      <c r="AC683" s="30"/>
      <c r="AD683" s="30"/>
      <c r="AE683" s="24">
        <v>7724</v>
      </c>
      <c r="AF683" s="61">
        <v>45295</v>
      </c>
      <c r="AG683">
        <v>103924</v>
      </c>
      <c r="AH683" s="53">
        <v>45341</v>
      </c>
      <c r="AI683" s="32" t="s">
        <v>106</v>
      </c>
      <c r="AJ683" t="s">
        <v>1556</v>
      </c>
      <c r="AK683" s="33"/>
      <c r="AL683" t="s">
        <v>98</v>
      </c>
      <c r="AM683" s="26">
        <v>45337</v>
      </c>
      <c r="AN683" s="23" t="s">
        <v>108</v>
      </c>
      <c r="AO683" s="23" t="s">
        <v>108</v>
      </c>
      <c r="AP683" t="s">
        <v>109</v>
      </c>
      <c r="AQ683" t="s">
        <v>2229</v>
      </c>
      <c r="AR683" t="s">
        <v>2230</v>
      </c>
      <c r="AS683" t="s">
        <v>1552</v>
      </c>
      <c r="AT683" s="23">
        <v>80111600</v>
      </c>
      <c r="AU683" s="20" t="s">
        <v>4888</v>
      </c>
      <c r="AV683" s="23" t="s">
        <v>113</v>
      </c>
      <c r="AW683" s="20" t="s">
        <v>114</v>
      </c>
      <c r="AX683" s="53">
        <v>45338</v>
      </c>
      <c r="AY683" s="23" t="s">
        <v>144</v>
      </c>
      <c r="AZ683" s="53">
        <v>45338</v>
      </c>
      <c r="BA683" s="26">
        <v>45341</v>
      </c>
      <c r="BB683" s="62">
        <v>45583</v>
      </c>
      <c r="BC683" s="35">
        <f>+Tabla3[[#This Row],[FECHA TERMINACION
(INICIAL)]]-Tabla3[[#This Row],[FECHA INICIO]]</f>
        <v>242</v>
      </c>
      <c r="BD683" s="65">
        <f>+Tabla3[[#This Row],[PLAZO DE EJECUCIÓN EN DÍAS (INICIAL)]]/30</f>
        <v>8.0666666666666664</v>
      </c>
      <c r="BE683" t="s">
        <v>1560</v>
      </c>
      <c r="BF683" s="29">
        <f>+[1]BD_2!E686</f>
        <v>0</v>
      </c>
      <c r="BG683" s="29">
        <f>[1]BD_2!BA686</f>
        <v>20666667</v>
      </c>
      <c r="BH683" s="23">
        <f>[1]BD_2!CF686</f>
        <v>63</v>
      </c>
      <c r="BI683" s="23">
        <f>+COUNTIF(Tabla3[[#This Row],[VALOR REDUCIDO]:[TOTAL TIEMPO PRORROGADO EN DÍAS
]],"&lt;&gt;0")</f>
        <v>2</v>
      </c>
      <c r="BJ683" s="23" t="str">
        <f>+[1]BD_2!CG686</f>
        <v>2 NO</v>
      </c>
      <c r="BK683" s="26" t="str">
        <f>[1]BD_2!CL686</f>
        <v>2 NO</v>
      </c>
      <c r="BL683" s="23" t="s">
        <v>98</v>
      </c>
      <c r="BM683">
        <f t="shared" si="54"/>
        <v>305</v>
      </c>
      <c r="BN683" s="36">
        <f t="shared" si="55"/>
        <v>45341</v>
      </c>
      <c r="BO683" s="36">
        <f t="shared" si="56"/>
        <v>45646</v>
      </c>
      <c r="BP683" s="37" t="e">
        <f>IF(((#REF!-$BN683)/($BO683-$BN683))&gt;=100%,100%,((#REF!-$BN683)/($BO683-$BN683)))</f>
        <v>#REF!</v>
      </c>
      <c r="BQ683" s="29">
        <f t="shared" si="52"/>
        <v>100666667</v>
      </c>
      <c r="BR683" s="23" t="e">
        <f>+IF(BK683="1 SI","FINALIZADO",IF($BO683&lt;=#REF!,"FINALIZADO","EJECUCIÓN"))</f>
        <v>#REF!</v>
      </c>
      <c r="BS683" s="23">
        <v>100666667</v>
      </c>
      <c r="BT683" s="23">
        <f>+Tabla3[[#This Row],[VALOR TOTAL DE CONTRATO (ANTES DE LIQUIDACIÓN - LIBERACIÓN DE SALDOS)]]-Tabla3[[#This Row],[RECURSO TOTALES DESEMBOLSADOS]]</f>
        <v>0</v>
      </c>
      <c r="BU683" s="66"/>
      <c r="BW683" s="23" t="s">
        <v>98</v>
      </c>
      <c r="BX683" s="23" t="str">
        <f t="shared" si="53"/>
        <v>febrero</v>
      </c>
      <c r="BY683" s="23" t="s">
        <v>113</v>
      </c>
      <c r="BZ683" s="23" t="s">
        <v>113</v>
      </c>
      <c r="CA683" s="23" t="s">
        <v>113</v>
      </c>
      <c r="CB683" t="s">
        <v>117</v>
      </c>
      <c r="CC683" t="s">
        <v>118</v>
      </c>
    </row>
    <row r="684" spans="1:81" x14ac:dyDescent="0.25">
      <c r="A684" s="23">
        <v>2024</v>
      </c>
      <c r="B684" s="25">
        <v>648</v>
      </c>
      <c r="C684" s="23" t="s">
        <v>87</v>
      </c>
      <c r="D684" t="s">
        <v>88</v>
      </c>
      <c r="E684" t="s">
        <v>89</v>
      </c>
      <c r="F684" t="s">
        <v>90</v>
      </c>
      <c r="G684" t="s">
        <v>91</v>
      </c>
      <c r="H684" s="23" t="s">
        <v>92</v>
      </c>
      <c r="I684" s="23" t="s">
        <v>119</v>
      </c>
      <c r="J684" t="s">
        <v>4889</v>
      </c>
      <c r="K684" s="23" t="s">
        <v>95</v>
      </c>
      <c r="L684" s="59" t="s">
        <v>1162</v>
      </c>
      <c r="M684" s="28" t="s">
        <v>4890</v>
      </c>
      <c r="N684" s="23"/>
      <c r="O684" s="23" t="s">
        <v>98</v>
      </c>
      <c r="P684" s="20" t="s">
        <v>335</v>
      </c>
      <c r="Q684" s="20" t="s">
        <v>335</v>
      </c>
      <c r="R684" t="s">
        <v>4891</v>
      </c>
      <c r="S684" t="s">
        <v>4892</v>
      </c>
      <c r="T684" t="s">
        <v>4893</v>
      </c>
      <c r="U684" s="29">
        <v>111833333</v>
      </c>
      <c r="V684" s="29">
        <v>111833333</v>
      </c>
      <c r="W684" s="60">
        <v>11000000</v>
      </c>
      <c r="X684" s="60">
        <v>0</v>
      </c>
      <c r="Y684" s="23" t="s">
        <v>104</v>
      </c>
      <c r="Z684" t="s">
        <v>98</v>
      </c>
      <c r="AA684" t="s">
        <v>105</v>
      </c>
      <c r="AB684" s="30">
        <f>+Tabla3[[#This Row],[VALOR DEL CONTRATO
(EN NUMEROS)]]-Tabla3[[#This Row],[VALOR RECURSOS (MADS/FONAM)]]</f>
        <v>0</v>
      </c>
      <c r="AC684" s="30"/>
      <c r="AD684" s="30"/>
      <c r="AE684" s="24">
        <v>4224</v>
      </c>
      <c r="AF684" s="61">
        <v>45294</v>
      </c>
      <c r="AG684">
        <v>105524</v>
      </c>
      <c r="AH684" s="53">
        <v>45342</v>
      </c>
      <c r="AI684" s="32" t="s">
        <v>106</v>
      </c>
      <c r="AJ684" t="s">
        <v>339</v>
      </c>
      <c r="AK684" s="33"/>
      <c r="AL684" t="s">
        <v>98</v>
      </c>
      <c r="AM684" s="26">
        <v>45338</v>
      </c>
      <c r="AN684" s="23" t="s">
        <v>108</v>
      </c>
      <c r="AO684" s="23" t="s">
        <v>108</v>
      </c>
      <c r="AP684" t="s">
        <v>109</v>
      </c>
      <c r="AQ684" t="s">
        <v>340</v>
      </c>
      <c r="AR684" t="s">
        <v>341</v>
      </c>
      <c r="AS684" t="s">
        <v>342</v>
      </c>
      <c r="AT684" s="23">
        <v>80111600</v>
      </c>
      <c r="AU684" s="20" t="s">
        <v>4894</v>
      </c>
      <c r="AV684" s="23" t="s">
        <v>113</v>
      </c>
      <c r="AW684" s="20" t="s">
        <v>114</v>
      </c>
      <c r="AX684" s="53">
        <v>45341</v>
      </c>
      <c r="AY684" s="23" t="s">
        <v>144</v>
      </c>
      <c r="AZ684" s="53">
        <v>45341</v>
      </c>
      <c r="BA684" s="26">
        <v>45342</v>
      </c>
      <c r="BB684" s="62">
        <v>45650</v>
      </c>
      <c r="BC684" s="35">
        <f>+Tabla3[[#This Row],[FECHA TERMINACION
(INICIAL)]]-Tabla3[[#This Row],[FECHA INICIO]]</f>
        <v>308</v>
      </c>
      <c r="BD684" s="65">
        <f>+Tabla3[[#This Row],[PLAZO DE EJECUCIÓN EN DÍAS (INICIAL)]]/30</f>
        <v>10.266666666666667</v>
      </c>
      <c r="BE684" t="s">
        <v>4895</v>
      </c>
      <c r="BF684" s="29">
        <f>+[1]BD_2!E687</f>
        <v>0</v>
      </c>
      <c r="BG684" s="29">
        <f>[1]BD_2!BA687</f>
        <v>0</v>
      </c>
      <c r="BH684" s="23">
        <f>[1]BD_2!CF687</f>
        <v>0</v>
      </c>
      <c r="BI684" s="23">
        <f>+COUNTIF(Tabla3[[#This Row],[VALOR REDUCIDO]:[TOTAL TIEMPO PRORROGADO EN DÍAS
]],"&lt;&gt;0")</f>
        <v>0</v>
      </c>
      <c r="BJ684" s="23" t="str">
        <f>+[1]BD_2!CG687</f>
        <v>2 NO</v>
      </c>
      <c r="BK684" s="26" t="str">
        <f>[1]BD_2!CL687</f>
        <v>2 NO</v>
      </c>
      <c r="BL684" s="23" t="s">
        <v>98</v>
      </c>
      <c r="BM684">
        <f t="shared" si="54"/>
        <v>308</v>
      </c>
      <c r="BN684" s="36">
        <f t="shared" si="55"/>
        <v>45342</v>
      </c>
      <c r="BO684" s="36">
        <f t="shared" si="56"/>
        <v>45650</v>
      </c>
      <c r="BP684" s="37" t="e">
        <f>IF(((#REF!-$BN684)/($BO684-$BN684))&gt;=100%,100%,((#REF!-$BN684)/($BO684-$BN684)))</f>
        <v>#REF!</v>
      </c>
      <c r="BQ684" s="29">
        <f t="shared" si="52"/>
        <v>111833333</v>
      </c>
      <c r="BR684" s="23" t="e">
        <f>+IF(BK684="1 SI","FINALIZADO",IF($BO684&lt;=#REF!,"FINALIZADO","EJECUCIÓN"))</f>
        <v>#REF!</v>
      </c>
      <c r="BS684" s="23">
        <v>111833333</v>
      </c>
      <c r="BT684" s="23">
        <f>+Tabla3[[#This Row],[VALOR TOTAL DE CONTRATO (ANTES DE LIQUIDACIÓN - LIBERACIÓN DE SALDOS)]]-Tabla3[[#This Row],[RECURSO TOTALES DESEMBOLSADOS]]</f>
        <v>0</v>
      </c>
      <c r="BU684" s="66"/>
      <c r="BW684" s="23" t="s">
        <v>98</v>
      </c>
      <c r="BX684" s="23" t="str">
        <f t="shared" si="53"/>
        <v>febrero</v>
      </c>
      <c r="BY684" s="23" t="s">
        <v>113</v>
      </c>
      <c r="BZ684" s="23" t="s">
        <v>113</v>
      </c>
      <c r="CA684" s="23" t="s">
        <v>113</v>
      </c>
      <c r="CB684" t="s">
        <v>117</v>
      </c>
      <c r="CC684" t="s">
        <v>118</v>
      </c>
    </row>
    <row r="685" spans="1:81" x14ac:dyDescent="0.25">
      <c r="A685" s="23">
        <v>2024</v>
      </c>
      <c r="B685" s="25">
        <v>649</v>
      </c>
      <c r="C685" s="23" t="s">
        <v>87</v>
      </c>
      <c r="D685" t="s">
        <v>88</v>
      </c>
      <c r="E685" t="s">
        <v>89</v>
      </c>
      <c r="F685" t="s">
        <v>90</v>
      </c>
      <c r="G685" t="s">
        <v>91</v>
      </c>
      <c r="H685" s="23" t="s">
        <v>92</v>
      </c>
      <c r="I685" s="23" t="s">
        <v>119</v>
      </c>
      <c r="J685" t="s">
        <v>4896</v>
      </c>
      <c r="K685" s="23" t="s">
        <v>95</v>
      </c>
      <c r="L685" s="59" t="s">
        <v>4897</v>
      </c>
      <c r="M685" s="28" t="s">
        <v>4898</v>
      </c>
      <c r="N685" s="23"/>
      <c r="O685" s="23" t="s">
        <v>98</v>
      </c>
      <c r="P685" s="20" t="s">
        <v>1552</v>
      </c>
      <c r="Q685" s="20" t="s">
        <v>1552</v>
      </c>
      <c r="R685" t="s">
        <v>4899</v>
      </c>
      <c r="S685" t="s">
        <v>4900</v>
      </c>
      <c r="T685" t="s">
        <v>2237</v>
      </c>
      <c r="U685" s="29">
        <v>80000000</v>
      </c>
      <c r="V685" s="29">
        <v>80000000</v>
      </c>
      <c r="W685" s="60">
        <v>10000000</v>
      </c>
      <c r="X685" s="60">
        <v>0</v>
      </c>
      <c r="Y685" s="23" t="s">
        <v>104</v>
      </c>
      <c r="Z685" t="s">
        <v>98</v>
      </c>
      <c r="AA685" t="s">
        <v>105</v>
      </c>
      <c r="AB685" s="30">
        <f>+Tabla3[[#This Row],[VALOR DEL CONTRATO
(EN NUMEROS)]]-Tabla3[[#This Row],[VALOR RECURSOS (MADS/FONAM)]]</f>
        <v>0</v>
      </c>
      <c r="AC685" s="30"/>
      <c r="AD685" s="30"/>
      <c r="AE685" s="24">
        <v>7724</v>
      </c>
      <c r="AF685" s="61">
        <v>45295</v>
      </c>
      <c r="AG685">
        <v>106124</v>
      </c>
      <c r="AH685" s="53">
        <v>45342</v>
      </c>
      <c r="AI685" s="32" t="s">
        <v>106</v>
      </c>
      <c r="AK685" s="33"/>
      <c r="AL685" t="s">
        <v>98</v>
      </c>
      <c r="AM685" s="26">
        <v>45337</v>
      </c>
      <c r="AN685" s="23" t="s">
        <v>108</v>
      </c>
      <c r="AO685" s="23" t="s">
        <v>108</v>
      </c>
      <c r="AP685" t="s">
        <v>109</v>
      </c>
      <c r="AQ685" t="s">
        <v>2229</v>
      </c>
      <c r="AR685" t="s">
        <v>2230</v>
      </c>
      <c r="AS685" t="s">
        <v>1552</v>
      </c>
      <c r="AT685" s="23">
        <v>80111600</v>
      </c>
      <c r="AU685" s="20" t="s">
        <v>4901</v>
      </c>
      <c r="AV685" s="23" t="s">
        <v>113</v>
      </c>
      <c r="AW685" s="20" t="s">
        <v>114</v>
      </c>
      <c r="AX685" s="53">
        <v>45338</v>
      </c>
      <c r="AY685" s="23" t="s">
        <v>144</v>
      </c>
      <c r="AZ685" s="53">
        <v>45338</v>
      </c>
      <c r="BA685" s="26">
        <v>45342</v>
      </c>
      <c r="BB685" s="62">
        <v>45584</v>
      </c>
      <c r="BC685" s="35">
        <f>+Tabla3[[#This Row],[FECHA TERMINACION
(INICIAL)]]-Tabla3[[#This Row],[FECHA INICIO]]</f>
        <v>242</v>
      </c>
      <c r="BD685" s="65">
        <f>+Tabla3[[#This Row],[PLAZO DE EJECUCIÓN EN DÍAS (INICIAL)]]/30</f>
        <v>8.0666666666666664</v>
      </c>
      <c r="BE685" t="s">
        <v>4902</v>
      </c>
      <c r="BF685" s="29">
        <f>+[1]BD_2!E688</f>
        <v>0</v>
      </c>
      <c r="BG685" s="29">
        <f>[1]BD_2!BA688</f>
        <v>20333334</v>
      </c>
      <c r="BH685" s="23">
        <f>[1]BD_2!CF688</f>
        <v>62</v>
      </c>
      <c r="BI685" s="23">
        <f>+COUNTIF(Tabla3[[#This Row],[VALOR REDUCIDO]:[TOTAL TIEMPO PRORROGADO EN DÍAS
]],"&lt;&gt;0")</f>
        <v>2</v>
      </c>
      <c r="BJ685" s="23" t="str">
        <f>+[1]BD_2!CG688</f>
        <v>2 NO</v>
      </c>
      <c r="BK685" s="26" t="str">
        <f>[1]BD_2!CL688</f>
        <v>2 NO</v>
      </c>
      <c r="BL685" s="23" t="s">
        <v>98</v>
      </c>
      <c r="BM685">
        <f t="shared" si="54"/>
        <v>304</v>
      </c>
      <c r="BN685" s="36">
        <f t="shared" si="55"/>
        <v>45342</v>
      </c>
      <c r="BO685" s="36">
        <f t="shared" si="56"/>
        <v>45646</v>
      </c>
      <c r="BP685" s="37" t="e">
        <f>IF(((#REF!-$BN685)/($BO685-$BN685))&gt;=100%,100%,((#REF!-$BN685)/($BO685-$BN685)))</f>
        <v>#REF!</v>
      </c>
      <c r="BQ685" s="29">
        <f t="shared" si="52"/>
        <v>100333334</v>
      </c>
      <c r="BR685" s="23" t="e">
        <f>+IF(BK685="1 SI","FINALIZADO",IF($BO685&lt;=#REF!,"FINALIZADO","EJECUCIÓN"))</f>
        <v>#REF!</v>
      </c>
      <c r="BS685" s="23">
        <v>100333334</v>
      </c>
      <c r="BT685" s="23">
        <f>+Tabla3[[#This Row],[VALOR TOTAL DE CONTRATO (ANTES DE LIQUIDACIÓN - LIBERACIÓN DE SALDOS)]]-Tabla3[[#This Row],[RECURSO TOTALES DESEMBOLSADOS]]</f>
        <v>0</v>
      </c>
      <c r="BU685" s="66"/>
      <c r="BW685" s="23" t="s">
        <v>98</v>
      </c>
      <c r="BX685" s="23" t="str">
        <f t="shared" si="53"/>
        <v>febrero</v>
      </c>
      <c r="BY685" s="23" t="s">
        <v>113</v>
      </c>
      <c r="BZ685" s="23" t="s">
        <v>113</v>
      </c>
      <c r="CA685" s="23" t="s">
        <v>113</v>
      </c>
      <c r="CB685" t="s">
        <v>117</v>
      </c>
      <c r="CC685" t="s">
        <v>118</v>
      </c>
    </row>
    <row r="686" spans="1:81" x14ac:dyDescent="0.25">
      <c r="A686" s="23">
        <v>2024</v>
      </c>
      <c r="B686" s="25">
        <v>650</v>
      </c>
      <c r="C686" s="23" t="s">
        <v>87</v>
      </c>
      <c r="D686" t="s">
        <v>88</v>
      </c>
      <c r="E686" t="s">
        <v>89</v>
      </c>
      <c r="F686" t="s">
        <v>90</v>
      </c>
      <c r="G686" t="s">
        <v>91</v>
      </c>
      <c r="H686" s="23" t="s">
        <v>92</v>
      </c>
      <c r="I686" s="23" t="s">
        <v>119</v>
      </c>
      <c r="J686" t="s">
        <v>4903</v>
      </c>
      <c r="K686" s="23" t="s">
        <v>95</v>
      </c>
      <c r="L686" s="20" t="s">
        <v>121</v>
      </c>
      <c r="M686" s="28" t="s">
        <v>4904</v>
      </c>
      <c r="N686" s="23"/>
      <c r="O686" s="23" t="s">
        <v>98</v>
      </c>
      <c r="P686" s="20" t="s">
        <v>764</v>
      </c>
      <c r="Q686" s="20" t="s">
        <v>764</v>
      </c>
      <c r="R686" t="s">
        <v>2112</v>
      </c>
      <c r="S686" t="s">
        <v>4905</v>
      </c>
      <c r="T686" t="s">
        <v>4906</v>
      </c>
      <c r="U686" s="29">
        <v>90000000</v>
      </c>
      <c r="V686" s="29">
        <v>90000000</v>
      </c>
      <c r="W686" s="60">
        <v>9000000</v>
      </c>
      <c r="X686" s="60">
        <v>0</v>
      </c>
      <c r="Y686" s="23" t="s">
        <v>104</v>
      </c>
      <c r="Z686" t="s">
        <v>98</v>
      </c>
      <c r="AA686" t="s">
        <v>105</v>
      </c>
      <c r="AB686" s="30">
        <f>+Tabla3[[#This Row],[VALOR DEL CONTRATO
(EN NUMEROS)]]-Tabla3[[#This Row],[VALOR RECURSOS (MADS/FONAM)]]</f>
        <v>0</v>
      </c>
      <c r="AC686" s="30"/>
      <c r="AD686" s="30"/>
      <c r="AE686" s="24">
        <v>6824</v>
      </c>
      <c r="AF686" s="61">
        <v>45295</v>
      </c>
      <c r="AG686">
        <v>107824</v>
      </c>
      <c r="AH686" s="53">
        <v>45342</v>
      </c>
      <c r="AI686" s="32" t="s">
        <v>106</v>
      </c>
      <c r="AJ686" t="s">
        <v>768</v>
      </c>
      <c r="AK686" s="33"/>
      <c r="AL686" t="s">
        <v>98</v>
      </c>
      <c r="AM686" s="26">
        <v>45338</v>
      </c>
      <c r="AN686" s="23" t="s">
        <v>108</v>
      </c>
      <c r="AO686" s="23" t="s">
        <v>108</v>
      </c>
      <c r="AP686" t="s">
        <v>109</v>
      </c>
      <c r="AQ686" t="s">
        <v>769</v>
      </c>
      <c r="AR686" t="s">
        <v>770</v>
      </c>
      <c r="AS686" t="s">
        <v>771</v>
      </c>
      <c r="AT686" s="23">
        <v>80111600</v>
      </c>
      <c r="AU686" s="20" t="s">
        <v>4907</v>
      </c>
      <c r="AV686" s="23" t="s">
        <v>113</v>
      </c>
      <c r="AW686" s="20" t="s">
        <v>114</v>
      </c>
      <c r="AX686" s="53">
        <v>45341</v>
      </c>
      <c r="AY686" s="23" t="s">
        <v>115</v>
      </c>
      <c r="AZ686" s="53">
        <v>45341</v>
      </c>
      <c r="BA686" s="26">
        <v>45342</v>
      </c>
      <c r="BB686" s="62">
        <v>45645</v>
      </c>
      <c r="BC686" s="35">
        <f>+Tabla3[[#This Row],[FECHA TERMINACION
(INICIAL)]]-Tabla3[[#This Row],[FECHA INICIO]]</f>
        <v>303</v>
      </c>
      <c r="BD686" s="65">
        <f>+Tabla3[[#This Row],[PLAZO DE EJECUCIÓN EN DÍAS (INICIAL)]]/30</f>
        <v>10.1</v>
      </c>
      <c r="BE686" t="s">
        <v>4908</v>
      </c>
      <c r="BF686" s="29">
        <f>+[1]BD_2!E689</f>
        <v>0</v>
      </c>
      <c r="BG686" s="29">
        <f>[1]BD_2!BA689</f>
        <v>0</v>
      </c>
      <c r="BH686" s="23">
        <f>[1]BD_2!CF689</f>
        <v>0</v>
      </c>
      <c r="BI686" s="23">
        <f>+COUNTIF(Tabla3[[#This Row],[VALOR REDUCIDO]:[TOTAL TIEMPO PRORROGADO EN DÍAS
]],"&lt;&gt;0")</f>
        <v>0</v>
      </c>
      <c r="BJ686" s="23" t="str">
        <f>+[1]BD_2!CG689</f>
        <v>2 NO</v>
      </c>
      <c r="BK686" s="26" t="str">
        <f>[1]BD_2!CL689</f>
        <v>2 NO</v>
      </c>
      <c r="BL686" s="23" t="s">
        <v>98</v>
      </c>
      <c r="BM686">
        <f t="shared" si="54"/>
        <v>303</v>
      </c>
      <c r="BN686" s="36">
        <f t="shared" si="55"/>
        <v>45342</v>
      </c>
      <c r="BO686" s="36">
        <f t="shared" si="56"/>
        <v>45645</v>
      </c>
      <c r="BP686" s="37" t="e">
        <f>IF(((#REF!-$BN686)/($BO686-$BN686))&gt;=100%,100%,((#REF!-$BN686)/($BO686-$BN686)))</f>
        <v>#REF!</v>
      </c>
      <c r="BQ686" s="29">
        <f t="shared" si="52"/>
        <v>90000000</v>
      </c>
      <c r="BR686" s="23" t="e">
        <f>+IF(BK686="1 SI","FINALIZADO",IF($BO686&lt;=#REF!,"FINALIZADO","EJECUCIÓN"))</f>
        <v>#REF!</v>
      </c>
      <c r="BS686" s="23">
        <v>90000000</v>
      </c>
      <c r="BT686" s="23">
        <f>+Tabla3[[#This Row],[VALOR TOTAL DE CONTRATO (ANTES DE LIQUIDACIÓN - LIBERACIÓN DE SALDOS)]]-Tabla3[[#This Row],[RECURSO TOTALES DESEMBOLSADOS]]</f>
        <v>0</v>
      </c>
      <c r="BU686" s="66"/>
      <c r="BW686" s="23" t="s">
        <v>98</v>
      </c>
      <c r="BX686" s="23" t="str">
        <f t="shared" si="53"/>
        <v>febrero</v>
      </c>
      <c r="BY686" s="23" t="s">
        <v>113</v>
      </c>
      <c r="BZ686" s="23" t="s">
        <v>113</v>
      </c>
      <c r="CA686" s="23" t="s">
        <v>113</v>
      </c>
      <c r="CB686" t="s">
        <v>117</v>
      </c>
      <c r="CC686" t="s">
        <v>118</v>
      </c>
    </row>
    <row r="687" spans="1:81" x14ac:dyDescent="0.25">
      <c r="A687" s="23">
        <v>2024</v>
      </c>
      <c r="B687" s="25">
        <v>651</v>
      </c>
      <c r="C687" s="23" t="s">
        <v>87</v>
      </c>
      <c r="D687" t="s">
        <v>88</v>
      </c>
      <c r="E687" t="s">
        <v>89</v>
      </c>
      <c r="F687" t="s">
        <v>90</v>
      </c>
      <c r="G687" t="s">
        <v>91</v>
      </c>
      <c r="H687" s="23" t="s">
        <v>92</v>
      </c>
      <c r="I687" s="23" t="s">
        <v>93</v>
      </c>
      <c r="J687" t="s">
        <v>4909</v>
      </c>
      <c r="K687" s="23" t="s">
        <v>95</v>
      </c>
      <c r="L687" s="59" t="s">
        <v>428</v>
      </c>
      <c r="M687" s="28" t="s">
        <v>4910</v>
      </c>
      <c r="N687" s="23"/>
      <c r="O687" s="23" t="s">
        <v>98</v>
      </c>
      <c r="P687" s="20" t="s">
        <v>1552</v>
      </c>
      <c r="Q687" s="20" t="s">
        <v>1552</v>
      </c>
      <c r="R687" t="s">
        <v>4911</v>
      </c>
      <c r="S687" t="s">
        <v>4912</v>
      </c>
      <c r="T687" t="s">
        <v>4913</v>
      </c>
      <c r="U687" s="29">
        <v>33600000</v>
      </c>
      <c r="V687" s="29">
        <v>33600000</v>
      </c>
      <c r="W687" s="60">
        <v>4200000</v>
      </c>
      <c r="X687" s="60">
        <v>0</v>
      </c>
      <c r="Y687" s="23" t="s">
        <v>104</v>
      </c>
      <c r="Z687" t="s">
        <v>98</v>
      </c>
      <c r="AA687" t="s">
        <v>105</v>
      </c>
      <c r="AB687" s="30">
        <f>+Tabla3[[#This Row],[VALOR DEL CONTRATO
(EN NUMEROS)]]-Tabla3[[#This Row],[VALOR RECURSOS (MADS/FONAM)]]</f>
        <v>0</v>
      </c>
      <c r="AC687" s="30"/>
      <c r="AD687" s="30"/>
      <c r="AE687" s="24">
        <v>7724</v>
      </c>
      <c r="AF687" s="61">
        <v>45295</v>
      </c>
      <c r="AG687">
        <v>107324</v>
      </c>
      <c r="AH687" s="53">
        <v>45342</v>
      </c>
      <c r="AI687" s="32" t="s">
        <v>106</v>
      </c>
      <c r="AK687" s="33"/>
      <c r="AL687" t="s">
        <v>98</v>
      </c>
      <c r="AM687" s="26">
        <v>45337</v>
      </c>
      <c r="AN687" s="23" t="s">
        <v>108</v>
      </c>
      <c r="AO687" s="23" t="s">
        <v>108</v>
      </c>
      <c r="AP687" t="s">
        <v>109</v>
      </c>
      <c r="AQ687" t="s">
        <v>2616</v>
      </c>
      <c r="AR687" t="s">
        <v>2617</v>
      </c>
      <c r="AS687" t="s">
        <v>1552</v>
      </c>
      <c r="AT687" s="23">
        <v>80111600</v>
      </c>
      <c r="AU687" s="20" t="s">
        <v>4914</v>
      </c>
      <c r="AV687" s="23" t="s">
        <v>113</v>
      </c>
      <c r="AW687" s="20" t="s">
        <v>114</v>
      </c>
      <c r="AX687" s="53">
        <v>45338</v>
      </c>
      <c r="AY687" s="23" t="s">
        <v>144</v>
      </c>
      <c r="AZ687" s="53">
        <v>45338</v>
      </c>
      <c r="BA687" s="26">
        <v>45342</v>
      </c>
      <c r="BB687" s="62">
        <v>45584</v>
      </c>
      <c r="BC687" s="35">
        <f>+Tabla3[[#This Row],[FECHA TERMINACION
(INICIAL)]]-Tabla3[[#This Row],[FECHA INICIO]]</f>
        <v>242</v>
      </c>
      <c r="BD687" s="65">
        <f>+Tabla3[[#This Row],[PLAZO DE EJECUCIÓN EN DÍAS (INICIAL)]]/30</f>
        <v>8.0666666666666664</v>
      </c>
      <c r="BE687" t="s">
        <v>4915</v>
      </c>
      <c r="BF687" s="29">
        <f>+[1]BD_2!E690</f>
        <v>0</v>
      </c>
      <c r="BG687" s="29">
        <f>[1]BD_2!BA690</f>
        <v>9940000</v>
      </c>
      <c r="BH687" s="23">
        <f>[1]BD_2!CF690</f>
        <v>73</v>
      </c>
      <c r="BI687" s="23">
        <f>+COUNTIF(Tabla3[[#This Row],[VALOR REDUCIDO]:[TOTAL TIEMPO PRORROGADO EN DÍAS
]],"&lt;&gt;0")</f>
        <v>2</v>
      </c>
      <c r="BJ687" s="23" t="str">
        <f>+[1]BD_2!CG690</f>
        <v>2 NO</v>
      </c>
      <c r="BK687" s="26" t="str">
        <f>[1]BD_2!CL690</f>
        <v>2 NO</v>
      </c>
      <c r="BL687" s="23" t="s">
        <v>98</v>
      </c>
      <c r="BM687">
        <f t="shared" si="54"/>
        <v>315</v>
      </c>
      <c r="BN687" s="36">
        <f t="shared" si="55"/>
        <v>45342</v>
      </c>
      <c r="BO687" s="36">
        <f t="shared" si="56"/>
        <v>45657</v>
      </c>
      <c r="BP687" s="37" t="e">
        <f>IF(((#REF!-$BN687)/($BO687-$BN687))&gt;=100%,100%,((#REF!-$BN687)/($BO687-$BN687)))</f>
        <v>#REF!</v>
      </c>
      <c r="BQ687" s="29">
        <f t="shared" si="52"/>
        <v>43540000</v>
      </c>
      <c r="BR687" s="23" t="e">
        <f>+IF(BK687="1 SI","FINALIZADO",IF($BO687&lt;=#REF!,"FINALIZADO","EJECUCIÓN"))</f>
        <v>#REF!</v>
      </c>
      <c r="BS687" s="23">
        <v>43540000</v>
      </c>
      <c r="BT687" s="23">
        <f>+Tabla3[[#This Row],[VALOR TOTAL DE CONTRATO (ANTES DE LIQUIDACIÓN - LIBERACIÓN DE SALDOS)]]-Tabla3[[#This Row],[RECURSO TOTALES DESEMBOLSADOS]]</f>
        <v>0</v>
      </c>
      <c r="BU687" s="66"/>
      <c r="BW687" s="23" t="s">
        <v>98</v>
      </c>
      <c r="BX687" s="23" t="str">
        <f t="shared" si="53"/>
        <v>febrero</v>
      </c>
      <c r="BY687" s="23" t="s">
        <v>113</v>
      </c>
      <c r="BZ687" s="23" t="s">
        <v>113</v>
      </c>
      <c r="CA687" s="23" t="s">
        <v>113</v>
      </c>
      <c r="CB687" t="s">
        <v>117</v>
      </c>
      <c r="CC687" t="s">
        <v>118</v>
      </c>
    </row>
    <row r="688" spans="1:81" x14ac:dyDescent="0.25">
      <c r="A688" s="23">
        <v>2024</v>
      </c>
      <c r="B688" s="25">
        <v>652</v>
      </c>
      <c r="C688" s="23" t="s">
        <v>87</v>
      </c>
      <c r="D688" t="s">
        <v>88</v>
      </c>
      <c r="E688" t="s">
        <v>89</v>
      </c>
      <c r="F688" t="s">
        <v>90</v>
      </c>
      <c r="G688" t="s">
        <v>91</v>
      </c>
      <c r="H688" s="23" t="s">
        <v>92</v>
      </c>
      <c r="I688" s="23" t="s">
        <v>119</v>
      </c>
      <c r="J688" t="s">
        <v>4916</v>
      </c>
      <c r="K688" s="23" t="s">
        <v>95</v>
      </c>
      <c r="L688" s="59" t="s">
        <v>2634</v>
      </c>
      <c r="M688" s="28" t="s">
        <v>4917</v>
      </c>
      <c r="N688" s="23"/>
      <c r="O688" s="23" t="s">
        <v>98</v>
      </c>
      <c r="P688" s="20" t="s">
        <v>764</v>
      </c>
      <c r="Q688" s="20" t="s">
        <v>764</v>
      </c>
      <c r="R688" t="s">
        <v>4918</v>
      </c>
      <c r="S688" t="s">
        <v>4919</v>
      </c>
      <c r="T688" t="s">
        <v>4920</v>
      </c>
      <c r="U688" s="29">
        <v>73500000</v>
      </c>
      <c r="V688" s="29">
        <v>73500000</v>
      </c>
      <c r="W688" s="60">
        <v>7350000</v>
      </c>
      <c r="X688" s="60">
        <v>0</v>
      </c>
      <c r="Y688" s="23" t="s">
        <v>104</v>
      </c>
      <c r="Z688" t="s">
        <v>98</v>
      </c>
      <c r="AA688" t="s">
        <v>105</v>
      </c>
      <c r="AB688" s="30">
        <f>+Tabla3[[#This Row],[VALOR DEL CONTRATO
(EN NUMEROS)]]-Tabla3[[#This Row],[VALOR RECURSOS (MADS/FONAM)]]</f>
        <v>0</v>
      </c>
      <c r="AC688" s="30"/>
      <c r="AD688" s="30"/>
      <c r="AE688" s="24">
        <v>7024</v>
      </c>
      <c r="AF688" s="61">
        <v>45295</v>
      </c>
      <c r="AG688">
        <v>111924</v>
      </c>
      <c r="AH688" s="53">
        <v>45343</v>
      </c>
      <c r="AI688" s="32" t="s">
        <v>106</v>
      </c>
      <c r="AJ688" t="s">
        <v>779</v>
      </c>
      <c r="AK688" s="33"/>
      <c r="AL688" t="s">
        <v>98</v>
      </c>
      <c r="AM688" s="26">
        <v>45341</v>
      </c>
      <c r="AN688" s="23" t="s">
        <v>108</v>
      </c>
      <c r="AO688" s="23" t="s">
        <v>108</v>
      </c>
      <c r="AP688" t="s">
        <v>109</v>
      </c>
      <c r="AQ688" t="s">
        <v>769</v>
      </c>
      <c r="AR688" t="s">
        <v>770</v>
      </c>
      <c r="AS688" t="s">
        <v>771</v>
      </c>
      <c r="AT688" s="23">
        <v>80111600</v>
      </c>
      <c r="AU688" s="20" t="s">
        <v>4921</v>
      </c>
      <c r="AV688" s="23" t="s">
        <v>113</v>
      </c>
      <c r="AW688" s="20" t="s">
        <v>114</v>
      </c>
      <c r="AX688" s="53">
        <v>45341</v>
      </c>
      <c r="AY688" s="23" t="s">
        <v>115</v>
      </c>
      <c r="AZ688" s="53">
        <v>45341</v>
      </c>
      <c r="BA688" s="26">
        <v>45343</v>
      </c>
      <c r="BB688" s="62">
        <v>45646</v>
      </c>
      <c r="BC688" s="35">
        <f>+Tabla3[[#This Row],[FECHA TERMINACION
(INICIAL)]]-Tabla3[[#This Row],[FECHA INICIO]]</f>
        <v>303</v>
      </c>
      <c r="BD688" s="65">
        <f>+Tabla3[[#This Row],[PLAZO DE EJECUCIÓN EN DÍAS (INICIAL)]]/30</f>
        <v>10.1</v>
      </c>
      <c r="BE688" t="s">
        <v>4922</v>
      </c>
      <c r="BF688" s="29">
        <f>+[1]BD_2!E691</f>
        <v>0</v>
      </c>
      <c r="BG688" s="29">
        <f>[1]BD_2!BA691</f>
        <v>0</v>
      </c>
      <c r="BH688" s="23">
        <f>[1]BD_2!CF691</f>
        <v>0</v>
      </c>
      <c r="BI688" s="23">
        <f>+COUNTIF(Tabla3[[#This Row],[VALOR REDUCIDO]:[TOTAL TIEMPO PRORROGADO EN DÍAS
]],"&lt;&gt;0")</f>
        <v>0</v>
      </c>
      <c r="BJ688" s="23" t="str">
        <f>+[1]BD_2!CG691</f>
        <v>2 NO</v>
      </c>
      <c r="BK688" s="26" t="str">
        <f>[1]BD_2!CL691</f>
        <v>2 NO</v>
      </c>
      <c r="BL688" s="23" t="s">
        <v>98</v>
      </c>
      <c r="BM688">
        <f t="shared" si="54"/>
        <v>303</v>
      </c>
      <c r="BN688" s="36">
        <f t="shared" si="55"/>
        <v>45343</v>
      </c>
      <c r="BO688" s="36">
        <f t="shared" si="56"/>
        <v>45646</v>
      </c>
      <c r="BP688" s="37" t="e">
        <f>IF(((#REF!-$BN688)/($BO688-$BN688))&gt;=100%,100%,((#REF!-$BN688)/($BO688-$BN688)))</f>
        <v>#REF!</v>
      </c>
      <c r="BQ688" s="29">
        <f t="shared" ref="BQ688:BQ751" si="57">$V688+$BG688-$BF688</f>
        <v>73500000</v>
      </c>
      <c r="BR688" s="23" t="e">
        <f>+IF(BK688="1 SI","FINALIZADO",IF($BO688&lt;=#REF!,"FINALIZADO","EJECUCIÓN"))</f>
        <v>#REF!</v>
      </c>
      <c r="BS688" s="23">
        <v>68600000</v>
      </c>
      <c r="BT688" s="23">
        <f>+Tabla3[[#This Row],[VALOR TOTAL DE CONTRATO (ANTES DE LIQUIDACIÓN - LIBERACIÓN DE SALDOS)]]-Tabla3[[#This Row],[RECURSO TOTALES DESEMBOLSADOS]]</f>
        <v>4900000</v>
      </c>
      <c r="BU688" s="66"/>
      <c r="BW688" s="23" t="s">
        <v>98</v>
      </c>
      <c r="BX688" s="23" t="str">
        <f t="shared" si="53"/>
        <v>febrero</v>
      </c>
      <c r="BY688" s="23" t="s">
        <v>113</v>
      </c>
      <c r="BZ688" s="23" t="s">
        <v>113</v>
      </c>
      <c r="CA688" s="23" t="s">
        <v>113</v>
      </c>
      <c r="CB688" t="s">
        <v>117</v>
      </c>
      <c r="CC688" t="s">
        <v>118</v>
      </c>
    </row>
    <row r="689" spans="1:81" x14ac:dyDescent="0.25">
      <c r="A689" s="23">
        <v>2024</v>
      </c>
      <c r="B689" s="25">
        <v>653</v>
      </c>
      <c r="C689" s="23" t="s">
        <v>87</v>
      </c>
      <c r="D689" t="s">
        <v>88</v>
      </c>
      <c r="E689" t="s">
        <v>89</v>
      </c>
      <c r="F689" t="s">
        <v>90</v>
      </c>
      <c r="G689" t="s">
        <v>91</v>
      </c>
      <c r="H689" s="23" t="s">
        <v>92</v>
      </c>
      <c r="I689" s="23" t="s">
        <v>119</v>
      </c>
      <c r="J689" t="s">
        <v>4923</v>
      </c>
      <c r="K689" s="23" t="s">
        <v>95</v>
      </c>
      <c r="L689" s="59" t="s">
        <v>2203</v>
      </c>
      <c r="M689" s="28" t="s">
        <v>4924</v>
      </c>
      <c r="N689" s="23"/>
      <c r="O689" s="23" t="s">
        <v>98</v>
      </c>
      <c r="P689" s="20" t="s">
        <v>2185</v>
      </c>
      <c r="Q689" s="20" t="s">
        <v>2185</v>
      </c>
      <c r="R689" t="s">
        <v>4925</v>
      </c>
      <c r="S689" t="s">
        <v>4926</v>
      </c>
      <c r="T689" t="s">
        <v>4927</v>
      </c>
      <c r="U689" s="29">
        <v>58000000</v>
      </c>
      <c r="V689" s="29">
        <v>58000000</v>
      </c>
      <c r="W689" s="60">
        <v>5800000</v>
      </c>
      <c r="X689" s="60">
        <v>0</v>
      </c>
      <c r="Y689" s="23" t="s">
        <v>104</v>
      </c>
      <c r="Z689" t="s">
        <v>98</v>
      </c>
      <c r="AA689" t="s">
        <v>105</v>
      </c>
      <c r="AB689" s="30">
        <f>+Tabla3[[#This Row],[VALOR DEL CONTRATO
(EN NUMEROS)]]-Tabla3[[#This Row],[VALOR RECURSOS (MADS/FONAM)]]</f>
        <v>0</v>
      </c>
      <c r="AC689" s="30"/>
      <c r="AD689" s="30"/>
      <c r="AE689" s="24">
        <v>7224</v>
      </c>
      <c r="AF689" s="61">
        <v>45295</v>
      </c>
      <c r="AG689">
        <v>102324</v>
      </c>
      <c r="AH689" s="53">
        <v>45341</v>
      </c>
      <c r="AI689" s="32" t="s">
        <v>106</v>
      </c>
      <c r="AJ689" t="s">
        <v>2189</v>
      </c>
      <c r="AK689" s="33"/>
      <c r="AL689" t="s">
        <v>98</v>
      </c>
      <c r="AM689" s="26">
        <v>45338</v>
      </c>
      <c r="AN689" s="23" t="s">
        <v>108</v>
      </c>
      <c r="AO689" s="23" t="s">
        <v>108</v>
      </c>
      <c r="AP689" t="s">
        <v>109</v>
      </c>
      <c r="AQ689" t="s">
        <v>2190</v>
      </c>
      <c r="AR689" t="s">
        <v>2191</v>
      </c>
      <c r="AS689" t="s">
        <v>2192</v>
      </c>
      <c r="AT689" s="23">
        <v>80111600</v>
      </c>
      <c r="AU689" s="41" t="s">
        <v>4928</v>
      </c>
      <c r="AV689" s="23" t="s">
        <v>113</v>
      </c>
      <c r="AW689" s="20" t="s">
        <v>114</v>
      </c>
      <c r="AX689" s="26">
        <v>45338</v>
      </c>
      <c r="AY689" s="23" t="s">
        <v>144</v>
      </c>
      <c r="AZ689" s="26">
        <v>45338</v>
      </c>
      <c r="BA689" s="26">
        <v>45341</v>
      </c>
      <c r="BB689" s="62">
        <v>45644</v>
      </c>
      <c r="BC689" s="35">
        <f>+Tabla3[[#This Row],[FECHA TERMINACION
(INICIAL)]]-Tabla3[[#This Row],[FECHA INICIO]]</f>
        <v>303</v>
      </c>
      <c r="BD689" s="65">
        <f>+Tabla3[[#This Row],[PLAZO DE EJECUCIÓN EN DÍAS (INICIAL)]]/30</f>
        <v>10.1</v>
      </c>
      <c r="BE689" t="s">
        <v>4553</v>
      </c>
      <c r="BF689" s="29">
        <f>+[1]BD_2!E692</f>
        <v>0</v>
      </c>
      <c r="BG689" s="29">
        <f>[1]BD_2!BA692</f>
        <v>0</v>
      </c>
      <c r="BH689" s="23">
        <f>[1]BD_2!CF692</f>
        <v>0</v>
      </c>
      <c r="BI689" s="23">
        <f>+COUNTIF(Tabla3[[#This Row],[VALOR REDUCIDO]:[TOTAL TIEMPO PRORROGADO EN DÍAS
]],"&lt;&gt;0")</f>
        <v>0</v>
      </c>
      <c r="BJ689" s="23" t="str">
        <f>+[1]BD_2!CG692</f>
        <v>2 NO</v>
      </c>
      <c r="BK689" s="26" t="str">
        <f>[1]BD_2!CL692</f>
        <v>2 NO</v>
      </c>
      <c r="BL689" s="23" t="s">
        <v>98</v>
      </c>
      <c r="BM689">
        <f t="shared" si="54"/>
        <v>303</v>
      </c>
      <c r="BN689" s="36">
        <f t="shared" si="55"/>
        <v>45341</v>
      </c>
      <c r="BO689" s="36">
        <f t="shared" si="56"/>
        <v>45644</v>
      </c>
      <c r="BP689" s="37" t="e">
        <f>IF(((#REF!-$BN689)/($BO689-$BN689))&gt;=100%,100%,((#REF!-$BN689)/($BO689-$BN689)))</f>
        <v>#REF!</v>
      </c>
      <c r="BQ689" s="29">
        <f t="shared" si="57"/>
        <v>58000000</v>
      </c>
      <c r="BR689" s="23" t="e">
        <f>+IF(BK689="1 SI","FINALIZADO",IF($BO689&lt;=#REF!,"FINALIZADO","EJECUCIÓN"))</f>
        <v>#REF!</v>
      </c>
      <c r="BS689" s="23">
        <v>58000000</v>
      </c>
      <c r="BT689" s="23">
        <f>+Tabla3[[#This Row],[VALOR TOTAL DE CONTRATO (ANTES DE LIQUIDACIÓN - LIBERACIÓN DE SALDOS)]]-Tabla3[[#This Row],[RECURSO TOTALES DESEMBOLSADOS]]</f>
        <v>0</v>
      </c>
      <c r="BU689" s="66"/>
      <c r="BW689" s="23" t="s">
        <v>98</v>
      </c>
      <c r="BX689" s="23" t="str">
        <f t="shared" si="53"/>
        <v>febrero</v>
      </c>
      <c r="BY689" s="23" t="s">
        <v>113</v>
      </c>
      <c r="BZ689" s="23" t="s">
        <v>113</v>
      </c>
      <c r="CA689" s="23" t="s">
        <v>113</v>
      </c>
      <c r="CB689" t="s">
        <v>117</v>
      </c>
      <c r="CC689" t="s">
        <v>118</v>
      </c>
    </row>
    <row r="690" spans="1:81" x14ac:dyDescent="0.25">
      <c r="A690" s="23">
        <v>2024</v>
      </c>
      <c r="B690" s="25">
        <v>654</v>
      </c>
      <c r="C690" s="23" t="s">
        <v>87</v>
      </c>
      <c r="D690" t="s">
        <v>88</v>
      </c>
      <c r="E690" t="s">
        <v>89</v>
      </c>
      <c r="F690" t="s">
        <v>90</v>
      </c>
      <c r="G690" t="s">
        <v>91</v>
      </c>
      <c r="H690" s="23" t="s">
        <v>92</v>
      </c>
      <c r="I690" s="23" t="s">
        <v>119</v>
      </c>
      <c r="J690" t="s">
        <v>4929</v>
      </c>
      <c r="K690" s="23" t="s">
        <v>95</v>
      </c>
      <c r="L690" s="59" t="s">
        <v>2203</v>
      </c>
      <c r="M690" s="28" t="s">
        <v>4930</v>
      </c>
      <c r="N690" s="23"/>
      <c r="O690" s="23" t="s">
        <v>98</v>
      </c>
      <c r="P690" s="20" t="s">
        <v>2185</v>
      </c>
      <c r="Q690" s="20" t="s">
        <v>2185</v>
      </c>
      <c r="R690" t="s">
        <v>4931</v>
      </c>
      <c r="S690" t="s">
        <v>4932</v>
      </c>
      <c r="T690" t="s">
        <v>4008</v>
      </c>
      <c r="U690" s="29">
        <v>100000000</v>
      </c>
      <c r="V690" s="29">
        <v>100000000</v>
      </c>
      <c r="W690" s="60">
        <v>10000000</v>
      </c>
      <c r="X690" s="60">
        <v>0</v>
      </c>
      <c r="Y690" s="23" t="s">
        <v>104</v>
      </c>
      <c r="Z690" t="s">
        <v>98</v>
      </c>
      <c r="AA690" t="s">
        <v>105</v>
      </c>
      <c r="AB690" s="30">
        <f>+Tabla3[[#This Row],[VALOR DEL CONTRATO
(EN NUMEROS)]]-Tabla3[[#This Row],[VALOR RECURSOS (MADS/FONAM)]]</f>
        <v>0</v>
      </c>
      <c r="AC690" s="30"/>
      <c r="AD690" s="30"/>
      <c r="AE690" s="24">
        <v>7224</v>
      </c>
      <c r="AF690" s="61">
        <v>45295</v>
      </c>
      <c r="AG690">
        <v>108224</v>
      </c>
      <c r="AH690" s="53">
        <v>45342</v>
      </c>
      <c r="AI690" s="32" t="s">
        <v>106</v>
      </c>
      <c r="AJ690" t="s">
        <v>2189</v>
      </c>
      <c r="AK690" s="33"/>
      <c r="AL690" t="s">
        <v>98</v>
      </c>
      <c r="AM690" s="26">
        <v>45338</v>
      </c>
      <c r="AN690" s="23" t="s">
        <v>108</v>
      </c>
      <c r="AO690" s="23" t="s">
        <v>108</v>
      </c>
      <c r="AP690" t="s">
        <v>109</v>
      </c>
      <c r="AQ690" t="s">
        <v>2190</v>
      </c>
      <c r="AR690" t="s">
        <v>2191</v>
      </c>
      <c r="AS690" t="s">
        <v>2192</v>
      </c>
      <c r="AT690" s="23">
        <v>80111600</v>
      </c>
      <c r="AU690" s="41" t="s">
        <v>4933</v>
      </c>
      <c r="AV690" s="23" t="s">
        <v>113</v>
      </c>
      <c r="AW690" s="20" t="s">
        <v>114</v>
      </c>
      <c r="AX690" s="53">
        <v>45341</v>
      </c>
      <c r="AY690" s="23" t="s">
        <v>144</v>
      </c>
      <c r="AZ690" s="53">
        <v>45341</v>
      </c>
      <c r="BA690" s="26">
        <v>45342</v>
      </c>
      <c r="BB690" s="62">
        <v>45645</v>
      </c>
      <c r="BC690" s="35">
        <f>+Tabla3[[#This Row],[FECHA TERMINACION
(INICIAL)]]-Tabla3[[#This Row],[FECHA INICIO]]</f>
        <v>303</v>
      </c>
      <c r="BD690" s="65">
        <f>+Tabla3[[#This Row],[PLAZO DE EJECUCIÓN EN DÍAS (INICIAL)]]/30</f>
        <v>10.1</v>
      </c>
      <c r="BE690" t="s">
        <v>4010</v>
      </c>
      <c r="BF690" s="29">
        <f>+[1]BD_2!E693</f>
        <v>0</v>
      </c>
      <c r="BG690" s="29">
        <f>[1]BD_2!BA693</f>
        <v>0</v>
      </c>
      <c r="BH690" s="23">
        <f>[1]BD_2!CF693</f>
        <v>0</v>
      </c>
      <c r="BI690" s="23">
        <f>+COUNTIF(Tabla3[[#This Row],[VALOR REDUCIDO]:[TOTAL TIEMPO PRORROGADO EN DÍAS
]],"&lt;&gt;0")</f>
        <v>0</v>
      </c>
      <c r="BJ690" s="23" t="str">
        <f>+[1]BD_2!CG693</f>
        <v>2 NO</v>
      </c>
      <c r="BK690" s="26" t="str">
        <f>[1]BD_2!CL693</f>
        <v>2 NO</v>
      </c>
      <c r="BL690" s="23" t="s">
        <v>98</v>
      </c>
      <c r="BM690">
        <f t="shared" si="54"/>
        <v>303</v>
      </c>
      <c r="BN690" s="36">
        <f t="shared" si="55"/>
        <v>45342</v>
      </c>
      <c r="BO690" s="36">
        <f t="shared" si="56"/>
        <v>45645</v>
      </c>
      <c r="BP690" s="37" t="e">
        <f>IF(((#REF!-$BN690)/($BO690-$BN690))&gt;=100%,100%,((#REF!-$BN690)/($BO690-$BN690)))</f>
        <v>#REF!</v>
      </c>
      <c r="BQ690" s="29">
        <f t="shared" si="57"/>
        <v>100000000</v>
      </c>
      <c r="BR690" s="23" t="e">
        <f>+IF(BK690="1 SI","FINALIZADO",IF($BO690&lt;=#REF!,"FINALIZADO","EJECUCIÓN"))</f>
        <v>#REF!</v>
      </c>
      <c r="BS690" s="23">
        <v>100000000</v>
      </c>
      <c r="BT690" s="23">
        <f>+Tabla3[[#This Row],[VALOR TOTAL DE CONTRATO (ANTES DE LIQUIDACIÓN - LIBERACIÓN DE SALDOS)]]-Tabla3[[#This Row],[RECURSO TOTALES DESEMBOLSADOS]]</f>
        <v>0</v>
      </c>
      <c r="BU690" s="66"/>
      <c r="BW690" s="23" t="s">
        <v>98</v>
      </c>
      <c r="BX690" s="23" t="str">
        <f t="shared" si="53"/>
        <v>febrero</v>
      </c>
      <c r="BY690" s="23" t="s">
        <v>113</v>
      </c>
      <c r="BZ690" s="23" t="s">
        <v>113</v>
      </c>
      <c r="CA690" s="23" t="s">
        <v>113</v>
      </c>
      <c r="CB690" t="s">
        <v>117</v>
      </c>
      <c r="CC690" t="s">
        <v>118</v>
      </c>
    </row>
    <row r="691" spans="1:81" x14ac:dyDescent="0.25">
      <c r="A691" s="23">
        <v>2024</v>
      </c>
      <c r="B691" s="25">
        <v>655</v>
      </c>
      <c r="C691" s="23" t="s">
        <v>87</v>
      </c>
      <c r="D691" t="s">
        <v>88</v>
      </c>
      <c r="E691" t="s">
        <v>89</v>
      </c>
      <c r="F691" t="s">
        <v>90</v>
      </c>
      <c r="G691" t="s">
        <v>91</v>
      </c>
      <c r="H691" s="23" t="s">
        <v>92</v>
      </c>
      <c r="I691" s="23" t="s">
        <v>119</v>
      </c>
      <c r="J691" t="s">
        <v>4934</v>
      </c>
      <c r="K691" s="23" t="s">
        <v>95</v>
      </c>
      <c r="L691" s="59" t="s">
        <v>4935</v>
      </c>
      <c r="M691" s="28" t="s">
        <v>4936</v>
      </c>
      <c r="N691" s="23"/>
      <c r="O691" s="23" t="s">
        <v>98</v>
      </c>
      <c r="P691" s="20" t="s">
        <v>1931</v>
      </c>
      <c r="Q691" s="20" t="s">
        <v>1931</v>
      </c>
      <c r="R691" t="s">
        <v>4937</v>
      </c>
      <c r="S691" t="s">
        <v>4938</v>
      </c>
      <c r="T691" t="s">
        <v>4939</v>
      </c>
      <c r="U691" s="29">
        <v>62500000</v>
      </c>
      <c r="V691" s="29">
        <v>62500000</v>
      </c>
      <c r="W691" s="60">
        <v>6250000</v>
      </c>
      <c r="X691" s="60">
        <v>0</v>
      </c>
      <c r="Y691" s="23" t="s">
        <v>104</v>
      </c>
      <c r="Z691" t="s">
        <v>98</v>
      </c>
      <c r="AA691" t="s">
        <v>105</v>
      </c>
      <c r="AB691" s="30">
        <f>+Tabla3[[#This Row],[VALOR DEL CONTRATO
(EN NUMEROS)]]-Tabla3[[#This Row],[VALOR RECURSOS (MADS/FONAM)]]</f>
        <v>0</v>
      </c>
      <c r="AC691" s="30"/>
      <c r="AD691" s="30"/>
      <c r="AE691" s="24">
        <v>9524</v>
      </c>
      <c r="AF691" s="61">
        <v>45306</v>
      </c>
      <c r="AG691">
        <v>106624</v>
      </c>
      <c r="AH691" s="53">
        <v>45342</v>
      </c>
      <c r="AI691" s="32" t="s">
        <v>106</v>
      </c>
      <c r="AJ691" t="s">
        <v>4940</v>
      </c>
      <c r="AK691" s="33"/>
      <c r="AL691" t="s">
        <v>98</v>
      </c>
      <c r="AM691" s="26">
        <v>45338</v>
      </c>
      <c r="AN691" s="23" t="s">
        <v>108</v>
      </c>
      <c r="AO691" s="23" t="s">
        <v>108</v>
      </c>
      <c r="AP691" t="s">
        <v>109</v>
      </c>
      <c r="AQ691" t="s">
        <v>1580</v>
      </c>
      <c r="AR691" t="s">
        <v>1581</v>
      </c>
      <c r="AS691" t="s">
        <v>1581</v>
      </c>
      <c r="AT691" s="23">
        <v>80111600</v>
      </c>
      <c r="AU691" s="20" t="s">
        <v>4941</v>
      </c>
      <c r="AV691" s="23" t="s">
        <v>113</v>
      </c>
      <c r="AW691" s="20" t="s">
        <v>114</v>
      </c>
      <c r="AX691" s="26">
        <v>45338</v>
      </c>
      <c r="AY691" s="23" t="s">
        <v>144</v>
      </c>
      <c r="AZ691" s="26">
        <v>45338</v>
      </c>
      <c r="BA691" s="26">
        <v>45342</v>
      </c>
      <c r="BB691" s="62">
        <v>45645</v>
      </c>
      <c r="BC691" s="35">
        <f>+Tabla3[[#This Row],[FECHA TERMINACION
(INICIAL)]]-Tabla3[[#This Row],[FECHA INICIO]]</f>
        <v>303</v>
      </c>
      <c r="BD691" s="65">
        <f>+Tabla3[[#This Row],[PLAZO DE EJECUCIÓN EN DÍAS (INICIAL)]]/30</f>
        <v>10.1</v>
      </c>
      <c r="BE691" t="s">
        <v>4942</v>
      </c>
      <c r="BF691" s="29">
        <f>+[1]BD_2!E694</f>
        <v>0</v>
      </c>
      <c r="BG691" s="29">
        <f>[1]BD_2!BA694</f>
        <v>0</v>
      </c>
      <c r="BH691" s="23">
        <f>[1]BD_2!CF694</f>
        <v>0</v>
      </c>
      <c r="BI691" s="23">
        <f>+COUNTIF(Tabla3[[#This Row],[VALOR REDUCIDO]:[TOTAL TIEMPO PRORROGADO EN DÍAS
]],"&lt;&gt;0")</f>
        <v>0</v>
      </c>
      <c r="BJ691" s="23" t="str">
        <f>+[1]BD_2!CG694</f>
        <v>2 NO</v>
      </c>
      <c r="BK691" s="26" t="str">
        <f>[1]BD_2!CL694</f>
        <v>2 NO</v>
      </c>
      <c r="BL691" s="23" t="s">
        <v>98</v>
      </c>
      <c r="BM691">
        <f t="shared" si="54"/>
        <v>303</v>
      </c>
      <c r="BN691" s="36">
        <f t="shared" si="55"/>
        <v>45342</v>
      </c>
      <c r="BO691" s="36">
        <f t="shared" si="56"/>
        <v>45645</v>
      </c>
      <c r="BP691" s="37" t="e">
        <f>IF(((#REF!-$BN691)/($BO691-$BN691))&gt;=100%,100%,((#REF!-$BN691)/($BO691-$BN691)))</f>
        <v>#REF!</v>
      </c>
      <c r="BQ691" s="29">
        <f t="shared" si="57"/>
        <v>62500000</v>
      </c>
      <c r="BR691" s="23" t="e">
        <f>+IF(BK691="1 SI","FINALIZADO",IF($BO691&lt;=#REF!,"FINALIZADO","EJECUCIÓN"))</f>
        <v>#REF!</v>
      </c>
      <c r="BS691" s="23">
        <v>62500000</v>
      </c>
      <c r="BT691" s="23">
        <f>+Tabla3[[#This Row],[VALOR TOTAL DE CONTRATO (ANTES DE LIQUIDACIÓN - LIBERACIÓN DE SALDOS)]]-Tabla3[[#This Row],[RECURSO TOTALES DESEMBOLSADOS]]</f>
        <v>0</v>
      </c>
      <c r="BU691" s="66"/>
      <c r="BW691" s="23" t="s">
        <v>98</v>
      </c>
      <c r="BX691" s="23" t="str">
        <f t="shared" si="53"/>
        <v>febrero</v>
      </c>
      <c r="BY691" s="23" t="s">
        <v>113</v>
      </c>
      <c r="BZ691" s="23" t="s">
        <v>113</v>
      </c>
      <c r="CA691" s="23" t="s">
        <v>113</v>
      </c>
      <c r="CB691" t="s">
        <v>117</v>
      </c>
      <c r="CC691" t="s">
        <v>118</v>
      </c>
    </row>
    <row r="692" spans="1:81" x14ac:dyDescent="0.25">
      <c r="A692" s="23">
        <v>2024</v>
      </c>
      <c r="B692" s="25">
        <v>656</v>
      </c>
      <c r="C692" s="23" t="s">
        <v>87</v>
      </c>
      <c r="D692" t="s">
        <v>88</v>
      </c>
      <c r="E692" t="s">
        <v>89</v>
      </c>
      <c r="F692" t="s">
        <v>90</v>
      </c>
      <c r="G692" t="s">
        <v>91</v>
      </c>
      <c r="H692" s="23" t="s">
        <v>92</v>
      </c>
      <c r="I692" s="23" t="s">
        <v>119</v>
      </c>
      <c r="J692" t="s">
        <v>4943</v>
      </c>
      <c r="K692" s="23" t="s">
        <v>95</v>
      </c>
      <c r="L692" s="20" t="s">
        <v>121</v>
      </c>
      <c r="M692" s="28" t="s">
        <v>4944</v>
      </c>
      <c r="N692" s="23"/>
      <c r="O692" s="23" t="s">
        <v>98</v>
      </c>
      <c r="P692" s="20" t="s">
        <v>693</v>
      </c>
      <c r="Q692" s="20" t="s">
        <v>693</v>
      </c>
      <c r="R692" t="s">
        <v>2048</v>
      </c>
      <c r="S692" t="s">
        <v>4945</v>
      </c>
      <c r="T692" t="s">
        <v>4946</v>
      </c>
      <c r="U692" s="29">
        <v>56833333</v>
      </c>
      <c r="V692" s="29">
        <v>56833333</v>
      </c>
      <c r="W692" s="60">
        <v>5500000</v>
      </c>
      <c r="X692" s="60">
        <v>0</v>
      </c>
      <c r="Y692" s="23" t="s">
        <v>104</v>
      </c>
      <c r="Z692" t="s">
        <v>98</v>
      </c>
      <c r="AA692" t="s">
        <v>105</v>
      </c>
      <c r="AB692" s="30">
        <f>+Tabla3[[#This Row],[VALOR DEL CONTRATO
(EN NUMEROS)]]-Tabla3[[#This Row],[VALOR RECURSOS (MADS/FONAM)]]</f>
        <v>0</v>
      </c>
      <c r="AC692" s="30"/>
      <c r="AD692" s="30"/>
      <c r="AE692" s="24">
        <v>3524</v>
      </c>
      <c r="AF692" s="61">
        <v>45294</v>
      </c>
      <c r="AG692">
        <v>120224</v>
      </c>
      <c r="AH692" s="53">
        <v>45348</v>
      </c>
      <c r="AI692" s="32" t="s">
        <v>106</v>
      </c>
      <c r="AJ692" t="s">
        <v>697</v>
      </c>
      <c r="AK692" s="33"/>
      <c r="AL692" t="s">
        <v>98</v>
      </c>
      <c r="AM692" s="26">
        <v>45341</v>
      </c>
      <c r="AN692" s="23" t="s">
        <v>108</v>
      </c>
      <c r="AO692" s="23" t="s">
        <v>108</v>
      </c>
      <c r="AP692" t="s">
        <v>109</v>
      </c>
      <c r="AQ692" t="s">
        <v>698</v>
      </c>
      <c r="AR692" t="s">
        <v>699</v>
      </c>
      <c r="AS692" t="s">
        <v>700</v>
      </c>
      <c r="AT692" s="23">
        <v>80111600</v>
      </c>
      <c r="AU692" s="20" t="s">
        <v>4947</v>
      </c>
      <c r="AV692" s="23" t="s">
        <v>113</v>
      </c>
      <c r="AW692" s="20" t="s">
        <v>114</v>
      </c>
      <c r="AX692" s="53">
        <v>45342</v>
      </c>
      <c r="AY692" s="23" t="s">
        <v>115</v>
      </c>
      <c r="AZ692" s="53">
        <v>45342</v>
      </c>
      <c r="BA692" s="26">
        <v>45348</v>
      </c>
      <c r="BB692" s="62">
        <v>45656</v>
      </c>
      <c r="BC692" s="35">
        <f>+Tabla3[[#This Row],[FECHA TERMINACION
(INICIAL)]]-Tabla3[[#This Row],[FECHA INICIO]]</f>
        <v>308</v>
      </c>
      <c r="BD692" s="65">
        <f>+Tabla3[[#This Row],[PLAZO DE EJECUCIÓN EN DÍAS (INICIAL)]]/30</f>
        <v>10.266666666666667</v>
      </c>
      <c r="BE692" t="s">
        <v>4948</v>
      </c>
      <c r="BF692" s="29">
        <f>+[1]BD_2!E695</f>
        <v>0</v>
      </c>
      <c r="BG692" s="29">
        <f>[1]BD_2!BA695</f>
        <v>0</v>
      </c>
      <c r="BH692" s="23">
        <f>[1]BD_2!CF695</f>
        <v>0</v>
      </c>
      <c r="BI692" s="23">
        <f>+COUNTIF(Tabla3[[#This Row],[VALOR REDUCIDO]:[TOTAL TIEMPO PRORROGADO EN DÍAS
]],"&lt;&gt;0")</f>
        <v>0</v>
      </c>
      <c r="BJ692" s="23" t="str">
        <f>+[1]BD_2!CG695</f>
        <v>2 NO</v>
      </c>
      <c r="BK692" s="26" t="str">
        <f>[1]BD_2!CL695</f>
        <v>2 NO</v>
      </c>
      <c r="BL692" s="23" t="s">
        <v>98</v>
      </c>
      <c r="BM692">
        <f t="shared" si="54"/>
        <v>308</v>
      </c>
      <c r="BN692" s="36">
        <f t="shared" si="55"/>
        <v>45348</v>
      </c>
      <c r="BO692" s="36">
        <f t="shared" si="56"/>
        <v>45656</v>
      </c>
      <c r="BP692" s="37" t="e">
        <f>IF(((#REF!-$BN692)/($BO692-$BN692))&gt;=100%,100%,((#REF!-$BN692)/($BO692-$BN692)))</f>
        <v>#REF!</v>
      </c>
      <c r="BQ692" s="29">
        <f t="shared" si="57"/>
        <v>56833333</v>
      </c>
      <c r="BR692" s="23" t="e">
        <f>+IF(BK692="1 SI","FINALIZADO",IF($BO692&lt;=#REF!,"FINALIZADO","EJECUCIÓN"))</f>
        <v>#REF!</v>
      </c>
      <c r="BS692" s="23">
        <v>55916667</v>
      </c>
      <c r="BT692" s="23">
        <f>+Tabla3[[#This Row],[VALOR TOTAL DE CONTRATO (ANTES DE LIQUIDACIÓN - LIBERACIÓN DE SALDOS)]]-Tabla3[[#This Row],[RECURSO TOTALES DESEMBOLSADOS]]</f>
        <v>916666</v>
      </c>
      <c r="BU692" s="66"/>
      <c r="BW692" s="23" t="s">
        <v>98</v>
      </c>
      <c r="BX692" s="23" t="str">
        <f t="shared" si="53"/>
        <v>febrero</v>
      </c>
      <c r="BY692" s="23" t="s">
        <v>113</v>
      </c>
      <c r="BZ692" s="23" t="s">
        <v>113</v>
      </c>
      <c r="CA692" s="23" t="s">
        <v>113</v>
      </c>
      <c r="CB692" t="s">
        <v>117</v>
      </c>
      <c r="CC692" t="s">
        <v>118</v>
      </c>
    </row>
    <row r="693" spans="1:81" x14ac:dyDescent="0.25">
      <c r="A693" s="23">
        <v>2024</v>
      </c>
      <c r="B693" s="25">
        <v>657</v>
      </c>
      <c r="C693" s="23" t="s">
        <v>87</v>
      </c>
      <c r="D693" t="s">
        <v>88</v>
      </c>
      <c r="E693" t="s">
        <v>89</v>
      </c>
      <c r="F693" t="s">
        <v>90</v>
      </c>
      <c r="G693" t="s">
        <v>91</v>
      </c>
      <c r="H693" s="23" t="s">
        <v>92</v>
      </c>
      <c r="I693" s="23" t="s">
        <v>93</v>
      </c>
      <c r="J693" t="s">
        <v>4949</v>
      </c>
      <c r="K693" s="23" t="s">
        <v>95</v>
      </c>
      <c r="L693" s="59" t="s">
        <v>4950</v>
      </c>
      <c r="M693" s="28" t="s">
        <v>4951</v>
      </c>
      <c r="N693" s="23"/>
      <c r="O693" s="23" t="s">
        <v>98</v>
      </c>
      <c r="P693" s="20" t="s">
        <v>1183</v>
      </c>
      <c r="Q693" s="20" t="s">
        <v>100</v>
      </c>
      <c r="R693" t="s">
        <v>1703</v>
      </c>
      <c r="S693" t="s">
        <v>4717</v>
      </c>
      <c r="T693" t="s">
        <v>4952</v>
      </c>
      <c r="U693" s="29">
        <v>32136667</v>
      </c>
      <c r="V693" s="29">
        <v>32136667</v>
      </c>
      <c r="W693" s="60">
        <v>3100000</v>
      </c>
      <c r="X693" s="60">
        <v>0</v>
      </c>
      <c r="Y693" s="23" t="s">
        <v>104</v>
      </c>
      <c r="Z693" t="s">
        <v>98</v>
      </c>
      <c r="AA693" t="s">
        <v>105</v>
      </c>
      <c r="AB693" s="30">
        <f>+Tabla3[[#This Row],[VALOR DEL CONTRATO
(EN NUMEROS)]]-Tabla3[[#This Row],[VALOR RECURSOS (MADS/FONAM)]]</f>
        <v>0</v>
      </c>
      <c r="AC693" s="30"/>
      <c r="AD693" s="30"/>
      <c r="AE693" s="24">
        <v>2024</v>
      </c>
      <c r="AF693" s="61">
        <v>45294</v>
      </c>
      <c r="AG693">
        <v>111324</v>
      </c>
      <c r="AH693" s="53">
        <v>45343</v>
      </c>
      <c r="AI693" s="32" t="s">
        <v>106</v>
      </c>
      <c r="AJ693" t="s">
        <v>1187</v>
      </c>
      <c r="AK693" s="33"/>
      <c r="AL693" t="s">
        <v>98</v>
      </c>
      <c r="AM693" s="26">
        <v>45342</v>
      </c>
      <c r="AN693" s="23" t="s">
        <v>108</v>
      </c>
      <c r="AO693" s="23" t="s">
        <v>108</v>
      </c>
      <c r="AP693" t="s">
        <v>109</v>
      </c>
      <c r="AQ693" t="s">
        <v>1188</v>
      </c>
      <c r="AR693" t="s">
        <v>1189</v>
      </c>
      <c r="AS693" t="s">
        <v>100</v>
      </c>
      <c r="AT693" s="23">
        <v>80111600</v>
      </c>
      <c r="AU693" s="20" t="s">
        <v>4953</v>
      </c>
      <c r="AV693" s="23" t="s">
        <v>113</v>
      </c>
      <c r="AW693" s="20" t="s">
        <v>114</v>
      </c>
      <c r="AX693" s="53">
        <v>45342</v>
      </c>
      <c r="AY693" s="23" t="s">
        <v>144</v>
      </c>
      <c r="AZ693" s="53">
        <v>45342</v>
      </c>
      <c r="BA693" s="26">
        <v>45343</v>
      </c>
      <c r="BB693" s="62">
        <v>45656</v>
      </c>
      <c r="BC693" s="35">
        <f>+Tabla3[[#This Row],[FECHA TERMINACION
(INICIAL)]]-Tabla3[[#This Row],[FECHA INICIO]]</f>
        <v>313</v>
      </c>
      <c r="BD693" s="65">
        <f>+Tabla3[[#This Row],[PLAZO DE EJECUCIÓN EN DÍAS (INICIAL)]]/30</f>
        <v>10.433333333333334</v>
      </c>
      <c r="BE693" t="s">
        <v>4954</v>
      </c>
      <c r="BF693" s="29">
        <f>+[1]BD_2!E696</f>
        <v>0</v>
      </c>
      <c r="BG693" s="29">
        <f>[1]BD_2!BA696</f>
        <v>0</v>
      </c>
      <c r="BH693" s="23">
        <f>[1]BD_2!CF696</f>
        <v>0</v>
      </c>
      <c r="BI693" s="23">
        <f>+COUNTIF(Tabla3[[#This Row],[VALOR REDUCIDO]:[TOTAL TIEMPO PRORROGADO EN DÍAS
]],"&lt;&gt;0")</f>
        <v>0</v>
      </c>
      <c r="BJ693" s="23" t="str">
        <f>+[1]BD_2!CG696</f>
        <v>2 NO</v>
      </c>
      <c r="BK693" s="26" t="str">
        <f>[1]BD_2!CL696</f>
        <v>2 NO</v>
      </c>
      <c r="BL693" s="23" t="s">
        <v>98</v>
      </c>
      <c r="BM693">
        <f t="shared" si="54"/>
        <v>313</v>
      </c>
      <c r="BN693" s="36">
        <f t="shared" si="55"/>
        <v>45343</v>
      </c>
      <c r="BO693" s="36">
        <f t="shared" si="56"/>
        <v>45656</v>
      </c>
      <c r="BP693" s="37" t="e">
        <f>IF(((#REF!-$BN693)/($BO693-$BN693))&gt;=100%,100%,((#REF!-$BN693)/($BO693-$BN693)))</f>
        <v>#REF!</v>
      </c>
      <c r="BQ693" s="29">
        <f t="shared" si="57"/>
        <v>32136667</v>
      </c>
      <c r="BR693" s="23" t="e">
        <f>+IF(BK693="1 SI","FINALIZADO",IF($BO693&lt;=#REF!,"FINALIZADO","EJECUCIÓN"))</f>
        <v>#REF!</v>
      </c>
      <c r="BS693" s="23">
        <v>32033333</v>
      </c>
      <c r="BT693" s="23">
        <f>+Tabla3[[#This Row],[VALOR TOTAL DE CONTRATO (ANTES DE LIQUIDACIÓN - LIBERACIÓN DE SALDOS)]]-Tabla3[[#This Row],[RECURSO TOTALES DESEMBOLSADOS]]</f>
        <v>103334</v>
      </c>
      <c r="BU693" s="66"/>
      <c r="BW693" s="23" t="s">
        <v>98</v>
      </c>
      <c r="BX693" s="23" t="str">
        <f t="shared" si="53"/>
        <v>febrero</v>
      </c>
      <c r="BY693" s="23" t="s">
        <v>113</v>
      </c>
      <c r="BZ693" s="23" t="s">
        <v>113</v>
      </c>
      <c r="CA693" s="23" t="s">
        <v>113</v>
      </c>
      <c r="CB693" t="s">
        <v>117</v>
      </c>
      <c r="CC693" t="s">
        <v>118</v>
      </c>
    </row>
    <row r="694" spans="1:81" x14ac:dyDescent="0.25">
      <c r="A694" s="23">
        <v>2024</v>
      </c>
      <c r="B694" s="25">
        <v>658</v>
      </c>
      <c r="C694" s="23" t="s">
        <v>87</v>
      </c>
      <c r="D694" t="s">
        <v>88</v>
      </c>
      <c r="E694" t="s">
        <v>89</v>
      </c>
      <c r="F694" t="s">
        <v>90</v>
      </c>
      <c r="G694" t="s">
        <v>91</v>
      </c>
      <c r="H694" s="23" t="s">
        <v>92</v>
      </c>
      <c r="I694" s="23" t="s">
        <v>119</v>
      </c>
      <c r="J694" t="s">
        <v>4955</v>
      </c>
      <c r="K694" s="23" t="s">
        <v>95</v>
      </c>
      <c r="L694" s="59" t="s">
        <v>1824</v>
      </c>
      <c r="M694" s="28" t="s">
        <v>4956</v>
      </c>
      <c r="N694" s="23"/>
      <c r="O694" s="23" t="s">
        <v>98</v>
      </c>
      <c r="P694" s="20" t="s">
        <v>269</v>
      </c>
      <c r="Q694" s="20" t="s">
        <v>269</v>
      </c>
      <c r="R694" t="s">
        <v>4957</v>
      </c>
      <c r="S694" t="s">
        <v>4958</v>
      </c>
      <c r="T694" t="s">
        <v>4959</v>
      </c>
      <c r="U694" s="29">
        <v>94800000</v>
      </c>
      <c r="V694" s="29">
        <v>94800000</v>
      </c>
      <c r="W694" s="60">
        <v>9000000</v>
      </c>
      <c r="X694" s="60">
        <v>0</v>
      </c>
      <c r="Y694" s="23" t="s">
        <v>104</v>
      </c>
      <c r="Z694" t="s">
        <v>98</v>
      </c>
      <c r="AA694" t="s">
        <v>105</v>
      </c>
      <c r="AB694" s="30">
        <f>+Tabla3[[#This Row],[VALOR DEL CONTRATO
(EN NUMEROS)]]-Tabla3[[#This Row],[VALOR RECURSOS (MADS/FONAM)]]</f>
        <v>0</v>
      </c>
      <c r="AC694" s="30"/>
      <c r="AD694" s="30"/>
      <c r="AE694" s="24">
        <v>5524</v>
      </c>
      <c r="AF694" s="61">
        <v>45295</v>
      </c>
      <c r="AG694">
        <v>102724</v>
      </c>
      <c r="AH694" s="53">
        <v>45341</v>
      </c>
      <c r="AI694" s="32" t="s">
        <v>106</v>
      </c>
      <c r="AJ694" t="s">
        <v>940</v>
      </c>
      <c r="AK694" s="33"/>
      <c r="AL694" t="s">
        <v>98</v>
      </c>
      <c r="AM694" s="26">
        <v>45338</v>
      </c>
      <c r="AN694" s="23" t="s">
        <v>108</v>
      </c>
      <c r="AO694" s="23" t="s">
        <v>108</v>
      </c>
      <c r="AP694" t="s">
        <v>109</v>
      </c>
      <c r="AQ694" t="s">
        <v>274</v>
      </c>
      <c r="AR694" t="s">
        <v>275</v>
      </c>
      <c r="AS694" t="s">
        <v>269</v>
      </c>
      <c r="AT694" s="23">
        <v>80111600</v>
      </c>
      <c r="AU694" s="41" t="s">
        <v>4960</v>
      </c>
      <c r="AV694" s="23" t="s">
        <v>113</v>
      </c>
      <c r="AW694" s="20" t="s">
        <v>114</v>
      </c>
      <c r="AX694" s="53">
        <v>45338</v>
      </c>
      <c r="AY694" s="23" t="s">
        <v>115</v>
      </c>
      <c r="AZ694" s="53">
        <v>45338</v>
      </c>
      <c r="BA694" s="26">
        <v>45341</v>
      </c>
      <c r="BB694" s="62">
        <v>45656</v>
      </c>
      <c r="BC694" s="35">
        <f>+Tabla3[[#This Row],[FECHA TERMINACION
(INICIAL)]]-Tabla3[[#This Row],[FECHA INICIO]]</f>
        <v>315</v>
      </c>
      <c r="BD694" s="65">
        <f>+Tabla3[[#This Row],[PLAZO DE EJECUCIÓN EN DÍAS (INICIAL)]]/30</f>
        <v>10.5</v>
      </c>
      <c r="BE694" t="s">
        <v>4961</v>
      </c>
      <c r="BF694" s="29">
        <f>+[1]BD_2!E697</f>
        <v>0</v>
      </c>
      <c r="BG694" s="29">
        <f>[1]BD_2!BA697</f>
        <v>0</v>
      </c>
      <c r="BH694" s="23">
        <f>[1]BD_2!CF697</f>
        <v>0</v>
      </c>
      <c r="BI694" s="23">
        <f>+COUNTIF(Tabla3[[#This Row],[VALOR REDUCIDO]:[TOTAL TIEMPO PRORROGADO EN DÍAS
]],"&lt;&gt;0")</f>
        <v>0</v>
      </c>
      <c r="BJ694" s="23" t="str">
        <f>+[1]BD_2!CG697</f>
        <v>2 NO</v>
      </c>
      <c r="BK694" s="26" t="str">
        <f>[1]BD_2!CL697</f>
        <v>2 NO</v>
      </c>
      <c r="BL694" s="23" t="s">
        <v>98</v>
      </c>
      <c r="BM694">
        <f t="shared" si="54"/>
        <v>315</v>
      </c>
      <c r="BN694" s="36">
        <f t="shared" si="55"/>
        <v>45341</v>
      </c>
      <c r="BO694" s="36">
        <f t="shared" si="56"/>
        <v>45656</v>
      </c>
      <c r="BP694" s="37" t="e">
        <f>IF(((#REF!-$BN694)/($BO694-$BN694))&gt;=100%,100%,((#REF!-$BN694)/($BO694-$BN694)))</f>
        <v>#REF!</v>
      </c>
      <c r="BQ694" s="29">
        <f t="shared" si="57"/>
        <v>94800000</v>
      </c>
      <c r="BR694" s="23" t="e">
        <f>+IF(BK694="1 SI","FINALIZADO",IF($BO694&lt;=#REF!,"FINALIZADO","EJECUCIÓN"))</f>
        <v>#REF!</v>
      </c>
      <c r="BS694" s="23">
        <v>93600000</v>
      </c>
      <c r="BT694" s="23">
        <f>+Tabla3[[#This Row],[VALOR TOTAL DE CONTRATO (ANTES DE LIQUIDACIÓN - LIBERACIÓN DE SALDOS)]]-Tabla3[[#This Row],[RECURSO TOTALES DESEMBOLSADOS]]</f>
        <v>1200000</v>
      </c>
      <c r="BU694" s="66"/>
      <c r="BW694" s="23" t="s">
        <v>98</v>
      </c>
      <c r="BX694" s="23" t="str">
        <f t="shared" si="53"/>
        <v>febrero</v>
      </c>
      <c r="BY694" s="23" t="s">
        <v>113</v>
      </c>
      <c r="BZ694" s="23" t="s">
        <v>113</v>
      </c>
      <c r="CA694" s="23" t="s">
        <v>113</v>
      </c>
      <c r="CB694" t="s">
        <v>117</v>
      </c>
      <c r="CC694" t="s">
        <v>118</v>
      </c>
    </row>
    <row r="695" spans="1:81" x14ac:dyDescent="0.25">
      <c r="A695" s="23">
        <v>2024</v>
      </c>
      <c r="B695" s="25">
        <v>659</v>
      </c>
      <c r="C695" s="23" t="s">
        <v>87</v>
      </c>
      <c r="D695" t="s">
        <v>88</v>
      </c>
      <c r="E695" t="s">
        <v>89</v>
      </c>
      <c r="F695" t="s">
        <v>90</v>
      </c>
      <c r="G695" t="s">
        <v>91</v>
      </c>
      <c r="H695" s="23" t="s">
        <v>92</v>
      </c>
      <c r="I695" s="23" t="s">
        <v>119</v>
      </c>
      <c r="J695" t="s">
        <v>4962</v>
      </c>
      <c r="K695" s="23" t="s">
        <v>95</v>
      </c>
      <c r="L695" s="59" t="s">
        <v>1824</v>
      </c>
      <c r="M695" s="28" t="s">
        <v>4963</v>
      </c>
      <c r="N695" s="23"/>
      <c r="O695" s="23" t="s">
        <v>98</v>
      </c>
      <c r="P695" s="20" t="s">
        <v>269</v>
      </c>
      <c r="Q695" s="20" t="s">
        <v>269</v>
      </c>
      <c r="R695" t="s">
        <v>4957</v>
      </c>
      <c r="S695" t="s">
        <v>4958</v>
      </c>
      <c r="T695" t="s">
        <v>4959</v>
      </c>
      <c r="U695" s="29">
        <v>94800000</v>
      </c>
      <c r="V695" s="29">
        <v>94800000</v>
      </c>
      <c r="W695" s="60">
        <v>9000000</v>
      </c>
      <c r="X695" s="60">
        <v>0</v>
      </c>
      <c r="Y695" s="23" t="s">
        <v>104</v>
      </c>
      <c r="Z695" t="s">
        <v>98</v>
      </c>
      <c r="AA695" t="s">
        <v>105</v>
      </c>
      <c r="AB695" s="30">
        <f>+Tabla3[[#This Row],[VALOR DEL CONTRATO
(EN NUMEROS)]]-Tabla3[[#This Row],[VALOR RECURSOS (MADS/FONAM)]]</f>
        <v>0</v>
      </c>
      <c r="AC695" s="30"/>
      <c r="AD695" s="30"/>
      <c r="AE695" s="24">
        <v>5524</v>
      </c>
      <c r="AF695" s="61">
        <v>45295</v>
      </c>
      <c r="AG695">
        <v>103224</v>
      </c>
      <c r="AH695" s="53">
        <v>45341</v>
      </c>
      <c r="AI695" s="32" t="s">
        <v>106</v>
      </c>
      <c r="AJ695" t="s">
        <v>940</v>
      </c>
      <c r="AK695" s="33"/>
      <c r="AL695" t="s">
        <v>98</v>
      </c>
      <c r="AM695" s="26">
        <v>45338</v>
      </c>
      <c r="AN695" s="23" t="s">
        <v>108</v>
      </c>
      <c r="AO695" s="23" t="s">
        <v>108</v>
      </c>
      <c r="AP695" t="s">
        <v>109</v>
      </c>
      <c r="AQ695" t="s">
        <v>274</v>
      </c>
      <c r="AR695" t="s">
        <v>275</v>
      </c>
      <c r="AS695" t="s">
        <v>269</v>
      </c>
      <c r="AT695" s="23">
        <v>80111600</v>
      </c>
      <c r="AU695" s="41" t="s">
        <v>4964</v>
      </c>
      <c r="AV695" s="23" t="s">
        <v>113</v>
      </c>
      <c r="AW695" s="20" t="s">
        <v>114</v>
      </c>
      <c r="AX695" s="53">
        <v>45338</v>
      </c>
      <c r="AY695" s="23" t="s">
        <v>115</v>
      </c>
      <c r="AZ695" s="53">
        <v>45338</v>
      </c>
      <c r="BA695" s="26">
        <v>45341</v>
      </c>
      <c r="BB695" s="62">
        <v>45656</v>
      </c>
      <c r="BC695" s="35">
        <f>+Tabla3[[#This Row],[FECHA TERMINACION
(INICIAL)]]-Tabla3[[#This Row],[FECHA INICIO]]</f>
        <v>315</v>
      </c>
      <c r="BD695" s="65">
        <f>+Tabla3[[#This Row],[PLAZO DE EJECUCIÓN EN DÍAS (INICIAL)]]/30</f>
        <v>10.5</v>
      </c>
      <c r="BE695" t="s">
        <v>4965</v>
      </c>
      <c r="BF695" s="29">
        <f>+[1]BD_2!E698</f>
        <v>0</v>
      </c>
      <c r="BG695" s="29">
        <f>[1]BD_2!BA698</f>
        <v>0</v>
      </c>
      <c r="BH695" s="23">
        <f>[1]BD_2!CF698</f>
        <v>0</v>
      </c>
      <c r="BI695" s="23">
        <f>+COUNTIF(Tabla3[[#This Row],[VALOR REDUCIDO]:[TOTAL TIEMPO PRORROGADO EN DÍAS
]],"&lt;&gt;0")</f>
        <v>0</v>
      </c>
      <c r="BJ695" s="23" t="str">
        <f>+[1]BD_2!CG698</f>
        <v>2 NO</v>
      </c>
      <c r="BK695" s="26" t="str">
        <f>[1]BD_2!CL698</f>
        <v>2 NO</v>
      </c>
      <c r="BL695" s="23" t="s">
        <v>98</v>
      </c>
      <c r="BM695">
        <f t="shared" si="54"/>
        <v>315</v>
      </c>
      <c r="BN695" s="36">
        <f t="shared" si="55"/>
        <v>45341</v>
      </c>
      <c r="BO695" s="36">
        <f t="shared" si="56"/>
        <v>45656</v>
      </c>
      <c r="BP695" s="37" t="e">
        <f>IF(((#REF!-$BN695)/($BO695-$BN695))&gt;=100%,100%,((#REF!-$BN695)/($BO695-$BN695)))</f>
        <v>#REF!</v>
      </c>
      <c r="BQ695" s="29">
        <f t="shared" si="57"/>
        <v>94800000</v>
      </c>
      <c r="BR695" s="23" t="e">
        <f>+IF(BK695="1 SI","FINALIZADO",IF($BO695&lt;=#REF!,"FINALIZADO","EJECUCIÓN"))</f>
        <v>#REF!</v>
      </c>
      <c r="BS695" s="23">
        <v>93600000</v>
      </c>
      <c r="BT695" s="23">
        <f>+Tabla3[[#This Row],[VALOR TOTAL DE CONTRATO (ANTES DE LIQUIDACIÓN - LIBERACIÓN DE SALDOS)]]-Tabla3[[#This Row],[RECURSO TOTALES DESEMBOLSADOS]]</f>
        <v>1200000</v>
      </c>
      <c r="BU695" s="66"/>
      <c r="BW695" s="23" t="s">
        <v>98</v>
      </c>
      <c r="BX695" s="23" t="str">
        <f t="shared" si="53"/>
        <v>febrero</v>
      </c>
      <c r="BY695" s="23" t="s">
        <v>113</v>
      </c>
      <c r="BZ695" s="23" t="s">
        <v>113</v>
      </c>
      <c r="CA695" s="23" t="s">
        <v>113</v>
      </c>
      <c r="CB695" t="s">
        <v>117</v>
      </c>
      <c r="CC695" t="s">
        <v>118</v>
      </c>
    </row>
    <row r="696" spans="1:81" x14ac:dyDescent="0.25">
      <c r="A696" s="23">
        <v>2024</v>
      </c>
      <c r="B696" s="25">
        <v>660</v>
      </c>
      <c r="C696" s="23" t="s">
        <v>87</v>
      </c>
      <c r="D696" t="s">
        <v>88</v>
      </c>
      <c r="E696" t="s">
        <v>89</v>
      </c>
      <c r="F696" t="s">
        <v>90</v>
      </c>
      <c r="G696" t="s">
        <v>91</v>
      </c>
      <c r="H696" s="23" t="s">
        <v>92</v>
      </c>
      <c r="I696" s="23" t="s">
        <v>119</v>
      </c>
      <c r="J696" t="s">
        <v>4966</v>
      </c>
      <c r="K696" s="23" t="s">
        <v>95</v>
      </c>
      <c r="L696" s="59" t="s">
        <v>2433</v>
      </c>
      <c r="M696" s="28" t="s">
        <v>4967</v>
      </c>
      <c r="N696" s="23"/>
      <c r="O696" s="23" t="s">
        <v>98</v>
      </c>
      <c r="P696" s="20" t="s">
        <v>269</v>
      </c>
      <c r="Q696" s="20" t="s">
        <v>269</v>
      </c>
      <c r="R696" t="s">
        <v>4957</v>
      </c>
      <c r="S696" t="s">
        <v>4958</v>
      </c>
      <c r="T696" t="s">
        <v>4959</v>
      </c>
      <c r="U696" s="29">
        <v>94800000</v>
      </c>
      <c r="V696" s="29">
        <v>94800000</v>
      </c>
      <c r="W696" s="60">
        <v>9000000</v>
      </c>
      <c r="X696" s="60">
        <v>0</v>
      </c>
      <c r="Y696" s="23" t="s">
        <v>104</v>
      </c>
      <c r="Z696" t="s">
        <v>98</v>
      </c>
      <c r="AA696" t="s">
        <v>105</v>
      </c>
      <c r="AB696" s="30">
        <f>+Tabla3[[#This Row],[VALOR DEL CONTRATO
(EN NUMEROS)]]-Tabla3[[#This Row],[VALOR RECURSOS (MADS/FONAM)]]</f>
        <v>0</v>
      </c>
      <c r="AC696" s="30"/>
      <c r="AD696" s="30"/>
      <c r="AE696" s="24">
        <v>5524</v>
      </c>
      <c r="AF696" s="61">
        <v>45295</v>
      </c>
      <c r="AG696">
        <v>103524</v>
      </c>
      <c r="AH696" s="53">
        <v>45341</v>
      </c>
      <c r="AI696" s="32" t="s">
        <v>106</v>
      </c>
      <c r="AJ696" t="s">
        <v>940</v>
      </c>
      <c r="AK696" s="33"/>
      <c r="AL696" t="s">
        <v>98</v>
      </c>
      <c r="AM696" s="26">
        <v>45338</v>
      </c>
      <c r="AN696" s="23" t="s">
        <v>108</v>
      </c>
      <c r="AO696" s="23" t="s">
        <v>108</v>
      </c>
      <c r="AP696" t="s">
        <v>109</v>
      </c>
      <c r="AQ696" t="s">
        <v>274</v>
      </c>
      <c r="AR696" t="s">
        <v>275</v>
      </c>
      <c r="AS696" t="s">
        <v>269</v>
      </c>
      <c r="AT696" s="23">
        <v>80111600</v>
      </c>
      <c r="AU696" s="41" t="s">
        <v>4968</v>
      </c>
      <c r="AV696" s="23" t="s">
        <v>113</v>
      </c>
      <c r="AW696" s="20" t="s">
        <v>114</v>
      </c>
      <c r="AX696" s="53">
        <v>45338</v>
      </c>
      <c r="AY696" s="23" t="s">
        <v>115</v>
      </c>
      <c r="AZ696" s="53">
        <v>45338</v>
      </c>
      <c r="BA696" s="26">
        <v>45341</v>
      </c>
      <c r="BB696" s="62">
        <v>45656</v>
      </c>
      <c r="BC696" s="35">
        <f>+Tabla3[[#This Row],[FECHA TERMINACION
(INICIAL)]]-Tabla3[[#This Row],[FECHA INICIO]]</f>
        <v>315</v>
      </c>
      <c r="BD696" s="65">
        <f>+Tabla3[[#This Row],[PLAZO DE EJECUCIÓN EN DÍAS (INICIAL)]]/30</f>
        <v>10.5</v>
      </c>
      <c r="BE696" t="s">
        <v>4965</v>
      </c>
      <c r="BF696" s="29">
        <f>+[1]BD_2!E699</f>
        <v>0</v>
      </c>
      <c r="BG696" s="29">
        <f>[1]BD_2!BA699</f>
        <v>0</v>
      </c>
      <c r="BH696" s="23">
        <f>[1]BD_2!CF699</f>
        <v>0</v>
      </c>
      <c r="BI696" s="23">
        <f>+COUNTIF(Tabla3[[#This Row],[VALOR REDUCIDO]:[TOTAL TIEMPO PRORROGADO EN DÍAS
]],"&lt;&gt;0")</f>
        <v>0</v>
      </c>
      <c r="BJ696" s="23" t="str">
        <f>+[1]BD_2!CG699</f>
        <v>2 NO</v>
      </c>
      <c r="BK696" s="26" t="str">
        <f>[1]BD_2!CL699</f>
        <v>2 NO</v>
      </c>
      <c r="BL696" s="23" t="s">
        <v>98</v>
      </c>
      <c r="BM696">
        <f t="shared" si="54"/>
        <v>315</v>
      </c>
      <c r="BN696" s="36">
        <f t="shared" si="55"/>
        <v>45341</v>
      </c>
      <c r="BO696" s="36">
        <f t="shared" si="56"/>
        <v>45656</v>
      </c>
      <c r="BP696" s="37" t="e">
        <f>IF(((#REF!-$BN696)/($BO696-$BN696))&gt;=100%,100%,((#REF!-$BN696)/($BO696-$BN696)))</f>
        <v>#REF!</v>
      </c>
      <c r="BQ696" s="29">
        <f t="shared" si="57"/>
        <v>94800000</v>
      </c>
      <c r="BR696" s="23" t="e">
        <f>+IF(BK696="1 SI","FINALIZADO",IF($BO696&lt;=#REF!,"FINALIZADO","EJECUCIÓN"))</f>
        <v>#REF!</v>
      </c>
      <c r="BS696" s="23">
        <v>93600000</v>
      </c>
      <c r="BT696" s="23">
        <f>+Tabla3[[#This Row],[VALOR TOTAL DE CONTRATO (ANTES DE LIQUIDACIÓN - LIBERACIÓN DE SALDOS)]]-Tabla3[[#This Row],[RECURSO TOTALES DESEMBOLSADOS]]</f>
        <v>1200000</v>
      </c>
      <c r="BU696" s="66"/>
      <c r="BW696" s="23" t="s">
        <v>98</v>
      </c>
      <c r="BX696" s="23" t="str">
        <f t="shared" si="53"/>
        <v>febrero</v>
      </c>
      <c r="BY696" s="23" t="s">
        <v>113</v>
      </c>
      <c r="BZ696" s="23" t="s">
        <v>113</v>
      </c>
      <c r="CA696" s="23" t="s">
        <v>113</v>
      </c>
      <c r="CB696" t="s">
        <v>117</v>
      </c>
      <c r="CC696" t="s">
        <v>118</v>
      </c>
    </row>
    <row r="697" spans="1:81" x14ac:dyDescent="0.25">
      <c r="A697" s="23">
        <v>2024</v>
      </c>
      <c r="B697" s="25">
        <v>661</v>
      </c>
      <c r="C697" s="23" t="s">
        <v>87</v>
      </c>
      <c r="D697" t="s">
        <v>88</v>
      </c>
      <c r="E697" t="s">
        <v>89</v>
      </c>
      <c r="F697" t="s">
        <v>90</v>
      </c>
      <c r="G697" t="s">
        <v>91</v>
      </c>
      <c r="H697" s="23" t="s">
        <v>92</v>
      </c>
      <c r="I697" s="23" t="s">
        <v>119</v>
      </c>
      <c r="J697" t="s">
        <v>4969</v>
      </c>
      <c r="K697" s="23" t="s">
        <v>95</v>
      </c>
      <c r="L697" s="59" t="s">
        <v>3978</v>
      </c>
      <c r="M697" s="28" t="s">
        <v>4970</v>
      </c>
      <c r="N697" s="23"/>
      <c r="O697" s="23" t="s">
        <v>98</v>
      </c>
      <c r="P697" s="20" t="s">
        <v>693</v>
      </c>
      <c r="Q697" s="20" t="s">
        <v>693</v>
      </c>
      <c r="R697" t="s">
        <v>4971</v>
      </c>
      <c r="S697" t="s">
        <v>4972</v>
      </c>
      <c r="T697" t="s">
        <v>4973</v>
      </c>
      <c r="U697" s="29">
        <v>65625000</v>
      </c>
      <c r="V697" s="29">
        <v>65625000</v>
      </c>
      <c r="W697" s="60">
        <v>6562500</v>
      </c>
      <c r="X697" s="60">
        <v>0</v>
      </c>
      <c r="Y697" s="23" t="s">
        <v>104</v>
      </c>
      <c r="Z697" t="s">
        <v>98</v>
      </c>
      <c r="AA697" t="s">
        <v>105</v>
      </c>
      <c r="AB697" s="30">
        <f>+Tabla3[[#This Row],[VALOR DEL CONTRATO
(EN NUMEROS)]]-Tabla3[[#This Row],[VALOR RECURSOS (MADS/FONAM)]]</f>
        <v>0</v>
      </c>
      <c r="AC697" s="30"/>
      <c r="AD697" s="30"/>
      <c r="AE697" s="24">
        <v>2624</v>
      </c>
      <c r="AF697" s="61">
        <v>45294</v>
      </c>
      <c r="AG697">
        <v>115224</v>
      </c>
      <c r="AH697" s="53">
        <v>45344</v>
      </c>
      <c r="AI697" s="32" t="s">
        <v>106</v>
      </c>
      <c r="AJ697" t="s">
        <v>2030</v>
      </c>
      <c r="AK697" s="33"/>
      <c r="AL697" t="s">
        <v>98</v>
      </c>
      <c r="AM697" s="26">
        <v>45341</v>
      </c>
      <c r="AN697" s="23" t="s">
        <v>108</v>
      </c>
      <c r="AO697" s="23" t="s">
        <v>108</v>
      </c>
      <c r="AP697" t="s">
        <v>109</v>
      </c>
      <c r="AQ697" t="s">
        <v>698</v>
      </c>
      <c r="AR697" t="s">
        <v>699</v>
      </c>
      <c r="AS697" t="s">
        <v>700</v>
      </c>
      <c r="AT697" s="23">
        <v>80111600</v>
      </c>
      <c r="AU697" s="20" t="s">
        <v>4974</v>
      </c>
      <c r="AV697" s="23" t="s">
        <v>113</v>
      </c>
      <c r="AW697" s="20" t="s">
        <v>114</v>
      </c>
      <c r="AX697" s="53">
        <v>45342</v>
      </c>
      <c r="AY697" s="23" t="s">
        <v>115</v>
      </c>
      <c r="AZ697" s="53">
        <v>45342</v>
      </c>
      <c r="BA697" s="26">
        <v>45344</v>
      </c>
      <c r="BB697" s="62">
        <v>45647</v>
      </c>
      <c r="BC697" s="35">
        <f>+Tabla3[[#This Row],[FECHA TERMINACION
(INICIAL)]]-Tabla3[[#This Row],[FECHA INICIO]]</f>
        <v>303</v>
      </c>
      <c r="BD697" s="65">
        <f>+Tabla3[[#This Row],[PLAZO DE EJECUCIÓN EN DÍAS (INICIAL)]]/30</f>
        <v>10.1</v>
      </c>
      <c r="BE697" t="s">
        <v>4975</v>
      </c>
      <c r="BF697" s="29">
        <f>+[1]BD_2!E700</f>
        <v>0</v>
      </c>
      <c r="BG697" s="29">
        <f>[1]BD_2!BA700</f>
        <v>0</v>
      </c>
      <c r="BH697" s="23">
        <f>[1]BD_2!CF700</f>
        <v>0</v>
      </c>
      <c r="BI697" s="23">
        <f>+COUNTIF(Tabla3[[#This Row],[VALOR REDUCIDO]:[TOTAL TIEMPO PRORROGADO EN DÍAS
]],"&lt;&gt;0")</f>
        <v>0</v>
      </c>
      <c r="BJ697" s="23" t="str">
        <f>+[1]BD_2!CG700</f>
        <v>2 NO</v>
      </c>
      <c r="BK697" s="26" t="str">
        <f>[1]BD_2!CL700</f>
        <v>2 NO</v>
      </c>
      <c r="BL697" s="23" t="s">
        <v>98</v>
      </c>
      <c r="BM697">
        <f t="shared" si="54"/>
        <v>303</v>
      </c>
      <c r="BN697" s="36">
        <f t="shared" si="55"/>
        <v>45344</v>
      </c>
      <c r="BO697" s="36">
        <f t="shared" si="56"/>
        <v>45647</v>
      </c>
      <c r="BP697" s="37" t="e">
        <f>IF(((#REF!-$BN697)/($BO697-$BN697))&gt;=100%,100%,((#REF!-$BN697)/($BO697-$BN697)))</f>
        <v>#REF!</v>
      </c>
      <c r="BQ697" s="29">
        <f t="shared" si="57"/>
        <v>65625000</v>
      </c>
      <c r="BR697" s="23" t="e">
        <f>+IF(BK697="1 SI","FINALIZADO",IF($BO697&lt;=#REF!,"FINALIZADO","EJECUCIÓN"))</f>
        <v>#REF!</v>
      </c>
      <c r="BS697" s="23">
        <v>54468750</v>
      </c>
      <c r="BT697" s="23">
        <f>+Tabla3[[#This Row],[VALOR TOTAL DE CONTRATO (ANTES DE LIQUIDACIÓN - LIBERACIÓN DE SALDOS)]]-Tabla3[[#This Row],[RECURSO TOTALES DESEMBOLSADOS]]</f>
        <v>11156250</v>
      </c>
      <c r="BU697" s="66"/>
      <c r="BW697" s="23" t="s">
        <v>98</v>
      </c>
      <c r="BX697" s="23" t="str">
        <f t="shared" si="53"/>
        <v>febrero</v>
      </c>
      <c r="BY697" s="23" t="s">
        <v>113</v>
      </c>
      <c r="BZ697" s="23" t="s">
        <v>113</v>
      </c>
      <c r="CA697" s="23" t="s">
        <v>113</v>
      </c>
      <c r="CB697" t="s">
        <v>117</v>
      </c>
      <c r="CC697" t="s">
        <v>118</v>
      </c>
    </row>
    <row r="698" spans="1:81" x14ac:dyDescent="0.25">
      <c r="A698" s="23">
        <v>2024</v>
      </c>
      <c r="B698" s="25">
        <v>662</v>
      </c>
      <c r="C698" s="23" t="s">
        <v>87</v>
      </c>
      <c r="D698" t="s">
        <v>88</v>
      </c>
      <c r="E698" t="s">
        <v>89</v>
      </c>
      <c r="F698" t="s">
        <v>90</v>
      </c>
      <c r="G698" t="s">
        <v>91</v>
      </c>
      <c r="H698" s="23" t="s">
        <v>92</v>
      </c>
      <c r="I698" s="23" t="s">
        <v>119</v>
      </c>
      <c r="J698" t="s">
        <v>4976</v>
      </c>
      <c r="K698" s="23" t="s">
        <v>95</v>
      </c>
      <c r="L698" s="59" t="s">
        <v>2001</v>
      </c>
      <c r="M698" s="28" t="s">
        <v>4977</v>
      </c>
      <c r="N698" s="23"/>
      <c r="O698" s="23" t="s">
        <v>98</v>
      </c>
      <c r="P698" s="20" t="s">
        <v>693</v>
      </c>
      <c r="Q698" s="20" t="s">
        <v>693</v>
      </c>
      <c r="R698" t="s">
        <v>4978</v>
      </c>
      <c r="S698" t="s">
        <v>4979</v>
      </c>
      <c r="T698" t="s">
        <v>4980</v>
      </c>
      <c r="U698" s="29">
        <v>65000000</v>
      </c>
      <c r="V698" s="29">
        <v>65000000</v>
      </c>
      <c r="W698" s="60">
        <v>6500000</v>
      </c>
      <c r="X698" s="60">
        <v>0</v>
      </c>
      <c r="Y698" s="23" t="s">
        <v>104</v>
      </c>
      <c r="Z698" t="s">
        <v>98</v>
      </c>
      <c r="AA698" t="s">
        <v>105</v>
      </c>
      <c r="AB698" s="30">
        <f>+Tabla3[[#This Row],[VALOR DEL CONTRATO
(EN NUMEROS)]]-Tabla3[[#This Row],[VALOR RECURSOS (MADS/FONAM)]]</f>
        <v>0</v>
      </c>
      <c r="AC698" s="30"/>
      <c r="AD698" s="30"/>
      <c r="AE698" s="24">
        <v>3524</v>
      </c>
      <c r="AF698" s="61">
        <v>45294</v>
      </c>
      <c r="AG698">
        <v>122324</v>
      </c>
      <c r="AH698" s="53">
        <v>45349</v>
      </c>
      <c r="AI698" s="32" t="s">
        <v>106</v>
      </c>
      <c r="AJ698" t="s">
        <v>697</v>
      </c>
      <c r="AK698" s="33"/>
      <c r="AL698" t="s">
        <v>98</v>
      </c>
      <c r="AM698" s="26">
        <v>45345</v>
      </c>
      <c r="AN698" s="23" t="s">
        <v>108</v>
      </c>
      <c r="AO698" s="23" t="s">
        <v>108</v>
      </c>
      <c r="AP698" t="s">
        <v>109</v>
      </c>
      <c r="AQ698" t="s">
        <v>4981</v>
      </c>
      <c r="AR698" t="s">
        <v>4982</v>
      </c>
      <c r="AS698" t="s">
        <v>4983</v>
      </c>
      <c r="AT698" s="23">
        <v>80111600</v>
      </c>
      <c r="AU698" s="20" t="s">
        <v>4984</v>
      </c>
      <c r="AV698" s="23" t="s">
        <v>113</v>
      </c>
      <c r="AW698" s="20" t="s">
        <v>114</v>
      </c>
      <c r="AX698" s="53">
        <v>45345</v>
      </c>
      <c r="AY698" s="23" t="s">
        <v>115</v>
      </c>
      <c r="AZ698" s="53">
        <v>45345</v>
      </c>
      <c r="BA698" s="26">
        <v>45349</v>
      </c>
      <c r="BB698" s="62">
        <v>45652</v>
      </c>
      <c r="BC698" s="35">
        <f>+Tabla3[[#This Row],[FECHA TERMINACION
(INICIAL)]]-Tabla3[[#This Row],[FECHA INICIO]]</f>
        <v>303</v>
      </c>
      <c r="BD698" s="65">
        <f>+Tabla3[[#This Row],[PLAZO DE EJECUCIÓN EN DÍAS (INICIAL)]]/30</f>
        <v>10.1</v>
      </c>
      <c r="BE698" t="s">
        <v>4780</v>
      </c>
      <c r="BF698" s="29">
        <f>+[1]BD_2!E701</f>
        <v>0</v>
      </c>
      <c r="BG698" s="29">
        <f>[1]BD_2!BA701</f>
        <v>0</v>
      </c>
      <c r="BH698" s="23">
        <f>[1]BD_2!CF701</f>
        <v>0</v>
      </c>
      <c r="BI698" s="23">
        <f>+COUNTIF(Tabla3[[#This Row],[VALOR REDUCIDO]:[TOTAL TIEMPO PRORROGADO EN DÍAS
]],"&lt;&gt;0")</f>
        <v>0</v>
      </c>
      <c r="BJ698" s="23" t="str">
        <f>+[1]BD_2!CG701</f>
        <v>2 NO</v>
      </c>
      <c r="BK698" s="26" t="str">
        <f>[1]BD_2!CL701</f>
        <v>2 NO</v>
      </c>
      <c r="BL698" s="23" t="s">
        <v>98</v>
      </c>
      <c r="BM698">
        <f t="shared" si="54"/>
        <v>303</v>
      </c>
      <c r="BN698" s="36">
        <f t="shared" si="55"/>
        <v>45349</v>
      </c>
      <c r="BO698" s="36">
        <f t="shared" si="56"/>
        <v>45652</v>
      </c>
      <c r="BP698" s="37" t="e">
        <f>IF(((#REF!-$BN698)/($BO698-$BN698))&gt;=100%,100%,((#REF!-$BN698)/($BO698-$BN698)))</f>
        <v>#REF!</v>
      </c>
      <c r="BQ698" s="29">
        <f t="shared" si="57"/>
        <v>65000000</v>
      </c>
      <c r="BR698" s="23" t="e">
        <f>+IF(BK698="1 SI","FINALIZADO",IF($BO698&lt;=#REF!,"FINALIZADO","EJECUCIÓN"))</f>
        <v>#REF!</v>
      </c>
      <c r="BS698" s="23">
        <v>65000000</v>
      </c>
      <c r="BT698" s="23">
        <f>+Tabla3[[#This Row],[VALOR TOTAL DE CONTRATO (ANTES DE LIQUIDACIÓN - LIBERACIÓN DE SALDOS)]]-Tabla3[[#This Row],[RECURSO TOTALES DESEMBOLSADOS]]</f>
        <v>0</v>
      </c>
      <c r="BU698" s="66"/>
      <c r="BW698" s="23" t="s">
        <v>98</v>
      </c>
      <c r="BX698" s="23" t="str">
        <f t="shared" si="53"/>
        <v>febrero</v>
      </c>
      <c r="BY698" s="23" t="s">
        <v>113</v>
      </c>
      <c r="BZ698" s="23" t="s">
        <v>113</v>
      </c>
      <c r="CA698" s="23" t="s">
        <v>113</v>
      </c>
      <c r="CB698" t="s">
        <v>117</v>
      </c>
      <c r="CC698" t="s">
        <v>118</v>
      </c>
    </row>
    <row r="699" spans="1:81" x14ac:dyDescent="0.25">
      <c r="A699" s="23">
        <v>2024</v>
      </c>
      <c r="B699" s="25">
        <v>663</v>
      </c>
      <c r="C699" s="23" t="s">
        <v>87</v>
      </c>
      <c r="D699" t="s">
        <v>88</v>
      </c>
      <c r="E699" t="s">
        <v>89</v>
      </c>
      <c r="F699" t="s">
        <v>90</v>
      </c>
      <c r="G699" t="s">
        <v>91</v>
      </c>
      <c r="H699" s="23" t="s">
        <v>92</v>
      </c>
      <c r="I699" s="23" t="s">
        <v>119</v>
      </c>
      <c r="J699" t="s">
        <v>4985</v>
      </c>
      <c r="K699" s="23" t="s">
        <v>95</v>
      </c>
      <c r="L699" s="59" t="s">
        <v>420</v>
      </c>
      <c r="M699" s="28" t="s">
        <v>4986</v>
      </c>
      <c r="N699" s="23"/>
      <c r="O699" s="23" t="s">
        <v>98</v>
      </c>
      <c r="P699" s="20" t="s">
        <v>1514</v>
      </c>
      <c r="Q699" s="20" t="s">
        <v>1514</v>
      </c>
      <c r="R699" t="s">
        <v>4987</v>
      </c>
      <c r="S699" t="s">
        <v>4988</v>
      </c>
      <c r="T699" t="s">
        <v>4989</v>
      </c>
      <c r="U699" s="29">
        <v>84340667</v>
      </c>
      <c r="V699" s="29">
        <v>84340667</v>
      </c>
      <c r="W699" s="60">
        <v>8162000</v>
      </c>
      <c r="X699" s="60">
        <v>0</v>
      </c>
      <c r="Y699" s="23" t="s">
        <v>104</v>
      </c>
      <c r="Z699" t="s">
        <v>98</v>
      </c>
      <c r="AA699" t="s">
        <v>105</v>
      </c>
      <c r="AB699" s="30">
        <f>+Tabla3[[#This Row],[VALOR DEL CONTRATO
(EN NUMEROS)]]-Tabla3[[#This Row],[VALOR RECURSOS (MADS/FONAM)]]</f>
        <v>0</v>
      </c>
      <c r="AC699" s="30"/>
      <c r="AD699" s="30"/>
      <c r="AE699" s="24">
        <v>9024</v>
      </c>
      <c r="AF699" s="61">
        <v>45300</v>
      </c>
      <c r="AG699">
        <v>106824</v>
      </c>
      <c r="AH699" s="53">
        <v>45342</v>
      </c>
      <c r="AI699" s="32" t="s">
        <v>106</v>
      </c>
      <c r="AJ699" t="s">
        <v>1974</v>
      </c>
      <c r="AK699" s="33"/>
      <c r="AL699" t="s">
        <v>98</v>
      </c>
      <c r="AM699" s="26">
        <v>45341</v>
      </c>
      <c r="AN699" s="23" t="s">
        <v>108</v>
      </c>
      <c r="AO699" s="23" t="s">
        <v>108</v>
      </c>
      <c r="AP699" t="s">
        <v>109</v>
      </c>
      <c r="AQ699" t="s">
        <v>4517</v>
      </c>
      <c r="AR699" t="s">
        <v>4518</v>
      </c>
      <c r="AS699" t="s">
        <v>1514</v>
      </c>
      <c r="AT699" s="23">
        <v>80111600</v>
      </c>
      <c r="AU699" s="20" t="s">
        <v>4990</v>
      </c>
      <c r="AV699" s="23" t="s">
        <v>113</v>
      </c>
      <c r="AW699" s="20" t="s">
        <v>114</v>
      </c>
      <c r="AX699" s="53">
        <v>45341</v>
      </c>
      <c r="AY699" s="23" t="s">
        <v>115</v>
      </c>
      <c r="AZ699" s="53">
        <v>45341</v>
      </c>
      <c r="BA699" s="26">
        <v>45342</v>
      </c>
      <c r="BB699" s="62">
        <v>45655</v>
      </c>
      <c r="BC699" s="35">
        <f>+Tabla3[[#This Row],[FECHA TERMINACION
(INICIAL)]]-Tabla3[[#This Row],[FECHA INICIO]]</f>
        <v>313</v>
      </c>
      <c r="BD699" s="65">
        <f>+Tabla3[[#This Row],[PLAZO DE EJECUCIÓN EN DÍAS (INICIAL)]]/30</f>
        <v>10.433333333333334</v>
      </c>
      <c r="BE699" t="s">
        <v>4991</v>
      </c>
      <c r="BF699" s="29">
        <f>+[1]BD_2!E702</f>
        <v>0</v>
      </c>
      <c r="BG699" s="29">
        <f>[1]BD_2!BA702</f>
        <v>0</v>
      </c>
      <c r="BH699" s="23">
        <f>[1]BD_2!CF702</f>
        <v>0</v>
      </c>
      <c r="BI699" s="23">
        <f>+COUNTIF(Tabla3[[#This Row],[VALOR REDUCIDO]:[TOTAL TIEMPO PRORROGADO EN DÍAS
]],"&lt;&gt;0")</f>
        <v>0</v>
      </c>
      <c r="BJ699" s="23" t="str">
        <f>+[1]BD_2!CG702</f>
        <v>2 NO</v>
      </c>
      <c r="BK699" s="26" t="str">
        <f>[1]BD_2!CL702</f>
        <v>2 NO</v>
      </c>
      <c r="BL699" s="23" t="s">
        <v>98</v>
      </c>
      <c r="BM699">
        <f t="shared" si="54"/>
        <v>313</v>
      </c>
      <c r="BN699" s="36">
        <f t="shared" si="55"/>
        <v>45342</v>
      </c>
      <c r="BO699" s="36">
        <f t="shared" si="56"/>
        <v>45655</v>
      </c>
      <c r="BP699" s="37" t="e">
        <f>IF(((#REF!-$BN699)/($BO699-$BN699))&gt;=100%,100%,((#REF!-$BN699)/($BO699-$BN699)))</f>
        <v>#REF!</v>
      </c>
      <c r="BQ699" s="29">
        <f t="shared" si="57"/>
        <v>84340667</v>
      </c>
      <c r="BR699" s="23" t="e">
        <f>+IF(BK699="1 SI","FINALIZADO",IF($BO699&lt;=#REF!,"FINALIZADO","EJECUCIÓN"))</f>
        <v>#REF!</v>
      </c>
      <c r="BS699" s="23">
        <v>84340667</v>
      </c>
      <c r="BT699" s="23">
        <f>+Tabla3[[#This Row],[VALOR TOTAL DE CONTRATO (ANTES DE LIQUIDACIÓN - LIBERACIÓN DE SALDOS)]]-Tabla3[[#This Row],[RECURSO TOTALES DESEMBOLSADOS]]</f>
        <v>0</v>
      </c>
      <c r="BU699" s="66"/>
      <c r="BW699" s="23" t="s">
        <v>98</v>
      </c>
      <c r="BX699" s="23" t="str">
        <f t="shared" si="53"/>
        <v>febrero</v>
      </c>
      <c r="BY699" s="23" t="s">
        <v>113</v>
      </c>
      <c r="BZ699" s="23" t="s">
        <v>113</v>
      </c>
      <c r="CA699" s="23" t="s">
        <v>113</v>
      </c>
      <c r="CB699" t="s">
        <v>117</v>
      </c>
      <c r="CC699" t="s">
        <v>118</v>
      </c>
    </row>
    <row r="700" spans="1:81" x14ac:dyDescent="0.25">
      <c r="A700" s="23">
        <v>2024</v>
      </c>
      <c r="B700" s="25">
        <v>664</v>
      </c>
      <c r="C700" s="23" t="s">
        <v>87</v>
      </c>
      <c r="D700" t="s">
        <v>88</v>
      </c>
      <c r="E700" t="s">
        <v>89</v>
      </c>
      <c r="F700" t="s">
        <v>90</v>
      </c>
      <c r="G700" t="s">
        <v>91</v>
      </c>
      <c r="H700" s="23" t="s">
        <v>92</v>
      </c>
      <c r="I700" s="23" t="s">
        <v>119</v>
      </c>
      <c r="J700" t="s">
        <v>4992</v>
      </c>
      <c r="K700" s="23" t="s">
        <v>95</v>
      </c>
      <c r="L700" s="20" t="s">
        <v>358</v>
      </c>
      <c r="M700" s="28" t="s">
        <v>4993</v>
      </c>
      <c r="N700" s="23"/>
      <c r="O700" s="23" t="s">
        <v>98</v>
      </c>
      <c r="P700" s="20" t="s">
        <v>693</v>
      </c>
      <c r="Q700" s="20" t="s">
        <v>693</v>
      </c>
      <c r="R700" t="s">
        <v>4994</v>
      </c>
      <c r="S700" t="s">
        <v>4995</v>
      </c>
      <c r="T700" t="s">
        <v>4996</v>
      </c>
      <c r="U700" s="29">
        <v>66733333</v>
      </c>
      <c r="V700" s="29">
        <v>66733333</v>
      </c>
      <c r="W700" s="60">
        <v>6500000</v>
      </c>
      <c r="X700" s="60">
        <v>0</v>
      </c>
      <c r="Y700" s="23" t="s">
        <v>104</v>
      </c>
      <c r="Z700" t="s">
        <v>98</v>
      </c>
      <c r="AA700" t="s">
        <v>105</v>
      </c>
      <c r="AB700" s="30">
        <f>+Tabla3[[#This Row],[VALOR DEL CONTRATO
(EN NUMEROS)]]-Tabla3[[#This Row],[VALOR RECURSOS (MADS/FONAM)]]</f>
        <v>0</v>
      </c>
      <c r="AC700" s="30"/>
      <c r="AD700" s="30"/>
      <c r="AE700" s="24">
        <v>1924</v>
      </c>
      <c r="AF700" s="61">
        <v>45294</v>
      </c>
      <c r="AG700">
        <v>106024</v>
      </c>
      <c r="AH700" s="53">
        <v>45342</v>
      </c>
      <c r="AI700" s="32" t="s">
        <v>106</v>
      </c>
      <c r="AJ700" t="s">
        <v>1372</v>
      </c>
      <c r="AK700" s="33"/>
      <c r="AL700" t="s">
        <v>98</v>
      </c>
      <c r="AM700" s="26">
        <v>45341</v>
      </c>
      <c r="AN700" s="23" t="s">
        <v>108</v>
      </c>
      <c r="AO700" s="23" t="s">
        <v>108</v>
      </c>
      <c r="AP700" t="s">
        <v>109</v>
      </c>
      <c r="AQ700" t="s">
        <v>2991</v>
      </c>
      <c r="AR700" t="s">
        <v>2992</v>
      </c>
      <c r="AS700" t="s">
        <v>700</v>
      </c>
      <c r="AT700" s="23">
        <v>80111600</v>
      </c>
      <c r="AU700" s="20" t="s">
        <v>4997</v>
      </c>
      <c r="AV700" s="23" t="s">
        <v>113</v>
      </c>
      <c r="AW700" s="20" t="s">
        <v>114</v>
      </c>
      <c r="AX700" s="53">
        <v>45341</v>
      </c>
      <c r="AY700" s="23" t="s">
        <v>115</v>
      </c>
      <c r="AZ700" s="53">
        <v>45341</v>
      </c>
      <c r="BA700" s="26">
        <v>45342</v>
      </c>
      <c r="BB700" s="62">
        <v>45653</v>
      </c>
      <c r="BC700" s="35">
        <f>+Tabla3[[#This Row],[FECHA TERMINACION
(INICIAL)]]-Tabla3[[#This Row],[FECHA INICIO]]</f>
        <v>311</v>
      </c>
      <c r="BD700" s="65">
        <f>+Tabla3[[#This Row],[PLAZO DE EJECUCIÓN EN DÍAS (INICIAL)]]/30</f>
        <v>10.366666666666667</v>
      </c>
      <c r="BE700" t="s">
        <v>4998</v>
      </c>
      <c r="BF700" s="29">
        <f>+[1]BD_2!E703</f>
        <v>0</v>
      </c>
      <c r="BG700" s="29">
        <f>[1]BD_2!BA703</f>
        <v>0</v>
      </c>
      <c r="BH700" s="23">
        <f>[1]BD_2!CF703</f>
        <v>0</v>
      </c>
      <c r="BI700" s="23">
        <f>+COUNTIF(Tabla3[[#This Row],[VALOR REDUCIDO]:[TOTAL TIEMPO PRORROGADO EN DÍAS
]],"&lt;&gt;0")</f>
        <v>0</v>
      </c>
      <c r="BJ700" s="23" t="str">
        <f>+[1]BD_2!CG703</f>
        <v>2 NO</v>
      </c>
      <c r="BK700" s="26" t="str">
        <f>[1]BD_2!CL703</f>
        <v>2 NO</v>
      </c>
      <c r="BL700" s="23" t="s">
        <v>98</v>
      </c>
      <c r="BM700">
        <f t="shared" si="54"/>
        <v>311</v>
      </c>
      <c r="BN700" s="36">
        <f t="shared" si="55"/>
        <v>45342</v>
      </c>
      <c r="BO700" s="36">
        <f t="shared" si="56"/>
        <v>45653</v>
      </c>
      <c r="BP700" s="37" t="e">
        <f>IF(((#REF!-$BN700)/($BO700-$BN700))&gt;=100%,100%,((#REF!-$BN700)/($BO700-$BN700)))</f>
        <v>#REF!</v>
      </c>
      <c r="BQ700" s="29">
        <f t="shared" si="57"/>
        <v>66733333</v>
      </c>
      <c r="BR700" s="23" t="e">
        <f>+IF(BK700="1 SI","FINALIZADO",IF($BO700&lt;=#REF!,"FINALIZADO","EJECUCIÓN"))</f>
        <v>#REF!</v>
      </c>
      <c r="BS700" s="23">
        <v>66733333</v>
      </c>
      <c r="BT700" s="23">
        <f>+Tabla3[[#This Row],[VALOR TOTAL DE CONTRATO (ANTES DE LIQUIDACIÓN - LIBERACIÓN DE SALDOS)]]-Tabla3[[#This Row],[RECURSO TOTALES DESEMBOLSADOS]]</f>
        <v>0</v>
      </c>
      <c r="BU700" s="66"/>
      <c r="BW700" s="23" t="s">
        <v>98</v>
      </c>
      <c r="BX700" s="23" t="str">
        <f t="shared" si="53"/>
        <v>febrero</v>
      </c>
      <c r="BY700" s="23" t="s">
        <v>113</v>
      </c>
      <c r="BZ700" s="23" t="s">
        <v>113</v>
      </c>
      <c r="CA700" s="23" t="s">
        <v>113</v>
      </c>
      <c r="CB700" t="s">
        <v>117</v>
      </c>
      <c r="CC700" t="s">
        <v>118</v>
      </c>
    </row>
    <row r="701" spans="1:81" x14ac:dyDescent="0.25">
      <c r="A701" s="23">
        <v>2024</v>
      </c>
      <c r="B701" s="25">
        <v>665</v>
      </c>
      <c r="C701" s="23" t="s">
        <v>87</v>
      </c>
      <c r="D701" t="s">
        <v>88</v>
      </c>
      <c r="E701" t="s">
        <v>89</v>
      </c>
      <c r="F701" t="s">
        <v>90</v>
      </c>
      <c r="G701" t="s">
        <v>91</v>
      </c>
      <c r="H701" s="23" t="s">
        <v>92</v>
      </c>
      <c r="I701" s="23" t="s">
        <v>119</v>
      </c>
      <c r="J701" t="s">
        <v>4999</v>
      </c>
      <c r="K701" s="23" t="s">
        <v>95</v>
      </c>
      <c r="L701" s="20" t="s">
        <v>138</v>
      </c>
      <c r="M701" s="28" t="s">
        <v>5000</v>
      </c>
      <c r="N701" s="23"/>
      <c r="O701" s="23" t="s">
        <v>98</v>
      </c>
      <c r="P701" s="20" t="s">
        <v>1263</v>
      </c>
      <c r="Q701" s="20" t="s">
        <v>100</v>
      </c>
      <c r="R701" t="s">
        <v>5001</v>
      </c>
      <c r="S701" t="s">
        <v>5002</v>
      </c>
      <c r="T701" t="s">
        <v>5003</v>
      </c>
      <c r="U701" s="29">
        <v>80341667</v>
      </c>
      <c r="V701" s="29">
        <v>80341667</v>
      </c>
      <c r="W701" s="60">
        <v>7750000</v>
      </c>
      <c r="X701" s="60">
        <v>0</v>
      </c>
      <c r="Y701" s="23" t="s">
        <v>104</v>
      </c>
      <c r="Z701" t="s">
        <v>98</v>
      </c>
      <c r="AA701" t="s">
        <v>105</v>
      </c>
      <c r="AB701" s="30">
        <f>+Tabla3[[#This Row],[VALOR DEL CONTRATO
(EN NUMEROS)]]-Tabla3[[#This Row],[VALOR RECURSOS (MADS/FONAM)]]</f>
        <v>0</v>
      </c>
      <c r="AC701" s="30"/>
      <c r="AD701" s="30"/>
      <c r="AE701" s="24">
        <v>2424</v>
      </c>
      <c r="AF701" s="61">
        <v>45294</v>
      </c>
      <c r="AG701">
        <v>106724</v>
      </c>
      <c r="AH701" s="53">
        <v>45342</v>
      </c>
      <c r="AI701" s="32" t="s">
        <v>106</v>
      </c>
      <c r="AJ701" t="s">
        <v>656</v>
      </c>
      <c r="AK701" s="33"/>
      <c r="AL701" t="s">
        <v>98</v>
      </c>
      <c r="AM701" s="26">
        <v>45341</v>
      </c>
      <c r="AN701" s="23" t="s">
        <v>108</v>
      </c>
      <c r="AO701" s="23" t="s">
        <v>108</v>
      </c>
      <c r="AP701" t="s">
        <v>109</v>
      </c>
      <c r="AQ701" t="s">
        <v>657</v>
      </c>
      <c r="AR701" t="s">
        <v>658</v>
      </c>
      <c r="AS701" t="s">
        <v>100</v>
      </c>
      <c r="AT701" s="23">
        <v>80111600</v>
      </c>
      <c r="AU701" s="41" t="s">
        <v>5004</v>
      </c>
      <c r="AV701" s="23" t="s">
        <v>113</v>
      </c>
      <c r="AW701" s="20" t="s">
        <v>114</v>
      </c>
      <c r="AX701" s="53">
        <v>45341</v>
      </c>
      <c r="AY701" s="23" t="s">
        <v>115</v>
      </c>
      <c r="AZ701" s="53">
        <v>45341</v>
      </c>
      <c r="BA701" s="26">
        <v>45342</v>
      </c>
      <c r="BB701" s="62">
        <v>45657</v>
      </c>
      <c r="BC701" s="35">
        <f>+Tabla3[[#This Row],[FECHA TERMINACION
(INICIAL)]]-Tabla3[[#This Row],[FECHA INICIO]]</f>
        <v>315</v>
      </c>
      <c r="BD701" s="65">
        <f>+Tabla3[[#This Row],[PLAZO DE EJECUCIÓN EN DÍAS (INICIAL)]]/30</f>
        <v>10.5</v>
      </c>
      <c r="BE701" t="s">
        <v>5005</v>
      </c>
      <c r="BF701" s="29">
        <f>+[1]BD_2!E704</f>
        <v>0</v>
      </c>
      <c r="BG701" s="29">
        <f>[1]BD_2!BA704</f>
        <v>0</v>
      </c>
      <c r="BH701" s="23">
        <f>[1]BD_2!CF704</f>
        <v>0</v>
      </c>
      <c r="BI701" s="23">
        <f>+COUNTIF(Tabla3[[#This Row],[VALOR REDUCIDO]:[TOTAL TIEMPO PRORROGADO EN DÍAS
]],"&lt;&gt;0")</f>
        <v>0</v>
      </c>
      <c r="BJ701" s="23" t="str">
        <f>+[1]BD_2!CG704</f>
        <v>2 NO</v>
      </c>
      <c r="BK701" s="26" t="str">
        <f>[1]BD_2!CL704</f>
        <v>2 NO</v>
      </c>
      <c r="BL701" s="23" t="s">
        <v>98</v>
      </c>
      <c r="BM701">
        <f t="shared" si="54"/>
        <v>315</v>
      </c>
      <c r="BN701" s="36">
        <f t="shared" si="55"/>
        <v>45342</v>
      </c>
      <c r="BO701" s="36">
        <f t="shared" si="56"/>
        <v>45657</v>
      </c>
      <c r="BP701" s="37" t="e">
        <f>IF(((#REF!-$BN701)/($BO701-$BN701))&gt;=100%,100%,((#REF!-$BN701)/($BO701-$BN701)))</f>
        <v>#REF!</v>
      </c>
      <c r="BQ701" s="29">
        <f t="shared" si="57"/>
        <v>80341667</v>
      </c>
      <c r="BR701" s="23" t="e">
        <f>+IF(BK701="1 SI","FINALIZADO",IF($BO701&lt;=#REF!,"FINALIZADO","EJECUCIÓN"))</f>
        <v>#REF!</v>
      </c>
      <c r="BS701" s="23">
        <v>80341667</v>
      </c>
      <c r="BT701" s="23">
        <f>+Tabla3[[#This Row],[VALOR TOTAL DE CONTRATO (ANTES DE LIQUIDACIÓN - LIBERACIÓN DE SALDOS)]]-Tabla3[[#This Row],[RECURSO TOTALES DESEMBOLSADOS]]</f>
        <v>0</v>
      </c>
      <c r="BU701" s="66"/>
      <c r="BW701" s="23" t="s">
        <v>98</v>
      </c>
      <c r="BX701" s="23" t="str">
        <f t="shared" si="53"/>
        <v>febrero</v>
      </c>
      <c r="BY701" s="23" t="s">
        <v>113</v>
      </c>
      <c r="BZ701" s="23" t="s">
        <v>113</v>
      </c>
      <c r="CA701" s="23" t="s">
        <v>113</v>
      </c>
      <c r="CB701" t="s">
        <v>117</v>
      </c>
      <c r="CC701" t="s">
        <v>118</v>
      </c>
    </row>
    <row r="702" spans="1:81" x14ac:dyDescent="0.25">
      <c r="A702" s="23">
        <v>2024</v>
      </c>
      <c r="B702" s="25">
        <v>666</v>
      </c>
      <c r="C702" s="23" t="s">
        <v>87</v>
      </c>
      <c r="D702" t="s">
        <v>88</v>
      </c>
      <c r="E702" t="s">
        <v>89</v>
      </c>
      <c r="F702" t="s">
        <v>90</v>
      </c>
      <c r="G702" t="s">
        <v>91</v>
      </c>
      <c r="H702" s="23" t="s">
        <v>92</v>
      </c>
      <c r="I702" s="23" t="s">
        <v>119</v>
      </c>
      <c r="J702" t="s">
        <v>5006</v>
      </c>
      <c r="K702" s="23" t="s">
        <v>95</v>
      </c>
      <c r="L702" s="20" t="s">
        <v>5007</v>
      </c>
      <c r="M702" s="28" t="s">
        <v>5008</v>
      </c>
      <c r="N702" s="23"/>
      <c r="O702" s="23" t="s">
        <v>98</v>
      </c>
      <c r="P702" s="20" t="s">
        <v>693</v>
      </c>
      <c r="Q702" s="20" t="s">
        <v>693</v>
      </c>
      <c r="R702" t="s">
        <v>5009</v>
      </c>
      <c r="S702" t="s">
        <v>5010</v>
      </c>
      <c r="T702" t="s">
        <v>5011</v>
      </c>
      <c r="U702" s="29">
        <v>61000000</v>
      </c>
      <c r="V702" s="29">
        <v>61000000</v>
      </c>
      <c r="W702" s="60">
        <v>6000000</v>
      </c>
      <c r="X702" s="60">
        <v>0</v>
      </c>
      <c r="Y702" s="23" t="s">
        <v>104</v>
      </c>
      <c r="Z702" t="s">
        <v>98</v>
      </c>
      <c r="AA702" t="s">
        <v>105</v>
      </c>
      <c r="AB702" s="30">
        <f>+Tabla3[[#This Row],[VALOR DEL CONTRATO
(EN NUMEROS)]]-Tabla3[[#This Row],[VALOR RECURSOS (MADS/FONAM)]]</f>
        <v>0</v>
      </c>
      <c r="AC702" s="30"/>
      <c r="AD702" s="30"/>
      <c r="AE702" s="24">
        <v>3524</v>
      </c>
      <c r="AF702" s="61">
        <v>45294</v>
      </c>
      <c r="AG702">
        <v>114224</v>
      </c>
      <c r="AH702" s="53">
        <v>45344</v>
      </c>
      <c r="AI702" s="32" t="s">
        <v>106</v>
      </c>
      <c r="AJ702" t="s">
        <v>697</v>
      </c>
      <c r="AK702" s="33"/>
      <c r="AL702" t="s">
        <v>98</v>
      </c>
      <c r="AM702" s="26">
        <v>45341</v>
      </c>
      <c r="AN702" s="23" t="s">
        <v>108</v>
      </c>
      <c r="AO702" s="23" t="s">
        <v>108</v>
      </c>
      <c r="AP702" t="s">
        <v>109</v>
      </c>
      <c r="AQ702" t="s">
        <v>698</v>
      </c>
      <c r="AR702" t="s">
        <v>699</v>
      </c>
      <c r="AS702" t="s">
        <v>700</v>
      </c>
      <c r="AT702" s="23">
        <v>80111600</v>
      </c>
      <c r="AU702" s="20" t="s">
        <v>5012</v>
      </c>
      <c r="AV702" s="23" t="s">
        <v>113</v>
      </c>
      <c r="AW702" s="20" t="s">
        <v>114</v>
      </c>
      <c r="AX702" s="53">
        <v>45342</v>
      </c>
      <c r="AY702" s="23" t="s">
        <v>115</v>
      </c>
      <c r="AZ702" s="53">
        <v>45342</v>
      </c>
      <c r="BA702" s="26">
        <v>45344</v>
      </c>
      <c r="BB702" s="62">
        <v>45652</v>
      </c>
      <c r="BC702" s="35">
        <f>+Tabla3[[#This Row],[FECHA TERMINACION
(INICIAL)]]-Tabla3[[#This Row],[FECHA INICIO]]</f>
        <v>308</v>
      </c>
      <c r="BD702" s="65">
        <f>+Tabla3[[#This Row],[PLAZO DE EJECUCIÓN EN DÍAS (INICIAL)]]/30</f>
        <v>10.266666666666667</v>
      </c>
      <c r="BE702" t="s">
        <v>5013</v>
      </c>
      <c r="BF702" s="29">
        <f>+[1]BD_2!E705</f>
        <v>0</v>
      </c>
      <c r="BG702" s="29">
        <f>[1]BD_2!BA705</f>
        <v>0</v>
      </c>
      <c r="BH702" s="23">
        <f>[1]BD_2!CF705</f>
        <v>0</v>
      </c>
      <c r="BI702" s="23">
        <f>+COUNTIF(Tabla3[[#This Row],[VALOR REDUCIDO]:[TOTAL TIEMPO PRORROGADO EN DÍAS
]],"&lt;&gt;0")</f>
        <v>0</v>
      </c>
      <c r="BJ702" s="23" t="str">
        <f>+[1]BD_2!CG705</f>
        <v>2 NO</v>
      </c>
      <c r="BK702" s="26" t="str">
        <f>[1]BD_2!CL705</f>
        <v>2 NO</v>
      </c>
      <c r="BL702" s="23" t="s">
        <v>98</v>
      </c>
      <c r="BM702">
        <f t="shared" si="54"/>
        <v>308</v>
      </c>
      <c r="BN702" s="36">
        <f t="shared" si="55"/>
        <v>45344</v>
      </c>
      <c r="BO702" s="36">
        <f t="shared" si="56"/>
        <v>45652</v>
      </c>
      <c r="BP702" s="37" t="e">
        <f>IF(((#REF!-$BN702)/($BO702-$BN702))&gt;=100%,100%,((#REF!-$BN702)/($BO702-$BN702)))</f>
        <v>#REF!</v>
      </c>
      <c r="BQ702" s="29">
        <f t="shared" si="57"/>
        <v>61000000</v>
      </c>
      <c r="BR702" s="23" t="e">
        <f>+IF(BK702="1 SI","FINALIZADO",IF($BO702&lt;=#REF!,"FINALIZADO","EJECUCIÓN"))</f>
        <v>#REF!</v>
      </c>
      <c r="BS702" s="23">
        <v>61000000</v>
      </c>
      <c r="BT702" s="23">
        <f>+Tabla3[[#This Row],[VALOR TOTAL DE CONTRATO (ANTES DE LIQUIDACIÓN - LIBERACIÓN DE SALDOS)]]-Tabla3[[#This Row],[RECURSO TOTALES DESEMBOLSADOS]]</f>
        <v>0</v>
      </c>
      <c r="BU702" s="66"/>
      <c r="BW702" s="23" t="s">
        <v>98</v>
      </c>
      <c r="BX702" s="23" t="str">
        <f t="shared" si="53"/>
        <v>febrero</v>
      </c>
      <c r="BY702" s="23" t="s">
        <v>113</v>
      </c>
      <c r="BZ702" s="23" t="s">
        <v>113</v>
      </c>
      <c r="CA702" s="23" t="s">
        <v>113</v>
      </c>
      <c r="CB702" t="s">
        <v>117</v>
      </c>
      <c r="CC702" t="s">
        <v>118</v>
      </c>
    </row>
    <row r="703" spans="1:81" x14ac:dyDescent="0.25">
      <c r="A703" s="23">
        <v>2024</v>
      </c>
      <c r="B703" s="25">
        <v>667</v>
      </c>
      <c r="C703" s="23" t="s">
        <v>87</v>
      </c>
      <c r="D703" t="s">
        <v>88</v>
      </c>
      <c r="E703" t="s">
        <v>89</v>
      </c>
      <c r="F703" t="s">
        <v>90</v>
      </c>
      <c r="G703" t="s">
        <v>91</v>
      </c>
      <c r="H703" s="23" t="s">
        <v>92</v>
      </c>
      <c r="I703" s="23" t="s">
        <v>119</v>
      </c>
      <c r="J703" t="s">
        <v>5014</v>
      </c>
      <c r="K703" s="23" t="s">
        <v>95</v>
      </c>
      <c r="L703" s="59" t="s">
        <v>5015</v>
      </c>
      <c r="M703" s="28" t="s">
        <v>5016</v>
      </c>
      <c r="N703" s="23"/>
      <c r="O703" s="23" t="s">
        <v>98</v>
      </c>
      <c r="P703" s="20" t="s">
        <v>100</v>
      </c>
      <c r="Q703" s="20" t="s">
        <v>100</v>
      </c>
      <c r="R703" t="s">
        <v>5017</v>
      </c>
      <c r="S703" t="s">
        <v>5018</v>
      </c>
      <c r="T703" t="s">
        <v>5019</v>
      </c>
      <c r="U703" s="29">
        <v>56000000</v>
      </c>
      <c r="V703" s="29">
        <v>56000000</v>
      </c>
      <c r="W703" s="60">
        <v>7000000</v>
      </c>
      <c r="X703" s="60">
        <v>0</v>
      </c>
      <c r="Y703" s="23" t="s">
        <v>104</v>
      </c>
      <c r="Z703" t="s">
        <v>98</v>
      </c>
      <c r="AA703" t="s">
        <v>105</v>
      </c>
      <c r="AB703" s="30">
        <f>+Tabla3[[#This Row],[VALOR DEL CONTRATO
(EN NUMEROS)]]-Tabla3[[#This Row],[VALOR RECURSOS (MADS/FONAM)]]</f>
        <v>0</v>
      </c>
      <c r="AC703" s="30"/>
      <c r="AD703" s="30"/>
      <c r="AE703" s="24">
        <v>3724</v>
      </c>
      <c r="AF703" s="61">
        <v>45294</v>
      </c>
      <c r="AG703">
        <v>109224</v>
      </c>
      <c r="AH703" s="53">
        <v>45342</v>
      </c>
      <c r="AI703" s="32" t="s">
        <v>106</v>
      </c>
      <c r="AJ703" t="s">
        <v>173</v>
      </c>
      <c r="AK703" s="33"/>
      <c r="AL703" t="s">
        <v>98</v>
      </c>
      <c r="AM703" s="26">
        <v>45341</v>
      </c>
      <c r="AN703" s="23" t="s">
        <v>108</v>
      </c>
      <c r="AO703" s="23" t="s">
        <v>108</v>
      </c>
      <c r="AP703" t="s">
        <v>109</v>
      </c>
      <c r="AQ703" t="s">
        <v>174</v>
      </c>
      <c r="AR703" t="s">
        <v>175</v>
      </c>
      <c r="AS703" t="s">
        <v>100</v>
      </c>
      <c r="AT703" s="23">
        <v>80111600</v>
      </c>
      <c r="AU703" s="20" t="s">
        <v>5020</v>
      </c>
      <c r="AV703" s="23" t="s">
        <v>113</v>
      </c>
      <c r="AW703" s="20" t="s">
        <v>114</v>
      </c>
      <c r="AX703" s="53">
        <v>45342</v>
      </c>
      <c r="AY703" s="23" t="s">
        <v>115</v>
      </c>
      <c r="AZ703" s="53">
        <v>45342</v>
      </c>
      <c r="BA703" s="26">
        <v>45342</v>
      </c>
      <c r="BB703" s="62">
        <v>45584</v>
      </c>
      <c r="BC703" s="35">
        <f>+Tabla3[[#This Row],[FECHA TERMINACION
(INICIAL)]]-Tabla3[[#This Row],[FECHA INICIO]]</f>
        <v>242</v>
      </c>
      <c r="BD703" s="65">
        <f>+Tabla3[[#This Row],[PLAZO DE EJECUCIÓN EN DÍAS (INICIAL)]]/30</f>
        <v>8.0666666666666664</v>
      </c>
      <c r="BE703" t="s">
        <v>5021</v>
      </c>
      <c r="BF703" s="29">
        <f>+[1]BD_2!E706</f>
        <v>233333</v>
      </c>
      <c r="BG703" s="29">
        <f>[1]BD_2!BA706</f>
        <v>16800000</v>
      </c>
      <c r="BH703" s="23">
        <f>[1]BD_2!CF706</f>
        <v>72</v>
      </c>
      <c r="BI703" s="23">
        <f>+COUNTIF(Tabla3[[#This Row],[VALOR REDUCIDO]:[TOTAL TIEMPO PRORROGADO EN DÍAS
]],"&lt;&gt;0")</f>
        <v>3</v>
      </c>
      <c r="BJ703" s="23" t="str">
        <f>+[1]BD_2!CG706</f>
        <v>2 NO</v>
      </c>
      <c r="BK703" s="26" t="str">
        <f>[1]BD_2!CL706</f>
        <v>2 NO</v>
      </c>
      <c r="BL703" s="23" t="s">
        <v>98</v>
      </c>
      <c r="BM703">
        <f t="shared" si="54"/>
        <v>314</v>
      </c>
      <c r="BN703" s="36">
        <f t="shared" si="55"/>
        <v>45342</v>
      </c>
      <c r="BO703" s="36">
        <f t="shared" si="56"/>
        <v>45656</v>
      </c>
      <c r="BP703" s="37" t="e">
        <f>IF(((#REF!-$BN703)/($BO703-$BN703))&gt;=100%,100%,((#REF!-$BN703)/($BO703-$BN703)))</f>
        <v>#REF!</v>
      </c>
      <c r="BQ703" s="29">
        <f t="shared" si="57"/>
        <v>72566667</v>
      </c>
      <c r="BR703" s="23" t="e">
        <f>+IF(BK703="1 SI","FINALIZADO",IF($BO703&lt;=#REF!,"FINALIZADO","EJECUCIÓN"))</f>
        <v>#REF!</v>
      </c>
      <c r="BS703" s="23">
        <v>72566667</v>
      </c>
      <c r="BT703" s="23">
        <f>+Tabla3[[#This Row],[VALOR TOTAL DE CONTRATO (ANTES DE LIQUIDACIÓN - LIBERACIÓN DE SALDOS)]]-Tabla3[[#This Row],[RECURSO TOTALES DESEMBOLSADOS]]</f>
        <v>0</v>
      </c>
      <c r="BU703" s="66"/>
      <c r="BW703" s="23" t="s">
        <v>98</v>
      </c>
      <c r="BX703" s="23" t="str">
        <f t="shared" si="53"/>
        <v>febrero</v>
      </c>
      <c r="BY703" s="23" t="s">
        <v>113</v>
      </c>
      <c r="BZ703" s="23" t="s">
        <v>113</v>
      </c>
      <c r="CA703" s="23" t="s">
        <v>113</v>
      </c>
      <c r="CB703" t="s">
        <v>117</v>
      </c>
      <c r="CC703" t="s">
        <v>118</v>
      </c>
    </row>
    <row r="704" spans="1:81" x14ac:dyDescent="0.25">
      <c r="A704" s="23">
        <v>2024</v>
      </c>
      <c r="B704" s="25">
        <v>668</v>
      </c>
      <c r="C704" s="23" t="s">
        <v>87</v>
      </c>
      <c r="D704" t="s">
        <v>88</v>
      </c>
      <c r="E704" t="s">
        <v>89</v>
      </c>
      <c r="F704" t="s">
        <v>90</v>
      </c>
      <c r="G704" t="s">
        <v>91</v>
      </c>
      <c r="H704" s="23" t="s">
        <v>92</v>
      </c>
      <c r="I704" s="23" t="s">
        <v>119</v>
      </c>
      <c r="J704" t="s">
        <v>5022</v>
      </c>
      <c r="K704" s="23" t="s">
        <v>95</v>
      </c>
      <c r="L704" s="20" t="s">
        <v>5023</v>
      </c>
      <c r="M704" s="28" t="s">
        <v>5024</v>
      </c>
      <c r="N704" s="23"/>
      <c r="O704" s="23" t="s">
        <v>98</v>
      </c>
      <c r="P704" s="20" t="s">
        <v>100</v>
      </c>
      <c r="Q704" s="20" t="s">
        <v>100</v>
      </c>
      <c r="R704" t="s">
        <v>5025</v>
      </c>
      <c r="S704" t="s">
        <v>5026</v>
      </c>
      <c r="T704" t="s">
        <v>5027</v>
      </c>
      <c r="U704" s="29">
        <v>90000000</v>
      </c>
      <c r="V704" s="29">
        <v>90000000</v>
      </c>
      <c r="W704" s="60">
        <v>9000000</v>
      </c>
      <c r="X704" s="60">
        <v>0</v>
      </c>
      <c r="Y704" s="23" t="s">
        <v>104</v>
      </c>
      <c r="Z704" t="s">
        <v>98</v>
      </c>
      <c r="AA704" t="s">
        <v>105</v>
      </c>
      <c r="AB704" s="30">
        <f>+Tabla3[[#This Row],[VALOR DEL CONTRATO
(EN NUMEROS)]]-Tabla3[[#This Row],[VALOR RECURSOS (MADS/FONAM)]]</f>
        <v>0</v>
      </c>
      <c r="AC704" s="30"/>
      <c r="AD704" s="30"/>
      <c r="AE704" s="24">
        <v>1824</v>
      </c>
      <c r="AF704" s="61">
        <v>45294</v>
      </c>
      <c r="AG704">
        <v>116824</v>
      </c>
      <c r="AH704" s="53">
        <v>45345</v>
      </c>
      <c r="AI704" s="32" t="s">
        <v>106</v>
      </c>
      <c r="AJ704" t="s">
        <v>107</v>
      </c>
      <c r="AK704" s="33"/>
      <c r="AL704" t="s">
        <v>98</v>
      </c>
      <c r="AM704" s="26">
        <v>45341</v>
      </c>
      <c r="AN704" s="23" t="s">
        <v>108</v>
      </c>
      <c r="AO704" s="23" t="s">
        <v>108</v>
      </c>
      <c r="AP704" t="s">
        <v>109</v>
      </c>
      <c r="AQ704" t="s">
        <v>1234</v>
      </c>
      <c r="AR704" t="s">
        <v>1235</v>
      </c>
      <c r="AS704" t="s">
        <v>1236</v>
      </c>
      <c r="AT704" s="23">
        <v>80111600</v>
      </c>
      <c r="AU704" s="41" t="s">
        <v>5028</v>
      </c>
      <c r="AV704" s="23" t="s">
        <v>113</v>
      </c>
      <c r="AW704" s="20" t="s">
        <v>114</v>
      </c>
      <c r="AX704" s="26">
        <v>45341</v>
      </c>
      <c r="AY704" s="20" t="s">
        <v>115</v>
      </c>
      <c r="AZ704" s="26">
        <v>45341</v>
      </c>
      <c r="BA704" s="26">
        <v>45345</v>
      </c>
      <c r="BB704" s="62">
        <v>45648</v>
      </c>
      <c r="BC704" s="35">
        <f>+Tabla3[[#This Row],[FECHA TERMINACION
(INICIAL)]]-Tabla3[[#This Row],[FECHA INICIO]]</f>
        <v>303</v>
      </c>
      <c r="BD704" s="65">
        <f>+Tabla3[[#This Row],[PLAZO DE EJECUCIÓN EN DÍAS (INICIAL)]]/30</f>
        <v>10.1</v>
      </c>
      <c r="BE704" t="s">
        <v>1583</v>
      </c>
      <c r="BF704" s="29">
        <f>+[1]BD_2!E707</f>
        <v>0</v>
      </c>
      <c r="BG704" s="29">
        <f>[1]BD_2!BA707</f>
        <v>0</v>
      </c>
      <c r="BH704" s="23">
        <f>[1]BD_2!CF707</f>
        <v>0</v>
      </c>
      <c r="BI704" s="23">
        <f>+COUNTIF(Tabla3[[#This Row],[VALOR REDUCIDO]:[TOTAL TIEMPO PRORROGADO EN DÍAS
]],"&lt;&gt;0")</f>
        <v>0</v>
      </c>
      <c r="BJ704" s="23" t="str">
        <f>+[1]BD_2!CG707</f>
        <v>2 NO</v>
      </c>
      <c r="BK704" s="26" t="str">
        <f>[1]BD_2!CL707</f>
        <v>2 NO</v>
      </c>
      <c r="BL704" s="23" t="s">
        <v>98</v>
      </c>
      <c r="BM704">
        <f t="shared" si="54"/>
        <v>303</v>
      </c>
      <c r="BN704" s="36">
        <f t="shared" si="55"/>
        <v>45345</v>
      </c>
      <c r="BO704" s="36">
        <f t="shared" si="56"/>
        <v>45648</v>
      </c>
      <c r="BP704" s="37" t="e">
        <f>IF(((#REF!-$BN704)/($BO704-$BN704))&gt;=100%,100%,((#REF!-$BN704)/($BO704-$BN704)))</f>
        <v>#REF!</v>
      </c>
      <c r="BQ704" s="29">
        <f t="shared" si="57"/>
        <v>90000000</v>
      </c>
      <c r="BR704" s="23" t="e">
        <f>+IF(BK704="1 SI","FINALIZADO",IF($BO704&lt;=#REF!,"FINALIZADO","EJECUCIÓN"))</f>
        <v>#REF!</v>
      </c>
      <c r="BS704" s="23">
        <v>90000000</v>
      </c>
      <c r="BT704" s="23">
        <f>+Tabla3[[#This Row],[VALOR TOTAL DE CONTRATO (ANTES DE LIQUIDACIÓN - LIBERACIÓN DE SALDOS)]]-Tabla3[[#This Row],[RECURSO TOTALES DESEMBOLSADOS]]</f>
        <v>0</v>
      </c>
      <c r="BU704" s="66"/>
      <c r="BW704" s="23" t="s">
        <v>98</v>
      </c>
      <c r="BX704" s="23" t="str">
        <f t="shared" si="53"/>
        <v>febrero</v>
      </c>
      <c r="BY704" s="23" t="s">
        <v>113</v>
      </c>
      <c r="BZ704" s="23" t="s">
        <v>113</v>
      </c>
      <c r="CA704" s="23" t="s">
        <v>113</v>
      </c>
      <c r="CB704" t="s">
        <v>117</v>
      </c>
      <c r="CC704" t="s">
        <v>118</v>
      </c>
    </row>
    <row r="705" spans="1:81" x14ac:dyDescent="0.25">
      <c r="A705" s="23">
        <v>2024</v>
      </c>
      <c r="B705" s="25">
        <v>669</v>
      </c>
      <c r="C705" s="23" t="s">
        <v>87</v>
      </c>
      <c r="D705" t="s">
        <v>88</v>
      </c>
      <c r="E705" t="s">
        <v>89</v>
      </c>
      <c r="F705" t="s">
        <v>90</v>
      </c>
      <c r="G705" t="s">
        <v>91</v>
      </c>
      <c r="H705" s="23" t="s">
        <v>92</v>
      </c>
      <c r="I705" s="23" t="s">
        <v>119</v>
      </c>
      <c r="J705" t="s">
        <v>5029</v>
      </c>
      <c r="K705" s="23" t="s">
        <v>95</v>
      </c>
      <c r="L705" s="59" t="s">
        <v>1550</v>
      </c>
      <c r="M705" s="28" t="s">
        <v>5030</v>
      </c>
      <c r="N705" s="23"/>
      <c r="O705" s="23" t="s">
        <v>98</v>
      </c>
      <c r="P705" s="20" t="s">
        <v>693</v>
      </c>
      <c r="Q705" s="20" t="s">
        <v>693</v>
      </c>
      <c r="R705" t="s">
        <v>5031</v>
      </c>
      <c r="S705" t="s">
        <v>5032</v>
      </c>
      <c r="T705" t="s">
        <v>5033</v>
      </c>
      <c r="U705" s="29">
        <v>63033333</v>
      </c>
      <c r="V705" s="29">
        <v>63033333</v>
      </c>
      <c r="W705" s="60">
        <v>6100000</v>
      </c>
      <c r="X705" s="60">
        <v>0</v>
      </c>
      <c r="Y705" s="23" t="s">
        <v>104</v>
      </c>
      <c r="Z705" t="s">
        <v>98</v>
      </c>
      <c r="AA705" t="s">
        <v>105</v>
      </c>
      <c r="AB705" s="30">
        <f>+Tabla3[[#This Row],[VALOR DEL CONTRATO
(EN NUMEROS)]]-Tabla3[[#This Row],[VALOR RECURSOS (MADS/FONAM)]]</f>
        <v>0</v>
      </c>
      <c r="AC705" s="30"/>
      <c r="AD705" s="30"/>
      <c r="AE705" s="24">
        <v>2624</v>
      </c>
      <c r="AF705" s="61">
        <v>45294</v>
      </c>
      <c r="AG705">
        <v>110424</v>
      </c>
      <c r="AH705" s="53">
        <v>45342</v>
      </c>
      <c r="AI705" s="32" t="s">
        <v>106</v>
      </c>
      <c r="AJ705" t="s">
        <v>2030</v>
      </c>
      <c r="AK705" s="33"/>
      <c r="AL705" t="s">
        <v>98</v>
      </c>
      <c r="AM705" s="26">
        <v>45341</v>
      </c>
      <c r="AN705" s="23" t="s">
        <v>108</v>
      </c>
      <c r="AO705" s="23" t="s">
        <v>108</v>
      </c>
      <c r="AP705" t="s">
        <v>109</v>
      </c>
      <c r="AQ705" t="s">
        <v>2325</v>
      </c>
      <c r="AR705" t="s">
        <v>2326</v>
      </c>
      <c r="AS705" t="s">
        <v>700</v>
      </c>
      <c r="AT705" s="23">
        <v>80111600</v>
      </c>
      <c r="AU705" s="41" t="s">
        <v>5034</v>
      </c>
      <c r="AV705" s="23" t="s">
        <v>113</v>
      </c>
      <c r="AW705" s="20" t="s">
        <v>114</v>
      </c>
      <c r="AX705" s="26">
        <v>45341</v>
      </c>
      <c r="AY705" s="20" t="s">
        <v>115</v>
      </c>
      <c r="AZ705" s="26">
        <v>45341</v>
      </c>
      <c r="BA705" s="26">
        <v>45342</v>
      </c>
      <c r="BB705" s="62">
        <v>45655</v>
      </c>
      <c r="BC705" s="35">
        <f>+Tabla3[[#This Row],[FECHA TERMINACION
(INICIAL)]]-Tabla3[[#This Row],[FECHA INICIO]]</f>
        <v>313</v>
      </c>
      <c r="BD705" s="65">
        <f>+Tabla3[[#This Row],[PLAZO DE EJECUCIÓN EN DÍAS (INICIAL)]]/30</f>
        <v>10.433333333333334</v>
      </c>
      <c r="BE705" t="s">
        <v>5035</v>
      </c>
      <c r="BF705" s="29">
        <f>+[1]BD_2!E708</f>
        <v>3050000</v>
      </c>
      <c r="BG705" s="29">
        <f>[1]BD_2!BA708</f>
        <v>0</v>
      </c>
      <c r="BH705" s="23">
        <f>[1]BD_2!CF708</f>
        <v>0</v>
      </c>
      <c r="BI705" s="23">
        <f>+COUNTIF(Tabla3[[#This Row],[VALOR REDUCIDO]:[TOTAL TIEMPO PRORROGADO EN DÍAS
]],"&lt;&gt;0")</f>
        <v>1</v>
      </c>
      <c r="BJ705" s="23" t="str">
        <f>+[1]BD_2!CG708</f>
        <v>1 SI</v>
      </c>
      <c r="BK705" s="26" t="str">
        <f>[1]BD_2!CL708</f>
        <v>2 NO</v>
      </c>
      <c r="BL705" s="23" t="s">
        <v>98</v>
      </c>
      <c r="BM705">
        <f t="shared" si="54"/>
        <v>313</v>
      </c>
      <c r="BN705" s="36">
        <f t="shared" si="55"/>
        <v>45342</v>
      </c>
      <c r="BO705" s="36">
        <f t="shared" si="56"/>
        <v>45655</v>
      </c>
      <c r="BP705" s="37" t="e">
        <f>IF(((#REF!-$BN705)/($BO705-$BN705))&gt;=100%,100%,((#REF!-$BN705)/($BO705-$BN705)))</f>
        <v>#REF!</v>
      </c>
      <c r="BQ705" s="29">
        <f t="shared" si="57"/>
        <v>59983333</v>
      </c>
      <c r="BR705" s="23" t="e">
        <f>+IF(BK705="1 SI","FINALIZADO",IF($BO705&lt;=#REF!,"FINALIZADO","EJECUCIÓN"))</f>
        <v>#REF!</v>
      </c>
      <c r="BS705" s="23">
        <v>59983333</v>
      </c>
      <c r="BT705" s="23">
        <f>+Tabla3[[#This Row],[VALOR TOTAL DE CONTRATO (ANTES DE LIQUIDACIÓN - LIBERACIÓN DE SALDOS)]]-Tabla3[[#This Row],[RECURSO TOTALES DESEMBOLSADOS]]</f>
        <v>0</v>
      </c>
      <c r="BU705" s="66"/>
      <c r="BW705" s="23" t="s">
        <v>98</v>
      </c>
      <c r="BX705" s="23" t="str">
        <f t="shared" si="53"/>
        <v>febrero</v>
      </c>
      <c r="BY705" s="23" t="s">
        <v>113</v>
      </c>
      <c r="BZ705" s="23" t="s">
        <v>113</v>
      </c>
      <c r="CA705" s="23" t="s">
        <v>113</v>
      </c>
      <c r="CB705" t="s">
        <v>117</v>
      </c>
      <c r="CC705" t="s">
        <v>118</v>
      </c>
    </row>
    <row r="706" spans="1:81" x14ac:dyDescent="0.25">
      <c r="A706" s="23">
        <v>2024</v>
      </c>
      <c r="B706" s="25">
        <v>670</v>
      </c>
      <c r="C706" s="23" t="s">
        <v>87</v>
      </c>
      <c r="D706" t="s">
        <v>88</v>
      </c>
      <c r="E706" t="s">
        <v>89</v>
      </c>
      <c r="F706" t="s">
        <v>90</v>
      </c>
      <c r="G706" t="s">
        <v>91</v>
      </c>
      <c r="H706" s="23" t="s">
        <v>92</v>
      </c>
      <c r="I706" s="23" t="s">
        <v>119</v>
      </c>
      <c r="J706" t="s">
        <v>5036</v>
      </c>
      <c r="K706" s="23" t="s">
        <v>95</v>
      </c>
      <c r="L706" s="59" t="s">
        <v>358</v>
      </c>
      <c r="M706" s="28" t="s">
        <v>5037</v>
      </c>
      <c r="N706" s="23"/>
      <c r="O706" s="23" t="s">
        <v>98</v>
      </c>
      <c r="P706" s="20" t="s">
        <v>538</v>
      </c>
      <c r="Q706" s="20" t="s">
        <v>538</v>
      </c>
      <c r="R706" t="s">
        <v>5038</v>
      </c>
      <c r="S706" t="s">
        <v>5039</v>
      </c>
      <c r="T706" t="s">
        <v>5040</v>
      </c>
      <c r="U706" s="29">
        <v>79380000</v>
      </c>
      <c r="V706" s="29">
        <v>79380000</v>
      </c>
      <c r="W706" s="60">
        <v>8820000</v>
      </c>
      <c r="X706" s="60">
        <v>0</v>
      </c>
      <c r="Y706" s="23" t="s">
        <v>104</v>
      </c>
      <c r="Z706" t="s">
        <v>98</v>
      </c>
      <c r="AA706" t="s">
        <v>105</v>
      </c>
      <c r="AB706" s="30">
        <f>+Tabla3[[#This Row],[VALOR DEL CONTRATO
(EN NUMEROS)]]-Tabla3[[#This Row],[VALOR RECURSOS (MADS/FONAM)]]</f>
        <v>0</v>
      </c>
      <c r="AC706" s="30"/>
      <c r="AD706" s="30"/>
      <c r="AE706" s="24">
        <v>5224</v>
      </c>
      <c r="AF706" s="61">
        <v>45295</v>
      </c>
      <c r="AG706">
        <v>111724</v>
      </c>
      <c r="AH706" s="53">
        <v>45343</v>
      </c>
      <c r="AI706" s="32" t="s">
        <v>106</v>
      </c>
      <c r="AJ706" t="s">
        <v>543</v>
      </c>
      <c r="AK706" s="33"/>
      <c r="AL706" t="s">
        <v>98</v>
      </c>
      <c r="AM706" s="26">
        <v>45341</v>
      </c>
      <c r="AN706" s="23" t="s">
        <v>108</v>
      </c>
      <c r="AO706" s="23" t="s">
        <v>108</v>
      </c>
      <c r="AP706" t="s">
        <v>109</v>
      </c>
      <c r="AQ706" t="s">
        <v>3966</v>
      </c>
      <c r="AR706" t="s">
        <v>3967</v>
      </c>
      <c r="AS706" t="s">
        <v>3957</v>
      </c>
      <c r="AT706" s="23">
        <v>80111600</v>
      </c>
      <c r="AU706" s="20" t="s">
        <v>5041</v>
      </c>
      <c r="AV706" s="23" t="s">
        <v>113</v>
      </c>
      <c r="AW706" s="20" t="s">
        <v>114</v>
      </c>
      <c r="AX706" s="26">
        <v>45342</v>
      </c>
      <c r="AY706" s="23" t="s">
        <v>115</v>
      </c>
      <c r="AZ706" s="26">
        <v>45342</v>
      </c>
      <c r="BA706" s="26">
        <v>45343</v>
      </c>
      <c r="BB706" s="62">
        <v>45616</v>
      </c>
      <c r="BC706" s="35">
        <f>+Tabla3[[#This Row],[FECHA TERMINACION
(INICIAL)]]-Tabla3[[#This Row],[FECHA INICIO]]</f>
        <v>273</v>
      </c>
      <c r="BD706" s="65">
        <f>+Tabla3[[#This Row],[PLAZO DE EJECUCIÓN EN DÍAS (INICIAL)]]/30</f>
        <v>9.1</v>
      </c>
      <c r="BE706" t="s">
        <v>5042</v>
      </c>
      <c r="BF706" s="29">
        <f>+[1]BD_2!E709</f>
        <v>0</v>
      </c>
      <c r="BG706" s="29">
        <f>[1]BD_2!BA709</f>
        <v>8820000</v>
      </c>
      <c r="BH706" s="23">
        <f>[1]BD_2!CF709</f>
        <v>30</v>
      </c>
      <c r="BI706" s="23">
        <f>+COUNTIF(Tabla3[[#This Row],[VALOR REDUCIDO]:[TOTAL TIEMPO PRORROGADO EN DÍAS
]],"&lt;&gt;0")</f>
        <v>2</v>
      </c>
      <c r="BJ706" s="23" t="str">
        <f>+[1]BD_2!CG709</f>
        <v>2 NO</v>
      </c>
      <c r="BK706" s="26" t="str">
        <f>[1]BD_2!CL709</f>
        <v>2 NO</v>
      </c>
      <c r="BL706" s="23" t="s">
        <v>98</v>
      </c>
      <c r="BM706">
        <f t="shared" si="54"/>
        <v>303</v>
      </c>
      <c r="BN706" s="36">
        <f t="shared" si="55"/>
        <v>45343</v>
      </c>
      <c r="BO706" s="36">
        <f t="shared" si="56"/>
        <v>45646</v>
      </c>
      <c r="BP706" s="37" t="e">
        <f>IF(((#REF!-$BN706)/($BO706-$BN706))&gt;=100%,100%,((#REF!-$BN706)/($BO706-$BN706)))</f>
        <v>#REF!</v>
      </c>
      <c r="BQ706" s="29">
        <f t="shared" si="57"/>
        <v>88200000</v>
      </c>
      <c r="BR706" s="23" t="e">
        <f>+IF(BK706="1 SI","FINALIZADO",IF($BO706&lt;=#REF!,"FINALIZADO","EJECUCIÓN"))</f>
        <v>#REF!</v>
      </c>
      <c r="BS706" s="23">
        <v>88200000</v>
      </c>
      <c r="BT706" s="23">
        <f>+Tabla3[[#This Row],[VALOR TOTAL DE CONTRATO (ANTES DE LIQUIDACIÓN - LIBERACIÓN DE SALDOS)]]-Tabla3[[#This Row],[RECURSO TOTALES DESEMBOLSADOS]]</f>
        <v>0</v>
      </c>
      <c r="BU706" s="66"/>
      <c r="BW706" s="23" t="s">
        <v>98</v>
      </c>
      <c r="BX706" s="23" t="str">
        <f t="shared" si="53"/>
        <v>febrero</v>
      </c>
      <c r="BY706" s="23" t="s">
        <v>113</v>
      </c>
      <c r="BZ706" s="23" t="s">
        <v>113</v>
      </c>
      <c r="CA706" s="23" t="s">
        <v>113</v>
      </c>
      <c r="CB706" t="s">
        <v>117</v>
      </c>
      <c r="CC706" t="s">
        <v>118</v>
      </c>
    </row>
    <row r="707" spans="1:81" x14ac:dyDescent="0.25">
      <c r="A707" s="23">
        <v>2024</v>
      </c>
      <c r="B707" s="25">
        <v>671</v>
      </c>
      <c r="C707" s="23" t="s">
        <v>87</v>
      </c>
      <c r="D707" t="s">
        <v>88</v>
      </c>
      <c r="E707" t="s">
        <v>89</v>
      </c>
      <c r="F707" t="s">
        <v>90</v>
      </c>
      <c r="G707" t="s">
        <v>91</v>
      </c>
      <c r="H707" s="23" t="s">
        <v>92</v>
      </c>
      <c r="I707" s="23" t="s">
        <v>119</v>
      </c>
      <c r="J707" t="s">
        <v>5043</v>
      </c>
      <c r="K707" s="23" t="s">
        <v>95</v>
      </c>
      <c r="L707" s="59" t="s">
        <v>358</v>
      </c>
      <c r="M707" s="28" t="s">
        <v>5044</v>
      </c>
      <c r="N707" s="23"/>
      <c r="O707" s="23" t="s">
        <v>98</v>
      </c>
      <c r="P707" s="20" t="s">
        <v>1552</v>
      </c>
      <c r="Q707" s="20" t="s">
        <v>1552</v>
      </c>
      <c r="R707" t="s">
        <v>5045</v>
      </c>
      <c r="S707" t="s">
        <v>5046</v>
      </c>
      <c r="T707" t="s">
        <v>4189</v>
      </c>
      <c r="U707" s="29">
        <v>76000000</v>
      </c>
      <c r="V707" s="29">
        <v>76000000</v>
      </c>
      <c r="W707" s="60">
        <v>9500000</v>
      </c>
      <c r="X707" s="60">
        <v>0</v>
      </c>
      <c r="Y707" s="23" t="s">
        <v>104</v>
      </c>
      <c r="Z707" t="s">
        <v>98</v>
      </c>
      <c r="AA707" t="s">
        <v>105</v>
      </c>
      <c r="AB707" s="30">
        <f>+Tabla3[[#This Row],[VALOR DEL CONTRATO
(EN NUMEROS)]]-Tabla3[[#This Row],[VALOR RECURSOS (MADS/FONAM)]]</f>
        <v>0</v>
      </c>
      <c r="AC707" s="30"/>
      <c r="AD707" s="30"/>
      <c r="AE707" s="24">
        <v>7724</v>
      </c>
      <c r="AF707" s="61">
        <v>45295</v>
      </c>
      <c r="AG707">
        <v>107424</v>
      </c>
      <c r="AH707" s="53">
        <v>45342</v>
      </c>
      <c r="AI707" s="32" t="s">
        <v>106</v>
      </c>
      <c r="AJ707" t="s">
        <v>1556</v>
      </c>
      <c r="AK707" s="33"/>
      <c r="AL707" t="s">
        <v>98</v>
      </c>
      <c r="AM707" s="26">
        <v>45341</v>
      </c>
      <c r="AN707" s="23" t="s">
        <v>108</v>
      </c>
      <c r="AO707" s="23" t="s">
        <v>108</v>
      </c>
      <c r="AP707" t="s">
        <v>109</v>
      </c>
      <c r="AQ707" t="s">
        <v>5047</v>
      </c>
      <c r="AR707" t="s">
        <v>5048</v>
      </c>
      <c r="AS707" t="s">
        <v>1552</v>
      </c>
      <c r="AT707" s="23">
        <v>80111600</v>
      </c>
      <c r="AU707" s="20" t="s">
        <v>5049</v>
      </c>
      <c r="AV707" s="23" t="s">
        <v>113</v>
      </c>
      <c r="AW707" s="20" t="s">
        <v>114</v>
      </c>
      <c r="AX707" s="26">
        <v>45341</v>
      </c>
      <c r="AY707" s="20" t="s">
        <v>115</v>
      </c>
      <c r="AZ707" s="26">
        <v>45341</v>
      </c>
      <c r="BA707" s="26">
        <v>45342</v>
      </c>
      <c r="BB707" s="62">
        <v>45460</v>
      </c>
      <c r="BC707" s="35">
        <f>+Tabla3[[#This Row],[FECHA TERMINACION
(INICIAL)]]-Tabla3[[#This Row],[FECHA INICIO]]</f>
        <v>118</v>
      </c>
      <c r="BD707" s="65">
        <f>+Tabla3[[#This Row],[PLAZO DE EJECUCIÓN EN DÍAS (INICIAL)]]/30</f>
        <v>3.9333333333333331</v>
      </c>
      <c r="BE707" t="s">
        <v>5050</v>
      </c>
      <c r="BF707" s="29">
        <f>+[1]BD_2!E710</f>
        <v>0</v>
      </c>
      <c r="BG707" s="29">
        <f>[1]BD_2!BA710</f>
        <v>0</v>
      </c>
      <c r="BH707" s="23">
        <f>[1]BD_2!CF710</f>
        <v>0</v>
      </c>
      <c r="BI707" s="23">
        <f>+COUNTIF(Tabla3[[#This Row],[VALOR REDUCIDO]:[TOTAL TIEMPO PRORROGADO EN DÍAS
]],"&lt;&gt;0")</f>
        <v>0</v>
      </c>
      <c r="BJ707" s="23" t="str">
        <f>+[1]BD_2!CG710</f>
        <v>2 NO</v>
      </c>
      <c r="BK707" s="26" t="str">
        <f>[1]BD_2!CL710</f>
        <v>2 NO</v>
      </c>
      <c r="BL707" s="23" t="s">
        <v>113</v>
      </c>
      <c r="BM707">
        <f t="shared" si="54"/>
        <v>118</v>
      </c>
      <c r="BN707" s="36">
        <f t="shared" si="55"/>
        <v>45342</v>
      </c>
      <c r="BO707" s="36">
        <f t="shared" si="56"/>
        <v>45460</v>
      </c>
      <c r="BP707" s="37" t="e">
        <f>IF(((#REF!-$BN707)/($BO707-$BN707))&gt;=100%,100%,((#REF!-$BN707)/($BO707-$BN707)))</f>
        <v>#REF!</v>
      </c>
      <c r="BQ707" s="29">
        <f t="shared" si="57"/>
        <v>76000000</v>
      </c>
      <c r="BR707" s="23" t="e">
        <f>+IF(BK707="1 SI","FINALIZADO",IF($BO707&lt;=#REF!,"FINALIZADO","EJECUCIÓN"))</f>
        <v>#REF!</v>
      </c>
      <c r="BS707" s="23">
        <v>37366666</v>
      </c>
      <c r="BT707" s="23">
        <f>+Tabla3[[#This Row],[VALOR TOTAL DE CONTRATO (ANTES DE LIQUIDACIÓN - LIBERACIÓN DE SALDOS)]]-Tabla3[[#This Row],[RECURSO TOTALES DESEMBOLSADOS]]</f>
        <v>38633334</v>
      </c>
      <c r="BU707" s="66"/>
      <c r="BW707" s="23" t="s">
        <v>98</v>
      </c>
      <c r="BX707" s="23" t="str">
        <f t="shared" si="53"/>
        <v>febrero</v>
      </c>
      <c r="BY707" s="23" t="s">
        <v>113</v>
      </c>
      <c r="BZ707" s="23" t="s">
        <v>113</v>
      </c>
      <c r="CA707" s="23" t="s">
        <v>113</v>
      </c>
      <c r="CB707" t="s">
        <v>117</v>
      </c>
      <c r="CC707" t="s">
        <v>118</v>
      </c>
    </row>
    <row r="708" spans="1:81" x14ac:dyDescent="0.25">
      <c r="A708" s="23">
        <v>2024</v>
      </c>
      <c r="B708" s="25" t="s">
        <v>5051</v>
      </c>
      <c r="C708" s="23" t="s">
        <v>87</v>
      </c>
      <c r="D708" t="s">
        <v>88</v>
      </c>
      <c r="E708" t="s">
        <v>89</v>
      </c>
      <c r="F708" t="s">
        <v>90</v>
      </c>
      <c r="G708" t="s">
        <v>91</v>
      </c>
      <c r="H708" s="23" t="s">
        <v>92</v>
      </c>
      <c r="I708" s="23" t="s">
        <v>119</v>
      </c>
      <c r="J708" t="s">
        <v>5052</v>
      </c>
      <c r="K708" s="23" t="s">
        <v>95</v>
      </c>
      <c r="L708" s="20" t="s">
        <v>420</v>
      </c>
      <c r="M708" s="28" t="s">
        <v>5053</v>
      </c>
      <c r="N708" s="23"/>
      <c r="O708" s="23" t="s">
        <v>98</v>
      </c>
      <c r="P708" s="20" t="s">
        <v>1552</v>
      </c>
      <c r="Q708" s="20" t="s">
        <v>1552</v>
      </c>
      <c r="R708" t="s">
        <v>5045</v>
      </c>
      <c r="S708" t="s">
        <v>5046</v>
      </c>
      <c r="T708" t="s">
        <v>5054</v>
      </c>
      <c r="U708" s="29">
        <v>38633334</v>
      </c>
      <c r="V708" s="29">
        <v>38633334</v>
      </c>
      <c r="W708" s="60">
        <v>9500000</v>
      </c>
      <c r="X708" s="60">
        <v>0</v>
      </c>
      <c r="Y708" s="23" t="s">
        <v>104</v>
      </c>
      <c r="Z708" t="s">
        <v>98</v>
      </c>
      <c r="AA708" t="s">
        <v>105</v>
      </c>
      <c r="AB708" s="30">
        <f>+Tabla3[[#This Row],[VALOR DEL CONTRATO
(EN NUMEROS)]]-Tabla3[[#This Row],[VALOR RECURSOS (MADS/FONAM)]]</f>
        <v>0</v>
      </c>
      <c r="AC708" s="30"/>
      <c r="AD708" s="30"/>
      <c r="AE708" s="24">
        <v>7724</v>
      </c>
      <c r="AF708" s="61">
        <v>45295</v>
      </c>
      <c r="AG708">
        <v>360024</v>
      </c>
      <c r="AH708" s="53">
        <v>45462</v>
      </c>
      <c r="AI708" s="32" t="s">
        <v>106</v>
      </c>
      <c r="AJ708" t="s">
        <v>1556</v>
      </c>
      <c r="AK708" s="27">
        <v>202300000000289</v>
      </c>
      <c r="AL708" t="s">
        <v>98</v>
      </c>
      <c r="AM708" s="26">
        <v>45461</v>
      </c>
      <c r="AN708" s="23" t="s">
        <v>108</v>
      </c>
      <c r="AO708" s="23" t="s">
        <v>108</v>
      </c>
      <c r="AP708" t="s">
        <v>109</v>
      </c>
      <c r="AQ708" t="s">
        <v>5047</v>
      </c>
      <c r="AR708" t="s">
        <v>5048</v>
      </c>
      <c r="AS708" t="s">
        <v>1552</v>
      </c>
      <c r="AT708" s="23">
        <v>80111600</v>
      </c>
      <c r="AU708" s="20" t="s">
        <v>5049</v>
      </c>
      <c r="AV708" s="23" t="s">
        <v>113</v>
      </c>
      <c r="AW708" s="20" t="s">
        <v>114</v>
      </c>
      <c r="AX708" s="26">
        <v>45464</v>
      </c>
      <c r="AY708" s="20" t="s">
        <v>144</v>
      </c>
      <c r="AZ708" s="26">
        <v>45464</v>
      </c>
      <c r="BA708" s="26">
        <v>45461</v>
      </c>
      <c r="BB708" s="62">
        <v>45584</v>
      </c>
      <c r="BC708" s="35">
        <f>+Tabla3[[#This Row],[FECHA TERMINACION
(INICIAL)]]-Tabla3[[#This Row],[FECHA INICIO]]</f>
        <v>123</v>
      </c>
      <c r="BD708" s="65">
        <f>+Tabla3[[#This Row],[PLAZO DE EJECUCIÓN EN DÍAS (INICIAL)]]/30</f>
        <v>4.0999999999999996</v>
      </c>
      <c r="BE708" t="s">
        <v>5055</v>
      </c>
      <c r="BF708" s="29">
        <f>+[1]BD_2!E711</f>
        <v>950000</v>
      </c>
      <c r="BG708" s="29">
        <f>[1]BD_2!BA711</f>
        <v>0</v>
      </c>
      <c r="BH708" s="23">
        <f>[1]BD_2!CF711</f>
        <v>0</v>
      </c>
      <c r="BI708" s="23">
        <f>+COUNTIF(Tabla3[[#This Row],[VALOR REDUCIDO]:[TOTAL TIEMPO PRORROGADO EN DÍAS
]],"&lt;&gt;0")</f>
        <v>1</v>
      </c>
      <c r="BJ708" s="23" t="str">
        <f>+[1]BD_2!CG711</f>
        <v>2 NO</v>
      </c>
      <c r="BK708" s="26" t="str">
        <f>[1]BD_2!CL711</f>
        <v>2 NO</v>
      </c>
      <c r="BL708" s="23" t="s">
        <v>98</v>
      </c>
      <c r="BM708">
        <f t="shared" si="54"/>
        <v>123</v>
      </c>
      <c r="BN708" s="36">
        <f t="shared" si="55"/>
        <v>45461</v>
      </c>
      <c r="BO708" s="36">
        <f t="shared" si="56"/>
        <v>45584</v>
      </c>
      <c r="BP708" s="37" t="e">
        <f>IF(((#REF!-$BN708)/($BO708-$BN708))&gt;=100%,100%,((#REF!-$BN708)/($BO708-$BN708)))</f>
        <v>#REF!</v>
      </c>
      <c r="BQ708" s="60">
        <f t="shared" si="57"/>
        <v>37683334</v>
      </c>
      <c r="BR708" s="23" t="e">
        <f>+IF(BK708="1 SI","FINALIZADO",IF($BO708&lt;=#REF!,"FINALIZADO","EJECUCIÓN"))</f>
        <v>#REF!</v>
      </c>
      <c r="BS708" s="23">
        <v>37683334</v>
      </c>
      <c r="BT708" s="23">
        <f>+Tabla3[[#This Row],[VALOR TOTAL DE CONTRATO (ANTES DE LIQUIDACIÓN - LIBERACIÓN DE SALDOS)]]-Tabla3[[#This Row],[RECURSO TOTALES DESEMBOLSADOS]]</f>
        <v>0</v>
      </c>
      <c r="BU708" s="66"/>
      <c r="BW708" s="23" t="s">
        <v>98</v>
      </c>
      <c r="BX708" s="23" t="str">
        <f t="shared" ref="BX708:BX771" si="58">TEXT(AM708,"MMMM")</f>
        <v>junio</v>
      </c>
      <c r="BY708" s="23" t="s">
        <v>113</v>
      </c>
      <c r="BZ708" s="23" t="s">
        <v>113</v>
      </c>
      <c r="CA708" s="23" t="s">
        <v>113</v>
      </c>
      <c r="CB708" t="s">
        <v>117</v>
      </c>
      <c r="CC708" t="s">
        <v>118</v>
      </c>
    </row>
    <row r="709" spans="1:81" x14ac:dyDescent="0.25">
      <c r="A709" s="23">
        <v>2024</v>
      </c>
      <c r="B709" s="25">
        <v>672</v>
      </c>
      <c r="C709" s="23" t="s">
        <v>87</v>
      </c>
      <c r="D709" t="s">
        <v>88</v>
      </c>
      <c r="E709" t="s">
        <v>89</v>
      </c>
      <c r="F709" t="s">
        <v>90</v>
      </c>
      <c r="G709" t="s">
        <v>91</v>
      </c>
      <c r="H709" s="23" t="s">
        <v>92</v>
      </c>
      <c r="I709" s="23" t="s">
        <v>119</v>
      </c>
      <c r="J709" t="s">
        <v>5056</v>
      </c>
      <c r="K709" s="23" t="s">
        <v>95</v>
      </c>
      <c r="L709" s="59" t="s">
        <v>1420</v>
      </c>
      <c r="M709" s="28" t="s">
        <v>5057</v>
      </c>
      <c r="N709" s="23"/>
      <c r="O709" s="23" t="s">
        <v>98</v>
      </c>
      <c r="P709" s="20" t="s">
        <v>538</v>
      </c>
      <c r="Q709" s="20" t="s">
        <v>538</v>
      </c>
      <c r="R709" t="s">
        <v>5058</v>
      </c>
      <c r="S709" t="s">
        <v>5059</v>
      </c>
      <c r="T709" t="s">
        <v>5060</v>
      </c>
      <c r="U709" s="29">
        <v>99750000</v>
      </c>
      <c r="V709" s="29">
        <v>99750000</v>
      </c>
      <c r="W709" s="60">
        <v>10500000</v>
      </c>
      <c r="X709" s="60">
        <v>0</v>
      </c>
      <c r="Y709" s="23" t="s">
        <v>104</v>
      </c>
      <c r="Z709" t="s">
        <v>98</v>
      </c>
      <c r="AA709" t="s">
        <v>105</v>
      </c>
      <c r="AB709" s="30">
        <f>+Tabla3[[#This Row],[VALOR DEL CONTRATO
(EN NUMEROS)]]-Tabla3[[#This Row],[VALOR RECURSOS (MADS/FONAM)]]</f>
        <v>0</v>
      </c>
      <c r="AC709" s="30"/>
      <c r="AD709" s="30"/>
      <c r="AE709" s="24">
        <v>5224</v>
      </c>
      <c r="AF709" s="61">
        <v>45295</v>
      </c>
      <c r="AG709">
        <v>108824</v>
      </c>
      <c r="AH709" s="53">
        <v>45342</v>
      </c>
      <c r="AI709" s="32" t="s">
        <v>106</v>
      </c>
      <c r="AJ709" t="s">
        <v>543</v>
      </c>
      <c r="AK709" s="33"/>
      <c r="AL709" t="s">
        <v>98</v>
      </c>
      <c r="AM709" s="26">
        <v>45341</v>
      </c>
      <c r="AN709" s="23" t="s">
        <v>108</v>
      </c>
      <c r="AO709" s="23" t="s">
        <v>108</v>
      </c>
      <c r="AP709" t="s">
        <v>109</v>
      </c>
      <c r="AQ709" t="s">
        <v>1473</v>
      </c>
      <c r="AR709" t="s">
        <v>1474</v>
      </c>
      <c r="AS709" t="s">
        <v>3957</v>
      </c>
      <c r="AT709" s="23">
        <v>80111600</v>
      </c>
      <c r="AU709" s="41" t="s">
        <v>5061</v>
      </c>
      <c r="AV709" s="23" t="s">
        <v>113</v>
      </c>
      <c r="AW709" s="20" t="s">
        <v>114</v>
      </c>
      <c r="AX709" s="26">
        <v>45341</v>
      </c>
      <c r="AY709" s="23" t="s">
        <v>115</v>
      </c>
      <c r="AZ709" s="26">
        <v>45341</v>
      </c>
      <c r="BA709" s="26">
        <v>45342</v>
      </c>
      <c r="BB709" s="62">
        <v>45630</v>
      </c>
      <c r="BC709" s="35">
        <f>+Tabla3[[#This Row],[FECHA TERMINACION
(INICIAL)]]-Tabla3[[#This Row],[FECHA INICIO]]</f>
        <v>288</v>
      </c>
      <c r="BD709" s="65">
        <f>+Tabla3[[#This Row],[PLAZO DE EJECUCIÓN EN DÍAS (INICIAL)]]/30</f>
        <v>9.6</v>
      </c>
      <c r="BE709" t="s">
        <v>5062</v>
      </c>
      <c r="BF709" s="29">
        <f>+[1]BD_2!E712</f>
        <v>0</v>
      </c>
      <c r="BG709" s="29">
        <f>[1]BD_2!BA712</f>
        <v>0</v>
      </c>
      <c r="BH709" s="23">
        <f>[1]BD_2!CF712</f>
        <v>0</v>
      </c>
      <c r="BI709" s="23">
        <f>+COUNTIF(Tabla3[[#This Row],[VALOR REDUCIDO]:[TOTAL TIEMPO PRORROGADO EN DÍAS
]],"&lt;&gt;0")</f>
        <v>0</v>
      </c>
      <c r="BJ709" s="23" t="str">
        <f>+[1]BD_2!CG712</f>
        <v>2 NO</v>
      </c>
      <c r="BK709" s="26" t="str">
        <f>[1]BD_2!CL712</f>
        <v>2 NO</v>
      </c>
      <c r="BL709" s="23" t="s">
        <v>98</v>
      </c>
      <c r="BM709">
        <f t="shared" si="54"/>
        <v>288</v>
      </c>
      <c r="BN709" s="36">
        <f t="shared" si="55"/>
        <v>45342</v>
      </c>
      <c r="BO709" s="36">
        <f t="shared" si="56"/>
        <v>45630</v>
      </c>
      <c r="BP709" s="37" t="e">
        <f>IF(((#REF!-$BN709)/($BO709-$BN709))&gt;=100%,100%,((#REF!-$BN709)/($BO709-$BN709)))</f>
        <v>#REF!</v>
      </c>
      <c r="BQ709" s="29">
        <f t="shared" si="57"/>
        <v>99750000</v>
      </c>
      <c r="BR709" s="23" t="e">
        <f>+IF(BK709="1 SI","FINALIZADO",IF($BO709&lt;=#REF!,"FINALIZADO","EJECUCIÓN"))</f>
        <v>#REF!</v>
      </c>
      <c r="BS709" s="23">
        <v>99750000</v>
      </c>
      <c r="BT709" s="23">
        <f>+Tabla3[[#This Row],[VALOR TOTAL DE CONTRATO (ANTES DE LIQUIDACIÓN - LIBERACIÓN DE SALDOS)]]-Tabla3[[#This Row],[RECURSO TOTALES DESEMBOLSADOS]]</f>
        <v>0</v>
      </c>
      <c r="BU709" s="66"/>
      <c r="BW709" s="23" t="s">
        <v>98</v>
      </c>
      <c r="BX709" s="23" t="str">
        <f t="shared" si="58"/>
        <v>febrero</v>
      </c>
      <c r="BY709" s="23" t="s">
        <v>113</v>
      </c>
      <c r="BZ709" s="23" t="s">
        <v>113</v>
      </c>
      <c r="CA709" s="23" t="s">
        <v>113</v>
      </c>
      <c r="CB709" t="s">
        <v>117</v>
      </c>
      <c r="CC709" t="s">
        <v>118</v>
      </c>
    </row>
    <row r="710" spans="1:81" x14ac:dyDescent="0.25">
      <c r="A710" s="23">
        <v>2024</v>
      </c>
      <c r="B710" s="25">
        <v>673</v>
      </c>
      <c r="C710" s="23" t="s">
        <v>87</v>
      </c>
      <c r="D710" t="s">
        <v>88</v>
      </c>
      <c r="E710" t="s">
        <v>89</v>
      </c>
      <c r="F710" t="s">
        <v>90</v>
      </c>
      <c r="G710" t="s">
        <v>91</v>
      </c>
      <c r="H710" s="23" t="s">
        <v>92</v>
      </c>
      <c r="I710" s="23" t="s">
        <v>119</v>
      </c>
      <c r="J710" t="s">
        <v>5063</v>
      </c>
      <c r="K710" s="23" t="s">
        <v>95</v>
      </c>
      <c r="L710" s="59" t="s">
        <v>1550</v>
      </c>
      <c r="M710" s="28" t="s">
        <v>5064</v>
      </c>
      <c r="N710" s="23"/>
      <c r="O710" s="23" t="s">
        <v>98</v>
      </c>
      <c r="P710" s="20" t="s">
        <v>764</v>
      </c>
      <c r="Q710" s="20" t="s">
        <v>764</v>
      </c>
      <c r="R710" t="s">
        <v>5065</v>
      </c>
      <c r="S710" t="s">
        <v>5066</v>
      </c>
      <c r="T710" t="s">
        <v>5067</v>
      </c>
      <c r="U710" s="29">
        <v>110000000</v>
      </c>
      <c r="V710" s="29">
        <v>110000000</v>
      </c>
      <c r="W710" s="60">
        <v>11000000</v>
      </c>
      <c r="X710" s="60">
        <v>0</v>
      </c>
      <c r="Y710" s="23" t="s">
        <v>104</v>
      </c>
      <c r="Z710" t="s">
        <v>98</v>
      </c>
      <c r="AA710" t="s">
        <v>105</v>
      </c>
      <c r="AB710" s="30">
        <f>+Tabla3[[#This Row],[VALOR DEL CONTRATO
(EN NUMEROS)]]-Tabla3[[#This Row],[VALOR RECURSOS (MADS/FONAM)]]</f>
        <v>0</v>
      </c>
      <c r="AC710" s="30"/>
      <c r="AD710" s="30"/>
      <c r="AE710" s="24">
        <v>7824</v>
      </c>
      <c r="AF710" s="61">
        <v>45295</v>
      </c>
      <c r="AG710">
        <v>107224</v>
      </c>
      <c r="AH710" s="53">
        <v>45342</v>
      </c>
      <c r="AI710" s="32" t="s">
        <v>106</v>
      </c>
      <c r="AJ710" t="s">
        <v>779</v>
      </c>
      <c r="AK710" s="33"/>
      <c r="AL710" t="s">
        <v>98</v>
      </c>
      <c r="AM710" s="26">
        <v>45341</v>
      </c>
      <c r="AN710" s="23" t="s">
        <v>108</v>
      </c>
      <c r="AO710" s="23" t="s">
        <v>108</v>
      </c>
      <c r="AP710" t="s">
        <v>109</v>
      </c>
      <c r="AQ710" t="s">
        <v>769</v>
      </c>
      <c r="AR710" t="s">
        <v>770</v>
      </c>
      <c r="AS710" t="s">
        <v>771</v>
      </c>
      <c r="AT710" s="23">
        <v>80111600</v>
      </c>
      <c r="AU710" s="20" t="s">
        <v>5068</v>
      </c>
      <c r="AV710" s="23" t="s">
        <v>113</v>
      </c>
      <c r="AW710" s="20" t="s">
        <v>114</v>
      </c>
      <c r="AX710" s="26">
        <v>45341</v>
      </c>
      <c r="AY710" s="23" t="s">
        <v>115</v>
      </c>
      <c r="AZ710" s="26">
        <v>45341</v>
      </c>
      <c r="BA710" s="26">
        <v>45342</v>
      </c>
      <c r="BB710" s="62">
        <v>45645</v>
      </c>
      <c r="BC710" s="35">
        <f>+Tabla3[[#This Row],[FECHA TERMINACION
(INICIAL)]]-Tabla3[[#This Row],[FECHA INICIO]]</f>
        <v>303</v>
      </c>
      <c r="BD710" s="65">
        <v>0</v>
      </c>
      <c r="BE710" t="s">
        <v>4922</v>
      </c>
      <c r="BF710" s="29">
        <f>+[1]BD_2!E713</f>
        <v>0</v>
      </c>
      <c r="BG710" s="29">
        <f>[1]BD_2!BA713</f>
        <v>0</v>
      </c>
      <c r="BH710" s="23">
        <f>[1]BD_2!CF713</f>
        <v>0</v>
      </c>
      <c r="BI710" s="23">
        <f>+COUNTIF(Tabla3[[#This Row],[VALOR REDUCIDO]:[TOTAL TIEMPO PRORROGADO EN DÍAS
]],"&lt;&gt;0")</f>
        <v>0</v>
      </c>
      <c r="BJ710" s="23" t="str">
        <f>+[1]BD_2!CG713</f>
        <v>2 NO</v>
      </c>
      <c r="BK710" s="26" t="str">
        <f>[1]BD_2!CL713</f>
        <v>2 NO</v>
      </c>
      <c r="BL710" s="23" t="s">
        <v>98</v>
      </c>
      <c r="BM710">
        <f t="shared" si="54"/>
        <v>303</v>
      </c>
      <c r="BN710" s="36">
        <f t="shared" si="55"/>
        <v>45342</v>
      </c>
      <c r="BO710" s="36">
        <f t="shared" si="56"/>
        <v>45645</v>
      </c>
      <c r="BP710" s="37" t="e">
        <f>IF(((#REF!-$BN710)/($BO710-$BN710))&gt;=100%,100%,((#REF!-$BN710)/($BO710-$BN710)))</f>
        <v>#REF!</v>
      </c>
      <c r="BQ710" s="29">
        <f t="shared" si="57"/>
        <v>110000000</v>
      </c>
      <c r="BR710" s="23" t="e">
        <f>+IF(BK710="1 SI","FINALIZADO",IF($BO710&lt;=#REF!,"FINALIZADO","EJECUCIÓN"))</f>
        <v>#REF!</v>
      </c>
      <c r="BS710" s="23">
        <v>110000000</v>
      </c>
      <c r="BT710" s="23">
        <f>+Tabla3[[#This Row],[VALOR TOTAL DE CONTRATO (ANTES DE LIQUIDACIÓN - LIBERACIÓN DE SALDOS)]]-Tabla3[[#This Row],[RECURSO TOTALES DESEMBOLSADOS]]</f>
        <v>0</v>
      </c>
      <c r="BU710" s="66"/>
      <c r="BW710" s="23" t="s">
        <v>98</v>
      </c>
      <c r="BX710" s="23" t="str">
        <f t="shared" si="58"/>
        <v>febrero</v>
      </c>
      <c r="BY710" s="23" t="s">
        <v>113</v>
      </c>
      <c r="BZ710" s="23" t="s">
        <v>113</v>
      </c>
      <c r="CA710" s="23" t="s">
        <v>113</v>
      </c>
      <c r="CB710" t="s">
        <v>117</v>
      </c>
      <c r="CC710" t="s">
        <v>118</v>
      </c>
    </row>
    <row r="711" spans="1:81" s="46" customFormat="1" x14ac:dyDescent="0.25">
      <c r="A711" s="23">
        <v>2024</v>
      </c>
      <c r="B711" s="25">
        <v>674</v>
      </c>
      <c r="C711" s="23" t="s">
        <v>87</v>
      </c>
      <c r="D711" t="s">
        <v>88</v>
      </c>
      <c r="E711" t="s">
        <v>89</v>
      </c>
      <c r="F711" t="s">
        <v>90</v>
      </c>
      <c r="G711" t="s">
        <v>91</v>
      </c>
      <c r="H711" s="23" t="s">
        <v>92</v>
      </c>
      <c r="I711" s="23" t="s">
        <v>119</v>
      </c>
      <c r="J711" t="s">
        <v>5069</v>
      </c>
      <c r="K711" s="23" t="s">
        <v>95</v>
      </c>
      <c r="L711" s="59" t="s">
        <v>2233</v>
      </c>
      <c r="M711" s="28" t="s">
        <v>5070</v>
      </c>
      <c r="N711" s="23"/>
      <c r="O711" s="23" t="s">
        <v>98</v>
      </c>
      <c r="P711" s="20" t="s">
        <v>538</v>
      </c>
      <c r="Q711" s="20" t="s">
        <v>538</v>
      </c>
      <c r="R711" t="s">
        <v>5071</v>
      </c>
      <c r="S711" t="s">
        <v>5072</v>
      </c>
      <c r="T711" t="s">
        <v>5073</v>
      </c>
      <c r="U711" s="29">
        <v>100000000</v>
      </c>
      <c r="V711" s="29">
        <v>100000000</v>
      </c>
      <c r="W711" s="60">
        <v>10000000</v>
      </c>
      <c r="X711" s="60">
        <v>0</v>
      </c>
      <c r="Y711" s="23" t="s">
        <v>104</v>
      </c>
      <c r="Z711" t="s">
        <v>98</v>
      </c>
      <c r="AA711" t="s">
        <v>105</v>
      </c>
      <c r="AB711" s="30">
        <f>+Tabla3[[#This Row],[VALOR DEL CONTRATO
(EN NUMEROS)]]-Tabla3[[#This Row],[VALOR RECURSOS (MADS/FONAM)]]</f>
        <v>0</v>
      </c>
      <c r="AC711" s="30"/>
      <c r="AD711" s="30"/>
      <c r="AE711" s="24">
        <v>5224</v>
      </c>
      <c r="AF711" s="61">
        <v>45295</v>
      </c>
      <c r="AG711">
        <v>108624</v>
      </c>
      <c r="AH711" s="53">
        <v>45342</v>
      </c>
      <c r="AI711" s="32" t="s">
        <v>106</v>
      </c>
      <c r="AJ711" t="s">
        <v>543</v>
      </c>
      <c r="AK711" s="33"/>
      <c r="AL711" t="s">
        <v>98</v>
      </c>
      <c r="AM711" s="26">
        <v>45341</v>
      </c>
      <c r="AN711" s="23" t="s">
        <v>108</v>
      </c>
      <c r="AO711" s="23" t="s">
        <v>108</v>
      </c>
      <c r="AP711" t="s">
        <v>109</v>
      </c>
      <c r="AQ711" t="s">
        <v>5074</v>
      </c>
      <c r="AR711" t="s">
        <v>1647</v>
      </c>
      <c r="AS711" t="s">
        <v>5075</v>
      </c>
      <c r="AT711" s="23">
        <v>80111600</v>
      </c>
      <c r="AU711" s="20" t="s">
        <v>5076</v>
      </c>
      <c r="AV711" s="23" t="s">
        <v>113</v>
      </c>
      <c r="AW711" s="20" t="s">
        <v>114</v>
      </c>
      <c r="AX711" s="26">
        <v>45341</v>
      </c>
      <c r="AY711" s="23" t="s">
        <v>115</v>
      </c>
      <c r="AZ711" s="26">
        <v>45341</v>
      </c>
      <c r="BA711" s="26">
        <v>45342</v>
      </c>
      <c r="BB711" s="62">
        <v>45645</v>
      </c>
      <c r="BC711" s="35">
        <f>+Tabla3[[#This Row],[FECHA TERMINACION
(INICIAL)]]-Tabla3[[#This Row],[FECHA INICIO]]</f>
        <v>303</v>
      </c>
      <c r="BD711" s="65">
        <f>+Tabla3[[#This Row],[PLAZO DE EJECUCIÓN EN DÍAS (INICIAL)]]/30</f>
        <v>10.1</v>
      </c>
      <c r="BE711" t="s">
        <v>5077</v>
      </c>
      <c r="BF711" s="29">
        <f>+[1]BD_2!E714</f>
        <v>0</v>
      </c>
      <c r="BG711" s="29">
        <f>[1]BD_2!BA714</f>
        <v>0</v>
      </c>
      <c r="BH711" s="23">
        <f>[1]BD_2!CF714</f>
        <v>0</v>
      </c>
      <c r="BI711" s="23">
        <f>+COUNTIF(Tabla3[[#This Row],[VALOR REDUCIDO]:[TOTAL TIEMPO PRORROGADO EN DÍAS
]],"&lt;&gt;0")</f>
        <v>0</v>
      </c>
      <c r="BJ711" s="23" t="str">
        <f>+[1]BD_2!CG714</f>
        <v>2 NO</v>
      </c>
      <c r="BK711" s="26" t="str">
        <f>[1]BD_2!CL714</f>
        <v>2 NO</v>
      </c>
      <c r="BL711" s="23" t="s">
        <v>98</v>
      </c>
      <c r="BM711">
        <f t="shared" si="54"/>
        <v>303</v>
      </c>
      <c r="BN711" s="36">
        <f t="shared" si="55"/>
        <v>45342</v>
      </c>
      <c r="BO711" s="36">
        <f t="shared" si="56"/>
        <v>45645</v>
      </c>
      <c r="BP711" s="37" t="e">
        <f>IF(((#REF!-$BN711)/($BO711-$BN711))&gt;=100%,100%,((#REF!-$BN711)/($BO711-$BN711)))</f>
        <v>#REF!</v>
      </c>
      <c r="BQ711" s="29">
        <f t="shared" si="57"/>
        <v>100000000</v>
      </c>
      <c r="BR711" s="23" t="e">
        <f>+IF(BK711="1 SI","FINALIZADO",IF($BO711&lt;=#REF!,"FINALIZADO","EJECUCIÓN"))</f>
        <v>#REF!</v>
      </c>
      <c r="BS711" s="23">
        <v>100000000</v>
      </c>
      <c r="BT711" s="23">
        <f>+Tabla3[[#This Row],[VALOR TOTAL DE CONTRATO (ANTES DE LIQUIDACIÓN - LIBERACIÓN DE SALDOS)]]-Tabla3[[#This Row],[RECURSO TOTALES DESEMBOLSADOS]]</f>
        <v>0</v>
      </c>
      <c r="BU711" s="66"/>
      <c r="BV711" s="38"/>
      <c r="BW711" s="23" t="s">
        <v>98</v>
      </c>
      <c r="BX711" s="23" t="str">
        <f t="shared" si="58"/>
        <v>febrero</v>
      </c>
      <c r="BY711" s="23" t="s">
        <v>113</v>
      </c>
      <c r="BZ711" s="23" t="s">
        <v>113</v>
      </c>
      <c r="CA711" s="23" t="s">
        <v>113</v>
      </c>
      <c r="CB711" t="s">
        <v>117</v>
      </c>
      <c r="CC711" t="s">
        <v>118</v>
      </c>
    </row>
    <row r="712" spans="1:81" s="46" customFormat="1" x14ac:dyDescent="0.25">
      <c r="A712" s="23">
        <v>2024</v>
      </c>
      <c r="B712" s="25">
        <v>675</v>
      </c>
      <c r="C712" s="23" t="s">
        <v>87</v>
      </c>
      <c r="D712" t="s">
        <v>88</v>
      </c>
      <c r="E712" t="s">
        <v>89</v>
      </c>
      <c r="F712" t="s">
        <v>90</v>
      </c>
      <c r="G712" t="s">
        <v>91</v>
      </c>
      <c r="H712" s="23" t="s">
        <v>92</v>
      </c>
      <c r="I712" s="23" t="s">
        <v>119</v>
      </c>
      <c r="J712" t="s">
        <v>5078</v>
      </c>
      <c r="K712" s="23" t="s">
        <v>95</v>
      </c>
      <c r="L712" s="59" t="s">
        <v>5079</v>
      </c>
      <c r="M712" s="28" t="s">
        <v>5080</v>
      </c>
      <c r="N712" s="23"/>
      <c r="O712" s="23" t="s">
        <v>98</v>
      </c>
      <c r="P712" s="20" t="s">
        <v>693</v>
      </c>
      <c r="Q712" s="20" t="s">
        <v>693</v>
      </c>
      <c r="R712" t="s">
        <v>5081</v>
      </c>
      <c r="S712" t="s">
        <v>5082</v>
      </c>
      <c r="T712" t="s">
        <v>5083</v>
      </c>
      <c r="U712" s="29">
        <v>56833333</v>
      </c>
      <c r="V712" s="29">
        <v>56833333</v>
      </c>
      <c r="W712" s="60">
        <v>5500000</v>
      </c>
      <c r="X712" s="60">
        <v>0</v>
      </c>
      <c r="Y712" s="23" t="s">
        <v>104</v>
      </c>
      <c r="Z712" t="s">
        <v>98</v>
      </c>
      <c r="AA712" t="s">
        <v>105</v>
      </c>
      <c r="AB712" s="30">
        <f>+Tabla3[[#This Row],[VALOR DEL CONTRATO
(EN NUMEROS)]]-Tabla3[[#This Row],[VALOR RECURSOS (MADS/FONAM)]]</f>
        <v>0</v>
      </c>
      <c r="AC712" s="30"/>
      <c r="AD712" s="30"/>
      <c r="AE712" s="24">
        <v>3524</v>
      </c>
      <c r="AF712" s="61">
        <v>45294</v>
      </c>
      <c r="AG712">
        <v>105824</v>
      </c>
      <c r="AH712" s="53">
        <v>45342</v>
      </c>
      <c r="AI712" s="32" t="s">
        <v>106</v>
      </c>
      <c r="AJ712" t="s">
        <v>697</v>
      </c>
      <c r="AK712" s="33"/>
      <c r="AL712" t="s">
        <v>98</v>
      </c>
      <c r="AM712" s="26">
        <v>45341</v>
      </c>
      <c r="AN712" s="23" t="s">
        <v>108</v>
      </c>
      <c r="AO712" s="23" t="s">
        <v>108</v>
      </c>
      <c r="AP712" t="s">
        <v>109</v>
      </c>
      <c r="AQ712" t="s">
        <v>2991</v>
      </c>
      <c r="AR712" t="s">
        <v>2992</v>
      </c>
      <c r="AS712" t="s">
        <v>700</v>
      </c>
      <c r="AT712" s="23">
        <v>80111600</v>
      </c>
      <c r="AU712" s="20" t="s">
        <v>5084</v>
      </c>
      <c r="AV712" s="23" t="s">
        <v>113</v>
      </c>
      <c r="AW712" s="20" t="s">
        <v>114</v>
      </c>
      <c r="AX712" s="53">
        <v>45341</v>
      </c>
      <c r="AY712" s="23" t="s">
        <v>115</v>
      </c>
      <c r="AZ712" s="53">
        <v>45341</v>
      </c>
      <c r="BA712" s="26">
        <v>45342</v>
      </c>
      <c r="BB712" s="62">
        <v>45655</v>
      </c>
      <c r="BC712" s="35">
        <f>+Tabla3[[#This Row],[FECHA TERMINACION
(INICIAL)]]-Tabla3[[#This Row],[FECHA INICIO]]</f>
        <v>313</v>
      </c>
      <c r="BD712" s="65">
        <f>+Tabla3[[#This Row],[PLAZO DE EJECUCIÓN EN DÍAS (INICIAL)]]/30</f>
        <v>10.433333333333334</v>
      </c>
      <c r="BE712" t="s">
        <v>5085</v>
      </c>
      <c r="BF712" s="29">
        <f>+[1]BD_2!E715</f>
        <v>0</v>
      </c>
      <c r="BG712" s="29">
        <f>[1]BD_2!BA715</f>
        <v>0</v>
      </c>
      <c r="BH712" s="23">
        <f>[1]BD_2!CF715</f>
        <v>0</v>
      </c>
      <c r="BI712" s="23">
        <f>+COUNTIF(Tabla3[[#This Row],[VALOR REDUCIDO]:[TOTAL TIEMPO PRORROGADO EN DÍAS
]],"&lt;&gt;0")</f>
        <v>0</v>
      </c>
      <c r="BJ712" s="23" t="str">
        <f>+[1]BD_2!CG715</f>
        <v>2 NO</v>
      </c>
      <c r="BK712" s="26" t="str">
        <f>[1]BD_2!CL715</f>
        <v>2 NO</v>
      </c>
      <c r="BL712" s="23" t="s">
        <v>98</v>
      </c>
      <c r="BM712">
        <f t="shared" si="54"/>
        <v>313</v>
      </c>
      <c r="BN712" s="36">
        <f t="shared" si="55"/>
        <v>45342</v>
      </c>
      <c r="BO712" s="36">
        <f t="shared" si="56"/>
        <v>45655</v>
      </c>
      <c r="BP712" s="37" t="e">
        <f>IF(((#REF!-$BN712)/($BO712-$BN712))&gt;=100%,100%,((#REF!-$BN712)/($BO712-$BN712)))</f>
        <v>#REF!</v>
      </c>
      <c r="BQ712" s="29">
        <f t="shared" si="57"/>
        <v>56833333</v>
      </c>
      <c r="BR712" s="23" t="e">
        <f>+IF(BK712="1 SI","FINALIZADO",IF($BO712&lt;=#REF!,"FINALIZADO","EJECUCIÓN"))</f>
        <v>#REF!</v>
      </c>
      <c r="BS712" s="23">
        <v>56833333</v>
      </c>
      <c r="BT712" s="23">
        <f>+Tabla3[[#This Row],[VALOR TOTAL DE CONTRATO (ANTES DE LIQUIDACIÓN - LIBERACIÓN DE SALDOS)]]-Tabla3[[#This Row],[RECURSO TOTALES DESEMBOLSADOS]]</f>
        <v>0</v>
      </c>
      <c r="BU712" s="66"/>
      <c r="BV712" s="38"/>
      <c r="BW712" s="23" t="s">
        <v>98</v>
      </c>
      <c r="BX712" s="23" t="str">
        <f t="shared" si="58"/>
        <v>febrero</v>
      </c>
      <c r="BY712" s="23" t="s">
        <v>113</v>
      </c>
      <c r="BZ712" s="23" t="s">
        <v>113</v>
      </c>
      <c r="CA712" s="23" t="s">
        <v>113</v>
      </c>
      <c r="CB712" t="s">
        <v>117</v>
      </c>
      <c r="CC712" t="s">
        <v>118</v>
      </c>
    </row>
    <row r="713" spans="1:81" x14ac:dyDescent="0.25">
      <c r="A713" s="23">
        <v>2024</v>
      </c>
      <c r="B713" s="25">
        <v>676</v>
      </c>
      <c r="C713" s="23" t="s">
        <v>87</v>
      </c>
      <c r="D713" t="s">
        <v>88</v>
      </c>
      <c r="E713" t="s">
        <v>89</v>
      </c>
      <c r="F713" t="s">
        <v>90</v>
      </c>
      <c r="G713" t="s">
        <v>91</v>
      </c>
      <c r="H713" s="23" t="s">
        <v>92</v>
      </c>
      <c r="I713" s="23" t="s">
        <v>119</v>
      </c>
      <c r="J713" t="s">
        <v>5086</v>
      </c>
      <c r="K713" s="23" t="s">
        <v>95</v>
      </c>
      <c r="L713" s="59" t="s">
        <v>1550</v>
      </c>
      <c r="M713" s="28" t="s">
        <v>5087</v>
      </c>
      <c r="N713" s="23"/>
      <c r="O713" s="23" t="s">
        <v>98</v>
      </c>
      <c r="P713" s="20" t="s">
        <v>693</v>
      </c>
      <c r="Q713" s="20" t="s">
        <v>693</v>
      </c>
      <c r="R713" t="s">
        <v>5088</v>
      </c>
      <c r="S713" t="s">
        <v>5089</v>
      </c>
      <c r="T713" t="s">
        <v>5090</v>
      </c>
      <c r="U713" s="29">
        <v>70000000</v>
      </c>
      <c r="V713" s="29">
        <v>70000000</v>
      </c>
      <c r="W713" s="60">
        <v>7000000</v>
      </c>
      <c r="X713" s="60">
        <v>0</v>
      </c>
      <c r="Y713" s="23" t="s">
        <v>104</v>
      </c>
      <c r="Z713" t="s">
        <v>98</v>
      </c>
      <c r="AA713" t="s">
        <v>105</v>
      </c>
      <c r="AB713" s="30">
        <f>+Tabla3[[#This Row],[VALOR DEL CONTRATO
(EN NUMEROS)]]-Tabla3[[#This Row],[VALOR RECURSOS (MADS/FONAM)]]</f>
        <v>0</v>
      </c>
      <c r="AC713" s="30"/>
      <c r="AD713" s="30"/>
      <c r="AE713" s="24">
        <v>2124</v>
      </c>
      <c r="AF713" s="61">
        <v>45294</v>
      </c>
      <c r="AG713">
        <v>108924</v>
      </c>
      <c r="AH713" s="53">
        <v>45342</v>
      </c>
      <c r="AI713" s="32" t="s">
        <v>106</v>
      </c>
      <c r="AJ713" t="s">
        <v>1372</v>
      </c>
      <c r="AK713" s="33"/>
      <c r="AL713" t="s">
        <v>98</v>
      </c>
      <c r="AM713" s="26">
        <v>45341</v>
      </c>
      <c r="AN713" s="23" t="s">
        <v>108</v>
      </c>
      <c r="AO713" s="23" t="s">
        <v>108</v>
      </c>
      <c r="AP713" t="s">
        <v>109</v>
      </c>
      <c r="AQ713" t="s">
        <v>698</v>
      </c>
      <c r="AR713" t="s">
        <v>699</v>
      </c>
      <c r="AS713" t="s">
        <v>700</v>
      </c>
      <c r="AT713" s="23">
        <v>80111600</v>
      </c>
      <c r="AU713" s="20" t="s">
        <v>5091</v>
      </c>
      <c r="AV713" s="23" t="s">
        <v>113</v>
      </c>
      <c r="AW713" s="20" t="s">
        <v>114</v>
      </c>
      <c r="AX713" s="53">
        <v>45341</v>
      </c>
      <c r="AY713" s="23" t="s">
        <v>115</v>
      </c>
      <c r="AZ713" s="53">
        <v>45341</v>
      </c>
      <c r="BA713" s="26">
        <v>45342</v>
      </c>
      <c r="BB713" s="62">
        <v>45645</v>
      </c>
      <c r="BC713" s="35">
        <f>+Tabla3[[#This Row],[FECHA TERMINACION
(INICIAL)]]-Tabla3[[#This Row],[FECHA INICIO]]</f>
        <v>303</v>
      </c>
      <c r="BD713" s="65">
        <f>+Tabla3[[#This Row],[PLAZO DE EJECUCIÓN EN DÍAS (INICIAL)]]/30</f>
        <v>10.1</v>
      </c>
      <c r="BE713" t="s">
        <v>1700</v>
      </c>
      <c r="BF713" s="29">
        <f>+[1]BD_2!E716</f>
        <v>0</v>
      </c>
      <c r="BG713" s="29">
        <f>[1]BD_2!BA716</f>
        <v>2566667</v>
      </c>
      <c r="BH713" s="23">
        <f>[1]BD_2!CF716</f>
        <v>11</v>
      </c>
      <c r="BI713" s="23">
        <f>+COUNTIF(Tabla3[[#This Row],[VALOR REDUCIDO]:[TOTAL TIEMPO PRORROGADO EN DÍAS
]],"&lt;&gt;0")</f>
        <v>2</v>
      </c>
      <c r="BJ713" s="23" t="str">
        <f>+[1]BD_2!CG716</f>
        <v>2 NO</v>
      </c>
      <c r="BK713" s="26" t="str">
        <f>[1]BD_2!CL716</f>
        <v>2 NO</v>
      </c>
      <c r="BL713" s="23" t="s">
        <v>98</v>
      </c>
      <c r="BM713">
        <f t="shared" si="54"/>
        <v>314</v>
      </c>
      <c r="BN713" s="36">
        <f t="shared" si="55"/>
        <v>45342</v>
      </c>
      <c r="BO713" s="36">
        <f t="shared" si="56"/>
        <v>45656</v>
      </c>
      <c r="BP713" s="37" t="e">
        <f>IF(((#REF!-$BN713)/($BO713-$BN713))&gt;=100%,100%,((#REF!-$BN713)/($BO713-$BN713)))</f>
        <v>#REF!</v>
      </c>
      <c r="BQ713" s="29">
        <f t="shared" si="57"/>
        <v>72566667</v>
      </c>
      <c r="BR713" s="23" t="e">
        <f>+IF(BK713="1 SI","FINALIZADO",IF($BO713&lt;=#REF!,"FINALIZADO","EJECUCIÓN"))</f>
        <v>#REF!</v>
      </c>
      <c r="BS713" s="23">
        <v>72566667</v>
      </c>
      <c r="BT713" s="23">
        <f>+Tabla3[[#This Row],[VALOR TOTAL DE CONTRATO (ANTES DE LIQUIDACIÓN - LIBERACIÓN DE SALDOS)]]-Tabla3[[#This Row],[RECURSO TOTALES DESEMBOLSADOS]]</f>
        <v>0</v>
      </c>
      <c r="BU713" s="66"/>
      <c r="BW713" s="23" t="s">
        <v>98</v>
      </c>
      <c r="BX713" s="23" t="str">
        <f t="shared" si="58"/>
        <v>febrero</v>
      </c>
      <c r="BY713" s="23" t="s">
        <v>113</v>
      </c>
      <c r="BZ713" s="23" t="s">
        <v>113</v>
      </c>
      <c r="CA713" s="23" t="s">
        <v>113</v>
      </c>
      <c r="CB713" t="s">
        <v>117</v>
      </c>
      <c r="CC713" t="s">
        <v>118</v>
      </c>
    </row>
    <row r="714" spans="1:81" x14ac:dyDescent="0.25">
      <c r="A714" s="23">
        <v>2024</v>
      </c>
      <c r="B714" s="25">
        <v>677</v>
      </c>
      <c r="C714" s="23" t="s">
        <v>87</v>
      </c>
      <c r="D714" t="s">
        <v>88</v>
      </c>
      <c r="E714" t="s">
        <v>89</v>
      </c>
      <c r="F714" t="s">
        <v>90</v>
      </c>
      <c r="G714" t="s">
        <v>91</v>
      </c>
      <c r="H714" s="23" t="s">
        <v>92</v>
      </c>
      <c r="I714" s="23" t="s">
        <v>119</v>
      </c>
      <c r="J714" t="s">
        <v>5092</v>
      </c>
      <c r="K714" s="23" t="s">
        <v>95</v>
      </c>
      <c r="L714" s="59" t="s">
        <v>1585</v>
      </c>
      <c r="M714" s="28" t="s">
        <v>5093</v>
      </c>
      <c r="N714" s="23"/>
      <c r="O714" s="23" t="s">
        <v>98</v>
      </c>
      <c r="P714" s="20" t="s">
        <v>693</v>
      </c>
      <c r="Q714" s="20" t="s">
        <v>693</v>
      </c>
      <c r="R714" t="s">
        <v>5094</v>
      </c>
      <c r="S714" t="s">
        <v>5095</v>
      </c>
      <c r="T714" t="s">
        <v>5096</v>
      </c>
      <c r="U714" s="29">
        <v>55000000</v>
      </c>
      <c r="V714" s="29">
        <v>55000000</v>
      </c>
      <c r="W714" s="60">
        <v>5500000</v>
      </c>
      <c r="X714" s="60">
        <v>0</v>
      </c>
      <c r="Y714" s="23" t="s">
        <v>104</v>
      </c>
      <c r="Z714" t="s">
        <v>98</v>
      </c>
      <c r="AA714" t="s">
        <v>105</v>
      </c>
      <c r="AB714" s="30">
        <f>+Tabla3[[#This Row],[VALOR DEL CONTRATO
(EN NUMEROS)]]-Tabla3[[#This Row],[VALOR RECURSOS (MADS/FONAM)]]</f>
        <v>0</v>
      </c>
      <c r="AC714" s="30"/>
      <c r="AD714" s="30"/>
      <c r="AE714" s="24">
        <v>2124</v>
      </c>
      <c r="AF714" s="61">
        <v>45294</v>
      </c>
      <c r="AG714">
        <v>108324</v>
      </c>
      <c r="AH714" s="53">
        <v>45342</v>
      </c>
      <c r="AI714" s="32" t="s">
        <v>106</v>
      </c>
      <c r="AJ714" t="s">
        <v>1372</v>
      </c>
      <c r="AK714" s="33"/>
      <c r="AL714" t="s">
        <v>98</v>
      </c>
      <c r="AM714" s="26">
        <v>45341</v>
      </c>
      <c r="AN714" s="23" t="s">
        <v>108</v>
      </c>
      <c r="AO714" s="23" t="s">
        <v>108</v>
      </c>
      <c r="AP714" t="s">
        <v>109</v>
      </c>
      <c r="AQ714" t="s">
        <v>698</v>
      </c>
      <c r="AR714" t="s">
        <v>699</v>
      </c>
      <c r="AS714" t="s">
        <v>700</v>
      </c>
      <c r="AT714" s="23">
        <v>80111600</v>
      </c>
      <c r="AU714" s="20" t="s">
        <v>5097</v>
      </c>
      <c r="AV714" s="23" t="s">
        <v>113</v>
      </c>
      <c r="AW714" s="20" t="s">
        <v>114</v>
      </c>
      <c r="AX714" s="53">
        <v>45341</v>
      </c>
      <c r="AY714" s="23" t="s">
        <v>115</v>
      </c>
      <c r="AZ714" s="53">
        <v>45341</v>
      </c>
      <c r="BA714" s="26">
        <v>45342</v>
      </c>
      <c r="BB714" s="62">
        <v>45655</v>
      </c>
      <c r="BC714" s="35">
        <f>+Tabla3[[#This Row],[FECHA TERMINACION
(INICIAL)]]-Tabla3[[#This Row],[FECHA INICIO]]</f>
        <v>313</v>
      </c>
      <c r="BD714" s="65">
        <f>+Tabla3[[#This Row],[PLAZO DE EJECUCIÓN EN DÍAS (INICIAL)]]/30</f>
        <v>10.433333333333334</v>
      </c>
      <c r="BE714" t="s">
        <v>1700</v>
      </c>
      <c r="BF714" s="29">
        <f>+[1]BD_2!E717</f>
        <v>0</v>
      </c>
      <c r="BG714" s="29">
        <f>[1]BD_2!BA717</f>
        <v>0</v>
      </c>
      <c r="BH714" s="23">
        <f>[1]BD_2!CF717</f>
        <v>0</v>
      </c>
      <c r="BI714" s="23">
        <f>+COUNTIF(Tabla3[[#This Row],[VALOR REDUCIDO]:[TOTAL TIEMPO PRORROGADO EN DÍAS
]],"&lt;&gt;0")</f>
        <v>0</v>
      </c>
      <c r="BJ714" s="23" t="str">
        <f>+[1]BD_2!CG717</f>
        <v>2 NO</v>
      </c>
      <c r="BK714" s="26" t="str">
        <f>[1]BD_2!CL717</f>
        <v>2 NO</v>
      </c>
      <c r="BL714" s="23" t="s">
        <v>98</v>
      </c>
      <c r="BM714">
        <f t="shared" si="54"/>
        <v>313</v>
      </c>
      <c r="BN714" s="36">
        <f t="shared" si="55"/>
        <v>45342</v>
      </c>
      <c r="BO714" s="36">
        <f t="shared" si="56"/>
        <v>45655</v>
      </c>
      <c r="BP714" s="37" t="e">
        <f>IF(((#REF!-$BN714)/($BO714-$BN714))&gt;=100%,100%,((#REF!-$BN714)/($BO714-$BN714)))</f>
        <v>#REF!</v>
      </c>
      <c r="BQ714" s="29">
        <f t="shared" si="57"/>
        <v>55000000</v>
      </c>
      <c r="BR714" s="23" t="e">
        <f>+IF(BK714="1 SI","FINALIZADO",IF($BO714&lt;=#REF!,"FINALIZADO","EJECUCIÓN"))</f>
        <v>#REF!</v>
      </c>
      <c r="BS714" s="23">
        <v>55000000</v>
      </c>
      <c r="BT714" s="23">
        <f>+Tabla3[[#This Row],[VALOR TOTAL DE CONTRATO (ANTES DE LIQUIDACIÓN - LIBERACIÓN DE SALDOS)]]-Tabla3[[#This Row],[RECURSO TOTALES DESEMBOLSADOS]]</f>
        <v>0</v>
      </c>
      <c r="BU714" s="66"/>
      <c r="BW714" s="23" t="s">
        <v>98</v>
      </c>
      <c r="BX714" s="23" t="str">
        <f t="shared" si="58"/>
        <v>febrero</v>
      </c>
      <c r="BY714" s="23" t="s">
        <v>113</v>
      </c>
      <c r="BZ714" s="23" t="s">
        <v>113</v>
      </c>
      <c r="CA714" s="23" t="s">
        <v>113</v>
      </c>
      <c r="CB714" t="s">
        <v>117</v>
      </c>
      <c r="CC714" t="s">
        <v>118</v>
      </c>
    </row>
    <row r="715" spans="1:81" x14ac:dyDescent="0.25">
      <c r="A715" s="23">
        <v>2024</v>
      </c>
      <c r="B715" s="25">
        <v>678</v>
      </c>
      <c r="C715" s="23" t="s">
        <v>87</v>
      </c>
      <c r="D715" t="s">
        <v>88</v>
      </c>
      <c r="E715" t="s">
        <v>89</v>
      </c>
      <c r="F715" t="s">
        <v>90</v>
      </c>
      <c r="G715" t="s">
        <v>91</v>
      </c>
      <c r="H715" s="23" t="s">
        <v>92</v>
      </c>
      <c r="I715" s="23" t="s">
        <v>119</v>
      </c>
      <c r="J715" t="s">
        <v>5098</v>
      </c>
      <c r="K715" s="23" t="s">
        <v>95</v>
      </c>
      <c r="L715" s="59" t="s">
        <v>1075</v>
      </c>
      <c r="M715" s="28" t="s">
        <v>5099</v>
      </c>
      <c r="N715" s="23"/>
      <c r="O715" s="23" t="s">
        <v>98</v>
      </c>
      <c r="P715" s="20" t="s">
        <v>693</v>
      </c>
      <c r="Q715" s="20" t="s">
        <v>693</v>
      </c>
      <c r="R715" t="s">
        <v>5088</v>
      </c>
      <c r="S715" t="s">
        <v>3059</v>
      </c>
      <c r="T715" t="s">
        <v>5100</v>
      </c>
      <c r="U715" s="29">
        <v>55000000</v>
      </c>
      <c r="V715" s="29">
        <v>55000000</v>
      </c>
      <c r="W715" s="60">
        <v>5500000</v>
      </c>
      <c r="X715" s="60">
        <v>0</v>
      </c>
      <c r="Y715" s="23" t="s">
        <v>104</v>
      </c>
      <c r="Z715" t="s">
        <v>98</v>
      </c>
      <c r="AA715" t="s">
        <v>105</v>
      </c>
      <c r="AB715" s="30">
        <f>+Tabla3[[#This Row],[VALOR DEL CONTRATO
(EN NUMEROS)]]-Tabla3[[#This Row],[VALOR RECURSOS (MADS/FONAM)]]</f>
        <v>0</v>
      </c>
      <c r="AC715" s="30"/>
      <c r="AD715" s="30"/>
      <c r="AE715" s="24">
        <v>2124</v>
      </c>
      <c r="AF715" s="61">
        <v>45294</v>
      </c>
      <c r="AG715">
        <v>108524</v>
      </c>
      <c r="AH715" s="53">
        <v>45342</v>
      </c>
      <c r="AI715" s="32" t="s">
        <v>106</v>
      </c>
      <c r="AJ715" t="s">
        <v>1372</v>
      </c>
      <c r="AK715" s="33"/>
      <c r="AL715" t="s">
        <v>98</v>
      </c>
      <c r="AM715" s="26">
        <v>45341</v>
      </c>
      <c r="AN715" s="23" t="s">
        <v>108</v>
      </c>
      <c r="AO715" s="23" t="s">
        <v>108</v>
      </c>
      <c r="AP715" t="s">
        <v>109</v>
      </c>
      <c r="AQ715" t="s">
        <v>698</v>
      </c>
      <c r="AR715" t="s">
        <v>699</v>
      </c>
      <c r="AS715" t="s">
        <v>700</v>
      </c>
      <c r="AT715" s="23">
        <v>80111600</v>
      </c>
      <c r="AU715" s="20" t="s">
        <v>5101</v>
      </c>
      <c r="AV715" s="23" t="s">
        <v>113</v>
      </c>
      <c r="AW715" s="20" t="s">
        <v>114</v>
      </c>
      <c r="AX715" s="53">
        <v>45341</v>
      </c>
      <c r="AY715" s="23" t="s">
        <v>115</v>
      </c>
      <c r="AZ715" s="53">
        <v>45341</v>
      </c>
      <c r="BA715" s="26">
        <v>45342</v>
      </c>
      <c r="BB715" s="62">
        <v>45655</v>
      </c>
      <c r="BC715" s="35">
        <f>+Tabla3[[#This Row],[FECHA TERMINACION
(INICIAL)]]-Tabla3[[#This Row],[FECHA INICIO]]</f>
        <v>313</v>
      </c>
      <c r="BD715" s="65">
        <f>+Tabla3[[#This Row],[PLAZO DE EJECUCIÓN EN DÍAS (INICIAL)]]/30</f>
        <v>10.433333333333334</v>
      </c>
      <c r="BE715" t="s">
        <v>1700</v>
      </c>
      <c r="BF715" s="29">
        <f>+[1]BD_2!E718</f>
        <v>0</v>
      </c>
      <c r="BG715" s="29">
        <f>[1]BD_2!BA718</f>
        <v>0</v>
      </c>
      <c r="BH715" s="23">
        <f>[1]BD_2!CF718</f>
        <v>0</v>
      </c>
      <c r="BI715" s="23">
        <f>+COUNTIF(Tabla3[[#This Row],[VALOR REDUCIDO]:[TOTAL TIEMPO PRORROGADO EN DÍAS
]],"&lt;&gt;0")</f>
        <v>0</v>
      </c>
      <c r="BJ715" s="23" t="str">
        <f>+[1]BD_2!CG718</f>
        <v>2 NO</v>
      </c>
      <c r="BK715" s="26" t="str">
        <f>[1]BD_2!CL718</f>
        <v>2 NO</v>
      </c>
      <c r="BL715" s="23" t="s">
        <v>98</v>
      </c>
      <c r="BM715">
        <f t="shared" si="54"/>
        <v>313</v>
      </c>
      <c r="BN715" s="36">
        <f t="shared" si="55"/>
        <v>45342</v>
      </c>
      <c r="BO715" s="36">
        <f t="shared" si="56"/>
        <v>45655</v>
      </c>
      <c r="BP715" s="37" t="e">
        <f>IF(((#REF!-$BN715)/($BO715-$BN715))&gt;=100%,100%,((#REF!-$BN715)/($BO715-$BN715)))</f>
        <v>#REF!</v>
      </c>
      <c r="BQ715" s="29">
        <f t="shared" si="57"/>
        <v>55000000</v>
      </c>
      <c r="BR715" s="23" t="e">
        <f>+IF(BK715="1 SI","FINALIZADO",IF($BO715&lt;=#REF!,"FINALIZADO","EJECUCIÓN"))</f>
        <v>#REF!</v>
      </c>
      <c r="BS715" s="23">
        <v>55000000</v>
      </c>
      <c r="BT715" s="23">
        <f>+Tabla3[[#This Row],[VALOR TOTAL DE CONTRATO (ANTES DE LIQUIDACIÓN - LIBERACIÓN DE SALDOS)]]-Tabla3[[#This Row],[RECURSO TOTALES DESEMBOLSADOS]]</f>
        <v>0</v>
      </c>
      <c r="BU715" s="66"/>
      <c r="BW715" s="23" t="s">
        <v>98</v>
      </c>
      <c r="BX715" s="23" t="str">
        <f t="shared" si="58"/>
        <v>febrero</v>
      </c>
      <c r="BY715" s="23" t="s">
        <v>113</v>
      </c>
      <c r="BZ715" s="23" t="s">
        <v>113</v>
      </c>
      <c r="CA715" s="23" t="s">
        <v>113</v>
      </c>
      <c r="CB715" t="s">
        <v>117</v>
      </c>
      <c r="CC715" t="s">
        <v>118</v>
      </c>
    </row>
    <row r="716" spans="1:81" x14ac:dyDescent="0.25">
      <c r="A716" s="23">
        <v>2024</v>
      </c>
      <c r="B716" s="25">
        <v>679</v>
      </c>
      <c r="C716" s="23" t="s">
        <v>87</v>
      </c>
      <c r="D716" t="s">
        <v>88</v>
      </c>
      <c r="E716" t="s">
        <v>89</v>
      </c>
      <c r="F716" t="s">
        <v>90</v>
      </c>
      <c r="G716" t="s">
        <v>91</v>
      </c>
      <c r="H716" s="23" t="s">
        <v>92</v>
      </c>
      <c r="I716" s="23" t="s">
        <v>119</v>
      </c>
      <c r="J716" t="s">
        <v>5102</v>
      </c>
      <c r="K716" s="23" t="s">
        <v>95</v>
      </c>
      <c r="L716" s="20" t="s">
        <v>5103</v>
      </c>
      <c r="M716" s="28" t="s">
        <v>5104</v>
      </c>
      <c r="N716" s="23"/>
      <c r="O716" s="23" t="s">
        <v>98</v>
      </c>
      <c r="P716" s="20" t="s">
        <v>693</v>
      </c>
      <c r="Q716" s="20" t="s">
        <v>693</v>
      </c>
      <c r="R716" t="s">
        <v>5105</v>
      </c>
      <c r="S716" t="s">
        <v>5106</v>
      </c>
      <c r="T716" s="29" t="s">
        <v>5107</v>
      </c>
      <c r="U716" s="29">
        <v>54000000</v>
      </c>
      <c r="V716" s="29">
        <v>54000000</v>
      </c>
      <c r="W716" s="60">
        <v>9000000</v>
      </c>
      <c r="X716" s="60">
        <v>0</v>
      </c>
      <c r="Y716" s="23" t="s">
        <v>104</v>
      </c>
      <c r="Z716" t="s">
        <v>98</v>
      </c>
      <c r="AA716" t="s">
        <v>105</v>
      </c>
      <c r="AB716" s="30">
        <f>+Tabla3[[#This Row],[VALOR DEL CONTRATO
(EN NUMEROS)]]-Tabla3[[#This Row],[VALOR RECURSOS (MADS/FONAM)]]</f>
        <v>0</v>
      </c>
      <c r="AC716" s="30"/>
      <c r="AD716" s="30"/>
      <c r="AE716" s="24">
        <v>2824</v>
      </c>
      <c r="AF716" s="61">
        <v>45294</v>
      </c>
      <c r="AG716">
        <v>118224</v>
      </c>
      <c r="AH716" s="53">
        <v>45345</v>
      </c>
      <c r="AI716" s="32" t="s">
        <v>106</v>
      </c>
      <c r="AJ716" t="s">
        <v>2030</v>
      </c>
      <c r="AK716" s="33"/>
      <c r="AL716" t="s">
        <v>98</v>
      </c>
      <c r="AM716" s="26">
        <v>45341</v>
      </c>
      <c r="AN716" s="23" t="s">
        <v>108</v>
      </c>
      <c r="AO716" s="23" t="s">
        <v>108</v>
      </c>
      <c r="AP716" t="s">
        <v>109</v>
      </c>
      <c r="AQ716" t="s">
        <v>4777</v>
      </c>
      <c r="AR716" t="s">
        <v>4778</v>
      </c>
      <c r="AS716" t="s">
        <v>700</v>
      </c>
      <c r="AT716" s="23">
        <v>80111600</v>
      </c>
      <c r="AU716" s="20" t="s">
        <v>5108</v>
      </c>
      <c r="AV716" s="23" t="s">
        <v>113</v>
      </c>
      <c r="AW716" s="20" t="s">
        <v>114</v>
      </c>
      <c r="AX716" s="53">
        <v>45342</v>
      </c>
      <c r="AY716" s="23" t="s">
        <v>115</v>
      </c>
      <c r="AZ716" s="53">
        <v>45342</v>
      </c>
      <c r="BA716" s="26">
        <v>45345</v>
      </c>
      <c r="BB716" s="62">
        <v>45526</v>
      </c>
      <c r="BC716" s="35">
        <f>+Tabla3[[#This Row],[FECHA TERMINACION
(INICIAL)]]-Tabla3[[#This Row],[FECHA INICIO]]</f>
        <v>181</v>
      </c>
      <c r="BD716" s="65">
        <f>+Tabla3[[#This Row],[PLAZO DE EJECUCIÓN EN DÍAS (INICIAL)]]/30</f>
        <v>6.0333333333333332</v>
      </c>
      <c r="BE716" t="s">
        <v>5109</v>
      </c>
      <c r="BF716" s="29">
        <f>+[1]BD_2!E719</f>
        <v>0</v>
      </c>
      <c r="BG716" s="29">
        <f>[1]BD_2!BA719</f>
        <v>0</v>
      </c>
      <c r="BH716" s="23">
        <f>[1]BD_2!CF719</f>
        <v>0</v>
      </c>
      <c r="BI716" s="23">
        <f>+COUNTIF(Tabla3[[#This Row],[VALOR REDUCIDO]:[TOTAL TIEMPO PRORROGADO EN DÍAS
]],"&lt;&gt;0")</f>
        <v>0</v>
      </c>
      <c r="BJ716" s="23" t="str">
        <f>+[1]BD_2!CG719</f>
        <v>2 NO</v>
      </c>
      <c r="BK716" s="26" t="str">
        <f>[1]BD_2!CL719</f>
        <v>2 NO</v>
      </c>
      <c r="BL716" s="23" t="s">
        <v>98</v>
      </c>
      <c r="BM716">
        <f t="shared" si="54"/>
        <v>181</v>
      </c>
      <c r="BN716" s="36">
        <f t="shared" si="55"/>
        <v>45345</v>
      </c>
      <c r="BO716" s="36">
        <f t="shared" si="56"/>
        <v>45526</v>
      </c>
      <c r="BP716" s="37" t="e">
        <f>IF(((#REF!-$BN716)/($BO716-$BN716))&gt;=100%,100%,((#REF!-$BN716)/($BO716-$BN716)))</f>
        <v>#REF!</v>
      </c>
      <c r="BQ716" s="29">
        <f t="shared" si="57"/>
        <v>54000000</v>
      </c>
      <c r="BR716" s="23" t="e">
        <f>+IF(BK716="1 SI","FINALIZADO",IF($BO716&lt;=#REF!,"FINALIZADO","EJECUCIÓN"))</f>
        <v>#REF!</v>
      </c>
      <c r="BS716" s="23">
        <v>54000000</v>
      </c>
      <c r="BT716" s="23">
        <f>+Tabla3[[#This Row],[VALOR TOTAL DE CONTRATO (ANTES DE LIQUIDACIÓN - LIBERACIÓN DE SALDOS)]]-Tabla3[[#This Row],[RECURSO TOTALES DESEMBOLSADOS]]</f>
        <v>0</v>
      </c>
      <c r="BU716" s="66"/>
      <c r="BW716" s="23" t="s">
        <v>98</v>
      </c>
      <c r="BX716" s="23" t="str">
        <f t="shared" si="58"/>
        <v>febrero</v>
      </c>
      <c r="BY716" s="23" t="s">
        <v>113</v>
      </c>
      <c r="BZ716" s="23" t="s">
        <v>113</v>
      </c>
      <c r="CA716" s="23" t="s">
        <v>113</v>
      </c>
      <c r="CB716" t="s">
        <v>117</v>
      </c>
      <c r="CC716" t="s">
        <v>118</v>
      </c>
    </row>
    <row r="717" spans="1:81" x14ac:dyDescent="0.25">
      <c r="A717" s="23">
        <v>2024</v>
      </c>
      <c r="B717" s="25">
        <v>680</v>
      </c>
      <c r="C717" s="23" t="s">
        <v>87</v>
      </c>
      <c r="D717" t="s">
        <v>88</v>
      </c>
      <c r="E717" t="s">
        <v>89</v>
      </c>
      <c r="F717" t="s">
        <v>90</v>
      </c>
      <c r="G717" t="s">
        <v>91</v>
      </c>
      <c r="H717" s="23" t="s">
        <v>92</v>
      </c>
      <c r="I717" s="23" t="s">
        <v>119</v>
      </c>
      <c r="J717" t="s">
        <v>5110</v>
      </c>
      <c r="K717" s="23" t="s">
        <v>95</v>
      </c>
      <c r="L717" s="20" t="s">
        <v>2096</v>
      </c>
      <c r="M717" s="28" t="s">
        <v>5111</v>
      </c>
      <c r="N717" s="23"/>
      <c r="O717" s="23" t="s">
        <v>98</v>
      </c>
      <c r="P717" s="20" t="s">
        <v>693</v>
      </c>
      <c r="Q717" s="20" t="s">
        <v>693</v>
      </c>
      <c r="R717" t="s">
        <v>5112</v>
      </c>
      <c r="S717" t="s">
        <v>5113</v>
      </c>
      <c r="T717" s="29" t="s">
        <v>5114</v>
      </c>
      <c r="U717" s="29">
        <v>63033333</v>
      </c>
      <c r="V717" s="29">
        <v>63033333</v>
      </c>
      <c r="W717" s="60">
        <v>6100000</v>
      </c>
      <c r="X717" s="60">
        <v>0</v>
      </c>
      <c r="Y717" s="23" t="s">
        <v>104</v>
      </c>
      <c r="Z717" t="s">
        <v>98</v>
      </c>
      <c r="AA717" t="s">
        <v>105</v>
      </c>
      <c r="AB717" s="30">
        <f>+Tabla3[[#This Row],[VALOR DEL CONTRATO
(EN NUMEROS)]]-Tabla3[[#This Row],[VALOR RECURSOS (MADS/FONAM)]]</f>
        <v>0</v>
      </c>
      <c r="AC717" s="30"/>
      <c r="AD717" s="30"/>
      <c r="AE717" s="24">
        <v>2624</v>
      </c>
      <c r="AF717" s="61">
        <v>45294</v>
      </c>
      <c r="AG717">
        <v>111424</v>
      </c>
      <c r="AH717" s="53">
        <v>45343</v>
      </c>
      <c r="AI717" s="32" t="s">
        <v>106</v>
      </c>
      <c r="AJ717" t="s">
        <v>2030</v>
      </c>
      <c r="AK717" s="33"/>
      <c r="AL717" t="s">
        <v>98</v>
      </c>
      <c r="AM717" s="26">
        <v>45341</v>
      </c>
      <c r="AN717" s="23" t="s">
        <v>108</v>
      </c>
      <c r="AO717" s="23" t="s">
        <v>108</v>
      </c>
      <c r="AP717" t="s">
        <v>109</v>
      </c>
      <c r="AQ717" t="s">
        <v>2281</v>
      </c>
      <c r="AR717" t="s">
        <v>2282</v>
      </c>
      <c r="AS717" t="s">
        <v>700</v>
      </c>
      <c r="AT717" s="23">
        <v>80111600</v>
      </c>
      <c r="AU717" s="41" t="s">
        <v>5115</v>
      </c>
      <c r="AV717" s="23" t="s">
        <v>113</v>
      </c>
      <c r="AW717" s="20" t="s">
        <v>114</v>
      </c>
      <c r="AX717" s="26">
        <v>45342</v>
      </c>
      <c r="AY717" s="20" t="s">
        <v>115</v>
      </c>
      <c r="AZ717" s="26">
        <v>45342</v>
      </c>
      <c r="BA717" s="26">
        <v>45343</v>
      </c>
      <c r="BB717" s="62">
        <v>45656</v>
      </c>
      <c r="BC717" s="35">
        <f>+Tabla3[[#This Row],[FECHA TERMINACION
(INICIAL)]]-Tabla3[[#This Row],[FECHA INICIO]]</f>
        <v>313</v>
      </c>
      <c r="BD717" s="65">
        <f>+Tabla3[[#This Row],[PLAZO DE EJECUCIÓN EN DÍAS (INICIAL)]]/30</f>
        <v>10.433333333333334</v>
      </c>
      <c r="BE717" t="s">
        <v>5116</v>
      </c>
      <c r="BF717" s="29">
        <f>+[1]BD_2!E720</f>
        <v>0</v>
      </c>
      <c r="BG717" s="29">
        <f>[1]BD_2!BA720</f>
        <v>0</v>
      </c>
      <c r="BH717" s="23">
        <f>[1]BD_2!CF720</f>
        <v>0</v>
      </c>
      <c r="BI717" s="23">
        <f>+COUNTIF(Tabla3[[#This Row],[VALOR REDUCIDO]:[TOTAL TIEMPO PRORROGADO EN DÍAS
]],"&lt;&gt;0")</f>
        <v>0</v>
      </c>
      <c r="BJ717" s="23" t="str">
        <f>+[1]BD_2!CG720</f>
        <v>1 SI</v>
      </c>
      <c r="BK717" s="26" t="str">
        <f>[1]BD_2!CL720</f>
        <v>1 SI</v>
      </c>
      <c r="BL717" s="23" t="s">
        <v>98</v>
      </c>
      <c r="BM717">
        <f t="shared" si="54"/>
        <v>313</v>
      </c>
      <c r="BN717" s="36">
        <f t="shared" si="55"/>
        <v>45343</v>
      </c>
      <c r="BO717" s="36">
        <f t="shared" si="56"/>
        <v>45656</v>
      </c>
      <c r="BP717" s="37" t="e">
        <f>IF(((#REF!-$BN717)/($BO717-$BN717))&gt;=100%,100%,((#REF!-$BN717)/($BO717-$BN717)))</f>
        <v>#REF!</v>
      </c>
      <c r="BQ717" s="29">
        <f t="shared" si="57"/>
        <v>63033333</v>
      </c>
      <c r="BR717" s="23" t="str">
        <f>+IF(BK717="1 SI","FINALIZADO",IF($BO717&lt;=#REF!,"FINALIZADO","EJECUCIÓN"))</f>
        <v>FINALIZADO</v>
      </c>
      <c r="BS717" s="23">
        <v>2033333</v>
      </c>
      <c r="BT717" s="23">
        <f>+Tabla3[[#This Row],[VALOR TOTAL DE CONTRATO (ANTES DE LIQUIDACIÓN - LIBERACIÓN DE SALDOS)]]-Tabla3[[#This Row],[RECURSO TOTALES DESEMBOLSADOS]]</f>
        <v>61000000</v>
      </c>
      <c r="BU717" s="66"/>
      <c r="BW717" s="23" t="s">
        <v>98</v>
      </c>
      <c r="BX717" s="23" t="str">
        <f t="shared" si="58"/>
        <v>febrero</v>
      </c>
      <c r="BY717" s="23" t="s">
        <v>113</v>
      </c>
      <c r="BZ717" s="23" t="s">
        <v>113</v>
      </c>
      <c r="CA717" s="23" t="s">
        <v>113</v>
      </c>
      <c r="CB717" t="s">
        <v>117</v>
      </c>
      <c r="CC717" t="s">
        <v>118</v>
      </c>
    </row>
    <row r="718" spans="1:81" x14ac:dyDescent="0.25">
      <c r="A718" s="23">
        <v>2024</v>
      </c>
      <c r="B718" s="25">
        <v>681</v>
      </c>
      <c r="C718" s="23" t="s">
        <v>87</v>
      </c>
      <c r="D718" t="s">
        <v>88</v>
      </c>
      <c r="E718" t="s">
        <v>89</v>
      </c>
      <c r="F718" t="s">
        <v>90</v>
      </c>
      <c r="G718" t="s">
        <v>91</v>
      </c>
      <c r="H718" s="23" t="s">
        <v>92</v>
      </c>
      <c r="I718" s="23" t="s">
        <v>119</v>
      </c>
      <c r="J718" t="s">
        <v>5117</v>
      </c>
      <c r="K718" s="23" t="s">
        <v>95</v>
      </c>
      <c r="L718" s="20" t="s">
        <v>358</v>
      </c>
      <c r="M718" s="28" t="s">
        <v>5118</v>
      </c>
      <c r="N718" s="23"/>
      <c r="O718" s="23" t="s">
        <v>98</v>
      </c>
      <c r="P718" s="20" t="s">
        <v>269</v>
      </c>
      <c r="Q718" s="20" t="s">
        <v>269</v>
      </c>
      <c r="R718" t="s">
        <v>5119</v>
      </c>
      <c r="S718" t="s">
        <v>5120</v>
      </c>
      <c r="T718" t="s">
        <v>5121</v>
      </c>
      <c r="U718" s="29">
        <v>80341667</v>
      </c>
      <c r="V718" s="29">
        <v>80341667</v>
      </c>
      <c r="W718" s="60">
        <v>7750000</v>
      </c>
      <c r="X718" s="60">
        <v>0</v>
      </c>
      <c r="Y718" s="23" t="s">
        <v>104</v>
      </c>
      <c r="Z718" t="s">
        <v>98</v>
      </c>
      <c r="AA718" t="s">
        <v>105</v>
      </c>
      <c r="AB718" s="30">
        <f>+Tabla3[[#This Row],[VALOR DEL CONTRATO
(EN NUMEROS)]]-Tabla3[[#This Row],[VALOR RECURSOS (MADS/FONAM)]]</f>
        <v>0</v>
      </c>
      <c r="AC718" s="30"/>
      <c r="AD718" s="30"/>
      <c r="AE718" s="24">
        <v>5524</v>
      </c>
      <c r="AF718" s="61">
        <v>45295</v>
      </c>
      <c r="AG718">
        <v>107624</v>
      </c>
      <c r="AH718" s="53">
        <v>45342</v>
      </c>
      <c r="AI718" s="32" t="s">
        <v>106</v>
      </c>
      <c r="AJ718" t="s">
        <v>940</v>
      </c>
      <c r="AK718" s="33"/>
      <c r="AL718" t="s">
        <v>98</v>
      </c>
      <c r="AM718" s="26">
        <v>45341</v>
      </c>
      <c r="AN718" s="23" t="s">
        <v>108</v>
      </c>
      <c r="AO718" s="23" t="s">
        <v>108</v>
      </c>
      <c r="AP718" t="s">
        <v>109</v>
      </c>
      <c r="AQ718" t="s">
        <v>274</v>
      </c>
      <c r="AR718" t="s">
        <v>275</v>
      </c>
      <c r="AS718" t="s">
        <v>269</v>
      </c>
      <c r="AT718" s="23">
        <v>80111600</v>
      </c>
      <c r="AU718" s="41" t="s">
        <v>5122</v>
      </c>
      <c r="AV718" s="23" t="s">
        <v>113</v>
      </c>
      <c r="AW718" s="20" t="s">
        <v>114</v>
      </c>
      <c r="AX718" s="53">
        <v>45342</v>
      </c>
      <c r="AY718" s="23" t="s">
        <v>115</v>
      </c>
      <c r="AZ718" s="53">
        <v>45342</v>
      </c>
      <c r="BA718" s="26">
        <v>45342</v>
      </c>
      <c r="BB718" s="62">
        <v>45656</v>
      </c>
      <c r="BC718" s="35">
        <f>+Tabla3[[#This Row],[FECHA TERMINACION
(INICIAL)]]-Tabla3[[#This Row],[FECHA INICIO]]</f>
        <v>314</v>
      </c>
      <c r="BD718" s="65">
        <f>+Tabla3[[#This Row],[PLAZO DE EJECUCIÓN EN DÍAS (INICIAL)]]/30</f>
        <v>10.466666666666667</v>
      </c>
      <c r="BE718" t="s">
        <v>5123</v>
      </c>
      <c r="BF718" s="29">
        <f>+[1]BD_2!E721</f>
        <v>0</v>
      </c>
      <c r="BG718" s="29">
        <f>[1]BD_2!BA721</f>
        <v>0</v>
      </c>
      <c r="BH718" s="23">
        <f>[1]BD_2!CF721</f>
        <v>0</v>
      </c>
      <c r="BI718" s="23">
        <f>+COUNTIF(Tabla3[[#This Row],[VALOR REDUCIDO]:[TOTAL TIEMPO PRORROGADO EN DÍAS
]],"&lt;&gt;0")</f>
        <v>0</v>
      </c>
      <c r="BJ718" s="23" t="str">
        <f>+[1]BD_2!CG721</f>
        <v>2 NO</v>
      </c>
      <c r="BK718" s="26" t="str">
        <f>[1]BD_2!CL721</f>
        <v>2 NO</v>
      </c>
      <c r="BL718" s="23" t="s">
        <v>98</v>
      </c>
      <c r="BM718">
        <f t="shared" ref="BM718:BM781" si="59">$BO718-$BN718</f>
        <v>314</v>
      </c>
      <c r="BN718" s="36">
        <f t="shared" ref="BN718:BN781" si="60">$BA718</f>
        <v>45342</v>
      </c>
      <c r="BO718" s="36">
        <f t="shared" ref="BO718:BO781" si="61">$BB718+$BH718</f>
        <v>45656</v>
      </c>
      <c r="BP718" s="37" t="e">
        <f>IF(((#REF!-$BN718)/($BO718-$BN718))&gt;=100%,100%,((#REF!-$BN718)/($BO718-$BN718)))</f>
        <v>#REF!</v>
      </c>
      <c r="BQ718" s="29">
        <f t="shared" si="57"/>
        <v>80341667</v>
      </c>
      <c r="BR718" s="23" t="e">
        <f>+IF(BK718="1 SI","FINALIZADO",IF($BO718&lt;=#REF!,"FINALIZADO","EJECUCIÓN"))</f>
        <v>#REF!</v>
      </c>
      <c r="BS718" s="23">
        <v>80341667</v>
      </c>
      <c r="BT718" s="23">
        <f>+Tabla3[[#This Row],[VALOR TOTAL DE CONTRATO (ANTES DE LIQUIDACIÓN - LIBERACIÓN DE SALDOS)]]-Tabla3[[#This Row],[RECURSO TOTALES DESEMBOLSADOS]]</f>
        <v>0</v>
      </c>
      <c r="BU718" s="66"/>
      <c r="BW718" s="23" t="s">
        <v>98</v>
      </c>
      <c r="BX718" s="23" t="str">
        <f t="shared" si="58"/>
        <v>febrero</v>
      </c>
      <c r="BY718" s="23" t="s">
        <v>113</v>
      </c>
      <c r="BZ718" s="23" t="s">
        <v>113</v>
      </c>
      <c r="CA718" s="23" t="s">
        <v>113</v>
      </c>
      <c r="CB718" t="s">
        <v>117</v>
      </c>
      <c r="CC718" t="s">
        <v>118</v>
      </c>
    </row>
    <row r="719" spans="1:81" x14ac:dyDescent="0.25">
      <c r="A719" s="23">
        <v>2024</v>
      </c>
      <c r="B719" s="25">
        <v>682</v>
      </c>
      <c r="C719" s="23" t="s">
        <v>87</v>
      </c>
      <c r="D719" t="s">
        <v>88</v>
      </c>
      <c r="E719" t="s">
        <v>89</v>
      </c>
      <c r="F719" t="s">
        <v>90</v>
      </c>
      <c r="G719" t="s">
        <v>91</v>
      </c>
      <c r="H719" s="23" t="s">
        <v>92</v>
      </c>
      <c r="I719" s="23" t="s">
        <v>119</v>
      </c>
      <c r="J719" t="s">
        <v>5124</v>
      </c>
      <c r="K719" s="23" t="s">
        <v>95</v>
      </c>
      <c r="L719" s="20" t="s">
        <v>358</v>
      </c>
      <c r="M719" s="28" t="s">
        <v>5125</v>
      </c>
      <c r="N719" s="23"/>
      <c r="O719" s="23" t="s">
        <v>98</v>
      </c>
      <c r="P719" s="20" t="s">
        <v>269</v>
      </c>
      <c r="Q719" s="20" t="s">
        <v>269</v>
      </c>
      <c r="R719" t="s">
        <v>5119</v>
      </c>
      <c r="S719" t="s">
        <v>5120</v>
      </c>
      <c r="T719" s="29" t="s">
        <v>5003</v>
      </c>
      <c r="U719" s="29">
        <v>80341667</v>
      </c>
      <c r="V719" s="29">
        <v>80341667</v>
      </c>
      <c r="W719" s="60">
        <v>7750000</v>
      </c>
      <c r="X719" s="60">
        <v>0</v>
      </c>
      <c r="Y719" s="23" t="s">
        <v>104</v>
      </c>
      <c r="Z719" t="s">
        <v>98</v>
      </c>
      <c r="AA719" t="s">
        <v>105</v>
      </c>
      <c r="AB719" s="30">
        <f>+Tabla3[[#This Row],[VALOR DEL CONTRATO
(EN NUMEROS)]]-Tabla3[[#This Row],[VALOR RECURSOS (MADS/FONAM)]]</f>
        <v>0</v>
      </c>
      <c r="AC719" s="30"/>
      <c r="AD719" s="30"/>
      <c r="AE719" s="24">
        <v>5524</v>
      </c>
      <c r="AF719" s="61">
        <v>45295</v>
      </c>
      <c r="AG719">
        <v>108024</v>
      </c>
      <c r="AH719" s="53">
        <v>45342</v>
      </c>
      <c r="AI719" s="32" t="s">
        <v>106</v>
      </c>
      <c r="AJ719" t="s">
        <v>940</v>
      </c>
      <c r="AK719" s="33"/>
      <c r="AL719" t="s">
        <v>98</v>
      </c>
      <c r="AM719" s="26">
        <v>45341</v>
      </c>
      <c r="AN719" s="23" t="s">
        <v>108</v>
      </c>
      <c r="AO719" s="23" t="s">
        <v>108</v>
      </c>
      <c r="AP719" t="s">
        <v>109</v>
      </c>
      <c r="AQ719" t="s">
        <v>274</v>
      </c>
      <c r="AR719" t="s">
        <v>275</v>
      </c>
      <c r="AS719" t="s">
        <v>269</v>
      </c>
      <c r="AT719" s="23">
        <v>80111600</v>
      </c>
      <c r="AU719" s="41" t="s">
        <v>5126</v>
      </c>
      <c r="AV719" s="23" t="s">
        <v>113</v>
      </c>
      <c r="AW719" s="20" t="s">
        <v>114</v>
      </c>
      <c r="AX719" s="53">
        <v>45342</v>
      </c>
      <c r="AY719" s="23" t="s">
        <v>115</v>
      </c>
      <c r="AZ719" s="53">
        <v>45342</v>
      </c>
      <c r="BA719" s="26">
        <v>45342</v>
      </c>
      <c r="BB719" s="62">
        <v>45656</v>
      </c>
      <c r="BC719" s="35">
        <f>+Tabla3[[#This Row],[FECHA TERMINACION
(INICIAL)]]-Tabla3[[#This Row],[FECHA INICIO]]</f>
        <v>314</v>
      </c>
      <c r="BD719" s="65">
        <f>+Tabla3[[#This Row],[PLAZO DE EJECUCIÓN EN DÍAS (INICIAL)]]/30</f>
        <v>10.466666666666667</v>
      </c>
      <c r="BE719" t="s">
        <v>5123</v>
      </c>
      <c r="BF719" s="29">
        <f>+[1]BD_2!E722</f>
        <v>0</v>
      </c>
      <c r="BG719" s="29">
        <f>[1]BD_2!BA722</f>
        <v>0</v>
      </c>
      <c r="BH719" s="23">
        <f>[1]BD_2!CF722</f>
        <v>0</v>
      </c>
      <c r="BI719" s="23">
        <f>+COUNTIF(Tabla3[[#This Row],[VALOR REDUCIDO]:[TOTAL TIEMPO PRORROGADO EN DÍAS
]],"&lt;&gt;0")</f>
        <v>0</v>
      </c>
      <c r="BJ719" s="23" t="str">
        <f>+[1]BD_2!CG722</f>
        <v>1 SI</v>
      </c>
      <c r="BK719" s="26" t="str">
        <f>[1]BD_2!CL722</f>
        <v>1 SI</v>
      </c>
      <c r="BL719" s="23" t="s">
        <v>98</v>
      </c>
      <c r="BM719">
        <f t="shared" si="59"/>
        <v>314</v>
      </c>
      <c r="BN719" s="36">
        <f t="shared" si="60"/>
        <v>45342</v>
      </c>
      <c r="BO719" s="36">
        <f t="shared" si="61"/>
        <v>45656</v>
      </c>
      <c r="BP719" s="37" t="e">
        <f>IF(((#REF!-$BN719)/($BO719-$BN719))&gt;=100%,100%,((#REF!-$BN719)/($BO719-$BN719)))</f>
        <v>#REF!</v>
      </c>
      <c r="BQ719" s="29">
        <f t="shared" si="57"/>
        <v>80341667</v>
      </c>
      <c r="BR719" s="23" t="str">
        <f>+IF(BK719="1 SI","FINALIZADO",IF($BO719&lt;=#REF!,"FINALIZADO","EJECUCIÓN"))</f>
        <v>FINALIZADO</v>
      </c>
      <c r="BS719" s="23">
        <v>27900000</v>
      </c>
      <c r="BT719" s="23">
        <f>+Tabla3[[#This Row],[VALOR TOTAL DE CONTRATO (ANTES DE LIQUIDACIÓN - LIBERACIÓN DE SALDOS)]]-Tabla3[[#This Row],[RECURSO TOTALES DESEMBOLSADOS]]</f>
        <v>52441667</v>
      </c>
      <c r="BU719" s="66"/>
      <c r="BW719" s="23" t="s">
        <v>98</v>
      </c>
      <c r="BX719" s="23" t="str">
        <f t="shared" si="58"/>
        <v>febrero</v>
      </c>
      <c r="BY719" s="23" t="s">
        <v>113</v>
      </c>
      <c r="BZ719" s="23" t="s">
        <v>113</v>
      </c>
      <c r="CA719" s="23" t="s">
        <v>113</v>
      </c>
      <c r="CB719" t="s">
        <v>117</v>
      </c>
      <c r="CC719" t="s">
        <v>118</v>
      </c>
    </row>
    <row r="720" spans="1:81" x14ac:dyDescent="0.25">
      <c r="A720" s="23">
        <v>2024</v>
      </c>
      <c r="B720" s="25">
        <v>683</v>
      </c>
      <c r="C720" s="23" t="s">
        <v>87</v>
      </c>
      <c r="D720" t="s">
        <v>88</v>
      </c>
      <c r="E720" t="s">
        <v>89</v>
      </c>
      <c r="F720" t="s">
        <v>90</v>
      </c>
      <c r="G720" t="s">
        <v>91</v>
      </c>
      <c r="H720" s="23" t="s">
        <v>92</v>
      </c>
      <c r="I720" s="23" t="s">
        <v>119</v>
      </c>
      <c r="J720" t="s">
        <v>5127</v>
      </c>
      <c r="K720" s="23" t="s">
        <v>95</v>
      </c>
      <c r="L720" t="s">
        <v>1162</v>
      </c>
      <c r="M720" s="28" t="s">
        <v>5128</v>
      </c>
      <c r="N720" s="23"/>
      <c r="O720" s="23" t="s">
        <v>98</v>
      </c>
      <c r="P720" s="20" t="s">
        <v>269</v>
      </c>
      <c r="Q720" s="20" t="s">
        <v>269</v>
      </c>
      <c r="R720" t="s">
        <v>5129</v>
      </c>
      <c r="S720" t="s">
        <v>5130</v>
      </c>
      <c r="T720" s="29" t="s">
        <v>5131</v>
      </c>
      <c r="U720" s="29">
        <v>36000000</v>
      </c>
      <c r="V720" s="29">
        <v>36000000</v>
      </c>
      <c r="W720" s="60">
        <v>6000000</v>
      </c>
      <c r="X720" s="60">
        <v>0</v>
      </c>
      <c r="Y720" s="23" t="s">
        <v>5132</v>
      </c>
      <c r="Z720" t="s">
        <v>98</v>
      </c>
      <c r="AA720" t="s">
        <v>105</v>
      </c>
      <c r="AB720" s="30">
        <f>+Tabla3[[#This Row],[VALOR DEL CONTRATO
(EN NUMEROS)]]-Tabla3[[#This Row],[VALOR RECURSOS (MADS/FONAM)]]</f>
        <v>0</v>
      </c>
      <c r="AC720" s="30"/>
      <c r="AD720" s="30"/>
      <c r="AE720" s="24">
        <v>123</v>
      </c>
      <c r="AF720" s="61">
        <v>44960</v>
      </c>
      <c r="AG720">
        <v>1724</v>
      </c>
      <c r="AH720" s="53">
        <v>45350</v>
      </c>
      <c r="AI720" s="32" t="s">
        <v>5133</v>
      </c>
      <c r="AJ720" t="s">
        <v>5134</v>
      </c>
      <c r="AK720" s="33" t="s">
        <v>4376</v>
      </c>
      <c r="AL720" t="s">
        <v>98</v>
      </c>
      <c r="AM720" s="26">
        <v>45342</v>
      </c>
      <c r="AN720" s="23" t="s">
        <v>108</v>
      </c>
      <c r="AO720" s="23" t="s">
        <v>108</v>
      </c>
      <c r="AP720" t="s">
        <v>109</v>
      </c>
      <c r="AQ720" t="s">
        <v>340</v>
      </c>
      <c r="AR720" t="s">
        <v>341</v>
      </c>
      <c r="AS720" t="s">
        <v>342</v>
      </c>
      <c r="AT720" s="23">
        <v>80111600</v>
      </c>
      <c r="AU720" s="20" t="s">
        <v>5135</v>
      </c>
      <c r="AV720" s="23" t="s">
        <v>113</v>
      </c>
      <c r="AW720" s="20" t="s">
        <v>114</v>
      </c>
      <c r="AX720" s="53">
        <v>45349</v>
      </c>
      <c r="AY720" s="23" t="s">
        <v>144</v>
      </c>
      <c r="AZ720" s="53">
        <v>45349</v>
      </c>
      <c r="BA720" s="26">
        <v>45350</v>
      </c>
      <c r="BB720" s="62">
        <v>45531</v>
      </c>
      <c r="BC720" s="35">
        <f>+Tabla3[[#This Row],[FECHA TERMINACION
(INICIAL)]]-Tabla3[[#This Row],[FECHA INICIO]]</f>
        <v>181</v>
      </c>
      <c r="BD720" s="65">
        <f>+Tabla3[[#This Row],[PLAZO DE EJECUCIÓN EN DÍAS (INICIAL)]]/30</f>
        <v>6.0333333333333332</v>
      </c>
      <c r="BE720" t="s">
        <v>5136</v>
      </c>
      <c r="BF720" s="29">
        <f>+[1]BD_2!E723</f>
        <v>0</v>
      </c>
      <c r="BG720" s="29">
        <f>[1]BD_2!BA723</f>
        <v>0</v>
      </c>
      <c r="BH720" s="23">
        <f>[1]BD_2!CF723</f>
        <v>0</v>
      </c>
      <c r="BI720" s="23">
        <f>+COUNTIF(Tabla3[[#This Row],[VALOR REDUCIDO]:[TOTAL TIEMPO PRORROGADO EN DÍAS
]],"&lt;&gt;0")</f>
        <v>0</v>
      </c>
      <c r="BJ720" s="23" t="str">
        <f>+[1]BD_2!CG723</f>
        <v>2 NO</v>
      </c>
      <c r="BK720" s="26" t="str">
        <f>[1]BD_2!CL723</f>
        <v>2 NO</v>
      </c>
      <c r="BL720" s="23" t="s">
        <v>98</v>
      </c>
      <c r="BM720">
        <f t="shared" si="59"/>
        <v>181</v>
      </c>
      <c r="BN720" s="36">
        <f t="shared" si="60"/>
        <v>45350</v>
      </c>
      <c r="BO720" s="36">
        <f t="shared" si="61"/>
        <v>45531</v>
      </c>
      <c r="BP720" s="37" t="e">
        <f>IF(((#REF!-$BN720)/($BO720-$BN720))&gt;=100%,100%,((#REF!-$BN720)/($BO720-$BN720)))</f>
        <v>#REF!</v>
      </c>
      <c r="BQ720" s="29">
        <f t="shared" si="57"/>
        <v>36000000</v>
      </c>
      <c r="BR720" s="23" t="e">
        <f>+IF(BK720="1 SI","FINALIZADO",IF($BO720&lt;=#REF!,"FINALIZADO","EJECUCIÓN"))</f>
        <v>#REF!</v>
      </c>
      <c r="BS720" s="23">
        <v>36000000</v>
      </c>
      <c r="BT720" s="23">
        <f>+Tabla3[[#This Row],[VALOR TOTAL DE CONTRATO (ANTES DE LIQUIDACIÓN - LIBERACIÓN DE SALDOS)]]-Tabla3[[#This Row],[RECURSO TOTALES DESEMBOLSADOS]]</f>
        <v>0</v>
      </c>
      <c r="BU720" s="66"/>
      <c r="BW720" s="23" t="s">
        <v>98</v>
      </c>
      <c r="BX720" s="23" t="str">
        <f t="shared" si="58"/>
        <v>febrero</v>
      </c>
      <c r="BY720" s="23" t="s">
        <v>113</v>
      </c>
      <c r="BZ720" s="23" t="s">
        <v>113</v>
      </c>
      <c r="CA720" s="23" t="s">
        <v>113</v>
      </c>
      <c r="CB720" t="s">
        <v>117</v>
      </c>
      <c r="CC720" t="s">
        <v>118</v>
      </c>
    </row>
    <row r="721" spans="1:81" x14ac:dyDescent="0.25">
      <c r="A721" s="23">
        <v>2024</v>
      </c>
      <c r="B721" s="25">
        <v>684</v>
      </c>
      <c r="C721" s="23" t="s">
        <v>87</v>
      </c>
      <c r="D721" t="s">
        <v>88</v>
      </c>
      <c r="E721" t="s">
        <v>89</v>
      </c>
      <c r="F721" t="s">
        <v>90</v>
      </c>
      <c r="G721" t="s">
        <v>91</v>
      </c>
      <c r="H721" s="23" t="s">
        <v>92</v>
      </c>
      <c r="I721" s="23" t="s">
        <v>119</v>
      </c>
      <c r="J721" t="s">
        <v>5137</v>
      </c>
      <c r="K721" s="23" t="s">
        <v>95</v>
      </c>
      <c r="L721" s="59" t="s">
        <v>494</v>
      </c>
      <c r="M721" s="28" t="s">
        <v>5138</v>
      </c>
      <c r="N721" s="23"/>
      <c r="O721" s="23" t="s">
        <v>98</v>
      </c>
      <c r="P721" s="20" t="s">
        <v>335</v>
      </c>
      <c r="Q721" s="20" t="s">
        <v>335</v>
      </c>
      <c r="R721" t="s">
        <v>5139</v>
      </c>
      <c r="S721" t="s">
        <v>2257</v>
      </c>
      <c r="T721" s="29" t="s">
        <v>5140</v>
      </c>
      <c r="U721" s="29">
        <v>111833333</v>
      </c>
      <c r="V721" s="29">
        <v>111833333</v>
      </c>
      <c r="W721" s="60">
        <v>11000000</v>
      </c>
      <c r="X721" s="60">
        <v>0</v>
      </c>
      <c r="Y721" s="23" t="s">
        <v>104</v>
      </c>
      <c r="Z721" t="s">
        <v>98</v>
      </c>
      <c r="AA721" t="s">
        <v>105</v>
      </c>
      <c r="AB721" s="30">
        <f>+Tabla3[[#This Row],[VALOR DEL CONTRATO
(EN NUMEROS)]]-Tabla3[[#This Row],[VALOR RECURSOS (MADS/FONAM)]]</f>
        <v>0</v>
      </c>
      <c r="AC721" s="30"/>
      <c r="AD721" s="30"/>
      <c r="AE721" s="24">
        <v>4224</v>
      </c>
      <c r="AF721" s="61">
        <v>45294</v>
      </c>
      <c r="AG721">
        <v>110924</v>
      </c>
      <c r="AH721" s="53">
        <v>45343</v>
      </c>
      <c r="AI721" s="32" t="s">
        <v>106</v>
      </c>
      <c r="AJ721" t="s">
        <v>339</v>
      </c>
      <c r="AK721" s="33"/>
      <c r="AL721" t="s">
        <v>98</v>
      </c>
      <c r="AM721" s="26">
        <v>45341</v>
      </c>
      <c r="AN721" s="23" t="s">
        <v>108</v>
      </c>
      <c r="AO721" s="23" t="s">
        <v>108</v>
      </c>
      <c r="AP721" t="s">
        <v>109</v>
      </c>
      <c r="AQ721" t="s">
        <v>340</v>
      </c>
      <c r="AR721" t="s">
        <v>341</v>
      </c>
      <c r="AS721" t="s">
        <v>342</v>
      </c>
      <c r="AT721" s="23">
        <v>80111600</v>
      </c>
      <c r="AU721" s="20" t="s">
        <v>5141</v>
      </c>
      <c r="AV721" s="23" t="s">
        <v>113</v>
      </c>
      <c r="AW721" s="20" t="s">
        <v>114</v>
      </c>
      <c r="AX721" s="53">
        <v>45342</v>
      </c>
      <c r="AY721" s="23" t="s">
        <v>144</v>
      </c>
      <c r="AZ721" s="53">
        <v>45342</v>
      </c>
      <c r="BA721" s="53">
        <v>45343</v>
      </c>
      <c r="BB721" s="62">
        <v>45651</v>
      </c>
      <c r="BC721" s="35">
        <f>+Tabla3[[#This Row],[FECHA TERMINACION
(INICIAL)]]-Tabla3[[#This Row],[FECHA INICIO]]</f>
        <v>308</v>
      </c>
      <c r="BD721" s="65">
        <f>+Tabla3[[#This Row],[PLAZO DE EJECUCIÓN EN DÍAS (INICIAL)]]/30</f>
        <v>10.266666666666667</v>
      </c>
      <c r="BE721" t="s">
        <v>4066</v>
      </c>
      <c r="BF721" s="29">
        <f>+[1]BD_2!E724</f>
        <v>0</v>
      </c>
      <c r="BG721" s="29">
        <f>[1]BD_2!BA724</f>
        <v>0</v>
      </c>
      <c r="BH721" s="23">
        <f>[1]BD_2!CF724</f>
        <v>0</v>
      </c>
      <c r="BI721" s="23">
        <f>+COUNTIF(Tabla3[[#This Row],[VALOR REDUCIDO]:[TOTAL TIEMPO PRORROGADO EN DÍAS
]],"&lt;&gt;0")</f>
        <v>0</v>
      </c>
      <c r="BJ721" s="23" t="str">
        <f>+[1]BD_2!CG724</f>
        <v>2 NO</v>
      </c>
      <c r="BK721" s="26" t="str">
        <f>[1]BD_2!CL724</f>
        <v>2 NO</v>
      </c>
      <c r="BL721" s="23" t="s">
        <v>98</v>
      </c>
      <c r="BM721">
        <f t="shared" si="59"/>
        <v>308</v>
      </c>
      <c r="BN721" s="36">
        <f t="shared" si="60"/>
        <v>45343</v>
      </c>
      <c r="BO721" s="36">
        <f t="shared" si="61"/>
        <v>45651</v>
      </c>
      <c r="BP721" s="37" t="e">
        <f>IF(((#REF!-$BN721)/($BO721-$BN721))&gt;=100%,100%,((#REF!-$BN721)/($BO721-$BN721)))</f>
        <v>#REF!</v>
      </c>
      <c r="BQ721" s="29">
        <f t="shared" si="57"/>
        <v>111833333</v>
      </c>
      <c r="BR721" s="23" t="e">
        <f>+IF(BK721="1 SI","FINALIZADO",IF($BO721&lt;=#REF!,"FINALIZADO","EJECUCIÓN"))</f>
        <v>#REF!</v>
      </c>
      <c r="BS721" s="23">
        <v>111833333</v>
      </c>
      <c r="BT721" s="23">
        <f>+Tabla3[[#This Row],[VALOR TOTAL DE CONTRATO (ANTES DE LIQUIDACIÓN - LIBERACIÓN DE SALDOS)]]-Tabla3[[#This Row],[RECURSO TOTALES DESEMBOLSADOS]]</f>
        <v>0</v>
      </c>
      <c r="BU721" s="66"/>
      <c r="BW721" s="23" t="s">
        <v>98</v>
      </c>
      <c r="BX721" s="23" t="str">
        <f t="shared" si="58"/>
        <v>febrero</v>
      </c>
      <c r="BY721" s="23" t="s">
        <v>113</v>
      </c>
      <c r="BZ721" s="23" t="s">
        <v>113</v>
      </c>
      <c r="CA721" s="23" t="s">
        <v>113</v>
      </c>
      <c r="CB721" t="s">
        <v>117</v>
      </c>
      <c r="CC721" t="s">
        <v>118</v>
      </c>
    </row>
    <row r="722" spans="1:81" x14ac:dyDescent="0.25">
      <c r="A722" s="23">
        <v>2024</v>
      </c>
      <c r="B722" s="25">
        <v>685</v>
      </c>
      <c r="C722" s="23" t="s">
        <v>87</v>
      </c>
      <c r="D722" t="s">
        <v>88</v>
      </c>
      <c r="E722" t="s">
        <v>89</v>
      </c>
      <c r="F722" t="s">
        <v>90</v>
      </c>
      <c r="G722" t="s">
        <v>91</v>
      </c>
      <c r="H722" s="23" t="s">
        <v>92</v>
      </c>
      <c r="I722" s="23" t="s">
        <v>119</v>
      </c>
      <c r="J722" t="s">
        <v>5142</v>
      </c>
      <c r="K722" s="23" t="s">
        <v>95</v>
      </c>
      <c r="L722" s="59" t="s">
        <v>2233</v>
      </c>
      <c r="M722" s="28" t="s">
        <v>5143</v>
      </c>
      <c r="N722" s="23"/>
      <c r="O722" s="23" t="s">
        <v>98</v>
      </c>
      <c r="P722" s="20" t="s">
        <v>1552</v>
      </c>
      <c r="Q722" s="20" t="s">
        <v>1552</v>
      </c>
      <c r="R722" t="s">
        <v>5144</v>
      </c>
      <c r="S722" t="s">
        <v>5145</v>
      </c>
      <c r="T722" t="s">
        <v>5146</v>
      </c>
      <c r="U722" s="29">
        <v>80000000</v>
      </c>
      <c r="V722" s="29">
        <v>80000000</v>
      </c>
      <c r="W722" s="60">
        <v>10000000</v>
      </c>
      <c r="X722" s="60">
        <v>0</v>
      </c>
      <c r="Y722" s="23" t="s">
        <v>104</v>
      </c>
      <c r="Z722" t="s">
        <v>98</v>
      </c>
      <c r="AA722" t="s">
        <v>105</v>
      </c>
      <c r="AB722" s="30">
        <f>+Tabla3[[#This Row],[VALOR DEL CONTRATO
(EN NUMEROS)]]-Tabla3[[#This Row],[VALOR RECURSOS (MADS/FONAM)]]</f>
        <v>0</v>
      </c>
      <c r="AC722" s="30"/>
      <c r="AD722" s="30"/>
      <c r="AE722" s="24">
        <v>7724</v>
      </c>
      <c r="AF722" s="61">
        <v>45295</v>
      </c>
      <c r="AG722">
        <v>106524</v>
      </c>
      <c r="AH722" s="53">
        <v>45342</v>
      </c>
      <c r="AI722" s="32" t="s">
        <v>106</v>
      </c>
      <c r="AJ722" t="s">
        <v>2744</v>
      </c>
      <c r="AK722" s="33"/>
      <c r="AL722" t="s">
        <v>98</v>
      </c>
      <c r="AM722" s="26">
        <v>45341</v>
      </c>
      <c r="AN722" s="23" t="s">
        <v>108</v>
      </c>
      <c r="AO722" s="23" t="s">
        <v>108</v>
      </c>
      <c r="AP722" t="s">
        <v>109</v>
      </c>
      <c r="AQ722" t="s">
        <v>2229</v>
      </c>
      <c r="AR722" t="s">
        <v>2230</v>
      </c>
      <c r="AS722" t="s">
        <v>1552</v>
      </c>
      <c r="AT722" s="23">
        <v>80111600</v>
      </c>
      <c r="AU722" s="20" t="s">
        <v>5147</v>
      </c>
      <c r="AV722" s="23" t="s">
        <v>113</v>
      </c>
      <c r="AW722" s="20" t="s">
        <v>114</v>
      </c>
      <c r="AX722" s="53">
        <v>45341</v>
      </c>
      <c r="AY722" s="23" t="s">
        <v>144</v>
      </c>
      <c r="AZ722" s="53">
        <v>45341</v>
      </c>
      <c r="BA722" s="26">
        <v>45342</v>
      </c>
      <c r="BB722" s="62">
        <v>45584</v>
      </c>
      <c r="BC722" s="35">
        <f>+Tabla3[[#This Row],[FECHA TERMINACION
(INICIAL)]]-Tabla3[[#This Row],[FECHA INICIO]]</f>
        <v>242</v>
      </c>
      <c r="BD722" s="65">
        <f>+Tabla3[[#This Row],[PLAZO DE EJECUCIÓN EN DÍAS (INICIAL)]]/30</f>
        <v>8.0666666666666664</v>
      </c>
      <c r="BE722" t="s">
        <v>5148</v>
      </c>
      <c r="BF722" s="29">
        <f>+[1]BD_2!E725</f>
        <v>0</v>
      </c>
      <c r="BG722" s="29">
        <f>[1]BD_2!BA725</f>
        <v>20333333</v>
      </c>
      <c r="BH722" s="23">
        <f>[1]BD_2!CF725</f>
        <v>62</v>
      </c>
      <c r="BI722" s="23">
        <f>+COUNTIF(Tabla3[[#This Row],[VALOR REDUCIDO]:[TOTAL TIEMPO PRORROGADO EN DÍAS
]],"&lt;&gt;0")</f>
        <v>2</v>
      </c>
      <c r="BJ722" s="23" t="str">
        <f>+[1]BD_2!CG725</f>
        <v>2 NO</v>
      </c>
      <c r="BK722" s="26" t="str">
        <f>[1]BD_2!CL725</f>
        <v>2 NO</v>
      </c>
      <c r="BL722" s="23" t="s">
        <v>98</v>
      </c>
      <c r="BM722">
        <f t="shared" si="59"/>
        <v>304</v>
      </c>
      <c r="BN722" s="36">
        <f t="shared" si="60"/>
        <v>45342</v>
      </c>
      <c r="BO722" s="36">
        <f t="shared" si="61"/>
        <v>45646</v>
      </c>
      <c r="BP722" s="37" t="e">
        <f>IF(((#REF!-$BN722)/($BO722-$BN722))&gt;=100%,100%,((#REF!-$BN722)/($BO722-$BN722)))</f>
        <v>#REF!</v>
      </c>
      <c r="BQ722" s="29">
        <f t="shared" si="57"/>
        <v>100333333</v>
      </c>
      <c r="BR722" s="23" t="e">
        <f>+IF(BK722="1 SI","FINALIZADO",IF($BO722&lt;=#REF!,"FINALIZADO","EJECUCIÓN"))</f>
        <v>#REF!</v>
      </c>
      <c r="BS722" s="23">
        <v>100333333</v>
      </c>
      <c r="BT722" s="23">
        <f>+Tabla3[[#This Row],[VALOR TOTAL DE CONTRATO (ANTES DE LIQUIDACIÓN - LIBERACIÓN DE SALDOS)]]-Tabla3[[#This Row],[RECURSO TOTALES DESEMBOLSADOS]]</f>
        <v>0</v>
      </c>
      <c r="BU722" s="66"/>
      <c r="BW722" s="23" t="s">
        <v>98</v>
      </c>
      <c r="BX722" s="23" t="str">
        <f t="shared" si="58"/>
        <v>febrero</v>
      </c>
      <c r="BY722" s="23" t="s">
        <v>113</v>
      </c>
      <c r="BZ722" s="23" t="s">
        <v>113</v>
      </c>
      <c r="CA722" s="23" t="s">
        <v>113</v>
      </c>
      <c r="CB722" t="s">
        <v>117</v>
      </c>
      <c r="CC722" t="s">
        <v>118</v>
      </c>
    </row>
    <row r="723" spans="1:81" x14ac:dyDescent="0.25">
      <c r="A723" s="23">
        <v>2024</v>
      </c>
      <c r="B723" s="25">
        <v>686</v>
      </c>
      <c r="C723" s="23" t="s">
        <v>87</v>
      </c>
      <c r="D723" t="s">
        <v>88</v>
      </c>
      <c r="E723" t="s">
        <v>89</v>
      </c>
      <c r="F723" t="s">
        <v>90</v>
      </c>
      <c r="G723" t="s">
        <v>91</v>
      </c>
      <c r="H723" s="23" t="s">
        <v>92</v>
      </c>
      <c r="I723" s="23" t="s">
        <v>119</v>
      </c>
      <c r="J723" t="s">
        <v>5149</v>
      </c>
      <c r="K723" s="23" t="s">
        <v>95</v>
      </c>
      <c r="L723" s="59" t="s">
        <v>3030</v>
      </c>
      <c r="M723" s="28" t="s">
        <v>5150</v>
      </c>
      <c r="N723" s="23"/>
      <c r="O723" s="23" t="s">
        <v>98</v>
      </c>
      <c r="P723" s="20" t="s">
        <v>693</v>
      </c>
      <c r="Q723" s="20" t="s">
        <v>693</v>
      </c>
      <c r="R723" t="s">
        <v>5151</v>
      </c>
      <c r="S723" t="s">
        <v>5152</v>
      </c>
      <c r="T723" t="s">
        <v>5153</v>
      </c>
      <c r="U723" s="29">
        <v>65000000</v>
      </c>
      <c r="V723" s="29">
        <v>65000000</v>
      </c>
      <c r="W723" s="60">
        <v>6500000</v>
      </c>
      <c r="X723" s="60">
        <v>0</v>
      </c>
      <c r="Y723" s="23" t="s">
        <v>104</v>
      </c>
      <c r="Z723" t="s">
        <v>98</v>
      </c>
      <c r="AA723" t="s">
        <v>105</v>
      </c>
      <c r="AB723" s="30">
        <f>+Tabla3[[#This Row],[VALOR DEL CONTRATO
(EN NUMEROS)]]-Tabla3[[#This Row],[VALOR RECURSOS (MADS/FONAM)]]</f>
        <v>0</v>
      </c>
      <c r="AC723" s="30"/>
      <c r="AD723" s="30"/>
      <c r="AE723" s="24">
        <v>2124</v>
      </c>
      <c r="AF723" s="61">
        <v>45294</v>
      </c>
      <c r="AG723">
        <v>107024</v>
      </c>
      <c r="AH723" s="53">
        <v>45342</v>
      </c>
      <c r="AI723" s="32" t="s">
        <v>106</v>
      </c>
      <c r="AJ723" t="s">
        <v>1372</v>
      </c>
      <c r="AK723" s="33"/>
      <c r="AL723" t="s">
        <v>98</v>
      </c>
      <c r="AM723" s="26">
        <v>45341</v>
      </c>
      <c r="AN723" s="23" t="s">
        <v>108</v>
      </c>
      <c r="AO723" s="23" t="s">
        <v>108</v>
      </c>
      <c r="AP723" t="s">
        <v>109</v>
      </c>
      <c r="AQ723" t="s">
        <v>698</v>
      </c>
      <c r="AR723" t="s">
        <v>699</v>
      </c>
      <c r="AS723" t="s">
        <v>700</v>
      </c>
      <c r="AT723" s="23">
        <v>80111600</v>
      </c>
      <c r="AU723" s="20" t="s">
        <v>5154</v>
      </c>
      <c r="AV723" s="23" t="s">
        <v>113</v>
      </c>
      <c r="AW723" s="20" t="s">
        <v>114</v>
      </c>
      <c r="AX723" s="53">
        <v>45341</v>
      </c>
      <c r="AY723" s="23" t="s">
        <v>115</v>
      </c>
      <c r="AZ723" s="53">
        <v>45341</v>
      </c>
      <c r="BA723" s="26">
        <v>45342</v>
      </c>
      <c r="BB723" s="62">
        <v>45645</v>
      </c>
      <c r="BC723" s="35">
        <f>+Tabla3[[#This Row],[FECHA TERMINACION
(INICIAL)]]-Tabla3[[#This Row],[FECHA INICIO]]</f>
        <v>303</v>
      </c>
      <c r="BD723" s="65">
        <f>+Tabla3[[#This Row],[PLAZO DE EJECUCIÓN EN DÍAS (INICIAL)]]/30</f>
        <v>10.1</v>
      </c>
      <c r="BE723" t="s">
        <v>5155</v>
      </c>
      <c r="BF723" s="29">
        <f>+[1]BD_2!E726</f>
        <v>0</v>
      </c>
      <c r="BG723" s="29">
        <f>[1]BD_2!BA726</f>
        <v>0</v>
      </c>
      <c r="BH723" s="23">
        <f>[1]BD_2!CF726</f>
        <v>0</v>
      </c>
      <c r="BI723" s="23">
        <f>+COUNTIF(Tabla3[[#This Row],[VALOR REDUCIDO]:[TOTAL TIEMPO PRORROGADO EN DÍAS
]],"&lt;&gt;0")</f>
        <v>0</v>
      </c>
      <c r="BJ723" s="23" t="str">
        <f>+[1]BD_2!CG726</f>
        <v>2 NO</v>
      </c>
      <c r="BK723" s="26" t="str">
        <f>[1]BD_2!CL726</f>
        <v>2 NO</v>
      </c>
      <c r="BL723" s="23" t="s">
        <v>98</v>
      </c>
      <c r="BM723">
        <f t="shared" si="59"/>
        <v>303</v>
      </c>
      <c r="BN723" s="36">
        <f t="shared" si="60"/>
        <v>45342</v>
      </c>
      <c r="BO723" s="36">
        <f t="shared" si="61"/>
        <v>45645</v>
      </c>
      <c r="BP723" s="37" t="e">
        <f>IF(((#REF!-$BN723)/($BO723-$BN723))&gt;=100%,100%,((#REF!-$BN723)/($BO723-$BN723)))</f>
        <v>#REF!</v>
      </c>
      <c r="BQ723" s="29">
        <f t="shared" si="57"/>
        <v>65000000</v>
      </c>
      <c r="BR723" s="23" t="e">
        <f>+IF(BK723="1 SI","FINALIZADO",IF($BO723&lt;=#REF!,"FINALIZADO","EJECUCIÓN"))</f>
        <v>#REF!</v>
      </c>
      <c r="BS723" s="23">
        <v>65000000</v>
      </c>
      <c r="BT723" s="23">
        <f>+Tabla3[[#This Row],[VALOR TOTAL DE CONTRATO (ANTES DE LIQUIDACIÓN - LIBERACIÓN DE SALDOS)]]-Tabla3[[#This Row],[RECURSO TOTALES DESEMBOLSADOS]]</f>
        <v>0</v>
      </c>
      <c r="BU723" s="66"/>
      <c r="BW723" s="23" t="s">
        <v>98</v>
      </c>
      <c r="BX723" s="23" t="str">
        <f t="shared" si="58"/>
        <v>febrero</v>
      </c>
      <c r="BY723" s="23" t="s">
        <v>113</v>
      </c>
      <c r="BZ723" s="23" t="s">
        <v>113</v>
      </c>
      <c r="CA723" s="23" t="s">
        <v>113</v>
      </c>
      <c r="CB723" t="s">
        <v>117</v>
      </c>
      <c r="CC723" t="s">
        <v>118</v>
      </c>
    </row>
    <row r="724" spans="1:81" x14ac:dyDescent="0.25">
      <c r="A724" s="23">
        <v>2024</v>
      </c>
      <c r="B724" s="25">
        <v>687</v>
      </c>
      <c r="C724" s="23" t="s">
        <v>87</v>
      </c>
      <c r="D724" t="s">
        <v>88</v>
      </c>
      <c r="E724" t="s">
        <v>89</v>
      </c>
      <c r="F724" t="s">
        <v>90</v>
      </c>
      <c r="G724" t="s">
        <v>91</v>
      </c>
      <c r="H724" s="23" t="s">
        <v>92</v>
      </c>
      <c r="I724" s="23" t="s">
        <v>119</v>
      </c>
      <c r="J724" t="s">
        <v>5156</v>
      </c>
      <c r="K724" s="23" t="s">
        <v>95</v>
      </c>
      <c r="L724" s="20" t="s">
        <v>1585</v>
      </c>
      <c r="M724" s="28" t="s">
        <v>5157</v>
      </c>
      <c r="N724" s="23"/>
      <c r="O724" s="23" t="s">
        <v>98</v>
      </c>
      <c r="P724" s="20" t="s">
        <v>693</v>
      </c>
      <c r="Q724" s="20" t="s">
        <v>693</v>
      </c>
      <c r="R724" t="s">
        <v>5151</v>
      </c>
      <c r="S724" t="s">
        <v>5158</v>
      </c>
      <c r="T724" t="s">
        <v>5100</v>
      </c>
      <c r="U724" s="29">
        <v>55000000</v>
      </c>
      <c r="V724" s="29">
        <v>55000000</v>
      </c>
      <c r="W724" s="60">
        <v>5500000</v>
      </c>
      <c r="X724" s="60">
        <v>0</v>
      </c>
      <c r="Y724" s="23" t="s">
        <v>104</v>
      </c>
      <c r="Z724" t="s">
        <v>98</v>
      </c>
      <c r="AA724" t="s">
        <v>105</v>
      </c>
      <c r="AB724" s="30">
        <f>+Tabla3[[#This Row],[VALOR DEL CONTRATO
(EN NUMEROS)]]-Tabla3[[#This Row],[VALOR RECURSOS (MADS/FONAM)]]</f>
        <v>0</v>
      </c>
      <c r="AC724" s="30"/>
      <c r="AD724" s="30"/>
      <c r="AE724" s="24">
        <v>2124</v>
      </c>
      <c r="AF724" s="61">
        <v>45294</v>
      </c>
      <c r="AG724">
        <v>105224</v>
      </c>
      <c r="AH724" s="53">
        <v>45342</v>
      </c>
      <c r="AI724" s="32" t="s">
        <v>106</v>
      </c>
      <c r="AJ724" t="s">
        <v>1372</v>
      </c>
      <c r="AK724" s="33">
        <v>202300000000154</v>
      </c>
      <c r="AL724" t="s">
        <v>98</v>
      </c>
      <c r="AM724" s="26">
        <v>45341</v>
      </c>
      <c r="AN724" s="23" t="s">
        <v>108</v>
      </c>
      <c r="AO724" s="23" t="s">
        <v>108</v>
      </c>
      <c r="AP724" t="s">
        <v>109</v>
      </c>
      <c r="AQ724" t="s">
        <v>698</v>
      </c>
      <c r="AR724" t="s">
        <v>699</v>
      </c>
      <c r="AS724" t="s">
        <v>700</v>
      </c>
      <c r="AT724" s="23">
        <v>80111600</v>
      </c>
      <c r="AU724" s="20" t="s">
        <v>5159</v>
      </c>
      <c r="AV724" s="23" t="s">
        <v>113</v>
      </c>
      <c r="AW724" s="20" t="s">
        <v>114</v>
      </c>
      <c r="AX724" s="53">
        <v>45341</v>
      </c>
      <c r="AY724" s="23" t="s">
        <v>115</v>
      </c>
      <c r="AZ724" s="53">
        <v>45341</v>
      </c>
      <c r="BA724" s="26">
        <v>45342</v>
      </c>
      <c r="BB724" s="62">
        <v>45622</v>
      </c>
      <c r="BC724" s="35">
        <f>+Tabla3[[#This Row],[FECHA TERMINACION
(INICIAL)]]-Tabla3[[#This Row],[FECHA INICIO]]</f>
        <v>280</v>
      </c>
      <c r="BD724" s="65">
        <f>+Tabla3[[#This Row],[PLAZO DE EJECUCIÓN EN DÍAS (INICIAL)]]/30</f>
        <v>9.3333333333333339</v>
      </c>
      <c r="BE724" t="s">
        <v>1700</v>
      </c>
      <c r="BF724" s="29">
        <f>+[1]BD_2!E727</f>
        <v>0</v>
      </c>
      <c r="BG724" s="29">
        <f>[1]BD_2!BA727</f>
        <v>0</v>
      </c>
      <c r="BH724" s="23">
        <f>[1]BD_2!CF727</f>
        <v>0</v>
      </c>
      <c r="BI724" s="23">
        <f>+COUNTIF(Tabla3[[#This Row],[VALOR REDUCIDO]:[TOTAL TIEMPO PRORROGADO EN DÍAS
]],"&lt;&gt;0")</f>
        <v>0</v>
      </c>
      <c r="BJ724" s="23" t="str">
        <f>+[1]BD_2!CG727</f>
        <v>2 NO</v>
      </c>
      <c r="BK724" s="26" t="str">
        <f>[1]BD_2!CL727</f>
        <v>2 NO</v>
      </c>
      <c r="BL724" s="23" t="s">
        <v>113</v>
      </c>
      <c r="BM724">
        <f t="shared" si="59"/>
        <v>280</v>
      </c>
      <c r="BN724" s="36">
        <f t="shared" si="60"/>
        <v>45342</v>
      </c>
      <c r="BO724" s="36">
        <f t="shared" si="61"/>
        <v>45622</v>
      </c>
      <c r="BP724" s="37" t="e">
        <f>IF(((#REF!-$BN724)/($BO724-$BN724))&gt;=100%,100%,((#REF!-$BN724)/($BO724-$BN724)))</f>
        <v>#REF!</v>
      </c>
      <c r="BQ724" s="29">
        <f t="shared" si="57"/>
        <v>55000000</v>
      </c>
      <c r="BR724" s="23" t="e">
        <f>+IF(BK724="1 SI","FINALIZADO",IF($BO724&lt;=#REF!,"FINALIZADO","EJECUCIÓN"))</f>
        <v>#REF!</v>
      </c>
      <c r="BS724" s="23">
        <v>50783334</v>
      </c>
      <c r="BT724" s="23">
        <f>+Tabla3[[#This Row],[VALOR TOTAL DE CONTRATO (ANTES DE LIQUIDACIÓN - LIBERACIÓN DE SALDOS)]]-Tabla3[[#This Row],[RECURSO TOTALES DESEMBOLSADOS]]</f>
        <v>4216666</v>
      </c>
      <c r="BU724" s="66"/>
      <c r="BW724" s="23" t="s">
        <v>98</v>
      </c>
      <c r="BX724" s="23" t="str">
        <f t="shared" si="58"/>
        <v>febrero</v>
      </c>
      <c r="BY724" s="23" t="s">
        <v>113</v>
      </c>
      <c r="BZ724" s="23" t="s">
        <v>113</v>
      </c>
      <c r="CA724" s="23" t="s">
        <v>113</v>
      </c>
      <c r="CB724" t="s">
        <v>117</v>
      </c>
      <c r="CC724" t="s">
        <v>118</v>
      </c>
    </row>
    <row r="725" spans="1:81" x14ac:dyDescent="0.25">
      <c r="A725" s="23">
        <v>2024</v>
      </c>
      <c r="B725" s="25" t="s">
        <v>5160</v>
      </c>
      <c r="C725" s="23" t="s">
        <v>87</v>
      </c>
      <c r="D725" t="s">
        <v>88</v>
      </c>
      <c r="E725" t="s">
        <v>89</v>
      </c>
      <c r="F725" t="s">
        <v>90</v>
      </c>
      <c r="G725" t="s">
        <v>91</v>
      </c>
      <c r="H725" s="23" t="s">
        <v>92</v>
      </c>
      <c r="I725" s="23" t="s">
        <v>119</v>
      </c>
      <c r="J725" t="s">
        <v>5161</v>
      </c>
      <c r="K725" s="23" t="s">
        <v>95</v>
      </c>
      <c r="L725" s="20" t="s">
        <v>1585</v>
      </c>
      <c r="M725" s="28" t="s">
        <v>5162</v>
      </c>
      <c r="N725" s="23"/>
      <c r="O725" s="23" t="s">
        <v>98</v>
      </c>
      <c r="P725" s="20" t="s">
        <v>693</v>
      </c>
      <c r="Q725" s="20" t="s">
        <v>693</v>
      </c>
      <c r="R725" t="s">
        <v>5151</v>
      </c>
      <c r="S725" t="s">
        <v>5158</v>
      </c>
      <c r="T725" t="s">
        <v>5163</v>
      </c>
      <c r="U725" s="29">
        <v>4216666</v>
      </c>
      <c r="V725" s="29">
        <v>4216666</v>
      </c>
      <c r="W725" s="60">
        <v>5500000</v>
      </c>
      <c r="X725" s="60">
        <v>0</v>
      </c>
      <c r="Y725" s="23" t="s">
        <v>104</v>
      </c>
      <c r="Z725" t="s">
        <v>98</v>
      </c>
      <c r="AA725" t="s">
        <v>105</v>
      </c>
      <c r="AB725" s="30">
        <f>+Tabla3[[#This Row],[VALOR DEL CONTRATO
(EN NUMEROS)]]-Tabla3[[#This Row],[VALOR RECURSOS (MADS/FONAM)]]</f>
        <v>0</v>
      </c>
      <c r="AC725" s="30"/>
      <c r="AD725" s="30"/>
      <c r="AE725" s="24">
        <v>2124</v>
      </c>
      <c r="AF725" s="61">
        <v>45294</v>
      </c>
      <c r="AG725">
        <v>645024</v>
      </c>
      <c r="AH725" s="53">
        <v>45623</v>
      </c>
      <c r="AI725" s="32" t="s">
        <v>106</v>
      </c>
      <c r="AJ725" t="s">
        <v>1372</v>
      </c>
      <c r="AK725" s="33">
        <v>202300000000154</v>
      </c>
      <c r="AL725" t="s">
        <v>98</v>
      </c>
      <c r="AM725" s="26">
        <v>45623</v>
      </c>
      <c r="AN725" s="23" t="s">
        <v>108</v>
      </c>
      <c r="AO725" s="23" t="s">
        <v>108</v>
      </c>
      <c r="AP725" t="s">
        <v>109</v>
      </c>
      <c r="AQ725" t="s">
        <v>3061</v>
      </c>
      <c r="AR725" t="s">
        <v>2326</v>
      </c>
      <c r="AS725" t="s">
        <v>700</v>
      </c>
      <c r="AT725" s="23">
        <v>80111600</v>
      </c>
      <c r="AU725" s="20" t="s">
        <v>5159</v>
      </c>
      <c r="AV725" s="23" t="s">
        <v>113</v>
      </c>
      <c r="AW725" s="20" t="s">
        <v>114</v>
      </c>
      <c r="AX725" s="53">
        <v>45621</v>
      </c>
      <c r="AY725" s="23" t="s">
        <v>115</v>
      </c>
      <c r="AZ725" s="53">
        <v>45621</v>
      </c>
      <c r="BA725" s="53">
        <v>45623</v>
      </c>
      <c r="BB725" s="62">
        <v>45645</v>
      </c>
      <c r="BC725" s="35">
        <f>+Tabla3[[#This Row],[FECHA TERMINACION
(INICIAL)]]-Tabla3[[#This Row],[FECHA INICIO]]</f>
        <v>22</v>
      </c>
      <c r="BD725" s="65">
        <f>+Tabla3[[#This Row],[PLAZO DE EJECUCIÓN EN DÍAS (INICIAL)]]/30</f>
        <v>0.73333333333333328</v>
      </c>
      <c r="BE725" t="s">
        <v>5164</v>
      </c>
      <c r="BF725" s="29">
        <f>+[1]BD_2!E728</f>
        <v>0</v>
      </c>
      <c r="BG725" s="29">
        <f>[1]BD_2!BA728</f>
        <v>0</v>
      </c>
      <c r="BH725" s="23">
        <f>[1]BD_2!CF728</f>
        <v>0</v>
      </c>
      <c r="BI725" s="23">
        <f>+COUNTIF(Tabla3[[#This Row],[VALOR REDUCIDO]:[TOTAL TIEMPO PRORROGADO EN DÍAS
]],"&lt;&gt;0")</f>
        <v>0</v>
      </c>
      <c r="BJ725" s="23">
        <f>+[1]BD_2!CG728</f>
        <v>0</v>
      </c>
      <c r="BK725" s="26">
        <f>[1]BD_2!CL728</f>
        <v>0</v>
      </c>
      <c r="BL725" s="23" t="s">
        <v>98</v>
      </c>
      <c r="BM725">
        <f>$BO725-$BN725</f>
        <v>22</v>
      </c>
      <c r="BN725" s="36">
        <f>$BA725</f>
        <v>45623</v>
      </c>
      <c r="BO725" s="36">
        <f>$BB725+$BH725</f>
        <v>45645</v>
      </c>
      <c r="BP725" s="37" t="e">
        <f>IF(((#REF!-$BN725)/($BO725-$BN725))&gt;=100%,100%,((#REF!-$BN725)/($BO725-$BN725)))</f>
        <v>#REF!</v>
      </c>
      <c r="BQ725" s="60">
        <f t="shared" si="57"/>
        <v>4216666</v>
      </c>
      <c r="BR725" s="23" t="e">
        <f>+IF(BK725="1 SI","FINALIZADO",IF($BO725&lt;=#REF!,"FINALIZADO","EJECUCIÓN"))</f>
        <v>#REF!</v>
      </c>
      <c r="BS725" s="23">
        <v>4216666</v>
      </c>
      <c r="BT725" s="23">
        <f>+Tabla3[[#This Row],[VALOR TOTAL DE CONTRATO (ANTES DE LIQUIDACIÓN - LIBERACIÓN DE SALDOS)]]-Tabla3[[#This Row],[RECURSO TOTALES DESEMBOLSADOS]]</f>
        <v>0</v>
      </c>
      <c r="BU725" s="66"/>
      <c r="BW725" s="43" t="s">
        <v>98</v>
      </c>
      <c r="BX725" s="23" t="str">
        <f t="shared" si="58"/>
        <v>noviembre</v>
      </c>
      <c r="BY725" s="43" t="s">
        <v>113</v>
      </c>
      <c r="BZ725" s="43" t="s">
        <v>113</v>
      </c>
      <c r="CA725" s="43" t="s">
        <v>113</v>
      </c>
      <c r="CB725" s="44" t="s">
        <v>117</v>
      </c>
      <c r="CC725" t="s">
        <v>118</v>
      </c>
    </row>
    <row r="726" spans="1:81" x14ac:dyDescent="0.25">
      <c r="A726" s="23">
        <v>2024</v>
      </c>
      <c r="B726" s="25">
        <v>688</v>
      </c>
      <c r="C726" s="23" t="s">
        <v>87</v>
      </c>
      <c r="D726" t="s">
        <v>88</v>
      </c>
      <c r="E726" t="s">
        <v>89</v>
      </c>
      <c r="F726" t="s">
        <v>90</v>
      </c>
      <c r="G726" t="s">
        <v>91</v>
      </c>
      <c r="H726" s="23" t="s">
        <v>92</v>
      </c>
      <c r="I726" s="23" t="s">
        <v>119</v>
      </c>
      <c r="J726" t="s">
        <v>5165</v>
      </c>
      <c r="K726" s="23" t="s">
        <v>95</v>
      </c>
      <c r="L726" s="59" t="s">
        <v>2096</v>
      </c>
      <c r="M726" s="28" t="s">
        <v>5166</v>
      </c>
      <c r="N726" s="23"/>
      <c r="O726" s="23" t="s">
        <v>98</v>
      </c>
      <c r="P726" s="20" t="s">
        <v>693</v>
      </c>
      <c r="Q726" s="20" t="s">
        <v>693</v>
      </c>
      <c r="R726" t="s">
        <v>2322</v>
      </c>
      <c r="S726" t="s">
        <v>5167</v>
      </c>
      <c r="T726" t="s">
        <v>5168</v>
      </c>
      <c r="U726" s="29">
        <v>72333333</v>
      </c>
      <c r="V726" s="29">
        <v>72333333</v>
      </c>
      <c r="W726" s="60">
        <v>7000000</v>
      </c>
      <c r="X726" s="60">
        <v>0</v>
      </c>
      <c r="Y726" s="23" t="s">
        <v>104</v>
      </c>
      <c r="Z726" t="s">
        <v>98</v>
      </c>
      <c r="AA726" t="s">
        <v>105</v>
      </c>
      <c r="AB726" s="30">
        <f>+Tabla3[[#This Row],[VALOR DEL CONTRATO
(EN NUMEROS)]]-Tabla3[[#This Row],[VALOR RECURSOS (MADS/FONAM)]]</f>
        <v>0</v>
      </c>
      <c r="AC726" s="30"/>
      <c r="AD726" s="30"/>
      <c r="AE726" s="24">
        <v>2624</v>
      </c>
      <c r="AF726" s="61">
        <v>45294</v>
      </c>
      <c r="AG726">
        <v>115624</v>
      </c>
      <c r="AH726" s="53">
        <v>45344</v>
      </c>
      <c r="AI726" s="32" t="s">
        <v>106</v>
      </c>
      <c r="AJ726" t="s">
        <v>2030</v>
      </c>
      <c r="AK726" s="33"/>
      <c r="AL726" t="s">
        <v>98</v>
      </c>
      <c r="AM726" s="26">
        <v>45341</v>
      </c>
      <c r="AN726" s="23" t="s">
        <v>108</v>
      </c>
      <c r="AO726" s="23" t="s">
        <v>108</v>
      </c>
      <c r="AP726" t="s">
        <v>109</v>
      </c>
      <c r="AQ726" t="s">
        <v>4600</v>
      </c>
      <c r="AR726" t="s">
        <v>977</v>
      </c>
      <c r="AS726" t="s">
        <v>700</v>
      </c>
      <c r="AT726" s="23">
        <v>80111600</v>
      </c>
      <c r="AU726" s="20" t="s">
        <v>5169</v>
      </c>
      <c r="AV726" s="23" t="s">
        <v>113</v>
      </c>
      <c r="AW726" s="20" t="s">
        <v>114</v>
      </c>
      <c r="AX726" s="53">
        <v>45341</v>
      </c>
      <c r="AY726" s="23" t="s">
        <v>115</v>
      </c>
      <c r="AZ726" s="53">
        <v>45341</v>
      </c>
      <c r="BA726" s="26">
        <v>45344</v>
      </c>
      <c r="BB726" s="62">
        <v>45656</v>
      </c>
      <c r="BC726" s="35">
        <f>+Tabla3[[#This Row],[FECHA TERMINACION
(INICIAL)]]-Tabla3[[#This Row],[FECHA INICIO]]</f>
        <v>312</v>
      </c>
      <c r="BD726" s="65">
        <f>+Tabla3[[#This Row],[PLAZO DE EJECUCIÓN EN DÍAS (INICIAL)]]/30</f>
        <v>10.4</v>
      </c>
      <c r="BE726" t="s">
        <v>5035</v>
      </c>
      <c r="BF726" s="29">
        <f>+[1]BD_2!E729</f>
        <v>0</v>
      </c>
      <c r="BG726" s="29">
        <f>[1]BD_2!BA729</f>
        <v>0</v>
      </c>
      <c r="BH726" s="23">
        <f>[1]BD_2!CF729</f>
        <v>0</v>
      </c>
      <c r="BI726" s="23">
        <f>+COUNTIF(Tabla3[[#This Row],[VALOR REDUCIDO]:[TOTAL TIEMPO PRORROGADO EN DÍAS
]],"&lt;&gt;0")</f>
        <v>0</v>
      </c>
      <c r="BJ726" s="23" t="str">
        <f>+[1]BD_2!CG729</f>
        <v>2 NO</v>
      </c>
      <c r="BK726" s="26" t="str">
        <f>[1]BD_2!CL729</f>
        <v>2 NO</v>
      </c>
      <c r="BL726" s="23" t="s">
        <v>98</v>
      </c>
      <c r="BM726">
        <f t="shared" si="59"/>
        <v>312</v>
      </c>
      <c r="BN726" s="36">
        <f t="shared" si="60"/>
        <v>45344</v>
      </c>
      <c r="BO726" s="36">
        <f t="shared" si="61"/>
        <v>45656</v>
      </c>
      <c r="BP726" s="37" t="e">
        <f>IF(((#REF!-$BN726)/($BO726-$BN726))&gt;=100%,100%,((#REF!-$BN726)/($BO726-$BN726)))</f>
        <v>#REF!</v>
      </c>
      <c r="BQ726" s="29">
        <f t="shared" si="57"/>
        <v>72333333</v>
      </c>
      <c r="BR726" s="23" t="e">
        <f>+IF(BK726="1 SI","FINALIZADO",IF($BO726&lt;=#REF!,"FINALIZADO","EJECUCIÓN"))</f>
        <v>#REF!</v>
      </c>
      <c r="BS726" s="23">
        <v>72100000</v>
      </c>
      <c r="BT726" s="23">
        <f>+Tabla3[[#This Row],[VALOR TOTAL DE CONTRATO (ANTES DE LIQUIDACIÓN - LIBERACIÓN DE SALDOS)]]-Tabla3[[#This Row],[RECURSO TOTALES DESEMBOLSADOS]]</f>
        <v>233333</v>
      </c>
      <c r="BU726" s="66"/>
      <c r="BW726" s="23" t="s">
        <v>98</v>
      </c>
      <c r="BX726" s="23" t="str">
        <f t="shared" si="58"/>
        <v>febrero</v>
      </c>
      <c r="BY726" s="23" t="s">
        <v>113</v>
      </c>
      <c r="BZ726" s="23" t="s">
        <v>113</v>
      </c>
      <c r="CA726" s="23" t="s">
        <v>113</v>
      </c>
      <c r="CB726" t="s">
        <v>117</v>
      </c>
      <c r="CC726" t="s">
        <v>118</v>
      </c>
    </row>
    <row r="727" spans="1:81" x14ac:dyDescent="0.25">
      <c r="A727" s="23">
        <v>2024</v>
      </c>
      <c r="B727" s="25">
        <v>689</v>
      </c>
      <c r="C727" s="23" t="s">
        <v>87</v>
      </c>
      <c r="D727" t="s">
        <v>88</v>
      </c>
      <c r="E727" t="s">
        <v>89</v>
      </c>
      <c r="F727" t="s">
        <v>90</v>
      </c>
      <c r="G727" t="s">
        <v>91</v>
      </c>
      <c r="H727" s="23" t="s">
        <v>92</v>
      </c>
      <c r="I727" s="23" t="s">
        <v>119</v>
      </c>
      <c r="J727" t="s">
        <v>5170</v>
      </c>
      <c r="K727" s="23" t="s">
        <v>95</v>
      </c>
      <c r="L727" s="20" t="s">
        <v>179</v>
      </c>
      <c r="M727" s="28" t="s">
        <v>5171</v>
      </c>
      <c r="N727" s="23"/>
      <c r="O727" s="23" t="s">
        <v>98</v>
      </c>
      <c r="P727" s="20" t="s">
        <v>538</v>
      </c>
      <c r="Q727" s="20" t="s">
        <v>538</v>
      </c>
      <c r="R727" t="s">
        <v>5172</v>
      </c>
      <c r="S727" t="s">
        <v>5173</v>
      </c>
      <c r="T727" t="s">
        <v>5174</v>
      </c>
      <c r="U727" s="29">
        <v>113666667</v>
      </c>
      <c r="V727" s="29">
        <v>113666667</v>
      </c>
      <c r="W727" s="60">
        <v>11000000</v>
      </c>
      <c r="X727" s="60">
        <v>0</v>
      </c>
      <c r="Y727" s="23" t="s">
        <v>104</v>
      </c>
      <c r="Z727" t="s">
        <v>98</v>
      </c>
      <c r="AA727" t="s">
        <v>105</v>
      </c>
      <c r="AB727" s="30">
        <f>+Tabla3[[#This Row],[VALOR DEL CONTRATO
(EN NUMEROS)]]-Tabla3[[#This Row],[VALOR RECURSOS (MADS/FONAM)]]</f>
        <v>0</v>
      </c>
      <c r="AC727" s="30"/>
      <c r="AD727" s="30"/>
      <c r="AE727" s="24">
        <v>5224</v>
      </c>
      <c r="AF727" s="61">
        <v>45295</v>
      </c>
      <c r="AG727">
        <v>117224</v>
      </c>
      <c r="AH727" s="53">
        <v>45345</v>
      </c>
      <c r="AI727" s="32" t="s">
        <v>106</v>
      </c>
      <c r="AJ727" t="s">
        <v>543</v>
      </c>
      <c r="AK727" s="33"/>
      <c r="AL727" t="s">
        <v>98</v>
      </c>
      <c r="AM727" s="26">
        <v>45342</v>
      </c>
      <c r="AN727" s="23" t="s">
        <v>108</v>
      </c>
      <c r="AO727" s="23" t="s">
        <v>108</v>
      </c>
      <c r="AP727" t="s">
        <v>109</v>
      </c>
      <c r="AQ727" t="s">
        <v>544</v>
      </c>
      <c r="AR727" t="s">
        <v>545</v>
      </c>
      <c r="AS727" t="s">
        <v>546</v>
      </c>
      <c r="AT727" s="23">
        <v>80111600</v>
      </c>
      <c r="AU727" s="20" t="s">
        <v>5175</v>
      </c>
      <c r="AV727" s="23" t="s">
        <v>113</v>
      </c>
      <c r="AW727" s="20" t="s">
        <v>114</v>
      </c>
      <c r="AX727" s="53">
        <v>45343</v>
      </c>
      <c r="AY727" s="23" t="s">
        <v>115</v>
      </c>
      <c r="AZ727" s="53">
        <v>45343</v>
      </c>
      <c r="BA727" s="26">
        <v>45345</v>
      </c>
      <c r="BB727" s="62">
        <v>45656</v>
      </c>
      <c r="BC727" s="35">
        <f>+Tabla3[[#This Row],[FECHA TERMINACION
(INICIAL)]]-Tabla3[[#This Row],[FECHA INICIO]]</f>
        <v>311</v>
      </c>
      <c r="BD727" s="65">
        <f>+Tabla3[[#This Row],[PLAZO DE EJECUCIÓN EN DÍAS (INICIAL)]]/30</f>
        <v>10.366666666666667</v>
      </c>
      <c r="BE727" t="s">
        <v>5176</v>
      </c>
      <c r="BF727" s="29">
        <f>+[1]BD_2!E730</f>
        <v>733333</v>
      </c>
      <c r="BG727" s="29">
        <f>[1]BD_2!BA730</f>
        <v>0</v>
      </c>
      <c r="BH727" s="23">
        <f>[1]BD_2!CF730</f>
        <v>0</v>
      </c>
      <c r="BI727" s="23">
        <f>+COUNTIF(Tabla3[[#This Row],[VALOR REDUCIDO]:[TOTAL TIEMPO PRORROGADO EN DÍAS
]],"&lt;&gt;0")</f>
        <v>1</v>
      </c>
      <c r="BJ727" s="23" t="str">
        <f>+[1]BD_2!CG730</f>
        <v>2 NO</v>
      </c>
      <c r="BK727" s="26" t="str">
        <f>[1]BD_2!CL730</f>
        <v>2 NO</v>
      </c>
      <c r="BL727" s="23" t="s">
        <v>98</v>
      </c>
      <c r="BM727">
        <f t="shared" si="59"/>
        <v>311</v>
      </c>
      <c r="BN727" s="36">
        <f t="shared" si="60"/>
        <v>45345</v>
      </c>
      <c r="BO727" s="36">
        <f t="shared" si="61"/>
        <v>45656</v>
      </c>
      <c r="BP727" s="37" t="e">
        <f>IF(((#REF!-$BN727)/($BO727-$BN727))&gt;=100%,100%,((#REF!-$BN727)/($BO727-$BN727)))</f>
        <v>#REF!</v>
      </c>
      <c r="BQ727" s="29">
        <f t="shared" si="57"/>
        <v>112933334</v>
      </c>
      <c r="BR727" s="23" t="e">
        <f>+IF(BK727="1 SI","FINALIZADO",IF($BO727&lt;=#REF!,"FINALIZADO","EJECUCIÓN"))</f>
        <v>#REF!</v>
      </c>
      <c r="BS727" s="23">
        <v>112933334</v>
      </c>
      <c r="BT727" s="23">
        <f>+Tabla3[[#This Row],[VALOR TOTAL DE CONTRATO (ANTES DE LIQUIDACIÓN - LIBERACIÓN DE SALDOS)]]-Tabla3[[#This Row],[RECURSO TOTALES DESEMBOLSADOS]]</f>
        <v>0</v>
      </c>
      <c r="BU727" s="66"/>
      <c r="BW727" s="23" t="s">
        <v>98</v>
      </c>
      <c r="BX727" s="23" t="str">
        <f t="shared" si="58"/>
        <v>febrero</v>
      </c>
      <c r="BY727" s="23" t="s">
        <v>113</v>
      </c>
      <c r="BZ727" s="23" t="s">
        <v>113</v>
      </c>
      <c r="CA727" s="23" t="s">
        <v>113</v>
      </c>
      <c r="CB727" t="s">
        <v>117</v>
      </c>
      <c r="CC727" t="s">
        <v>118</v>
      </c>
    </row>
    <row r="728" spans="1:81" x14ac:dyDescent="0.25">
      <c r="A728" s="23">
        <v>2024</v>
      </c>
      <c r="B728" s="25">
        <v>690</v>
      </c>
      <c r="C728" s="23" t="s">
        <v>87</v>
      </c>
      <c r="D728" t="s">
        <v>88</v>
      </c>
      <c r="E728" t="s">
        <v>89</v>
      </c>
      <c r="F728" t="s">
        <v>90</v>
      </c>
      <c r="G728" t="s">
        <v>91</v>
      </c>
      <c r="H728" s="23" t="s">
        <v>92</v>
      </c>
      <c r="I728" s="23" t="s">
        <v>119</v>
      </c>
      <c r="J728" t="s">
        <v>5177</v>
      </c>
      <c r="K728" s="23" t="s">
        <v>95</v>
      </c>
      <c r="L728" s="20" t="s">
        <v>1968</v>
      </c>
      <c r="M728" s="28" t="s">
        <v>5178</v>
      </c>
      <c r="N728" s="23"/>
      <c r="O728" s="23" t="s">
        <v>98</v>
      </c>
      <c r="P728" s="20" t="s">
        <v>1552</v>
      </c>
      <c r="Q728" s="20" t="s">
        <v>1552</v>
      </c>
      <c r="R728" t="s">
        <v>5179</v>
      </c>
      <c r="S728" t="s">
        <v>5180</v>
      </c>
      <c r="T728" t="s">
        <v>2228</v>
      </c>
      <c r="U728" s="29">
        <v>80000000</v>
      </c>
      <c r="V728" s="29">
        <v>80000000</v>
      </c>
      <c r="W728" s="60">
        <v>8000000</v>
      </c>
      <c r="X728" s="60">
        <v>0</v>
      </c>
      <c r="Y728" s="23" t="s">
        <v>104</v>
      </c>
      <c r="Z728" t="s">
        <v>98</v>
      </c>
      <c r="AA728" t="s">
        <v>105</v>
      </c>
      <c r="AB728" s="30">
        <f>+Tabla3[[#This Row],[VALOR DEL CONTRATO
(EN NUMEROS)]]-Tabla3[[#This Row],[VALOR RECURSOS (MADS/FONAM)]]</f>
        <v>0</v>
      </c>
      <c r="AC728" s="30"/>
      <c r="AD728" s="30"/>
      <c r="AE728" s="24">
        <v>7724</v>
      </c>
      <c r="AF728" s="61">
        <v>45295</v>
      </c>
      <c r="AG728">
        <v>112024</v>
      </c>
      <c r="AH728" s="53">
        <v>45343</v>
      </c>
      <c r="AI728" s="32" t="s">
        <v>106</v>
      </c>
      <c r="AK728" s="33"/>
      <c r="AL728" t="s">
        <v>98</v>
      </c>
      <c r="AM728" s="26">
        <v>45341</v>
      </c>
      <c r="AN728" s="23" t="s">
        <v>108</v>
      </c>
      <c r="AO728" s="23" t="s">
        <v>108</v>
      </c>
      <c r="AP728" t="s">
        <v>109</v>
      </c>
      <c r="AQ728" t="s">
        <v>2616</v>
      </c>
      <c r="AR728" t="s">
        <v>2617</v>
      </c>
      <c r="AS728" t="s">
        <v>1552</v>
      </c>
      <c r="AT728" s="23">
        <v>80111600</v>
      </c>
      <c r="AU728" s="20" t="s">
        <v>5181</v>
      </c>
      <c r="AV728" s="23" t="s">
        <v>113</v>
      </c>
      <c r="AW728" s="20" t="s">
        <v>114</v>
      </c>
      <c r="AX728" s="53">
        <v>45341</v>
      </c>
      <c r="AY728" s="23" t="s">
        <v>144</v>
      </c>
      <c r="AZ728" s="53">
        <v>45341</v>
      </c>
      <c r="BA728" s="26">
        <v>45343</v>
      </c>
      <c r="BB728" s="62">
        <v>45646</v>
      </c>
      <c r="BC728" s="35">
        <f>+Tabla3[[#This Row],[FECHA TERMINACION
(INICIAL)]]-Tabla3[[#This Row],[FECHA INICIO]]</f>
        <v>303</v>
      </c>
      <c r="BD728" s="65">
        <f>+Tabla3[[#This Row],[PLAZO DE EJECUCIÓN EN DÍAS (INICIAL)]]/30</f>
        <v>10.1</v>
      </c>
      <c r="BE728" t="s">
        <v>2619</v>
      </c>
      <c r="BF728" s="29">
        <f>+[1]BD_2!E731</f>
        <v>0</v>
      </c>
      <c r="BG728" s="29">
        <f>[1]BD_2!BA731</f>
        <v>0</v>
      </c>
      <c r="BH728" s="23">
        <f>[1]BD_2!CF731</f>
        <v>0</v>
      </c>
      <c r="BI728" s="23">
        <f>+COUNTIF(Tabla3[[#This Row],[VALOR REDUCIDO]:[TOTAL TIEMPO PRORROGADO EN DÍAS
]],"&lt;&gt;0")</f>
        <v>0</v>
      </c>
      <c r="BJ728" s="23" t="str">
        <f>+[1]BD_2!CG731</f>
        <v>2 NO</v>
      </c>
      <c r="BK728" s="26" t="str">
        <f>[1]BD_2!CL731</f>
        <v>2 NO</v>
      </c>
      <c r="BL728" s="23" t="s">
        <v>98</v>
      </c>
      <c r="BM728">
        <f t="shared" si="59"/>
        <v>303</v>
      </c>
      <c r="BN728" s="36">
        <f t="shared" si="60"/>
        <v>45343</v>
      </c>
      <c r="BO728" s="36">
        <f t="shared" si="61"/>
        <v>45646</v>
      </c>
      <c r="BP728" s="37" t="e">
        <f>IF(((#REF!-$BN728)/($BO728-$BN728))&gt;=100%,100%,((#REF!-$BN728)/($BO728-$BN728)))</f>
        <v>#REF!</v>
      </c>
      <c r="BQ728" s="29">
        <f t="shared" si="57"/>
        <v>80000000</v>
      </c>
      <c r="BR728" s="23" t="e">
        <f>+IF(BK728="1 SI","FINALIZADO",IF($BO728&lt;=#REF!,"FINALIZADO","EJECUCIÓN"))</f>
        <v>#REF!</v>
      </c>
      <c r="BS728" s="23">
        <v>80000000</v>
      </c>
      <c r="BT728" s="23">
        <f>+Tabla3[[#This Row],[VALOR TOTAL DE CONTRATO (ANTES DE LIQUIDACIÓN - LIBERACIÓN DE SALDOS)]]-Tabla3[[#This Row],[RECURSO TOTALES DESEMBOLSADOS]]</f>
        <v>0</v>
      </c>
      <c r="BU728" s="66"/>
      <c r="BW728" s="23" t="s">
        <v>98</v>
      </c>
      <c r="BX728" s="23" t="str">
        <f t="shared" si="58"/>
        <v>febrero</v>
      </c>
      <c r="BY728" s="23" t="s">
        <v>113</v>
      </c>
      <c r="BZ728" s="23" t="s">
        <v>113</v>
      </c>
      <c r="CA728" s="23" t="s">
        <v>113</v>
      </c>
      <c r="CB728" t="s">
        <v>117</v>
      </c>
      <c r="CC728" t="s">
        <v>118</v>
      </c>
    </row>
    <row r="729" spans="1:81" x14ac:dyDescent="0.25">
      <c r="A729" s="23">
        <v>2024</v>
      </c>
      <c r="B729" s="25">
        <v>691</v>
      </c>
      <c r="C729" s="23" t="s">
        <v>87</v>
      </c>
      <c r="D729" t="s">
        <v>88</v>
      </c>
      <c r="E729" t="s">
        <v>89</v>
      </c>
      <c r="F729" t="s">
        <v>90</v>
      </c>
      <c r="G729" t="s">
        <v>91</v>
      </c>
      <c r="H729" s="23" t="s">
        <v>92</v>
      </c>
      <c r="I729" s="23" t="s">
        <v>119</v>
      </c>
      <c r="J729" t="s">
        <v>5182</v>
      </c>
      <c r="K729" s="23" t="s">
        <v>95</v>
      </c>
      <c r="L729" s="59" t="s">
        <v>1550</v>
      </c>
      <c r="M729" s="28" t="s">
        <v>5183</v>
      </c>
      <c r="N729" s="23"/>
      <c r="O729" s="23" t="s">
        <v>98</v>
      </c>
      <c r="P729" s="20" t="s">
        <v>693</v>
      </c>
      <c r="Q729" s="20" t="s">
        <v>693</v>
      </c>
      <c r="R729" t="s">
        <v>5088</v>
      </c>
      <c r="S729" t="s">
        <v>5184</v>
      </c>
      <c r="T729" t="s">
        <v>3060</v>
      </c>
      <c r="U729" s="29">
        <v>68250000</v>
      </c>
      <c r="V729" s="29">
        <v>68250000</v>
      </c>
      <c r="W729" s="29">
        <v>6825000</v>
      </c>
      <c r="X729" s="60">
        <v>0</v>
      </c>
      <c r="Y729" s="23" t="s">
        <v>104</v>
      </c>
      <c r="Z729" t="s">
        <v>98</v>
      </c>
      <c r="AA729" t="s">
        <v>105</v>
      </c>
      <c r="AB729" s="30">
        <f>+Tabla3[[#This Row],[VALOR DEL CONTRATO
(EN NUMEROS)]]-Tabla3[[#This Row],[VALOR RECURSOS (MADS/FONAM)]]</f>
        <v>0</v>
      </c>
      <c r="AC729" s="30"/>
      <c r="AD729" s="30"/>
      <c r="AE729" s="24">
        <v>2124</v>
      </c>
      <c r="AF729" s="61">
        <v>45294</v>
      </c>
      <c r="AG729">
        <v>105424</v>
      </c>
      <c r="AH729" s="53">
        <v>45342</v>
      </c>
      <c r="AI729" s="32" t="s">
        <v>106</v>
      </c>
      <c r="AJ729" t="s">
        <v>1372</v>
      </c>
      <c r="AK729" s="33"/>
      <c r="AL729" t="s">
        <v>98</v>
      </c>
      <c r="AM729" s="26">
        <v>45341</v>
      </c>
      <c r="AN729" s="23" t="s">
        <v>108</v>
      </c>
      <c r="AO729" s="23" t="s">
        <v>108</v>
      </c>
      <c r="AP729" t="s">
        <v>109</v>
      </c>
      <c r="AQ729" t="s">
        <v>698</v>
      </c>
      <c r="AR729" t="s">
        <v>699</v>
      </c>
      <c r="AS729" t="s">
        <v>700</v>
      </c>
      <c r="AT729" s="23">
        <v>80111600</v>
      </c>
      <c r="AU729" s="20" t="s">
        <v>5185</v>
      </c>
      <c r="AV729" s="23" t="s">
        <v>113</v>
      </c>
      <c r="AW729" s="20" t="s">
        <v>114</v>
      </c>
      <c r="AX729" s="53">
        <v>45341</v>
      </c>
      <c r="AY729" s="23" t="s">
        <v>115</v>
      </c>
      <c r="AZ729" s="53">
        <v>45341</v>
      </c>
      <c r="BA729" s="26">
        <v>45342</v>
      </c>
      <c r="BB729" s="62">
        <v>45645</v>
      </c>
      <c r="BC729" s="35">
        <f>+Tabla3[[#This Row],[FECHA TERMINACION
(INICIAL)]]-Tabla3[[#This Row],[FECHA INICIO]]</f>
        <v>303</v>
      </c>
      <c r="BD729" s="65">
        <f>+Tabla3[[#This Row],[PLAZO DE EJECUCIÓN EN DÍAS (INICIAL)]]/30</f>
        <v>10.1</v>
      </c>
      <c r="BE729" t="s">
        <v>5155</v>
      </c>
      <c r="BF729" s="29">
        <f>+[1]BD_2!E732</f>
        <v>0</v>
      </c>
      <c r="BG729" s="29">
        <f>[1]BD_2!BA732</f>
        <v>0</v>
      </c>
      <c r="BH729" s="23">
        <f>[1]BD_2!CF732</f>
        <v>0</v>
      </c>
      <c r="BI729" s="23">
        <f>+COUNTIF(Tabla3[[#This Row],[VALOR REDUCIDO]:[TOTAL TIEMPO PRORROGADO EN DÍAS
]],"&lt;&gt;0")</f>
        <v>0</v>
      </c>
      <c r="BJ729" s="23" t="str">
        <f>+[1]BD_2!CG732</f>
        <v>2 NO</v>
      </c>
      <c r="BK729" s="26" t="str">
        <f>[1]BD_2!CL732</f>
        <v>2 NO</v>
      </c>
      <c r="BL729" s="23" t="s">
        <v>98</v>
      </c>
      <c r="BM729">
        <f t="shared" si="59"/>
        <v>303</v>
      </c>
      <c r="BN729" s="36">
        <f t="shared" si="60"/>
        <v>45342</v>
      </c>
      <c r="BO729" s="36">
        <f t="shared" si="61"/>
        <v>45645</v>
      </c>
      <c r="BP729" s="37" t="e">
        <f>IF(((#REF!-$BN729)/($BO729-$BN729))&gt;=100%,100%,((#REF!-$BN729)/($BO729-$BN729)))</f>
        <v>#REF!</v>
      </c>
      <c r="BQ729" s="29">
        <f t="shared" si="57"/>
        <v>68250000</v>
      </c>
      <c r="BR729" s="23" t="e">
        <f>+IF(BK729="1 SI","FINALIZADO",IF($BO729&lt;=#REF!,"FINALIZADO","EJECUCIÓN"))</f>
        <v>#REF!</v>
      </c>
      <c r="BS729" s="23">
        <v>68250000</v>
      </c>
      <c r="BT729" s="23">
        <f>+Tabla3[[#This Row],[VALOR TOTAL DE CONTRATO (ANTES DE LIQUIDACIÓN - LIBERACIÓN DE SALDOS)]]-Tabla3[[#This Row],[RECURSO TOTALES DESEMBOLSADOS]]</f>
        <v>0</v>
      </c>
      <c r="BU729" s="66"/>
      <c r="BW729" s="23" t="s">
        <v>98</v>
      </c>
      <c r="BX729" s="23" t="str">
        <f t="shared" si="58"/>
        <v>febrero</v>
      </c>
      <c r="BY729" s="23" t="s">
        <v>113</v>
      </c>
      <c r="BZ729" s="23" t="s">
        <v>113</v>
      </c>
      <c r="CA729" s="23" t="s">
        <v>113</v>
      </c>
      <c r="CB729" t="s">
        <v>117</v>
      </c>
      <c r="CC729" t="s">
        <v>118</v>
      </c>
    </row>
    <row r="730" spans="1:81" x14ac:dyDescent="0.25">
      <c r="A730" s="23">
        <v>2024</v>
      </c>
      <c r="B730" s="25">
        <v>692</v>
      </c>
      <c r="C730" s="23" t="s">
        <v>87</v>
      </c>
      <c r="D730" t="s">
        <v>88</v>
      </c>
      <c r="E730" t="s">
        <v>89</v>
      </c>
      <c r="F730" t="s">
        <v>90</v>
      </c>
      <c r="G730" t="s">
        <v>91</v>
      </c>
      <c r="H730" s="23" t="s">
        <v>92</v>
      </c>
      <c r="I730" s="23" t="s">
        <v>119</v>
      </c>
      <c r="J730" t="s">
        <v>5186</v>
      </c>
      <c r="K730" s="23" t="s">
        <v>95</v>
      </c>
      <c r="L730" s="59" t="s">
        <v>420</v>
      </c>
      <c r="M730" s="28" t="s">
        <v>5187</v>
      </c>
      <c r="N730" s="23"/>
      <c r="O730" s="23" t="s">
        <v>98</v>
      </c>
      <c r="P730" s="20" t="s">
        <v>693</v>
      </c>
      <c r="Q730" s="20" t="s">
        <v>693</v>
      </c>
      <c r="R730" t="s">
        <v>5188</v>
      </c>
      <c r="S730" t="s">
        <v>5189</v>
      </c>
      <c r="T730" t="s">
        <v>5153</v>
      </c>
      <c r="U730" s="29">
        <v>65000000</v>
      </c>
      <c r="V730" s="29">
        <v>65000000</v>
      </c>
      <c r="W730" s="60">
        <v>6500000</v>
      </c>
      <c r="X730" s="60">
        <v>0</v>
      </c>
      <c r="Y730" s="23" t="s">
        <v>104</v>
      </c>
      <c r="Z730" t="s">
        <v>98</v>
      </c>
      <c r="AA730" t="s">
        <v>105</v>
      </c>
      <c r="AB730" s="30">
        <f>+Tabla3[[#This Row],[VALOR DEL CONTRATO
(EN NUMEROS)]]-Tabla3[[#This Row],[VALOR RECURSOS (MADS/FONAM)]]</f>
        <v>0</v>
      </c>
      <c r="AC730" s="30"/>
      <c r="AD730" s="30"/>
      <c r="AE730" s="24">
        <v>2124</v>
      </c>
      <c r="AF730" s="61">
        <v>45294</v>
      </c>
      <c r="AG730">
        <v>106424</v>
      </c>
      <c r="AH730" s="53">
        <v>45342</v>
      </c>
      <c r="AI730" s="32" t="s">
        <v>106</v>
      </c>
      <c r="AJ730" t="s">
        <v>1372</v>
      </c>
      <c r="AK730" s="33"/>
      <c r="AL730" t="s">
        <v>98</v>
      </c>
      <c r="AM730" s="26">
        <v>45342</v>
      </c>
      <c r="AN730" s="23" t="s">
        <v>108</v>
      </c>
      <c r="AO730" s="23" t="s">
        <v>108</v>
      </c>
      <c r="AP730" t="s">
        <v>109</v>
      </c>
      <c r="AQ730" t="s">
        <v>698</v>
      </c>
      <c r="AR730" t="s">
        <v>699</v>
      </c>
      <c r="AS730" t="s">
        <v>700</v>
      </c>
      <c r="AT730" s="23">
        <v>80111600</v>
      </c>
      <c r="AU730" s="20" t="s">
        <v>5190</v>
      </c>
      <c r="AV730" s="23" t="s">
        <v>113</v>
      </c>
      <c r="AW730" s="20" t="s">
        <v>114</v>
      </c>
      <c r="AX730" s="53">
        <v>45341</v>
      </c>
      <c r="AY730" s="23" t="s">
        <v>115</v>
      </c>
      <c r="AZ730" s="53">
        <v>45341</v>
      </c>
      <c r="BA730" s="26">
        <v>45342</v>
      </c>
      <c r="BB730" s="62">
        <v>45645</v>
      </c>
      <c r="BC730" s="35">
        <f>+Tabla3[[#This Row],[FECHA TERMINACION
(INICIAL)]]-Tabla3[[#This Row],[FECHA INICIO]]</f>
        <v>303</v>
      </c>
      <c r="BD730" s="65">
        <f>+Tabla3[[#This Row],[PLAZO DE EJECUCIÓN EN DÍAS (INICIAL)]]/30</f>
        <v>10.1</v>
      </c>
      <c r="BE730" t="s">
        <v>5191</v>
      </c>
      <c r="BF730" s="29">
        <f>+[1]BD_2!E733</f>
        <v>0</v>
      </c>
      <c r="BG730" s="29">
        <f>[1]BD_2!BA733</f>
        <v>2383333</v>
      </c>
      <c r="BH730" s="23">
        <f>[1]BD_2!CF733</f>
        <v>11</v>
      </c>
      <c r="BI730" s="23">
        <f>+COUNTIF(Tabla3[[#This Row],[VALOR REDUCIDO]:[TOTAL TIEMPO PRORROGADO EN DÍAS
]],"&lt;&gt;0")</f>
        <v>2</v>
      </c>
      <c r="BJ730" s="23" t="str">
        <f>+[1]BD_2!CG733</f>
        <v>2 NO</v>
      </c>
      <c r="BK730" s="26" t="str">
        <f>[1]BD_2!CL733</f>
        <v>2 NO</v>
      </c>
      <c r="BL730" s="23" t="s">
        <v>98</v>
      </c>
      <c r="BM730">
        <f t="shared" si="59"/>
        <v>314</v>
      </c>
      <c r="BN730" s="36">
        <f t="shared" si="60"/>
        <v>45342</v>
      </c>
      <c r="BO730" s="36">
        <f t="shared" si="61"/>
        <v>45656</v>
      </c>
      <c r="BP730" s="37" t="e">
        <f>IF(((#REF!-$BN730)/($BO730-$BN730))&gt;=100%,100%,((#REF!-$BN730)/($BO730-$BN730)))</f>
        <v>#REF!</v>
      </c>
      <c r="BQ730" s="29">
        <f t="shared" si="57"/>
        <v>67383333</v>
      </c>
      <c r="BR730" s="23" t="e">
        <f>+IF(BK730="1 SI","FINALIZADO",IF($BO730&lt;=#REF!,"FINALIZADO","EJECUCIÓN"))</f>
        <v>#REF!</v>
      </c>
      <c r="BS730" s="23">
        <v>67383333</v>
      </c>
      <c r="BT730" s="23">
        <f>+Tabla3[[#This Row],[VALOR TOTAL DE CONTRATO (ANTES DE LIQUIDACIÓN - LIBERACIÓN DE SALDOS)]]-Tabla3[[#This Row],[RECURSO TOTALES DESEMBOLSADOS]]</f>
        <v>0</v>
      </c>
      <c r="BU730" s="66"/>
      <c r="BW730" s="23" t="s">
        <v>98</v>
      </c>
      <c r="BX730" s="23" t="str">
        <f t="shared" si="58"/>
        <v>febrero</v>
      </c>
      <c r="BY730" s="23" t="s">
        <v>113</v>
      </c>
      <c r="BZ730" s="23" t="s">
        <v>113</v>
      </c>
      <c r="CA730" s="23" t="s">
        <v>113</v>
      </c>
      <c r="CB730" t="s">
        <v>117</v>
      </c>
      <c r="CC730" t="s">
        <v>118</v>
      </c>
    </row>
    <row r="731" spans="1:81" x14ac:dyDescent="0.25">
      <c r="A731" s="23">
        <v>2024</v>
      </c>
      <c r="B731" s="25">
        <v>693</v>
      </c>
      <c r="C731" s="23" t="s">
        <v>87</v>
      </c>
      <c r="D731" t="s">
        <v>88</v>
      </c>
      <c r="E731" t="s">
        <v>89</v>
      </c>
      <c r="F731" t="s">
        <v>90</v>
      </c>
      <c r="G731" t="s">
        <v>91</v>
      </c>
      <c r="H731" s="23" t="s">
        <v>92</v>
      </c>
      <c r="I731" s="23" t="s">
        <v>119</v>
      </c>
      <c r="J731" t="s">
        <v>5192</v>
      </c>
      <c r="K731" s="23" t="s">
        <v>95</v>
      </c>
      <c r="L731" s="20" t="s">
        <v>121</v>
      </c>
      <c r="M731" s="28" t="s">
        <v>5193</v>
      </c>
      <c r="N731" s="23"/>
      <c r="O731" s="23" t="s">
        <v>98</v>
      </c>
      <c r="P731" s="20" t="s">
        <v>693</v>
      </c>
      <c r="Q731" s="20" t="s">
        <v>693</v>
      </c>
      <c r="R731" t="s">
        <v>5194</v>
      </c>
      <c r="S731" t="s">
        <v>5195</v>
      </c>
      <c r="T731" t="s">
        <v>5196</v>
      </c>
      <c r="U731" s="29">
        <v>100000000</v>
      </c>
      <c r="V731" s="29">
        <v>100000000</v>
      </c>
      <c r="W731" s="60">
        <v>10000000</v>
      </c>
      <c r="X731" s="60">
        <v>0</v>
      </c>
      <c r="Y731" s="23" t="s">
        <v>104</v>
      </c>
      <c r="Z731" t="s">
        <v>98</v>
      </c>
      <c r="AA731" t="s">
        <v>105</v>
      </c>
      <c r="AB731" s="30"/>
      <c r="AC731" s="30"/>
      <c r="AD731" s="30"/>
      <c r="AE731" s="24">
        <v>3524</v>
      </c>
      <c r="AF731" s="61">
        <v>45294</v>
      </c>
      <c r="AG731">
        <v>121924</v>
      </c>
      <c r="AH731" s="53">
        <v>45348</v>
      </c>
      <c r="AI731" s="32" t="s">
        <v>106</v>
      </c>
      <c r="AJ731" t="s">
        <v>697</v>
      </c>
      <c r="AK731" s="33"/>
      <c r="AL731" t="s">
        <v>98</v>
      </c>
      <c r="AM731" s="26">
        <v>45345</v>
      </c>
      <c r="AN731" s="23" t="s">
        <v>108</v>
      </c>
      <c r="AO731" s="23" t="s">
        <v>108</v>
      </c>
      <c r="AP731" t="s">
        <v>109</v>
      </c>
      <c r="AQ731" t="s">
        <v>698</v>
      </c>
      <c r="AR731" t="s">
        <v>699</v>
      </c>
      <c r="AS731" t="s">
        <v>700</v>
      </c>
      <c r="AT731" s="23">
        <v>80111600</v>
      </c>
      <c r="AU731" s="20" t="s">
        <v>5197</v>
      </c>
      <c r="AV731" s="23" t="s">
        <v>113</v>
      </c>
      <c r="AW731" s="20" t="s">
        <v>114</v>
      </c>
      <c r="AX731" s="53">
        <v>45345</v>
      </c>
      <c r="AY731" s="23" t="s">
        <v>115</v>
      </c>
      <c r="AZ731" s="53">
        <v>45345</v>
      </c>
      <c r="BA731" s="26">
        <v>45348</v>
      </c>
      <c r="BB731" s="62">
        <v>45651</v>
      </c>
      <c r="BC731" s="35">
        <f>+Tabla3[[#This Row],[FECHA TERMINACION
(INICIAL)]]-Tabla3[[#This Row],[FECHA INICIO]]</f>
        <v>303</v>
      </c>
      <c r="BD731" s="65">
        <f>+Tabla3[[#This Row],[PLAZO DE EJECUCIÓN EN DÍAS (INICIAL)]]/30</f>
        <v>10.1</v>
      </c>
      <c r="BE731" t="s">
        <v>5198</v>
      </c>
      <c r="BF731" s="29">
        <f>+[1]BD_2!E734</f>
        <v>0</v>
      </c>
      <c r="BG731" s="29">
        <f>[1]BD_2!BA734</f>
        <v>0</v>
      </c>
      <c r="BH731" s="23">
        <f>[1]BD_2!CF734</f>
        <v>0</v>
      </c>
      <c r="BI731" s="23">
        <f>+COUNTIF(Tabla3[[#This Row],[VALOR REDUCIDO]:[TOTAL TIEMPO PRORROGADO EN DÍAS
]],"&lt;&gt;0")</f>
        <v>0</v>
      </c>
      <c r="BJ731" s="23" t="str">
        <f>+[1]BD_2!CG734</f>
        <v>2 NO</v>
      </c>
      <c r="BK731" s="26" t="str">
        <f>[1]BD_2!CL734</f>
        <v>2 NO</v>
      </c>
      <c r="BL731" s="23" t="s">
        <v>98</v>
      </c>
      <c r="BM731">
        <f t="shared" si="59"/>
        <v>303</v>
      </c>
      <c r="BN731" s="36">
        <f t="shared" si="60"/>
        <v>45348</v>
      </c>
      <c r="BO731" s="36">
        <f t="shared" si="61"/>
        <v>45651</v>
      </c>
      <c r="BP731" s="37" t="e">
        <f>IF(((#REF!-$BN731)/($BO731-$BN731))&gt;=100%,100%,((#REF!-$BN731)/($BO731-$BN731)))</f>
        <v>#REF!</v>
      </c>
      <c r="BQ731" s="29">
        <f t="shared" si="57"/>
        <v>100000000</v>
      </c>
      <c r="BR731" s="23" t="e">
        <f>+IF(BK731="1 SI","FINALIZADO",IF($BO731&lt;=#REF!,"FINALIZADO","EJECUCIÓN"))</f>
        <v>#REF!</v>
      </c>
      <c r="BS731" s="23">
        <v>100000000</v>
      </c>
      <c r="BT731" s="23">
        <f>+Tabla3[[#This Row],[VALOR TOTAL DE CONTRATO (ANTES DE LIQUIDACIÓN - LIBERACIÓN DE SALDOS)]]-Tabla3[[#This Row],[RECURSO TOTALES DESEMBOLSADOS]]</f>
        <v>0</v>
      </c>
      <c r="BU731" s="66"/>
      <c r="BW731" s="23" t="s">
        <v>98</v>
      </c>
      <c r="BX731" s="23" t="str">
        <f t="shared" si="58"/>
        <v>febrero</v>
      </c>
      <c r="BY731" s="23" t="s">
        <v>113</v>
      </c>
      <c r="BZ731" s="23" t="s">
        <v>113</v>
      </c>
      <c r="CA731" s="23" t="s">
        <v>113</v>
      </c>
      <c r="CB731" t="s">
        <v>117</v>
      </c>
      <c r="CC731" t="s">
        <v>118</v>
      </c>
    </row>
    <row r="732" spans="1:81" x14ac:dyDescent="0.25">
      <c r="A732" s="23">
        <v>2024</v>
      </c>
      <c r="B732" s="25">
        <v>694</v>
      </c>
      <c r="C732" s="23" t="s">
        <v>87</v>
      </c>
      <c r="D732" t="s">
        <v>88</v>
      </c>
      <c r="E732" t="s">
        <v>89</v>
      </c>
      <c r="F732" t="s">
        <v>90</v>
      </c>
      <c r="G732" t="s">
        <v>91</v>
      </c>
      <c r="H732" s="23" t="s">
        <v>92</v>
      </c>
      <c r="I732" s="23" t="s">
        <v>119</v>
      </c>
      <c r="J732" t="s">
        <v>5199</v>
      </c>
      <c r="K732" s="23" t="s">
        <v>95</v>
      </c>
      <c r="L732" s="59" t="s">
        <v>1782</v>
      </c>
      <c r="M732" s="28" t="s">
        <v>5200</v>
      </c>
      <c r="N732" s="23"/>
      <c r="O732" s="23" t="s">
        <v>98</v>
      </c>
      <c r="P732" s="20" t="s">
        <v>693</v>
      </c>
      <c r="Q732" s="20" t="s">
        <v>693</v>
      </c>
      <c r="R732" t="s">
        <v>5201</v>
      </c>
      <c r="S732" t="s">
        <v>5202</v>
      </c>
      <c r="T732" s="29" t="s">
        <v>1698</v>
      </c>
      <c r="U732" s="29">
        <v>70000000</v>
      </c>
      <c r="V732" s="29">
        <v>70000000</v>
      </c>
      <c r="W732" s="60">
        <v>7000000</v>
      </c>
      <c r="X732" s="60">
        <v>0</v>
      </c>
      <c r="Y732" s="23" t="s">
        <v>104</v>
      </c>
      <c r="Z732" t="s">
        <v>98</v>
      </c>
      <c r="AA732" t="s">
        <v>105</v>
      </c>
      <c r="AB732" s="30">
        <f>+Tabla3[[#This Row],[VALOR DEL CONTRATO
(EN NUMEROS)]]-Tabla3[[#This Row],[VALOR RECURSOS (MADS/FONAM)]]</f>
        <v>0</v>
      </c>
      <c r="AC732" s="30"/>
      <c r="AD732" s="30"/>
      <c r="AE732" s="24">
        <v>2124</v>
      </c>
      <c r="AF732" s="61">
        <v>45294</v>
      </c>
      <c r="AG732">
        <v>106224</v>
      </c>
      <c r="AH732" s="53">
        <v>45342</v>
      </c>
      <c r="AI732" s="32" t="s">
        <v>106</v>
      </c>
      <c r="AJ732" t="s">
        <v>1372</v>
      </c>
      <c r="AK732" s="33"/>
      <c r="AL732" t="s">
        <v>98</v>
      </c>
      <c r="AM732" s="26">
        <v>45341</v>
      </c>
      <c r="AN732" s="23" t="s">
        <v>108</v>
      </c>
      <c r="AO732" s="23" t="s">
        <v>108</v>
      </c>
      <c r="AP732" t="s">
        <v>109</v>
      </c>
      <c r="AQ732" t="s">
        <v>698</v>
      </c>
      <c r="AR732" t="s">
        <v>699</v>
      </c>
      <c r="AS732" t="s">
        <v>700</v>
      </c>
      <c r="AT732" s="23">
        <v>80111600</v>
      </c>
      <c r="AU732" s="20" t="s">
        <v>5203</v>
      </c>
      <c r="AV732" s="23" t="s">
        <v>113</v>
      </c>
      <c r="AW732" s="20" t="s">
        <v>114</v>
      </c>
      <c r="AX732" s="53">
        <v>45342</v>
      </c>
      <c r="AY732" s="23" t="s">
        <v>115</v>
      </c>
      <c r="AZ732" s="53">
        <v>45342</v>
      </c>
      <c r="BA732" s="26">
        <v>45342</v>
      </c>
      <c r="BB732" s="62">
        <v>45552</v>
      </c>
      <c r="BC732" s="35">
        <f>+Tabla3[[#This Row],[FECHA TERMINACION
(INICIAL)]]-Tabla3[[#This Row],[FECHA INICIO]]</f>
        <v>210</v>
      </c>
      <c r="BD732" s="65">
        <f>+Tabla3[[#This Row],[PLAZO DE EJECUCIÓN EN DÍAS (INICIAL)]]/30</f>
        <v>7</v>
      </c>
      <c r="BE732" t="s">
        <v>5155</v>
      </c>
      <c r="BF732" s="29">
        <f>+[1]BD_2!E735</f>
        <v>233333</v>
      </c>
      <c r="BG732" s="29">
        <f>[1]BD_2!BA735</f>
        <v>0</v>
      </c>
      <c r="BH732" s="23">
        <f>[1]BD_2!CF735</f>
        <v>0</v>
      </c>
      <c r="BI732" s="23">
        <f>+COUNTIF(Tabla3[[#This Row],[VALOR REDUCIDO]:[TOTAL TIEMPO PRORROGADO EN DÍAS
]],"&lt;&gt;0")</f>
        <v>1</v>
      </c>
      <c r="BJ732" s="23" t="str">
        <f>+[1]BD_2!CG735</f>
        <v>2 NO</v>
      </c>
      <c r="BK732" s="26" t="str">
        <f>[1]BD_2!CL735</f>
        <v>2 NO</v>
      </c>
      <c r="BL732" s="23" t="s">
        <v>113</v>
      </c>
      <c r="BM732">
        <f t="shared" si="59"/>
        <v>210</v>
      </c>
      <c r="BN732" s="36">
        <f t="shared" si="60"/>
        <v>45342</v>
      </c>
      <c r="BO732" s="36">
        <f t="shared" si="61"/>
        <v>45552</v>
      </c>
      <c r="BP732" s="37" t="e">
        <f>IF(((#REF!-$BN732)/($BO732-$BN732))&gt;=100%,100%,((#REF!-$BN732)/($BO732-$BN732)))</f>
        <v>#REF!</v>
      </c>
      <c r="BQ732" s="29">
        <f t="shared" si="57"/>
        <v>69766667</v>
      </c>
      <c r="BR732" s="23" t="e">
        <f>+IF(BK732="1 SI","FINALIZADO",IF($BO732&lt;=#REF!,"FINALIZADO","EJECUCIÓN"))</f>
        <v>#REF!</v>
      </c>
      <c r="BS732" s="23">
        <v>48300000</v>
      </c>
      <c r="BT732" s="23">
        <f>+Tabla3[[#This Row],[VALOR TOTAL DE CONTRATO (ANTES DE LIQUIDACIÓN - LIBERACIÓN DE SALDOS)]]-Tabla3[[#This Row],[RECURSO TOTALES DESEMBOLSADOS]]</f>
        <v>21466667</v>
      </c>
      <c r="BU732" s="66"/>
      <c r="BW732" s="23" t="s">
        <v>98</v>
      </c>
      <c r="BX732" s="23" t="str">
        <f t="shared" si="58"/>
        <v>febrero</v>
      </c>
      <c r="BY732" s="23" t="s">
        <v>113</v>
      </c>
      <c r="BZ732" s="23" t="s">
        <v>113</v>
      </c>
      <c r="CA732" s="23" t="s">
        <v>113</v>
      </c>
      <c r="CB732" t="s">
        <v>117</v>
      </c>
      <c r="CC732" t="s">
        <v>118</v>
      </c>
    </row>
    <row r="733" spans="1:81" x14ac:dyDescent="0.25">
      <c r="A733" s="23">
        <v>2024</v>
      </c>
      <c r="B733" s="25" t="s">
        <v>5204</v>
      </c>
      <c r="C733" s="23" t="s">
        <v>87</v>
      </c>
      <c r="D733" t="s">
        <v>88</v>
      </c>
      <c r="E733" t="s">
        <v>89</v>
      </c>
      <c r="F733" t="s">
        <v>90</v>
      </c>
      <c r="G733" t="s">
        <v>91</v>
      </c>
      <c r="H733" s="23" t="s">
        <v>92</v>
      </c>
      <c r="I733" s="23" t="s">
        <v>119</v>
      </c>
      <c r="J733" t="s">
        <v>5205</v>
      </c>
      <c r="K733" s="23" t="s">
        <v>95</v>
      </c>
      <c r="L733" s="20" t="s">
        <v>798</v>
      </c>
      <c r="M733" s="28" t="s">
        <v>5206</v>
      </c>
      <c r="N733" s="23"/>
      <c r="O733" s="23" t="s">
        <v>98</v>
      </c>
      <c r="P733" s="20" t="s">
        <v>693</v>
      </c>
      <c r="Q733" s="20" t="s">
        <v>693</v>
      </c>
      <c r="R733" t="s">
        <v>5201</v>
      </c>
      <c r="S733" t="s">
        <v>5202</v>
      </c>
      <c r="T733" s="29" t="s">
        <v>5207</v>
      </c>
      <c r="U733" s="29">
        <v>21700000</v>
      </c>
      <c r="V733" s="29">
        <v>21700000</v>
      </c>
      <c r="W733" s="60">
        <v>7000000</v>
      </c>
      <c r="X733" s="60">
        <v>0</v>
      </c>
      <c r="Y733" s="23" t="s">
        <v>104</v>
      </c>
      <c r="Z733" t="s">
        <v>98</v>
      </c>
      <c r="AA733" t="s">
        <v>105</v>
      </c>
      <c r="AB733" s="30">
        <f>+Tabla3[[#This Row],[VALOR DEL CONTRATO
(EN NUMEROS)]]-Tabla3[[#This Row],[VALOR RECURSOS (MADS/FONAM)]]</f>
        <v>0</v>
      </c>
      <c r="AC733" s="30"/>
      <c r="AD733" s="30"/>
      <c r="AE733" s="24">
        <v>2124</v>
      </c>
      <c r="AF733" s="61">
        <v>45294</v>
      </c>
      <c r="AG733">
        <v>512724</v>
      </c>
      <c r="AH733" s="53">
        <v>45553</v>
      </c>
      <c r="AI733" s="32" t="s">
        <v>106</v>
      </c>
      <c r="AJ733" t="s">
        <v>1372</v>
      </c>
      <c r="AK733" s="33"/>
      <c r="AL733" t="s">
        <v>98</v>
      </c>
      <c r="AM733" s="26">
        <v>45552</v>
      </c>
      <c r="AN733" s="23" t="s">
        <v>108</v>
      </c>
      <c r="AO733" s="23" t="s">
        <v>108</v>
      </c>
      <c r="AP733" t="s">
        <v>109</v>
      </c>
      <c r="AQ733" t="s">
        <v>698</v>
      </c>
      <c r="AR733" t="s">
        <v>699</v>
      </c>
      <c r="AS733" t="s">
        <v>700</v>
      </c>
      <c r="AT733" s="23">
        <v>80111600</v>
      </c>
      <c r="AU733" s="20" t="s">
        <v>5203</v>
      </c>
      <c r="AV733" s="23" t="s">
        <v>113</v>
      </c>
      <c r="AW733" s="20" t="s">
        <v>114</v>
      </c>
      <c r="AX733" s="53">
        <v>45553</v>
      </c>
      <c r="AY733" s="23" t="s">
        <v>115</v>
      </c>
      <c r="AZ733" s="53">
        <v>45553</v>
      </c>
      <c r="BA733" s="53">
        <v>45553</v>
      </c>
      <c r="BB733" s="62">
        <v>45645</v>
      </c>
      <c r="BC733" s="35">
        <f>+Tabla3[[#This Row],[FECHA TERMINACION
(INICIAL)]]-Tabla3[[#This Row],[FECHA INICIO]]</f>
        <v>92</v>
      </c>
      <c r="BD733" s="65">
        <f>+Tabla3[[#This Row],[PLAZO DE EJECUCIÓN EN DÍAS (INICIAL)]]/30</f>
        <v>3.0666666666666669</v>
      </c>
      <c r="BE733" t="s">
        <v>5208</v>
      </c>
      <c r="BF733" s="29">
        <f>+[1]BD_2!E736</f>
        <v>233333</v>
      </c>
      <c r="BG733" s="29">
        <f>[1]BD_2!BA736</f>
        <v>0</v>
      </c>
      <c r="BH733" s="23">
        <f>[1]BD_2!CF736</f>
        <v>0</v>
      </c>
      <c r="BI733" s="23">
        <f>+COUNTIF(Tabla3[[#This Row],[VALOR REDUCIDO]:[TOTAL TIEMPO PRORROGADO EN DÍAS
]],"&lt;&gt;0")</f>
        <v>1</v>
      </c>
      <c r="BJ733" s="23">
        <f>+[1]BD_2!CG736</f>
        <v>0</v>
      </c>
      <c r="BK733" s="26">
        <f>[1]BD_2!CL736</f>
        <v>0</v>
      </c>
      <c r="BL733" s="23" t="s">
        <v>98</v>
      </c>
      <c r="BM733">
        <f>$BO733-$BN733</f>
        <v>92</v>
      </c>
      <c r="BN733" s="36">
        <f>$BA733</f>
        <v>45553</v>
      </c>
      <c r="BO733" s="36">
        <f>$BB733+$BH733</f>
        <v>45645</v>
      </c>
      <c r="BP733" s="37" t="e">
        <f>IF(((#REF!-$BN733)/($BO733-$BN733))&gt;=100%,100%,((#REF!-$BN733)/($BO733-$BN733)))</f>
        <v>#REF!</v>
      </c>
      <c r="BQ733" s="60">
        <f t="shared" si="57"/>
        <v>21466667</v>
      </c>
      <c r="BR733" s="23" t="e">
        <f>+IF(BK733="1 SI","FINALIZADO",IF($BO733&lt;=#REF!,"FINALIZADO","EJECUCIÓN"))</f>
        <v>#REF!</v>
      </c>
      <c r="BS733" s="23">
        <v>21466667</v>
      </c>
      <c r="BT733" s="23">
        <f>+Tabla3[[#This Row],[VALOR TOTAL DE CONTRATO (ANTES DE LIQUIDACIÓN - LIBERACIÓN DE SALDOS)]]-Tabla3[[#This Row],[RECURSO TOTALES DESEMBOLSADOS]]</f>
        <v>0</v>
      </c>
      <c r="BU733" s="66"/>
      <c r="BW733" s="23" t="s">
        <v>98</v>
      </c>
      <c r="BX733" s="23" t="str">
        <f t="shared" si="58"/>
        <v>septiembre</v>
      </c>
      <c r="BY733" s="23" t="s">
        <v>113</v>
      </c>
      <c r="BZ733" s="23" t="s">
        <v>113</v>
      </c>
      <c r="CA733" s="23" t="s">
        <v>113</v>
      </c>
      <c r="CB733" t="s">
        <v>117</v>
      </c>
      <c r="CC733" t="s">
        <v>118</v>
      </c>
    </row>
    <row r="734" spans="1:81" x14ac:dyDescent="0.25">
      <c r="A734" s="23">
        <v>2024</v>
      </c>
      <c r="B734" s="25">
        <v>695</v>
      </c>
      <c r="C734" s="23" t="s">
        <v>87</v>
      </c>
      <c r="D734" t="s">
        <v>88</v>
      </c>
      <c r="E734" t="s">
        <v>89</v>
      </c>
      <c r="F734" t="s">
        <v>90</v>
      </c>
      <c r="G734" t="s">
        <v>91</v>
      </c>
      <c r="H734" s="23" t="s">
        <v>92</v>
      </c>
      <c r="I734" s="23" t="s">
        <v>119</v>
      </c>
      <c r="J734" t="s">
        <v>5209</v>
      </c>
      <c r="K734" s="23" t="s">
        <v>95</v>
      </c>
      <c r="L734" s="59" t="s">
        <v>5210</v>
      </c>
      <c r="M734" s="28" t="s">
        <v>5211</v>
      </c>
      <c r="N734" s="23"/>
      <c r="O734" s="23" t="s">
        <v>98</v>
      </c>
      <c r="P734" s="20" t="s">
        <v>693</v>
      </c>
      <c r="Q734" s="20" t="s">
        <v>693</v>
      </c>
      <c r="R734" t="s">
        <v>5212</v>
      </c>
      <c r="S734" t="s">
        <v>5213</v>
      </c>
      <c r="T734" t="s">
        <v>5214</v>
      </c>
      <c r="U734" s="29">
        <v>80000000</v>
      </c>
      <c r="V734" s="29">
        <v>80000000</v>
      </c>
      <c r="W734" s="60">
        <v>8000000</v>
      </c>
      <c r="X734" s="60">
        <v>0</v>
      </c>
      <c r="Y734" s="23" t="s">
        <v>104</v>
      </c>
      <c r="Z734" t="s">
        <v>98</v>
      </c>
      <c r="AA734" t="s">
        <v>105</v>
      </c>
      <c r="AB734" s="30">
        <f>+Tabla3[[#This Row],[VALOR DEL CONTRATO
(EN NUMEROS)]]-Tabla3[[#This Row],[VALOR RECURSOS (MADS/FONAM)]]</f>
        <v>0</v>
      </c>
      <c r="AC734" s="30"/>
      <c r="AD734" s="30"/>
      <c r="AE734" s="24">
        <v>2124</v>
      </c>
      <c r="AF734" s="61">
        <v>45294</v>
      </c>
      <c r="AG734">
        <v>111824</v>
      </c>
      <c r="AH734" s="53">
        <v>45343</v>
      </c>
      <c r="AI734" s="32" t="s">
        <v>106</v>
      </c>
      <c r="AJ734" t="s">
        <v>1372</v>
      </c>
      <c r="AK734" s="33"/>
      <c r="AL734" t="s">
        <v>98</v>
      </c>
      <c r="AM734" s="26">
        <v>45341</v>
      </c>
      <c r="AN734" s="23" t="s">
        <v>108</v>
      </c>
      <c r="AO734" s="23" t="s">
        <v>108</v>
      </c>
      <c r="AP734" t="s">
        <v>109</v>
      </c>
      <c r="AQ734" t="s">
        <v>698</v>
      </c>
      <c r="AR734" t="s">
        <v>699</v>
      </c>
      <c r="AS734" t="s">
        <v>700</v>
      </c>
      <c r="AT734" s="23">
        <v>80111600</v>
      </c>
      <c r="AU734" s="20" t="s">
        <v>5215</v>
      </c>
      <c r="AV734" s="23" t="s">
        <v>113</v>
      </c>
      <c r="AW734" s="20" t="s">
        <v>114</v>
      </c>
      <c r="AX734" s="53">
        <v>45341</v>
      </c>
      <c r="AY734" s="23" t="s">
        <v>115</v>
      </c>
      <c r="AZ734" s="53">
        <v>45341</v>
      </c>
      <c r="BA734" s="26">
        <v>45343</v>
      </c>
      <c r="BB734" s="62">
        <v>45646</v>
      </c>
      <c r="BC734" s="35">
        <f>+Tabla3[[#This Row],[FECHA TERMINACION
(INICIAL)]]-Tabla3[[#This Row],[FECHA INICIO]]</f>
        <v>303</v>
      </c>
      <c r="BD734" s="65">
        <f>+Tabla3[[#This Row],[PLAZO DE EJECUCIÓN EN DÍAS (INICIAL)]]/30</f>
        <v>10.1</v>
      </c>
      <c r="BE734" t="s">
        <v>5216</v>
      </c>
      <c r="BF734" s="29">
        <f>+[1]BD_2!E737</f>
        <v>266667</v>
      </c>
      <c r="BG734" s="29">
        <f>[1]BD_2!BA737</f>
        <v>0</v>
      </c>
      <c r="BH734" s="23">
        <f>[1]BD_2!CF737</f>
        <v>0</v>
      </c>
      <c r="BI734" s="23">
        <f>+COUNTIF(Tabla3[[#This Row],[VALOR REDUCIDO]:[TOTAL TIEMPO PRORROGADO EN DÍAS
]],"&lt;&gt;0")</f>
        <v>1</v>
      </c>
      <c r="BJ734" s="23" t="str">
        <f>+[1]BD_2!CG737</f>
        <v>1 SI</v>
      </c>
      <c r="BK734" s="26" t="str">
        <f>[1]BD_2!CL737</f>
        <v>2 NO</v>
      </c>
      <c r="BL734" s="23" t="s">
        <v>98</v>
      </c>
      <c r="BM734">
        <f t="shared" si="59"/>
        <v>303</v>
      </c>
      <c r="BN734" s="36">
        <f t="shared" si="60"/>
        <v>45343</v>
      </c>
      <c r="BO734" s="36">
        <f t="shared" si="61"/>
        <v>45646</v>
      </c>
      <c r="BP734" s="37" t="e">
        <f>IF(((#REF!-$BN734)/($BO734-$BN734))&gt;=100%,100%,((#REF!-$BN734)/($BO734-$BN734)))</f>
        <v>#REF!</v>
      </c>
      <c r="BQ734" s="29">
        <f t="shared" si="57"/>
        <v>79733333</v>
      </c>
      <c r="BR734" s="23" t="e">
        <f>+IF(BK734="1 SI","FINALIZADO",IF($BO734&lt;=#REF!,"FINALIZADO","EJECUCIÓN"))</f>
        <v>#REF!</v>
      </c>
      <c r="BS734" s="23">
        <v>79733333</v>
      </c>
      <c r="BT734" s="23">
        <f>+Tabla3[[#This Row],[VALOR TOTAL DE CONTRATO (ANTES DE LIQUIDACIÓN - LIBERACIÓN DE SALDOS)]]-Tabla3[[#This Row],[RECURSO TOTALES DESEMBOLSADOS]]</f>
        <v>0</v>
      </c>
      <c r="BU734" s="66"/>
      <c r="BW734" s="23" t="s">
        <v>98</v>
      </c>
      <c r="BX734" s="23" t="str">
        <f t="shared" si="58"/>
        <v>febrero</v>
      </c>
      <c r="BY734" s="23" t="s">
        <v>113</v>
      </c>
      <c r="BZ734" s="23" t="s">
        <v>113</v>
      </c>
      <c r="CA734" s="23" t="s">
        <v>113</v>
      </c>
      <c r="CB734" t="s">
        <v>117</v>
      </c>
      <c r="CC734" t="s">
        <v>118</v>
      </c>
    </row>
    <row r="735" spans="1:81" x14ac:dyDescent="0.25">
      <c r="A735" s="23">
        <v>2024</v>
      </c>
      <c r="B735" s="25">
        <v>696</v>
      </c>
      <c r="C735" s="23" t="s">
        <v>87</v>
      </c>
      <c r="D735" t="s">
        <v>88</v>
      </c>
      <c r="E735" t="s">
        <v>89</v>
      </c>
      <c r="F735" t="s">
        <v>90</v>
      </c>
      <c r="G735" t="s">
        <v>91</v>
      </c>
      <c r="H735" s="23" t="s">
        <v>92</v>
      </c>
      <c r="I735" s="23" t="s">
        <v>119</v>
      </c>
      <c r="J735" t="s">
        <v>5217</v>
      </c>
      <c r="K735" s="23" t="s">
        <v>95</v>
      </c>
      <c r="L735" s="59" t="s">
        <v>358</v>
      </c>
      <c r="M735" s="28" t="s">
        <v>5218</v>
      </c>
      <c r="N735" s="23"/>
      <c r="O735" s="23" t="s">
        <v>98</v>
      </c>
      <c r="P735" s="20" t="s">
        <v>538</v>
      </c>
      <c r="Q735" s="20" t="s">
        <v>538</v>
      </c>
      <c r="R735" t="s">
        <v>5219</v>
      </c>
      <c r="S735" t="s">
        <v>5220</v>
      </c>
      <c r="T735" t="s">
        <v>5221</v>
      </c>
      <c r="U735" s="29">
        <v>61200000</v>
      </c>
      <c r="V735" s="29">
        <v>61200000</v>
      </c>
      <c r="W735" s="60">
        <v>6800000</v>
      </c>
      <c r="X735" s="60">
        <v>0</v>
      </c>
      <c r="Y735" s="23" t="s">
        <v>104</v>
      </c>
      <c r="Z735" t="s">
        <v>98</v>
      </c>
      <c r="AA735" t="s">
        <v>105</v>
      </c>
      <c r="AB735" s="30">
        <f>+Tabla3[[#This Row],[VALOR DEL CONTRATO
(EN NUMEROS)]]-Tabla3[[#This Row],[VALOR RECURSOS (MADS/FONAM)]]</f>
        <v>0</v>
      </c>
      <c r="AC735" s="30"/>
      <c r="AD735" s="30"/>
      <c r="AE735" s="24">
        <v>5224</v>
      </c>
      <c r="AF735" s="61">
        <v>45326</v>
      </c>
      <c r="AG735">
        <v>115524</v>
      </c>
      <c r="AH735" s="53">
        <v>45344</v>
      </c>
      <c r="AI735" s="32" t="s">
        <v>106</v>
      </c>
      <c r="AJ735" t="s">
        <v>543</v>
      </c>
      <c r="AK735" s="33"/>
      <c r="AL735" t="s">
        <v>98</v>
      </c>
      <c r="AM735" s="26">
        <v>45342</v>
      </c>
      <c r="AN735" s="23" t="s">
        <v>108</v>
      </c>
      <c r="AO735" s="23" t="s">
        <v>108</v>
      </c>
      <c r="AP735" t="s">
        <v>109</v>
      </c>
      <c r="AQ735" t="s">
        <v>544</v>
      </c>
      <c r="AR735" t="s">
        <v>545</v>
      </c>
      <c r="AS735" t="s">
        <v>546</v>
      </c>
      <c r="AT735" s="23">
        <v>80111600</v>
      </c>
      <c r="AU735" s="20" t="s">
        <v>5222</v>
      </c>
      <c r="AV735" s="23" t="s">
        <v>113</v>
      </c>
      <c r="AW735" s="20" t="s">
        <v>114</v>
      </c>
      <c r="AX735" s="53">
        <v>45343</v>
      </c>
      <c r="AY735" s="23" t="s">
        <v>115</v>
      </c>
      <c r="AZ735" s="53">
        <v>45343</v>
      </c>
      <c r="BA735" s="26">
        <v>45344</v>
      </c>
      <c r="BB735" s="62">
        <v>45617</v>
      </c>
      <c r="BC735" s="35">
        <f>+Tabla3[[#This Row],[FECHA TERMINACION
(INICIAL)]]-Tabla3[[#This Row],[FECHA INICIO]]</f>
        <v>273</v>
      </c>
      <c r="BD735" s="65">
        <f>+Tabla3[[#This Row],[PLAZO DE EJECUCIÓN EN DÍAS (INICIAL)]]/30</f>
        <v>9.1</v>
      </c>
      <c r="BE735" t="s">
        <v>5223</v>
      </c>
      <c r="BF735" s="29">
        <f>+[1]BD_2!E738</f>
        <v>0</v>
      </c>
      <c r="BG735" s="29">
        <f>[1]BD_2!BA738</f>
        <v>8840000</v>
      </c>
      <c r="BH735" s="23">
        <f>[1]BD_2!CF738</f>
        <v>40</v>
      </c>
      <c r="BI735" s="23">
        <f>+COUNTIF(Tabla3[[#This Row],[VALOR REDUCIDO]:[TOTAL TIEMPO PRORROGADO EN DÍAS
]],"&lt;&gt;0")</f>
        <v>2</v>
      </c>
      <c r="BJ735" s="23" t="str">
        <f>+[1]BD_2!CG738</f>
        <v>2 NO</v>
      </c>
      <c r="BK735" s="26" t="str">
        <f>[1]BD_2!CL738</f>
        <v>2 NO</v>
      </c>
      <c r="BL735" s="23" t="s">
        <v>98</v>
      </c>
      <c r="BM735">
        <f t="shared" si="59"/>
        <v>313</v>
      </c>
      <c r="BN735" s="36">
        <f t="shared" si="60"/>
        <v>45344</v>
      </c>
      <c r="BO735" s="36">
        <f t="shared" si="61"/>
        <v>45657</v>
      </c>
      <c r="BP735" s="37" t="e">
        <f>IF(((#REF!-$BN735)/($BO735-$BN735))&gt;=100%,100%,((#REF!-$BN735)/($BO735-$BN735)))</f>
        <v>#REF!</v>
      </c>
      <c r="BQ735" s="29">
        <f t="shared" si="57"/>
        <v>70040000</v>
      </c>
      <c r="BR735" s="23" t="e">
        <f>+IF(BK735="1 SI","FINALIZADO",IF($BO735&lt;=#REF!,"FINALIZADO","EJECUCIÓN"))</f>
        <v>#REF!</v>
      </c>
      <c r="BS735" s="23">
        <v>70040000</v>
      </c>
      <c r="BT735" s="23">
        <f>+Tabla3[[#This Row],[VALOR TOTAL DE CONTRATO (ANTES DE LIQUIDACIÓN - LIBERACIÓN DE SALDOS)]]-Tabla3[[#This Row],[RECURSO TOTALES DESEMBOLSADOS]]</f>
        <v>0</v>
      </c>
      <c r="BU735" s="66"/>
      <c r="BW735" s="23" t="s">
        <v>98</v>
      </c>
      <c r="BX735" s="23" t="str">
        <f t="shared" si="58"/>
        <v>febrero</v>
      </c>
      <c r="BY735" s="23" t="s">
        <v>113</v>
      </c>
      <c r="BZ735" s="23" t="s">
        <v>113</v>
      </c>
      <c r="CA735" s="23" t="s">
        <v>113</v>
      </c>
      <c r="CB735" t="s">
        <v>117</v>
      </c>
      <c r="CC735" t="s">
        <v>118</v>
      </c>
    </row>
    <row r="736" spans="1:81" x14ac:dyDescent="0.25">
      <c r="A736" s="23">
        <v>2024</v>
      </c>
      <c r="B736" s="25">
        <v>697</v>
      </c>
      <c r="C736" s="23" t="s">
        <v>87</v>
      </c>
      <c r="D736" t="s">
        <v>88</v>
      </c>
      <c r="E736" t="s">
        <v>89</v>
      </c>
      <c r="F736" t="s">
        <v>90</v>
      </c>
      <c r="G736" t="s">
        <v>91</v>
      </c>
      <c r="H736" s="23" t="s">
        <v>92</v>
      </c>
      <c r="I736" s="23" t="s">
        <v>119</v>
      </c>
      <c r="J736" t="s">
        <v>5224</v>
      </c>
      <c r="K736" s="23" t="s">
        <v>95</v>
      </c>
      <c r="L736" s="20" t="s">
        <v>2096</v>
      </c>
      <c r="M736" s="28" t="s">
        <v>5225</v>
      </c>
      <c r="N736" s="23"/>
      <c r="O736" s="23" t="s">
        <v>98</v>
      </c>
      <c r="P736" s="20" t="s">
        <v>693</v>
      </c>
      <c r="Q736" s="20" t="s">
        <v>693</v>
      </c>
      <c r="R736" t="s">
        <v>5112</v>
      </c>
      <c r="S736" t="s">
        <v>5226</v>
      </c>
      <c r="T736" t="s">
        <v>5227</v>
      </c>
      <c r="U736" s="29">
        <v>61000000</v>
      </c>
      <c r="V736" s="29">
        <v>61000000</v>
      </c>
      <c r="W736" s="60">
        <v>6100000</v>
      </c>
      <c r="X736" s="60">
        <v>0</v>
      </c>
      <c r="Y736" s="23" t="s">
        <v>104</v>
      </c>
      <c r="Z736" t="s">
        <v>98</v>
      </c>
      <c r="AA736" t="s">
        <v>105</v>
      </c>
      <c r="AB736" s="30">
        <f>+Tabla3[[#This Row],[VALOR DEL CONTRATO
(EN NUMEROS)]]-Tabla3[[#This Row],[VALOR RECURSOS (MADS/FONAM)]]</f>
        <v>0</v>
      </c>
      <c r="AC736" s="30"/>
      <c r="AD736" s="30"/>
      <c r="AE736" s="24">
        <v>2624</v>
      </c>
      <c r="AF736" s="61">
        <v>45294</v>
      </c>
      <c r="AG736">
        <v>136624</v>
      </c>
      <c r="AH736" s="53">
        <v>45356</v>
      </c>
      <c r="AI736" s="32" t="s">
        <v>106</v>
      </c>
      <c r="AJ736" t="s">
        <v>2030</v>
      </c>
      <c r="AK736" s="33"/>
      <c r="AL736" t="s">
        <v>98</v>
      </c>
      <c r="AM736" s="53">
        <v>45349</v>
      </c>
      <c r="AN736" s="23" t="s">
        <v>108</v>
      </c>
      <c r="AO736" s="23" t="s">
        <v>108</v>
      </c>
      <c r="AP736" t="s">
        <v>109</v>
      </c>
      <c r="AQ736" t="s">
        <v>2281</v>
      </c>
      <c r="AR736" t="s">
        <v>2282</v>
      </c>
      <c r="AS736" t="s">
        <v>700</v>
      </c>
      <c r="AT736" s="23">
        <v>80111600</v>
      </c>
      <c r="AU736" s="41" t="s">
        <v>5228</v>
      </c>
      <c r="AV736" s="23" t="s">
        <v>113</v>
      </c>
      <c r="AW736" s="20" t="s">
        <v>114</v>
      </c>
      <c r="AX736" s="26">
        <v>45351</v>
      </c>
      <c r="AY736" s="23" t="s">
        <v>115</v>
      </c>
      <c r="AZ736" s="26">
        <v>45351</v>
      </c>
      <c r="BA736" s="26">
        <v>45356</v>
      </c>
      <c r="BB736" s="62">
        <v>45427</v>
      </c>
      <c r="BC736" s="35">
        <f>+Tabla3[[#This Row],[FECHA TERMINACION
(INICIAL)]]-Tabla3[[#This Row],[FECHA INICIO]]</f>
        <v>71</v>
      </c>
      <c r="BD736" s="65">
        <f>+Tabla3[[#This Row],[PLAZO DE EJECUCIÓN EN DÍAS (INICIAL)]]/30</f>
        <v>2.3666666666666667</v>
      </c>
      <c r="BE736" t="s">
        <v>4975</v>
      </c>
      <c r="BF736" s="29">
        <f>+[1]BD_2!E739</f>
        <v>813333</v>
      </c>
      <c r="BG736" s="29">
        <f>[1]BD_2!BA739</f>
        <v>0</v>
      </c>
      <c r="BH736" s="23">
        <f>[1]BD_2!CF739</f>
        <v>0</v>
      </c>
      <c r="BI736" s="23">
        <f>+COUNTIF(Tabla3[[#This Row],[VALOR REDUCIDO]:[TOTAL TIEMPO PRORROGADO EN DÍAS
]],"&lt;&gt;0")</f>
        <v>1</v>
      </c>
      <c r="BJ736" s="23" t="str">
        <f>+[1]BD_2!CG739</f>
        <v>2 NO</v>
      </c>
      <c r="BK736" s="26" t="str">
        <f>[1]BD_2!CL739</f>
        <v>2 NO</v>
      </c>
      <c r="BL736" s="23" t="s">
        <v>113</v>
      </c>
      <c r="BM736">
        <f t="shared" si="59"/>
        <v>71</v>
      </c>
      <c r="BN736" s="36">
        <f t="shared" si="60"/>
        <v>45356</v>
      </c>
      <c r="BO736" s="36">
        <f t="shared" si="61"/>
        <v>45427</v>
      </c>
      <c r="BP736" s="37" t="e">
        <f>IF(((#REF!-$BN736)/($BO736-$BN736))&gt;=100%,100%,((#REF!-$BN736)/($BO736-$BN736)))</f>
        <v>#REF!</v>
      </c>
      <c r="BQ736" s="29">
        <f t="shared" si="57"/>
        <v>60186667</v>
      </c>
      <c r="BR736" s="23" t="e">
        <f>+IF(BK736="1 SI","FINALIZADO",IF($BO736&lt;=#REF!,"FINALIZADO","EJECUCIÓN"))</f>
        <v>#REF!</v>
      </c>
      <c r="BS736" s="23">
        <v>14436667</v>
      </c>
      <c r="BT736" s="23">
        <f>+Tabla3[[#This Row],[VALOR TOTAL DE CONTRATO (ANTES DE LIQUIDACIÓN - LIBERACIÓN DE SALDOS)]]-Tabla3[[#This Row],[RECURSO TOTALES DESEMBOLSADOS]]</f>
        <v>45750000</v>
      </c>
      <c r="BU736" s="66"/>
      <c r="BW736" s="23" t="s">
        <v>98</v>
      </c>
      <c r="BX736" s="23" t="str">
        <f t="shared" si="58"/>
        <v>febrero</v>
      </c>
      <c r="BY736" s="23" t="s">
        <v>113</v>
      </c>
      <c r="BZ736" s="23" t="s">
        <v>113</v>
      </c>
      <c r="CA736" s="23" t="s">
        <v>113</v>
      </c>
      <c r="CB736" t="s">
        <v>117</v>
      </c>
      <c r="CC736" t="s">
        <v>118</v>
      </c>
    </row>
    <row r="737" spans="1:81" x14ac:dyDescent="0.25">
      <c r="A737" s="23">
        <v>2024</v>
      </c>
      <c r="B737" s="25" t="s">
        <v>5229</v>
      </c>
      <c r="C737" s="23" t="s">
        <v>87</v>
      </c>
      <c r="D737" t="s">
        <v>88</v>
      </c>
      <c r="E737" t="s">
        <v>89</v>
      </c>
      <c r="F737" t="s">
        <v>90</v>
      </c>
      <c r="G737" t="s">
        <v>91</v>
      </c>
      <c r="H737" s="23" t="s">
        <v>92</v>
      </c>
      <c r="I737" s="23" t="s">
        <v>119</v>
      </c>
      <c r="J737" t="s">
        <v>5230</v>
      </c>
      <c r="K737" s="23" t="s">
        <v>95</v>
      </c>
      <c r="L737" s="20" t="s">
        <v>2096</v>
      </c>
      <c r="M737" s="28" t="s">
        <v>5231</v>
      </c>
      <c r="N737" s="23"/>
      <c r="O737" s="23" t="s">
        <v>98</v>
      </c>
      <c r="P737" s="20" t="s">
        <v>693</v>
      </c>
      <c r="Q737" s="20" t="s">
        <v>693</v>
      </c>
      <c r="R737" t="s">
        <v>5112</v>
      </c>
      <c r="S737" t="s">
        <v>5226</v>
      </c>
      <c r="T737" t="s">
        <v>5232</v>
      </c>
      <c r="U737" s="29">
        <v>45750000</v>
      </c>
      <c r="V737" s="29">
        <v>45750000</v>
      </c>
      <c r="W737" s="60">
        <v>6100000</v>
      </c>
      <c r="X737" s="60">
        <v>0</v>
      </c>
      <c r="Y737" s="23" t="s">
        <v>104</v>
      </c>
      <c r="Z737" t="s">
        <v>98</v>
      </c>
      <c r="AA737" t="s">
        <v>105</v>
      </c>
      <c r="AB737" s="30">
        <f>+Tabla3[[#This Row],[VALOR DEL CONTRATO
(EN NUMEROS)]]-Tabla3[[#This Row],[VALOR RECURSOS (MADS/FONAM)]]</f>
        <v>0</v>
      </c>
      <c r="AC737" s="30"/>
      <c r="AD737" s="30"/>
      <c r="AE737" s="24">
        <v>2624</v>
      </c>
      <c r="AF737" s="61">
        <v>45294</v>
      </c>
      <c r="AG737">
        <v>281024</v>
      </c>
      <c r="AH737" s="53">
        <v>45428</v>
      </c>
      <c r="AI737" s="32" t="s">
        <v>106</v>
      </c>
      <c r="AJ737" t="s">
        <v>2030</v>
      </c>
      <c r="AK737" s="33">
        <v>202300000000154</v>
      </c>
      <c r="AL737" t="s">
        <v>98</v>
      </c>
      <c r="AM737" s="53">
        <v>45428</v>
      </c>
      <c r="AN737" s="23" t="s">
        <v>108</v>
      </c>
      <c r="AO737" s="23" t="s">
        <v>108</v>
      </c>
      <c r="AP737" t="s">
        <v>109</v>
      </c>
      <c r="AQ737" t="s">
        <v>2281</v>
      </c>
      <c r="AR737" t="s">
        <v>2282</v>
      </c>
      <c r="AS737" t="s">
        <v>700</v>
      </c>
      <c r="AT737" s="23">
        <v>80111600</v>
      </c>
      <c r="AU737" s="41" t="s">
        <v>5228</v>
      </c>
      <c r="AV737" s="23" t="s">
        <v>113</v>
      </c>
      <c r="AW737" s="20" t="s">
        <v>114</v>
      </c>
      <c r="AX737" s="26">
        <v>45428</v>
      </c>
      <c r="AY737" s="23" t="s">
        <v>115</v>
      </c>
      <c r="AZ737" s="26">
        <v>45428</v>
      </c>
      <c r="BA737" s="26">
        <v>45428</v>
      </c>
      <c r="BB737" s="62">
        <v>45656</v>
      </c>
      <c r="BC737" s="35">
        <f>+Tabla3[[#This Row],[FECHA TERMINACION
(INICIAL)]]-Tabla3[[#This Row],[FECHA INICIO]]</f>
        <v>228</v>
      </c>
      <c r="BD737" s="65">
        <f>+Tabla3[[#This Row],[PLAZO DE EJECUCIÓN EN DÍAS (INICIAL)]]/30</f>
        <v>7.6</v>
      </c>
      <c r="BE737" t="s">
        <v>5233</v>
      </c>
      <c r="BF737" s="29">
        <f>+[1]BD_2!E740</f>
        <v>0</v>
      </c>
      <c r="BG737" s="29">
        <f>[1]BD_2!BA740</f>
        <v>0</v>
      </c>
      <c r="BH737" s="23">
        <f>[1]BD_2!CF740</f>
        <v>0</v>
      </c>
      <c r="BI737" s="23">
        <f>+COUNTIF(Tabla3[[#This Row],[VALOR REDUCIDO]:[TOTAL TIEMPO PRORROGADO EN DÍAS
]],"&lt;&gt;0")</f>
        <v>0</v>
      </c>
      <c r="BJ737" s="23" t="str">
        <f>+[1]BD_2!CG740</f>
        <v>2 NO</v>
      </c>
      <c r="BK737" s="26" t="str">
        <f>[1]BD_2!CL740</f>
        <v>2 NO</v>
      </c>
      <c r="BL737" s="23" t="s">
        <v>98</v>
      </c>
      <c r="BM737">
        <f t="shared" si="59"/>
        <v>228</v>
      </c>
      <c r="BN737" s="36">
        <f t="shared" si="60"/>
        <v>45428</v>
      </c>
      <c r="BO737" s="36">
        <f t="shared" si="61"/>
        <v>45656</v>
      </c>
      <c r="BP737" s="37" t="e">
        <f>IF(((#REF!-$BN737)/($BO737-$BN737))&gt;=100%,100%,((#REF!-$BN737)/($BO737-$BN737)))</f>
        <v>#REF!</v>
      </c>
      <c r="BQ737" s="60">
        <f t="shared" si="57"/>
        <v>45750000</v>
      </c>
      <c r="BR737" s="23" t="e">
        <f>+IF(BK737="1 SI","FINALIZADO",IF($BO737&lt;=#REF!,"FINALIZADO","EJECUCIÓN"))</f>
        <v>#REF!</v>
      </c>
      <c r="BS737" s="23">
        <v>45750000</v>
      </c>
      <c r="BT737" s="23">
        <f>+Tabla3[[#This Row],[VALOR TOTAL DE CONTRATO (ANTES DE LIQUIDACIÓN - LIBERACIÓN DE SALDOS)]]-Tabla3[[#This Row],[RECURSO TOTALES DESEMBOLSADOS]]</f>
        <v>0</v>
      </c>
      <c r="BU737" s="66"/>
      <c r="BW737" s="23" t="s">
        <v>98</v>
      </c>
      <c r="BX737" s="23" t="str">
        <f t="shared" si="58"/>
        <v>mayo</v>
      </c>
      <c r="BY737" s="23" t="s">
        <v>113</v>
      </c>
      <c r="BZ737" s="23" t="s">
        <v>113</v>
      </c>
      <c r="CA737" s="23" t="s">
        <v>113</v>
      </c>
      <c r="CB737" t="s">
        <v>117</v>
      </c>
      <c r="CC737" t="s">
        <v>118</v>
      </c>
    </row>
    <row r="738" spans="1:81" s="46" customFormat="1" x14ac:dyDescent="0.25">
      <c r="A738" s="23">
        <v>2024</v>
      </c>
      <c r="B738" s="25">
        <v>699</v>
      </c>
      <c r="C738" s="23" t="s">
        <v>87</v>
      </c>
      <c r="D738" t="s">
        <v>88</v>
      </c>
      <c r="E738" t="s">
        <v>89</v>
      </c>
      <c r="F738" t="s">
        <v>90</v>
      </c>
      <c r="G738" t="s">
        <v>91</v>
      </c>
      <c r="H738" s="23" t="s">
        <v>92</v>
      </c>
      <c r="I738" s="23" t="s">
        <v>119</v>
      </c>
      <c r="J738" t="s">
        <v>5234</v>
      </c>
      <c r="K738" s="23" t="s">
        <v>95</v>
      </c>
      <c r="L738" s="20" t="s">
        <v>1197</v>
      </c>
      <c r="M738" s="28" t="s">
        <v>5235</v>
      </c>
      <c r="N738" s="23"/>
      <c r="O738" s="23" t="s">
        <v>98</v>
      </c>
      <c r="P738" s="20" t="s">
        <v>693</v>
      </c>
      <c r="Q738" s="20" t="s">
        <v>693</v>
      </c>
      <c r="R738" t="s">
        <v>5236</v>
      </c>
      <c r="S738" t="s">
        <v>5237</v>
      </c>
      <c r="T738" s="29" t="s">
        <v>5238</v>
      </c>
      <c r="U738" s="29">
        <v>55000000</v>
      </c>
      <c r="V738" s="29">
        <v>55000000</v>
      </c>
      <c r="W738" s="60">
        <v>5500000</v>
      </c>
      <c r="X738" s="60">
        <v>0</v>
      </c>
      <c r="Y738" s="23" t="s">
        <v>104</v>
      </c>
      <c r="Z738" t="s">
        <v>98</v>
      </c>
      <c r="AA738" t="s">
        <v>105</v>
      </c>
      <c r="AB738" s="30">
        <f>+Tabla3[[#This Row],[VALOR DEL CONTRATO
(EN NUMEROS)]]-Tabla3[[#This Row],[VALOR RECURSOS (MADS/FONAM)]]</f>
        <v>0</v>
      </c>
      <c r="AC738" s="30"/>
      <c r="AD738" s="30"/>
      <c r="AE738" s="24">
        <v>3524</v>
      </c>
      <c r="AF738" s="61">
        <v>45294</v>
      </c>
      <c r="AG738">
        <v>122424</v>
      </c>
      <c r="AH738" s="53">
        <v>45652</v>
      </c>
      <c r="AI738" s="32" t="s">
        <v>106</v>
      </c>
      <c r="AJ738" t="s">
        <v>697</v>
      </c>
      <c r="AK738" s="33"/>
      <c r="AL738" t="s">
        <v>98</v>
      </c>
      <c r="AM738" s="26">
        <v>45345</v>
      </c>
      <c r="AN738" s="23" t="s">
        <v>108</v>
      </c>
      <c r="AO738" s="23" t="s">
        <v>108</v>
      </c>
      <c r="AP738" t="s">
        <v>109</v>
      </c>
      <c r="AQ738" t="s">
        <v>698</v>
      </c>
      <c r="AR738" t="s">
        <v>699</v>
      </c>
      <c r="AS738" s="23" t="s">
        <v>700</v>
      </c>
      <c r="AT738" s="23">
        <v>80111600</v>
      </c>
      <c r="AU738" s="20" t="s">
        <v>5239</v>
      </c>
      <c r="AV738" s="23" t="s">
        <v>113</v>
      </c>
      <c r="AW738" s="20" t="s">
        <v>114</v>
      </c>
      <c r="AX738" s="53">
        <v>45345</v>
      </c>
      <c r="AY738" s="23" t="s">
        <v>115</v>
      </c>
      <c r="AZ738" s="53">
        <v>45345</v>
      </c>
      <c r="BA738" s="26">
        <v>45349</v>
      </c>
      <c r="BB738" s="62">
        <v>45442</v>
      </c>
      <c r="BC738" s="35">
        <f>+Tabla3[[#This Row],[FECHA TERMINACION
(INICIAL)]]-Tabla3[[#This Row],[FECHA INICIO]]</f>
        <v>93</v>
      </c>
      <c r="BD738" s="65">
        <f>+Tabla3[[#This Row],[PLAZO DE EJECUCIÓN EN DÍAS (INICIAL)]]/30</f>
        <v>3.1</v>
      </c>
      <c r="BE738" t="s">
        <v>5198</v>
      </c>
      <c r="BF738" s="29">
        <f>+[1]BD_2!E742</f>
        <v>0</v>
      </c>
      <c r="BG738" s="29">
        <f>[1]BD_2!BA742</f>
        <v>0</v>
      </c>
      <c r="BH738" s="23">
        <f>[1]BD_2!CF742</f>
        <v>0</v>
      </c>
      <c r="BI738" s="23">
        <f>+COUNTIF(Tabla3[[#This Row],[VALOR REDUCIDO]:[TOTAL TIEMPO PRORROGADO EN DÍAS
]],"&lt;&gt;0")</f>
        <v>0</v>
      </c>
      <c r="BJ738" s="23" t="str">
        <f>+[1]BD_2!CG742</f>
        <v>2 NO</v>
      </c>
      <c r="BK738" s="26" t="str">
        <f>[1]BD_2!CL742</f>
        <v>2 NO</v>
      </c>
      <c r="BL738" s="23" t="s">
        <v>113</v>
      </c>
      <c r="BM738">
        <f t="shared" si="59"/>
        <v>93</v>
      </c>
      <c r="BN738" s="36">
        <f t="shared" si="60"/>
        <v>45349</v>
      </c>
      <c r="BO738" s="36">
        <f t="shared" si="61"/>
        <v>45442</v>
      </c>
      <c r="BP738" s="37" t="e">
        <f>IF(((#REF!-$BN738)/($BO738-$BN738))&gt;=100%,100%,((#REF!-$BN738)/($BO738-$BN738)))</f>
        <v>#REF!</v>
      </c>
      <c r="BQ738" s="29">
        <f t="shared" si="57"/>
        <v>55000000</v>
      </c>
      <c r="BR738" s="23" t="e">
        <f>+IF(BK738="1 SI","FINALIZADO",IF($BO738&lt;=#REF!,"FINALIZADO","EJECUCIÓN"))</f>
        <v>#REF!</v>
      </c>
      <c r="BS738" s="23">
        <v>17233333</v>
      </c>
      <c r="BT738" s="23">
        <f>+Tabla3[[#This Row],[VALOR TOTAL DE CONTRATO (ANTES DE LIQUIDACIÓN - LIBERACIÓN DE SALDOS)]]-Tabla3[[#This Row],[RECURSO TOTALES DESEMBOLSADOS]]</f>
        <v>37766667</v>
      </c>
      <c r="BU738" s="66"/>
      <c r="BV738" s="38"/>
      <c r="BW738" s="23" t="s">
        <v>98</v>
      </c>
      <c r="BX738" s="23" t="str">
        <f t="shared" si="58"/>
        <v>febrero</v>
      </c>
      <c r="BY738" s="23" t="s">
        <v>113</v>
      </c>
      <c r="BZ738" s="23" t="s">
        <v>113</v>
      </c>
      <c r="CA738" s="23" t="s">
        <v>113</v>
      </c>
      <c r="CB738" t="s">
        <v>117</v>
      </c>
      <c r="CC738" t="s">
        <v>118</v>
      </c>
    </row>
    <row r="739" spans="1:81" x14ac:dyDescent="0.25">
      <c r="A739" s="23">
        <v>2024</v>
      </c>
      <c r="B739" s="25" t="s">
        <v>5240</v>
      </c>
      <c r="C739" s="23" t="s">
        <v>87</v>
      </c>
      <c r="D739" t="s">
        <v>88</v>
      </c>
      <c r="E739" t="s">
        <v>89</v>
      </c>
      <c r="F739" t="s">
        <v>90</v>
      </c>
      <c r="G739" t="s">
        <v>91</v>
      </c>
      <c r="H739" s="23" t="s">
        <v>92</v>
      </c>
      <c r="I739" s="23" t="s">
        <v>119</v>
      </c>
      <c r="J739" t="s">
        <v>5241</v>
      </c>
      <c r="K739" s="23" t="s">
        <v>95</v>
      </c>
      <c r="L739" s="20" t="s">
        <v>1978</v>
      </c>
      <c r="M739" s="28" t="s">
        <v>5242</v>
      </c>
      <c r="N739" s="23"/>
      <c r="O739" s="23" t="s">
        <v>98</v>
      </c>
      <c r="P739" s="20" t="s">
        <v>693</v>
      </c>
      <c r="Q739" s="20" t="s">
        <v>693</v>
      </c>
      <c r="R739" t="s">
        <v>5236</v>
      </c>
      <c r="S739" t="s">
        <v>5237</v>
      </c>
      <c r="T739" t="s">
        <v>5243</v>
      </c>
      <c r="U739" s="29">
        <v>37766667</v>
      </c>
      <c r="V739" s="29">
        <v>37766667</v>
      </c>
      <c r="W739" s="60">
        <v>5500000</v>
      </c>
      <c r="X739" s="60">
        <v>0</v>
      </c>
      <c r="Y739" s="23" t="s">
        <v>104</v>
      </c>
      <c r="Z739" t="s">
        <v>98</v>
      </c>
      <c r="AA739" t="s">
        <v>105</v>
      </c>
      <c r="AB739" s="30">
        <f>+Tabla3[[#This Row],[VALOR DEL CONTRATO
(EN NUMEROS)]]-Tabla3[[#This Row],[VALOR RECURSOS (MADS/FONAM)]]</f>
        <v>0</v>
      </c>
      <c r="AC739" s="30"/>
      <c r="AD739" s="30"/>
      <c r="AE739" s="24">
        <v>3524</v>
      </c>
      <c r="AF739" s="61">
        <v>45294</v>
      </c>
      <c r="AG739">
        <v>319324</v>
      </c>
      <c r="AH739" s="53">
        <v>45443</v>
      </c>
      <c r="AI739" s="32" t="s">
        <v>106</v>
      </c>
      <c r="AJ739" t="s">
        <v>697</v>
      </c>
      <c r="AK739" s="33">
        <v>202300000000154</v>
      </c>
      <c r="AL739" t="s">
        <v>98</v>
      </c>
      <c r="AM739" s="26">
        <v>45443</v>
      </c>
      <c r="AN739" s="23" t="s">
        <v>108</v>
      </c>
      <c r="AO739" s="23" t="s">
        <v>108</v>
      </c>
      <c r="AP739" t="s">
        <v>109</v>
      </c>
      <c r="AQ739" t="s">
        <v>698</v>
      </c>
      <c r="AR739" t="s">
        <v>699</v>
      </c>
      <c r="AS739" s="23" t="s">
        <v>700</v>
      </c>
      <c r="AT739" s="23">
        <v>80111600</v>
      </c>
      <c r="AU739" s="20" t="s">
        <v>5239</v>
      </c>
      <c r="AV739" s="23" t="s">
        <v>113</v>
      </c>
      <c r="AW739" s="20" t="s">
        <v>114</v>
      </c>
      <c r="AX739" s="53">
        <v>45442</v>
      </c>
      <c r="AY739" s="23" t="s">
        <v>115</v>
      </c>
      <c r="AZ739" s="53">
        <v>45442</v>
      </c>
      <c r="BA739" s="26">
        <v>45444</v>
      </c>
      <c r="BB739" s="62">
        <v>45652</v>
      </c>
      <c r="BC739" s="35">
        <f>+Tabla3[[#This Row],[FECHA TERMINACION
(INICIAL)]]-Tabla3[[#This Row],[FECHA INICIO]]</f>
        <v>208</v>
      </c>
      <c r="BD739" s="65">
        <f>+Tabla3[[#This Row],[PLAZO DE EJECUCIÓN EN DÍAS (INICIAL)]]/30</f>
        <v>6.9333333333333336</v>
      </c>
      <c r="BE739" t="s">
        <v>5244</v>
      </c>
      <c r="BF739" s="29">
        <f>+[1]BD_2!E743</f>
        <v>0</v>
      </c>
      <c r="BG739" s="29">
        <f>[1]BD_2!BA743</f>
        <v>0</v>
      </c>
      <c r="BH739" s="23">
        <f>[1]BD_2!CF743</f>
        <v>0</v>
      </c>
      <c r="BI739" s="23">
        <f>+COUNTIF(Tabla3[[#This Row],[VALOR REDUCIDO]:[TOTAL TIEMPO PRORROGADO EN DÍAS
]],"&lt;&gt;0")</f>
        <v>0</v>
      </c>
      <c r="BJ739" s="23" t="str">
        <f>+[1]BD_2!CG743</f>
        <v>2 NO</v>
      </c>
      <c r="BK739" s="26" t="str">
        <f>[1]BD_2!CL743</f>
        <v>2 NO</v>
      </c>
      <c r="BL739" s="23" t="s">
        <v>98</v>
      </c>
      <c r="BM739">
        <f t="shared" si="59"/>
        <v>208</v>
      </c>
      <c r="BN739" s="36">
        <f t="shared" si="60"/>
        <v>45444</v>
      </c>
      <c r="BO739" s="36">
        <f t="shared" si="61"/>
        <v>45652</v>
      </c>
      <c r="BP739" s="37" t="e">
        <f>IF(((#REF!-$BN739)/($BO739-$BN739))&gt;=100%,100%,((#REF!-$BN739)/($BO739-$BN739)))</f>
        <v>#REF!</v>
      </c>
      <c r="BQ739" s="60">
        <f t="shared" si="57"/>
        <v>37766667</v>
      </c>
      <c r="BR739" s="23" t="e">
        <f>+IF(BK739="1 SI","FINALIZADO",IF($BO739&lt;=#REF!,"FINALIZADO","EJECUCIÓN"))</f>
        <v>#REF!</v>
      </c>
      <c r="BS739" s="23">
        <v>37766667</v>
      </c>
      <c r="BT739" s="23">
        <f>+Tabla3[[#This Row],[VALOR TOTAL DE CONTRATO (ANTES DE LIQUIDACIÓN - LIBERACIÓN DE SALDOS)]]-Tabla3[[#This Row],[RECURSO TOTALES DESEMBOLSADOS]]</f>
        <v>0</v>
      </c>
      <c r="BU739" s="66"/>
      <c r="BW739" s="23" t="s">
        <v>98</v>
      </c>
      <c r="BX739" s="23" t="str">
        <f t="shared" si="58"/>
        <v>mayo</v>
      </c>
      <c r="BY739" s="23" t="s">
        <v>113</v>
      </c>
      <c r="BZ739" s="23" t="s">
        <v>113</v>
      </c>
      <c r="CA739" s="23" t="s">
        <v>113</v>
      </c>
      <c r="CB739" t="s">
        <v>117</v>
      </c>
      <c r="CC739" t="s">
        <v>118</v>
      </c>
    </row>
    <row r="740" spans="1:81" x14ac:dyDescent="0.25">
      <c r="A740" s="23">
        <v>2024</v>
      </c>
      <c r="B740" s="25">
        <v>700</v>
      </c>
      <c r="C740" s="23" t="s">
        <v>87</v>
      </c>
      <c r="D740" t="s">
        <v>88</v>
      </c>
      <c r="E740" t="s">
        <v>89</v>
      </c>
      <c r="F740" t="s">
        <v>90</v>
      </c>
      <c r="G740" t="s">
        <v>91</v>
      </c>
      <c r="H740" s="23" t="s">
        <v>92</v>
      </c>
      <c r="I740" s="23" t="s">
        <v>119</v>
      </c>
      <c r="J740" t="s">
        <v>5245</v>
      </c>
      <c r="K740" s="23" t="s">
        <v>95</v>
      </c>
      <c r="L740" s="59" t="s">
        <v>5246</v>
      </c>
      <c r="M740" s="28" t="s">
        <v>5247</v>
      </c>
      <c r="N740" s="23"/>
      <c r="O740" s="23" t="s">
        <v>98</v>
      </c>
      <c r="P740" s="20" t="s">
        <v>1514</v>
      </c>
      <c r="Q740" s="20" t="s">
        <v>1514</v>
      </c>
      <c r="R740" t="s">
        <v>5248</v>
      </c>
      <c r="S740" t="s">
        <v>5249</v>
      </c>
      <c r="T740" t="s">
        <v>5250</v>
      </c>
      <c r="U740" s="29">
        <v>80295000</v>
      </c>
      <c r="V740" s="29">
        <v>80295000</v>
      </c>
      <c r="W740" s="60">
        <v>7950000</v>
      </c>
      <c r="X740" s="60">
        <v>0</v>
      </c>
      <c r="Y740" s="23" t="s">
        <v>104</v>
      </c>
      <c r="Z740" t="s">
        <v>98</v>
      </c>
      <c r="AA740" t="s">
        <v>105</v>
      </c>
      <c r="AB740" s="30">
        <f>+Tabla3[[#This Row],[VALOR DEL CONTRATO
(EN NUMEROS)]]-Tabla3[[#This Row],[VALOR RECURSOS (MADS/FONAM)]]</f>
        <v>0</v>
      </c>
      <c r="AC740" s="30"/>
      <c r="AD740" s="30"/>
      <c r="AE740" s="24">
        <v>9024</v>
      </c>
      <c r="AF740" s="61">
        <v>45300</v>
      </c>
      <c r="AG740">
        <v>133024</v>
      </c>
      <c r="AH740" s="53">
        <v>45352</v>
      </c>
      <c r="AI740" s="32" t="s">
        <v>106</v>
      </c>
      <c r="AJ740" t="s">
        <v>1974</v>
      </c>
      <c r="AK740" s="33"/>
      <c r="AL740" t="s">
        <v>98</v>
      </c>
      <c r="AM740" s="26">
        <v>45349</v>
      </c>
      <c r="AN740" s="23" t="s">
        <v>108</v>
      </c>
      <c r="AO740" s="23" t="s">
        <v>108</v>
      </c>
      <c r="AP740" t="s">
        <v>109</v>
      </c>
      <c r="AQ740" t="s">
        <v>3681</v>
      </c>
      <c r="AR740" t="s">
        <v>3472</v>
      </c>
      <c r="AS740" t="s">
        <v>1514</v>
      </c>
      <c r="AT740" s="23">
        <v>80111600</v>
      </c>
      <c r="AU740" s="20" t="s">
        <v>5251</v>
      </c>
      <c r="AV740" s="23" t="s">
        <v>113</v>
      </c>
      <c r="AW740" s="20" t="s">
        <v>114</v>
      </c>
      <c r="AX740" s="53">
        <v>45351</v>
      </c>
      <c r="AY740" s="23" t="s">
        <v>115</v>
      </c>
      <c r="AZ740" s="53">
        <v>45351</v>
      </c>
      <c r="BA740" s="26">
        <v>45352</v>
      </c>
      <c r="BB740" s="62">
        <v>45657</v>
      </c>
      <c r="BC740" s="35">
        <f>+Tabla3[[#This Row],[FECHA TERMINACION
(INICIAL)]]-Tabla3[[#This Row],[FECHA INICIO]]</f>
        <v>305</v>
      </c>
      <c r="BD740" s="65">
        <f>+Tabla3[[#This Row],[PLAZO DE EJECUCIÓN EN DÍAS (INICIAL)]]/30</f>
        <v>10.166666666666666</v>
      </c>
      <c r="BE740" t="s">
        <v>5252</v>
      </c>
      <c r="BF740" s="29">
        <f>+[1]BD_2!E744</f>
        <v>0</v>
      </c>
      <c r="BG740" s="29">
        <f>[1]BD_2!BA744</f>
        <v>0</v>
      </c>
      <c r="BH740" s="23">
        <f>[1]BD_2!CF744</f>
        <v>0</v>
      </c>
      <c r="BI740" s="23">
        <f>+COUNTIF(Tabla3[[#This Row],[VALOR REDUCIDO]:[TOTAL TIEMPO PRORROGADO EN DÍAS
]],"&lt;&gt;0")</f>
        <v>0</v>
      </c>
      <c r="BJ740" s="23" t="str">
        <f>+[1]BD_2!CG744</f>
        <v>2 NO</v>
      </c>
      <c r="BK740" s="26" t="str">
        <f>[1]BD_2!CL744</f>
        <v>2 NO</v>
      </c>
      <c r="BL740" s="23" t="s">
        <v>98</v>
      </c>
      <c r="BM740">
        <f t="shared" si="59"/>
        <v>305</v>
      </c>
      <c r="BN740" s="36">
        <f t="shared" si="60"/>
        <v>45352</v>
      </c>
      <c r="BO740" s="36">
        <f t="shared" si="61"/>
        <v>45657</v>
      </c>
      <c r="BP740" s="37" t="e">
        <f>IF(((#REF!-$BN740)/($BO740-$BN740))&gt;=100%,100%,((#REF!-$BN740)/($BO740-$BN740)))</f>
        <v>#REF!</v>
      </c>
      <c r="BQ740" s="29">
        <f t="shared" si="57"/>
        <v>80295000</v>
      </c>
      <c r="BR740" s="23" t="e">
        <f>+IF(BK740="1 SI","FINALIZADO",IF($BO740&lt;=#REF!,"FINALIZADO","EJECUCIÓN"))</f>
        <v>#REF!</v>
      </c>
      <c r="BS740" s="23">
        <v>79500000</v>
      </c>
      <c r="BT740" s="23">
        <f>+Tabla3[[#This Row],[VALOR TOTAL DE CONTRATO (ANTES DE LIQUIDACIÓN - LIBERACIÓN DE SALDOS)]]-Tabla3[[#This Row],[RECURSO TOTALES DESEMBOLSADOS]]</f>
        <v>795000</v>
      </c>
      <c r="BU740" s="66"/>
      <c r="BW740" s="23" t="s">
        <v>98</v>
      </c>
      <c r="BX740" s="23" t="str">
        <f t="shared" si="58"/>
        <v>febrero</v>
      </c>
      <c r="BY740" s="23" t="s">
        <v>113</v>
      </c>
      <c r="BZ740" s="23" t="s">
        <v>113</v>
      </c>
      <c r="CA740" s="23" t="s">
        <v>113</v>
      </c>
      <c r="CB740" t="s">
        <v>117</v>
      </c>
      <c r="CC740" t="s">
        <v>118</v>
      </c>
    </row>
    <row r="741" spans="1:81" x14ac:dyDescent="0.25">
      <c r="A741" s="23">
        <v>2024</v>
      </c>
      <c r="B741" s="25">
        <v>701</v>
      </c>
      <c r="C741" s="23" t="s">
        <v>87</v>
      </c>
      <c r="D741" t="s">
        <v>88</v>
      </c>
      <c r="E741" t="s">
        <v>89</v>
      </c>
      <c r="F741" t="s">
        <v>90</v>
      </c>
      <c r="G741" t="s">
        <v>91</v>
      </c>
      <c r="H741" s="23" t="s">
        <v>92</v>
      </c>
      <c r="I741" s="23" t="s">
        <v>119</v>
      </c>
      <c r="J741" t="s">
        <v>5253</v>
      </c>
      <c r="K741" s="23" t="s">
        <v>95</v>
      </c>
      <c r="L741" s="20" t="s">
        <v>2233</v>
      </c>
      <c r="M741" s="28" t="s">
        <v>5254</v>
      </c>
      <c r="N741" s="23"/>
      <c r="O741" s="23" t="s">
        <v>98</v>
      </c>
      <c r="P741" s="20" t="s">
        <v>1514</v>
      </c>
      <c r="Q741" s="20" t="s">
        <v>1514</v>
      </c>
      <c r="R741" t="s">
        <v>5255</v>
      </c>
      <c r="S741" t="s">
        <v>5256</v>
      </c>
      <c r="T741" s="29" t="s">
        <v>5257</v>
      </c>
      <c r="U741" s="29">
        <v>76426000</v>
      </c>
      <c r="V741" s="29">
        <v>76426000</v>
      </c>
      <c r="W741" s="60">
        <v>7420000</v>
      </c>
      <c r="X741" s="60">
        <v>0</v>
      </c>
      <c r="Y741" s="23" t="s">
        <v>104</v>
      </c>
      <c r="Z741" t="s">
        <v>98</v>
      </c>
      <c r="AA741" t="s">
        <v>105</v>
      </c>
      <c r="AB741" s="30">
        <f>+Tabla3[[#This Row],[VALOR DEL CONTRATO
(EN NUMEROS)]]-Tabla3[[#This Row],[VALOR RECURSOS (MADS/FONAM)]]</f>
        <v>0</v>
      </c>
      <c r="AC741" s="30"/>
      <c r="AD741" s="30"/>
      <c r="AE741" s="24">
        <v>9024</v>
      </c>
      <c r="AF741" s="61">
        <v>45300</v>
      </c>
      <c r="AG741">
        <v>117924</v>
      </c>
      <c r="AH741" s="53">
        <v>45345</v>
      </c>
      <c r="AI741" s="32" t="s">
        <v>106</v>
      </c>
      <c r="AJ741" t="s">
        <v>1974</v>
      </c>
      <c r="AK741" s="33"/>
      <c r="AL741" t="s">
        <v>98</v>
      </c>
      <c r="AM741" s="26">
        <v>45345</v>
      </c>
      <c r="AN741" s="23" t="s">
        <v>108</v>
      </c>
      <c r="AO741" s="23" t="s">
        <v>108</v>
      </c>
      <c r="AP741" t="s">
        <v>109</v>
      </c>
      <c r="AQ741" t="s">
        <v>4517</v>
      </c>
      <c r="AR741" t="s">
        <v>4518</v>
      </c>
      <c r="AS741" t="s">
        <v>1514</v>
      </c>
      <c r="AT741" s="23">
        <v>80111600</v>
      </c>
      <c r="AU741" s="20" t="s">
        <v>5258</v>
      </c>
      <c r="AV741" s="23"/>
      <c r="AW741" s="20" t="s">
        <v>114</v>
      </c>
      <c r="AX741" s="53">
        <v>45345</v>
      </c>
      <c r="AY741" s="23" t="s">
        <v>115</v>
      </c>
      <c r="AZ741" s="53">
        <v>45345</v>
      </c>
      <c r="BA741" s="26">
        <v>45345</v>
      </c>
      <c r="BB741" s="62">
        <v>45657</v>
      </c>
      <c r="BC741" s="35">
        <f>+Tabla3[[#This Row],[FECHA TERMINACION
(INICIAL)]]-Tabla3[[#This Row],[FECHA INICIO]]</f>
        <v>312</v>
      </c>
      <c r="BD741" s="65">
        <f>+Tabla3[[#This Row],[PLAZO DE EJECUCIÓN EN DÍAS (INICIAL)]]/30</f>
        <v>10.4</v>
      </c>
      <c r="BE741" t="s">
        <v>5259</v>
      </c>
      <c r="BF741" s="29">
        <f>+[1]BD_2!E745</f>
        <v>0</v>
      </c>
      <c r="BG741" s="29">
        <f>[1]BD_2!BA745</f>
        <v>0</v>
      </c>
      <c r="BH741" s="23">
        <f>[1]BD_2!CF745</f>
        <v>0</v>
      </c>
      <c r="BI741" s="23">
        <f>+COUNTIF(Tabla3[[#This Row],[VALOR REDUCIDO]:[TOTAL TIEMPO PRORROGADO EN DÍAS
]],"&lt;&gt;0")</f>
        <v>0</v>
      </c>
      <c r="BJ741" s="23" t="str">
        <f>+[1]BD_2!CG745</f>
        <v>2 NO</v>
      </c>
      <c r="BK741" s="26" t="str">
        <f>[1]BD_2!CL745</f>
        <v>2 NO</v>
      </c>
      <c r="BL741" s="23" t="s">
        <v>98</v>
      </c>
      <c r="BM741">
        <f t="shared" si="59"/>
        <v>312</v>
      </c>
      <c r="BN741" s="36">
        <f t="shared" si="60"/>
        <v>45345</v>
      </c>
      <c r="BO741" s="36">
        <f t="shared" si="61"/>
        <v>45657</v>
      </c>
      <c r="BP741" s="37" t="e">
        <f>IF(((#REF!-$BN741)/($BO741-$BN741))&gt;=100%,100%,((#REF!-$BN741)/($BO741-$BN741)))</f>
        <v>#REF!</v>
      </c>
      <c r="BQ741" s="29">
        <f t="shared" si="57"/>
        <v>76426000</v>
      </c>
      <c r="BR741" s="23" t="e">
        <f>+IF(BK741="1 SI","FINALIZADO",IF($BO741&lt;=#REF!,"FINALIZADO","EJECUCIÓN"))</f>
        <v>#REF!</v>
      </c>
      <c r="BS741" s="23">
        <v>76178667</v>
      </c>
      <c r="BT741" s="23">
        <f>+Tabla3[[#This Row],[VALOR TOTAL DE CONTRATO (ANTES DE LIQUIDACIÓN - LIBERACIÓN DE SALDOS)]]-Tabla3[[#This Row],[RECURSO TOTALES DESEMBOLSADOS]]</f>
        <v>247333</v>
      </c>
      <c r="BU741" s="66"/>
      <c r="BW741" s="23" t="s">
        <v>98</v>
      </c>
      <c r="BX741" s="23" t="str">
        <f t="shared" si="58"/>
        <v>febrero</v>
      </c>
      <c r="BY741" s="23" t="s">
        <v>113</v>
      </c>
      <c r="BZ741" s="23" t="s">
        <v>113</v>
      </c>
      <c r="CA741" s="23" t="s">
        <v>113</v>
      </c>
      <c r="CB741" t="s">
        <v>117</v>
      </c>
      <c r="CC741" t="s">
        <v>118</v>
      </c>
    </row>
    <row r="742" spans="1:81" x14ac:dyDescent="0.25">
      <c r="A742" s="23">
        <v>2024</v>
      </c>
      <c r="B742" s="25">
        <v>702</v>
      </c>
      <c r="C742" s="23" t="s">
        <v>87</v>
      </c>
      <c r="D742" t="s">
        <v>88</v>
      </c>
      <c r="E742" t="s">
        <v>89</v>
      </c>
      <c r="F742" t="s">
        <v>90</v>
      </c>
      <c r="G742" t="s">
        <v>91</v>
      </c>
      <c r="H742" s="23" t="s">
        <v>92</v>
      </c>
      <c r="I742" s="23" t="s">
        <v>119</v>
      </c>
      <c r="J742" t="s">
        <v>5260</v>
      </c>
      <c r="K742" s="23" t="s">
        <v>95</v>
      </c>
      <c r="L742" s="20" t="s">
        <v>1550</v>
      </c>
      <c r="M742" s="28" t="s">
        <v>5261</v>
      </c>
      <c r="N742" s="23"/>
      <c r="O742" s="23" t="s">
        <v>98</v>
      </c>
      <c r="P742" s="20" t="s">
        <v>1514</v>
      </c>
      <c r="Q742" s="20" t="s">
        <v>1514</v>
      </c>
      <c r="R742" t="s">
        <v>5262</v>
      </c>
      <c r="S742" t="s">
        <v>5263</v>
      </c>
      <c r="T742" t="s">
        <v>5264</v>
      </c>
      <c r="U742" s="29">
        <v>78791667</v>
      </c>
      <c r="V742" s="29">
        <v>78791667</v>
      </c>
      <c r="W742" s="60">
        <v>7750000</v>
      </c>
      <c r="X742" s="60">
        <v>0</v>
      </c>
      <c r="Y742" s="23" t="s">
        <v>104</v>
      </c>
      <c r="Z742" t="s">
        <v>98</v>
      </c>
      <c r="AA742" t="s">
        <v>105</v>
      </c>
      <c r="AB742" s="30">
        <f>+Tabla3[[#This Row],[VALOR DEL CONTRATO
(EN NUMEROS)]]-Tabla3[[#This Row],[VALOR RECURSOS (MADS/FONAM)]]</f>
        <v>0</v>
      </c>
      <c r="AC742" s="30"/>
      <c r="AD742" s="30"/>
      <c r="AE742" s="24">
        <v>9024</v>
      </c>
      <c r="AF742" s="61">
        <v>45300</v>
      </c>
      <c r="AG742">
        <v>124524</v>
      </c>
      <c r="AH742" s="53">
        <v>45349</v>
      </c>
      <c r="AI742" s="32" t="s">
        <v>106</v>
      </c>
      <c r="AJ742" t="s">
        <v>1974</v>
      </c>
      <c r="AK742" s="33"/>
      <c r="AL742" t="s">
        <v>98</v>
      </c>
      <c r="AM742" s="26">
        <v>45348</v>
      </c>
      <c r="AN742" s="23" t="s">
        <v>108</v>
      </c>
      <c r="AO742" s="23" t="s">
        <v>108</v>
      </c>
      <c r="AP742" t="s">
        <v>109</v>
      </c>
      <c r="AQ742" t="s">
        <v>3471</v>
      </c>
      <c r="AR742" t="s">
        <v>3472</v>
      </c>
      <c r="AS742" t="s">
        <v>3473</v>
      </c>
      <c r="AT742" s="23">
        <v>80111600</v>
      </c>
      <c r="AU742" s="20" t="s">
        <v>5265</v>
      </c>
      <c r="AV742" s="23" t="s">
        <v>113</v>
      </c>
      <c r="AW742" s="20" t="s">
        <v>114</v>
      </c>
      <c r="AX742" s="53">
        <v>45348</v>
      </c>
      <c r="AY742" s="23" t="s">
        <v>115</v>
      </c>
      <c r="AZ742" s="53">
        <v>45348</v>
      </c>
      <c r="BA742" s="26">
        <v>45349</v>
      </c>
      <c r="BB742" s="62">
        <v>45657</v>
      </c>
      <c r="BC742" s="35">
        <f>+Tabla3[[#This Row],[FECHA TERMINACION
(INICIAL)]]-Tabla3[[#This Row],[FECHA INICIO]]</f>
        <v>308</v>
      </c>
      <c r="BD742" s="65">
        <f>+Tabla3[[#This Row],[PLAZO DE EJECUCIÓN EN DÍAS (INICIAL)]]/30</f>
        <v>10.266666666666667</v>
      </c>
      <c r="BE742" t="s">
        <v>5266</v>
      </c>
      <c r="BF742" s="29">
        <f>+[1]BD_2!E746</f>
        <v>0</v>
      </c>
      <c r="BG742" s="29">
        <f>[1]BD_2!BA746</f>
        <v>0</v>
      </c>
      <c r="BH742" s="23">
        <f>[1]BD_2!CF746</f>
        <v>0</v>
      </c>
      <c r="BI742" s="23">
        <f>+COUNTIF(Tabla3[[#This Row],[VALOR REDUCIDO]:[TOTAL TIEMPO PRORROGADO EN DÍAS
]],"&lt;&gt;0")</f>
        <v>0</v>
      </c>
      <c r="BJ742" s="23" t="str">
        <f>+[1]BD_2!CG746</f>
        <v>2 NO</v>
      </c>
      <c r="BK742" s="26" t="str">
        <f>[1]BD_2!CL746</f>
        <v>2 NO</v>
      </c>
      <c r="BL742" s="23" t="s">
        <v>98</v>
      </c>
      <c r="BM742">
        <f t="shared" si="59"/>
        <v>308</v>
      </c>
      <c r="BN742" s="36">
        <f t="shared" si="60"/>
        <v>45349</v>
      </c>
      <c r="BO742" s="36">
        <f t="shared" si="61"/>
        <v>45657</v>
      </c>
      <c r="BP742" s="37" t="e">
        <f>IF(((#REF!-$BN742)/($BO742-$BN742))&gt;=100%,100%,((#REF!-$BN742)/($BO742-$BN742)))</f>
        <v>#REF!</v>
      </c>
      <c r="BQ742" s="29">
        <f t="shared" si="57"/>
        <v>78791667</v>
      </c>
      <c r="BR742" s="23" t="e">
        <f>+IF(BK742="1 SI","FINALIZADO",IF($BO742&lt;=#REF!,"FINALIZADO","EJECUCIÓN"))</f>
        <v>#REF!</v>
      </c>
      <c r="BS742" s="23">
        <v>78533333</v>
      </c>
      <c r="BT742" s="23">
        <f>+Tabla3[[#This Row],[VALOR TOTAL DE CONTRATO (ANTES DE LIQUIDACIÓN - LIBERACIÓN DE SALDOS)]]-Tabla3[[#This Row],[RECURSO TOTALES DESEMBOLSADOS]]</f>
        <v>258334</v>
      </c>
      <c r="BU742" s="66"/>
      <c r="BW742" s="23" t="s">
        <v>98</v>
      </c>
      <c r="BX742" s="23" t="str">
        <f t="shared" si="58"/>
        <v>febrero</v>
      </c>
      <c r="BY742" s="23" t="s">
        <v>113</v>
      </c>
      <c r="BZ742" s="23" t="s">
        <v>113</v>
      </c>
      <c r="CA742" s="23" t="s">
        <v>113</v>
      </c>
      <c r="CB742" t="s">
        <v>117</v>
      </c>
      <c r="CC742" t="s">
        <v>118</v>
      </c>
    </row>
    <row r="743" spans="1:81" x14ac:dyDescent="0.25">
      <c r="A743" s="23">
        <v>2024</v>
      </c>
      <c r="B743" s="25">
        <v>703</v>
      </c>
      <c r="C743" s="23" t="s">
        <v>87</v>
      </c>
      <c r="D743" t="s">
        <v>88</v>
      </c>
      <c r="E743" t="s">
        <v>89</v>
      </c>
      <c r="F743" t="s">
        <v>90</v>
      </c>
      <c r="G743" t="s">
        <v>91</v>
      </c>
      <c r="H743" s="23" t="s">
        <v>92</v>
      </c>
      <c r="I743" s="23" t="s">
        <v>119</v>
      </c>
      <c r="J743" t="s">
        <v>5267</v>
      </c>
      <c r="K743" s="23" t="s">
        <v>95</v>
      </c>
      <c r="L743" s="20" t="s">
        <v>5268</v>
      </c>
      <c r="M743" s="28" t="s">
        <v>5269</v>
      </c>
      <c r="N743" s="23"/>
      <c r="O743" s="23" t="s">
        <v>98</v>
      </c>
      <c r="P743" s="20" t="s">
        <v>1514</v>
      </c>
      <c r="Q743" s="20" t="s">
        <v>1514</v>
      </c>
      <c r="R743" t="s">
        <v>5270</v>
      </c>
      <c r="S743" t="s">
        <v>5271</v>
      </c>
      <c r="T743" t="s">
        <v>5272</v>
      </c>
      <c r="U743" s="29">
        <v>62500000</v>
      </c>
      <c r="V743" s="29">
        <v>62500000</v>
      </c>
      <c r="W743" s="29">
        <v>6250000</v>
      </c>
      <c r="X743" s="60">
        <v>0</v>
      </c>
      <c r="Y743" s="23" t="s">
        <v>104</v>
      </c>
      <c r="Z743" t="s">
        <v>98</v>
      </c>
      <c r="AA743" t="s">
        <v>105</v>
      </c>
      <c r="AB743" s="30">
        <f>+Tabla3[[#This Row],[VALOR DEL CONTRATO
(EN NUMEROS)]]-Tabla3[[#This Row],[VALOR RECURSOS (MADS/FONAM)]]</f>
        <v>0</v>
      </c>
      <c r="AC743" s="30"/>
      <c r="AD743" s="30"/>
      <c r="AE743" s="24">
        <v>9024</v>
      </c>
      <c r="AF743" s="61">
        <v>45300</v>
      </c>
      <c r="AG743">
        <v>128024</v>
      </c>
      <c r="AH743" s="53">
        <v>45350</v>
      </c>
      <c r="AI743" s="32" t="s">
        <v>106</v>
      </c>
      <c r="AJ743" t="s">
        <v>1974</v>
      </c>
      <c r="AK743" s="33"/>
      <c r="AL743" t="s">
        <v>98</v>
      </c>
      <c r="AM743" s="26">
        <v>45348</v>
      </c>
      <c r="AN743" s="23" t="s">
        <v>108</v>
      </c>
      <c r="AO743" s="23" t="s">
        <v>108</v>
      </c>
      <c r="AP743" t="s">
        <v>109</v>
      </c>
      <c r="AQ743" t="s">
        <v>3858</v>
      </c>
      <c r="AR743" t="s">
        <v>1731</v>
      </c>
      <c r="AS743" t="s">
        <v>1514</v>
      </c>
      <c r="AT743" s="23">
        <v>80111600</v>
      </c>
      <c r="AU743" s="20" t="s">
        <v>5273</v>
      </c>
      <c r="AV743" s="23" t="s">
        <v>113</v>
      </c>
      <c r="AW743" s="20" t="s">
        <v>114</v>
      </c>
      <c r="AX743" s="53">
        <v>45348</v>
      </c>
      <c r="AY743" s="23" t="s">
        <v>115</v>
      </c>
      <c r="AZ743" s="53">
        <v>45348</v>
      </c>
      <c r="BA743" s="26">
        <v>45350</v>
      </c>
      <c r="BB743" s="62">
        <v>45653</v>
      </c>
      <c r="BC743" s="35">
        <f>+Tabla3[[#This Row],[FECHA TERMINACION
(INICIAL)]]-Tabla3[[#This Row],[FECHA INICIO]]</f>
        <v>303</v>
      </c>
      <c r="BD743" s="65">
        <f>+Tabla3[[#This Row],[PLAZO DE EJECUCIÓN EN DÍAS (INICIAL)]]/30</f>
        <v>10.1</v>
      </c>
      <c r="BE743" t="s">
        <v>5274</v>
      </c>
      <c r="BF743" s="29">
        <f>+[1]BD_2!E747</f>
        <v>0</v>
      </c>
      <c r="BG743" s="29">
        <f>[1]BD_2!BA747</f>
        <v>0</v>
      </c>
      <c r="BH743" s="23">
        <f>[1]BD_2!CF747</f>
        <v>0</v>
      </c>
      <c r="BI743" s="23">
        <f>+COUNTIF(Tabla3[[#This Row],[VALOR REDUCIDO]:[TOTAL TIEMPO PRORROGADO EN DÍAS
]],"&lt;&gt;0")</f>
        <v>0</v>
      </c>
      <c r="BJ743" s="23" t="str">
        <f>+[1]BD_2!CG747</f>
        <v>2 NO</v>
      </c>
      <c r="BK743" s="26" t="str">
        <f>[1]BD_2!CL747</f>
        <v>2 NO</v>
      </c>
      <c r="BL743" s="23" t="s">
        <v>98</v>
      </c>
      <c r="BM743">
        <f t="shared" si="59"/>
        <v>303</v>
      </c>
      <c r="BN743" s="36">
        <f t="shared" si="60"/>
        <v>45350</v>
      </c>
      <c r="BO743" s="36">
        <f t="shared" si="61"/>
        <v>45653</v>
      </c>
      <c r="BP743" s="37" t="e">
        <f>IF(((#REF!-$BN743)/($BO743-$BN743))&gt;=100%,100%,((#REF!-$BN743)/($BO743-$BN743)))</f>
        <v>#REF!</v>
      </c>
      <c r="BQ743" s="29">
        <f t="shared" si="57"/>
        <v>62500000</v>
      </c>
      <c r="BR743" s="23" t="e">
        <f>+IF(BK743="1 SI","FINALIZADO",IF($BO743&lt;=#REF!,"FINALIZADO","EJECUCIÓN"))</f>
        <v>#REF!</v>
      </c>
      <c r="BS743" s="23">
        <v>62500000</v>
      </c>
      <c r="BT743" s="23">
        <f>+Tabla3[[#This Row],[VALOR TOTAL DE CONTRATO (ANTES DE LIQUIDACIÓN - LIBERACIÓN DE SALDOS)]]-Tabla3[[#This Row],[RECURSO TOTALES DESEMBOLSADOS]]</f>
        <v>0</v>
      </c>
      <c r="BU743" s="66"/>
      <c r="BW743" s="23" t="s">
        <v>98</v>
      </c>
      <c r="BX743" s="23" t="str">
        <f t="shared" si="58"/>
        <v>febrero</v>
      </c>
      <c r="BY743" s="23" t="s">
        <v>113</v>
      </c>
      <c r="BZ743" s="23" t="s">
        <v>113</v>
      </c>
      <c r="CA743" s="23" t="s">
        <v>113</v>
      </c>
      <c r="CB743" t="s">
        <v>117</v>
      </c>
      <c r="CC743" t="s">
        <v>118</v>
      </c>
    </row>
    <row r="744" spans="1:81" x14ac:dyDescent="0.25">
      <c r="A744" s="23">
        <v>2024</v>
      </c>
      <c r="B744" s="25">
        <v>704</v>
      </c>
      <c r="C744" s="23" t="s">
        <v>87</v>
      </c>
      <c r="D744" t="s">
        <v>88</v>
      </c>
      <c r="E744" t="s">
        <v>89</v>
      </c>
      <c r="F744" t="s">
        <v>90</v>
      </c>
      <c r="G744" t="s">
        <v>91</v>
      </c>
      <c r="H744" s="23" t="s">
        <v>92</v>
      </c>
      <c r="I744" s="23" t="s">
        <v>119</v>
      </c>
      <c r="J744" t="s">
        <v>5275</v>
      </c>
      <c r="K744" s="23" t="s">
        <v>95</v>
      </c>
      <c r="L744" s="20" t="s">
        <v>1175</v>
      </c>
      <c r="M744" s="28" t="s">
        <v>5276</v>
      </c>
      <c r="N744" s="23"/>
      <c r="O744" s="23" t="s">
        <v>98</v>
      </c>
      <c r="P744" s="20" t="s">
        <v>1514</v>
      </c>
      <c r="Q744" s="20" t="s">
        <v>1514</v>
      </c>
      <c r="R744" t="s">
        <v>5277</v>
      </c>
      <c r="S744" t="s">
        <v>5278</v>
      </c>
      <c r="T744" t="s">
        <v>2354</v>
      </c>
      <c r="U744" s="29">
        <v>81620000</v>
      </c>
      <c r="V744" s="29">
        <v>81620000</v>
      </c>
      <c r="W744" s="60">
        <v>8162000</v>
      </c>
      <c r="X744" s="60">
        <v>0</v>
      </c>
      <c r="Y744" s="23" t="s">
        <v>104</v>
      </c>
      <c r="Z744" t="s">
        <v>98</v>
      </c>
      <c r="AA744" t="s">
        <v>105</v>
      </c>
      <c r="AB744" s="30">
        <f>+Tabla3[[#This Row],[VALOR DEL CONTRATO
(EN NUMEROS)]]-Tabla3[[#This Row],[VALOR RECURSOS (MADS/FONAM)]]</f>
        <v>0</v>
      </c>
      <c r="AC744" s="30"/>
      <c r="AD744" s="30"/>
      <c r="AE744" s="24">
        <v>9024</v>
      </c>
      <c r="AF744" s="61">
        <v>45300</v>
      </c>
      <c r="AG744">
        <v>116024</v>
      </c>
      <c r="AH744" s="53">
        <v>45344</v>
      </c>
      <c r="AI744" s="32" t="s">
        <v>106</v>
      </c>
      <c r="AJ744" t="s">
        <v>1974</v>
      </c>
      <c r="AK744" s="33"/>
      <c r="AL744" t="s">
        <v>98</v>
      </c>
      <c r="AM744" s="26">
        <v>45343</v>
      </c>
      <c r="AN744" s="23" t="s">
        <v>108</v>
      </c>
      <c r="AO744" s="23" t="s">
        <v>108</v>
      </c>
      <c r="AP744" t="s">
        <v>109</v>
      </c>
      <c r="AQ744" t="s">
        <v>4517</v>
      </c>
      <c r="AR744" t="s">
        <v>4518</v>
      </c>
      <c r="AS744" t="s">
        <v>1514</v>
      </c>
      <c r="AT744" s="23">
        <v>80111600</v>
      </c>
      <c r="AU744" s="20" t="s">
        <v>5279</v>
      </c>
      <c r="AV744" s="23" t="s">
        <v>113</v>
      </c>
      <c r="AW744" s="20" t="s">
        <v>114</v>
      </c>
      <c r="AX744" s="53">
        <v>45344</v>
      </c>
      <c r="AY744" s="23" t="s">
        <v>115</v>
      </c>
      <c r="AZ744" s="53">
        <v>45344</v>
      </c>
      <c r="BA744" s="26">
        <v>45344</v>
      </c>
      <c r="BB744" s="62">
        <v>45647</v>
      </c>
      <c r="BC744" s="35">
        <f>+Tabla3[[#This Row],[FECHA TERMINACION
(INICIAL)]]-Tabla3[[#This Row],[FECHA INICIO]]</f>
        <v>303</v>
      </c>
      <c r="BD744" s="65">
        <f>+Tabla3[[#This Row],[PLAZO DE EJECUCIÓN EN DÍAS (INICIAL)]]/30</f>
        <v>10.1</v>
      </c>
      <c r="BE744" t="s">
        <v>5274</v>
      </c>
      <c r="BF744" s="29">
        <f>+[1]BD_2!E748</f>
        <v>0</v>
      </c>
      <c r="BG744" s="29">
        <f>[1]BD_2!BA748</f>
        <v>0</v>
      </c>
      <c r="BH744" s="23">
        <f>[1]BD_2!CF748</f>
        <v>0</v>
      </c>
      <c r="BI744" s="23">
        <f>+COUNTIF(Tabla3[[#This Row],[VALOR REDUCIDO]:[TOTAL TIEMPO PRORROGADO EN DÍAS
]],"&lt;&gt;0")</f>
        <v>0</v>
      </c>
      <c r="BJ744" s="23" t="str">
        <f>+[1]BD_2!CG748</f>
        <v>2 NO</v>
      </c>
      <c r="BK744" s="26" t="str">
        <f>[1]BD_2!CL748</f>
        <v>2 NO</v>
      </c>
      <c r="BL744" s="23" t="s">
        <v>98</v>
      </c>
      <c r="BM744">
        <f t="shared" si="59"/>
        <v>303</v>
      </c>
      <c r="BN744" s="36">
        <f t="shared" si="60"/>
        <v>45344</v>
      </c>
      <c r="BO744" s="36">
        <f t="shared" si="61"/>
        <v>45647</v>
      </c>
      <c r="BP744" s="37" t="e">
        <f>IF(((#REF!-$BN744)/($BO744-$BN744))&gt;=100%,100%,((#REF!-$BN744)/($BO744-$BN744)))</f>
        <v>#REF!</v>
      </c>
      <c r="BQ744" s="29">
        <f t="shared" si="57"/>
        <v>81620000</v>
      </c>
      <c r="BR744" s="23" t="e">
        <f>+IF(BK744="1 SI","FINALIZADO",IF($BO744&lt;=#REF!,"FINALIZADO","EJECUCIÓN"))</f>
        <v>#REF!</v>
      </c>
      <c r="BS744" s="23">
        <v>81620000</v>
      </c>
      <c r="BT744" s="23">
        <f>+Tabla3[[#This Row],[VALOR TOTAL DE CONTRATO (ANTES DE LIQUIDACIÓN - LIBERACIÓN DE SALDOS)]]-Tabla3[[#This Row],[RECURSO TOTALES DESEMBOLSADOS]]</f>
        <v>0</v>
      </c>
      <c r="BU744" s="66"/>
      <c r="BW744" s="23" t="s">
        <v>98</v>
      </c>
      <c r="BX744" s="23" t="str">
        <f t="shared" si="58"/>
        <v>febrero</v>
      </c>
      <c r="BY744" s="23" t="s">
        <v>113</v>
      </c>
      <c r="BZ744" s="23" t="s">
        <v>113</v>
      </c>
      <c r="CA744" s="23" t="s">
        <v>113</v>
      </c>
      <c r="CB744" t="s">
        <v>117</v>
      </c>
      <c r="CC744" t="s">
        <v>118</v>
      </c>
    </row>
    <row r="745" spans="1:81" x14ac:dyDescent="0.25">
      <c r="A745" s="23">
        <v>2024</v>
      </c>
      <c r="B745" s="25">
        <v>705</v>
      </c>
      <c r="C745" s="23" t="s">
        <v>87</v>
      </c>
      <c r="D745" t="s">
        <v>88</v>
      </c>
      <c r="E745" t="s">
        <v>89</v>
      </c>
      <c r="F745" t="s">
        <v>90</v>
      </c>
      <c r="G745" t="s">
        <v>91</v>
      </c>
      <c r="H745" s="23" t="s">
        <v>92</v>
      </c>
      <c r="I745" s="23" t="s">
        <v>119</v>
      </c>
      <c r="J745" t="s">
        <v>5280</v>
      </c>
      <c r="K745" s="23" t="s">
        <v>95</v>
      </c>
      <c r="L745" s="20" t="s">
        <v>121</v>
      </c>
      <c r="M745" s="28" t="s">
        <v>5281</v>
      </c>
      <c r="N745" s="23"/>
      <c r="O745" s="23" t="s">
        <v>98</v>
      </c>
      <c r="P745" s="20" t="s">
        <v>1514</v>
      </c>
      <c r="Q745" s="20" t="s">
        <v>1514</v>
      </c>
      <c r="R745" t="s">
        <v>5282</v>
      </c>
      <c r="S745" t="s">
        <v>5283</v>
      </c>
      <c r="T745" t="s">
        <v>5284</v>
      </c>
      <c r="U745" s="29">
        <v>86213333</v>
      </c>
      <c r="V745" s="29">
        <v>86213333</v>
      </c>
      <c r="W745" s="60">
        <v>8480000</v>
      </c>
      <c r="X745" s="60">
        <v>0</v>
      </c>
      <c r="Y745" s="23" t="s">
        <v>104</v>
      </c>
      <c r="Z745" t="s">
        <v>98</v>
      </c>
      <c r="AA745" t="s">
        <v>105</v>
      </c>
      <c r="AB745" s="30">
        <f>+Tabla3[[#This Row],[VALOR DEL CONTRATO
(EN NUMEROS)]]-Tabla3[[#This Row],[VALOR RECURSOS (MADS/FONAM)]]</f>
        <v>0</v>
      </c>
      <c r="AC745" s="30"/>
      <c r="AD745" s="30"/>
      <c r="AE745" s="24">
        <v>9024</v>
      </c>
      <c r="AF745" s="61">
        <v>45300</v>
      </c>
      <c r="AG745">
        <v>119124</v>
      </c>
      <c r="AH745" s="53">
        <v>45348</v>
      </c>
      <c r="AI745" s="32" t="s">
        <v>106</v>
      </c>
      <c r="AJ745" t="s">
        <v>1974</v>
      </c>
      <c r="AK745" s="33"/>
      <c r="AL745" t="s">
        <v>98</v>
      </c>
      <c r="AM745" s="26">
        <v>45345</v>
      </c>
      <c r="AN745" s="23" t="s">
        <v>108</v>
      </c>
      <c r="AO745" s="23" t="s">
        <v>108</v>
      </c>
      <c r="AP745" t="s">
        <v>109</v>
      </c>
      <c r="AQ745" t="s">
        <v>4517</v>
      </c>
      <c r="AR745" t="s">
        <v>4518</v>
      </c>
      <c r="AS745" t="s">
        <v>1514</v>
      </c>
      <c r="AT745" s="23">
        <v>80111600</v>
      </c>
      <c r="AU745" s="20" t="s">
        <v>5285</v>
      </c>
      <c r="AV745" s="23" t="s">
        <v>113</v>
      </c>
      <c r="AW745" s="20" t="s">
        <v>114</v>
      </c>
      <c r="AX745" s="53">
        <v>45345</v>
      </c>
      <c r="AY745" s="23" t="s">
        <v>115</v>
      </c>
      <c r="AZ745" s="53">
        <v>45345</v>
      </c>
      <c r="BA745" s="26">
        <v>45348</v>
      </c>
      <c r="BB745" s="62">
        <v>45656</v>
      </c>
      <c r="BC745" s="35">
        <f>+Tabla3[[#This Row],[FECHA TERMINACION
(INICIAL)]]-Tabla3[[#This Row],[FECHA INICIO]]</f>
        <v>308</v>
      </c>
      <c r="BD745" s="65">
        <f>+Tabla3[[#This Row],[PLAZO DE EJECUCIÓN EN DÍAS (INICIAL)]]/30</f>
        <v>10.266666666666667</v>
      </c>
      <c r="BE745" t="s">
        <v>5286</v>
      </c>
      <c r="BF745" s="29">
        <f>+[1]BD_2!E749</f>
        <v>0</v>
      </c>
      <c r="BG745" s="29">
        <f>[1]BD_2!BA749</f>
        <v>0</v>
      </c>
      <c r="BH745" s="23">
        <f>[1]BD_2!CF749</f>
        <v>0</v>
      </c>
      <c r="BI745" s="23">
        <f>+COUNTIF(Tabla3[[#This Row],[VALOR REDUCIDO]:[TOTAL TIEMPO PRORROGADO EN DÍAS
]],"&lt;&gt;0")</f>
        <v>0</v>
      </c>
      <c r="BJ745" s="23" t="str">
        <f>+[1]BD_2!CG749</f>
        <v>2 NO</v>
      </c>
      <c r="BK745" s="26" t="str">
        <f>[1]BD_2!CL749</f>
        <v>2 NO</v>
      </c>
      <c r="BL745" s="23" t="s">
        <v>98</v>
      </c>
      <c r="BM745">
        <f t="shared" si="59"/>
        <v>308</v>
      </c>
      <c r="BN745" s="36">
        <f t="shared" si="60"/>
        <v>45348</v>
      </c>
      <c r="BO745" s="36">
        <f t="shared" si="61"/>
        <v>45656</v>
      </c>
      <c r="BP745" s="37" t="e">
        <f>IF(((#REF!-$BN745)/($BO745-$BN745))&gt;=100%,100%,((#REF!-$BN745)/($BO745-$BN745)))</f>
        <v>#REF!</v>
      </c>
      <c r="BQ745" s="29">
        <f t="shared" si="57"/>
        <v>86213333</v>
      </c>
      <c r="BR745" s="23" t="e">
        <f>+IF(BK745="1 SI","FINALIZADO",IF($BO745&lt;=#REF!,"FINALIZADO","EJECUCIÓN"))</f>
        <v>#REF!</v>
      </c>
      <c r="BS745" s="23">
        <v>86213333</v>
      </c>
      <c r="BT745" s="23">
        <f>+Tabla3[[#This Row],[VALOR TOTAL DE CONTRATO (ANTES DE LIQUIDACIÓN - LIBERACIÓN DE SALDOS)]]-Tabla3[[#This Row],[RECURSO TOTALES DESEMBOLSADOS]]</f>
        <v>0</v>
      </c>
      <c r="BU745" s="66"/>
      <c r="BW745" s="23" t="s">
        <v>98</v>
      </c>
      <c r="BX745" s="23" t="str">
        <f t="shared" si="58"/>
        <v>febrero</v>
      </c>
      <c r="BY745" s="23" t="s">
        <v>113</v>
      </c>
      <c r="BZ745" s="23" t="s">
        <v>113</v>
      </c>
      <c r="CA745" s="23" t="s">
        <v>113</v>
      </c>
      <c r="CB745" t="s">
        <v>117</v>
      </c>
      <c r="CC745" t="s">
        <v>118</v>
      </c>
    </row>
    <row r="746" spans="1:81" x14ac:dyDescent="0.25">
      <c r="A746" s="23">
        <v>2024</v>
      </c>
      <c r="B746" s="25">
        <v>706</v>
      </c>
      <c r="C746" s="23" t="s">
        <v>87</v>
      </c>
      <c r="D746" t="s">
        <v>88</v>
      </c>
      <c r="E746" t="s">
        <v>89</v>
      </c>
      <c r="F746" t="s">
        <v>90</v>
      </c>
      <c r="G746" t="s">
        <v>91</v>
      </c>
      <c r="H746" s="23" t="s">
        <v>92</v>
      </c>
      <c r="I746" s="23" t="s">
        <v>119</v>
      </c>
      <c r="J746" t="s">
        <v>5287</v>
      </c>
      <c r="K746" s="23" t="s">
        <v>95</v>
      </c>
      <c r="L746" s="20" t="s">
        <v>1550</v>
      </c>
      <c r="M746" s="28" t="s">
        <v>5288</v>
      </c>
      <c r="N746" s="23"/>
      <c r="O746" s="23" t="s">
        <v>98</v>
      </c>
      <c r="P746" s="20" t="s">
        <v>1514</v>
      </c>
      <c r="Q746" s="20" t="s">
        <v>1514</v>
      </c>
      <c r="R746" t="s">
        <v>5289</v>
      </c>
      <c r="S746" t="s">
        <v>5290</v>
      </c>
      <c r="T746" t="s">
        <v>5291</v>
      </c>
      <c r="U746" s="29">
        <v>84800000</v>
      </c>
      <c r="V746" s="29">
        <v>84800000</v>
      </c>
      <c r="W746" s="60">
        <v>8480000</v>
      </c>
      <c r="X746" s="60">
        <v>0</v>
      </c>
      <c r="Y746" s="23" t="s">
        <v>104</v>
      </c>
      <c r="Z746" t="s">
        <v>98</v>
      </c>
      <c r="AA746" t="s">
        <v>105</v>
      </c>
      <c r="AB746" s="30">
        <f>+Tabla3[[#This Row],[VALOR DEL CONTRATO
(EN NUMEROS)]]-Tabla3[[#This Row],[VALOR RECURSOS (MADS/FONAM)]]</f>
        <v>0</v>
      </c>
      <c r="AC746" s="30"/>
      <c r="AD746" s="30"/>
      <c r="AE746" s="24">
        <v>9024</v>
      </c>
      <c r="AF746" s="61">
        <v>45300</v>
      </c>
      <c r="AG746">
        <v>123124</v>
      </c>
      <c r="AH746" s="53">
        <v>45349</v>
      </c>
      <c r="AI746" s="32" t="s">
        <v>106</v>
      </c>
      <c r="AJ746" t="s">
        <v>1974</v>
      </c>
      <c r="AK746" s="33"/>
      <c r="AL746" t="s">
        <v>98</v>
      </c>
      <c r="AM746" s="26">
        <v>45348</v>
      </c>
      <c r="AN746" s="23" t="s">
        <v>108</v>
      </c>
      <c r="AO746" s="23" t="s">
        <v>108</v>
      </c>
      <c r="AP746" t="s">
        <v>109</v>
      </c>
      <c r="AQ746" t="s">
        <v>4517</v>
      </c>
      <c r="AR746" t="s">
        <v>4518</v>
      </c>
      <c r="AS746" t="s">
        <v>1514</v>
      </c>
      <c r="AT746" s="23">
        <v>80111600</v>
      </c>
      <c r="AU746" s="20" t="s">
        <v>5292</v>
      </c>
      <c r="AV746" s="23" t="s">
        <v>113</v>
      </c>
      <c r="AW746" s="20" t="s">
        <v>114</v>
      </c>
      <c r="AX746" s="53">
        <v>45348</v>
      </c>
      <c r="AY746" s="23" t="s">
        <v>115</v>
      </c>
      <c r="AZ746" s="53">
        <v>45348</v>
      </c>
      <c r="BA746" s="26">
        <v>45349</v>
      </c>
      <c r="BB746" s="62">
        <v>45652</v>
      </c>
      <c r="BC746" s="35">
        <f>+Tabla3[[#This Row],[FECHA TERMINACION
(INICIAL)]]-Tabla3[[#This Row],[FECHA INICIO]]</f>
        <v>303</v>
      </c>
      <c r="BD746" s="65">
        <f>+Tabla3[[#This Row],[PLAZO DE EJECUCIÓN EN DÍAS (INICIAL)]]/30</f>
        <v>10.1</v>
      </c>
      <c r="BE746" t="s">
        <v>5293</v>
      </c>
      <c r="BF746" s="29">
        <f>+[1]BD_2!E750</f>
        <v>0</v>
      </c>
      <c r="BG746" s="29">
        <f>[1]BD_2!BA750</f>
        <v>0</v>
      </c>
      <c r="BH746" s="23">
        <f>[1]BD_2!CF750</f>
        <v>0</v>
      </c>
      <c r="BI746" s="23">
        <f>+COUNTIF(Tabla3[[#This Row],[VALOR REDUCIDO]:[TOTAL TIEMPO PRORROGADO EN DÍAS
]],"&lt;&gt;0")</f>
        <v>0</v>
      </c>
      <c r="BJ746" s="23" t="str">
        <f>+[1]BD_2!CG750</f>
        <v>2 NO</v>
      </c>
      <c r="BK746" s="26" t="str">
        <f>[1]BD_2!CL750</f>
        <v>2 NO</v>
      </c>
      <c r="BL746" s="23" t="s">
        <v>98</v>
      </c>
      <c r="BM746">
        <f t="shared" si="59"/>
        <v>303</v>
      </c>
      <c r="BN746" s="36">
        <f t="shared" si="60"/>
        <v>45349</v>
      </c>
      <c r="BO746" s="36">
        <f t="shared" si="61"/>
        <v>45652</v>
      </c>
      <c r="BP746" s="37" t="e">
        <f>IF(((#REF!-$BN746)/($BO746-$BN746))&gt;=100%,100%,((#REF!-$BN746)/($BO746-$BN746)))</f>
        <v>#REF!</v>
      </c>
      <c r="BQ746" s="29">
        <f t="shared" si="57"/>
        <v>84800000</v>
      </c>
      <c r="BR746" s="23" t="e">
        <f>+IF(BK746="1 SI","FINALIZADO",IF($BO746&lt;=#REF!,"FINALIZADO","EJECUCIÓN"))</f>
        <v>#REF!</v>
      </c>
      <c r="BS746" s="23">
        <v>84800000</v>
      </c>
      <c r="BT746" s="23">
        <f>+Tabla3[[#This Row],[VALOR TOTAL DE CONTRATO (ANTES DE LIQUIDACIÓN - LIBERACIÓN DE SALDOS)]]-Tabla3[[#This Row],[RECURSO TOTALES DESEMBOLSADOS]]</f>
        <v>0</v>
      </c>
      <c r="BU746" s="66"/>
      <c r="BW746" s="23" t="s">
        <v>98</v>
      </c>
      <c r="BX746" s="23" t="str">
        <f t="shared" si="58"/>
        <v>febrero</v>
      </c>
      <c r="BY746" s="23" t="s">
        <v>113</v>
      </c>
      <c r="BZ746" s="23" t="s">
        <v>113</v>
      </c>
      <c r="CA746" s="23" t="s">
        <v>113</v>
      </c>
      <c r="CB746" t="s">
        <v>117</v>
      </c>
      <c r="CC746" t="s">
        <v>118</v>
      </c>
    </row>
    <row r="747" spans="1:81" x14ac:dyDescent="0.25">
      <c r="A747" s="23">
        <v>2024</v>
      </c>
      <c r="B747" s="25">
        <v>707</v>
      </c>
      <c r="C747" s="23" t="s">
        <v>87</v>
      </c>
      <c r="D747" t="s">
        <v>88</v>
      </c>
      <c r="E747" t="s">
        <v>89</v>
      </c>
      <c r="F747" t="s">
        <v>90</v>
      </c>
      <c r="G747" t="s">
        <v>91</v>
      </c>
      <c r="H747" s="23" t="s">
        <v>92</v>
      </c>
      <c r="I747" s="23" t="s">
        <v>119</v>
      </c>
      <c r="J747" t="s">
        <v>5294</v>
      </c>
      <c r="K747" s="23" t="s">
        <v>95</v>
      </c>
      <c r="L747" s="20" t="s">
        <v>2522</v>
      </c>
      <c r="M747" s="28" t="s">
        <v>5295</v>
      </c>
      <c r="N747" s="23"/>
      <c r="O747" s="23" t="s">
        <v>98</v>
      </c>
      <c r="P747" s="20" t="s">
        <v>1552</v>
      </c>
      <c r="Q747" s="20" t="s">
        <v>1552</v>
      </c>
      <c r="R747" t="s">
        <v>5296</v>
      </c>
      <c r="S747" t="s">
        <v>5297</v>
      </c>
      <c r="T747" t="s">
        <v>1064</v>
      </c>
      <c r="U747" s="29">
        <v>44000000</v>
      </c>
      <c r="V747" s="29">
        <v>44000000</v>
      </c>
      <c r="W747" s="60">
        <v>5500000</v>
      </c>
      <c r="X747" s="60">
        <v>0</v>
      </c>
      <c r="Y747" s="23" t="s">
        <v>104</v>
      </c>
      <c r="Z747" t="s">
        <v>98</v>
      </c>
      <c r="AA747" t="s">
        <v>105</v>
      </c>
      <c r="AB747" s="30">
        <f>+Tabla3[[#This Row],[VALOR DEL CONTRATO
(EN NUMEROS)]]-Tabla3[[#This Row],[VALOR RECURSOS (MADS/FONAM)]]</f>
        <v>0</v>
      </c>
      <c r="AC747" s="30"/>
      <c r="AD747" s="30"/>
      <c r="AE747" s="24">
        <v>7724</v>
      </c>
      <c r="AF747" s="61">
        <v>45295</v>
      </c>
      <c r="AG747">
        <v>110724</v>
      </c>
      <c r="AH747" s="53">
        <v>45343</v>
      </c>
      <c r="AI747" s="32" t="s">
        <v>106</v>
      </c>
      <c r="AJ747" t="s">
        <v>697</v>
      </c>
      <c r="AK747" s="33"/>
      <c r="AL747" t="s">
        <v>98</v>
      </c>
      <c r="AM747" s="26">
        <v>45342</v>
      </c>
      <c r="AN747" s="23" t="s">
        <v>108</v>
      </c>
      <c r="AO747" s="23" t="s">
        <v>108</v>
      </c>
      <c r="AP747" t="s">
        <v>109</v>
      </c>
      <c r="AQ747" t="s">
        <v>1721</v>
      </c>
      <c r="AR747" t="s">
        <v>1722</v>
      </c>
      <c r="AS747" t="s">
        <v>1552</v>
      </c>
      <c r="AT747" s="23">
        <v>80111600</v>
      </c>
      <c r="AU747" s="41" t="s">
        <v>5298</v>
      </c>
      <c r="AV747" s="23" t="s">
        <v>113</v>
      </c>
      <c r="AW747" s="20" t="s">
        <v>114</v>
      </c>
      <c r="AX747" s="53">
        <v>45342</v>
      </c>
      <c r="AY747" s="23" t="s">
        <v>144</v>
      </c>
      <c r="AZ747" s="53">
        <v>45342</v>
      </c>
      <c r="BA747" s="26">
        <v>45343</v>
      </c>
      <c r="BB747" s="62">
        <v>45585</v>
      </c>
      <c r="BC747" s="35">
        <f>+Tabla3[[#This Row],[FECHA TERMINACION
(INICIAL)]]-Tabla3[[#This Row],[FECHA INICIO]]</f>
        <v>242</v>
      </c>
      <c r="BD747" s="65">
        <f>+Tabla3[[#This Row],[PLAZO DE EJECUCIÓN EN DÍAS (INICIAL)]]/30</f>
        <v>8.0666666666666664</v>
      </c>
      <c r="BE747" t="s">
        <v>5299</v>
      </c>
      <c r="BF747" s="29">
        <f>+[1]BD_2!E751</f>
        <v>0</v>
      </c>
      <c r="BG747" s="29">
        <f>[1]BD_2!BA751</f>
        <v>12833333</v>
      </c>
      <c r="BH747" s="23">
        <f>[1]BD_2!CF751</f>
        <v>71</v>
      </c>
      <c r="BI747" s="23">
        <f>+COUNTIF(Tabla3[[#This Row],[VALOR REDUCIDO]:[TOTAL TIEMPO PRORROGADO EN DÍAS
]],"&lt;&gt;0")</f>
        <v>2</v>
      </c>
      <c r="BJ747" s="23" t="str">
        <f>+[1]BD_2!CG751</f>
        <v>2 NO</v>
      </c>
      <c r="BK747" s="26" t="str">
        <f>[1]BD_2!CL751</f>
        <v>2 NO</v>
      </c>
      <c r="BL747" s="23" t="s">
        <v>98</v>
      </c>
      <c r="BM747">
        <f t="shared" si="59"/>
        <v>313</v>
      </c>
      <c r="BN747" s="36">
        <f t="shared" si="60"/>
        <v>45343</v>
      </c>
      <c r="BO747" s="36">
        <f t="shared" si="61"/>
        <v>45656</v>
      </c>
      <c r="BP747" s="37" t="e">
        <f>IF(((#REF!-$BN747)/($BO747-$BN747))&gt;=100%,100%,((#REF!-$BN747)/($BO747-$BN747)))</f>
        <v>#REF!</v>
      </c>
      <c r="BQ747" s="29">
        <f t="shared" si="57"/>
        <v>56833333</v>
      </c>
      <c r="BR747" s="23" t="e">
        <f>+IF(BK747="1 SI","FINALIZADO",IF($BO747&lt;=#REF!,"FINALIZADO","EJECUCIÓN"))</f>
        <v>#REF!</v>
      </c>
      <c r="BS747" s="23">
        <v>56833333</v>
      </c>
      <c r="BT747" s="23">
        <f>+Tabla3[[#This Row],[VALOR TOTAL DE CONTRATO (ANTES DE LIQUIDACIÓN - LIBERACIÓN DE SALDOS)]]-Tabla3[[#This Row],[RECURSO TOTALES DESEMBOLSADOS]]</f>
        <v>0</v>
      </c>
      <c r="BU747" s="66"/>
      <c r="BW747" s="23" t="s">
        <v>98</v>
      </c>
      <c r="BX747" s="23" t="str">
        <f t="shared" si="58"/>
        <v>febrero</v>
      </c>
      <c r="BY747" s="23" t="s">
        <v>113</v>
      </c>
      <c r="BZ747" s="23" t="s">
        <v>113</v>
      </c>
      <c r="CA747" s="23" t="s">
        <v>113</v>
      </c>
      <c r="CB747" t="s">
        <v>117</v>
      </c>
      <c r="CC747" t="s">
        <v>118</v>
      </c>
    </row>
    <row r="748" spans="1:81" x14ac:dyDescent="0.25">
      <c r="A748" s="23">
        <v>2024</v>
      </c>
      <c r="B748" s="25">
        <v>708</v>
      </c>
      <c r="C748" s="23" t="s">
        <v>87</v>
      </c>
      <c r="D748" t="s">
        <v>88</v>
      </c>
      <c r="E748" t="s">
        <v>89</v>
      </c>
      <c r="F748" t="s">
        <v>90</v>
      </c>
      <c r="G748" t="s">
        <v>91</v>
      </c>
      <c r="H748" s="23" t="s">
        <v>92</v>
      </c>
      <c r="I748" s="23" t="s">
        <v>119</v>
      </c>
      <c r="J748" t="s">
        <v>5300</v>
      </c>
      <c r="K748" s="23" t="s">
        <v>95</v>
      </c>
      <c r="L748" s="20" t="s">
        <v>2096</v>
      </c>
      <c r="M748" s="28" t="s">
        <v>5301</v>
      </c>
      <c r="N748" s="23"/>
      <c r="O748" s="23" t="s">
        <v>98</v>
      </c>
      <c r="P748" s="20" t="s">
        <v>693</v>
      </c>
      <c r="Q748" s="20" t="s">
        <v>693</v>
      </c>
      <c r="R748" t="s">
        <v>5088</v>
      </c>
      <c r="S748" t="s">
        <v>5302</v>
      </c>
      <c r="T748" t="s">
        <v>1698</v>
      </c>
      <c r="U748" s="29">
        <v>70000000</v>
      </c>
      <c r="V748" s="29">
        <v>70000000</v>
      </c>
      <c r="W748" s="60">
        <v>7000000</v>
      </c>
      <c r="X748" s="60">
        <v>0</v>
      </c>
      <c r="Y748" s="23" t="s">
        <v>104</v>
      </c>
      <c r="Z748" t="s">
        <v>98</v>
      </c>
      <c r="AA748" t="s">
        <v>105</v>
      </c>
      <c r="AB748" s="30">
        <f>+Tabla3[[#This Row],[VALOR DEL CONTRATO
(EN NUMEROS)]]-Tabla3[[#This Row],[VALOR RECURSOS (MADS/FONAM)]]</f>
        <v>0</v>
      </c>
      <c r="AC748" s="30"/>
      <c r="AD748" s="30"/>
      <c r="AE748" s="24">
        <v>2124</v>
      </c>
      <c r="AF748" s="61">
        <v>45294</v>
      </c>
      <c r="AG748">
        <v>111124</v>
      </c>
      <c r="AH748" s="53">
        <v>45343</v>
      </c>
      <c r="AI748" s="32" t="s">
        <v>106</v>
      </c>
      <c r="AJ748" t="s">
        <v>1372</v>
      </c>
      <c r="AK748" s="33"/>
      <c r="AL748" t="s">
        <v>98</v>
      </c>
      <c r="AM748" s="26">
        <v>45342</v>
      </c>
      <c r="AN748" s="23" t="s">
        <v>108</v>
      </c>
      <c r="AO748" s="23" t="s">
        <v>108</v>
      </c>
      <c r="AP748" t="s">
        <v>109</v>
      </c>
      <c r="AQ748" t="s">
        <v>698</v>
      </c>
      <c r="AR748" t="s">
        <v>699</v>
      </c>
      <c r="AS748" t="s">
        <v>700</v>
      </c>
      <c r="AT748" s="23">
        <v>80111600</v>
      </c>
      <c r="AU748" s="20" t="s">
        <v>5303</v>
      </c>
      <c r="AV748" s="23" t="s">
        <v>113</v>
      </c>
      <c r="AW748" s="20" t="s">
        <v>114</v>
      </c>
      <c r="AX748" s="53">
        <v>45342</v>
      </c>
      <c r="AY748" s="23" t="s">
        <v>115</v>
      </c>
      <c r="AZ748" s="53">
        <v>45342</v>
      </c>
      <c r="BA748" s="26">
        <v>45343</v>
      </c>
      <c r="BB748" s="62">
        <v>45646</v>
      </c>
      <c r="BC748" s="35">
        <f>+Tabla3[[#This Row],[FECHA TERMINACION
(INICIAL)]]-Tabla3[[#This Row],[FECHA INICIO]]</f>
        <v>303</v>
      </c>
      <c r="BD748" s="65">
        <f>+Tabla3[[#This Row],[PLAZO DE EJECUCIÓN EN DÍAS (INICIAL)]]/30</f>
        <v>10.1</v>
      </c>
      <c r="BE748" t="s">
        <v>5191</v>
      </c>
      <c r="BF748" s="29">
        <f>+[1]BD_2!E752</f>
        <v>0</v>
      </c>
      <c r="BG748" s="29">
        <f>[1]BD_2!BA752</f>
        <v>0</v>
      </c>
      <c r="BH748" s="23">
        <f>[1]BD_2!CF752</f>
        <v>0</v>
      </c>
      <c r="BI748" s="23">
        <f>+COUNTIF(Tabla3[[#This Row],[VALOR REDUCIDO]:[TOTAL TIEMPO PRORROGADO EN DÍAS
]],"&lt;&gt;0")</f>
        <v>0</v>
      </c>
      <c r="BJ748" s="23" t="str">
        <f>+[1]BD_2!CG752</f>
        <v>2 NO</v>
      </c>
      <c r="BK748" s="26" t="str">
        <f>[1]BD_2!CL752</f>
        <v>2 NO</v>
      </c>
      <c r="BL748" s="23" t="s">
        <v>98</v>
      </c>
      <c r="BM748">
        <f t="shared" si="59"/>
        <v>303</v>
      </c>
      <c r="BN748" s="36">
        <f t="shared" si="60"/>
        <v>45343</v>
      </c>
      <c r="BO748" s="36">
        <f t="shared" si="61"/>
        <v>45646</v>
      </c>
      <c r="BP748" s="37" t="e">
        <f>IF(((#REF!-$BN748)/($BO748-$BN748))&gt;=100%,100%,((#REF!-$BN748)/($BO748-$BN748)))</f>
        <v>#REF!</v>
      </c>
      <c r="BQ748" s="29">
        <f t="shared" si="57"/>
        <v>70000000</v>
      </c>
      <c r="BR748" s="23" t="e">
        <f>+IF(BK748="1 SI","FINALIZADO",IF($BO748&lt;=#REF!,"FINALIZADO","EJECUCIÓN"))</f>
        <v>#REF!</v>
      </c>
      <c r="BS748" s="23">
        <v>70000000</v>
      </c>
      <c r="BT748" s="23">
        <f>+Tabla3[[#This Row],[VALOR TOTAL DE CONTRATO (ANTES DE LIQUIDACIÓN - LIBERACIÓN DE SALDOS)]]-Tabla3[[#This Row],[RECURSO TOTALES DESEMBOLSADOS]]</f>
        <v>0</v>
      </c>
      <c r="BU748" s="66"/>
      <c r="BW748" s="23" t="s">
        <v>98</v>
      </c>
      <c r="BX748" s="23" t="str">
        <f t="shared" si="58"/>
        <v>febrero</v>
      </c>
      <c r="BY748" s="23" t="s">
        <v>113</v>
      </c>
      <c r="BZ748" s="23" t="s">
        <v>113</v>
      </c>
      <c r="CA748" s="23" t="s">
        <v>113</v>
      </c>
      <c r="CB748" t="s">
        <v>117</v>
      </c>
      <c r="CC748" t="s">
        <v>118</v>
      </c>
    </row>
    <row r="749" spans="1:81" x14ac:dyDescent="0.25">
      <c r="A749" s="23">
        <v>2024</v>
      </c>
      <c r="B749" s="25">
        <v>709</v>
      </c>
      <c r="C749" s="23" t="s">
        <v>87</v>
      </c>
      <c r="D749" t="s">
        <v>88</v>
      </c>
      <c r="E749" t="s">
        <v>89</v>
      </c>
      <c r="F749" t="s">
        <v>90</v>
      </c>
      <c r="G749" t="s">
        <v>91</v>
      </c>
      <c r="H749" s="23" t="s">
        <v>92</v>
      </c>
      <c r="I749" s="23" t="s">
        <v>119</v>
      </c>
      <c r="J749" t="s">
        <v>5304</v>
      </c>
      <c r="K749" s="23" t="s">
        <v>95</v>
      </c>
      <c r="L749" s="20" t="s">
        <v>121</v>
      </c>
      <c r="M749" s="28" t="s">
        <v>5305</v>
      </c>
      <c r="N749" s="23"/>
      <c r="O749" s="23" t="s">
        <v>98</v>
      </c>
      <c r="P749" s="20" t="s">
        <v>169</v>
      </c>
      <c r="Q749" s="20" t="s">
        <v>100</v>
      </c>
      <c r="R749" t="s">
        <v>5306</v>
      </c>
      <c r="S749" t="s">
        <v>5307</v>
      </c>
      <c r="T749" t="s">
        <v>5308</v>
      </c>
      <c r="U749" s="29">
        <v>65000000</v>
      </c>
      <c r="V749" s="29">
        <v>65000000</v>
      </c>
      <c r="W749" s="60">
        <v>6500000</v>
      </c>
      <c r="X749" s="60">
        <v>0</v>
      </c>
      <c r="Y749" s="23" t="s">
        <v>104</v>
      </c>
      <c r="Z749" t="s">
        <v>98</v>
      </c>
      <c r="AA749" t="s">
        <v>105</v>
      </c>
      <c r="AB749" s="30">
        <f>+Tabla3[[#This Row],[VALOR DEL CONTRATO
(EN NUMEROS)]]-Tabla3[[#This Row],[VALOR RECURSOS (MADS/FONAM)]]</f>
        <v>0</v>
      </c>
      <c r="AC749" s="30"/>
      <c r="AD749" s="30"/>
      <c r="AE749" s="24">
        <v>3924</v>
      </c>
      <c r="AF749" s="61">
        <v>45294</v>
      </c>
      <c r="AG749">
        <v>113924</v>
      </c>
      <c r="AH749" s="53">
        <v>45344</v>
      </c>
      <c r="AI749" s="32" t="s">
        <v>106</v>
      </c>
      <c r="AJ749" t="s">
        <v>173</v>
      </c>
      <c r="AK749" s="33"/>
      <c r="AL749" t="s">
        <v>98</v>
      </c>
      <c r="AM749" s="26">
        <v>45342</v>
      </c>
      <c r="AN749" s="23" t="s">
        <v>108</v>
      </c>
      <c r="AO749" s="23" t="s">
        <v>108</v>
      </c>
      <c r="AP749" t="s">
        <v>109</v>
      </c>
      <c r="AQ749" t="s">
        <v>1753</v>
      </c>
      <c r="AR749" t="s">
        <v>364</v>
      </c>
      <c r="AS749" t="s">
        <v>100</v>
      </c>
      <c r="AT749" s="23">
        <v>80111600</v>
      </c>
      <c r="AU749" s="55" t="s">
        <v>5309</v>
      </c>
      <c r="AV749" s="23" t="s">
        <v>113</v>
      </c>
      <c r="AW749" s="20" t="s">
        <v>114</v>
      </c>
      <c r="AX749" s="53">
        <v>45343</v>
      </c>
      <c r="AY749" s="23" t="s">
        <v>115</v>
      </c>
      <c r="AZ749" s="53">
        <v>45343</v>
      </c>
      <c r="BA749" s="26">
        <v>45344</v>
      </c>
      <c r="BB749" s="62">
        <v>45647</v>
      </c>
      <c r="BC749" s="35">
        <f>+Tabla3[[#This Row],[FECHA TERMINACION
(INICIAL)]]-Tabla3[[#This Row],[FECHA INICIO]]</f>
        <v>303</v>
      </c>
      <c r="BD749" s="65">
        <f>+Tabla3[[#This Row],[PLAZO DE EJECUCIÓN EN DÍAS (INICIAL)]]/30</f>
        <v>10.1</v>
      </c>
      <c r="BE749" t="s">
        <v>4010</v>
      </c>
      <c r="BF749" s="29">
        <f>+[1]BD_2!E753</f>
        <v>0</v>
      </c>
      <c r="BG749" s="29">
        <f>[1]BD_2!BA753</f>
        <v>0</v>
      </c>
      <c r="BH749" s="23">
        <f>[1]BD_2!CF753</f>
        <v>0</v>
      </c>
      <c r="BI749" s="23">
        <f>+COUNTIF(Tabla3[[#This Row],[VALOR REDUCIDO]:[TOTAL TIEMPO PRORROGADO EN DÍAS
]],"&lt;&gt;0")</f>
        <v>0</v>
      </c>
      <c r="BJ749" s="23" t="str">
        <f>+[1]BD_2!CG753</f>
        <v>2 NO</v>
      </c>
      <c r="BK749" s="26" t="str">
        <f>[1]BD_2!CL753</f>
        <v>2 NO</v>
      </c>
      <c r="BL749" s="23" t="s">
        <v>98</v>
      </c>
      <c r="BM749">
        <f t="shared" si="59"/>
        <v>303</v>
      </c>
      <c r="BN749" s="36">
        <f t="shared" si="60"/>
        <v>45344</v>
      </c>
      <c r="BO749" s="36">
        <f t="shared" si="61"/>
        <v>45647</v>
      </c>
      <c r="BP749" s="37" t="e">
        <f>IF(((#REF!-$BN749)/($BO749-$BN749))&gt;=100%,100%,((#REF!-$BN749)/($BO749-$BN749)))</f>
        <v>#REF!</v>
      </c>
      <c r="BQ749" s="29">
        <f t="shared" si="57"/>
        <v>65000000</v>
      </c>
      <c r="BR749" s="23" t="e">
        <f>+IF(BK749="1 SI","FINALIZADO",IF($BO749&lt;=#REF!,"FINALIZADO","EJECUCIÓN"))</f>
        <v>#REF!</v>
      </c>
      <c r="BS749" s="23">
        <v>65000000</v>
      </c>
      <c r="BT749" s="23">
        <f>+Tabla3[[#This Row],[VALOR TOTAL DE CONTRATO (ANTES DE LIQUIDACIÓN - LIBERACIÓN DE SALDOS)]]-Tabla3[[#This Row],[RECURSO TOTALES DESEMBOLSADOS]]</f>
        <v>0</v>
      </c>
      <c r="BU749" s="66"/>
      <c r="BW749" s="23" t="s">
        <v>98</v>
      </c>
      <c r="BX749" s="23" t="str">
        <f t="shared" si="58"/>
        <v>febrero</v>
      </c>
      <c r="BY749" s="23" t="s">
        <v>113</v>
      </c>
      <c r="BZ749" s="23" t="s">
        <v>113</v>
      </c>
      <c r="CA749" s="23" t="s">
        <v>113</v>
      </c>
      <c r="CB749" t="s">
        <v>117</v>
      </c>
      <c r="CC749" t="s">
        <v>118</v>
      </c>
    </row>
    <row r="750" spans="1:81" x14ac:dyDescent="0.25">
      <c r="A750" s="23">
        <v>2024</v>
      </c>
      <c r="B750" s="25">
        <v>710</v>
      </c>
      <c r="C750" s="23" t="s">
        <v>87</v>
      </c>
      <c r="D750" t="s">
        <v>88</v>
      </c>
      <c r="E750" t="s">
        <v>89</v>
      </c>
      <c r="F750" t="s">
        <v>90</v>
      </c>
      <c r="G750" t="s">
        <v>91</v>
      </c>
      <c r="H750" s="23" t="s">
        <v>92</v>
      </c>
      <c r="I750" s="23" t="s">
        <v>119</v>
      </c>
      <c r="J750" t="s">
        <v>5310</v>
      </c>
      <c r="K750" s="23" t="s">
        <v>95</v>
      </c>
      <c r="L750" s="20" t="s">
        <v>1550</v>
      </c>
      <c r="M750" s="28" t="s">
        <v>5311</v>
      </c>
      <c r="N750" s="23"/>
      <c r="O750" s="23" t="s">
        <v>98</v>
      </c>
      <c r="P750" s="20" t="s">
        <v>693</v>
      </c>
      <c r="Q750" s="20" t="s">
        <v>693</v>
      </c>
      <c r="R750" t="s">
        <v>5312</v>
      </c>
      <c r="S750" t="s">
        <v>5313</v>
      </c>
      <c r="T750" t="s">
        <v>5314</v>
      </c>
      <c r="U750" s="29">
        <v>81375000</v>
      </c>
      <c r="V750" s="29">
        <v>81375000</v>
      </c>
      <c r="W750" s="60">
        <v>8137500</v>
      </c>
      <c r="X750" s="60">
        <v>0</v>
      </c>
      <c r="Y750" s="23" t="s">
        <v>104</v>
      </c>
      <c r="Z750" t="s">
        <v>98</v>
      </c>
      <c r="AA750" t="s">
        <v>105</v>
      </c>
      <c r="AB750" s="30">
        <f>+Tabla3[[#This Row],[VALOR DEL CONTRATO
(EN NUMEROS)]]-Tabla3[[#This Row],[VALOR RECURSOS (MADS/FONAM)]]</f>
        <v>0</v>
      </c>
      <c r="AC750" s="30"/>
      <c r="AD750" s="30"/>
      <c r="AE750" s="24">
        <v>2124</v>
      </c>
      <c r="AF750" s="61">
        <v>45294</v>
      </c>
      <c r="AG750">
        <v>111024</v>
      </c>
      <c r="AH750" s="53">
        <v>45343</v>
      </c>
      <c r="AI750" s="32" t="s">
        <v>106</v>
      </c>
      <c r="AJ750" t="s">
        <v>1372</v>
      </c>
      <c r="AK750" s="33"/>
      <c r="AL750" t="s">
        <v>98</v>
      </c>
      <c r="AM750" s="26">
        <v>45341</v>
      </c>
      <c r="AN750" s="23" t="s">
        <v>108</v>
      </c>
      <c r="AO750" s="23" t="s">
        <v>108</v>
      </c>
      <c r="AP750" t="s">
        <v>109</v>
      </c>
      <c r="AQ750" t="s">
        <v>698</v>
      </c>
      <c r="AR750" t="s">
        <v>699</v>
      </c>
      <c r="AS750" t="s">
        <v>700</v>
      </c>
      <c r="AT750" s="23">
        <v>80111600</v>
      </c>
      <c r="AU750" s="20" t="s">
        <v>5315</v>
      </c>
      <c r="AV750" s="23" t="s">
        <v>113</v>
      </c>
      <c r="AW750" s="20" t="s">
        <v>114</v>
      </c>
      <c r="AX750" s="53">
        <v>45341</v>
      </c>
      <c r="AY750" s="23" t="s">
        <v>115</v>
      </c>
      <c r="AZ750" s="53">
        <v>45341</v>
      </c>
      <c r="BA750" s="26">
        <v>45343</v>
      </c>
      <c r="BB750" s="62">
        <v>45646</v>
      </c>
      <c r="BC750" s="35">
        <f>+Tabla3[[#This Row],[FECHA TERMINACION
(INICIAL)]]-Tabla3[[#This Row],[FECHA INICIO]]</f>
        <v>303</v>
      </c>
      <c r="BD750" s="65">
        <f>+Tabla3[[#This Row],[PLAZO DE EJECUCIÓN EN DÍAS (INICIAL)]]/30</f>
        <v>10.1</v>
      </c>
      <c r="BE750" t="s">
        <v>1700</v>
      </c>
      <c r="BF750" s="29">
        <f>+[1]BD_2!E754</f>
        <v>0</v>
      </c>
      <c r="BG750" s="29">
        <f>[1]BD_2!BA754</f>
        <v>0</v>
      </c>
      <c r="BH750" s="23">
        <f>[1]BD_2!CF754</f>
        <v>0</v>
      </c>
      <c r="BI750" s="23">
        <f>+COUNTIF(Tabla3[[#This Row],[VALOR REDUCIDO]:[TOTAL TIEMPO PRORROGADO EN DÍAS
]],"&lt;&gt;0")</f>
        <v>0</v>
      </c>
      <c r="BJ750" s="23" t="str">
        <f>+[1]BD_2!CG754</f>
        <v>2 NO</v>
      </c>
      <c r="BK750" s="26" t="str">
        <f>[1]BD_2!CL754</f>
        <v>2 NO</v>
      </c>
      <c r="BL750" s="23" t="s">
        <v>98</v>
      </c>
      <c r="BM750">
        <f t="shared" si="59"/>
        <v>303</v>
      </c>
      <c r="BN750" s="36">
        <f t="shared" si="60"/>
        <v>45343</v>
      </c>
      <c r="BO750" s="36">
        <f t="shared" si="61"/>
        <v>45646</v>
      </c>
      <c r="BP750" s="37" t="e">
        <f>IF(((#REF!-$BN750)/($BO750-$BN750))&gt;=100%,100%,((#REF!-$BN750)/($BO750-$BN750)))</f>
        <v>#REF!</v>
      </c>
      <c r="BQ750" s="29">
        <f t="shared" si="57"/>
        <v>81375000</v>
      </c>
      <c r="BR750" s="23" t="e">
        <f>+IF(BK750="1 SI","FINALIZADO",IF($BO750&lt;=#REF!,"FINALIZADO","EJECUCIÓN"))</f>
        <v>#REF!</v>
      </c>
      <c r="BS750" s="23">
        <v>81375000</v>
      </c>
      <c r="BT750" s="23">
        <f>+Tabla3[[#This Row],[VALOR TOTAL DE CONTRATO (ANTES DE LIQUIDACIÓN - LIBERACIÓN DE SALDOS)]]-Tabla3[[#This Row],[RECURSO TOTALES DESEMBOLSADOS]]</f>
        <v>0</v>
      </c>
      <c r="BU750" s="66"/>
      <c r="BW750" s="23" t="s">
        <v>98</v>
      </c>
      <c r="BX750" s="23" t="str">
        <f t="shared" si="58"/>
        <v>febrero</v>
      </c>
      <c r="BY750" s="23" t="s">
        <v>113</v>
      </c>
      <c r="BZ750" s="23" t="s">
        <v>113</v>
      </c>
      <c r="CA750" s="23" t="s">
        <v>113</v>
      </c>
      <c r="CB750" t="s">
        <v>117</v>
      </c>
      <c r="CC750" t="s">
        <v>118</v>
      </c>
    </row>
    <row r="751" spans="1:81" x14ac:dyDescent="0.25">
      <c r="A751" s="23">
        <v>2024</v>
      </c>
      <c r="B751" s="25">
        <v>711</v>
      </c>
      <c r="C751" s="23" t="s">
        <v>87</v>
      </c>
      <c r="D751" t="s">
        <v>88</v>
      </c>
      <c r="E751" t="s">
        <v>89</v>
      </c>
      <c r="F751" t="s">
        <v>90</v>
      </c>
      <c r="G751" t="s">
        <v>91</v>
      </c>
      <c r="H751" s="23" t="s">
        <v>92</v>
      </c>
      <c r="I751" s="23" t="s">
        <v>119</v>
      </c>
      <c r="J751" t="s">
        <v>5316</v>
      </c>
      <c r="K751" s="23" t="s">
        <v>95</v>
      </c>
      <c r="L751" s="20" t="s">
        <v>1585</v>
      </c>
      <c r="M751" s="28" t="s">
        <v>5317</v>
      </c>
      <c r="N751" s="23"/>
      <c r="O751" s="23" t="s">
        <v>98</v>
      </c>
      <c r="P751" s="20" t="s">
        <v>538</v>
      </c>
      <c r="Q751" s="20" t="s">
        <v>538</v>
      </c>
      <c r="R751" t="s">
        <v>5318</v>
      </c>
      <c r="S751" t="s">
        <v>5319</v>
      </c>
      <c r="T751" t="s">
        <v>5320</v>
      </c>
      <c r="U751" s="29">
        <v>80340000</v>
      </c>
      <c r="V751" s="29">
        <v>80340000</v>
      </c>
      <c r="W751" s="60">
        <v>8034000</v>
      </c>
      <c r="X751" s="60">
        <v>0</v>
      </c>
      <c r="Y751" s="23" t="s">
        <v>104</v>
      </c>
      <c r="Z751" t="s">
        <v>98</v>
      </c>
      <c r="AA751" t="s">
        <v>105</v>
      </c>
      <c r="AB751" s="30">
        <f>+Tabla3[[#This Row],[VALOR DEL CONTRATO
(EN NUMEROS)]]-Tabla3[[#This Row],[VALOR RECURSOS (MADS/FONAM)]]</f>
        <v>0</v>
      </c>
      <c r="AC751" s="30"/>
      <c r="AD751" s="30"/>
      <c r="AE751" s="24">
        <v>5224</v>
      </c>
      <c r="AF751" s="61">
        <v>45295</v>
      </c>
      <c r="AG751">
        <v>108724</v>
      </c>
      <c r="AH751" s="53">
        <v>45342</v>
      </c>
      <c r="AI751" s="32" t="s">
        <v>106</v>
      </c>
      <c r="AJ751" t="s">
        <v>543</v>
      </c>
      <c r="AK751" s="33"/>
      <c r="AL751" t="s">
        <v>98</v>
      </c>
      <c r="AM751" s="26">
        <v>45341</v>
      </c>
      <c r="AN751" s="23" t="s">
        <v>108</v>
      </c>
      <c r="AO751" s="23" t="s">
        <v>108</v>
      </c>
      <c r="AP751" t="s">
        <v>109</v>
      </c>
      <c r="AQ751" t="s">
        <v>1395</v>
      </c>
      <c r="AR751" t="s">
        <v>1396</v>
      </c>
      <c r="AS751" t="s">
        <v>546</v>
      </c>
      <c r="AT751" s="23">
        <v>80111600</v>
      </c>
      <c r="AU751" s="41" t="s">
        <v>5321</v>
      </c>
      <c r="AV751" s="23" t="s">
        <v>113</v>
      </c>
      <c r="AW751" s="20" t="s">
        <v>114</v>
      </c>
      <c r="AX751" s="53">
        <v>45341</v>
      </c>
      <c r="AY751" s="23" t="s">
        <v>115</v>
      </c>
      <c r="AZ751" s="53">
        <v>45341</v>
      </c>
      <c r="BA751" s="26">
        <v>45342</v>
      </c>
      <c r="BB751" s="62">
        <v>45645</v>
      </c>
      <c r="BC751" s="35">
        <f>+Tabla3[[#This Row],[FECHA TERMINACION
(INICIAL)]]-Tabla3[[#This Row],[FECHA INICIO]]</f>
        <v>303</v>
      </c>
      <c r="BD751" s="65">
        <f>+Tabla3[[#This Row],[PLAZO DE EJECUCIÓN EN DÍAS (INICIAL)]]/30</f>
        <v>10.1</v>
      </c>
      <c r="BE751" t="s">
        <v>5322</v>
      </c>
      <c r="BF751" s="29">
        <f>+[1]BD_2!E755</f>
        <v>0</v>
      </c>
      <c r="BG751" s="29">
        <f>[1]BD_2!BA755</f>
        <v>0</v>
      </c>
      <c r="BH751" s="23">
        <f>[1]BD_2!CF755</f>
        <v>0</v>
      </c>
      <c r="BI751" s="23">
        <f>+COUNTIF(Tabla3[[#This Row],[VALOR REDUCIDO]:[TOTAL TIEMPO PRORROGADO EN DÍAS
]],"&lt;&gt;0")</f>
        <v>0</v>
      </c>
      <c r="BJ751" s="23" t="str">
        <f>+[1]BD_2!CG755</f>
        <v>2 NO</v>
      </c>
      <c r="BK751" s="26" t="str">
        <f>[1]BD_2!CL755</f>
        <v>2 NO</v>
      </c>
      <c r="BL751" s="23" t="s">
        <v>98</v>
      </c>
      <c r="BM751">
        <f t="shared" si="59"/>
        <v>303</v>
      </c>
      <c r="BN751" s="36">
        <f t="shared" si="60"/>
        <v>45342</v>
      </c>
      <c r="BO751" s="36">
        <f t="shared" si="61"/>
        <v>45645</v>
      </c>
      <c r="BP751" s="37" t="e">
        <f>IF(((#REF!-$BN751)/($BO751-$BN751))&gt;=100%,100%,((#REF!-$BN751)/($BO751-$BN751)))</f>
        <v>#REF!</v>
      </c>
      <c r="BQ751" s="29">
        <f t="shared" si="57"/>
        <v>80340000</v>
      </c>
      <c r="BR751" s="23" t="e">
        <f>+IF(BK751="1 SI","FINALIZADO",IF($BO751&lt;=#REF!,"FINALIZADO","EJECUCIÓN"))</f>
        <v>#REF!</v>
      </c>
      <c r="BS751" s="23">
        <v>80340000</v>
      </c>
      <c r="BT751" s="23">
        <f>+Tabla3[[#This Row],[VALOR TOTAL DE CONTRATO (ANTES DE LIQUIDACIÓN - LIBERACIÓN DE SALDOS)]]-Tabla3[[#This Row],[RECURSO TOTALES DESEMBOLSADOS]]</f>
        <v>0</v>
      </c>
      <c r="BU751" s="66"/>
      <c r="BW751" s="23" t="s">
        <v>98</v>
      </c>
      <c r="BX751" s="23" t="str">
        <f t="shared" si="58"/>
        <v>febrero</v>
      </c>
      <c r="BY751" s="23" t="s">
        <v>113</v>
      </c>
      <c r="BZ751" s="23" t="s">
        <v>113</v>
      </c>
      <c r="CA751" s="23" t="s">
        <v>113</v>
      </c>
      <c r="CB751" t="s">
        <v>117</v>
      </c>
      <c r="CC751" t="s">
        <v>118</v>
      </c>
    </row>
    <row r="752" spans="1:81" x14ac:dyDescent="0.25">
      <c r="A752" s="23">
        <v>2024</v>
      </c>
      <c r="B752" s="25">
        <v>712</v>
      </c>
      <c r="C752" s="23" t="s">
        <v>87</v>
      </c>
      <c r="D752" t="s">
        <v>88</v>
      </c>
      <c r="E752" t="s">
        <v>89</v>
      </c>
      <c r="F752" t="s">
        <v>90</v>
      </c>
      <c r="G752" t="s">
        <v>91</v>
      </c>
      <c r="H752" s="23" t="s">
        <v>92</v>
      </c>
      <c r="I752" s="23" t="s">
        <v>119</v>
      </c>
      <c r="J752" t="s">
        <v>5323</v>
      </c>
      <c r="K752" s="23" t="s">
        <v>95</v>
      </c>
      <c r="L752" s="20" t="s">
        <v>358</v>
      </c>
      <c r="M752" s="28" t="s">
        <v>5324</v>
      </c>
      <c r="N752" s="23"/>
      <c r="O752" s="23" t="s">
        <v>98</v>
      </c>
      <c r="P752" s="20" t="s">
        <v>693</v>
      </c>
      <c r="Q752" s="20" t="s">
        <v>693</v>
      </c>
      <c r="R752" t="s">
        <v>3052</v>
      </c>
      <c r="S752" t="s">
        <v>5325</v>
      </c>
      <c r="T752" t="s">
        <v>5326</v>
      </c>
      <c r="U752" s="29">
        <v>55000000</v>
      </c>
      <c r="V752" s="29">
        <v>55000000</v>
      </c>
      <c r="W752" s="60">
        <v>5500000</v>
      </c>
      <c r="X752" s="60">
        <v>0</v>
      </c>
      <c r="Y752" s="23" t="s">
        <v>104</v>
      </c>
      <c r="Z752" t="s">
        <v>98</v>
      </c>
      <c r="AA752" t="s">
        <v>105</v>
      </c>
      <c r="AB752" s="30">
        <f>+Tabla3[[#This Row],[VALOR DEL CONTRATO
(EN NUMEROS)]]-Tabla3[[#This Row],[VALOR RECURSOS (MADS/FONAM)]]</f>
        <v>0</v>
      </c>
      <c r="AC752" s="30"/>
      <c r="AD752" s="30"/>
      <c r="AE752" s="24">
        <v>3524</v>
      </c>
      <c r="AF752" s="61">
        <v>45294</v>
      </c>
      <c r="AG752">
        <v>120124</v>
      </c>
      <c r="AH752" s="53">
        <v>45348</v>
      </c>
      <c r="AI752" s="32" t="s">
        <v>106</v>
      </c>
      <c r="AJ752" t="s">
        <v>697</v>
      </c>
      <c r="AK752" s="33"/>
      <c r="AL752" t="s">
        <v>98</v>
      </c>
      <c r="AM752" s="26">
        <v>45342</v>
      </c>
      <c r="AN752" s="23" t="s">
        <v>108</v>
      </c>
      <c r="AO752" s="23" t="s">
        <v>108</v>
      </c>
      <c r="AP752" t="s">
        <v>109</v>
      </c>
      <c r="AQ752" t="s">
        <v>1528</v>
      </c>
      <c r="AR752" t="s">
        <v>1529</v>
      </c>
      <c r="AS752" t="s">
        <v>700</v>
      </c>
      <c r="AT752" s="23">
        <v>80111600</v>
      </c>
      <c r="AU752" s="20" t="s">
        <v>5327</v>
      </c>
      <c r="AV752" s="23" t="s">
        <v>113</v>
      </c>
      <c r="AW752" s="20" t="s">
        <v>114</v>
      </c>
      <c r="AX752" s="53">
        <v>45343</v>
      </c>
      <c r="AY752" s="23" t="s">
        <v>115</v>
      </c>
      <c r="AZ752" s="53">
        <v>45343</v>
      </c>
      <c r="BA752" s="26">
        <v>45348</v>
      </c>
      <c r="BB752" s="62">
        <v>45651</v>
      </c>
      <c r="BC752" s="35">
        <f>+Tabla3[[#This Row],[FECHA TERMINACION
(INICIAL)]]-Tabla3[[#This Row],[FECHA INICIO]]</f>
        <v>303</v>
      </c>
      <c r="BD752" s="65">
        <f>+Tabla3[[#This Row],[PLAZO DE EJECUCIÓN EN DÍAS (INICIAL)]]/30</f>
        <v>10.1</v>
      </c>
      <c r="BE752" t="s">
        <v>5328</v>
      </c>
      <c r="BF752" s="29">
        <f>+[1]BD_2!E756</f>
        <v>0</v>
      </c>
      <c r="BG752" s="29">
        <f>[1]BD_2!BA756</f>
        <v>0</v>
      </c>
      <c r="BH752" s="23">
        <f>[1]BD_2!CF756</f>
        <v>0</v>
      </c>
      <c r="BI752" s="23">
        <f>+COUNTIF(Tabla3[[#This Row],[VALOR REDUCIDO]:[TOTAL TIEMPO PRORROGADO EN DÍAS
]],"&lt;&gt;0")</f>
        <v>0</v>
      </c>
      <c r="BJ752" s="23" t="str">
        <f>+[1]BD_2!CG756</f>
        <v>2 NO</v>
      </c>
      <c r="BK752" s="26" t="str">
        <f>[1]BD_2!CL756</f>
        <v>2 NO</v>
      </c>
      <c r="BL752" s="23" t="s">
        <v>98</v>
      </c>
      <c r="BM752">
        <f t="shared" si="59"/>
        <v>303</v>
      </c>
      <c r="BN752" s="36">
        <f t="shared" si="60"/>
        <v>45348</v>
      </c>
      <c r="BO752" s="36">
        <f t="shared" si="61"/>
        <v>45651</v>
      </c>
      <c r="BP752" s="37" t="e">
        <f>IF(((#REF!-$BN752)/($BO752-$BN752))&gt;=100%,100%,((#REF!-$BN752)/($BO752-$BN752)))</f>
        <v>#REF!</v>
      </c>
      <c r="BQ752" s="29">
        <f t="shared" ref="BQ752:BQ815" si="62">$V752+$BG752-$BF752</f>
        <v>55000000</v>
      </c>
      <c r="BR752" s="23" t="e">
        <f>+IF(BK752="1 SI","FINALIZADO",IF($BO752&lt;=#REF!,"FINALIZADO","EJECUCIÓN"))</f>
        <v>#REF!</v>
      </c>
      <c r="BS752" s="23">
        <v>55000000</v>
      </c>
      <c r="BT752" s="23">
        <f>+Tabla3[[#This Row],[VALOR TOTAL DE CONTRATO (ANTES DE LIQUIDACIÓN - LIBERACIÓN DE SALDOS)]]-Tabla3[[#This Row],[RECURSO TOTALES DESEMBOLSADOS]]</f>
        <v>0</v>
      </c>
      <c r="BU752" s="66"/>
      <c r="BW752" s="23" t="s">
        <v>98</v>
      </c>
      <c r="BX752" s="23" t="str">
        <f t="shared" si="58"/>
        <v>febrero</v>
      </c>
      <c r="BY752" s="23" t="s">
        <v>113</v>
      </c>
      <c r="BZ752" s="23" t="s">
        <v>113</v>
      </c>
      <c r="CA752" s="23" t="s">
        <v>113</v>
      </c>
      <c r="CB752" t="s">
        <v>117</v>
      </c>
      <c r="CC752" t="s">
        <v>118</v>
      </c>
    </row>
    <row r="753" spans="1:81" x14ac:dyDescent="0.25">
      <c r="A753" s="23">
        <v>2024</v>
      </c>
      <c r="B753" s="25">
        <v>713</v>
      </c>
      <c r="C753" s="23" t="s">
        <v>87</v>
      </c>
      <c r="D753" t="s">
        <v>88</v>
      </c>
      <c r="E753" t="s">
        <v>89</v>
      </c>
      <c r="F753" t="s">
        <v>90</v>
      </c>
      <c r="G753" t="s">
        <v>91</v>
      </c>
      <c r="H753" s="23" t="s">
        <v>92</v>
      </c>
      <c r="I753" s="23" t="s">
        <v>93</v>
      </c>
      <c r="J753" t="s">
        <v>5329</v>
      </c>
      <c r="K753" s="23" t="s">
        <v>95</v>
      </c>
      <c r="L753" s="20" t="s">
        <v>96</v>
      </c>
      <c r="M753" s="28" t="s">
        <v>5330</v>
      </c>
      <c r="N753" s="23"/>
      <c r="O753" s="23" t="s">
        <v>98</v>
      </c>
      <c r="P753" s="20" t="s">
        <v>693</v>
      </c>
      <c r="Q753" s="20" t="s">
        <v>693</v>
      </c>
      <c r="R753" t="s">
        <v>5331</v>
      </c>
      <c r="S753" t="s">
        <v>5332</v>
      </c>
      <c r="T753" t="s">
        <v>5333</v>
      </c>
      <c r="U753" s="29">
        <v>31584000</v>
      </c>
      <c r="V753" s="29">
        <v>31584000</v>
      </c>
      <c r="W753" s="60">
        <v>3158400</v>
      </c>
      <c r="X753" s="60">
        <v>0</v>
      </c>
      <c r="Y753" s="23" t="s">
        <v>104</v>
      </c>
      <c r="Z753" t="s">
        <v>98</v>
      </c>
      <c r="AA753" t="s">
        <v>105</v>
      </c>
      <c r="AB753" s="30">
        <f>+Tabla3[[#This Row],[VALOR DEL CONTRATO
(EN NUMEROS)]]-Tabla3[[#This Row],[VALOR RECURSOS (MADS/FONAM)]]</f>
        <v>0</v>
      </c>
      <c r="AC753" s="30"/>
      <c r="AD753" s="30"/>
      <c r="AE753" s="24">
        <v>2124</v>
      </c>
      <c r="AF753" s="61">
        <v>45294</v>
      </c>
      <c r="AG753">
        <v>114724</v>
      </c>
      <c r="AH753" s="53">
        <v>45344</v>
      </c>
      <c r="AI753" s="32" t="s">
        <v>106</v>
      </c>
      <c r="AJ753" t="s">
        <v>1372</v>
      </c>
      <c r="AK753" s="33"/>
      <c r="AL753" t="s">
        <v>98</v>
      </c>
      <c r="AM753" s="26">
        <v>45342</v>
      </c>
      <c r="AN753" s="23" t="s">
        <v>108</v>
      </c>
      <c r="AO753" s="23" t="s">
        <v>108</v>
      </c>
      <c r="AP753" t="s">
        <v>109</v>
      </c>
      <c r="AQ753" t="s">
        <v>698</v>
      </c>
      <c r="AR753" t="s">
        <v>699</v>
      </c>
      <c r="AS753" t="s">
        <v>700</v>
      </c>
      <c r="AT753" s="23">
        <v>80111600</v>
      </c>
      <c r="AU753" s="20" t="s">
        <v>5334</v>
      </c>
      <c r="AV753" s="23" t="s">
        <v>113</v>
      </c>
      <c r="AW753" s="20" t="s">
        <v>114</v>
      </c>
      <c r="AX753" s="53">
        <v>45342</v>
      </c>
      <c r="AY753" s="23" t="s">
        <v>115</v>
      </c>
      <c r="AZ753" s="53">
        <v>45342</v>
      </c>
      <c r="BA753" s="26">
        <v>45344</v>
      </c>
      <c r="BB753" s="62">
        <v>45647</v>
      </c>
      <c r="BC753" s="35">
        <f>+Tabla3[[#This Row],[FECHA TERMINACION
(INICIAL)]]-Tabla3[[#This Row],[FECHA INICIO]]</f>
        <v>303</v>
      </c>
      <c r="BD753" s="65">
        <f>+Tabla3[[#This Row],[PLAZO DE EJECUCIÓN EN DÍAS (INICIAL)]]/30</f>
        <v>10.1</v>
      </c>
      <c r="BE753" t="s">
        <v>5335</v>
      </c>
      <c r="BF753" s="29">
        <f>+[1]BD_2!E757</f>
        <v>0</v>
      </c>
      <c r="BG753" s="29">
        <f>[1]BD_2!BA757</f>
        <v>0</v>
      </c>
      <c r="BH753" s="23">
        <f>[1]BD_2!CF757</f>
        <v>0</v>
      </c>
      <c r="BI753" s="23">
        <f>+COUNTIF(Tabla3[[#This Row],[VALOR REDUCIDO]:[TOTAL TIEMPO PRORROGADO EN DÍAS
]],"&lt;&gt;0")</f>
        <v>0</v>
      </c>
      <c r="BJ753" s="23" t="str">
        <f>+[1]BD_2!CG757</f>
        <v>2 NO</v>
      </c>
      <c r="BK753" s="26" t="str">
        <f>[1]BD_2!CL757</f>
        <v>1 SI</v>
      </c>
      <c r="BL753" s="23" t="s">
        <v>98</v>
      </c>
      <c r="BM753">
        <f t="shared" si="59"/>
        <v>303</v>
      </c>
      <c r="BN753" s="36">
        <f t="shared" si="60"/>
        <v>45344</v>
      </c>
      <c r="BO753" s="36">
        <f t="shared" si="61"/>
        <v>45647</v>
      </c>
      <c r="BP753" s="37" t="e">
        <f>IF(((#REF!-$BN753)/($BO753-$BN753))&gt;=100%,100%,((#REF!-$BN753)/($BO753-$BN753)))</f>
        <v>#REF!</v>
      </c>
      <c r="BQ753" s="29">
        <f t="shared" si="62"/>
        <v>31584000</v>
      </c>
      <c r="BR753" s="23" t="str">
        <f>+IF(BK753="1 SI","FINALIZADO",IF($BO753&lt;=#REF!,"FINALIZADO","EJECUCIÓN"))</f>
        <v>FINALIZADO</v>
      </c>
      <c r="BS753" s="23">
        <v>16739520</v>
      </c>
      <c r="BT753" s="23">
        <f>+Tabla3[[#This Row],[VALOR TOTAL DE CONTRATO (ANTES DE LIQUIDACIÓN - LIBERACIÓN DE SALDOS)]]-Tabla3[[#This Row],[RECURSO TOTALES DESEMBOLSADOS]]</f>
        <v>14844480</v>
      </c>
      <c r="BU753" s="66"/>
      <c r="BW753" s="23" t="s">
        <v>98</v>
      </c>
      <c r="BX753" s="23" t="str">
        <f t="shared" si="58"/>
        <v>febrero</v>
      </c>
      <c r="BY753" s="23" t="s">
        <v>113</v>
      </c>
      <c r="BZ753" s="23" t="s">
        <v>113</v>
      </c>
      <c r="CA753" s="23" t="s">
        <v>113</v>
      </c>
      <c r="CB753" t="s">
        <v>117</v>
      </c>
      <c r="CC753" t="s">
        <v>118</v>
      </c>
    </row>
    <row r="754" spans="1:81" x14ac:dyDescent="0.25">
      <c r="A754" s="23">
        <v>2024</v>
      </c>
      <c r="B754" s="25">
        <v>714</v>
      </c>
      <c r="C754" s="23" t="s">
        <v>87</v>
      </c>
      <c r="D754" t="s">
        <v>88</v>
      </c>
      <c r="E754" t="s">
        <v>89</v>
      </c>
      <c r="F754" t="s">
        <v>90</v>
      </c>
      <c r="G754" t="s">
        <v>91</v>
      </c>
      <c r="H754" s="23" t="s">
        <v>92</v>
      </c>
      <c r="I754" s="23" t="s">
        <v>119</v>
      </c>
      <c r="J754" t="s">
        <v>5336</v>
      </c>
      <c r="K754" s="23" t="s">
        <v>95</v>
      </c>
      <c r="L754" s="20" t="s">
        <v>2096</v>
      </c>
      <c r="M754" s="28" t="s">
        <v>5337</v>
      </c>
      <c r="N754" s="23"/>
      <c r="O754" s="23" t="s">
        <v>98</v>
      </c>
      <c r="P754" s="20" t="s">
        <v>693</v>
      </c>
      <c r="Q754" s="20" t="s">
        <v>693</v>
      </c>
      <c r="R754" t="s">
        <v>5338</v>
      </c>
      <c r="S754" t="s">
        <v>5339</v>
      </c>
      <c r="T754" t="s">
        <v>5340</v>
      </c>
      <c r="U754" s="29">
        <v>70783333</v>
      </c>
      <c r="V754" s="29">
        <v>70783333</v>
      </c>
      <c r="W754" s="60">
        <v>6850000</v>
      </c>
      <c r="X754" s="60">
        <v>0</v>
      </c>
      <c r="Y754" s="23" t="s">
        <v>104</v>
      </c>
      <c r="Z754" t="s">
        <v>98</v>
      </c>
      <c r="AA754" t="s">
        <v>105</v>
      </c>
      <c r="AB754" s="30">
        <f>+Tabla3[[#This Row],[VALOR DEL CONTRATO
(EN NUMEROS)]]-Tabla3[[#This Row],[VALOR RECURSOS (MADS/FONAM)]]</f>
        <v>0</v>
      </c>
      <c r="AC754" s="30"/>
      <c r="AD754" s="30"/>
      <c r="AE754" s="24">
        <v>2624</v>
      </c>
      <c r="AF754" s="61">
        <v>45294</v>
      </c>
      <c r="AG754">
        <v>116923</v>
      </c>
      <c r="AH754" s="53">
        <v>45345</v>
      </c>
      <c r="AI754" s="32" t="s">
        <v>106</v>
      </c>
      <c r="AJ754" t="s">
        <v>2030</v>
      </c>
      <c r="AK754" s="33"/>
      <c r="AL754" t="s">
        <v>98</v>
      </c>
      <c r="AM754" s="26">
        <v>45342</v>
      </c>
      <c r="AN754" s="23" t="s">
        <v>108</v>
      </c>
      <c r="AO754" s="23" t="s">
        <v>108</v>
      </c>
      <c r="AP754" t="s">
        <v>109</v>
      </c>
      <c r="AQ754" t="s">
        <v>2281</v>
      </c>
      <c r="AR754" t="s">
        <v>2282</v>
      </c>
      <c r="AS754" t="s">
        <v>700</v>
      </c>
      <c r="AT754" s="23">
        <v>80111600</v>
      </c>
      <c r="AU754" s="41" t="s">
        <v>5341</v>
      </c>
      <c r="AV754" s="23" t="s">
        <v>113</v>
      </c>
      <c r="AW754" s="20" t="s">
        <v>114</v>
      </c>
      <c r="AX754" s="26">
        <v>45342</v>
      </c>
      <c r="AY754" s="20" t="s">
        <v>115</v>
      </c>
      <c r="AZ754" s="26">
        <v>45342</v>
      </c>
      <c r="BA754" s="26">
        <v>45345</v>
      </c>
      <c r="BB754" s="62">
        <v>45656</v>
      </c>
      <c r="BC754" s="35">
        <f>+Tabla3[[#This Row],[FECHA TERMINACION
(INICIAL)]]-Tabla3[[#This Row],[FECHA INICIO]]</f>
        <v>311</v>
      </c>
      <c r="BD754" s="65">
        <f>+Tabla3[[#This Row],[PLAZO DE EJECUCIÓN EN DÍAS (INICIAL)]]/30</f>
        <v>10.366666666666667</v>
      </c>
      <c r="BE754" t="s">
        <v>5342</v>
      </c>
      <c r="BF754" s="29">
        <f>+[1]BD_2!E758</f>
        <v>0</v>
      </c>
      <c r="BG754" s="29">
        <f>[1]BD_2!BA758</f>
        <v>0</v>
      </c>
      <c r="BH754" s="23">
        <f>[1]BD_2!CF758</f>
        <v>0</v>
      </c>
      <c r="BI754" s="23">
        <f>+COUNTIF(Tabla3[[#This Row],[VALOR REDUCIDO]:[TOTAL TIEMPO PRORROGADO EN DÍAS
]],"&lt;&gt;0")</f>
        <v>0</v>
      </c>
      <c r="BJ754" s="23" t="str">
        <f>+[1]BD_2!CG758</f>
        <v>2 NO</v>
      </c>
      <c r="BK754" s="26" t="str">
        <f>[1]BD_2!CL758</f>
        <v>2 NO</v>
      </c>
      <c r="BL754" s="23" t="s">
        <v>98</v>
      </c>
      <c r="BM754">
        <f t="shared" si="59"/>
        <v>311</v>
      </c>
      <c r="BN754" s="36">
        <f t="shared" si="60"/>
        <v>45345</v>
      </c>
      <c r="BO754" s="36">
        <f t="shared" si="61"/>
        <v>45656</v>
      </c>
      <c r="BP754" s="37" t="e">
        <f>IF(((#REF!-$BN754)/($BO754-$BN754))&gt;=100%,100%,((#REF!-$BN754)/($BO754-$BN754)))</f>
        <v>#REF!</v>
      </c>
      <c r="BQ754" s="29">
        <f t="shared" si="62"/>
        <v>70783333</v>
      </c>
      <c r="BR754" s="23" t="e">
        <f>+IF(BK754="1 SI","FINALIZADO",IF($BO754&lt;=#REF!,"FINALIZADO","EJECUCIÓN"))</f>
        <v>#REF!</v>
      </c>
      <c r="BS754" s="23">
        <v>70326667</v>
      </c>
      <c r="BT754" s="23">
        <f>+Tabla3[[#This Row],[VALOR TOTAL DE CONTRATO (ANTES DE LIQUIDACIÓN - LIBERACIÓN DE SALDOS)]]-Tabla3[[#This Row],[RECURSO TOTALES DESEMBOLSADOS]]</f>
        <v>456666</v>
      </c>
      <c r="BU754" s="66"/>
      <c r="BW754" s="23" t="s">
        <v>98</v>
      </c>
      <c r="BX754" s="23" t="str">
        <f t="shared" si="58"/>
        <v>febrero</v>
      </c>
      <c r="BY754" s="23" t="s">
        <v>113</v>
      </c>
      <c r="BZ754" s="23" t="s">
        <v>113</v>
      </c>
      <c r="CA754" s="23" t="s">
        <v>113</v>
      </c>
      <c r="CB754" t="s">
        <v>117</v>
      </c>
      <c r="CC754" t="s">
        <v>118</v>
      </c>
    </row>
    <row r="755" spans="1:81" x14ac:dyDescent="0.25">
      <c r="A755" s="23">
        <v>2024</v>
      </c>
      <c r="B755" s="25">
        <v>715</v>
      </c>
      <c r="C755" s="23" t="s">
        <v>87</v>
      </c>
      <c r="D755" t="s">
        <v>88</v>
      </c>
      <c r="E755" t="s">
        <v>89</v>
      </c>
      <c r="F755" t="s">
        <v>90</v>
      </c>
      <c r="G755" t="s">
        <v>91</v>
      </c>
      <c r="H755" s="23" t="s">
        <v>92</v>
      </c>
      <c r="I755" s="23" t="s">
        <v>119</v>
      </c>
      <c r="J755" t="s">
        <v>5343</v>
      </c>
      <c r="K755" s="23" t="s">
        <v>95</v>
      </c>
      <c r="L755" s="20" t="s">
        <v>4897</v>
      </c>
      <c r="M755" s="28" t="s">
        <v>5344</v>
      </c>
      <c r="N755" s="23"/>
      <c r="O755" s="23" t="s">
        <v>98</v>
      </c>
      <c r="P755" s="20" t="s">
        <v>693</v>
      </c>
      <c r="Q755" s="20" t="s">
        <v>693</v>
      </c>
      <c r="R755" t="s">
        <v>5345</v>
      </c>
      <c r="S755" t="s">
        <v>5346</v>
      </c>
      <c r="T755" t="s">
        <v>3012</v>
      </c>
      <c r="U755" s="29">
        <v>99000000</v>
      </c>
      <c r="V755" s="29">
        <v>99000000</v>
      </c>
      <c r="W755" s="60">
        <v>9900000</v>
      </c>
      <c r="X755" s="60">
        <v>0</v>
      </c>
      <c r="Y755" s="23" t="s">
        <v>104</v>
      </c>
      <c r="Z755" t="s">
        <v>98</v>
      </c>
      <c r="AA755" t="s">
        <v>105</v>
      </c>
      <c r="AB755" s="30">
        <f>+Tabla3[[#This Row],[VALOR DEL CONTRATO
(EN NUMEROS)]]-Tabla3[[#This Row],[VALOR RECURSOS (MADS/FONAM)]]</f>
        <v>0</v>
      </c>
      <c r="AC755" s="30"/>
      <c r="AD755" s="30"/>
      <c r="AE755" s="24">
        <v>3524</v>
      </c>
      <c r="AF755" s="61">
        <v>45294</v>
      </c>
      <c r="AG755">
        <v>130724</v>
      </c>
      <c r="AH755" s="53">
        <v>45351</v>
      </c>
      <c r="AI755" s="32" t="s">
        <v>106</v>
      </c>
      <c r="AJ755" t="s">
        <v>697</v>
      </c>
      <c r="AK755" s="33"/>
      <c r="AL755" t="s">
        <v>98</v>
      </c>
      <c r="AM755" s="26">
        <v>45350</v>
      </c>
      <c r="AN755" s="23" t="s">
        <v>108</v>
      </c>
      <c r="AO755" s="23" t="s">
        <v>108</v>
      </c>
      <c r="AP755" t="s">
        <v>109</v>
      </c>
      <c r="AQ755" t="s">
        <v>4981</v>
      </c>
      <c r="AR755" t="s">
        <v>4982</v>
      </c>
      <c r="AS755" t="s">
        <v>4983</v>
      </c>
      <c r="AT755" s="23">
        <v>80111600</v>
      </c>
      <c r="AU755" s="20" t="s">
        <v>5347</v>
      </c>
      <c r="AV755" s="23" t="s">
        <v>113</v>
      </c>
      <c r="AW755" s="20" t="s">
        <v>114</v>
      </c>
      <c r="AX755" s="53">
        <v>45350</v>
      </c>
      <c r="AY755" s="23" t="s">
        <v>115</v>
      </c>
      <c r="AZ755" s="53">
        <v>45350</v>
      </c>
      <c r="BA755" s="26">
        <v>45351</v>
      </c>
      <c r="BB755" s="62">
        <v>45654</v>
      </c>
      <c r="BC755" s="35">
        <f>+Tabla3[[#This Row],[FECHA TERMINACION
(INICIAL)]]-Tabla3[[#This Row],[FECHA INICIO]]</f>
        <v>303</v>
      </c>
      <c r="BD755" s="65">
        <f>+Tabla3[[#This Row],[PLAZO DE EJECUCIÓN EN DÍAS (INICIAL)]]/30</f>
        <v>10.1</v>
      </c>
      <c r="BE755" t="s">
        <v>5348</v>
      </c>
      <c r="BF755" s="29">
        <f>+[1]BD_2!E759</f>
        <v>0</v>
      </c>
      <c r="BG755" s="29">
        <f>[1]BD_2!BA759</f>
        <v>0</v>
      </c>
      <c r="BH755" s="23">
        <f>[1]BD_2!CF759</f>
        <v>0</v>
      </c>
      <c r="BI755" s="23">
        <f>+COUNTIF(Tabla3[[#This Row],[VALOR REDUCIDO]:[TOTAL TIEMPO PRORROGADO EN DÍAS
]],"&lt;&gt;0")</f>
        <v>0</v>
      </c>
      <c r="BJ755" s="23" t="str">
        <f>+[1]BD_2!CG759</f>
        <v>2 NO</v>
      </c>
      <c r="BK755" s="26" t="str">
        <f>[1]BD_2!CL759</f>
        <v>2 NO</v>
      </c>
      <c r="BL755" s="23" t="s">
        <v>98</v>
      </c>
      <c r="BM755">
        <f t="shared" si="59"/>
        <v>303</v>
      </c>
      <c r="BN755" s="36">
        <f t="shared" si="60"/>
        <v>45351</v>
      </c>
      <c r="BO755" s="36">
        <f t="shared" si="61"/>
        <v>45654</v>
      </c>
      <c r="BP755" s="37" t="e">
        <f>IF(((#REF!-$BN755)/($BO755-$BN755))&gt;=100%,100%,((#REF!-$BN755)/($BO755-$BN755)))</f>
        <v>#REF!</v>
      </c>
      <c r="BQ755" s="29">
        <f t="shared" si="62"/>
        <v>99000000</v>
      </c>
      <c r="BR755" s="23" t="e">
        <f>+IF(BK755="1 SI","FINALIZADO",IF($BO755&lt;=#REF!,"FINALIZADO","EJECUCIÓN"))</f>
        <v>#REF!</v>
      </c>
      <c r="BS755" s="23">
        <v>99000000</v>
      </c>
      <c r="BT755" s="23">
        <f>+Tabla3[[#This Row],[VALOR TOTAL DE CONTRATO (ANTES DE LIQUIDACIÓN - LIBERACIÓN DE SALDOS)]]-Tabla3[[#This Row],[RECURSO TOTALES DESEMBOLSADOS]]</f>
        <v>0</v>
      </c>
      <c r="BU755" s="66"/>
      <c r="BW755" s="23" t="s">
        <v>98</v>
      </c>
      <c r="BX755" s="23" t="str">
        <f t="shared" si="58"/>
        <v>febrero</v>
      </c>
      <c r="BY755" s="23" t="s">
        <v>113</v>
      </c>
      <c r="BZ755" s="23" t="s">
        <v>113</v>
      </c>
      <c r="CA755" s="23" t="s">
        <v>113</v>
      </c>
      <c r="CB755" t="s">
        <v>117</v>
      </c>
      <c r="CC755" t="s">
        <v>118</v>
      </c>
    </row>
    <row r="756" spans="1:81" x14ac:dyDescent="0.25">
      <c r="A756" s="23">
        <v>2024</v>
      </c>
      <c r="B756" s="25">
        <v>716</v>
      </c>
      <c r="C756" s="23" t="s">
        <v>87</v>
      </c>
      <c r="D756" t="s">
        <v>88</v>
      </c>
      <c r="E756" t="s">
        <v>89</v>
      </c>
      <c r="F756" t="s">
        <v>90</v>
      </c>
      <c r="G756" t="s">
        <v>91</v>
      </c>
      <c r="H756" s="23" t="s">
        <v>92</v>
      </c>
      <c r="I756" s="23" t="s">
        <v>119</v>
      </c>
      <c r="J756" t="s">
        <v>5349</v>
      </c>
      <c r="K756" s="23" t="s">
        <v>95</v>
      </c>
      <c r="L756" s="20" t="s">
        <v>2203</v>
      </c>
      <c r="M756" s="28" t="s">
        <v>5350</v>
      </c>
      <c r="N756" s="23"/>
      <c r="O756" s="23" t="s">
        <v>98</v>
      </c>
      <c r="P756" s="20" t="s">
        <v>2185</v>
      </c>
      <c r="Q756" s="20" t="s">
        <v>2185</v>
      </c>
      <c r="R756" t="s">
        <v>5351</v>
      </c>
      <c r="S756" t="s">
        <v>5352</v>
      </c>
      <c r="T756" t="s">
        <v>2964</v>
      </c>
      <c r="U756" s="29">
        <v>90000000</v>
      </c>
      <c r="V756" s="29">
        <v>90000000</v>
      </c>
      <c r="W756" s="60">
        <v>9000000</v>
      </c>
      <c r="X756" s="60">
        <v>0</v>
      </c>
      <c r="Y756" s="23" t="s">
        <v>104</v>
      </c>
      <c r="Z756" t="s">
        <v>98</v>
      </c>
      <c r="AA756" t="s">
        <v>105</v>
      </c>
      <c r="AB756" s="30">
        <f>+Tabla3[[#This Row],[VALOR DEL CONTRATO
(EN NUMEROS)]]-Tabla3[[#This Row],[VALOR RECURSOS (MADS/FONAM)]]</f>
        <v>0</v>
      </c>
      <c r="AC756" s="30"/>
      <c r="AD756" s="30"/>
      <c r="AE756" s="24">
        <v>7224</v>
      </c>
      <c r="AF756" s="61">
        <v>45295</v>
      </c>
      <c r="AG756">
        <v>142124</v>
      </c>
      <c r="AH756" s="53">
        <v>45357</v>
      </c>
      <c r="AI756" s="32" t="s">
        <v>106</v>
      </c>
      <c r="AJ756" t="s">
        <v>2189</v>
      </c>
      <c r="AK756" s="33"/>
      <c r="AL756" t="s">
        <v>98</v>
      </c>
      <c r="AM756" s="26">
        <v>45349</v>
      </c>
      <c r="AN756" s="23" t="s">
        <v>5353</v>
      </c>
      <c r="AO756" s="23" t="s">
        <v>5353</v>
      </c>
      <c r="AP756" t="s">
        <v>109</v>
      </c>
      <c r="AQ756" t="s">
        <v>2190</v>
      </c>
      <c r="AR756" t="s">
        <v>2191</v>
      </c>
      <c r="AS756" t="s">
        <v>2192</v>
      </c>
      <c r="AT756" s="23">
        <v>80111600</v>
      </c>
      <c r="AU756" s="41" t="s">
        <v>5354</v>
      </c>
      <c r="AV756" s="23" t="s">
        <v>113</v>
      </c>
      <c r="AW756" s="20" t="s">
        <v>114</v>
      </c>
      <c r="AX756" s="53">
        <v>45352</v>
      </c>
      <c r="AY756" s="23" t="s">
        <v>144</v>
      </c>
      <c r="AZ756" s="53">
        <v>45352</v>
      </c>
      <c r="BA756" s="26">
        <v>45357</v>
      </c>
      <c r="BB756" s="62">
        <v>45656</v>
      </c>
      <c r="BC756" s="35">
        <f>+Tabla3[[#This Row],[FECHA TERMINACION
(INICIAL)]]-Tabla3[[#This Row],[FECHA INICIO]]</f>
        <v>299</v>
      </c>
      <c r="BD756" s="65">
        <f>+Tabla3[[#This Row],[PLAZO DE EJECUCIÓN EN DÍAS (INICIAL)]]/30</f>
        <v>9.9666666666666668</v>
      </c>
      <c r="BE756" t="s">
        <v>4010</v>
      </c>
      <c r="BF756" s="29">
        <f>+[1]BD_2!E760</f>
        <v>1500000</v>
      </c>
      <c r="BG756" s="29">
        <f>[1]BD_2!BA760</f>
        <v>0</v>
      </c>
      <c r="BH756" s="23">
        <f>[1]BD_2!CF760</f>
        <v>0</v>
      </c>
      <c r="BI756" s="23">
        <f>+COUNTIF(Tabla3[[#This Row],[VALOR REDUCIDO]:[TOTAL TIEMPO PRORROGADO EN DÍAS
]],"&lt;&gt;0")</f>
        <v>1</v>
      </c>
      <c r="BJ756" s="23" t="str">
        <f>+[1]BD_2!CG760</f>
        <v>2 NO</v>
      </c>
      <c r="BK756" s="26" t="str">
        <f>[1]BD_2!CL760</f>
        <v>2 NO</v>
      </c>
      <c r="BL756" s="23" t="s">
        <v>98</v>
      </c>
      <c r="BM756">
        <f t="shared" si="59"/>
        <v>299</v>
      </c>
      <c r="BN756" s="36">
        <f t="shared" si="60"/>
        <v>45357</v>
      </c>
      <c r="BO756" s="36">
        <f t="shared" si="61"/>
        <v>45656</v>
      </c>
      <c r="BP756" s="37" t="e">
        <f>IF(((#REF!-$BN756)/($BO756-$BN756))&gt;=100%,100%,((#REF!-$BN756)/($BO756-$BN756)))</f>
        <v>#REF!</v>
      </c>
      <c r="BQ756" s="29">
        <f t="shared" si="62"/>
        <v>88500000</v>
      </c>
      <c r="BR756" s="23" t="e">
        <f>+IF(BK756="1 SI","FINALIZADO",IF($BO756&lt;=#REF!,"FINALIZADO","EJECUCIÓN"))</f>
        <v>#REF!</v>
      </c>
      <c r="BS756" s="23">
        <v>79500000</v>
      </c>
      <c r="BT756" s="23">
        <f>+Tabla3[[#This Row],[VALOR TOTAL DE CONTRATO (ANTES DE LIQUIDACIÓN - LIBERACIÓN DE SALDOS)]]-Tabla3[[#This Row],[RECURSO TOTALES DESEMBOLSADOS]]</f>
        <v>9000000</v>
      </c>
      <c r="BU756" s="66"/>
      <c r="BW756" s="23" t="s">
        <v>98</v>
      </c>
      <c r="BX756" s="23" t="str">
        <f t="shared" si="58"/>
        <v>febrero</v>
      </c>
      <c r="BY756" s="23" t="s">
        <v>113</v>
      </c>
      <c r="BZ756" s="23" t="s">
        <v>113</v>
      </c>
      <c r="CA756" s="23" t="s">
        <v>113</v>
      </c>
      <c r="CB756" t="s">
        <v>117</v>
      </c>
      <c r="CC756" t="s">
        <v>118</v>
      </c>
    </row>
    <row r="757" spans="1:81" x14ac:dyDescent="0.25">
      <c r="A757" s="23">
        <v>2024</v>
      </c>
      <c r="B757" s="25">
        <v>717</v>
      </c>
      <c r="C757" s="23" t="s">
        <v>87</v>
      </c>
      <c r="D757" t="s">
        <v>88</v>
      </c>
      <c r="E757" t="s">
        <v>89</v>
      </c>
      <c r="F757" t="s">
        <v>90</v>
      </c>
      <c r="G757" t="s">
        <v>91</v>
      </c>
      <c r="H757" s="23" t="s">
        <v>92</v>
      </c>
      <c r="I757" s="23" t="s">
        <v>119</v>
      </c>
      <c r="J757" t="s">
        <v>5355</v>
      </c>
      <c r="K757" s="23" t="s">
        <v>95</v>
      </c>
      <c r="L757" s="20" t="s">
        <v>2203</v>
      </c>
      <c r="M757" s="28" t="s">
        <v>5356</v>
      </c>
      <c r="N757" s="23"/>
      <c r="O757" s="23" t="s">
        <v>98</v>
      </c>
      <c r="P757" s="20" t="s">
        <v>2185</v>
      </c>
      <c r="Q757" s="20" t="s">
        <v>2185</v>
      </c>
      <c r="R757" t="s">
        <v>5357</v>
      </c>
      <c r="S757" t="s">
        <v>5358</v>
      </c>
      <c r="T757" t="s">
        <v>5359</v>
      </c>
      <c r="U757" s="29">
        <v>87550000</v>
      </c>
      <c r="V757" s="29">
        <v>87550000</v>
      </c>
      <c r="W757" s="60">
        <v>8755000</v>
      </c>
      <c r="X757" s="60">
        <v>0</v>
      </c>
      <c r="Y757" s="23" t="s">
        <v>104</v>
      </c>
      <c r="Z757" t="s">
        <v>98</v>
      </c>
      <c r="AA757" t="s">
        <v>105</v>
      </c>
      <c r="AB757" s="30">
        <f>+Tabla3[[#This Row],[VALOR DEL CONTRATO
(EN NUMEROS)]]-Tabla3[[#This Row],[VALOR RECURSOS (MADS/FONAM)]]</f>
        <v>0</v>
      </c>
      <c r="AC757" s="30"/>
      <c r="AD757" s="30"/>
      <c r="AE757" s="24">
        <v>7424</v>
      </c>
      <c r="AF757" s="61">
        <v>45295</v>
      </c>
      <c r="AG757">
        <v>136724</v>
      </c>
      <c r="AH757" s="53">
        <v>45356</v>
      </c>
      <c r="AI757" s="32" t="s">
        <v>106</v>
      </c>
      <c r="AJ757" t="s">
        <v>2653</v>
      </c>
      <c r="AK757" s="33"/>
      <c r="AL757" t="s">
        <v>98</v>
      </c>
      <c r="AM757" s="53">
        <v>45352</v>
      </c>
      <c r="AN757" s="23" t="s">
        <v>108</v>
      </c>
      <c r="AO757" s="23" t="s">
        <v>108</v>
      </c>
      <c r="AP757" t="s">
        <v>109</v>
      </c>
      <c r="AQ757" t="s">
        <v>3306</v>
      </c>
      <c r="AR757" t="s">
        <v>3307</v>
      </c>
      <c r="AS757" s="23" t="s">
        <v>2185</v>
      </c>
      <c r="AT757" s="23">
        <v>80111600</v>
      </c>
      <c r="AU757" s="20" t="s">
        <v>5360</v>
      </c>
      <c r="AV757" s="23" t="s">
        <v>113</v>
      </c>
      <c r="AW757" s="20" t="s">
        <v>114</v>
      </c>
      <c r="AX757" s="53">
        <v>45352</v>
      </c>
      <c r="AY757" s="23" t="s">
        <v>144</v>
      </c>
      <c r="AZ757" s="53">
        <v>45352</v>
      </c>
      <c r="BA757" s="26">
        <v>45356</v>
      </c>
      <c r="BB757" s="62">
        <v>45656</v>
      </c>
      <c r="BC757" s="35">
        <f>+Tabla3[[#This Row],[FECHA TERMINACION
(INICIAL)]]-Tabla3[[#This Row],[FECHA INICIO]]</f>
        <v>300</v>
      </c>
      <c r="BD757" s="65">
        <f>+Tabla3[[#This Row],[PLAZO DE EJECUCIÓN EN DÍAS (INICIAL)]]/30</f>
        <v>10</v>
      </c>
      <c r="BE757" t="s">
        <v>4010</v>
      </c>
      <c r="BF757" s="29">
        <f>+[1]BD_2!E761</f>
        <v>1167333</v>
      </c>
      <c r="BG757" s="29">
        <f>[1]BD_2!BA761</f>
        <v>0</v>
      </c>
      <c r="BH757" s="23">
        <f>[1]BD_2!CF761</f>
        <v>0</v>
      </c>
      <c r="BI757" s="23">
        <f>+COUNTIF(Tabla3[[#This Row],[VALOR REDUCIDO]:[TOTAL TIEMPO PRORROGADO EN DÍAS
]],"&lt;&gt;0")</f>
        <v>1</v>
      </c>
      <c r="BJ757" s="23" t="str">
        <f>+[1]BD_2!CG761</f>
        <v>2 NO</v>
      </c>
      <c r="BK757" s="26" t="str">
        <f>[1]BD_2!CL761</f>
        <v>2 NO</v>
      </c>
      <c r="BL757" s="23" t="s">
        <v>98</v>
      </c>
      <c r="BM757">
        <f t="shared" si="59"/>
        <v>300</v>
      </c>
      <c r="BN757" s="36">
        <f t="shared" si="60"/>
        <v>45356</v>
      </c>
      <c r="BO757" s="36">
        <f t="shared" si="61"/>
        <v>45656</v>
      </c>
      <c r="BP757" s="37" t="e">
        <f>IF(((#REF!-$BN757)/($BO757-$BN757))&gt;=100%,100%,((#REF!-$BN757)/($BO757-$BN757)))</f>
        <v>#REF!</v>
      </c>
      <c r="BQ757" s="29">
        <f t="shared" si="62"/>
        <v>86382667</v>
      </c>
      <c r="BR757" s="23" t="e">
        <f>+IF(BK757="1 SI","FINALIZADO",IF($BO757&lt;=#REF!,"FINALIZADO","EJECUCIÓN"))</f>
        <v>#REF!</v>
      </c>
      <c r="BS757" s="23">
        <v>86382667</v>
      </c>
      <c r="BT757" s="23">
        <f>+Tabla3[[#This Row],[VALOR TOTAL DE CONTRATO (ANTES DE LIQUIDACIÓN - LIBERACIÓN DE SALDOS)]]-Tabla3[[#This Row],[RECURSO TOTALES DESEMBOLSADOS]]</f>
        <v>0</v>
      </c>
      <c r="BU757" s="66"/>
      <c r="BW757" s="23" t="s">
        <v>98</v>
      </c>
      <c r="BX757" s="23" t="str">
        <f t="shared" si="58"/>
        <v>marzo</v>
      </c>
      <c r="BY757" s="23" t="s">
        <v>113</v>
      </c>
      <c r="BZ757" s="23" t="s">
        <v>113</v>
      </c>
      <c r="CA757" s="23" t="s">
        <v>113</v>
      </c>
      <c r="CB757" t="s">
        <v>117</v>
      </c>
      <c r="CC757" t="s">
        <v>118</v>
      </c>
    </row>
    <row r="758" spans="1:81" x14ac:dyDescent="0.25">
      <c r="A758" s="23">
        <v>2024</v>
      </c>
      <c r="B758" s="25">
        <v>718</v>
      </c>
      <c r="C758" s="23" t="s">
        <v>87</v>
      </c>
      <c r="D758" t="s">
        <v>88</v>
      </c>
      <c r="E758" t="s">
        <v>89</v>
      </c>
      <c r="F758" t="s">
        <v>90</v>
      </c>
      <c r="G758" t="s">
        <v>91</v>
      </c>
      <c r="H758" s="23" t="s">
        <v>92</v>
      </c>
      <c r="I758" s="23" t="s">
        <v>119</v>
      </c>
      <c r="J758" t="s">
        <v>5361</v>
      </c>
      <c r="K758" s="23" t="s">
        <v>95</v>
      </c>
      <c r="L758" s="20" t="s">
        <v>5362</v>
      </c>
      <c r="M758" s="28" t="s">
        <v>5363</v>
      </c>
      <c r="N758" s="23"/>
      <c r="O758" s="23" t="s">
        <v>98</v>
      </c>
      <c r="P758" s="20" t="s">
        <v>2185</v>
      </c>
      <c r="Q758" s="20" t="s">
        <v>2185</v>
      </c>
      <c r="R758" t="s">
        <v>5364</v>
      </c>
      <c r="S758" t="s">
        <v>5365</v>
      </c>
      <c r="T758" t="s">
        <v>5366</v>
      </c>
      <c r="U758" s="29">
        <v>70000000</v>
      </c>
      <c r="V758" s="29">
        <v>70000000</v>
      </c>
      <c r="W758" s="60">
        <v>7000000</v>
      </c>
      <c r="X758" s="60">
        <v>0</v>
      </c>
      <c r="Y758" s="23" t="s">
        <v>104</v>
      </c>
      <c r="Z758" t="s">
        <v>98</v>
      </c>
      <c r="AA758" t="s">
        <v>105</v>
      </c>
      <c r="AB758" s="30">
        <f>+Tabla3[[#This Row],[VALOR DEL CONTRATO
(EN NUMEROS)]]-Tabla3[[#This Row],[VALOR RECURSOS (MADS/FONAM)]]</f>
        <v>0</v>
      </c>
      <c r="AC758" s="30"/>
      <c r="AD758" s="30"/>
      <c r="AE758" s="24">
        <v>7224</v>
      </c>
      <c r="AF758" s="61">
        <v>45295</v>
      </c>
      <c r="AG758">
        <v>119324</v>
      </c>
      <c r="AH758" s="53">
        <v>45348</v>
      </c>
      <c r="AI758" s="32" t="s">
        <v>106</v>
      </c>
      <c r="AJ758" t="s">
        <v>2189</v>
      </c>
      <c r="AK758" s="33"/>
      <c r="AL758" t="s">
        <v>98</v>
      </c>
      <c r="AM758" s="26">
        <v>45345</v>
      </c>
      <c r="AN758" s="23" t="s">
        <v>108</v>
      </c>
      <c r="AO758" s="23" t="s">
        <v>108</v>
      </c>
      <c r="AP758" t="s">
        <v>109</v>
      </c>
      <c r="AQ758" t="s">
        <v>2190</v>
      </c>
      <c r="AR758" t="s">
        <v>2191</v>
      </c>
      <c r="AS758" t="s">
        <v>2192</v>
      </c>
      <c r="AT758" s="23">
        <v>80111600</v>
      </c>
      <c r="AU758" s="20" t="s">
        <v>5367</v>
      </c>
      <c r="AV758" s="23" t="s">
        <v>113</v>
      </c>
      <c r="AW758" s="20" t="s">
        <v>114</v>
      </c>
      <c r="AX758" s="53">
        <v>45345</v>
      </c>
      <c r="AY758" s="23" t="s">
        <v>144</v>
      </c>
      <c r="AZ758" s="53">
        <v>45345</v>
      </c>
      <c r="BA758" s="26">
        <v>45348</v>
      </c>
      <c r="BB758" s="62">
        <v>45651</v>
      </c>
      <c r="BC758" s="35">
        <f>+Tabla3[[#This Row],[FECHA TERMINACION
(INICIAL)]]-Tabla3[[#This Row],[FECHA INICIO]]</f>
        <v>303</v>
      </c>
      <c r="BD758" s="65">
        <f>+Tabla3[[#This Row],[PLAZO DE EJECUCIÓN EN DÍAS (INICIAL)]]/30</f>
        <v>10.1</v>
      </c>
      <c r="BE758" t="s">
        <v>4553</v>
      </c>
      <c r="BF758" s="29">
        <f>+[1]BD_2!E762</f>
        <v>0</v>
      </c>
      <c r="BG758" s="29">
        <f>[1]BD_2!BA762</f>
        <v>0</v>
      </c>
      <c r="BH758" s="23">
        <f>[1]BD_2!CF762</f>
        <v>0</v>
      </c>
      <c r="BI758" s="23">
        <f>+COUNTIF(Tabla3[[#This Row],[VALOR REDUCIDO]:[TOTAL TIEMPO PRORROGADO EN DÍAS
]],"&lt;&gt;0")</f>
        <v>0</v>
      </c>
      <c r="BJ758" s="23" t="str">
        <f>+[1]BD_2!CG762</f>
        <v>2 NO</v>
      </c>
      <c r="BK758" s="26" t="str">
        <f>[1]BD_2!CL762</f>
        <v>2 NO</v>
      </c>
      <c r="BL758" s="23" t="s">
        <v>98</v>
      </c>
      <c r="BM758">
        <f t="shared" si="59"/>
        <v>303</v>
      </c>
      <c r="BN758" s="36">
        <f t="shared" si="60"/>
        <v>45348</v>
      </c>
      <c r="BO758" s="36">
        <f t="shared" si="61"/>
        <v>45651</v>
      </c>
      <c r="BP758" s="37" t="e">
        <f>IF(((#REF!-$BN758)/($BO758-$BN758))&gt;=100%,100%,((#REF!-$BN758)/($BO758-$BN758)))</f>
        <v>#REF!</v>
      </c>
      <c r="BQ758" s="29">
        <f t="shared" si="62"/>
        <v>70000000</v>
      </c>
      <c r="BR758" s="23" t="e">
        <f>+IF(BK758="1 SI","FINALIZADO",IF($BO758&lt;=#REF!,"FINALIZADO","EJECUCIÓN"))</f>
        <v>#REF!</v>
      </c>
      <c r="BS758" s="23">
        <v>70000000</v>
      </c>
      <c r="BT758" s="23">
        <f>+Tabla3[[#This Row],[VALOR TOTAL DE CONTRATO (ANTES DE LIQUIDACIÓN - LIBERACIÓN DE SALDOS)]]-Tabla3[[#This Row],[RECURSO TOTALES DESEMBOLSADOS]]</f>
        <v>0</v>
      </c>
      <c r="BU758" s="66"/>
      <c r="BW758" s="23" t="s">
        <v>98</v>
      </c>
      <c r="BX758" s="23" t="str">
        <f t="shared" si="58"/>
        <v>febrero</v>
      </c>
      <c r="BY758" s="23" t="s">
        <v>113</v>
      </c>
      <c r="BZ758" s="23" t="s">
        <v>113</v>
      </c>
      <c r="CA758" s="23" t="s">
        <v>113</v>
      </c>
      <c r="CB758" t="s">
        <v>117</v>
      </c>
      <c r="CC758" t="s">
        <v>118</v>
      </c>
    </row>
    <row r="759" spans="1:81" x14ac:dyDescent="0.25">
      <c r="A759" s="23">
        <v>2024</v>
      </c>
      <c r="B759" s="25">
        <v>719</v>
      </c>
      <c r="C759" s="23" t="s">
        <v>87</v>
      </c>
      <c r="D759" t="s">
        <v>88</v>
      </c>
      <c r="E759" t="s">
        <v>89</v>
      </c>
      <c r="F759" t="s">
        <v>90</v>
      </c>
      <c r="G759" t="s">
        <v>91</v>
      </c>
      <c r="H759" s="23" t="s">
        <v>92</v>
      </c>
      <c r="I759" s="23" t="s">
        <v>119</v>
      </c>
      <c r="J759" t="s">
        <v>5368</v>
      </c>
      <c r="K759" s="23" t="s">
        <v>95</v>
      </c>
      <c r="L759" s="20" t="s">
        <v>2001</v>
      </c>
      <c r="M759" s="28" t="s">
        <v>5369</v>
      </c>
      <c r="N759" s="23"/>
      <c r="O759" s="23" t="s">
        <v>98</v>
      </c>
      <c r="P759" s="20" t="s">
        <v>693</v>
      </c>
      <c r="Q759" s="20" t="s">
        <v>693</v>
      </c>
      <c r="R759" t="s">
        <v>5370</v>
      </c>
      <c r="S759" t="s">
        <v>5371</v>
      </c>
      <c r="T759" t="s">
        <v>4980</v>
      </c>
      <c r="U759" s="29">
        <v>65000000</v>
      </c>
      <c r="V759" s="29">
        <v>65000000</v>
      </c>
      <c r="W759" s="60">
        <v>6500000</v>
      </c>
      <c r="X759" s="60">
        <v>0</v>
      </c>
      <c r="Y759" s="23" t="s">
        <v>104</v>
      </c>
      <c r="Z759" t="s">
        <v>98</v>
      </c>
      <c r="AA759" t="s">
        <v>105</v>
      </c>
      <c r="AB759" s="30">
        <f>+Tabla3[[#This Row],[VALOR DEL CONTRATO
(EN NUMEROS)]]-Tabla3[[#This Row],[VALOR RECURSOS (MADS/FONAM)]]</f>
        <v>0</v>
      </c>
      <c r="AC759" s="30"/>
      <c r="AD759" s="30"/>
      <c r="AE759" s="24">
        <v>3524</v>
      </c>
      <c r="AF759" s="61">
        <v>45294</v>
      </c>
      <c r="AG759">
        <v>120024</v>
      </c>
      <c r="AH759" s="53">
        <v>45348</v>
      </c>
      <c r="AI759" s="32" t="s">
        <v>106</v>
      </c>
      <c r="AJ759" t="s">
        <v>697</v>
      </c>
      <c r="AK759" s="33"/>
      <c r="AL759" t="s">
        <v>98</v>
      </c>
      <c r="AM759" s="26">
        <v>45345</v>
      </c>
      <c r="AN759" s="23" t="s">
        <v>108</v>
      </c>
      <c r="AO759" s="23" t="s">
        <v>108</v>
      </c>
      <c r="AP759" t="s">
        <v>109</v>
      </c>
      <c r="AQ759" t="s">
        <v>4981</v>
      </c>
      <c r="AR759" t="s">
        <v>4982</v>
      </c>
      <c r="AS759" t="s">
        <v>4983</v>
      </c>
      <c r="AT759" s="23">
        <v>80111600</v>
      </c>
      <c r="AU759" s="20" t="s">
        <v>5372</v>
      </c>
      <c r="AV759" s="23" t="s">
        <v>113</v>
      </c>
      <c r="AW759" s="20" t="s">
        <v>114</v>
      </c>
      <c r="AX759" s="53">
        <v>45345</v>
      </c>
      <c r="AY759" s="23" t="s">
        <v>115</v>
      </c>
      <c r="AZ759" s="53">
        <v>45345</v>
      </c>
      <c r="BA759" s="26">
        <v>45348</v>
      </c>
      <c r="BB759" s="62">
        <v>45651</v>
      </c>
      <c r="BC759" s="35">
        <f>+Tabla3[[#This Row],[FECHA TERMINACION
(INICIAL)]]-Tabla3[[#This Row],[FECHA INICIO]]</f>
        <v>303</v>
      </c>
      <c r="BD759" s="65">
        <f>+Tabla3[[#This Row],[PLAZO DE EJECUCIÓN EN DÍAS (INICIAL)]]/30</f>
        <v>10.1</v>
      </c>
      <c r="BE759" t="s">
        <v>4780</v>
      </c>
      <c r="BF759" s="29">
        <f>+[1]BD_2!E763</f>
        <v>0</v>
      </c>
      <c r="BG759" s="29">
        <f>[1]BD_2!BA763</f>
        <v>0</v>
      </c>
      <c r="BH759" s="23">
        <f>[1]BD_2!CF763</f>
        <v>0</v>
      </c>
      <c r="BI759" s="23">
        <f>+COUNTIF(Tabla3[[#This Row],[VALOR REDUCIDO]:[TOTAL TIEMPO PRORROGADO EN DÍAS
]],"&lt;&gt;0")</f>
        <v>0</v>
      </c>
      <c r="BJ759" s="23" t="str">
        <f>+[1]BD_2!CG763</f>
        <v>2 NO</v>
      </c>
      <c r="BK759" s="26" t="str">
        <f>[1]BD_2!CL763</f>
        <v>2 NO</v>
      </c>
      <c r="BL759" s="23" t="s">
        <v>98</v>
      </c>
      <c r="BM759">
        <f t="shared" si="59"/>
        <v>303</v>
      </c>
      <c r="BN759" s="36">
        <f t="shared" si="60"/>
        <v>45348</v>
      </c>
      <c r="BO759" s="36">
        <f t="shared" si="61"/>
        <v>45651</v>
      </c>
      <c r="BP759" s="37" t="e">
        <f>IF(((#REF!-$BN759)/($BO759-$BN759))&gt;=100%,100%,((#REF!-$BN759)/($BO759-$BN759)))</f>
        <v>#REF!</v>
      </c>
      <c r="BQ759" s="29">
        <f t="shared" si="62"/>
        <v>65000000</v>
      </c>
      <c r="BR759" s="23" t="e">
        <f>+IF(BK759="1 SI","FINALIZADO",IF($BO759&lt;=#REF!,"FINALIZADO","EJECUCIÓN"))</f>
        <v>#REF!</v>
      </c>
      <c r="BS759" s="23">
        <v>65000000</v>
      </c>
      <c r="BT759" s="23">
        <f>+Tabla3[[#This Row],[VALOR TOTAL DE CONTRATO (ANTES DE LIQUIDACIÓN - LIBERACIÓN DE SALDOS)]]-Tabla3[[#This Row],[RECURSO TOTALES DESEMBOLSADOS]]</f>
        <v>0</v>
      </c>
      <c r="BU759" s="66"/>
      <c r="BW759" s="23" t="s">
        <v>98</v>
      </c>
      <c r="BX759" s="23" t="str">
        <f t="shared" si="58"/>
        <v>febrero</v>
      </c>
      <c r="BY759" s="23" t="s">
        <v>113</v>
      </c>
      <c r="BZ759" s="23" t="s">
        <v>113</v>
      </c>
      <c r="CA759" s="23" t="s">
        <v>113</v>
      </c>
      <c r="CB759" t="s">
        <v>117</v>
      </c>
      <c r="CC759" t="s">
        <v>118</v>
      </c>
    </row>
    <row r="760" spans="1:81" s="46" customFormat="1" x14ac:dyDescent="0.25">
      <c r="A760" s="23">
        <v>2024</v>
      </c>
      <c r="B760" s="25">
        <v>720</v>
      </c>
      <c r="C760" s="23" t="s">
        <v>87</v>
      </c>
      <c r="D760" t="s">
        <v>88</v>
      </c>
      <c r="E760" t="s">
        <v>89</v>
      </c>
      <c r="F760" t="s">
        <v>90</v>
      </c>
      <c r="G760" t="s">
        <v>91</v>
      </c>
      <c r="H760" s="23" t="s">
        <v>92</v>
      </c>
      <c r="I760" s="23" t="s">
        <v>119</v>
      </c>
      <c r="J760" t="s">
        <v>5373</v>
      </c>
      <c r="K760" s="23" t="s">
        <v>95</v>
      </c>
      <c r="L760" s="20" t="s">
        <v>196</v>
      </c>
      <c r="M760" s="28" t="s">
        <v>5374</v>
      </c>
      <c r="N760" s="23"/>
      <c r="O760" s="23" t="s">
        <v>98</v>
      </c>
      <c r="P760" s="20" t="s">
        <v>764</v>
      </c>
      <c r="Q760" s="20" t="s">
        <v>764</v>
      </c>
      <c r="R760" t="s">
        <v>5375</v>
      </c>
      <c r="S760" t="s">
        <v>5376</v>
      </c>
      <c r="T760" t="s">
        <v>5377</v>
      </c>
      <c r="U760" s="29">
        <v>105000000</v>
      </c>
      <c r="V760" s="29">
        <v>105000000</v>
      </c>
      <c r="W760" s="60">
        <v>10500000</v>
      </c>
      <c r="X760" s="60">
        <v>0</v>
      </c>
      <c r="Y760" s="23" t="s">
        <v>104</v>
      </c>
      <c r="Z760" t="s">
        <v>98</v>
      </c>
      <c r="AA760" t="s">
        <v>105</v>
      </c>
      <c r="AB760" s="30">
        <f>+Tabla3[[#This Row],[VALOR DEL CONTRATO
(EN NUMEROS)]]-Tabla3[[#This Row],[VALOR RECURSOS (MADS/FONAM)]]</f>
        <v>0</v>
      </c>
      <c r="AC760" s="30"/>
      <c r="AD760" s="30"/>
      <c r="AE760" s="24">
        <v>7024</v>
      </c>
      <c r="AF760" s="61">
        <v>45295</v>
      </c>
      <c r="AG760">
        <v>119624</v>
      </c>
      <c r="AH760" s="53">
        <v>45348</v>
      </c>
      <c r="AI760" s="32" t="s">
        <v>106</v>
      </c>
      <c r="AJ760" t="s">
        <v>779</v>
      </c>
      <c r="AK760" s="33"/>
      <c r="AL760" t="s">
        <v>98</v>
      </c>
      <c r="AM760" s="26">
        <v>45343</v>
      </c>
      <c r="AN760" s="23" t="s">
        <v>108</v>
      </c>
      <c r="AO760" s="23" t="s">
        <v>108</v>
      </c>
      <c r="AP760" t="s">
        <v>109</v>
      </c>
      <c r="AQ760" t="s">
        <v>769</v>
      </c>
      <c r="AR760" t="s">
        <v>770</v>
      </c>
      <c r="AS760" t="s">
        <v>771</v>
      </c>
      <c r="AT760" s="23">
        <v>80111600</v>
      </c>
      <c r="AU760" s="20" t="s">
        <v>5378</v>
      </c>
      <c r="AV760" s="23" t="s">
        <v>113</v>
      </c>
      <c r="AW760" s="20" t="s">
        <v>114</v>
      </c>
      <c r="AX760" s="26">
        <v>45344</v>
      </c>
      <c r="AY760" s="23" t="s">
        <v>115</v>
      </c>
      <c r="AZ760" s="26">
        <v>45344</v>
      </c>
      <c r="BA760" s="26">
        <v>45348</v>
      </c>
      <c r="BB760" s="62">
        <v>45651</v>
      </c>
      <c r="BC760" s="35">
        <f>+Tabla3[[#This Row],[FECHA TERMINACION
(INICIAL)]]-Tabla3[[#This Row],[FECHA INICIO]]</f>
        <v>303</v>
      </c>
      <c r="BD760" s="65">
        <f>+Tabla3[[#This Row],[PLAZO DE EJECUCIÓN EN DÍAS (INICIAL)]]/30</f>
        <v>10.1</v>
      </c>
      <c r="BE760" t="s">
        <v>3801</v>
      </c>
      <c r="BF760" s="29">
        <f>+[1]BD_2!E764</f>
        <v>0</v>
      </c>
      <c r="BG760" s="29">
        <f>[1]BD_2!BA764</f>
        <v>0</v>
      </c>
      <c r="BH760" s="23">
        <f>[1]BD_2!CF764</f>
        <v>0</v>
      </c>
      <c r="BI760" s="23">
        <f>+COUNTIF(Tabla3[[#This Row],[VALOR REDUCIDO]:[TOTAL TIEMPO PRORROGADO EN DÍAS
]],"&lt;&gt;0")</f>
        <v>0</v>
      </c>
      <c r="BJ760" s="23" t="str">
        <f>+[1]BD_2!CG764</f>
        <v>2 NO</v>
      </c>
      <c r="BK760" s="26" t="str">
        <f>[1]BD_2!CL764</f>
        <v>2 NO</v>
      </c>
      <c r="BL760" s="23" t="s">
        <v>98</v>
      </c>
      <c r="BM760">
        <f t="shared" si="59"/>
        <v>303</v>
      </c>
      <c r="BN760" s="36">
        <f t="shared" si="60"/>
        <v>45348</v>
      </c>
      <c r="BO760" s="36">
        <f t="shared" si="61"/>
        <v>45651</v>
      </c>
      <c r="BP760" s="37" t="e">
        <f>IF(((#REF!-$BN760)/($BO760-$BN760))&gt;=100%,100%,((#REF!-$BN760)/($BO760-$BN760)))</f>
        <v>#REF!</v>
      </c>
      <c r="BQ760" s="29">
        <f t="shared" si="62"/>
        <v>105000000</v>
      </c>
      <c r="BR760" s="23" t="e">
        <f>+IF(BK760="1 SI","FINALIZADO",IF($BO760&lt;=#REF!,"FINALIZADO","EJECUCIÓN"))</f>
        <v>#REF!</v>
      </c>
      <c r="BS760" s="23">
        <v>105000000</v>
      </c>
      <c r="BT760" s="23">
        <f>+Tabla3[[#This Row],[VALOR TOTAL DE CONTRATO (ANTES DE LIQUIDACIÓN - LIBERACIÓN DE SALDOS)]]-Tabla3[[#This Row],[RECURSO TOTALES DESEMBOLSADOS]]</f>
        <v>0</v>
      </c>
      <c r="BU760" s="66"/>
      <c r="BV760" s="38"/>
      <c r="BW760" s="23" t="s">
        <v>98</v>
      </c>
      <c r="BX760" s="23" t="str">
        <f t="shared" si="58"/>
        <v>febrero</v>
      </c>
      <c r="BY760" s="23" t="s">
        <v>113</v>
      </c>
      <c r="BZ760" s="23" t="s">
        <v>113</v>
      </c>
      <c r="CA760" s="23" t="s">
        <v>113</v>
      </c>
      <c r="CB760" t="s">
        <v>117</v>
      </c>
      <c r="CC760" t="s">
        <v>118</v>
      </c>
    </row>
    <row r="761" spans="1:81" x14ac:dyDescent="0.25">
      <c r="A761" s="23">
        <v>2024</v>
      </c>
      <c r="B761" s="25">
        <v>721</v>
      </c>
      <c r="C761" s="23" t="s">
        <v>87</v>
      </c>
      <c r="D761" t="s">
        <v>88</v>
      </c>
      <c r="E761" t="s">
        <v>89</v>
      </c>
      <c r="F761" t="s">
        <v>90</v>
      </c>
      <c r="G761" t="s">
        <v>91</v>
      </c>
      <c r="H761" s="23" t="s">
        <v>92</v>
      </c>
      <c r="I761" s="23" t="s">
        <v>119</v>
      </c>
      <c r="J761" t="s">
        <v>5379</v>
      </c>
      <c r="K761" s="23" t="s">
        <v>95</v>
      </c>
      <c r="L761" s="20" t="s">
        <v>1824</v>
      </c>
      <c r="M761" s="28" t="s">
        <v>5380</v>
      </c>
      <c r="N761" s="23"/>
      <c r="O761" s="23" t="s">
        <v>98</v>
      </c>
      <c r="P761" s="20" t="s">
        <v>1514</v>
      </c>
      <c r="Q761" s="20" t="s">
        <v>1514</v>
      </c>
      <c r="R761" t="s">
        <v>5381</v>
      </c>
      <c r="S761" t="s">
        <v>5382</v>
      </c>
      <c r="T761" t="s">
        <v>5383</v>
      </c>
      <c r="U761" s="29">
        <v>144200000</v>
      </c>
      <c r="V761" s="29">
        <v>144200000</v>
      </c>
      <c r="W761" s="60">
        <v>14000000</v>
      </c>
      <c r="X761" s="60">
        <v>0</v>
      </c>
      <c r="Y761" s="23" t="s">
        <v>104</v>
      </c>
      <c r="Z761" t="s">
        <v>98</v>
      </c>
      <c r="AA761" t="s">
        <v>105</v>
      </c>
      <c r="AB761" s="30">
        <f>+Tabla3[[#This Row],[VALOR DEL CONTRATO
(EN NUMEROS)]]-Tabla3[[#This Row],[VALOR RECURSOS (MADS/FONAM)]]</f>
        <v>0</v>
      </c>
      <c r="AC761" s="30"/>
      <c r="AD761" s="30"/>
      <c r="AE761" s="24">
        <v>9024</v>
      </c>
      <c r="AF761" s="61">
        <v>45300</v>
      </c>
      <c r="AG761">
        <v>114824</v>
      </c>
      <c r="AH761" s="53">
        <v>45344</v>
      </c>
      <c r="AI761" s="32" t="s">
        <v>106</v>
      </c>
      <c r="AJ761" t="s">
        <v>1518</v>
      </c>
      <c r="AK761" s="33"/>
      <c r="AL761" t="s">
        <v>98</v>
      </c>
      <c r="AM761" s="26">
        <v>45342</v>
      </c>
      <c r="AN761" s="23" t="s">
        <v>108</v>
      </c>
      <c r="AO761" s="23" t="s">
        <v>108</v>
      </c>
      <c r="AP761" t="s">
        <v>109</v>
      </c>
      <c r="AQ761" t="s">
        <v>2392</v>
      </c>
      <c r="AR761" t="s">
        <v>2393</v>
      </c>
      <c r="AS761" t="s">
        <v>2394</v>
      </c>
      <c r="AT761" s="23">
        <v>80111600</v>
      </c>
      <c r="AU761" s="20" t="s">
        <v>5384</v>
      </c>
      <c r="AV761" s="23" t="s">
        <v>113</v>
      </c>
      <c r="AW761" s="20" t="s">
        <v>114</v>
      </c>
      <c r="AX761" s="53">
        <v>45343</v>
      </c>
      <c r="AY761" s="23" t="s">
        <v>115</v>
      </c>
      <c r="AZ761" s="53">
        <v>45343</v>
      </c>
      <c r="BA761" s="26">
        <v>45344</v>
      </c>
      <c r="BB761" s="62">
        <v>45656</v>
      </c>
      <c r="BC761" s="35">
        <f>+Tabla3[[#This Row],[FECHA TERMINACION
(INICIAL)]]-Tabla3[[#This Row],[FECHA INICIO]]</f>
        <v>312</v>
      </c>
      <c r="BD761" s="65">
        <f>+Tabla3[[#This Row],[PLAZO DE EJECUCIÓN EN DÍAS (INICIAL)]]/30</f>
        <v>10.4</v>
      </c>
      <c r="BE761" t="s">
        <v>5385</v>
      </c>
      <c r="BF761" s="29">
        <f>+[1]BD_2!E765</f>
        <v>0</v>
      </c>
      <c r="BG761" s="29">
        <f>[1]BD_2!BA765</f>
        <v>0</v>
      </c>
      <c r="BH761" s="23">
        <f>[1]BD_2!CF765</f>
        <v>0</v>
      </c>
      <c r="BI761" s="23">
        <f>+COUNTIF(Tabla3[[#This Row],[VALOR REDUCIDO]:[TOTAL TIEMPO PRORROGADO EN DÍAS
]],"&lt;&gt;0")</f>
        <v>0</v>
      </c>
      <c r="BJ761" s="23" t="str">
        <f>+[1]BD_2!CG765</f>
        <v>2 NO</v>
      </c>
      <c r="BK761" s="26" t="str">
        <f>[1]BD_2!CL765</f>
        <v>2 NO</v>
      </c>
      <c r="BL761" s="23" t="s">
        <v>98</v>
      </c>
      <c r="BM761">
        <f t="shared" si="59"/>
        <v>312</v>
      </c>
      <c r="BN761" s="36">
        <f t="shared" si="60"/>
        <v>45344</v>
      </c>
      <c r="BO761" s="36">
        <f t="shared" si="61"/>
        <v>45656</v>
      </c>
      <c r="BP761" s="37" t="e">
        <f>IF(((#REF!-$BN761)/($BO761-$BN761))&gt;=100%,100%,((#REF!-$BN761)/($BO761-$BN761)))</f>
        <v>#REF!</v>
      </c>
      <c r="BQ761" s="29">
        <f t="shared" si="62"/>
        <v>144200000</v>
      </c>
      <c r="BR761" s="23" t="e">
        <f>+IF(BK761="1 SI","FINALIZADO",IF($BO761&lt;=#REF!,"FINALIZADO","EJECUCIÓN"))</f>
        <v>#REF!</v>
      </c>
      <c r="BS761" s="23">
        <v>144200000</v>
      </c>
      <c r="BT761" s="23">
        <f>+Tabla3[[#This Row],[VALOR TOTAL DE CONTRATO (ANTES DE LIQUIDACIÓN - LIBERACIÓN DE SALDOS)]]-Tabla3[[#This Row],[RECURSO TOTALES DESEMBOLSADOS]]</f>
        <v>0</v>
      </c>
      <c r="BU761" s="66"/>
      <c r="BW761" s="23" t="s">
        <v>98</v>
      </c>
      <c r="BX761" s="23" t="str">
        <f t="shared" si="58"/>
        <v>febrero</v>
      </c>
      <c r="BY761" s="23" t="s">
        <v>113</v>
      </c>
      <c r="BZ761" s="23" t="s">
        <v>113</v>
      </c>
      <c r="CA761" s="23" t="s">
        <v>113</v>
      </c>
      <c r="CB761" t="s">
        <v>117</v>
      </c>
      <c r="CC761" t="s">
        <v>118</v>
      </c>
    </row>
    <row r="762" spans="1:81" x14ac:dyDescent="0.25">
      <c r="A762" s="23">
        <v>2024</v>
      </c>
      <c r="B762" s="25">
        <v>722</v>
      </c>
      <c r="C762" s="23" t="s">
        <v>87</v>
      </c>
      <c r="D762" t="s">
        <v>88</v>
      </c>
      <c r="E762" t="s">
        <v>89</v>
      </c>
      <c r="F762" t="s">
        <v>90</v>
      </c>
      <c r="G762" t="s">
        <v>91</v>
      </c>
      <c r="H762" s="23" t="s">
        <v>92</v>
      </c>
      <c r="I762" s="23" t="s">
        <v>119</v>
      </c>
      <c r="J762" t="s">
        <v>5386</v>
      </c>
      <c r="K762" s="23" t="s">
        <v>95</v>
      </c>
      <c r="L762" s="20" t="s">
        <v>1978</v>
      </c>
      <c r="M762" s="28" t="s">
        <v>5387</v>
      </c>
      <c r="N762" s="23"/>
      <c r="O762" s="23" t="s">
        <v>98</v>
      </c>
      <c r="P762" s="20" t="s">
        <v>764</v>
      </c>
      <c r="Q762" s="20" t="s">
        <v>764</v>
      </c>
      <c r="R762" t="s">
        <v>5388</v>
      </c>
      <c r="S762" t="s">
        <v>5389</v>
      </c>
      <c r="T762" t="s">
        <v>5390</v>
      </c>
      <c r="U762" s="29">
        <v>72100000</v>
      </c>
      <c r="V762" s="29">
        <v>72100000</v>
      </c>
      <c r="W762" s="60">
        <v>7000000</v>
      </c>
      <c r="X762" s="60">
        <v>0</v>
      </c>
      <c r="Y762" s="23" t="s">
        <v>104</v>
      </c>
      <c r="Z762" t="s">
        <v>98</v>
      </c>
      <c r="AA762" t="s">
        <v>105</v>
      </c>
      <c r="AB762" s="30">
        <f>+Tabla3[[#This Row],[VALOR DEL CONTRATO
(EN NUMEROS)]]-Tabla3[[#This Row],[VALOR RECURSOS (MADS/FONAM)]]</f>
        <v>0</v>
      </c>
      <c r="AC762" s="30"/>
      <c r="AD762" s="30"/>
      <c r="AE762" s="24">
        <v>7124</v>
      </c>
      <c r="AF762" s="61">
        <v>45295</v>
      </c>
      <c r="AG762">
        <v>117724</v>
      </c>
      <c r="AH762" s="53">
        <v>45345</v>
      </c>
      <c r="AI762" s="32" t="s">
        <v>106</v>
      </c>
      <c r="AJ762" t="s">
        <v>5391</v>
      </c>
      <c r="AK762" s="33"/>
      <c r="AL762" t="s">
        <v>98</v>
      </c>
      <c r="AM762" s="26">
        <v>45343</v>
      </c>
      <c r="AN762" s="23" t="s">
        <v>108</v>
      </c>
      <c r="AO762" s="23" t="s">
        <v>108</v>
      </c>
      <c r="AP762" t="s">
        <v>109</v>
      </c>
      <c r="AQ762" t="s">
        <v>2392</v>
      </c>
      <c r="AR762" t="s">
        <v>2393</v>
      </c>
      <c r="AS762" t="s">
        <v>2394</v>
      </c>
      <c r="AT762" s="23">
        <v>80111600</v>
      </c>
      <c r="AU762" s="20" t="s">
        <v>5392</v>
      </c>
      <c r="AV762" s="23" t="s">
        <v>113</v>
      </c>
      <c r="AW762" s="20" t="s">
        <v>114</v>
      </c>
      <c r="AX762" s="53">
        <v>45343</v>
      </c>
      <c r="AY762" s="23" t="s">
        <v>115</v>
      </c>
      <c r="AZ762" s="53">
        <v>45343</v>
      </c>
      <c r="BA762" s="26">
        <v>45345</v>
      </c>
      <c r="BB762" s="62">
        <v>45656</v>
      </c>
      <c r="BC762" s="35">
        <f>+Tabla3[[#This Row],[FECHA TERMINACION
(INICIAL)]]-Tabla3[[#This Row],[FECHA INICIO]]</f>
        <v>311</v>
      </c>
      <c r="BD762" s="65">
        <f>+Tabla3[[#This Row],[PLAZO DE EJECUCIÓN EN DÍAS (INICIAL)]]/30</f>
        <v>10.366666666666667</v>
      </c>
      <c r="BE762" t="s">
        <v>5393</v>
      </c>
      <c r="BF762" s="29">
        <f>+[1]BD_2!E766</f>
        <v>0</v>
      </c>
      <c r="BG762" s="29">
        <f>[1]BD_2!BA766</f>
        <v>0</v>
      </c>
      <c r="BH762" s="23">
        <f>[1]BD_2!CF766</f>
        <v>0</v>
      </c>
      <c r="BI762" s="23">
        <f>+COUNTIF(Tabla3[[#This Row],[VALOR REDUCIDO]:[TOTAL TIEMPO PRORROGADO EN DÍAS
]],"&lt;&gt;0")</f>
        <v>0</v>
      </c>
      <c r="BJ762" s="23" t="str">
        <f>+[1]BD_2!CG766</f>
        <v>2 NO</v>
      </c>
      <c r="BK762" s="26" t="str">
        <f>[1]BD_2!CL766</f>
        <v>2 NO</v>
      </c>
      <c r="BL762" s="23" t="s">
        <v>98</v>
      </c>
      <c r="BM762">
        <f t="shared" si="59"/>
        <v>311</v>
      </c>
      <c r="BN762" s="36">
        <f t="shared" si="60"/>
        <v>45345</v>
      </c>
      <c r="BO762" s="36">
        <f t="shared" si="61"/>
        <v>45656</v>
      </c>
      <c r="BP762" s="37" t="e">
        <f>IF(((#REF!-$BN762)/($BO762-$BN762))&gt;=100%,100%,((#REF!-$BN762)/($BO762-$BN762)))</f>
        <v>#REF!</v>
      </c>
      <c r="BQ762" s="29">
        <f t="shared" si="62"/>
        <v>72100000</v>
      </c>
      <c r="BR762" s="23" t="e">
        <f>+IF(BK762="1 SI","FINALIZADO",IF($BO762&lt;=#REF!,"FINALIZADO","EJECUCIÓN"))</f>
        <v>#REF!</v>
      </c>
      <c r="BS762" s="23">
        <v>71866667</v>
      </c>
      <c r="BT762" s="23">
        <f>+Tabla3[[#This Row],[VALOR TOTAL DE CONTRATO (ANTES DE LIQUIDACIÓN - LIBERACIÓN DE SALDOS)]]-Tabla3[[#This Row],[RECURSO TOTALES DESEMBOLSADOS]]</f>
        <v>233333</v>
      </c>
      <c r="BU762" s="66"/>
      <c r="BW762" s="23" t="s">
        <v>98</v>
      </c>
      <c r="BX762" s="23" t="str">
        <f t="shared" si="58"/>
        <v>febrero</v>
      </c>
      <c r="BY762" s="23" t="s">
        <v>113</v>
      </c>
      <c r="BZ762" s="23" t="s">
        <v>113</v>
      </c>
      <c r="CA762" s="23" t="s">
        <v>113</v>
      </c>
      <c r="CB762" t="s">
        <v>117</v>
      </c>
      <c r="CC762" t="s">
        <v>118</v>
      </c>
    </row>
    <row r="763" spans="1:81" x14ac:dyDescent="0.25">
      <c r="A763" s="23">
        <v>2024</v>
      </c>
      <c r="B763" s="25">
        <v>723</v>
      </c>
      <c r="C763" s="23" t="s">
        <v>87</v>
      </c>
      <c r="D763" t="s">
        <v>88</v>
      </c>
      <c r="E763" t="s">
        <v>89</v>
      </c>
      <c r="F763" t="s">
        <v>90</v>
      </c>
      <c r="G763" t="s">
        <v>91</v>
      </c>
      <c r="H763" s="23" t="s">
        <v>92</v>
      </c>
      <c r="I763" s="23" t="s">
        <v>119</v>
      </c>
      <c r="J763" t="s">
        <v>5394</v>
      </c>
      <c r="K763" s="23" t="s">
        <v>95</v>
      </c>
      <c r="L763" t="s">
        <v>1824</v>
      </c>
      <c r="M763" s="28" t="s">
        <v>5395</v>
      </c>
      <c r="N763" s="23"/>
      <c r="O763" s="23" t="s">
        <v>98</v>
      </c>
      <c r="P763" s="20" t="s">
        <v>3243</v>
      </c>
      <c r="Q763" s="20" t="s">
        <v>100</v>
      </c>
      <c r="R763" t="s">
        <v>5396</v>
      </c>
      <c r="S763" t="s">
        <v>5397</v>
      </c>
      <c r="T763" t="s">
        <v>5398</v>
      </c>
      <c r="U763" s="29">
        <v>55345333</v>
      </c>
      <c r="V763" s="29">
        <v>55345333</v>
      </c>
      <c r="W763" s="60">
        <v>5356000</v>
      </c>
      <c r="X763" s="60">
        <v>0</v>
      </c>
      <c r="Y763" s="23" t="s">
        <v>104</v>
      </c>
      <c r="Z763" t="s">
        <v>98</v>
      </c>
      <c r="AA763" t="s">
        <v>105</v>
      </c>
      <c r="AB763" s="30">
        <f>+Tabla3[[#This Row],[VALOR DEL CONTRATO
(EN NUMEROS)]]-Tabla3[[#This Row],[VALOR RECURSOS (MADS/FONAM)]]</f>
        <v>0</v>
      </c>
      <c r="AC763" s="30"/>
      <c r="AD763" s="30"/>
      <c r="AE763" s="24">
        <v>4124</v>
      </c>
      <c r="AF763" s="61">
        <v>45294</v>
      </c>
      <c r="AG763">
        <v>113624</v>
      </c>
      <c r="AH763" s="53">
        <v>45343</v>
      </c>
      <c r="AI763" s="32" t="s">
        <v>106</v>
      </c>
      <c r="AJ763" t="s">
        <v>107</v>
      </c>
      <c r="AK763" s="33"/>
      <c r="AL763" t="s">
        <v>98</v>
      </c>
      <c r="AM763" s="26">
        <v>45342</v>
      </c>
      <c r="AN763" s="23" t="s">
        <v>108</v>
      </c>
      <c r="AO763" s="23" t="s">
        <v>108</v>
      </c>
      <c r="AP763" t="s">
        <v>109</v>
      </c>
      <c r="AQ763" t="s">
        <v>3451</v>
      </c>
      <c r="AS763" t="s">
        <v>100</v>
      </c>
      <c r="AT763" s="23">
        <v>80111600</v>
      </c>
      <c r="AU763" s="20" t="s">
        <v>5399</v>
      </c>
      <c r="AV763" s="23" t="s">
        <v>113</v>
      </c>
      <c r="AW763" s="20" t="s">
        <v>114</v>
      </c>
      <c r="AX763" s="53">
        <v>45343</v>
      </c>
      <c r="AY763" s="23" t="s">
        <v>115</v>
      </c>
      <c r="AZ763" s="53">
        <v>45343</v>
      </c>
      <c r="BA763" s="53">
        <v>45343</v>
      </c>
      <c r="BB763" s="62">
        <v>45656</v>
      </c>
      <c r="BC763" s="35">
        <f>+Tabla3[[#This Row],[FECHA TERMINACION
(INICIAL)]]-Tabla3[[#This Row],[FECHA INICIO]]</f>
        <v>313</v>
      </c>
      <c r="BD763" s="65">
        <f>+Tabla3[[#This Row],[PLAZO DE EJECUCIÓN EN DÍAS (INICIAL)]]/30</f>
        <v>10.433333333333334</v>
      </c>
      <c r="BE763" t="s">
        <v>5400</v>
      </c>
      <c r="BF763" s="29">
        <f>+[1]BD_2!E767</f>
        <v>0</v>
      </c>
      <c r="BG763" s="29">
        <f>[1]BD_2!BA767</f>
        <v>0</v>
      </c>
      <c r="BH763" s="23">
        <f>[1]BD_2!CF767</f>
        <v>0</v>
      </c>
      <c r="BI763" s="23">
        <f>+COUNTIF(Tabla3[[#This Row],[VALOR REDUCIDO]:[TOTAL TIEMPO PRORROGADO EN DÍAS
]],"&lt;&gt;0")</f>
        <v>0</v>
      </c>
      <c r="BJ763" s="23" t="str">
        <f>+[1]BD_2!CG767</f>
        <v>2 NO</v>
      </c>
      <c r="BK763" s="26" t="str">
        <f>[1]BD_2!CL767</f>
        <v>2 NO</v>
      </c>
      <c r="BL763" s="23" t="s">
        <v>98</v>
      </c>
      <c r="BM763">
        <f t="shared" si="59"/>
        <v>313</v>
      </c>
      <c r="BN763" s="36">
        <f t="shared" si="60"/>
        <v>45343</v>
      </c>
      <c r="BO763" s="36">
        <f t="shared" si="61"/>
        <v>45656</v>
      </c>
      <c r="BP763" s="37" t="e">
        <f>IF(((#REF!-$BN763)/($BO763-$BN763))&gt;=100%,100%,((#REF!-$BN763)/($BO763-$BN763)))</f>
        <v>#REF!</v>
      </c>
      <c r="BQ763" s="29">
        <f t="shared" si="62"/>
        <v>55345333</v>
      </c>
      <c r="BR763" s="23" t="e">
        <f>+IF(BK763="1 SI","FINALIZADO",IF($BO763&lt;=#REF!,"FINALIZADO","EJECUCIÓN"))</f>
        <v>#REF!</v>
      </c>
      <c r="BS763" s="23">
        <v>55345333</v>
      </c>
      <c r="BT763" s="23">
        <f>+Tabla3[[#This Row],[VALOR TOTAL DE CONTRATO (ANTES DE LIQUIDACIÓN - LIBERACIÓN DE SALDOS)]]-Tabla3[[#This Row],[RECURSO TOTALES DESEMBOLSADOS]]</f>
        <v>0</v>
      </c>
      <c r="BU763" s="66"/>
      <c r="BW763" s="23" t="s">
        <v>98</v>
      </c>
      <c r="BX763" s="23" t="str">
        <f t="shared" si="58"/>
        <v>febrero</v>
      </c>
      <c r="BY763" s="23" t="s">
        <v>113</v>
      </c>
      <c r="BZ763" s="23" t="s">
        <v>113</v>
      </c>
      <c r="CA763" s="23" t="s">
        <v>113</v>
      </c>
      <c r="CB763" t="s">
        <v>117</v>
      </c>
      <c r="CC763" t="s">
        <v>118</v>
      </c>
    </row>
    <row r="764" spans="1:81" x14ac:dyDescent="0.25">
      <c r="A764" s="23">
        <v>2024</v>
      </c>
      <c r="B764" s="25">
        <v>725</v>
      </c>
      <c r="C764" s="23" t="s">
        <v>87</v>
      </c>
      <c r="D764" t="s">
        <v>88</v>
      </c>
      <c r="E764" t="s">
        <v>89</v>
      </c>
      <c r="F764" t="s">
        <v>90</v>
      </c>
      <c r="G764" t="s">
        <v>91</v>
      </c>
      <c r="H764" s="23" t="s">
        <v>92</v>
      </c>
      <c r="I764" s="23" t="s">
        <v>119</v>
      </c>
      <c r="J764" t="s">
        <v>5401</v>
      </c>
      <c r="K764" s="23" t="s">
        <v>95</v>
      </c>
      <c r="L764" s="20" t="s">
        <v>2233</v>
      </c>
      <c r="M764" s="28" t="s">
        <v>5402</v>
      </c>
      <c r="N764" s="23"/>
      <c r="O764" s="23" t="s">
        <v>98</v>
      </c>
      <c r="P764" s="20" t="s">
        <v>1552</v>
      </c>
      <c r="Q764" s="20" t="s">
        <v>1552</v>
      </c>
      <c r="R764" t="s">
        <v>5403</v>
      </c>
      <c r="S764" t="s">
        <v>5404</v>
      </c>
      <c r="T764" t="s">
        <v>5405</v>
      </c>
      <c r="U764" s="29">
        <v>80000000</v>
      </c>
      <c r="V764" s="29">
        <v>80000000</v>
      </c>
      <c r="W764" s="60">
        <v>10000000</v>
      </c>
      <c r="X764" s="60">
        <v>0</v>
      </c>
      <c r="Y764" s="23" t="s">
        <v>104</v>
      </c>
      <c r="Z764" t="s">
        <v>98</v>
      </c>
      <c r="AA764" t="s">
        <v>105</v>
      </c>
      <c r="AB764" s="30">
        <f>+Tabla3[[#This Row],[VALOR DEL CONTRATO
(EN NUMEROS)]]-Tabla3[[#This Row],[VALOR RECURSOS (MADS/FONAM)]]</f>
        <v>0</v>
      </c>
      <c r="AC764" s="30"/>
      <c r="AD764" s="30"/>
      <c r="AE764" s="24">
        <v>7724</v>
      </c>
      <c r="AF764" s="61">
        <v>45295</v>
      </c>
      <c r="AG764">
        <v>123324</v>
      </c>
      <c r="AH764" s="53">
        <v>45349</v>
      </c>
      <c r="AI764" s="32" t="s">
        <v>106</v>
      </c>
      <c r="AJ764" t="s">
        <v>2744</v>
      </c>
      <c r="AK764" s="33"/>
      <c r="AL764" t="s">
        <v>98</v>
      </c>
      <c r="AM764" s="26">
        <v>45342</v>
      </c>
      <c r="AN764" s="23" t="s">
        <v>108</v>
      </c>
      <c r="AO764" s="23" t="s">
        <v>108</v>
      </c>
      <c r="AP764" t="s">
        <v>109</v>
      </c>
      <c r="AQ764" t="s">
        <v>2229</v>
      </c>
      <c r="AR764" t="s">
        <v>2230</v>
      </c>
      <c r="AS764" t="s">
        <v>1552</v>
      </c>
      <c r="AT764" s="23">
        <v>80111600</v>
      </c>
      <c r="AU764" s="20" t="s">
        <v>5406</v>
      </c>
      <c r="AV764" s="23" t="s">
        <v>113</v>
      </c>
      <c r="AW764" s="20" t="s">
        <v>114</v>
      </c>
      <c r="AX764" s="53">
        <v>45343</v>
      </c>
      <c r="AY764" s="23" t="s">
        <v>144</v>
      </c>
      <c r="AZ764" s="53">
        <v>45343</v>
      </c>
      <c r="BA764" s="26">
        <v>45349</v>
      </c>
      <c r="BB764" s="62">
        <v>45591</v>
      </c>
      <c r="BC764" s="35">
        <f>+Tabla3[[#This Row],[FECHA TERMINACION
(INICIAL)]]-Tabla3[[#This Row],[FECHA INICIO]]</f>
        <v>242</v>
      </c>
      <c r="BD764" s="65">
        <f>+Tabla3[[#This Row],[PLAZO DE EJECUCIÓN EN DÍAS (INICIAL)]]/30</f>
        <v>8.0666666666666664</v>
      </c>
      <c r="BE764" t="s">
        <v>4018</v>
      </c>
      <c r="BF764" s="29">
        <f>+[1]BD_2!E769</f>
        <v>0</v>
      </c>
      <c r="BG764" s="29">
        <f>[1]BD_2!BA769</f>
        <v>19333333</v>
      </c>
      <c r="BH764" s="23">
        <f>[1]BD_2!CF769</f>
        <v>59</v>
      </c>
      <c r="BI764" s="23">
        <f>+COUNTIF(Tabla3[[#This Row],[VALOR REDUCIDO]:[TOTAL TIEMPO PRORROGADO EN DÍAS
]],"&lt;&gt;0")</f>
        <v>2</v>
      </c>
      <c r="BJ764" s="23" t="str">
        <f>+[1]BD_2!CG769</f>
        <v>2 NO</v>
      </c>
      <c r="BK764" s="26" t="str">
        <f>[1]BD_2!CL769</f>
        <v>2 NO</v>
      </c>
      <c r="BL764" s="23" t="s">
        <v>98</v>
      </c>
      <c r="BM764">
        <f t="shared" si="59"/>
        <v>301</v>
      </c>
      <c r="BN764" s="36">
        <f t="shared" si="60"/>
        <v>45349</v>
      </c>
      <c r="BO764" s="36">
        <f t="shared" si="61"/>
        <v>45650</v>
      </c>
      <c r="BP764" s="37" t="e">
        <f>IF(((#REF!-$BN764)/($BO764-$BN764))&gt;=100%,100%,((#REF!-$BN764)/($BO764-$BN764)))</f>
        <v>#REF!</v>
      </c>
      <c r="BQ764" s="29">
        <f t="shared" si="62"/>
        <v>99333333</v>
      </c>
      <c r="BR764" s="23" t="e">
        <f>+IF(BK764="1 SI","FINALIZADO",IF($BO764&lt;=#REF!,"FINALIZADO","EJECUCIÓN"))</f>
        <v>#REF!</v>
      </c>
      <c r="BS764" s="23">
        <v>99333333</v>
      </c>
      <c r="BT764" s="23">
        <f>+Tabla3[[#This Row],[VALOR TOTAL DE CONTRATO (ANTES DE LIQUIDACIÓN - LIBERACIÓN DE SALDOS)]]-Tabla3[[#This Row],[RECURSO TOTALES DESEMBOLSADOS]]</f>
        <v>0</v>
      </c>
      <c r="BU764" s="66"/>
      <c r="BW764" s="23" t="s">
        <v>98</v>
      </c>
      <c r="BX764" s="23" t="str">
        <f t="shared" si="58"/>
        <v>febrero</v>
      </c>
      <c r="BY764" s="23" t="s">
        <v>113</v>
      </c>
      <c r="BZ764" s="23" t="s">
        <v>113</v>
      </c>
      <c r="CA764" s="23" t="s">
        <v>113</v>
      </c>
      <c r="CB764" t="s">
        <v>117</v>
      </c>
      <c r="CC764" t="s">
        <v>118</v>
      </c>
    </row>
    <row r="765" spans="1:81" x14ac:dyDescent="0.25">
      <c r="A765" s="23">
        <v>2024</v>
      </c>
      <c r="B765" s="25">
        <v>726</v>
      </c>
      <c r="C765" s="23" t="s">
        <v>87</v>
      </c>
      <c r="D765" t="s">
        <v>88</v>
      </c>
      <c r="E765" t="s">
        <v>89</v>
      </c>
      <c r="F765" t="s">
        <v>90</v>
      </c>
      <c r="G765" t="s">
        <v>91</v>
      </c>
      <c r="H765" s="23" t="s">
        <v>92</v>
      </c>
      <c r="I765" s="23" t="s">
        <v>119</v>
      </c>
      <c r="J765" t="s">
        <v>5407</v>
      </c>
      <c r="K765" s="23" t="s">
        <v>95</v>
      </c>
      <c r="L765" s="20" t="s">
        <v>1197</v>
      </c>
      <c r="M765" s="28" t="s">
        <v>5408</v>
      </c>
      <c r="N765" s="23"/>
      <c r="O765" s="23" t="s">
        <v>98</v>
      </c>
      <c r="P765" s="20" t="s">
        <v>100</v>
      </c>
      <c r="Q765" s="20" t="s">
        <v>100</v>
      </c>
      <c r="R765" t="s">
        <v>1231</v>
      </c>
      <c r="S765" t="s">
        <v>5409</v>
      </c>
      <c r="T765" t="s">
        <v>5410</v>
      </c>
      <c r="U765" s="29">
        <v>72000000</v>
      </c>
      <c r="V765" s="29">
        <v>72000000</v>
      </c>
      <c r="W765" s="60">
        <v>9000000</v>
      </c>
      <c r="X765" s="60">
        <v>0</v>
      </c>
      <c r="Y765" s="23" t="s">
        <v>104</v>
      </c>
      <c r="Z765" t="s">
        <v>98</v>
      </c>
      <c r="AA765" t="s">
        <v>105</v>
      </c>
      <c r="AB765" s="30">
        <f>+Tabla3[[#This Row],[VALOR DEL CONTRATO
(EN NUMEROS)]]-Tabla3[[#This Row],[VALOR RECURSOS (MADS/FONAM)]]</f>
        <v>0</v>
      </c>
      <c r="AC765" s="30"/>
      <c r="AD765" s="30"/>
      <c r="AE765" s="24">
        <v>1824</v>
      </c>
      <c r="AF765" s="61">
        <v>45294</v>
      </c>
      <c r="AG765">
        <v>114524</v>
      </c>
      <c r="AH765" s="53">
        <v>45344</v>
      </c>
      <c r="AI765" s="32" t="s">
        <v>106</v>
      </c>
      <c r="AJ765" t="s">
        <v>107</v>
      </c>
      <c r="AK765" s="33"/>
      <c r="AL765" t="s">
        <v>98</v>
      </c>
      <c r="AM765" s="26">
        <v>45342</v>
      </c>
      <c r="AN765" s="23" t="s">
        <v>108</v>
      </c>
      <c r="AO765" s="23" t="s">
        <v>108</v>
      </c>
      <c r="AP765" t="s">
        <v>109</v>
      </c>
      <c r="AQ765" t="s">
        <v>1234</v>
      </c>
      <c r="AR765" t="s">
        <v>1235</v>
      </c>
      <c r="AS765" t="s">
        <v>1236</v>
      </c>
      <c r="AT765" s="23">
        <v>80111600</v>
      </c>
      <c r="AU765" s="41" t="s">
        <v>5411</v>
      </c>
      <c r="AV765" s="23" t="s">
        <v>113</v>
      </c>
      <c r="AW765" s="20" t="s">
        <v>114</v>
      </c>
      <c r="AX765" s="26">
        <v>45343</v>
      </c>
      <c r="AY765" s="20" t="s">
        <v>115</v>
      </c>
      <c r="AZ765" s="26">
        <v>45343</v>
      </c>
      <c r="BA765" s="26">
        <v>45344</v>
      </c>
      <c r="BB765" s="62">
        <v>45586</v>
      </c>
      <c r="BC765" s="35">
        <f>+Tabla3[[#This Row],[FECHA TERMINACION
(INICIAL)]]-Tabla3[[#This Row],[FECHA INICIO]]</f>
        <v>242</v>
      </c>
      <c r="BD765" s="65">
        <f>+Tabla3[[#This Row],[PLAZO DE EJECUCIÓN EN DÍAS (INICIAL)]]/30</f>
        <v>8.0666666666666664</v>
      </c>
      <c r="BE765" t="s">
        <v>5412</v>
      </c>
      <c r="BF765" s="29">
        <f>+[1]BD_2!E770</f>
        <v>0</v>
      </c>
      <c r="BG765" s="29">
        <f>[1]BD_2!BA770</f>
        <v>20700000</v>
      </c>
      <c r="BH765" s="23">
        <f>[1]BD_2!CF770</f>
        <v>71</v>
      </c>
      <c r="BI765" s="23">
        <f>+COUNTIF(Tabla3[[#This Row],[VALOR REDUCIDO]:[TOTAL TIEMPO PRORROGADO EN DÍAS
]],"&lt;&gt;0")</f>
        <v>2</v>
      </c>
      <c r="BJ765" s="23" t="str">
        <f>+[1]BD_2!CG770</f>
        <v>2 NO</v>
      </c>
      <c r="BK765" s="26" t="str">
        <f>[1]BD_2!CL770</f>
        <v>2 NO</v>
      </c>
      <c r="BL765" s="23" t="s">
        <v>98</v>
      </c>
      <c r="BM765">
        <f t="shared" si="59"/>
        <v>313</v>
      </c>
      <c r="BN765" s="36">
        <f t="shared" si="60"/>
        <v>45344</v>
      </c>
      <c r="BO765" s="36">
        <f t="shared" si="61"/>
        <v>45657</v>
      </c>
      <c r="BP765" s="37" t="e">
        <f>IF(((#REF!-$BN765)/($BO765-$BN765))&gt;=100%,100%,((#REF!-$BN765)/($BO765-$BN765)))</f>
        <v>#REF!</v>
      </c>
      <c r="BQ765" s="29">
        <f t="shared" si="62"/>
        <v>92700000</v>
      </c>
      <c r="BR765" s="23" t="e">
        <f>+IF(BK765="1 SI","FINALIZADO",IF($BO765&lt;=#REF!,"FINALIZADO","EJECUCIÓN"))</f>
        <v>#REF!</v>
      </c>
      <c r="BS765" s="23">
        <v>92700000</v>
      </c>
      <c r="BT765" s="23">
        <f>+Tabla3[[#This Row],[VALOR TOTAL DE CONTRATO (ANTES DE LIQUIDACIÓN - LIBERACIÓN DE SALDOS)]]-Tabla3[[#This Row],[RECURSO TOTALES DESEMBOLSADOS]]</f>
        <v>0</v>
      </c>
      <c r="BU765" s="66"/>
      <c r="BW765" s="23" t="s">
        <v>98</v>
      </c>
      <c r="BX765" s="23" t="str">
        <f t="shared" si="58"/>
        <v>febrero</v>
      </c>
      <c r="BY765" s="23" t="s">
        <v>113</v>
      </c>
      <c r="BZ765" s="23" t="s">
        <v>113</v>
      </c>
      <c r="CA765" s="23" t="s">
        <v>113</v>
      </c>
      <c r="CB765" t="s">
        <v>117</v>
      </c>
      <c r="CC765" t="s">
        <v>118</v>
      </c>
    </row>
    <row r="766" spans="1:81" x14ac:dyDescent="0.25">
      <c r="A766" s="23">
        <v>2024</v>
      </c>
      <c r="B766" s="25">
        <v>727</v>
      </c>
      <c r="C766" s="23" t="s">
        <v>87</v>
      </c>
      <c r="D766" t="s">
        <v>88</v>
      </c>
      <c r="E766" t="s">
        <v>89</v>
      </c>
      <c r="F766" t="s">
        <v>90</v>
      </c>
      <c r="G766" t="s">
        <v>91</v>
      </c>
      <c r="H766" s="23" t="s">
        <v>92</v>
      </c>
      <c r="I766" s="23" t="s">
        <v>119</v>
      </c>
      <c r="J766" t="s">
        <v>5413</v>
      </c>
      <c r="K766" s="23" t="s">
        <v>95</v>
      </c>
      <c r="L766" s="20" t="s">
        <v>358</v>
      </c>
      <c r="M766" s="28" t="s">
        <v>5414</v>
      </c>
      <c r="N766" s="23"/>
      <c r="O766" s="23" t="s">
        <v>98</v>
      </c>
      <c r="P766" s="20" t="s">
        <v>1931</v>
      </c>
      <c r="Q766" s="20" t="s">
        <v>1931</v>
      </c>
      <c r="R766" t="s">
        <v>5415</v>
      </c>
      <c r="S766" t="s">
        <v>5416</v>
      </c>
      <c r="T766" t="s">
        <v>5417</v>
      </c>
      <c r="U766" s="29">
        <v>62500000</v>
      </c>
      <c r="V766" s="29">
        <v>62500000</v>
      </c>
      <c r="W766" s="60">
        <v>6250000</v>
      </c>
      <c r="X766" s="60">
        <v>0</v>
      </c>
      <c r="Y766" s="23" t="s">
        <v>104</v>
      </c>
      <c r="Z766" t="s">
        <v>98</v>
      </c>
      <c r="AA766" t="s">
        <v>105</v>
      </c>
      <c r="AB766" s="30">
        <f>+Tabla3[[#This Row],[VALOR DEL CONTRATO
(EN NUMEROS)]]-Tabla3[[#This Row],[VALOR RECURSOS (MADS/FONAM)]]</f>
        <v>0</v>
      </c>
      <c r="AC766" s="30"/>
      <c r="AD766" s="30"/>
      <c r="AE766" s="24">
        <v>9424</v>
      </c>
      <c r="AF766" s="61">
        <v>45306</v>
      </c>
      <c r="AG766">
        <v>119224</v>
      </c>
      <c r="AH766" s="53">
        <v>45348</v>
      </c>
      <c r="AI766" s="32" t="s">
        <v>106</v>
      </c>
      <c r="AJ766" t="s">
        <v>4874</v>
      </c>
      <c r="AK766" s="33"/>
      <c r="AL766" t="s">
        <v>98</v>
      </c>
      <c r="AM766" s="26">
        <v>45345</v>
      </c>
      <c r="AN766" s="23" t="s">
        <v>108</v>
      </c>
      <c r="AO766" s="23" t="s">
        <v>108</v>
      </c>
      <c r="AP766" t="s">
        <v>109</v>
      </c>
      <c r="AQ766" t="s">
        <v>1580</v>
      </c>
      <c r="AR766" t="s">
        <v>1581</v>
      </c>
      <c r="AS766" t="s">
        <v>1581</v>
      </c>
      <c r="AT766" s="23">
        <v>80111600</v>
      </c>
      <c r="AU766" s="20" t="s">
        <v>5418</v>
      </c>
      <c r="AV766" s="23" t="s">
        <v>113</v>
      </c>
      <c r="AW766" s="20" t="s">
        <v>114</v>
      </c>
      <c r="AX766" s="53">
        <v>45345</v>
      </c>
      <c r="AY766" s="23" t="s">
        <v>115</v>
      </c>
      <c r="AZ766" s="53">
        <v>45345</v>
      </c>
      <c r="BA766" s="26">
        <v>45348</v>
      </c>
      <c r="BB766" s="62">
        <v>45651</v>
      </c>
      <c r="BC766" s="35">
        <f>+Tabla3[[#This Row],[FECHA TERMINACION
(INICIAL)]]-Tabla3[[#This Row],[FECHA INICIO]]</f>
        <v>303</v>
      </c>
      <c r="BD766" s="65">
        <f>+Tabla3[[#This Row],[PLAZO DE EJECUCIÓN EN DÍAS (INICIAL)]]/30</f>
        <v>10.1</v>
      </c>
      <c r="BE766" t="s">
        <v>5419</v>
      </c>
      <c r="BF766" s="29">
        <f>+[1]BD_2!E771</f>
        <v>0</v>
      </c>
      <c r="BG766" s="29">
        <f>[1]BD_2!BA771</f>
        <v>0</v>
      </c>
      <c r="BH766" s="23">
        <f>[1]BD_2!CF771</f>
        <v>0</v>
      </c>
      <c r="BI766" s="23">
        <f>+COUNTIF(Tabla3[[#This Row],[VALOR REDUCIDO]:[TOTAL TIEMPO PRORROGADO EN DÍAS
]],"&lt;&gt;0")</f>
        <v>0</v>
      </c>
      <c r="BJ766" s="23" t="str">
        <f>+[1]BD_2!CG771</f>
        <v>2 NO</v>
      </c>
      <c r="BK766" s="26" t="str">
        <f>[1]BD_2!CL771</f>
        <v>2 NO</v>
      </c>
      <c r="BL766" s="23" t="s">
        <v>98</v>
      </c>
      <c r="BM766">
        <f t="shared" si="59"/>
        <v>303</v>
      </c>
      <c r="BN766" s="36">
        <f t="shared" si="60"/>
        <v>45348</v>
      </c>
      <c r="BO766" s="36">
        <f t="shared" si="61"/>
        <v>45651</v>
      </c>
      <c r="BP766" s="37" t="e">
        <f>IF(((#REF!-$BN766)/($BO766-$BN766))&gt;=100%,100%,((#REF!-$BN766)/($BO766-$BN766)))</f>
        <v>#REF!</v>
      </c>
      <c r="BQ766" s="29">
        <f t="shared" si="62"/>
        <v>62500000</v>
      </c>
      <c r="BR766" s="23" t="e">
        <f>+IF(BK766="1 SI","FINALIZADO",IF($BO766&lt;=#REF!,"FINALIZADO","EJECUCIÓN"))</f>
        <v>#REF!</v>
      </c>
      <c r="BS766" s="23">
        <v>62500000</v>
      </c>
      <c r="BT766" s="23">
        <f>+Tabla3[[#This Row],[VALOR TOTAL DE CONTRATO (ANTES DE LIQUIDACIÓN - LIBERACIÓN DE SALDOS)]]-Tabla3[[#This Row],[RECURSO TOTALES DESEMBOLSADOS]]</f>
        <v>0</v>
      </c>
      <c r="BU766" s="66"/>
      <c r="BW766" s="23" t="s">
        <v>98</v>
      </c>
      <c r="BX766" s="23" t="str">
        <f t="shared" si="58"/>
        <v>febrero</v>
      </c>
      <c r="BY766" s="23" t="s">
        <v>113</v>
      </c>
      <c r="BZ766" s="23" t="s">
        <v>113</v>
      </c>
      <c r="CA766" s="23" t="s">
        <v>113</v>
      </c>
      <c r="CB766" t="s">
        <v>117</v>
      </c>
      <c r="CC766" t="s">
        <v>118</v>
      </c>
    </row>
    <row r="767" spans="1:81" x14ac:dyDescent="0.25">
      <c r="A767" s="23">
        <v>2024</v>
      </c>
      <c r="B767" s="25">
        <v>728</v>
      </c>
      <c r="C767" s="23" t="s">
        <v>87</v>
      </c>
      <c r="D767" t="s">
        <v>88</v>
      </c>
      <c r="E767" t="s">
        <v>89</v>
      </c>
      <c r="F767" t="s">
        <v>90</v>
      </c>
      <c r="G767" t="s">
        <v>91</v>
      </c>
      <c r="H767" s="23" t="s">
        <v>92</v>
      </c>
      <c r="I767" s="23" t="s">
        <v>119</v>
      </c>
      <c r="J767" t="s">
        <v>5420</v>
      </c>
      <c r="K767" s="23" t="s">
        <v>95</v>
      </c>
      <c r="L767" s="20" t="s">
        <v>358</v>
      </c>
      <c r="M767" s="28" t="s">
        <v>3229</v>
      </c>
      <c r="N767" s="23"/>
      <c r="O767" s="23" t="s">
        <v>98</v>
      </c>
      <c r="P767" s="20" t="s">
        <v>1931</v>
      </c>
      <c r="Q767" s="20" t="s">
        <v>1931</v>
      </c>
      <c r="R767" t="s">
        <v>5421</v>
      </c>
      <c r="S767" t="s">
        <v>5422</v>
      </c>
      <c r="T767" t="s">
        <v>5423</v>
      </c>
      <c r="U767" s="29">
        <v>28600000</v>
      </c>
      <c r="V767" s="29">
        <v>28600000</v>
      </c>
      <c r="W767" s="60">
        <v>5200000</v>
      </c>
      <c r="X767" s="60">
        <v>0</v>
      </c>
      <c r="Y767" s="23" t="s">
        <v>104</v>
      </c>
      <c r="Z767" t="s">
        <v>98</v>
      </c>
      <c r="AA767" t="s">
        <v>105</v>
      </c>
      <c r="AB767" s="30">
        <f>+Tabla3[[#This Row],[VALOR DEL CONTRATO
(EN NUMEROS)]]-Tabla3[[#This Row],[VALOR RECURSOS (MADS/FONAM)]]</f>
        <v>0</v>
      </c>
      <c r="AC767" s="30"/>
      <c r="AD767" s="30"/>
      <c r="AE767" s="24">
        <v>9824</v>
      </c>
      <c r="AF767" s="61">
        <v>45306</v>
      </c>
      <c r="AG767">
        <v>124324</v>
      </c>
      <c r="AH767" s="53">
        <v>45349</v>
      </c>
      <c r="AI767" s="32" t="s">
        <v>106</v>
      </c>
      <c r="AJ767" t="s">
        <v>2527</v>
      </c>
      <c r="AK767" s="33"/>
      <c r="AL767" t="s">
        <v>98</v>
      </c>
      <c r="AM767" s="26">
        <v>45344</v>
      </c>
      <c r="AN767" s="23" t="s">
        <v>5424</v>
      </c>
      <c r="AO767" s="23" t="s">
        <v>5425</v>
      </c>
      <c r="AP767" t="s">
        <v>109</v>
      </c>
      <c r="AQ767" t="s">
        <v>1580</v>
      </c>
      <c r="AR767" t="s">
        <v>1581</v>
      </c>
      <c r="AS767" t="s">
        <v>1581</v>
      </c>
      <c r="AT767" s="23">
        <v>80111600</v>
      </c>
      <c r="AU767" s="20" t="s">
        <v>5426</v>
      </c>
      <c r="AV767" s="23" t="s">
        <v>113</v>
      </c>
      <c r="AW767" s="20" t="s">
        <v>114</v>
      </c>
      <c r="AX767" s="53">
        <v>45345</v>
      </c>
      <c r="AY767" s="23" t="s">
        <v>115</v>
      </c>
      <c r="AZ767" s="53">
        <v>45345</v>
      </c>
      <c r="BA767" s="26">
        <v>45349</v>
      </c>
      <c r="BB767" s="62">
        <v>45515</v>
      </c>
      <c r="BC767" s="35">
        <f>+Tabla3[[#This Row],[FECHA TERMINACION
(INICIAL)]]-Tabla3[[#This Row],[FECHA INICIO]]</f>
        <v>166</v>
      </c>
      <c r="BD767" s="65">
        <f>+Tabla3[[#This Row],[PLAZO DE EJECUCIÓN EN DÍAS (INICIAL)]]/30</f>
        <v>5.5333333333333332</v>
      </c>
      <c r="BE767" t="s">
        <v>5427</v>
      </c>
      <c r="BF767" s="29">
        <f>+[1]BD_2!E772</f>
        <v>0</v>
      </c>
      <c r="BG767" s="29">
        <f>[1]BD_2!BA772</f>
        <v>14213333</v>
      </c>
      <c r="BH767" s="23">
        <f>[1]BD_2!CF772</f>
        <v>84</v>
      </c>
      <c r="BI767" s="23">
        <f>+COUNTIF(Tabla3[[#This Row],[VALOR REDUCIDO]:[TOTAL TIEMPO PRORROGADO EN DÍAS
]],"&lt;&gt;0")</f>
        <v>2</v>
      </c>
      <c r="BJ767" s="23" t="str">
        <f>+[1]BD_2!CG772</f>
        <v>1 SI</v>
      </c>
      <c r="BK767" s="26" t="str">
        <f>[1]BD_2!CL772</f>
        <v>2 NO</v>
      </c>
      <c r="BL767" s="23" t="s">
        <v>98</v>
      </c>
      <c r="BM767">
        <f t="shared" si="59"/>
        <v>250</v>
      </c>
      <c r="BN767" s="36">
        <f t="shared" si="60"/>
        <v>45349</v>
      </c>
      <c r="BO767" s="36">
        <f t="shared" si="61"/>
        <v>45599</v>
      </c>
      <c r="BP767" s="37" t="e">
        <f>IF(((#REF!-$BN767)/($BO767-$BN767))&gt;=100%,100%,((#REF!-$BN767)/($BO767-$BN767)))</f>
        <v>#REF!</v>
      </c>
      <c r="BQ767" s="29">
        <f t="shared" si="62"/>
        <v>42813333</v>
      </c>
      <c r="BR767" s="23" t="e">
        <f>+IF(BK767="1 SI","FINALIZADO",IF($BO767&lt;=#REF!,"FINALIZADO","EJECUCIÓN"))</f>
        <v>#REF!</v>
      </c>
      <c r="BS767" s="23">
        <v>31893333</v>
      </c>
      <c r="BT767" s="23">
        <f>+Tabla3[[#This Row],[VALOR TOTAL DE CONTRATO (ANTES DE LIQUIDACIÓN - LIBERACIÓN DE SALDOS)]]-Tabla3[[#This Row],[RECURSO TOTALES DESEMBOLSADOS]]</f>
        <v>10920000</v>
      </c>
      <c r="BU767" s="66"/>
      <c r="BW767" s="23" t="s">
        <v>98</v>
      </c>
      <c r="BX767" s="23" t="str">
        <f t="shared" si="58"/>
        <v>febrero</v>
      </c>
      <c r="BY767" s="23" t="s">
        <v>113</v>
      </c>
      <c r="BZ767" s="23" t="s">
        <v>113</v>
      </c>
      <c r="CA767" s="23" t="s">
        <v>113</v>
      </c>
      <c r="CB767" t="s">
        <v>117</v>
      </c>
      <c r="CC767" t="s">
        <v>118</v>
      </c>
    </row>
    <row r="768" spans="1:81" x14ac:dyDescent="0.25">
      <c r="A768" s="23">
        <v>2024</v>
      </c>
      <c r="B768" s="25">
        <v>729</v>
      </c>
      <c r="C768" s="23" t="s">
        <v>87</v>
      </c>
      <c r="D768" t="s">
        <v>88</v>
      </c>
      <c r="E768" t="s">
        <v>89</v>
      </c>
      <c r="F768" t="s">
        <v>90</v>
      </c>
      <c r="G768" t="s">
        <v>91</v>
      </c>
      <c r="H768" s="23" t="s">
        <v>92</v>
      </c>
      <c r="I768" s="23" t="s">
        <v>119</v>
      </c>
      <c r="J768" t="s">
        <v>5428</v>
      </c>
      <c r="K768" s="23" t="s">
        <v>95</v>
      </c>
      <c r="L768" s="20" t="s">
        <v>121</v>
      </c>
      <c r="M768" s="28" t="s">
        <v>5429</v>
      </c>
      <c r="N768" s="23"/>
      <c r="O768" s="23" t="s">
        <v>98</v>
      </c>
      <c r="P768" s="20" t="s">
        <v>186</v>
      </c>
      <c r="Q768" s="20" t="s">
        <v>186</v>
      </c>
      <c r="R768" t="s">
        <v>246</v>
      </c>
      <c r="S768" t="s">
        <v>5430</v>
      </c>
      <c r="T768" t="s">
        <v>5431</v>
      </c>
      <c r="U768" s="29">
        <v>60000000</v>
      </c>
      <c r="V768" s="29">
        <v>60000000</v>
      </c>
      <c r="W768" s="60">
        <v>6000000</v>
      </c>
      <c r="X768" s="60">
        <v>0</v>
      </c>
      <c r="Y768" s="23" t="s">
        <v>104</v>
      </c>
      <c r="Z768" t="s">
        <v>98</v>
      </c>
      <c r="AA768" t="s">
        <v>105</v>
      </c>
      <c r="AB768" s="30">
        <f>+Tabla3[[#This Row],[VALOR DEL CONTRATO
(EN NUMEROS)]]-Tabla3[[#This Row],[VALOR RECURSOS (MADS/FONAM)]]</f>
        <v>0</v>
      </c>
      <c r="AC768" s="30"/>
      <c r="AD768" s="30"/>
      <c r="AE768" s="24">
        <v>3224</v>
      </c>
      <c r="AF768" s="61">
        <v>45294</v>
      </c>
      <c r="AG768">
        <v>119424</v>
      </c>
      <c r="AH768" s="53">
        <v>45348</v>
      </c>
      <c r="AI768" s="32" t="s">
        <v>106</v>
      </c>
      <c r="AJ768" t="s">
        <v>241</v>
      </c>
      <c r="AK768" s="33"/>
      <c r="AL768" t="s">
        <v>98</v>
      </c>
      <c r="AM768" s="26">
        <v>45345</v>
      </c>
      <c r="AN768" s="23" t="s">
        <v>108</v>
      </c>
      <c r="AO768" s="23" t="s">
        <v>108</v>
      </c>
      <c r="AP768" t="s">
        <v>109</v>
      </c>
      <c r="AQ768" t="s">
        <v>249</v>
      </c>
      <c r="AR768" t="s">
        <v>250</v>
      </c>
      <c r="AS768" t="s">
        <v>186</v>
      </c>
      <c r="AT768" s="23">
        <v>80111600</v>
      </c>
      <c r="AU768" s="41" t="s">
        <v>5432</v>
      </c>
      <c r="AV768" s="23" t="s">
        <v>113</v>
      </c>
      <c r="AW768" s="20" t="s">
        <v>114</v>
      </c>
      <c r="AX768" s="53">
        <v>45345</v>
      </c>
      <c r="AY768" s="23" t="s">
        <v>144</v>
      </c>
      <c r="AZ768" s="53">
        <v>45345</v>
      </c>
      <c r="BA768" s="26">
        <v>45348</v>
      </c>
      <c r="BB768" s="62">
        <v>45651</v>
      </c>
      <c r="BC768" s="35">
        <f>+Tabla3[[#This Row],[FECHA TERMINACION
(INICIAL)]]-Tabla3[[#This Row],[FECHA INICIO]]</f>
        <v>303</v>
      </c>
      <c r="BD768" s="65">
        <f>+Tabla3[[#This Row],[PLAZO DE EJECUCIÓN EN DÍAS (INICIAL)]]/30</f>
        <v>10.1</v>
      </c>
      <c r="BE768" t="s">
        <v>5433</v>
      </c>
      <c r="BF768" s="29">
        <f>+[1]BD_2!E773</f>
        <v>0</v>
      </c>
      <c r="BG768" s="29">
        <f>[1]BD_2!BA773</f>
        <v>0</v>
      </c>
      <c r="BH768" s="23">
        <f>[1]BD_2!CF773</f>
        <v>0</v>
      </c>
      <c r="BI768" s="23">
        <f>+COUNTIF(Tabla3[[#This Row],[VALOR REDUCIDO]:[TOTAL TIEMPO PRORROGADO EN DÍAS
]],"&lt;&gt;0")</f>
        <v>0</v>
      </c>
      <c r="BJ768" s="23" t="str">
        <f>+[1]BD_2!CG773</f>
        <v>2 NO</v>
      </c>
      <c r="BK768" s="26" t="str">
        <f>[1]BD_2!CL773</f>
        <v>2 NO</v>
      </c>
      <c r="BL768" s="23" t="s">
        <v>98</v>
      </c>
      <c r="BM768">
        <f t="shared" si="59"/>
        <v>303</v>
      </c>
      <c r="BN768" s="36">
        <f t="shared" si="60"/>
        <v>45348</v>
      </c>
      <c r="BO768" s="36">
        <f t="shared" si="61"/>
        <v>45651</v>
      </c>
      <c r="BP768" s="37" t="e">
        <f>IF(((#REF!-$BN768)/($BO768-$BN768))&gt;=100%,100%,((#REF!-$BN768)/($BO768-$BN768)))</f>
        <v>#REF!</v>
      </c>
      <c r="BQ768" s="29">
        <f t="shared" si="62"/>
        <v>60000000</v>
      </c>
      <c r="BR768" s="23" t="e">
        <f>+IF(BK768="1 SI","FINALIZADO",IF($BO768&lt;=#REF!,"FINALIZADO","EJECUCIÓN"))</f>
        <v>#REF!</v>
      </c>
      <c r="BS768" s="23">
        <v>60000000</v>
      </c>
      <c r="BT768" s="23">
        <f>+Tabla3[[#This Row],[VALOR TOTAL DE CONTRATO (ANTES DE LIQUIDACIÓN - LIBERACIÓN DE SALDOS)]]-Tabla3[[#This Row],[RECURSO TOTALES DESEMBOLSADOS]]</f>
        <v>0</v>
      </c>
      <c r="BU768" s="66"/>
      <c r="BW768" s="23" t="s">
        <v>98</v>
      </c>
      <c r="BX768" s="23" t="str">
        <f t="shared" si="58"/>
        <v>febrero</v>
      </c>
      <c r="BY768" s="23" t="s">
        <v>113</v>
      </c>
      <c r="BZ768" s="23" t="s">
        <v>113</v>
      </c>
      <c r="CA768" s="23" t="s">
        <v>113</v>
      </c>
      <c r="CB768" t="s">
        <v>117</v>
      </c>
      <c r="CC768" t="s">
        <v>118</v>
      </c>
    </row>
    <row r="769" spans="1:81" x14ac:dyDescent="0.25">
      <c r="A769" s="23">
        <v>2024</v>
      </c>
      <c r="B769" s="25">
        <v>730</v>
      </c>
      <c r="C769" s="23" t="s">
        <v>87</v>
      </c>
      <c r="D769" t="s">
        <v>88</v>
      </c>
      <c r="E769" t="s">
        <v>89</v>
      </c>
      <c r="F769" t="s">
        <v>90</v>
      </c>
      <c r="G769" t="s">
        <v>91</v>
      </c>
      <c r="H769" s="23" t="s">
        <v>92</v>
      </c>
      <c r="I769" s="23" t="s">
        <v>119</v>
      </c>
      <c r="J769" t="s">
        <v>5434</v>
      </c>
      <c r="K769" s="23" t="s">
        <v>95</v>
      </c>
      <c r="L769" s="20" t="s">
        <v>1550</v>
      </c>
      <c r="M769" s="28" t="s">
        <v>5435</v>
      </c>
      <c r="N769" s="23"/>
      <c r="O769" s="23" t="s">
        <v>98</v>
      </c>
      <c r="P769" s="20" t="s">
        <v>460</v>
      </c>
      <c r="Q769" s="20" t="s">
        <v>460</v>
      </c>
      <c r="R769" t="s">
        <v>5436</v>
      </c>
      <c r="S769" t="s">
        <v>5437</v>
      </c>
      <c r="T769" t="s">
        <v>5438</v>
      </c>
      <c r="U769" s="29">
        <v>80000000</v>
      </c>
      <c r="V769" s="29">
        <v>80000000</v>
      </c>
      <c r="W769" s="60">
        <v>8000000</v>
      </c>
      <c r="X769" s="60">
        <v>0</v>
      </c>
      <c r="Y769" s="23" t="s">
        <v>104</v>
      </c>
      <c r="Z769" t="s">
        <v>98</v>
      </c>
      <c r="AA769" t="s">
        <v>105</v>
      </c>
      <c r="AB769" s="30">
        <f>+Tabla3[[#This Row],[VALOR DEL CONTRATO
(EN NUMEROS)]]-Tabla3[[#This Row],[VALOR RECURSOS (MADS/FONAM)]]</f>
        <v>0</v>
      </c>
      <c r="AC769" s="30"/>
      <c r="AD769" s="30"/>
      <c r="AE769" s="24">
        <v>5024</v>
      </c>
      <c r="AF769" s="61">
        <v>45294</v>
      </c>
      <c r="AG769">
        <v>115424</v>
      </c>
      <c r="AH769" s="53">
        <v>45344</v>
      </c>
      <c r="AI769" s="32" t="s">
        <v>106</v>
      </c>
      <c r="AJ769" t="s">
        <v>1304</v>
      </c>
      <c r="AK769" s="33"/>
      <c r="AL769" t="s">
        <v>98</v>
      </c>
      <c r="AM769" s="26">
        <v>45343</v>
      </c>
      <c r="AN769" s="23" t="s">
        <v>108</v>
      </c>
      <c r="AO769" s="23" t="s">
        <v>108</v>
      </c>
      <c r="AP769" t="s">
        <v>109</v>
      </c>
      <c r="AQ769" t="s">
        <v>465</v>
      </c>
      <c r="AR769" t="s">
        <v>466</v>
      </c>
      <c r="AS769" t="s">
        <v>467</v>
      </c>
      <c r="AT769" s="23">
        <v>80111600</v>
      </c>
      <c r="AU769" s="20" t="s">
        <v>5439</v>
      </c>
      <c r="AV769" s="23" t="s">
        <v>113</v>
      </c>
      <c r="AW769" s="20" t="s">
        <v>114</v>
      </c>
      <c r="AX769" s="53">
        <v>45343</v>
      </c>
      <c r="AY769" s="23" t="s">
        <v>115</v>
      </c>
      <c r="AZ769" s="53">
        <v>45343</v>
      </c>
      <c r="BA769" s="26">
        <v>45344</v>
      </c>
      <c r="BB769" s="62">
        <v>45647</v>
      </c>
      <c r="BC769" s="35">
        <f>+Tabla3[[#This Row],[FECHA TERMINACION
(INICIAL)]]-Tabla3[[#This Row],[FECHA INICIO]]</f>
        <v>303</v>
      </c>
      <c r="BD769" s="65">
        <f>+Tabla3[[#This Row],[PLAZO DE EJECUCIÓN EN DÍAS (INICIAL)]]/30</f>
        <v>10.1</v>
      </c>
      <c r="BE769" t="s">
        <v>4510</v>
      </c>
      <c r="BF769" s="29">
        <f>+[1]BD_2!E774</f>
        <v>0</v>
      </c>
      <c r="BG769" s="29">
        <f>[1]BD_2!BA774</f>
        <v>0</v>
      </c>
      <c r="BH769" s="23">
        <f>[1]BD_2!CF774</f>
        <v>0</v>
      </c>
      <c r="BI769" s="23">
        <f>+COUNTIF(Tabla3[[#This Row],[VALOR REDUCIDO]:[TOTAL TIEMPO PRORROGADO EN DÍAS
]],"&lt;&gt;0")</f>
        <v>0</v>
      </c>
      <c r="BJ769" s="23" t="str">
        <f>+[1]BD_2!CG774</f>
        <v>2 NO</v>
      </c>
      <c r="BK769" s="26" t="str">
        <f>[1]BD_2!CL774</f>
        <v>2 NO</v>
      </c>
      <c r="BL769" s="23" t="s">
        <v>98</v>
      </c>
      <c r="BM769">
        <f t="shared" si="59"/>
        <v>303</v>
      </c>
      <c r="BN769" s="36">
        <f t="shared" si="60"/>
        <v>45344</v>
      </c>
      <c r="BO769" s="36">
        <f t="shared" si="61"/>
        <v>45647</v>
      </c>
      <c r="BP769" s="37" t="e">
        <f>IF(((#REF!-$BN769)/($BO769-$BN769))&gt;=100%,100%,((#REF!-$BN769)/($BO769-$BN769)))</f>
        <v>#REF!</v>
      </c>
      <c r="BQ769" s="29">
        <f t="shared" si="62"/>
        <v>80000000</v>
      </c>
      <c r="BR769" s="23" t="e">
        <f>+IF(BK769="1 SI","FINALIZADO",IF($BO769&lt;=#REF!,"FINALIZADO","EJECUCIÓN"))</f>
        <v>#REF!</v>
      </c>
      <c r="BS769" s="23">
        <v>80000000</v>
      </c>
      <c r="BT769" s="23">
        <f>+Tabla3[[#This Row],[VALOR TOTAL DE CONTRATO (ANTES DE LIQUIDACIÓN - LIBERACIÓN DE SALDOS)]]-Tabla3[[#This Row],[RECURSO TOTALES DESEMBOLSADOS]]</f>
        <v>0</v>
      </c>
      <c r="BU769" s="66"/>
      <c r="BW769" s="23" t="s">
        <v>98</v>
      </c>
      <c r="BX769" s="23" t="str">
        <f t="shared" si="58"/>
        <v>febrero</v>
      </c>
      <c r="BY769" s="23" t="s">
        <v>113</v>
      </c>
      <c r="BZ769" s="23" t="s">
        <v>113</v>
      </c>
      <c r="CA769" s="23" t="s">
        <v>113</v>
      </c>
      <c r="CB769" t="s">
        <v>117</v>
      </c>
      <c r="CC769" t="s">
        <v>118</v>
      </c>
    </row>
    <row r="770" spans="1:81" x14ac:dyDescent="0.25">
      <c r="A770" s="23">
        <v>2024</v>
      </c>
      <c r="B770" s="25">
        <v>731</v>
      </c>
      <c r="C770" s="23" t="s">
        <v>87</v>
      </c>
      <c r="D770" t="s">
        <v>88</v>
      </c>
      <c r="E770" t="s">
        <v>89</v>
      </c>
      <c r="F770" t="s">
        <v>90</v>
      </c>
      <c r="G770" t="s">
        <v>91</v>
      </c>
      <c r="H770" s="23" t="s">
        <v>92</v>
      </c>
      <c r="I770" s="23" t="s">
        <v>119</v>
      </c>
      <c r="J770" t="s">
        <v>5440</v>
      </c>
      <c r="K770" s="23" t="s">
        <v>95</v>
      </c>
      <c r="L770" s="20" t="s">
        <v>451</v>
      </c>
      <c r="M770" s="28" t="s">
        <v>5441</v>
      </c>
      <c r="N770" s="23"/>
      <c r="O770" s="23" t="s">
        <v>98</v>
      </c>
      <c r="P770" s="20" t="s">
        <v>460</v>
      </c>
      <c r="Q770" s="20" t="s">
        <v>460</v>
      </c>
      <c r="R770" t="s">
        <v>5442</v>
      </c>
      <c r="S770" t="s">
        <v>5443</v>
      </c>
      <c r="T770" t="s">
        <v>4008</v>
      </c>
      <c r="U770" s="29">
        <v>100000000</v>
      </c>
      <c r="V770" s="29">
        <v>100000000</v>
      </c>
      <c r="W770" s="60">
        <v>10000000</v>
      </c>
      <c r="X770" s="60">
        <v>0</v>
      </c>
      <c r="Y770" s="23" t="s">
        <v>104</v>
      </c>
      <c r="Z770" t="s">
        <v>98</v>
      </c>
      <c r="AA770" t="s">
        <v>105</v>
      </c>
      <c r="AB770" s="30">
        <f>+Tabla3[[#This Row],[VALOR DEL CONTRATO
(EN NUMEROS)]]-Tabla3[[#This Row],[VALOR RECURSOS (MADS/FONAM)]]</f>
        <v>0</v>
      </c>
      <c r="AC770" s="30"/>
      <c r="AD770" s="30"/>
      <c r="AE770" s="24">
        <v>4924</v>
      </c>
      <c r="AF770" s="61">
        <v>45294</v>
      </c>
      <c r="AG770">
        <v>119724</v>
      </c>
      <c r="AH770" s="53">
        <v>45348</v>
      </c>
      <c r="AI770" s="32" t="s">
        <v>106</v>
      </c>
      <c r="AJ770" t="s">
        <v>1304</v>
      </c>
      <c r="AK770" s="33"/>
      <c r="AL770" t="s">
        <v>98</v>
      </c>
      <c r="AM770" s="26">
        <v>45345</v>
      </c>
      <c r="AN770" s="23" t="s">
        <v>108</v>
      </c>
      <c r="AO770" s="23" t="s">
        <v>108</v>
      </c>
      <c r="AP770" t="s">
        <v>109</v>
      </c>
      <c r="AQ770" t="s">
        <v>465</v>
      </c>
      <c r="AR770" t="s">
        <v>466</v>
      </c>
      <c r="AS770" t="s">
        <v>467</v>
      </c>
      <c r="AT770" s="23">
        <v>80111600</v>
      </c>
      <c r="AU770" s="20" t="s">
        <v>5444</v>
      </c>
      <c r="AV770" s="23" t="s">
        <v>113</v>
      </c>
      <c r="AW770" s="20" t="s">
        <v>114</v>
      </c>
      <c r="AX770" s="26">
        <v>45348</v>
      </c>
      <c r="AY770" s="23" t="s">
        <v>115</v>
      </c>
      <c r="AZ770" s="26">
        <v>45348</v>
      </c>
      <c r="BA770" s="26">
        <v>45348</v>
      </c>
      <c r="BB770" s="62">
        <v>45651</v>
      </c>
      <c r="BC770" s="35">
        <f>+Tabla3[[#This Row],[FECHA TERMINACION
(INICIAL)]]-Tabla3[[#This Row],[FECHA INICIO]]</f>
        <v>303</v>
      </c>
      <c r="BD770" s="65">
        <f>+Tabla3[[#This Row],[PLAZO DE EJECUCIÓN EN DÍAS (INICIAL)]]/30</f>
        <v>10.1</v>
      </c>
      <c r="BE770" t="s">
        <v>4654</v>
      </c>
      <c r="BF770" s="29">
        <f>+[1]BD_2!E775</f>
        <v>0</v>
      </c>
      <c r="BG770" s="29">
        <f>[1]BD_2!BA775</f>
        <v>0</v>
      </c>
      <c r="BH770" s="23">
        <f>[1]BD_2!CF775</f>
        <v>0</v>
      </c>
      <c r="BI770" s="23">
        <f>+COUNTIF(Tabla3[[#This Row],[VALOR REDUCIDO]:[TOTAL TIEMPO PRORROGADO EN DÍAS
]],"&lt;&gt;0")</f>
        <v>0</v>
      </c>
      <c r="BJ770" s="23" t="str">
        <f>+[1]BD_2!CG775</f>
        <v>2 NO</v>
      </c>
      <c r="BK770" s="26" t="str">
        <f>[1]BD_2!CL775</f>
        <v>2 NO</v>
      </c>
      <c r="BL770" s="23" t="s">
        <v>98</v>
      </c>
      <c r="BM770">
        <f t="shared" si="59"/>
        <v>303</v>
      </c>
      <c r="BN770" s="36">
        <f t="shared" si="60"/>
        <v>45348</v>
      </c>
      <c r="BO770" s="36">
        <f t="shared" si="61"/>
        <v>45651</v>
      </c>
      <c r="BP770" s="37" t="e">
        <f>IF(((#REF!-$BN770)/($BO770-$BN770))&gt;=100%,100%,((#REF!-$BN770)/($BO770-$BN770)))</f>
        <v>#REF!</v>
      </c>
      <c r="BQ770" s="29">
        <f t="shared" si="62"/>
        <v>100000000</v>
      </c>
      <c r="BR770" s="23" t="e">
        <f>+IF(BK770="1 SI","FINALIZADO",IF($BO770&lt;=#REF!,"FINALIZADO","EJECUCIÓN"))</f>
        <v>#REF!</v>
      </c>
      <c r="BS770" s="23">
        <v>91666667</v>
      </c>
      <c r="BT770" s="23">
        <f>+Tabla3[[#This Row],[VALOR TOTAL DE CONTRATO (ANTES DE LIQUIDACIÓN - LIBERACIÓN DE SALDOS)]]-Tabla3[[#This Row],[RECURSO TOTALES DESEMBOLSADOS]]</f>
        <v>8333333</v>
      </c>
      <c r="BU770" s="66"/>
      <c r="BW770" s="23" t="s">
        <v>98</v>
      </c>
      <c r="BX770" s="23" t="str">
        <f t="shared" si="58"/>
        <v>febrero</v>
      </c>
      <c r="BY770" s="23" t="s">
        <v>113</v>
      </c>
      <c r="BZ770" s="23" t="s">
        <v>113</v>
      </c>
      <c r="CA770" s="23" t="s">
        <v>113</v>
      </c>
      <c r="CB770" t="s">
        <v>117</v>
      </c>
      <c r="CC770" t="s">
        <v>118</v>
      </c>
    </row>
    <row r="771" spans="1:81" x14ac:dyDescent="0.25">
      <c r="A771" s="23">
        <v>2024</v>
      </c>
      <c r="B771" s="25">
        <v>732</v>
      </c>
      <c r="C771" s="23" t="s">
        <v>87</v>
      </c>
      <c r="D771" t="s">
        <v>88</v>
      </c>
      <c r="E771" t="s">
        <v>89</v>
      </c>
      <c r="F771" t="s">
        <v>90</v>
      </c>
      <c r="G771" t="s">
        <v>91</v>
      </c>
      <c r="H771" s="23" t="s">
        <v>92</v>
      </c>
      <c r="I771" s="23" t="s">
        <v>119</v>
      </c>
      <c r="J771" t="s">
        <v>5445</v>
      </c>
      <c r="K771" s="23" t="s">
        <v>95</v>
      </c>
      <c r="L771" s="20" t="s">
        <v>5446</v>
      </c>
      <c r="M771" s="28" t="s">
        <v>5447</v>
      </c>
      <c r="N771" s="23"/>
      <c r="O771" s="23" t="s">
        <v>98</v>
      </c>
      <c r="P771" s="20" t="s">
        <v>460</v>
      </c>
      <c r="Q771" s="20" t="s">
        <v>460</v>
      </c>
      <c r="R771" t="s">
        <v>5448</v>
      </c>
      <c r="S771" t="s">
        <v>5449</v>
      </c>
      <c r="T771" t="s">
        <v>5366</v>
      </c>
      <c r="U771" s="29">
        <v>70000000</v>
      </c>
      <c r="V771" s="29">
        <v>70000000</v>
      </c>
      <c r="W771" s="60">
        <v>7000000</v>
      </c>
      <c r="X771" s="60">
        <v>0</v>
      </c>
      <c r="Y771" s="23" t="s">
        <v>104</v>
      </c>
      <c r="Z771" t="s">
        <v>98</v>
      </c>
      <c r="AA771" t="s">
        <v>105</v>
      </c>
      <c r="AB771" s="30">
        <f>+Tabla3[[#This Row],[VALOR DEL CONTRATO
(EN NUMEROS)]]-Tabla3[[#This Row],[VALOR RECURSOS (MADS/FONAM)]]</f>
        <v>0</v>
      </c>
      <c r="AC771" s="30"/>
      <c r="AD771" s="30"/>
      <c r="AE771" s="24">
        <v>4924</v>
      </c>
      <c r="AF771" s="61">
        <v>45294</v>
      </c>
      <c r="AG771">
        <v>119524</v>
      </c>
      <c r="AH771" s="53">
        <v>45348</v>
      </c>
      <c r="AI771" s="32" t="s">
        <v>106</v>
      </c>
      <c r="AJ771" t="s">
        <v>1304</v>
      </c>
      <c r="AK771" s="33"/>
      <c r="AL771" t="s">
        <v>98</v>
      </c>
      <c r="AM771" s="26">
        <v>45344</v>
      </c>
      <c r="AN771" s="23" t="s">
        <v>108</v>
      </c>
      <c r="AO771" s="23" t="s">
        <v>108</v>
      </c>
      <c r="AP771" t="s">
        <v>109</v>
      </c>
      <c r="AQ771" t="s">
        <v>465</v>
      </c>
      <c r="AR771" t="s">
        <v>466</v>
      </c>
      <c r="AS771" t="s">
        <v>467</v>
      </c>
      <c r="AT771" s="23">
        <v>80111600</v>
      </c>
      <c r="AU771" s="20" t="s">
        <v>5450</v>
      </c>
      <c r="AV771" s="23" t="s">
        <v>113</v>
      </c>
      <c r="AW771" s="20" t="s">
        <v>114</v>
      </c>
      <c r="AX771" s="53">
        <v>45344</v>
      </c>
      <c r="AY771" s="23" t="s">
        <v>115</v>
      </c>
      <c r="AZ771" s="53">
        <v>45344</v>
      </c>
      <c r="BA771" s="26">
        <v>45348</v>
      </c>
      <c r="BB771" s="62">
        <v>45651</v>
      </c>
      <c r="BC771" s="35">
        <f>+Tabla3[[#This Row],[FECHA TERMINACION
(INICIAL)]]-Tabla3[[#This Row],[FECHA INICIO]]</f>
        <v>303</v>
      </c>
      <c r="BD771" s="65">
        <f>+Tabla3[[#This Row],[PLAZO DE EJECUCIÓN EN DÍAS (INICIAL)]]/30</f>
        <v>10.1</v>
      </c>
      <c r="BE771" t="s">
        <v>4654</v>
      </c>
      <c r="BF771" s="29">
        <f>+[1]BD_2!E776</f>
        <v>0</v>
      </c>
      <c r="BG771" s="29">
        <f>[1]BD_2!BA776</f>
        <v>0</v>
      </c>
      <c r="BH771" s="23">
        <f>[1]BD_2!CF776</f>
        <v>0</v>
      </c>
      <c r="BI771" s="23">
        <f>+COUNTIF(Tabla3[[#This Row],[VALOR REDUCIDO]:[TOTAL TIEMPO PRORROGADO EN DÍAS
]],"&lt;&gt;0")</f>
        <v>0</v>
      </c>
      <c r="BJ771" s="23" t="str">
        <f>+[1]BD_2!CG776</f>
        <v>2 NO</v>
      </c>
      <c r="BK771" s="26" t="str">
        <f>[1]BD_2!CL776</f>
        <v>2 NO</v>
      </c>
      <c r="BL771" s="23" t="s">
        <v>98</v>
      </c>
      <c r="BM771">
        <f t="shared" si="59"/>
        <v>303</v>
      </c>
      <c r="BN771" s="36">
        <f t="shared" si="60"/>
        <v>45348</v>
      </c>
      <c r="BO771" s="36">
        <f t="shared" si="61"/>
        <v>45651</v>
      </c>
      <c r="BP771" s="37" t="e">
        <f>IF(((#REF!-$BN771)/($BO771-$BN771))&gt;=100%,100%,((#REF!-$BN771)/($BO771-$BN771)))</f>
        <v>#REF!</v>
      </c>
      <c r="BQ771" s="29">
        <f t="shared" si="62"/>
        <v>70000000</v>
      </c>
      <c r="BR771" s="23" t="e">
        <f>+IF(BK771="1 SI","FINALIZADO",IF($BO771&lt;=#REF!,"FINALIZADO","EJECUCIÓN"))</f>
        <v>#REF!</v>
      </c>
      <c r="BS771" s="23">
        <v>70000000</v>
      </c>
      <c r="BT771" s="23">
        <f>+Tabla3[[#This Row],[VALOR TOTAL DE CONTRATO (ANTES DE LIQUIDACIÓN - LIBERACIÓN DE SALDOS)]]-Tabla3[[#This Row],[RECURSO TOTALES DESEMBOLSADOS]]</f>
        <v>0</v>
      </c>
      <c r="BU771" s="66"/>
      <c r="BW771" s="23" t="s">
        <v>98</v>
      </c>
      <c r="BX771" s="23" t="str">
        <f t="shared" si="58"/>
        <v>febrero</v>
      </c>
      <c r="BY771" s="23" t="s">
        <v>113</v>
      </c>
      <c r="BZ771" s="23" t="s">
        <v>113</v>
      </c>
      <c r="CA771" s="23" t="s">
        <v>113</v>
      </c>
      <c r="CB771" t="s">
        <v>117</v>
      </c>
      <c r="CC771" t="s">
        <v>118</v>
      </c>
    </row>
    <row r="772" spans="1:81" ht="15" customHeight="1" x14ac:dyDescent="0.25">
      <c r="A772" s="23">
        <v>2024</v>
      </c>
      <c r="B772" s="25">
        <v>734</v>
      </c>
      <c r="C772" s="23" t="s">
        <v>87</v>
      </c>
      <c r="D772" t="s">
        <v>88</v>
      </c>
      <c r="E772" t="s">
        <v>89</v>
      </c>
      <c r="F772" t="s">
        <v>90</v>
      </c>
      <c r="G772" t="s">
        <v>91</v>
      </c>
      <c r="H772" s="23" t="s">
        <v>92</v>
      </c>
      <c r="I772" s="23" t="s">
        <v>119</v>
      </c>
      <c r="J772" t="s">
        <v>5451</v>
      </c>
      <c r="K772" s="23" t="s">
        <v>95</v>
      </c>
      <c r="L772" s="20" t="s">
        <v>121</v>
      </c>
      <c r="M772" s="28" t="s">
        <v>5452</v>
      </c>
      <c r="N772" s="23"/>
      <c r="O772" s="23" t="s">
        <v>98</v>
      </c>
      <c r="P772" s="20" t="s">
        <v>460</v>
      </c>
      <c r="Q772" s="20" t="s">
        <v>460</v>
      </c>
      <c r="R772" t="s">
        <v>5453</v>
      </c>
      <c r="S772" t="s">
        <v>5454</v>
      </c>
      <c r="T772" t="s">
        <v>4079</v>
      </c>
      <c r="U772" s="29">
        <v>80000000</v>
      </c>
      <c r="V772" s="29">
        <v>80000000</v>
      </c>
      <c r="W772" s="60">
        <v>8000000</v>
      </c>
      <c r="X772" s="60">
        <v>0</v>
      </c>
      <c r="Y772" s="23" t="s">
        <v>104</v>
      </c>
      <c r="Z772" t="s">
        <v>98</v>
      </c>
      <c r="AA772" t="s">
        <v>105</v>
      </c>
      <c r="AB772" s="30">
        <f>+Tabla3[[#This Row],[VALOR DEL CONTRATO
(EN NUMEROS)]]-Tabla3[[#This Row],[VALOR RECURSOS (MADS/FONAM)]]</f>
        <v>0</v>
      </c>
      <c r="AC772" s="30"/>
      <c r="AD772" s="30"/>
      <c r="AE772" s="24">
        <v>5124</v>
      </c>
      <c r="AF772" s="61">
        <v>45294</v>
      </c>
      <c r="AG772">
        <v>128424</v>
      </c>
      <c r="AH772" s="53">
        <v>45350</v>
      </c>
      <c r="AI772" s="32" t="s">
        <v>106</v>
      </c>
      <c r="AJ772" t="s">
        <v>1304</v>
      </c>
      <c r="AK772" s="33"/>
      <c r="AL772" t="s">
        <v>98</v>
      </c>
      <c r="AM772" s="26">
        <v>45348</v>
      </c>
      <c r="AN772" s="23" t="s">
        <v>108</v>
      </c>
      <c r="AO772" s="23" t="s">
        <v>108</v>
      </c>
      <c r="AP772" t="s">
        <v>109</v>
      </c>
      <c r="AQ772" t="s">
        <v>465</v>
      </c>
      <c r="AR772" t="s">
        <v>466</v>
      </c>
      <c r="AS772" t="s">
        <v>467</v>
      </c>
      <c r="AT772" s="23">
        <v>80111600</v>
      </c>
      <c r="AU772" s="20" t="s">
        <v>5455</v>
      </c>
      <c r="AV772" s="23" t="s">
        <v>113</v>
      </c>
      <c r="AW772" s="20" t="s">
        <v>114</v>
      </c>
      <c r="AX772" s="53">
        <v>45348</v>
      </c>
      <c r="AY772" s="23" t="s">
        <v>115</v>
      </c>
      <c r="AZ772" s="53">
        <v>45348</v>
      </c>
      <c r="BA772" s="26">
        <v>45350</v>
      </c>
      <c r="BB772" s="62">
        <v>45653</v>
      </c>
      <c r="BC772" s="35">
        <f>+Tabla3[[#This Row],[FECHA TERMINACION
(INICIAL)]]-Tabla3[[#This Row],[FECHA INICIO]]</f>
        <v>303</v>
      </c>
      <c r="BD772" s="65">
        <f>+Tabla3[[#This Row],[PLAZO DE EJECUCIÓN EN DÍAS (INICIAL)]]/30</f>
        <v>10.1</v>
      </c>
      <c r="BE772" t="s">
        <v>4654</v>
      </c>
      <c r="BF772" s="29">
        <f>+[1]BD_2!E778</f>
        <v>0</v>
      </c>
      <c r="BG772" s="29">
        <f>[1]BD_2!BA778</f>
        <v>0</v>
      </c>
      <c r="BH772" s="23">
        <f>[1]BD_2!CF778</f>
        <v>0</v>
      </c>
      <c r="BI772" s="23">
        <f>+COUNTIF(Tabla3[[#This Row],[VALOR REDUCIDO]:[TOTAL TIEMPO PRORROGADO EN DÍAS
]],"&lt;&gt;0")</f>
        <v>0</v>
      </c>
      <c r="BJ772" s="23" t="str">
        <f>+[1]BD_2!CG778</f>
        <v>2 NO</v>
      </c>
      <c r="BK772" s="26" t="str">
        <f>[1]BD_2!CL778</f>
        <v>2 NO</v>
      </c>
      <c r="BL772" s="23" t="s">
        <v>98</v>
      </c>
      <c r="BM772">
        <f t="shared" si="59"/>
        <v>303</v>
      </c>
      <c r="BN772" s="36">
        <f t="shared" si="60"/>
        <v>45350</v>
      </c>
      <c r="BO772" s="36">
        <f t="shared" si="61"/>
        <v>45653</v>
      </c>
      <c r="BP772" s="37" t="e">
        <f>IF(((#REF!-$BN772)/($BO772-$BN772))&gt;=100%,100%,((#REF!-$BN772)/($BO772-$BN772)))</f>
        <v>#REF!</v>
      </c>
      <c r="BQ772" s="29">
        <f t="shared" si="62"/>
        <v>80000000</v>
      </c>
      <c r="BR772" s="23" t="e">
        <f>+IF(BK772="1 SI","FINALIZADO",IF($BO772&lt;=#REF!,"FINALIZADO","EJECUCIÓN"))</f>
        <v>#REF!</v>
      </c>
      <c r="BS772" s="23">
        <v>80000000</v>
      </c>
      <c r="BT772" s="23">
        <f>+Tabla3[[#This Row],[VALOR TOTAL DE CONTRATO (ANTES DE LIQUIDACIÓN - LIBERACIÓN DE SALDOS)]]-Tabla3[[#This Row],[RECURSO TOTALES DESEMBOLSADOS]]</f>
        <v>0</v>
      </c>
      <c r="BU772" s="66"/>
      <c r="BW772" s="23" t="s">
        <v>98</v>
      </c>
      <c r="BX772" s="23" t="str">
        <f t="shared" ref="BX772:BX835" si="63">TEXT(AM772,"MMMM")</f>
        <v>febrero</v>
      </c>
      <c r="BY772" s="23" t="s">
        <v>113</v>
      </c>
      <c r="BZ772" s="23" t="s">
        <v>113</v>
      </c>
      <c r="CA772" s="23" t="s">
        <v>113</v>
      </c>
      <c r="CB772" t="s">
        <v>117</v>
      </c>
      <c r="CC772" t="s">
        <v>118</v>
      </c>
    </row>
    <row r="773" spans="1:81" x14ac:dyDescent="0.25">
      <c r="A773" s="23">
        <v>2024</v>
      </c>
      <c r="B773" s="25">
        <v>735</v>
      </c>
      <c r="C773" s="23" t="s">
        <v>87</v>
      </c>
      <c r="D773" t="s">
        <v>88</v>
      </c>
      <c r="E773" t="s">
        <v>89</v>
      </c>
      <c r="F773" t="s">
        <v>90</v>
      </c>
      <c r="G773" t="s">
        <v>91</v>
      </c>
      <c r="H773" s="23" t="s">
        <v>92</v>
      </c>
      <c r="I773" s="23" t="s">
        <v>119</v>
      </c>
      <c r="J773" t="s">
        <v>5456</v>
      </c>
      <c r="K773" s="23" t="s">
        <v>95</v>
      </c>
      <c r="L773" s="20" t="s">
        <v>2096</v>
      </c>
      <c r="M773" s="28" t="s">
        <v>5457</v>
      </c>
      <c r="N773" s="23"/>
      <c r="O773" s="23" t="s">
        <v>98</v>
      </c>
      <c r="P773" s="20" t="s">
        <v>693</v>
      </c>
      <c r="Q773" s="20" t="s">
        <v>693</v>
      </c>
      <c r="R773" t="s">
        <v>5458</v>
      </c>
      <c r="S773" t="s">
        <v>5459</v>
      </c>
      <c r="T773" t="s">
        <v>5460</v>
      </c>
      <c r="U773" s="29">
        <v>65000000</v>
      </c>
      <c r="V773" s="29">
        <v>65000000</v>
      </c>
      <c r="W773" s="60">
        <v>6500000</v>
      </c>
      <c r="X773" s="60">
        <v>0</v>
      </c>
      <c r="Y773" s="23" t="s">
        <v>104</v>
      </c>
      <c r="Z773" t="s">
        <v>98</v>
      </c>
      <c r="AA773" t="s">
        <v>105</v>
      </c>
      <c r="AB773" s="30">
        <f>+Tabla3[[#This Row],[VALOR DEL CONTRATO
(EN NUMEROS)]]-Tabla3[[#This Row],[VALOR RECURSOS (MADS/FONAM)]]</f>
        <v>0</v>
      </c>
      <c r="AC773" s="30"/>
      <c r="AD773" s="30"/>
      <c r="AE773" s="24">
        <v>3524</v>
      </c>
      <c r="AF773" s="61">
        <v>45294</v>
      </c>
      <c r="AG773">
        <v>114024</v>
      </c>
      <c r="AH773" s="53">
        <v>45344</v>
      </c>
      <c r="AI773" s="32" t="s">
        <v>106</v>
      </c>
      <c r="AJ773" t="s">
        <v>697</v>
      </c>
      <c r="AK773" s="33"/>
      <c r="AL773" t="s">
        <v>98</v>
      </c>
      <c r="AM773" s="26">
        <v>45342</v>
      </c>
      <c r="AN773" s="23" t="s">
        <v>108</v>
      </c>
      <c r="AO773" s="23" t="s">
        <v>108</v>
      </c>
      <c r="AP773" t="s">
        <v>109</v>
      </c>
      <c r="AQ773" t="s">
        <v>1684</v>
      </c>
      <c r="AR773" t="s">
        <v>1685</v>
      </c>
      <c r="AS773" t="s">
        <v>700</v>
      </c>
      <c r="AT773" s="23">
        <v>80111600</v>
      </c>
      <c r="AU773" s="20" t="s">
        <v>5461</v>
      </c>
      <c r="AV773" s="23" t="s">
        <v>113</v>
      </c>
      <c r="AW773" s="20" t="s">
        <v>114</v>
      </c>
      <c r="AX773" s="53">
        <v>45342</v>
      </c>
      <c r="AY773" s="23" t="s">
        <v>115</v>
      </c>
      <c r="AZ773" s="53">
        <v>45342</v>
      </c>
      <c r="BA773" s="53">
        <v>45344</v>
      </c>
      <c r="BB773" s="62">
        <v>45647</v>
      </c>
      <c r="BC773" s="35">
        <f>+Tabla3[[#This Row],[FECHA TERMINACION
(INICIAL)]]-Tabla3[[#This Row],[FECHA INICIO]]</f>
        <v>303</v>
      </c>
      <c r="BD773" s="65">
        <f>+Tabla3[[#This Row],[PLAZO DE EJECUCIÓN EN DÍAS (INICIAL)]]/30</f>
        <v>10.1</v>
      </c>
      <c r="BE773" t="s">
        <v>4010</v>
      </c>
      <c r="BF773" s="29">
        <f>+[1]BD_2!E779</f>
        <v>0</v>
      </c>
      <c r="BG773" s="29">
        <f>[1]BD_2!BA779</f>
        <v>0</v>
      </c>
      <c r="BH773" s="23">
        <f>[1]BD_2!CF779</f>
        <v>0</v>
      </c>
      <c r="BI773" s="23">
        <f>+COUNTIF(Tabla3[[#This Row],[VALOR REDUCIDO]:[TOTAL TIEMPO PRORROGADO EN DÍAS
]],"&lt;&gt;0")</f>
        <v>0</v>
      </c>
      <c r="BJ773" s="23" t="str">
        <f>+[1]BD_2!CG779</f>
        <v>2 NO</v>
      </c>
      <c r="BK773" s="26" t="str">
        <f>[1]BD_2!CL779</f>
        <v>2 NO</v>
      </c>
      <c r="BL773" s="23" t="s">
        <v>98</v>
      </c>
      <c r="BM773">
        <f t="shared" si="59"/>
        <v>303</v>
      </c>
      <c r="BN773" s="36">
        <f t="shared" si="60"/>
        <v>45344</v>
      </c>
      <c r="BO773" s="36">
        <f t="shared" si="61"/>
        <v>45647</v>
      </c>
      <c r="BP773" s="37" t="e">
        <f>IF(((#REF!-$BN773)/($BO773-$BN773))&gt;=100%,100%,((#REF!-$BN773)/($BO773-$BN773)))</f>
        <v>#REF!</v>
      </c>
      <c r="BQ773" s="29">
        <f t="shared" si="62"/>
        <v>65000000</v>
      </c>
      <c r="BR773" s="23" t="e">
        <f>+IF(BK773="1 SI","FINALIZADO",IF($BO773&lt;=#REF!,"FINALIZADO","EJECUCIÓN"))</f>
        <v>#REF!</v>
      </c>
      <c r="BS773" s="23">
        <v>65000000</v>
      </c>
      <c r="BT773" s="23">
        <f>+Tabla3[[#This Row],[VALOR TOTAL DE CONTRATO (ANTES DE LIQUIDACIÓN - LIBERACIÓN DE SALDOS)]]-Tabla3[[#This Row],[RECURSO TOTALES DESEMBOLSADOS]]</f>
        <v>0</v>
      </c>
      <c r="BU773" s="66"/>
      <c r="BW773" s="23" t="s">
        <v>98</v>
      </c>
      <c r="BX773" s="23" t="str">
        <f t="shared" si="63"/>
        <v>febrero</v>
      </c>
      <c r="BY773" s="23" t="s">
        <v>113</v>
      </c>
      <c r="BZ773" s="23" t="s">
        <v>113</v>
      </c>
      <c r="CA773" s="23" t="s">
        <v>113</v>
      </c>
      <c r="CB773" t="s">
        <v>117</v>
      </c>
      <c r="CC773" t="s">
        <v>118</v>
      </c>
    </row>
    <row r="774" spans="1:81" x14ac:dyDescent="0.25">
      <c r="A774" s="23">
        <v>2024</v>
      </c>
      <c r="B774" s="25">
        <v>736</v>
      </c>
      <c r="C774" s="23" t="s">
        <v>87</v>
      </c>
      <c r="D774" t="s">
        <v>88</v>
      </c>
      <c r="E774" t="s">
        <v>89</v>
      </c>
      <c r="F774" t="s">
        <v>90</v>
      </c>
      <c r="G774" t="s">
        <v>91</v>
      </c>
      <c r="H774" s="23" t="s">
        <v>92</v>
      </c>
      <c r="I774" s="23" t="s">
        <v>119</v>
      </c>
      <c r="J774" t="s">
        <v>5462</v>
      </c>
      <c r="K774" s="23" t="s">
        <v>95</v>
      </c>
      <c r="L774" s="20" t="s">
        <v>121</v>
      </c>
      <c r="M774" s="28" t="s">
        <v>5463</v>
      </c>
      <c r="N774" s="23"/>
      <c r="O774" s="23" t="s">
        <v>98</v>
      </c>
      <c r="P774" s="20" t="s">
        <v>693</v>
      </c>
      <c r="Q774" s="20" t="s">
        <v>693</v>
      </c>
      <c r="R774" t="s">
        <v>5464</v>
      </c>
      <c r="S774" t="s">
        <v>5465</v>
      </c>
      <c r="T774" t="s">
        <v>5466</v>
      </c>
      <c r="U774" s="29">
        <v>115500000</v>
      </c>
      <c r="V774" s="29">
        <v>115500000</v>
      </c>
      <c r="W774" s="60">
        <v>11550000</v>
      </c>
      <c r="X774" s="60">
        <v>0</v>
      </c>
      <c r="Y774" s="23" t="s">
        <v>104</v>
      </c>
      <c r="Z774" t="s">
        <v>98</v>
      </c>
      <c r="AA774" t="s">
        <v>105</v>
      </c>
      <c r="AB774" s="30">
        <f>+Tabla3[[#This Row],[VALOR DEL CONTRATO
(EN NUMEROS)]]-Tabla3[[#This Row],[VALOR RECURSOS (MADS/FONAM)]]</f>
        <v>0</v>
      </c>
      <c r="AC774" s="30"/>
      <c r="AD774" s="30"/>
      <c r="AE774" s="24">
        <v>3524</v>
      </c>
      <c r="AF774" s="61">
        <v>45294</v>
      </c>
      <c r="AG774">
        <v>115724</v>
      </c>
      <c r="AH774" s="53">
        <v>45344</v>
      </c>
      <c r="AI774" s="32" t="s">
        <v>106</v>
      </c>
      <c r="AJ774" t="s">
        <v>697</v>
      </c>
      <c r="AK774" s="33"/>
      <c r="AL774" t="s">
        <v>98</v>
      </c>
      <c r="AM774" s="26">
        <v>45343</v>
      </c>
      <c r="AN774" s="23" t="s">
        <v>108</v>
      </c>
      <c r="AO774" s="23" t="s">
        <v>108</v>
      </c>
      <c r="AP774" t="s">
        <v>109</v>
      </c>
      <c r="AQ774" t="s">
        <v>698</v>
      </c>
      <c r="AR774" t="s">
        <v>699</v>
      </c>
      <c r="AS774" t="s">
        <v>700</v>
      </c>
      <c r="AT774" s="23">
        <v>80111600</v>
      </c>
      <c r="AU774" s="20" t="s">
        <v>5467</v>
      </c>
      <c r="AV774" s="23" t="s">
        <v>113</v>
      </c>
      <c r="AW774" s="20" t="s">
        <v>114</v>
      </c>
      <c r="AX774" s="53">
        <v>45343</v>
      </c>
      <c r="AY774" s="23" t="s">
        <v>115</v>
      </c>
      <c r="AZ774" s="53">
        <v>45343</v>
      </c>
      <c r="BA774" s="26">
        <v>45344</v>
      </c>
      <c r="BB774" s="62">
        <v>45647</v>
      </c>
      <c r="BC774" s="35">
        <f>+Tabla3[[#This Row],[FECHA TERMINACION
(INICIAL)]]-Tabla3[[#This Row],[FECHA INICIO]]</f>
        <v>303</v>
      </c>
      <c r="BD774" s="65">
        <f>+Tabla3[[#This Row],[PLAZO DE EJECUCIÓN EN DÍAS (INICIAL)]]/30</f>
        <v>10.1</v>
      </c>
      <c r="BE774" t="s">
        <v>4010</v>
      </c>
      <c r="BF774" s="29">
        <f>+[1]BD_2!E780</f>
        <v>0</v>
      </c>
      <c r="BG774" s="29">
        <f>[1]BD_2!BA780</f>
        <v>0</v>
      </c>
      <c r="BH774" s="23">
        <f>[1]BD_2!CF780</f>
        <v>0</v>
      </c>
      <c r="BI774" s="23">
        <f>+COUNTIF(Tabla3[[#This Row],[VALOR REDUCIDO]:[TOTAL TIEMPO PRORROGADO EN DÍAS
]],"&lt;&gt;0")</f>
        <v>0</v>
      </c>
      <c r="BJ774" s="23" t="str">
        <f>+[1]BD_2!CG780</f>
        <v>2 NO</v>
      </c>
      <c r="BK774" s="26" t="str">
        <f>[1]BD_2!CL780</f>
        <v>2 NO</v>
      </c>
      <c r="BL774" s="23" t="s">
        <v>98</v>
      </c>
      <c r="BM774">
        <f t="shared" si="59"/>
        <v>303</v>
      </c>
      <c r="BN774" s="36">
        <f t="shared" si="60"/>
        <v>45344</v>
      </c>
      <c r="BO774" s="36">
        <f t="shared" si="61"/>
        <v>45647</v>
      </c>
      <c r="BP774" s="37" t="e">
        <f>IF(((#REF!-$BN774)/($BO774-$BN774))&gt;=100%,100%,((#REF!-$BN774)/($BO774-$BN774)))</f>
        <v>#REF!</v>
      </c>
      <c r="BQ774" s="29">
        <f t="shared" si="62"/>
        <v>115500000</v>
      </c>
      <c r="BR774" s="23" t="e">
        <f>+IF(BK774="1 SI","FINALIZADO",IF($BO774&lt;=#REF!,"FINALIZADO","EJECUCIÓN"))</f>
        <v>#REF!</v>
      </c>
      <c r="BS774" s="23">
        <v>115500000</v>
      </c>
      <c r="BT774" s="23">
        <f>+Tabla3[[#This Row],[VALOR TOTAL DE CONTRATO (ANTES DE LIQUIDACIÓN - LIBERACIÓN DE SALDOS)]]-Tabla3[[#This Row],[RECURSO TOTALES DESEMBOLSADOS]]</f>
        <v>0</v>
      </c>
      <c r="BU774" s="66"/>
      <c r="BW774" s="23" t="s">
        <v>98</v>
      </c>
      <c r="BX774" s="23" t="str">
        <f t="shared" si="63"/>
        <v>febrero</v>
      </c>
      <c r="BY774" s="23" t="s">
        <v>113</v>
      </c>
      <c r="BZ774" s="23" t="s">
        <v>113</v>
      </c>
      <c r="CA774" s="23" t="s">
        <v>113</v>
      </c>
      <c r="CB774" t="s">
        <v>117</v>
      </c>
      <c r="CC774" t="s">
        <v>118</v>
      </c>
    </row>
    <row r="775" spans="1:81" x14ac:dyDescent="0.25">
      <c r="A775" s="23">
        <v>2024</v>
      </c>
      <c r="B775" s="25">
        <v>737</v>
      </c>
      <c r="C775" s="23" t="s">
        <v>87</v>
      </c>
      <c r="D775" t="s">
        <v>88</v>
      </c>
      <c r="E775" t="s">
        <v>89</v>
      </c>
      <c r="F775" t="s">
        <v>90</v>
      </c>
      <c r="G775" t="s">
        <v>91</v>
      </c>
      <c r="H775" s="23" t="s">
        <v>92</v>
      </c>
      <c r="I775" s="23" t="s">
        <v>119</v>
      </c>
      <c r="J775" t="s">
        <v>5468</v>
      </c>
      <c r="K775" s="23" t="s">
        <v>95</v>
      </c>
      <c r="L775" s="20" t="s">
        <v>997</v>
      </c>
      <c r="M775" s="28" t="s">
        <v>5469</v>
      </c>
      <c r="N775" s="23"/>
      <c r="O775" s="23" t="s">
        <v>98</v>
      </c>
      <c r="P775" s="20" t="s">
        <v>100</v>
      </c>
      <c r="Q775" s="20" t="s">
        <v>100</v>
      </c>
      <c r="R775" t="s">
        <v>5470</v>
      </c>
      <c r="S775" t="s">
        <v>5471</v>
      </c>
      <c r="T775" t="s">
        <v>5472</v>
      </c>
      <c r="U775" s="29">
        <v>100800000</v>
      </c>
      <c r="V775" s="29">
        <v>100800000</v>
      </c>
      <c r="W775" s="60">
        <v>11200000</v>
      </c>
      <c r="X775" s="60">
        <v>0</v>
      </c>
      <c r="Y775" s="23" t="s">
        <v>104</v>
      </c>
      <c r="Z775" t="s">
        <v>98</v>
      </c>
      <c r="AA775" t="s">
        <v>105</v>
      </c>
      <c r="AB775" s="30">
        <f>+Tabla3[[#This Row],[VALOR DEL CONTRATO
(EN NUMEROS)]]-Tabla3[[#This Row],[VALOR RECURSOS (MADS/FONAM)]]</f>
        <v>0</v>
      </c>
      <c r="AC775" s="30"/>
      <c r="AD775" s="30"/>
      <c r="AE775" s="24">
        <v>2724</v>
      </c>
      <c r="AF775" s="61">
        <v>45294</v>
      </c>
      <c r="AG775">
        <v>118124</v>
      </c>
      <c r="AH775" s="53">
        <v>45345</v>
      </c>
      <c r="AI775" s="32" t="s">
        <v>106</v>
      </c>
      <c r="AJ775" t="s">
        <v>656</v>
      </c>
      <c r="AK775" s="33"/>
      <c r="AL775" t="s">
        <v>98</v>
      </c>
      <c r="AM775" s="26">
        <v>45343</v>
      </c>
      <c r="AN775" s="23" t="s">
        <v>108</v>
      </c>
      <c r="AO775" s="23" t="s">
        <v>108</v>
      </c>
      <c r="AP775" t="s">
        <v>109</v>
      </c>
      <c r="AQ775" t="s">
        <v>174</v>
      </c>
      <c r="AR775" t="s">
        <v>175</v>
      </c>
      <c r="AS775" t="s">
        <v>100</v>
      </c>
      <c r="AT775" s="23">
        <v>80111600</v>
      </c>
      <c r="AU775" s="20" t="s">
        <v>5473</v>
      </c>
      <c r="AV775" s="23" t="s">
        <v>113</v>
      </c>
      <c r="AW775" s="20" t="s">
        <v>114</v>
      </c>
      <c r="AX775" s="53">
        <v>45344</v>
      </c>
      <c r="AY775" s="23" t="s">
        <v>115</v>
      </c>
      <c r="AZ775" s="53">
        <v>45344</v>
      </c>
      <c r="BA775" s="26">
        <v>45345</v>
      </c>
      <c r="BB775" s="62">
        <v>45552</v>
      </c>
      <c r="BC775" s="35">
        <f>+Tabla3[[#This Row],[FECHA TERMINACION
(INICIAL)]]-Tabla3[[#This Row],[FECHA INICIO]]</f>
        <v>207</v>
      </c>
      <c r="BD775" s="65">
        <f>+Tabla3[[#This Row],[PLAZO DE EJECUCIÓN EN DÍAS (INICIAL)]]/30</f>
        <v>6.9</v>
      </c>
      <c r="BE775" t="s">
        <v>5474</v>
      </c>
      <c r="BF775" s="29">
        <f>+[1]BD_2!E781</f>
        <v>0</v>
      </c>
      <c r="BG775" s="29">
        <f>[1]BD_2!BA781</f>
        <v>0</v>
      </c>
      <c r="BH775" s="23">
        <f>[1]BD_2!CF781</f>
        <v>0</v>
      </c>
      <c r="BI775" s="23">
        <f>+COUNTIF(Tabla3[[#This Row],[VALOR REDUCIDO]:[TOTAL TIEMPO PRORROGADO EN DÍAS
]],"&lt;&gt;0")</f>
        <v>0</v>
      </c>
      <c r="BJ775" s="23" t="str">
        <f>+[1]BD_2!CG781</f>
        <v>2 NO</v>
      </c>
      <c r="BK775" s="26" t="str">
        <f>[1]BD_2!CL781</f>
        <v>2 NO</v>
      </c>
      <c r="BL775" s="23" t="s">
        <v>113</v>
      </c>
      <c r="BM775">
        <f t="shared" si="59"/>
        <v>207</v>
      </c>
      <c r="BN775" s="36">
        <f t="shared" si="60"/>
        <v>45345</v>
      </c>
      <c r="BO775" s="36">
        <f t="shared" si="61"/>
        <v>45552</v>
      </c>
      <c r="BP775" s="37" t="e">
        <f>IF(((#REF!-$BN775)/($BO775-$BN775))&gt;=100%,100%,((#REF!-$BN775)/($BO775-$BN775)))</f>
        <v>#REF!</v>
      </c>
      <c r="BQ775" s="29">
        <f t="shared" si="62"/>
        <v>100800000</v>
      </c>
      <c r="BR775" s="23" t="e">
        <f>+IF(BK775="1 SI","FINALIZADO",IF($BO775&lt;=#REF!,"FINALIZADO","EJECUCIÓN"))</f>
        <v>#REF!</v>
      </c>
      <c r="BS775" s="23">
        <v>77653334</v>
      </c>
      <c r="BT775" s="23">
        <f>+Tabla3[[#This Row],[VALOR TOTAL DE CONTRATO (ANTES DE LIQUIDACIÓN - LIBERACIÓN DE SALDOS)]]-Tabla3[[#This Row],[RECURSO TOTALES DESEMBOLSADOS]]</f>
        <v>23146666</v>
      </c>
      <c r="BU775" s="66"/>
      <c r="BW775" s="23" t="s">
        <v>98</v>
      </c>
      <c r="BX775" s="23" t="str">
        <f t="shared" si="63"/>
        <v>febrero</v>
      </c>
      <c r="BY775" s="23" t="s">
        <v>113</v>
      </c>
      <c r="BZ775" s="23" t="s">
        <v>113</v>
      </c>
      <c r="CA775" s="23" t="s">
        <v>113</v>
      </c>
      <c r="CB775" t="s">
        <v>117</v>
      </c>
      <c r="CC775" t="s">
        <v>118</v>
      </c>
    </row>
    <row r="776" spans="1:81" x14ac:dyDescent="0.25">
      <c r="A776" s="23">
        <v>2024</v>
      </c>
      <c r="B776" s="25" t="s">
        <v>5475</v>
      </c>
      <c r="C776" s="23" t="s">
        <v>87</v>
      </c>
      <c r="D776" t="s">
        <v>88</v>
      </c>
      <c r="E776" t="s">
        <v>89</v>
      </c>
      <c r="F776" t="s">
        <v>90</v>
      </c>
      <c r="G776" t="s">
        <v>91</v>
      </c>
      <c r="H776" s="23" t="s">
        <v>92</v>
      </c>
      <c r="I776" s="23" t="s">
        <v>119</v>
      </c>
      <c r="J776" t="s">
        <v>5476</v>
      </c>
      <c r="K776" s="23" t="s">
        <v>95</v>
      </c>
      <c r="L776" s="20" t="s">
        <v>5477</v>
      </c>
      <c r="M776" s="28" t="s">
        <v>5478</v>
      </c>
      <c r="N776" s="23"/>
      <c r="O776" s="23" t="s">
        <v>98</v>
      </c>
      <c r="P776" s="20" t="s">
        <v>100</v>
      </c>
      <c r="Q776" s="20" t="s">
        <v>100</v>
      </c>
      <c r="R776" t="s">
        <v>5470</v>
      </c>
      <c r="S776" t="s">
        <v>5471</v>
      </c>
      <c r="T776" t="s">
        <v>5479</v>
      </c>
      <c r="U776" s="29">
        <v>23146666</v>
      </c>
      <c r="V776" s="29">
        <v>23146666</v>
      </c>
      <c r="W776" s="60">
        <v>11200000</v>
      </c>
      <c r="X776" s="60">
        <v>0</v>
      </c>
      <c r="Y776" s="23" t="s">
        <v>104</v>
      </c>
      <c r="Z776" t="s">
        <v>98</v>
      </c>
      <c r="AA776" t="s">
        <v>105</v>
      </c>
      <c r="AB776" s="30">
        <f>+Tabla3[[#This Row],[VALOR DEL CONTRATO
(EN NUMEROS)]]-Tabla3[[#This Row],[VALOR RECURSOS (MADS/FONAM)]]</f>
        <v>0</v>
      </c>
      <c r="AC776" s="30"/>
      <c r="AD776" s="30"/>
      <c r="AE776" s="24">
        <v>2724</v>
      </c>
      <c r="AF776" s="61">
        <v>45294</v>
      </c>
      <c r="AG776">
        <v>521924</v>
      </c>
      <c r="AH776" s="53">
        <v>45555</v>
      </c>
      <c r="AI776" s="32" t="s">
        <v>106</v>
      </c>
      <c r="AJ776" t="s">
        <v>656</v>
      </c>
      <c r="AK776" s="33">
        <v>202300000000289</v>
      </c>
      <c r="AL776" t="s">
        <v>98</v>
      </c>
      <c r="AM776" s="26">
        <v>45556</v>
      </c>
      <c r="AN776" s="23" t="s">
        <v>108</v>
      </c>
      <c r="AO776" s="23" t="s">
        <v>108</v>
      </c>
      <c r="AP776" t="s">
        <v>109</v>
      </c>
      <c r="AQ776" t="s">
        <v>174</v>
      </c>
      <c r="AR776" t="s">
        <v>175</v>
      </c>
      <c r="AS776" t="s">
        <v>100</v>
      </c>
      <c r="AT776" s="23">
        <v>80111600</v>
      </c>
      <c r="AU776" s="20" t="s">
        <v>5473</v>
      </c>
      <c r="AV776" s="23" t="s">
        <v>113</v>
      </c>
      <c r="AW776" s="20" t="s">
        <v>114</v>
      </c>
      <c r="AX776" s="53">
        <v>45555</v>
      </c>
      <c r="AY776" s="23" t="s">
        <v>115</v>
      </c>
      <c r="AZ776" s="53">
        <v>45555</v>
      </c>
      <c r="BA776" s="53">
        <v>45555</v>
      </c>
      <c r="BB776" s="62">
        <v>45618</v>
      </c>
      <c r="BC776" s="35">
        <f>+Tabla3[[#This Row],[FECHA TERMINACION
(INICIAL)]]-Tabla3[[#This Row],[FECHA INICIO]]</f>
        <v>63</v>
      </c>
      <c r="BD776" s="65">
        <f>+Tabla3[[#This Row],[PLAZO DE EJECUCIÓN EN DÍAS (INICIAL)]]/30</f>
        <v>2.1</v>
      </c>
      <c r="BE776" t="s">
        <v>5480</v>
      </c>
      <c r="BF776" s="29">
        <f>+[1]BD_2!E782</f>
        <v>0</v>
      </c>
      <c r="BG776" s="29">
        <f>[1]BD_2!BA782</f>
        <v>13066667</v>
      </c>
      <c r="BH776" s="23">
        <f>[1]BD_2!CF782</f>
        <v>35</v>
      </c>
      <c r="BI776" s="23">
        <f>+COUNTIF(Tabla3[[#This Row],[VALOR REDUCIDO]:[TOTAL TIEMPO PRORROGADO EN DÍAS
]],"&lt;&gt;0")</f>
        <v>2</v>
      </c>
      <c r="BJ776" s="23">
        <f>+[1]BD_2!CG782</f>
        <v>0</v>
      </c>
      <c r="BK776" s="26">
        <f>[1]BD_2!CL782</f>
        <v>0</v>
      </c>
      <c r="BL776" s="23" t="s">
        <v>98</v>
      </c>
      <c r="BM776">
        <f>$BO776-$BN776</f>
        <v>98</v>
      </c>
      <c r="BN776" s="36">
        <f>$BA776</f>
        <v>45555</v>
      </c>
      <c r="BO776" s="36">
        <f>$BB776+$BH776</f>
        <v>45653</v>
      </c>
      <c r="BP776" s="37" t="e">
        <f>IF(((#REF!-$BN776)/($BO776-$BN776))&gt;=100%,100%,((#REF!-$BN776)/($BO776-$BN776)))</f>
        <v>#REF!</v>
      </c>
      <c r="BQ776" s="60">
        <f t="shared" si="62"/>
        <v>36213333</v>
      </c>
      <c r="BR776" s="23" t="e">
        <f>+IF(BK776="1 SI","FINALIZADO",IF($BO776&lt;=#REF!,"FINALIZADO","EJECUCIÓN"))</f>
        <v>#REF!</v>
      </c>
      <c r="BS776" s="23">
        <v>36213333</v>
      </c>
      <c r="BT776" s="23">
        <f>+Tabla3[[#This Row],[VALOR TOTAL DE CONTRATO (ANTES DE LIQUIDACIÓN - LIBERACIÓN DE SALDOS)]]-Tabla3[[#This Row],[RECURSO TOTALES DESEMBOLSADOS]]</f>
        <v>0</v>
      </c>
      <c r="BU776" s="66"/>
      <c r="BW776" s="23" t="s">
        <v>98</v>
      </c>
      <c r="BX776" s="23" t="str">
        <f t="shared" si="63"/>
        <v>septiembre</v>
      </c>
      <c r="BY776" s="23" t="s">
        <v>113</v>
      </c>
      <c r="BZ776" s="23" t="s">
        <v>113</v>
      </c>
      <c r="CA776" s="23" t="s">
        <v>113</v>
      </c>
      <c r="CB776" t="s">
        <v>117</v>
      </c>
      <c r="CC776" t="s">
        <v>118</v>
      </c>
    </row>
    <row r="777" spans="1:81" x14ac:dyDescent="0.25">
      <c r="A777" s="23">
        <v>2024</v>
      </c>
      <c r="B777" s="25">
        <v>738</v>
      </c>
      <c r="C777" s="23" t="s">
        <v>87</v>
      </c>
      <c r="D777" t="s">
        <v>88</v>
      </c>
      <c r="E777" t="s">
        <v>89</v>
      </c>
      <c r="F777" t="s">
        <v>90</v>
      </c>
      <c r="G777" t="s">
        <v>91</v>
      </c>
      <c r="H777" s="23" t="s">
        <v>92</v>
      </c>
      <c r="I777" s="23" t="s">
        <v>119</v>
      </c>
      <c r="J777" t="s">
        <v>5481</v>
      </c>
      <c r="K777" s="23" t="s">
        <v>95</v>
      </c>
      <c r="L777" t="s">
        <v>997</v>
      </c>
      <c r="M777" s="28" t="s">
        <v>5482</v>
      </c>
      <c r="N777" s="23"/>
      <c r="O777" s="23" t="s">
        <v>98</v>
      </c>
      <c r="P777" s="20" t="s">
        <v>693</v>
      </c>
      <c r="Q777" s="20" t="s">
        <v>693</v>
      </c>
      <c r="R777" t="s">
        <v>5009</v>
      </c>
      <c r="S777" t="s">
        <v>5010</v>
      </c>
      <c r="T777" t="s">
        <v>5483</v>
      </c>
      <c r="U777" s="29">
        <v>61000000</v>
      </c>
      <c r="V777" s="29">
        <v>61000000</v>
      </c>
      <c r="W777" s="60">
        <v>6000000</v>
      </c>
      <c r="X777" s="60">
        <v>0</v>
      </c>
      <c r="Y777" s="23" t="s">
        <v>104</v>
      </c>
      <c r="Z777" t="s">
        <v>98</v>
      </c>
      <c r="AA777" t="s">
        <v>105</v>
      </c>
      <c r="AB777" s="30">
        <f>+Tabla3[[#This Row],[VALOR DEL CONTRATO
(EN NUMEROS)]]-Tabla3[[#This Row],[VALOR RECURSOS (MADS/FONAM)]]</f>
        <v>0</v>
      </c>
      <c r="AC777" s="30"/>
      <c r="AD777" s="30"/>
      <c r="AE777" s="24">
        <v>3524</v>
      </c>
      <c r="AF777" s="61">
        <v>45294</v>
      </c>
      <c r="AG777">
        <v>113824</v>
      </c>
      <c r="AH777" s="53">
        <v>45344</v>
      </c>
      <c r="AI777" s="32" t="s">
        <v>106</v>
      </c>
      <c r="AJ777" t="s">
        <v>697</v>
      </c>
      <c r="AK777" s="33"/>
      <c r="AL777" t="s">
        <v>98</v>
      </c>
      <c r="AM777" s="26">
        <v>45343</v>
      </c>
      <c r="AN777" s="23" t="s">
        <v>108</v>
      </c>
      <c r="AO777" s="23" t="s">
        <v>108</v>
      </c>
      <c r="AP777" t="s">
        <v>109</v>
      </c>
      <c r="AQ777" t="s">
        <v>698</v>
      </c>
      <c r="AR777" t="s">
        <v>699</v>
      </c>
      <c r="AS777" t="s">
        <v>700</v>
      </c>
      <c r="AT777" s="23">
        <v>80111600</v>
      </c>
      <c r="AU777" s="20" t="s">
        <v>5484</v>
      </c>
      <c r="AV777" s="23" t="s">
        <v>113</v>
      </c>
      <c r="AW777" s="20" t="s">
        <v>114</v>
      </c>
      <c r="AX777" s="53">
        <v>45343</v>
      </c>
      <c r="AY777" s="23" t="s">
        <v>115</v>
      </c>
      <c r="AZ777" s="53">
        <v>45343</v>
      </c>
      <c r="BA777" s="26">
        <v>45344</v>
      </c>
      <c r="BB777" s="62">
        <v>45652</v>
      </c>
      <c r="BC777" s="35">
        <f>+Tabla3[[#This Row],[FECHA TERMINACION
(INICIAL)]]-Tabla3[[#This Row],[FECHA INICIO]]</f>
        <v>308</v>
      </c>
      <c r="BD777" s="65">
        <f>+Tabla3[[#This Row],[PLAZO DE EJECUCIÓN EN DÍAS (INICIAL)]]/30</f>
        <v>10.266666666666667</v>
      </c>
      <c r="BE777" t="s">
        <v>5485</v>
      </c>
      <c r="BF777" s="29">
        <f>+[1]BD_2!E783</f>
        <v>0</v>
      </c>
      <c r="BG777" s="29">
        <f>[1]BD_2!BA783</f>
        <v>0</v>
      </c>
      <c r="BH777" s="23">
        <f>[1]BD_2!CF783</f>
        <v>0</v>
      </c>
      <c r="BI777" s="23">
        <f>+COUNTIF(Tabla3[[#This Row],[VALOR REDUCIDO]:[TOTAL TIEMPO PRORROGADO EN DÍAS
]],"&lt;&gt;0")</f>
        <v>0</v>
      </c>
      <c r="BJ777" s="23" t="str">
        <f>+[1]BD_2!CG783</f>
        <v>2 NO</v>
      </c>
      <c r="BK777" s="26" t="str">
        <f>[1]BD_2!CL783</f>
        <v>2 NO</v>
      </c>
      <c r="BL777" s="23" t="s">
        <v>98</v>
      </c>
      <c r="BM777">
        <f t="shared" si="59"/>
        <v>308</v>
      </c>
      <c r="BN777" s="36">
        <f t="shared" si="60"/>
        <v>45344</v>
      </c>
      <c r="BO777" s="36">
        <f t="shared" si="61"/>
        <v>45652</v>
      </c>
      <c r="BP777" s="37" t="e">
        <f>IF(((#REF!-$BN777)/($BO777-$BN777))&gt;=100%,100%,((#REF!-$BN777)/($BO777-$BN777)))</f>
        <v>#REF!</v>
      </c>
      <c r="BQ777" s="29">
        <f t="shared" si="62"/>
        <v>61000000</v>
      </c>
      <c r="BR777" s="23" t="e">
        <f>+IF(BK777="1 SI","FINALIZADO",IF($BO777&lt;=#REF!,"FINALIZADO","EJECUCIÓN"))</f>
        <v>#REF!</v>
      </c>
      <c r="BS777" s="23">
        <v>61000000</v>
      </c>
      <c r="BT777" s="23">
        <f>+Tabla3[[#This Row],[VALOR TOTAL DE CONTRATO (ANTES DE LIQUIDACIÓN - LIBERACIÓN DE SALDOS)]]-Tabla3[[#This Row],[RECURSO TOTALES DESEMBOLSADOS]]</f>
        <v>0</v>
      </c>
      <c r="BU777" s="66"/>
      <c r="BW777" s="23" t="s">
        <v>98</v>
      </c>
      <c r="BX777" s="23" t="str">
        <f t="shared" si="63"/>
        <v>febrero</v>
      </c>
      <c r="BY777" s="23" t="s">
        <v>113</v>
      </c>
      <c r="BZ777" s="23" t="s">
        <v>113</v>
      </c>
      <c r="CA777" s="23" t="s">
        <v>113</v>
      </c>
      <c r="CB777" t="s">
        <v>117</v>
      </c>
      <c r="CC777" t="s">
        <v>118</v>
      </c>
    </row>
    <row r="778" spans="1:81" x14ac:dyDescent="0.25">
      <c r="A778" s="23">
        <v>2024</v>
      </c>
      <c r="B778" s="25">
        <v>739</v>
      </c>
      <c r="C778" s="23" t="s">
        <v>87</v>
      </c>
      <c r="D778" t="s">
        <v>88</v>
      </c>
      <c r="E778" t="s">
        <v>89</v>
      </c>
      <c r="F778" t="s">
        <v>90</v>
      </c>
      <c r="G778" t="s">
        <v>91</v>
      </c>
      <c r="H778" s="23" t="s">
        <v>92</v>
      </c>
      <c r="I778" s="23" t="s">
        <v>119</v>
      </c>
      <c r="J778" t="s">
        <v>5486</v>
      </c>
      <c r="K778" s="23" t="s">
        <v>95</v>
      </c>
      <c r="L778" t="s">
        <v>1197</v>
      </c>
      <c r="M778" s="28" t="s">
        <v>5487</v>
      </c>
      <c r="N778" s="23"/>
      <c r="O778" s="23" t="s">
        <v>98</v>
      </c>
      <c r="P778" s="20" t="s">
        <v>2185</v>
      </c>
      <c r="Q778" s="20" t="s">
        <v>2185</v>
      </c>
      <c r="R778" t="s">
        <v>5488</v>
      </c>
      <c r="S778" t="s">
        <v>5489</v>
      </c>
      <c r="T778" t="s">
        <v>5490</v>
      </c>
      <c r="U778" s="29">
        <v>85500000</v>
      </c>
      <c r="V778" s="29">
        <v>85500000</v>
      </c>
      <c r="W778" s="60">
        <v>9500000</v>
      </c>
      <c r="X778" s="60">
        <v>0</v>
      </c>
      <c r="Y778" s="23" t="s">
        <v>104</v>
      </c>
      <c r="Z778" t="s">
        <v>98</v>
      </c>
      <c r="AA778" t="s">
        <v>105</v>
      </c>
      <c r="AB778" s="30">
        <f>+Tabla3[[#This Row],[VALOR DEL CONTRATO
(EN NUMEROS)]]-Tabla3[[#This Row],[VALOR RECURSOS (MADS/FONAM)]]</f>
        <v>0</v>
      </c>
      <c r="AC778" s="30"/>
      <c r="AD778" s="30"/>
      <c r="AE778" s="24">
        <v>7424</v>
      </c>
      <c r="AF778" s="61">
        <v>45295</v>
      </c>
      <c r="AG778">
        <v>115924</v>
      </c>
      <c r="AH778" s="53">
        <v>45344</v>
      </c>
      <c r="AI778" s="32" t="s">
        <v>106</v>
      </c>
      <c r="AJ778" t="s">
        <v>2653</v>
      </c>
      <c r="AK778" s="33"/>
      <c r="AL778" t="s">
        <v>98</v>
      </c>
      <c r="AM778" s="26">
        <v>45343</v>
      </c>
      <c r="AN778" s="23" t="s">
        <v>108</v>
      </c>
      <c r="AO778" s="23" t="s">
        <v>108</v>
      </c>
      <c r="AP778" t="s">
        <v>109</v>
      </c>
      <c r="AQ778" t="s">
        <v>1482</v>
      </c>
      <c r="AR778" t="s">
        <v>2141</v>
      </c>
      <c r="AS778" t="s">
        <v>2142</v>
      </c>
      <c r="AT778" s="23">
        <v>80111600</v>
      </c>
      <c r="AU778" s="20" t="s">
        <v>5491</v>
      </c>
      <c r="AV778" s="23" t="s">
        <v>113</v>
      </c>
      <c r="AW778" s="20" t="s">
        <v>114</v>
      </c>
      <c r="AX778" s="53">
        <v>45343</v>
      </c>
      <c r="AY778" s="23" t="s">
        <v>115</v>
      </c>
      <c r="AZ778" s="53">
        <v>45343</v>
      </c>
      <c r="BA778" s="26">
        <v>45345</v>
      </c>
      <c r="BB778" s="62">
        <v>45382</v>
      </c>
      <c r="BC778" s="35">
        <f>+Tabla3[[#This Row],[FECHA TERMINACION
(INICIAL)]]-Tabla3[[#This Row],[FECHA INICIO]]</f>
        <v>37</v>
      </c>
      <c r="BD778" s="65">
        <f>+Tabla3[[#This Row],[PLAZO DE EJECUCIÓN EN DÍAS (INICIAL)]]/30</f>
        <v>1.2333333333333334</v>
      </c>
      <c r="BE778" t="s">
        <v>5492</v>
      </c>
      <c r="BF778" s="29">
        <f>+[1]BD_2!E784</f>
        <v>0</v>
      </c>
      <c r="BG778" s="29">
        <f>[1]BD_2!BA784</f>
        <v>0</v>
      </c>
      <c r="BH778" s="23">
        <f>[1]BD_2!CF784</f>
        <v>0</v>
      </c>
      <c r="BI778" s="23">
        <f>+COUNTIF(Tabla3[[#This Row],[VALOR REDUCIDO]:[TOTAL TIEMPO PRORROGADO EN DÍAS
]],"&lt;&gt;0")</f>
        <v>0</v>
      </c>
      <c r="BJ778" s="23" t="str">
        <f>+[1]BD_2!CG784</f>
        <v>2 NO</v>
      </c>
      <c r="BK778" s="26" t="str">
        <f>[1]BD_2!CL784</f>
        <v>2 NO</v>
      </c>
      <c r="BL778" s="23" t="s">
        <v>113</v>
      </c>
      <c r="BM778">
        <f t="shared" si="59"/>
        <v>37</v>
      </c>
      <c r="BN778" s="36">
        <f t="shared" si="60"/>
        <v>45345</v>
      </c>
      <c r="BO778" s="36">
        <f t="shared" si="61"/>
        <v>45382</v>
      </c>
      <c r="BP778" s="37" t="e">
        <f>IF(((#REF!-$BN778)/($BO778-$BN778))&gt;=100%,100%,((#REF!-$BN778)/($BO778-$BN778)))</f>
        <v>#REF!</v>
      </c>
      <c r="BQ778" s="29">
        <f t="shared" si="62"/>
        <v>85500000</v>
      </c>
      <c r="BR778" s="23" t="e">
        <f>+IF(BK778="1 SI","FINALIZADO",IF($BO778&lt;=#REF!,"FINALIZADO","EJECUCIÓN"))</f>
        <v>#REF!</v>
      </c>
      <c r="BS778" s="23">
        <v>12033333</v>
      </c>
      <c r="BT778" s="23">
        <f>+Tabla3[[#This Row],[VALOR TOTAL DE CONTRATO (ANTES DE LIQUIDACIÓN - LIBERACIÓN DE SALDOS)]]-Tabla3[[#This Row],[RECURSO TOTALES DESEMBOLSADOS]]</f>
        <v>73466667</v>
      </c>
      <c r="BU778" s="66"/>
      <c r="BW778" s="23" t="s">
        <v>98</v>
      </c>
      <c r="BX778" s="23" t="str">
        <f t="shared" si="63"/>
        <v>febrero</v>
      </c>
      <c r="BY778" s="23" t="s">
        <v>113</v>
      </c>
      <c r="BZ778" s="23" t="s">
        <v>113</v>
      </c>
      <c r="CA778" s="23" t="s">
        <v>113</v>
      </c>
      <c r="CB778" t="s">
        <v>117</v>
      </c>
      <c r="CC778" t="s">
        <v>118</v>
      </c>
    </row>
    <row r="779" spans="1:81" x14ac:dyDescent="0.25">
      <c r="A779" s="23">
        <v>2024</v>
      </c>
      <c r="B779" s="25" t="s">
        <v>5493</v>
      </c>
      <c r="C779" s="23" t="s">
        <v>87</v>
      </c>
      <c r="D779" t="s">
        <v>88</v>
      </c>
      <c r="E779" t="s">
        <v>89</v>
      </c>
      <c r="F779" t="s">
        <v>90</v>
      </c>
      <c r="G779" t="s">
        <v>91</v>
      </c>
      <c r="H779" s="23" t="s">
        <v>92</v>
      </c>
      <c r="I779" s="23" t="s">
        <v>119</v>
      </c>
      <c r="J779" t="s">
        <v>5494</v>
      </c>
      <c r="K779" s="23" t="s">
        <v>95</v>
      </c>
      <c r="L779" t="s">
        <v>121</v>
      </c>
      <c r="M779" s="28" t="s">
        <v>5495</v>
      </c>
      <c r="N779" s="23"/>
      <c r="O779" s="23" t="s">
        <v>98</v>
      </c>
      <c r="P779" s="20" t="s">
        <v>2185</v>
      </c>
      <c r="Q779" s="20" t="s">
        <v>2185</v>
      </c>
      <c r="R779" t="s">
        <v>5488</v>
      </c>
      <c r="S779" t="s">
        <v>5489</v>
      </c>
      <c r="T779" t="s">
        <v>5496</v>
      </c>
      <c r="U779" s="29">
        <v>73466667</v>
      </c>
      <c r="V779" s="64">
        <v>73466667</v>
      </c>
      <c r="W779" s="60">
        <v>9500000</v>
      </c>
      <c r="X779" s="60">
        <v>0</v>
      </c>
      <c r="Y779" s="23" t="s">
        <v>104</v>
      </c>
      <c r="Z779" t="s">
        <v>98</v>
      </c>
      <c r="AA779" t="s">
        <v>105</v>
      </c>
      <c r="AB779" s="30">
        <f>+Tabla3[[#This Row],[VALOR DEL CONTRATO
(EN NUMEROS)]]-Tabla3[[#This Row],[VALOR RECURSOS (MADS/FONAM)]]</f>
        <v>0</v>
      </c>
      <c r="AC779" s="30"/>
      <c r="AD779" s="30"/>
      <c r="AE779" s="24">
        <v>7424</v>
      </c>
      <c r="AF779" s="61">
        <v>45295</v>
      </c>
      <c r="AG779">
        <v>188324</v>
      </c>
      <c r="AH779" s="53">
        <v>45383</v>
      </c>
      <c r="AI779" s="32" t="s">
        <v>106</v>
      </c>
      <c r="AJ779" t="s">
        <v>2653</v>
      </c>
      <c r="AK779" s="33"/>
      <c r="AL779" t="s">
        <v>98</v>
      </c>
      <c r="AM779" s="26">
        <v>45378</v>
      </c>
      <c r="AN779" s="23" t="s">
        <v>108</v>
      </c>
      <c r="AO779" s="23" t="s">
        <v>108</v>
      </c>
      <c r="AP779" t="s">
        <v>109</v>
      </c>
      <c r="AQ779" t="s">
        <v>1482</v>
      </c>
      <c r="AR779" t="s">
        <v>2141</v>
      </c>
      <c r="AS779" t="s">
        <v>2142</v>
      </c>
      <c r="AT779" s="23">
        <v>80111600</v>
      </c>
      <c r="AU779" s="20" t="s">
        <v>5491</v>
      </c>
      <c r="AV779" s="23" t="s">
        <v>113</v>
      </c>
      <c r="AW779" s="20" t="s">
        <v>114</v>
      </c>
      <c r="AX779" s="53">
        <v>45383</v>
      </c>
      <c r="AY779" s="23" t="s">
        <v>115</v>
      </c>
      <c r="AZ779" s="53">
        <v>45383</v>
      </c>
      <c r="BA779" s="26">
        <v>45383</v>
      </c>
      <c r="BB779" s="62">
        <v>45618</v>
      </c>
      <c r="BC779" s="35">
        <f>+Tabla3[[#This Row],[FECHA TERMINACION
(INICIAL)]]-Tabla3[[#This Row],[FECHA INICIO]]</f>
        <v>235</v>
      </c>
      <c r="BD779" s="65">
        <f>+Tabla3[[#This Row],[PLAZO DE EJECUCIÓN EN DÍAS (INICIAL)]]/30</f>
        <v>7.833333333333333</v>
      </c>
      <c r="BE779" t="s">
        <v>5497</v>
      </c>
      <c r="BF779" s="29">
        <f>+[1]BD_2!E785</f>
        <v>0</v>
      </c>
      <c r="BG779" s="29">
        <f>[1]BD_2!BA785</f>
        <v>9500000</v>
      </c>
      <c r="BH779" s="23">
        <f>[1]BD_2!CF785</f>
        <v>30</v>
      </c>
      <c r="BI779" s="23">
        <f>+COUNTIF(Tabla3[[#This Row],[VALOR REDUCIDO]:[TOTAL TIEMPO PRORROGADO EN DÍAS
]],"&lt;&gt;0")</f>
        <v>2</v>
      </c>
      <c r="BJ779" s="23" t="str">
        <f>+[1]BD_2!CG785</f>
        <v>2 NO</v>
      </c>
      <c r="BK779" s="26" t="str">
        <f>[1]BD_2!CL785</f>
        <v>2 NO</v>
      </c>
      <c r="BL779" s="23" t="s">
        <v>98</v>
      </c>
      <c r="BM779">
        <f t="shared" si="59"/>
        <v>265</v>
      </c>
      <c r="BN779" s="36">
        <f t="shared" si="60"/>
        <v>45383</v>
      </c>
      <c r="BO779" s="36">
        <f t="shared" si="61"/>
        <v>45648</v>
      </c>
      <c r="BP779" s="37" t="e">
        <f>IF(((#REF!-$BN779)/($BO779-$BN779))&gt;=100%,100%,((#REF!-$BN779)/($BO779-$BN779)))</f>
        <v>#REF!</v>
      </c>
      <c r="BQ779" s="60">
        <f t="shared" si="62"/>
        <v>82966667</v>
      </c>
      <c r="BR779" s="23" t="e">
        <f>+IF(BK779="1 SI","FINALIZADO",IF($BO779&lt;=#REF!,"FINALIZADO","EJECUCIÓN"))</f>
        <v>#REF!</v>
      </c>
      <c r="BS779" s="23">
        <v>82966667</v>
      </c>
      <c r="BT779" s="23">
        <f>+Tabla3[[#This Row],[VALOR TOTAL DE CONTRATO (ANTES DE LIQUIDACIÓN - LIBERACIÓN DE SALDOS)]]-Tabla3[[#This Row],[RECURSO TOTALES DESEMBOLSADOS]]</f>
        <v>0</v>
      </c>
      <c r="BU779" s="66"/>
      <c r="BW779" s="23" t="s">
        <v>98</v>
      </c>
      <c r="BX779" s="23" t="str">
        <f t="shared" si="63"/>
        <v>marzo</v>
      </c>
      <c r="BY779" s="23" t="s">
        <v>113</v>
      </c>
      <c r="BZ779" s="23" t="s">
        <v>113</v>
      </c>
      <c r="CA779" s="23" t="s">
        <v>113</v>
      </c>
      <c r="CB779" t="s">
        <v>117</v>
      </c>
      <c r="CC779" t="s">
        <v>118</v>
      </c>
    </row>
    <row r="780" spans="1:81" x14ac:dyDescent="0.25">
      <c r="A780" s="23">
        <v>2024</v>
      </c>
      <c r="B780" s="25">
        <v>740</v>
      </c>
      <c r="C780" s="23" t="s">
        <v>87</v>
      </c>
      <c r="D780" t="s">
        <v>88</v>
      </c>
      <c r="E780" t="s">
        <v>89</v>
      </c>
      <c r="F780" t="s">
        <v>90</v>
      </c>
      <c r="G780" t="s">
        <v>91</v>
      </c>
      <c r="H780" s="23" t="s">
        <v>92</v>
      </c>
      <c r="I780" s="23" t="s">
        <v>119</v>
      </c>
      <c r="J780" t="s">
        <v>5498</v>
      </c>
      <c r="K780" s="23" t="s">
        <v>95</v>
      </c>
      <c r="L780" s="20" t="s">
        <v>420</v>
      </c>
      <c r="M780" s="28" t="s">
        <v>5499</v>
      </c>
      <c r="N780" s="23"/>
      <c r="O780" s="23" t="s">
        <v>98</v>
      </c>
      <c r="P780" s="20" t="s">
        <v>1552</v>
      </c>
      <c r="Q780" s="20" t="s">
        <v>1552</v>
      </c>
      <c r="R780" t="s">
        <v>5500</v>
      </c>
      <c r="S780" t="s">
        <v>5501</v>
      </c>
      <c r="T780" t="s">
        <v>5502</v>
      </c>
      <c r="U780" s="29">
        <v>80000000</v>
      </c>
      <c r="V780" s="29">
        <v>80000000</v>
      </c>
      <c r="W780" s="60">
        <v>10000000</v>
      </c>
      <c r="X780" s="60">
        <v>0</v>
      </c>
      <c r="Y780" s="23" t="s">
        <v>104</v>
      </c>
      <c r="Z780" t="s">
        <v>98</v>
      </c>
      <c r="AA780" t="s">
        <v>105</v>
      </c>
      <c r="AB780" s="30">
        <f>+Tabla3[[#This Row],[VALOR DEL CONTRATO
(EN NUMEROS)]]-Tabla3[[#This Row],[VALOR RECURSOS (MADS/FONAM)]]</f>
        <v>0</v>
      </c>
      <c r="AC780" s="30"/>
      <c r="AD780" s="30"/>
      <c r="AE780" s="24">
        <v>7724</v>
      </c>
      <c r="AF780" s="61">
        <v>45295</v>
      </c>
      <c r="AG780">
        <v>116724</v>
      </c>
      <c r="AH780" s="53">
        <v>45345</v>
      </c>
      <c r="AI780" s="32" t="s">
        <v>106</v>
      </c>
      <c r="AJ780" t="s">
        <v>697</v>
      </c>
      <c r="AK780" s="33"/>
      <c r="AL780" t="s">
        <v>98</v>
      </c>
      <c r="AM780" s="26">
        <v>45344</v>
      </c>
      <c r="AN780" s="23" t="s">
        <v>108</v>
      </c>
      <c r="AO780" s="23" t="s">
        <v>108</v>
      </c>
      <c r="AP780" t="s">
        <v>109</v>
      </c>
      <c r="AQ780" t="s">
        <v>1721</v>
      </c>
      <c r="AR780" t="s">
        <v>1722</v>
      </c>
      <c r="AS780" t="s">
        <v>1552</v>
      </c>
      <c r="AT780" s="23">
        <v>80111600</v>
      </c>
      <c r="AU780" s="41" t="s">
        <v>5503</v>
      </c>
      <c r="AV780" s="23" t="s">
        <v>113</v>
      </c>
      <c r="AW780" s="20" t="s">
        <v>114</v>
      </c>
      <c r="AX780" s="53">
        <v>45587</v>
      </c>
      <c r="AY780" s="23" t="s">
        <v>144</v>
      </c>
      <c r="AZ780" s="53">
        <v>45587</v>
      </c>
      <c r="BA780" s="26">
        <v>45345</v>
      </c>
      <c r="BB780" s="62">
        <v>45587</v>
      </c>
      <c r="BC780" s="35">
        <f>+Tabla3[[#This Row],[FECHA TERMINACION
(INICIAL)]]-Tabla3[[#This Row],[FECHA INICIO]]</f>
        <v>242</v>
      </c>
      <c r="BD780" s="65">
        <f>+Tabla3[[#This Row],[PLAZO DE EJECUCIÓN EN DÍAS (INICIAL)]]/30</f>
        <v>8.0666666666666664</v>
      </c>
      <c r="BE780" t="s">
        <v>5504</v>
      </c>
      <c r="BF780" s="29">
        <f>+[1]BD_2!E786</f>
        <v>0</v>
      </c>
      <c r="BG780" s="29">
        <f>[1]BD_2!BA786</f>
        <v>20333334</v>
      </c>
      <c r="BH780" s="23">
        <f>[1]BD_2!CF786</f>
        <v>69</v>
      </c>
      <c r="BI780" s="23">
        <f>+COUNTIF(Tabla3[[#This Row],[VALOR REDUCIDO]:[TOTAL TIEMPO PRORROGADO EN DÍAS
]],"&lt;&gt;0")</f>
        <v>2</v>
      </c>
      <c r="BJ780" s="23" t="str">
        <f>+[1]BD_2!CG786</f>
        <v>1 SI</v>
      </c>
      <c r="BK780" s="26" t="str">
        <f>[1]BD_2!CL786</f>
        <v>2 NO</v>
      </c>
      <c r="BL780" s="23" t="s">
        <v>98</v>
      </c>
      <c r="BM780">
        <f t="shared" si="59"/>
        <v>311</v>
      </c>
      <c r="BN780" s="36">
        <f t="shared" si="60"/>
        <v>45345</v>
      </c>
      <c r="BO780" s="36">
        <f t="shared" si="61"/>
        <v>45656</v>
      </c>
      <c r="BP780" s="37" t="e">
        <f>IF(((#REF!-$BN780)/($BO780-$BN780))&gt;=100%,100%,((#REF!-$BN780)/($BO780-$BN780)))</f>
        <v>#REF!</v>
      </c>
      <c r="BQ780" s="29">
        <f t="shared" si="62"/>
        <v>100333334</v>
      </c>
      <c r="BR780" s="23" t="e">
        <f>+IF(BK780="1 SI","FINALIZADO",IF($BO780&lt;=#REF!,"FINALIZADO","EJECUCIÓN"))</f>
        <v>#REF!</v>
      </c>
      <c r="BS780" s="23">
        <v>100333334</v>
      </c>
      <c r="BT780" s="23">
        <f>+Tabla3[[#This Row],[VALOR TOTAL DE CONTRATO (ANTES DE LIQUIDACIÓN - LIBERACIÓN DE SALDOS)]]-Tabla3[[#This Row],[RECURSO TOTALES DESEMBOLSADOS]]</f>
        <v>0</v>
      </c>
      <c r="BU780" s="66"/>
      <c r="BW780" s="23" t="s">
        <v>98</v>
      </c>
      <c r="BX780" s="23" t="str">
        <f t="shared" si="63"/>
        <v>febrero</v>
      </c>
      <c r="BY780" s="23" t="s">
        <v>113</v>
      </c>
      <c r="BZ780" s="23" t="s">
        <v>113</v>
      </c>
      <c r="CA780" s="23" t="s">
        <v>113</v>
      </c>
      <c r="CB780" t="s">
        <v>117</v>
      </c>
      <c r="CC780" t="s">
        <v>118</v>
      </c>
    </row>
    <row r="781" spans="1:81" x14ac:dyDescent="0.25">
      <c r="A781" s="23">
        <v>2024</v>
      </c>
      <c r="B781" s="25">
        <v>741</v>
      </c>
      <c r="C781" s="23" t="s">
        <v>87</v>
      </c>
      <c r="D781" t="s">
        <v>88</v>
      </c>
      <c r="E781" t="s">
        <v>89</v>
      </c>
      <c r="F781" t="s">
        <v>90</v>
      </c>
      <c r="G781" t="s">
        <v>91</v>
      </c>
      <c r="H781" s="23" t="s">
        <v>92</v>
      </c>
      <c r="I781" s="23" t="s">
        <v>119</v>
      </c>
      <c r="J781" t="s">
        <v>5505</v>
      </c>
      <c r="K781" s="23" t="s">
        <v>95</v>
      </c>
      <c r="L781" s="20" t="s">
        <v>2905</v>
      </c>
      <c r="M781" s="28" t="s">
        <v>5506</v>
      </c>
      <c r="N781" s="23"/>
      <c r="O781" s="23" t="s">
        <v>98</v>
      </c>
      <c r="P781" s="20" t="s">
        <v>538</v>
      </c>
      <c r="Q781" s="20" t="s">
        <v>538</v>
      </c>
      <c r="R781" t="s">
        <v>5507</v>
      </c>
      <c r="S781" t="s">
        <v>5508</v>
      </c>
      <c r="T781" t="s">
        <v>5509</v>
      </c>
      <c r="U781" s="29">
        <v>56000000</v>
      </c>
      <c r="V781" s="29">
        <v>56000000</v>
      </c>
      <c r="W781" s="60">
        <v>8000000</v>
      </c>
      <c r="X781" s="60">
        <v>0</v>
      </c>
      <c r="Y781" s="23" t="s">
        <v>104</v>
      </c>
      <c r="Z781" t="s">
        <v>98</v>
      </c>
      <c r="AA781" t="s">
        <v>105</v>
      </c>
      <c r="AB781" s="30">
        <f>+Tabla3[[#This Row],[VALOR DEL CONTRATO
(EN NUMEROS)]]-Tabla3[[#This Row],[VALOR RECURSOS (MADS/FONAM)]]</f>
        <v>0</v>
      </c>
      <c r="AC781" s="30"/>
      <c r="AD781" s="30"/>
      <c r="AE781" s="24">
        <v>5224</v>
      </c>
      <c r="AF781" s="61">
        <v>45295</v>
      </c>
      <c r="AG781">
        <v>117824</v>
      </c>
      <c r="AH781" s="53">
        <v>45345</v>
      </c>
      <c r="AI781" s="32" t="s">
        <v>106</v>
      </c>
      <c r="AJ781" t="s">
        <v>2797</v>
      </c>
      <c r="AK781" s="33"/>
      <c r="AL781" t="s">
        <v>98</v>
      </c>
      <c r="AM781" s="26">
        <v>45344</v>
      </c>
      <c r="AN781" s="23" t="s">
        <v>108</v>
      </c>
      <c r="AO781" s="23" t="s">
        <v>108</v>
      </c>
      <c r="AP781" t="s">
        <v>109</v>
      </c>
      <c r="AQ781" t="s">
        <v>2948</v>
      </c>
      <c r="AR781" t="s">
        <v>2949</v>
      </c>
      <c r="AS781" t="s">
        <v>2950</v>
      </c>
      <c r="AT781" s="23">
        <v>80111600</v>
      </c>
      <c r="AU781" s="41" t="s">
        <v>5510</v>
      </c>
      <c r="AV781" s="23" t="s">
        <v>113</v>
      </c>
      <c r="AW781" s="20" t="s">
        <v>114</v>
      </c>
      <c r="AX781" s="26">
        <v>45345</v>
      </c>
      <c r="AY781" s="20" t="s">
        <v>115</v>
      </c>
      <c r="AZ781" s="26">
        <v>45345</v>
      </c>
      <c r="BA781" s="26">
        <v>45345</v>
      </c>
      <c r="BB781" s="62">
        <v>45557</v>
      </c>
      <c r="BC781" s="35">
        <f>+Tabla3[[#This Row],[FECHA TERMINACION
(INICIAL)]]-Tabla3[[#This Row],[FECHA INICIO]]</f>
        <v>212</v>
      </c>
      <c r="BD781" s="65">
        <f>+Tabla3[[#This Row],[PLAZO DE EJECUCIÓN EN DÍAS (INICIAL)]]/30</f>
        <v>7.0666666666666664</v>
      </c>
      <c r="BE781" t="s">
        <v>5511</v>
      </c>
      <c r="BF781" s="29">
        <f>+[1]BD_2!E787</f>
        <v>0</v>
      </c>
      <c r="BG781" s="29">
        <f>[1]BD_2!BA787</f>
        <v>20000000</v>
      </c>
      <c r="BH781" s="23">
        <f>[1]BD_2!CF787</f>
        <v>76</v>
      </c>
      <c r="BI781" s="23">
        <f>+COUNTIF(Tabla3[[#This Row],[VALOR REDUCIDO]:[TOTAL TIEMPO PRORROGADO EN DÍAS
]],"&lt;&gt;0")</f>
        <v>2</v>
      </c>
      <c r="BJ781" s="23" t="str">
        <f>+[1]BD_2!CG787</f>
        <v>2 NO</v>
      </c>
      <c r="BK781" s="26" t="str">
        <f>[1]BD_2!CL787</f>
        <v>2 NO</v>
      </c>
      <c r="BL781" s="23" t="s">
        <v>98</v>
      </c>
      <c r="BM781">
        <f t="shared" si="59"/>
        <v>288</v>
      </c>
      <c r="BN781" s="36">
        <f t="shared" si="60"/>
        <v>45345</v>
      </c>
      <c r="BO781" s="36">
        <f t="shared" si="61"/>
        <v>45633</v>
      </c>
      <c r="BP781" s="37" t="e">
        <f>IF(((#REF!-$BN781)/($BO781-$BN781))&gt;=100%,100%,((#REF!-$BN781)/($BO781-$BN781)))</f>
        <v>#REF!</v>
      </c>
      <c r="BQ781" s="29">
        <f t="shared" si="62"/>
        <v>76000000</v>
      </c>
      <c r="BR781" s="23" t="e">
        <f>+IF(BK781="1 SI","FINALIZADO",IF($BO781&lt;=#REF!,"FINALIZADO","EJECUCIÓN"))</f>
        <v>#REF!</v>
      </c>
      <c r="BS781" s="23">
        <v>76000000</v>
      </c>
      <c r="BT781" s="23">
        <f>+Tabla3[[#This Row],[VALOR TOTAL DE CONTRATO (ANTES DE LIQUIDACIÓN - LIBERACIÓN DE SALDOS)]]-Tabla3[[#This Row],[RECURSO TOTALES DESEMBOLSADOS]]</f>
        <v>0</v>
      </c>
      <c r="BU781" s="66"/>
      <c r="BW781" s="23" t="s">
        <v>98</v>
      </c>
      <c r="BX781" s="23" t="str">
        <f t="shared" si="63"/>
        <v>febrero</v>
      </c>
      <c r="BY781" s="23" t="s">
        <v>113</v>
      </c>
      <c r="BZ781" s="23" t="s">
        <v>113</v>
      </c>
      <c r="CA781" s="23" t="s">
        <v>113</v>
      </c>
      <c r="CB781" t="s">
        <v>117</v>
      </c>
      <c r="CC781" t="s">
        <v>118</v>
      </c>
    </row>
    <row r="782" spans="1:81" s="46" customFormat="1" x14ac:dyDescent="0.25">
      <c r="A782" s="23">
        <v>2024</v>
      </c>
      <c r="B782" s="25">
        <v>742</v>
      </c>
      <c r="C782" s="23" t="s">
        <v>87</v>
      </c>
      <c r="D782" t="s">
        <v>88</v>
      </c>
      <c r="E782" t="s">
        <v>89</v>
      </c>
      <c r="F782" t="s">
        <v>90</v>
      </c>
      <c r="G782" t="s">
        <v>91</v>
      </c>
      <c r="H782" s="23" t="s">
        <v>92</v>
      </c>
      <c r="I782" s="23" t="s">
        <v>119</v>
      </c>
      <c r="J782" t="s">
        <v>5512</v>
      </c>
      <c r="K782" s="23" t="s">
        <v>95</v>
      </c>
      <c r="L782" s="20" t="s">
        <v>2096</v>
      </c>
      <c r="M782" s="28" t="s">
        <v>5513</v>
      </c>
      <c r="N782" s="23"/>
      <c r="O782" s="23" t="s">
        <v>98</v>
      </c>
      <c r="P782" s="20" t="s">
        <v>693</v>
      </c>
      <c r="Q782" s="20" t="s">
        <v>693</v>
      </c>
      <c r="R782" t="s">
        <v>5514</v>
      </c>
      <c r="S782" t="s">
        <v>5515</v>
      </c>
      <c r="T782" t="s">
        <v>5516</v>
      </c>
      <c r="U782" s="29">
        <v>55000000</v>
      </c>
      <c r="V782" s="29">
        <v>55000000</v>
      </c>
      <c r="W782" s="60">
        <v>5500000</v>
      </c>
      <c r="X782" s="60">
        <v>0</v>
      </c>
      <c r="Y782" s="23" t="s">
        <v>104</v>
      </c>
      <c r="Z782" t="s">
        <v>98</v>
      </c>
      <c r="AA782" t="s">
        <v>105</v>
      </c>
      <c r="AB782" s="30">
        <f>+Tabla3[[#This Row],[VALOR DEL CONTRATO
(EN NUMEROS)]]-Tabla3[[#This Row],[VALOR RECURSOS (MADS/FONAM)]]</f>
        <v>0</v>
      </c>
      <c r="AC782" s="30"/>
      <c r="AD782" s="30"/>
      <c r="AE782" s="24">
        <v>3524</v>
      </c>
      <c r="AF782" s="61">
        <v>45294</v>
      </c>
      <c r="AG782">
        <v>117024</v>
      </c>
      <c r="AH782" s="53">
        <v>45345</v>
      </c>
      <c r="AI782" s="32" t="s">
        <v>106</v>
      </c>
      <c r="AJ782" t="s">
        <v>697</v>
      </c>
      <c r="AK782" s="33"/>
      <c r="AL782" t="s">
        <v>98</v>
      </c>
      <c r="AM782" s="26">
        <v>45343</v>
      </c>
      <c r="AN782" s="23" t="s">
        <v>108</v>
      </c>
      <c r="AO782" s="23" t="s">
        <v>108</v>
      </c>
      <c r="AP782" t="s">
        <v>109</v>
      </c>
      <c r="AQ782" t="s">
        <v>1684</v>
      </c>
      <c r="AR782" t="s">
        <v>1685</v>
      </c>
      <c r="AS782" t="s">
        <v>700</v>
      </c>
      <c r="AT782" s="23">
        <v>80111600</v>
      </c>
      <c r="AU782" s="20" t="s">
        <v>5517</v>
      </c>
      <c r="AV782" s="23" t="s">
        <v>113</v>
      </c>
      <c r="AW782" s="20" t="s">
        <v>114</v>
      </c>
      <c r="AX782" s="53">
        <v>45344</v>
      </c>
      <c r="AY782" s="23" t="s">
        <v>115</v>
      </c>
      <c r="AZ782" s="53">
        <v>45344</v>
      </c>
      <c r="BA782" s="26">
        <v>45345</v>
      </c>
      <c r="BB782" s="62">
        <v>45648</v>
      </c>
      <c r="BC782" s="35">
        <f>+Tabla3[[#This Row],[FECHA TERMINACION
(INICIAL)]]-Tabla3[[#This Row],[FECHA INICIO]]</f>
        <v>303</v>
      </c>
      <c r="BD782" s="65">
        <f>+Tabla3[[#This Row],[PLAZO DE EJECUCIÓN EN DÍAS (INICIAL)]]/30</f>
        <v>10.1</v>
      </c>
      <c r="BE782" t="s">
        <v>5518</v>
      </c>
      <c r="BF782" s="29">
        <f>+[1]BD_2!E788</f>
        <v>0</v>
      </c>
      <c r="BG782" s="29">
        <f>[1]BD_2!BA788</f>
        <v>0</v>
      </c>
      <c r="BH782" s="23">
        <f>[1]BD_2!CF788</f>
        <v>0</v>
      </c>
      <c r="BI782" s="23">
        <f>+COUNTIF(Tabla3[[#This Row],[VALOR REDUCIDO]:[TOTAL TIEMPO PRORROGADO EN DÍAS
]],"&lt;&gt;0")</f>
        <v>0</v>
      </c>
      <c r="BJ782" s="23" t="str">
        <f>+[1]BD_2!CG788</f>
        <v>2 NO</v>
      </c>
      <c r="BK782" s="26" t="str">
        <f>[1]BD_2!CL788</f>
        <v>2 NO</v>
      </c>
      <c r="BL782" s="23" t="s">
        <v>98</v>
      </c>
      <c r="BM782">
        <f t="shared" ref="BM782:BM844" si="64">$BO782-$BN782</f>
        <v>303</v>
      </c>
      <c r="BN782" s="36">
        <f t="shared" ref="BN782:BN844" si="65">$BA782</f>
        <v>45345</v>
      </c>
      <c r="BO782" s="36">
        <f t="shared" ref="BO782:BO844" si="66">$BB782+$BH782</f>
        <v>45648</v>
      </c>
      <c r="BP782" s="37" t="e">
        <f>IF(((#REF!-$BN782)/($BO782-$BN782))&gt;=100%,100%,((#REF!-$BN782)/($BO782-$BN782)))</f>
        <v>#REF!</v>
      </c>
      <c r="BQ782" s="29">
        <f t="shared" si="62"/>
        <v>55000000</v>
      </c>
      <c r="BR782" s="23" t="e">
        <f>+IF(BK782="1 SI","FINALIZADO",IF($BO782&lt;=#REF!,"FINALIZADO","EJECUCIÓN"))</f>
        <v>#REF!</v>
      </c>
      <c r="BS782" s="23">
        <v>55000000</v>
      </c>
      <c r="BT782" s="23">
        <f>+Tabla3[[#This Row],[VALOR TOTAL DE CONTRATO (ANTES DE LIQUIDACIÓN - LIBERACIÓN DE SALDOS)]]-Tabla3[[#This Row],[RECURSO TOTALES DESEMBOLSADOS]]</f>
        <v>0</v>
      </c>
      <c r="BU782" s="66"/>
      <c r="BV782" s="38"/>
      <c r="BW782" s="23" t="s">
        <v>98</v>
      </c>
      <c r="BX782" s="23" t="str">
        <f t="shared" si="63"/>
        <v>febrero</v>
      </c>
      <c r="BY782" s="23" t="s">
        <v>113</v>
      </c>
      <c r="BZ782" s="23" t="s">
        <v>113</v>
      </c>
      <c r="CA782" s="23" t="s">
        <v>113</v>
      </c>
      <c r="CB782" t="s">
        <v>117</v>
      </c>
      <c r="CC782" t="s">
        <v>118</v>
      </c>
    </row>
    <row r="783" spans="1:81" x14ac:dyDescent="0.25">
      <c r="A783" s="23">
        <v>2024</v>
      </c>
      <c r="B783" s="25">
        <v>743</v>
      </c>
      <c r="C783" s="23" t="s">
        <v>87</v>
      </c>
      <c r="D783" t="s">
        <v>88</v>
      </c>
      <c r="E783" t="s">
        <v>89</v>
      </c>
      <c r="F783" t="s">
        <v>90</v>
      </c>
      <c r="G783" t="s">
        <v>91</v>
      </c>
      <c r="H783" s="23" t="s">
        <v>92</v>
      </c>
      <c r="I783" s="23" t="s">
        <v>119</v>
      </c>
      <c r="J783" t="s">
        <v>5519</v>
      </c>
      <c r="K783" s="23" t="s">
        <v>95</v>
      </c>
      <c r="L783" s="20" t="s">
        <v>3030</v>
      </c>
      <c r="M783" s="28" t="s">
        <v>5520</v>
      </c>
      <c r="N783" s="23"/>
      <c r="O783" s="23" t="s">
        <v>98</v>
      </c>
      <c r="P783" s="20" t="s">
        <v>693</v>
      </c>
      <c r="Q783" s="20" t="s">
        <v>693</v>
      </c>
      <c r="R783" t="s">
        <v>5151</v>
      </c>
      <c r="S783" t="s">
        <v>5152</v>
      </c>
      <c r="T783" t="s">
        <v>5521</v>
      </c>
      <c r="U783" s="29">
        <v>60000000</v>
      </c>
      <c r="V783" s="29">
        <v>60000000</v>
      </c>
      <c r="W783" s="60">
        <v>6000000</v>
      </c>
      <c r="X783" s="60">
        <v>0</v>
      </c>
      <c r="Y783" s="23" t="s">
        <v>104</v>
      </c>
      <c r="Z783" t="s">
        <v>98</v>
      </c>
      <c r="AA783" t="s">
        <v>105</v>
      </c>
      <c r="AB783" s="30">
        <f>+Tabla3[[#This Row],[VALOR DEL CONTRATO
(EN NUMEROS)]]-Tabla3[[#This Row],[VALOR RECURSOS (MADS/FONAM)]]</f>
        <v>0</v>
      </c>
      <c r="AC783" s="30"/>
      <c r="AD783" s="30"/>
      <c r="AE783" s="24">
        <v>2124</v>
      </c>
      <c r="AF783" s="61">
        <v>45294</v>
      </c>
      <c r="AG783">
        <v>118724</v>
      </c>
      <c r="AH783" s="53">
        <v>45348</v>
      </c>
      <c r="AI783" s="32" t="s">
        <v>106</v>
      </c>
      <c r="AJ783" t="s">
        <v>1372</v>
      </c>
      <c r="AK783" s="33"/>
      <c r="AL783" t="s">
        <v>98</v>
      </c>
      <c r="AM783" s="26">
        <v>45344</v>
      </c>
      <c r="AN783" s="23" t="s">
        <v>108</v>
      </c>
      <c r="AO783" s="23" t="s">
        <v>108</v>
      </c>
      <c r="AP783" t="s">
        <v>109</v>
      </c>
      <c r="AQ783" t="s">
        <v>698</v>
      </c>
      <c r="AR783" t="s">
        <v>699</v>
      </c>
      <c r="AS783" t="s">
        <v>700</v>
      </c>
      <c r="AT783" s="23">
        <v>80111600</v>
      </c>
      <c r="AU783" s="20" t="s">
        <v>5522</v>
      </c>
      <c r="AV783" s="23" t="s">
        <v>113</v>
      </c>
      <c r="AW783" s="20" t="s">
        <v>114</v>
      </c>
      <c r="AX783" s="53">
        <v>45345</v>
      </c>
      <c r="AY783" s="23" t="s">
        <v>115</v>
      </c>
      <c r="AZ783" s="53">
        <v>45345</v>
      </c>
      <c r="BA783" s="26">
        <v>45348</v>
      </c>
      <c r="BB783" s="62">
        <v>45651</v>
      </c>
      <c r="BC783" s="35">
        <f>+Tabla3[[#This Row],[FECHA TERMINACION
(INICIAL)]]-Tabla3[[#This Row],[FECHA INICIO]]</f>
        <v>303</v>
      </c>
      <c r="BD783" s="65">
        <f>+Tabla3[[#This Row],[PLAZO DE EJECUCIÓN EN DÍAS (INICIAL)]]/30</f>
        <v>10.1</v>
      </c>
      <c r="BE783" t="s">
        <v>1700</v>
      </c>
      <c r="BF783" s="29">
        <f>+[1]BD_2!E789</f>
        <v>0</v>
      </c>
      <c r="BG783" s="29">
        <f>[1]BD_2!BA789</f>
        <v>0</v>
      </c>
      <c r="BH783" s="23">
        <f>[1]BD_2!CF789</f>
        <v>0</v>
      </c>
      <c r="BI783" s="23">
        <f>+COUNTIF(Tabla3[[#This Row],[VALOR REDUCIDO]:[TOTAL TIEMPO PRORROGADO EN DÍAS
]],"&lt;&gt;0")</f>
        <v>0</v>
      </c>
      <c r="BJ783" s="23" t="str">
        <f>+[1]BD_2!CG789</f>
        <v>2 NO</v>
      </c>
      <c r="BK783" s="26" t="str">
        <f>[1]BD_2!CL789</f>
        <v>2 NO</v>
      </c>
      <c r="BL783" s="23" t="s">
        <v>98</v>
      </c>
      <c r="BM783">
        <f t="shared" si="64"/>
        <v>303</v>
      </c>
      <c r="BN783" s="36">
        <f t="shared" si="65"/>
        <v>45348</v>
      </c>
      <c r="BO783" s="36">
        <f t="shared" si="66"/>
        <v>45651</v>
      </c>
      <c r="BP783" s="37" t="e">
        <f>IF(((#REF!-$BN783)/($BO783-$BN783))&gt;=100%,100%,((#REF!-$BN783)/($BO783-$BN783)))</f>
        <v>#REF!</v>
      </c>
      <c r="BQ783" s="29">
        <f t="shared" si="62"/>
        <v>60000000</v>
      </c>
      <c r="BR783" s="23" t="e">
        <f>+IF(BK783="1 SI","FINALIZADO",IF($BO783&lt;=#REF!,"FINALIZADO","EJECUCIÓN"))</f>
        <v>#REF!</v>
      </c>
      <c r="BS783" s="23">
        <v>60000000</v>
      </c>
      <c r="BT783" s="23">
        <f>+Tabla3[[#This Row],[VALOR TOTAL DE CONTRATO (ANTES DE LIQUIDACIÓN - LIBERACIÓN DE SALDOS)]]-Tabla3[[#This Row],[RECURSO TOTALES DESEMBOLSADOS]]</f>
        <v>0</v>
      </c>
      <c r="BU783" s="66"/>
      <c r="BW783" s="23" t="s">
        <v>98</v>
      </c>
      <c r="BX783" s="23" t="str">
        <f t="shared" si="63"/>
        <v>febrero</v>
      </c>
      <c r="BY783" s="23" t="s">
        <v>113</v>
      </c>
      <c r="BZ783" s="23" t="s">
        <v>113</v>
      </c>
      <c r="CA783" s="23" t="s">
        <v>113</v>
      </c>
      <c r="CB783" t="s">
        <v>117</v>
      </c>
      <c r="CC783" t="s">
        <v>118</v>
      </c>
    </row>
    <row r="784" spans="1:81" x14ac:dyDescent="0.25">
      <c r="A784" s="23">
        <v>2024</v>
      </c>
      <c r="B784" s="25">
        <v>744</v>
      </c>
      <c r="C784" s="23" t="s">
        <v>87</v>
      </c>
      <c r="D784" t="s">
        <v>88</v>
      </c>
      <c r="E784" t="s">
        <v>89</v>
      </c>
      <c r="F784" t="s">
        <v>90</v>
      </c>
      <c r="G784" t="s">
        <v>91</v>
      </c>
      <c r="H784" s="23" t="s">
        <v>92</v>
      </c>
      <c r="I784" s="23" t="s">
        <v>119</v>
      </c>
      <c r="J784" t="s">
        <v>5523</v>
      </c>
      <c r="K784" s="23" t="s">
        <v>95</v>
      </c>
      <c r="L784" s="20" t="s">
        <v>2203</v>
      </c>
      <c r="M784" s="28" t="s">
        <v>5524</v>
      </c>
      <c r="N784" s="23"/>
      <c r="O784" s="23" t="s">
        <v>98</v>
      </c>
      <c r="P784" s="20" t="s">
        <v>1552</v>
      </c>
      <c r="Q784" s="20" t="s">
        <v>1552</v>
      </c>
      <c r="R784" t="s">
        <v>5525</v>
      </c>
      <c r="S784" t="s">
        <v>5526</v>
      </c>
      <c r="T784" t="s">
        <v>5527</v>
      </c>
      <c r="U784" s="29">
        <v>85360000</v>
      </c>
      <c r="V784" s="29">
        <v>85360000</v>
      </c>
      <c r="W784" s="60">
        <v>10670000</v>
      </c>
      <c r="X784" s="60">
        <v>0</v>
      </c>
      <c r="Y784" s="23" t="s">
        <v>104</v>
      </c>
      <c r="Z784" t="s">
        <v>98</v>
      </c>
      <c r="AA784" t="s">
        <v>105</v>
      </c>
      <c r="AB784" s="30">
        <f>+Tabla3[[#This Row],[VALOR DEL CONTRATO
(EN NUMEROS)]]-Tabla3[[#This Row],[VALOR RECURSOS (MADS/FONAM)]]</f>
        <v>0</v>
      </c>
      <c r="AC784" s="30"/>
      <c r="AD784" s="30"/>
      <c r="AE784" s="24">
        <v>7724</v>
      </c>
      <c r="AF784" s="61">
        <v>45295</v>
      </c>
      <c r="AG784">
        <v>118924</v>
      </c>
      <c r="AH784" s="53">
        <v>45348</v>
      </c>
      <c r="AI784" s="32" t="s">
        <v>106</v>
      </c>
      <c r="AJ784" t="s">
        <v>1556</v>
      </c>
      <c r="AK784" s="33"/>
      <c r="AL784" t="s">
        <v>98</v>
      </c>
      <c r="AM784" s="26">
        <v>45345</v>
      </c>
      <c r="AN784" s="23" t="s">
        <v>108</v>
      </c>
      <c r="AO784" s="23" t="s">
        <v>108</v>
      </c>
      <c r="AP784" t="s">
        <v>109</v>
      </c>
      <c r="AQ784" t="s">
        <v>698</v>
      </c>
      <c r="AR784" t="s">
        <v>699</v>
      </c>
      <c r="AS784" t="s">
        <v>700</v>
      </c>
      <c r="AT784" s="23">
        <v>80111600</v>
      </c>
      <c r="AU784" s="20" t="s">
        <v>5528</v>
      </c>
      <c r="AV784" s="23" t="s">
        <v>113</v>
      </c>
      <c r="AW784" s="20" t="s">
        <v>114</v>
      </c>
      <c r="AX784" s="53">
        <v>45345</v>
      </c>
      <c r="AY784" s="23" t="s">
        <v>144</v>
      </c>
      <c r="AZ784" s="53">
        <v>45345</v>
      </c>
      <c r="BA784" s="26">
        <v>45348</v>
      </c>
      <c r="BB784" s="62">
        <v>45590</v>
      </c>
      <c r="BC784" s="35">
        <f>+Tabla3[[#This Row],[FECHA TERMINACION
(INICIAL)]]-Tabla3[[#This Row],[FECHA INICIO]]</f>
        <v>242</v>
      </c>
      <c r="BD784" s="65">
        <f>+Tabla3[[#This Row],[PLAZO DE EJECUCIÓN EN DÍAS (INICIAL)]]/30</f>
        <v>8.0666666666666664</v>
      </c>
      <c r="BE784" t="s">
        <v>4081</v>
      </c>
      <c r="BF784" s="29">
        <f>+[1]BD_2!E790</f>
        <v>0</v>
      </c>
      <c r="BG784" s="29">
        <f>[1]BD_2!BA790</f>
        <v>19561667</v>
      </c>
      <c r="BH784" s="23">
        <f>[1]BD_2!CF790</f>
        <v>56</v>
      </c>
      <c r="BI784" s="23">
        <f>+COUNTIF(Tabla3[[#This Row],[VALOR REDUCIDO]:[TOTAL TIEMPO PRORROGADO EN DÍAS
]],"&lt;&gt;0")</f>
        <v>2</v>
      </c>
      <c r="BJ784" s="23" t="str">
        <f>+[1]BD_2!CG790</f>
        <v>2 NO</v>
      </c>
      <c r="BK784" s="26" t="str">
        <f>[1]BD_2!CL790</f>
        <v>2 NO</v>
      </c>
      <c r="BL784" s="23" t="s">
        <v>98</v>
      </c>
      <c r="BM784">
        <f t="shared" si="64"/>
        <v>298</v>
      </c>
      <c r="BN784" s="36">
        <f t="shared" si="65"/>
        <v>45348</v>
      </c>
      <c r="BO784" s="36">
        <f t="shared" si="66"/>
        <v>45646</v>
      </c>
      <c r="BP784" s="37" t="e">
        <f>IF(((#REF!-$BN784)/($BO784-$BN784))&gt;=100%,100%,((#REF!-$BN784)/($BO784-$BN784)))</f>
        <v>#REF!</v>
      </c>
      <c r="BQ784" s="29">
        <f t="shared" si="62"/>
        <v>104921667</v>
      </c>
      <c r="BR784" s="23" t="e">
        <f>+IF(BK784="1 SI","FINALIZADO",IF($BO784&lt;=#REF!,"FINALIZADO","EJECUCIÓN"))</f>
        <v>#REF!</v>
      </c>
      <c r="BS784" s="23">
        <v>104921667</v>
      </c>
      <c r="BT784" s="23">
        <f>+Tabla3[[#This Row],[VALOR TOTAL DE CONTRATO (ANTES DE LIQUIDACIÓN - LIBERACIÓN DE SALDOS)]]-Tabla3[[#This Row],[RECURSO TOTALES DESEMBOLSADOS]]</f>
        <v>0</v>
      </c>
      <c r="BU784" s="66"/>
      <c r="BW784" s="23" t="s">
        <v>98</v>
      </c>
      <c r="BX784" s="23" t="str">
        <f t="shared" si="63"/>
        <v>febrero</v>
      </c>
      <c r="BY784" s="23" t="s">
        <v>113</v>
      </c>
      <c r="BZ784" s="23" t="s">
        <v>113</v>
      </c>
      <c r="CA784" s="23" t="s">
        <v>113</v>
      </c>
      <c r="CB784" t="s">
        <v>117</v>
      </c>
      <c r="CC784" t="s">
        <v>118</v>
      </c>
    </row>
    <row r="785" spans="1:81" x14ac:dyDescent="0.25">
      <c r="A785" s="23">
        <v>2024</v>
      </c>
      <c r="B785" s="25">
        <v>745</v>
      </c>
      <c r="C785" s="23" t="s">
        <v>87</v>
      </c>
      <c r="D785" t="s">
        <v>88</v>
      </c>
      <c r="E785" t="s">
        <v>89</v>
      </c>
      <c r="F785" t="s">
        <v>90</v>
      </c>
      <c r="G785" t="s">
        <v>91</v>
      </c>
      <c r="H785" s="23" t="s">
        <v>92</v>
      </c>
      <c r="I785" s="23" t="s">
        <v>119</v>
      </c>
      <c r="J785" t="s">
        <v>5529</v>
      </c>
      <c r="K785" s="23" t="s">
        <v>95</v>
      </c>
      <c r="L785" s="20" t="s">
        <v>2096</v>
      </c>
      <c r="M785" s="28" t="s">
        <v>5530</v>
      </c>
      <c r="N785" s="23"/>
      <c r="O785" s="23" t="s">
        <v>98</v>
      </c>
      <c r="P785" s="20" t="s">
        <v>693</v>
      </c>
      <c r="Q785" s="20" t="s">
        <v>693</v>
      </c>
      <c r="R785" t="s">
        <v>5531</v>
      </c>
      <c r="S785" t="s">
        <v>3053</v>
      </c>
      <c r="T785" t="s">
        <v>5326</v>
      </c>
      <c r="U785" s="29">
        <v>55000000</v>
      </c>
      <c r="V785" s="29">
        <v>55000000</v>
      </c>
      <c r="W785" s="60">
        <v>5500000</v>
      </c>
      <c r="X785" s="60">
        <v>0</v>
      </c>
      <c r="Y785" s="23" t="s">
        <v>104</v>
      </c>
      <c r="Z785" t="s">
        <v>98</v>
      </c>
      <c r="AA785" t="s">
        <v>105</v>
      </c>
      <c r="AB785" s="30">
        <f>+Tabla3[[#This Row],[VALOR DEL CONTRATO
(EN NUMEROS)]]-Tabla3[[#This Row],[VALOR RECURSOS (MADS/FONAM)]]</f>
        <v>0</v>
      </c>
      <c r="AC785" s="30"/>
      <c r="AD785" s="30"/>
      <c r="AE785" s="24">
        <v>3524</v>
      </c>
      <c r="AF785" s="61">
        <v>45294</v>
      </c>
      <c r="AG785">
        <v>116524</v>
      </c>
      <c r="AH785" s="53">
        <v>45345</v>
      </c>
      <c r="AI785" s="32" t="s">
        <v>106</v>
      </c>
      <c r="AJ785" t="s">
        <v>697</v>
      </c>
      <c r="AK785" s="33">
        <v>202300000000154</v>
      </c>
      <c r="AL785" t="s">
        <v>98</v>
      </c>
      <c r="AM785" s="26">
        <v>45343</v>
      </c>
      <c r="AN785" s="23" t="s">
        <v>108</v>
      </c>
      <c r="AO785" s="23" t="s">
        <v>108</v>
      </c>
      <c r="AP785" t="s">
        <v>109</v>
      </c>
      <c r="AQ785" t="s">
        <v>1528</v>
      </c>
      <c r="AR785" t="s">
        <v>1529</v>
      </c>
      <c r="AS785" t="s">
        <v>700</v>
      </c>
      <c r="AT785" s="23">
        <v>80111600</v>
      </c>
      <c r="AU785" s="20" t="s">
        <v>5532</v>
      </c>
      <c r="AV785" s="23" t="s">
        <v>113</v>
      </c>
      <c r="AW785" s="20" t="s">
        <v>114</v>
      </c>
      <c r="AX785" s="53">
        <v>45344</v>
      </c>
      <c r="AY785" s="23" t="s">
        <v>115</v>
      </c>
      <c r="AZ785" s="53">
        <v>45344</v>
      </c>
      <c r="BA785" s="26">
        <v>45345</v>
      </c>
      <c r="BB785" s="62">
        <v>45397</v>
      </c>
      <c r="BC785" s="35">
        <f>+Tabla3[[#This Row],[FECHA TERMINACION
(INICIAL)]]-Tabla3[[#This Row],[FECHA INICIO]]</f>
        <v>52</v>
      </c>
      <c r="BD785" s="65">
        <f>+Tabla3[[#This Row],[PLAZO DE EJECUCIÓN EN DÍAS (INICIAL)]]/30</f>
        <v>1.7333333333333334</v>
      </c>
      <c r="BE785" t="s">
        <v>5533</v>
      </c>
      <c r="BF785" s="29">
        <f>+[1]BD_2!E791</f>
        <v>0</v>
      </c>
      <c r="BG785" s="29">
        <f>[1]BD_2!BA791</f>
        <v>0</v>
      </c>
      <c r="BH785" s="23">
        <f>[1]BD_2!CF791</f>
        <v>0</v>
      </c>
      <c r="BI785" s="23">
        <f>+COUNTIF(Tabla3[[#This Row],[VALOR REDUCIDO]:[TOTAL TIEMPO PRORROGADO EN DÍAS
]],"&lt;&gt;0")</f>
        <v>0</v>
      </c>
      <c r="BJ785" s="23" t="str">
        <f>+[1]BD_2!CG791</f>
        <v>2 NO</v>
      </c>
      <c r="BK785" s="26" t="str">
        <f>[1]BD_2!CL791</f>
        <v>2 NO</v>
      </c>
      <c r="BL785" s="23" t="s">
        <v>113</v>
      </c>
      <c r="BM785">
        <f t="shared" si="64"/>
        <v>52</v>
      </c>
      <c r="BN785" s="36">
        <f t="shared" si="65"/>
        <v>45345</v>
      </c>
      <c r="BO785" s="36">
        <f t="shared" si="66"/>
        <v>45397</v>
      </c>
      <c r="BP785" s="37" t="e">
        <f>IF(((#REF!-$BN785)/($BO785-$BN785))&gt;=100%,100%,((#REF!-$BN785)/($BO785-$BN785)))</f>
        <v>#REF!</v>
      </c>
      <c r="BQ785" s="29">
        <f t="shared" si="62"/>
        <v>55000000</v>
      </c>
      <c r="BR785" s="23" t="e">
        <f>+IF(BK785="1 SI","FINALIZADO",IF($BO785&lt;=#REF!,"FINALIZADO","EJECUCIÓN"))</f>
        <v>#REF!</v>
      </c>
      <c r="BS785" s="23">
        <v>9716667</v>
      </c>
      <c r="BT785" s="23">
        <f>+Tabla3[[#This Row],[VALOR TOTAL DE CONTRATO (ANTES DE LIQUIDACIÓN - LIBERACIÓN DE SALDOS)]]-Tabla3[[#This Row],[RECURSO TOTALES DESEMBOLSADOS]]</f>
        <v>45283333</v>
      </c>
      <c r="BU785" s="66"/>
      <c r="BW785" s="23" t="s">
        <v>98</v>
      </c>
      <c r="BX785" s="23" t="str">
        <f t="shared" si="63"/>
        <v>febrero</v>
      </c>
      <c r="BY785" s="23" t="s">
        <v>113</v>
      </c>
      <c r="BZ785" s="23" t="s">
        <v>113</v>
      </c>
      <c r="CA785" s="23" t="s">
        <v>113</v>
      </c>
      <c r="CB785" t="s">
        <v>117</v>
      </c>
      <c r="CC785" t="s">
        <v>118</v>
      </c>
    </row>
    <row r="786" spans="1:81" x14ac:dyDescent="0.25">
      <c r="A786" s="23">
        <v>2024</v>
      </c>
      <c r="B786" s="25" t="s">
        <v>5534</v>
      </c>
      <c r="C786" s="23" t="s">
        <v>87</v>
      </c>
      <c r="D786" t="s">
        <v>88</v>
      </c>
      <c r="E786" t="s">
        <v>89</v>
      </c>
      <c r="F786" t="s">
        <v>90</v>
      </c>
      <c r="G786" t="s">
        <v>91</v>
      </c>
      <c r="H786" s="23" t="s">
        <v>92</v>
      </c>
      <c r="I786" s="23" t="s">
        <v>119</v>
      </c>
      <c r="J786" t="s">
        <v>5535</v>
      </c>
      <c r="K786" s="23" t="s">
        <v>95</v>
      </c>
      <c r="L786" s="20" t="s">
        <v>420</v>
      </c>
      <c r="M786" s="28" t="s">
        <v>5536</v>
      </c>
      <c r="N786" s="23"/>
      <c r="O786" s="23" t="s">
        <v>98</v>
      </c>
      <c r="P786" s="20" t="s">
        <v>693</v>
      </c>
      <c r="Q786" s="20" t="s">
        <v>693</v>
      </c>
      <c r="R786" t="s">
        <v>5531</v>
      </c>
      <c r="S786" t="s">
        <v>3053</v>
      </c>
      <c r="T786" t="s">
        <v>5537</v>
      </c>
      <c r="U786" s="29">
        <v>45283333</v>
      </c>
      <c r="V786" s="29">
        <v>45283333</v>
      </c>
      <c r="W786" s="60">
        <v>5500000</v>
      </c>
      <c r="X786" s="60">
        <v>0</v>
      </c>
      <c r="Y786" s="23" t="s">
        <v>104</v>
      </c>
      <c r="Z786" t="s">
        <v>98</v>
      </c>
      <c r="AA786" t="s">
        <v>105</v>
      </c>
      <c r="AB786" s="30">
        <f>+Tabla3[[#This Row],[VALOR DEL CONTRATO
(EN NUMEROS)]]-Tabla3[[#This Row],[VALOR RECURSOS (MADS/FONAM)]]</f>
        <v>0</v>
      </c>
      <c r="AC786" s="30"/>
      <c r="AD786" s="30"/>
      <c r="AE786" s="24">
        <v>3524</v>
      </c>
      <c r="AF786" s="61">
        <v>45294</v>
      </c>
      <c r="AG786">
        <v>221124</v>
      </c>
      <c r="AH786" s="53">
        <v>45398</v>
      </c>
      <c r="AI786" s="32" t="s">
        <v>106</v>
      </c>
      <c r="AJ786" t="s">
        <v>697</v>
      </c>
      <c r="AK786" s="33">
        <v>202300000000154</v>
      </c>
      <c r="AL786" t="s">
        <v>98</v>
      </c>
      <c r="AM786" s="26">
        <v>45398</v>
      </c>
      <c r="AN786" s="23" t="s">
        <v>108</v>
      </c>
      <c r="AO786" s="23" t="s">
        <v>108</v>
      </c>
      <c r="AP786" t="s">
        <v>109</v>
      </c>
      <c r="AQ786" t="s">
        <v>1528</v>
      </c>
      <c r="AR786" t="s">
        <v>1529</v>
      </c>
      <c r="AS786" t="s">
        <v>700</v>
      </c>
      <c r="AT786" s="23">
        <v>80111600</v>
      </c>
      <c r="AU786" s="20" t="s">
        <v>5532</v>
      </c>
      <c r="AV786" s="23" t="s">
        <v>113</v>
      </c>
      <c r="AW786" s="20" t="s">
        <v>114</v>
      </c>
      <c r="AX786" s="53">
        <v>45397</v>
      </c>
      <c r="AY786" s="23" t="s">
        <v>115</v>
      </c>
      <c r="AZ786" s="53">
        <v>45397</v>
      </c>
      <c r="BA786" s="26">
        <v>45398</v>
      </c>
      <c r="BB786" s="62">
        <v>45648</v>
      </c>
      <c r="BC786" s="35">
        <f>+Tabla3[[#This Row],[FECHA TERMINACION
(INICIAL)]]-Tabla3[[#This Row],[FECHA INICIO]]</f>
        <v>250</v>
      </c>
      <c r="BD786" s="65">
        <f>+Tabla3[[#This Row],[PLAZO DE EJECUCIÓN EN DÍAS (INICIAL)]]/30</f>
        <v>8.3333333333333339</v>
      </c>
      <c r="BE786" t="s">
        <v>5538</v>
      </c>
      <c r="BF786" s="29">
        <f>+[1]BD_2!E792</f>
        <v>0</v>
      </c>
      <c r="BG786" s="29">
        <f>[1]BD_2!BA792</f>
        <v>0</v>
      </c>
      <c r="BH786" s="23">
        <f>[1]BD_2!CF792</f>
        <v>0</v>
      </c>
      <c r="BI786" s="23">
        <f>+COUNTIF(Tabla3[[#This Row],[VALOR REDUCIDO]:[TOTAL TIEMPO PRORROGADO EN DÍAS
]],"&lt;&gt;0")</f>
        <v>0</v>
      </c>
      <c r="BJ786" s="23">
        <f>+[1]BD_2!CG792</f>
        <v>0</v>
      </c>
      <c r="BK786" s="26">
        <f>[1]BD_2!CL792</f>
        <v>0</v>
      </c>
      <c r="BL786" s="23" t="s">
        <v>98</v>
      </c>
      <c r="BM786">
        <f>$BO786-$BN786</f>
        <v>250</v>
      </c>
      <c r="BN786" s="36">
        <f>$BA786</f>
        <v>45398</v>
      </c>
      <c r="BO786" s="36">
        <f>$BB786+$BH786</f>
        <v>45648</v>
      </c>
      <c r="BP786" s="37" t="e">
        <f>IF(((#REF!-$BN786)/($BO786-$BN786))&gt;=100%,100%,((#REF!-$BN786)/($BO786-$BN786)))</f>
        <v>#REF!</v>
      </c>
      <c r="BQ786" s="60">
        <f t="shared" si="62"/>
        <v>45283333</v>
      </c>
      <c r="BR786" s="23" t="e">
        <f>+IF(BK786="1 SI","FINALIZADO",IF($BO786&lt;=#REF!,"FINALIZADO","EJECUCIÓN"))</f>
        <v>#REF!</v>
      </c>
      <c r="BS786" s="23">
        <v>45283333</v>
      </c>
      <c r="BT786" s="23">
        <f>+Tabla3[[#This Row],[VALOR TOTAL DE CONTRATO (ANTES DE LIQUIDACIÓN - LIBERACIÓN DE SALDOS)]]-Tabla3[[#This Row],[RECURSO TOTALES DESEMBOLSADOS]]</f>
        <v>0</v>
      </c>
      <c r="BU786" s="66"/>
      <c r="BW786" s="43" t="s">
        <v>98</v>
      </c>
      <c r="BX786" s="23" t="str">
        <f t="shared" si="63"/>
        <v>abril</v>
      </c>
      <c r="BY786" s="43" t="s">
        <v>113</v>
      </c>
      <c r="BZ786" s="43" t="s">
        <v>113</v>
      </c>
      <c r="CA786" s="43" t="s">
        <v>113</v>
      </c>
      <c r="CB786" s="44" t="s">
        <v>117</v>
      </c>
      <c r="CC786" t="s">
        <v>118</v>
      </c>
    </row>
    <row r="787" spans="1:81" x14ac:dyDescent="0.25">
      <c r="A787" s="23">
        <v>2024</v>
      </c>
      <c r="B787" s="25">
        <v>746</v>
      </c>
      <c r="C787" s="23" t="s">
        <v>87</v>
      </c>
      <c r="D787" t="s">
        <v>88</v>
      </c>
      <c r="E787" t="s">
        <v>89</v>
      </c>
      <c r="F787" t="s">
        <v>90</v>
      </c>
      <c r="G787" t="s">
        <v>91</v>
      </c>
      <c r="H787" s="23" t="s">
        <v>92</v>
      </c>
      <c r="I787" s="23" t="s">
        <v>119</v>
      </c>
      <c r="J787" t="s">
        <v>5539</v>
      </c>
      <c r="K787" s="23" t="s">
        <v>95</v>
      </c>
      <c r="L787" s="20" t="s">
        <v>121</v>
      </c>
      <c r="M787" s="28" t="s">
        <v>5540</v>
      </c>
      <c r="N787" s="23"/>
      <c r="O787" s="23" t="s">
        <v>98</v>
      </c>
      <c r="P787" s="20" t="s">
        <v>693</v>
      </c>
      <c r="Q787" s="20" t="s">
        <v>693</v>
      </c>
      <c r="R787" t="s">
        <v>5541</v>
      </c>
      <c r="S787" t="s">
        <v>5542</v>
      </c>
      <c r="T787" t="s">
        <v>5543</v>
      </c>
      <c r="U787" s="29">
        <v>78750000</v>
      </c>
      <c r="V787" s="29">
        <v>78750000</v>
      </c>
      <c r="W787" s="60">
        <v>7875000</v>
      </c>
      <c r="X787" s="60">
        <v>0</v>
      </c>
      <c r="Y787" s="23" t="s">
        <v>104</v>
      </c>
      <c r="Z787" t="s">
        <v>98</v>
      </c>
      <c r="AA787" t="s">
        <v>105</v>
      </c>
      <c r="AB787" s="30">
        <f>+Tabla3[[#This Row],[VALOR DEL CONTRATO
(EN NUMEROS)]]-Tabla3[[#This Row],[VALOR RECURSOS (MADS/FONAM)]]</f>
        <v>0</v>
      </c>
      <c r="AC787" s="30"/>
      <c r="AD787" s="30"/>
      <c r="AE787" s="24">
        <v>2624</v>
      </c>
      <c r="AF787" s="61">
        <v>45294</v>
      </c>
      <c r="AG787">
        <v>116624</v>
      </c>
      <c r="AH787" s="53">
        <v>45345</v>
      </c>
      <c r="AI787" s="32" t="s">
        <v>106</v>
      </c>
      <c r="AJ787" t="s">
        <v>2030</v>
      </c>
      <c r="AK787" s="33"/>
      <c r="AL787" t="s">
        <v>98</v>
      </c>
      <c r="AM787" s="26">
        <v>45343</v>
      </c>
      <c r="AN787" s="23" t="s">
        <v>108</v>
      </c>
      <c r="AO787" s="23" t="s">
        <v>108</v>
      </c>
      <c r="AP787" t="s">
        <v>109</v>
      </c>
      <c r="AQ787" t="s">
        <v>2281</v>
      </c>
      <c r="AR787" t="s">
        <v>2282</v>
      </c>
      <c r="AS787" t="s">
        <v>700</v>
      </c>
      <c r="AT787" s="23">
        <v>80111600</v>
      </c>
      <c r="AU787" s="20" t="s">
        <v>5544</v>
      </c>
      <c r="AV787" s="23" t="s">
        <v>113</v>
      </c>
      <c r="AW787" s="20" t="s">
        <v>114</v>
      </c>
      <c r="AX787" s="53">
        <v>45343</v>
      </c>
      <c r="AY787" s="23" t="s">
        <v>115</v>
      </c>
      <c r="AZ787" s="53">
        <v>45343</v>
      </c>
      <c r="BA787" s="26">
        <v>45345</v>
      </c>
      <c r="BB787" s="62">
        <v>45648</v>
      </c>
      <c r="BC787" s="35">
        <f>+Tabla3[[#This Row],[FECHA TERMINACION
(INICIAL)]]-Tabla3[[#This Row],[FECHA INICIO]]</f>
        <v>303</v>
      </c>
      <c r="BD787" s="65">
        <f>+Tabla3[[#This Row],[PLAZO DE EJECUCIÓN EN DÍAS (INICIAL)]]/30</f>
        <v>10.1</v>
      </c>
      <c r="BE787" t="s">
        <v>5545</v>
      </c>
      <c r="BF787" s="29">
        <f>+[1]BD_2!E793</f>
        <v>0</v>
      </c>
      <c r="BG787" s="29">
        <f>[1]BD_2!BA793</f>
        <v>2100000</v>
      </c>
      <c r="BH787" s="23">
        <f>[1]BD_2!CF793</f>
        <v>8</v>
      </c>
      <c r="BI787" s="23">
        <f>+COUNTIF(Tabla3[[#This Row],[VALOR REDUCIDO]:[TOTAL TIEMPO PRORROGADO EN DÍAS
]],"&lt;&gt;0")</f>
        <v>2</v>
      </c>
      <c r="BJ787" s="23" t="str">
        <f>+[1]BD_2!CG793</f>
        <v>2 NO</v>
      </c>
      <c r="BK787" s="26" t="str">
        <f>[1]BD_2!CL793</f>
        <v>2 NO</v>
      </c>
      <c r="BL787" s="23" t="s">
        <v>98</v>
      </c>
      <c r="BM787">
        <f t="shared" si="64"/>
        <v>311</v>
      </c>
      <c r="BN787" s="36">
        <f t="shared" si="65"/>
        <v>45345</v>
      </c>
      <c r="BO787" s="36">
        <f t="shared" si="66"/>
        <v>45656</v>
      </c>
      <c r="BP787" s="37" t="e">
        <f>IF(((#REF!-$BN787)/($BO787-$BN787))&gt;=100%,100%,((#REF!-$BN787)/($BO787-$BN787)))</f>
        <v>#REF!</v>
      </c>
      <c r="BQ787" s="29">
        <f t="shared" si="62"/>
        <v>80850000</v>
      </c>
      <c r="BR787" s="23" t="e">
        <f>+IF(BK787="1 SI","FINALIZADO",IF($BO787&lt;=#REF!,"FINALIZADO","EJECUCIÓN"))</f>
        <v>#REF!</v>
      </c>
      <c r="BS787" s="23">
        <v>80850000</v>
      </c>
      <c r="BT787" s="23">
        <f>+Tabla3[[#This Row],[VALOR TOTAL DE CONTRATO (ANTES DE LIQUIDACIÓN - LIBERACIÓN DE SALDOS)]]-Tabla3[[#This Row],[RECURSO TOTALES DESEMBOLSADOS]]</f>
        <v>0</v>
      </c>
      <c r="BU787" s="66"/>
      <c r="BW787" s="23" t="s">
        <v>98</v>
      </c>
      <c r="BX787" s="23" t="str">
        <f t="shared" si="63"/>
        <v>febrero</v>
      </c>
      <c r="BY787" s="23" t="s">
        <v>113</v>
      </c>
      <c r="BZ787" s="23" t="s">
        <v>113</v>
      </c>
      <c r="CA787" s="23" t="s">
        <v>113</v>
      </c>
      <c r="CB787" t="s">
        <v>117</v>
      </c>
      <c r="CC787" t="s">
        <v>118</v>
      </c>
    </row>
    <row r="788" spans="1:81" x14ac:dyDescent="0.25">
      <c r="A788" s="23">
        <v>2024</v>
      </c>
      <c r="B788" s="25">
        <v>747</v>
      </c>
      <c r="C788" s="23" t="s">
        <v>87</v>
      </c>
      <c r="D788" t="s">
        <v>88</v>
      </c>
      <c r="E788" t="s">
        <v>89</v>
      </c>
      <c r="F788" t="s">
        <v>90</v>
      </c>
      <c r="G788" t="s">
        <v>91</v>
      </c>
      <c r="H788" s="23" t="s">
        <v>92</v>
      </c>
      <c r="I788" s="23" t="s">
        <v>119</v>
      </c>
      <c r="J788" t="s">
        <v>5546</v>
      </c>
      <c r="K788" s="23" t="s">
        <v>95</v>
      </c>
      <c r="L788" s="20" t="s">
        <v>1197</v>
      </c>
      <c r="M788" s="28" t="s">
        <v>5547</v>
      </c>
      <c r="N788" s="23"/>
      <c r="O788" s="23" t="s">
        <v>98</v>
      </c>
      <c r="P788" s="20" t="s">
        <v>867</v>
      </c>
      <c r="Q788" s="20" t="s">
        <v>867</v>
      </c>
      <c r="R788" t="s">
        <v>5548</v>
      </c>
      <c r="S788" t="s">
        <v>5549</v>
      </c>
      <c r="T788" t="s">
        <v>5550</v>
      </c>
      <c r="U788" s="29">
        <v>120000000</v>
      </c>
      <c r="V788" s="29">
        <v>120000000</v>
      </c>
      <c r="W788" s="60">
        <v>12000000</v>
      </c>
      <c r="X788" s="60">
        <v>0</v>
      </c>
      <c r="Y788" s="23" t="s">
        <v>104</v>
      </c>
      <c r="Z788" t="s">
        <v>98</v>
      </c>
      <c r="AA788" t="s">
        <v>105</v>
      </c>
      <c r="AB788" s="30">
        <f>+Tabla3[[#This Row],[VALOR DEL CONTRATO
(EN NUMEROS)]]-Tabla3[[#This Row],[VALOR RECURSOS (MADS/FONAM)]]</f>
        <v>0</v>
      </c>
      <c r="AC788" s="30"/>
      <c r="AD788" s="30"/>
      <c r="AE788" s="24">
        <v>5724</v>
      </c>
      <c r="AF788" s="61">
        <v>45295</v>
      </c>
      <c r="AG788">
        <v>122224</v>
      </c>
      <c r="AH788" s="53">
        <v>45349</v>
      </c>
      <c r="AI788" s="32" t="s">
        <v>106</v>
      </c>
      <c r="AJ788" t="s">
        <v>986</v>
      </c>
      <c r="AK788" s="33"/>
      <c r="AL788" t="s">
        <v>98</v>
      </c>
      <c r="AM788" s="26">
        <v>45345</v>
      </c>
      <c r="AN788" s="23" t="s">
        <v>108</v>
      </c>
      <c r="AO788" s="23" t="s">
        <v>108</v>
      </c>
      <c r="AP788" t="s">
        <v>109</v>
      </c>
      <c r="AQ788" t="s">
        <v>872</v>
      </c>
      <c r="AR788" t="s">
        <v>873</v>
      </c>
      <c r="AS788" t="s">
        <v>874</v>
      </c>
      <c r="AT788" s="23">
        <v>80111600</v>
      </c>
      <c r="AU788" s="20" t="s">
        <v>5551</v>
      </c>
      <c r="AV788" s="23" t="s">
        <v>113</v>
      </c>
      <c r="AW788" s="20" t="s">
        <v>114</v>
      </c>
      <c r="AX788" s="53">
        <v>45348</v>
      </c>
      <c r="AY788" s="23" t="s">
        <v>115</v>
      </c>
      <c r="AZ788" s="53">
        <v>45348</v>
      </c>
      <c r="BA788" s="26">
        <v>45349</v>
      </c>
      <c r="BB788" s="62">
        <v>45652</v>
      </c>
      <c r="BC788" s="35">
        <f>+Tabla3[[#This Row],[FECHA TERMINACION
(INICIAL)]]-Tabla3[[#This Row],[FECHA INICIO]]</f>
        <v>303</v>
      </c>
      <c r="BD788" s="65">
        <f>+Tabla3[[#This Row],[PLAZO DE EJECUCIÓN EN DÍAS (INICIAL)]]/30</f>
        <v>10.1</v>
      </c>
      <c r="BE788" t="s">
        <v>5552</v>
      </c>
      <c r="BF788" s="29">
        <f>+[1]BD_2!E794</f>
        <v>0</v>
      </c>
      <c r="BG788" s="29">
        <f>[1]BD_2!BA794</f>
        <v>0</v>
      </c>
      <c r="BH788" s="23">
        <f>[1]BD_2!CF794</f>
        <v>0</v>
      </c>
      <c r="BI788" s="23">
        <f>+COUNTIF(Tabla3[[#This Row],[VALOR REDUCIDO]:[TOTAL TIEMPO PRORROGADO EN DÍAS
]],"&lt;&gt;0")</f>
        <v>0</v>
      </c>
      <c r="BJ788" s="23" t="str">
        <f>+[1]BD_2!CG794</f>
        <v>2 NO</v>
      </c>
      <c r="BK788" s="26" t="str">
        <f>[1]BD_2!CL794</f>
        <v>2 NO</v>
      </c>
      <c r="BL788" s="23" t="s">
        <v>98</v>
      </c>
      <c r="BM788">
        <f t="shared" si="64"/>
        <v>303</v>
      </c>
      <c r="BN788" s="36">
        <f t="shared" si="65"/>
        <v>45349</v>
      </c>
      <c r="BO788" s="36">
        <f t="shared" si="66"/>
        <v>45652</v>
      </c>
      <c r="BP788" s="37" t="e">
        <f>IF(((#REF!-$BN788)/($BO788-$BN788))&gt;=100%,100%,((#REF!-$BN788)/($BO788-$BN788)))</f>
        <v>#REF!</v>
      </c>
      <c r="BQ788" s="29">
        <f t="shared" si="62"/>
        <v>120000000</v>
      </c>
      <c r="BR788" s="23" t="e">
        <f>+IF(BK788="1 SI","FINALIZADO",IF($BO788&lt;=#REF!,"FINALIZADO","EJECUCIÓN"))</f>
        <v>#REF!</v>
      </c>
      <c r="BS788" s="23">
        <v>109600000</v>
      </c>
      <c r="BT788" s="23">
        <f>+Tabla3[[#This Row],[VALOR TOTAL DE CONTRATO (ANTES DE LIQUIDACIÓN - LIBERACIÓN DE SALDOS)]]-Tabla3[[#This Row],[RECURSO TOTALES DESEMBOLSADOS]]</f>
        <v>10400000</v>
      </c>
      <c r="BU788" s="66"/>
      <c r="BW788" s="23" t="s">
        <v>98</v>
      </c>
      <c r="BX788" s="23" t="str">
        <f t="shared" si="63"/>
        <v>febrero</v>
      </c>
      <c r="BY788" s="23" t="s">
        <v>113</v>
      </c>
      <c r="BZ788" s="23" t="s">
        <v>113</v>
      </c>
      <c r="CA788" s="23" t="s">
        <v>113</v>
      </c>
      <c r="CB788" t="s">
        <v>117</v>
      </c>
      <c r="CC788" t="s">
        <v>118</v>
      </c>
    </row>
    <row r="789" spans="1:81" x14ac:dyDescent="0.25">
      <c r="A789" s="23">
        <v>2024</v>
      </c>
      <c r="B789" s="25">
        <v>748</v>
      </c>
      <c r="C789" s="23" t="s">
        <v>87</v>
      </c>
      <c r="D789" t="s">
        <v>88</v>
      </c>
      <c r="E789" t="s">
        <v>89</v>
      </c>
      <c r="F789" t="s">
        <v>90</v>
      </c>
      <c r="G789" t="s">
        <v>91</v>
      </c>
      <c r="H789" s="23" t="s">
        <v>92</v>
      </c>
      <c r="I789" s="23" t="s">
        <v>119</v>
      </c>
      <c r="J789" t="s">
        <v>5553</v>
      </c>
      <c r="K789" s="23" t="s">
        <v>95</v>
      </c>
      <c r="L789" s="20" t="s">
        <v>1671</v>
      </c>
      <c r="M789" s="28" t="s">
        <v>5554</v>
      </c>
      <c r="N789" s="23"/>
      <c r="O789" s="23" t="s">
        <v>98</v>
      </c>
      <c r="P789" s="20" t="s">
        <v>1931</v>
      </c>
      <c r="Q789" s="20" t="s">
        <v>1931</v>
      </c>
      <c r="R789" t="s">
        <v>5555</v>
      </c>
      <c r="S789" t="s">
        <v>5556</v>
      </c>
      <c r="T789" t="s">
        <v>5557</v>
      </c>
      <c r="U789" s="29">
        <v>85000000</v>
      </c>
      <c r="V789" s="29">
        <v>85000000</v>
      </c>
      <c r="W789" s="60">
        <v>8500000</v>
      </c>
      <c r="X789" s="60">
        <v>0</v>
      </c>
      <c r="Y789" s="23" t="s">
        <v>104</v>
      </c>
      <c r="Z789" t="s">
        <v>98</v>
      </c>
      <c r="AA789" t="s">
        <v>105</v>
      </c>
      <c r="AB789" s="30">
        <f>+Tabla3[[#This Row],[VALOR DEL CONTRATO
(EN NUMEROS)]]-Tabla3[[#This Row],[VALOR RECURSOS (MADS/FONAM)]]</f>
        <v>0</v>
      </c>
      <c r="AC789" s="30"/>
      <c r="AD789" s="30"/>
      <c r="AE789" s="24">
        <v>9824</v>
      </c>
      <c r="AF789" s="61">
        <v>45306</v>
      </c>
      <c r="AG789">
        <v>146324</v>
      </c>
      <c r="AH789" s="53">
        <v>45358</v>
      </c>
      <c r="AI789" s="32" t="s">
        <v>106</v>
      </c>
      <c r="AJ789" t="s">
        <v>2527</v>
      </c>
      <c r="AK789" s="33"/>
      <c r="AL789" t="s">
        <v>98</v>
      </c>
      <c r="AM789" s="26">
        <v>45348</v>
      </c>
      <c r="AN789" s="23" t="s">
        <v>108</v>
      </c>
      <c r="AO789" s="23" t="s">
        <v>108</v>
      </c>
      <c r="AP789" t="s">
        <v>109</v>
      </c>
      <c r="AQ789" t="s">
        <v>1580</v>
      </c>
      <c r="AR789" t="s">
        <v>1581</v>
      </c>
      <c r="AS789" t="s">
        <v>1581</v>
      </c>
      <c r="AT789" s="23">
        <v>80111600</v>
      </c>
      <c r="AU789" s="20" t="s">
        <v>5558</v>
      </c>
      <c r="AV789" s="23" t="s">
        <v>113</v>
      </c>
      <c r="AW789" s="20" t="s">
        <v>114</v>
      </c>
      <c r="AX789" s="53">
        <v>45350</v>
      </c>
      <c r="AY789" s="23" t="s">
        <v>115</v>
      </c>
      <c r="AZ789" s="53">
        <v>45350</v>
      </c>
      <c r="BA789" s="26">
        <v>45358</v>
      </c>
      <c r="BB789" s="62">
        <v>45652</v>
      </c>
      <c r="BC789" s="35">
        <f>+Tabla3[[#This Row],[FECHA TERMINACION
(INICIAL)]]-Tabla3[[#This Row],[FECHA INICIO]]</f>
        <v>294</v>
      </c>
      <c r="BD789" s="65">
        <f>+Tabla3[[#This Row],[PLAZO DE EJECUCIÓN EN DÍAS (INICIAL)]]/30</f>
        <v>9.8000000000000007</v>
      </c>
      <c r="BE789" t="s">
        <v>5419</v>
      </c>
      <c r="BF789" s="29">
        <f>+[1]BD_2!E795</f>
        <v>2833333</v>
      </c>
      <c r="BG789" s="29">
        <f>[1]BD_2!BA795</f>
        <v>0</v>
      </c>
      <c r="BH789" s="23">
        <f>[1]BD_2!CF795</f>
        <v>0</v>
      </c>
      <c r="BI789" s="23">
        <f>+COUNTIF(Tabla3[[#This Row],[VALOR REDUCIDO]:[TOTAL TIEMPO PRORROGADO EN DÍAS
]],"&lt;&gt;0")</f>
        <v>1</v>
      </c>
      <c r="BJ789" s="23" t="str">
        <f>+[1]BD_2!CG795</f>
        <v>2 NO</v>
      </c>
      <c r="BK789" s="26" t="str">
        <f>[1]BD_2!CL795</f>
        <v>2 NO</v>
      </c>
      <c r="BL789" s="23" t="s">
        <v>98</v>
      </c>
      <c r="BM789">
        <f t="shared" si="64"/>
        <v>294</v>
      </c>
      <c r="BN789" s="36">
        <f t="shared" si="65"/>
        <v>45358</v>
      </c>
      <c r="BO789" s="36">
        <f t="shared" si="66"/>
        <v>45652</v>
      </c>
      <c r="BP789" s="37" t="e">
        <f>IF(((#REF!-$BN789)/($BO789-$BN789))&gt;=100%,100%,((#REF!-$BN789)/($BO789-$BN789)))</f>
        <v>#REF!</v>
      </c>
      <c r="BQ789" s="29">
        <f t="shared" si="62"/>
        <v>82166667</v>
      </c>
      <c r="BR789" s="23" t="e">
        <f>+IF(BK789="1 SI","FINALIZADO",IF($BO789&lt;=#REF!,"FINALIZADO","EJECUCIÓN"))</f>
        <v>#REF!</v>
      </c>
      <c r="BS789" s="23">
        <v>82166667</v>
      </c>
      <c r="BT789" s="23">
        <f>+Tabla3[[#This Row],[VALOR TOTAL DE CONTRATO (ANTES DE LIQUIDACIÓN - LIBERACIÓN DE SALDOS)]]-Tabla3[[#This Row],[RECURSO TOTALES DESEMBOLSADOS]]</f>
        <v>0</v>
      </c>
      <c r="BU789" s="66"/>
      <c r="BW789" s="23" t="s">
        <v>98</v>
      </c>
      <c r="BX789" s="23" t="str">
        <f t="shared" si="63"/>
        <v>febrero</v>
      </c>
      <c r="BY789" s="23" t="s">
        <v>113</v>
      </c>
      <c r="BZ789" s="23" t="s">
        <v>113</v>
      </c>
      <c r="CA789" s="23" t="s">
        <v>113</v>
      </c>
      <c r="CB789" t="s">
        <v>117</v>
      </c>
      <c r="CC789" t="s">
        <v>118</v>
      </c>
    </row>
    <row r="790" spans="1:81" x14ac:dyDescent="0.25">
      <c r="A790" s="23">
        <v>2024</v>
      </c>
      <c r="B790" s="25">
        <v>749</v>
      </c>
      <c r="C790" s="23" t="s">
        <v>87</v>
      </c>
      <c r="D790" t="s">
        <v>88</v>
      </c>
      <c r="E790" t="s">
        <v>89</v>
      </c>
      <c r="F790" t="s">
        <v>90</v>
      </c>
      <c r="G790" t="s">
        <v>91</v>
      </c>
      <c r="H790" s="23" t="s">
        <v>92</v>
      </c>
      <c r="I790" s="23" t="s">
        <v>119</v>
      </c>
      <c r="J790" t="s">
        <v>5559</v>
      </c>
      <c r="K790" s="23" t="s">
        <v>95</v>
      </c>
      <c r="L790" s="20" t="s">
        <v>121</v>
      </c>
      <c r="M790" s="28" t="s">
        <v>5560</v>
      </c>
      <c r="N790" s="23"/>
      <c r="O790" s="23" t="s">
        <v>98</v>
      </c>
      <c r="P790" s="20" t="s">
        <v>867</v>
      </c>
      <c r="Q790" s="20" t="s">
        <v>867</v>
      </c>
      <c r="R790" t="s">
        <v>5561</v>
      </c>
      <c r="S790" t="s">
        <v>5562</v>
      </c>
      <c r="T790" t="s">
        <v>4508</v>
      </c>
      <c r="U790" s="29">
        <v>60000000</v>
      </c>
      <c r="V790" s="29">
        <v>60000000</v>
      </c>
      <c r="W790" s="60">
        <v>6000000</v>
      </c>
      <c r="X790" s="60">
        <v>0</v>
      </c>
      <c r="Y790" s="23" t="s">
        <v>104</v>
      </c>
      <c r="Z790" t="s">
        <v>98</v>
      </c>
      <c r="AA790" t="s">
        <v>105</v>
      </c>
      <c r="AB790" s="30">
        <f>+Tabla3[[#This Row],[VALOR DEL CONTRATO
(EN NUMEROS)]]-Tabla3[[#This Row],[VALOR RECURSOS (MADS/FONAM)]]</f>
        <v>0</v>
      </c>
      <c r="AC790" s="30"/>
      <c r="AD790" s="30"/>
      <c r="AE790" s="24">
        <v>5724</v>
      </c>
      <c r="AF790" s="61">
        <v>45295</v>
      </c>
      <c r="AG790">
        <v>118524</v>
      </c>
      <c r="AH790" s="53">
        <v>45348</v>
      </c>
      <c r="AI790" s="32" t="s">
        <v>106</v>
      </c>
      <c r="AJ790" t="s">
        <v>986</v>
      </c>
      <c r="AK790" s="33"/>
      <c r="AL790" t="s">
        <v>98</v>
      </c>
      <c r="AM790" s="26">
        <v>45345</v>
      </c>
      <c r="AN790" s="23" t="s">
        <v>108</v>
      </c>
      <c r="AO790" s="23" t="s">
        <v>108</v>
      </c>
      <c r="AP790" t="s">
        <v>109</v>
      </c>
      <c r="AQ790" t="s">
        <v>872</v>
      </c>
      <c r="AR790" t="s">
        <v>873</v>
      </c>
      <c r="AS790" t="s">
        <v>874</v>
      </c>
      <c r="AT790" s="23">
        <v>80111600</v>
      </c>
      <c r="AU790" s="20" t="s">
        <v>5563</v>
      </c>
      <c r="AV790" s="23" t="s">
        <v>113</v>
      </c>
      <c r="AW790" s="20" t="s">
        <v>114</v>
      </c>
      <c r="AX790" s="53">
        <v>45345</v>
      </c>
      <c r="AY790" s="23" t="s">
        <v>115</v>
      </c>
      <c r="AZ790" s="53">
        <v>45345</v>
      </c>
      <c r="BA790" s="26">
        <v>45348</v>
      </c>
      <c r="BB790" s="62">
        <v>45651</v>
      </c>
      <c r="BC790" s="35">
        <f>+Tabla3[[#This Row],[FECHA TERMINACION
(INICIAL)]]-Tabla3[[#This Row],[FECHA INICIO]]</f>
        <v>303</v>
      </c>
      <c r="BD790" s="65">
        <f>+Tabla3[[#This Row],[PLAZO DE EJECUCIÓN EN DÍAS (INICIAL)]]/30</f>
        <v>10.1</v>
      </c>
      <c r="BE790" t="s">
        <v>5564</v>
      </c>
      <c r="BF790" s="29">
        <f>+[1]BD_2!E796</f>
        <v>0</v>
      </c>
      <c r="BG790" s="29">
        <f>[1]BD_2!BA796</f>
        <v>0</v>
      </c>
      <c r="BH790" s="23">
        <f>[1]BD_2!CF796</f>
        <v>0</v>
      </c>
      <c r="BI790" s="23">
        <f>+COUNTIF(Tabla3[[#This Row],[VALOR REDUCIDO]:[TOTAL TIEMPO PRORROGADO EN DÍAS
]],"&lt;&gt;0")</f>
        <v>0</v>
      </c>
      <c r="BJ790" s="23" t="str">
        <f>+[1]BD_2!CG796</f>
        <v>2 NO</v>
      </c>
      <c r="BK790" s="26" t="str">
        <f>[1]BD_2!CL796</f>
        <v>2 NO</v>
      </c>
      <c r="BL790" s="23" t="s">
        <v>98</v>
      </c>
      <c r="BM790">
        <f t="shared" si="64"/>
        <v>303</v>
      </c>
      <c r="BN790" s="36">
        <f t="shared" si="65"/>
        <v>45348</v>
      </c>
      <c r="BO790" s="36">
        <f t="shared" si="66"/>
        <v>45651</v>
      </c>
      <c r="BP790" s="37" t="e">
        <f>IF(((#REF!-$BN790)/($BO790-$BN790))&gt;=100%,100%,((#REF!-$BN790)/($BO790-$BN790)))</f>
        <v>#REF!</v>
      </c>
      <c r="BQ790" s="29">
        <f t="shared" si="62"/>
        <v>60000000</v>
      </c>
      <c r="BR790" s="23" t="e">
        <f>+IF(BK790="1 SI","FINALIZADO",IF($BO790&lt;=#REF!,"FINALIZADO","EJECUCIÓN"))</f>
        <v>#REF!</v>
      </c>
      <c r="BS790" s="23">
        <v>55000000</v>
      </c>
      <c r="BT790" s="23">
        <f>+Tabla3[[#This Row],[VALOR TOTAL DE CONTRATO (ANTES DE LIQUIDACIÓN - LIBERACIÓN DE SALDOS)]]-Tabla3[[#This Row],[RECURSO TOTALES DESEMBOLSADOS]]</f>
        <v>5000000</v>
      </c>
      <c r="BU790" s="66"/>
      <c r="BW790" s="23" t="s">
        <v>98</v>
      </c>
      <c r="BX790" s="23" t="str">
        <f t="shared" si="63"/>
        <v>febrero</v>
      </c>
      <c r="BY790" s="23" t="s">
        <v>113</v>
      </c>
      <c r="BZ790" s="23" t="s">
        <v>113</v>
      </c>
      <c r="CA790" s="23" t="s">
        <v>113</v>
      </c>
      <c r="CB790" t="s">
        <v>117</v>
      </c>
      <c r="CC790" t="s">
        <v>118</v>
      </c>
    </row>
    <row r="791" spans="1:81" x14ac:dyDescent="0.25">
      <c r="A791" s="23">
        <v>2024</v>
      </c>
      <c r="B791" s="25">
        <v>750</v>
      </c>
      <c r="C791" s="23" t="s">
        <v>87</v>
      </c>
      <c r="D791" t="s">
        <v>88</v>
      </c>
      <c r="E791" t="s">
        <v>89</v>
      </c>
      <c r="F791" t="s">
        <v>90</v>
      </c>
      <c r="G791" t="s">
        <v>91</v>
      </c>
      <c r="H791" s="23" t="s">
        <v>92</v>
      </c>
      <c r="I791" s="23" t="s">
        <v>119</v>
      </c>
      <c r="J791" t="s">
        <v>5565</v>
      </c>
      <c r="K791" s="23" t="s">
        <v>95</v>
      </c>
      <c r="L791" t="s">
        <v>2203</v>
      </c>
      <c r="M791" s="28" t="s">
        <v>5566</v>
      </c>
      <c r="N791" s="23"/>
      <c r="O791" s="23" t="s">
        <v>98</v>
      </c>
      <c r="P791" s="20" t="s">
        <v>2185</v>
      </c>
      <c r="Q791" s="20" t="s">
        <v>2185</v>
      </c>
      <c r="R791" t="s">
        <v>5567</v>
      </c>
      <c r="S791" t="s">
        <v>5568</v>
      </c>
      <c r="T791" t="s">
        <v>4008</v>
      </c>
      <c r="U791" s="29">
        <v>100000000</v>
      </c>
      <c r="V791" s="29">
        <v>100000000</v>
      </c>
      <c r="W791" s="60">
        <v>10000000</v>
      </c>
      <c r="X791" s="60">
        <v>0</v>
      </c>
      <c r="Y791" s="23" t="s">
        <v>104</v>
      </c>
      <c r="Z791" t="s">
        <v>98</v>
      </c>
      <c r="AA791" t="s">
        <v>105</v>
      </c>
      <c r="AB791" s="30">
        <f>+Tabla3[[#This Row],[VALOR DEL CONTRATO
(EN NUMEROS)]]-Tabla3[[#This Row],[VALOR RECURSOS (MADS/FONAM)]]</f>
        <v>0</v>
      </c>
      <c r="AC791" s="30"/>
      <c r="AD791" s="30"/>
      <c r="AE791" s="24">
        <v>7324</v>
      </c>
      <c r="AF791" s="61">
        <v>45295</v>
      </c>
      <c r="AG791">
        <v>118624</v>
      </c>
      <c r="AH791" s="53">
        <v>45348</v>
      </c>
      <c r="AI791" s="32" t="s">
        <v>106</v>
      </c>
      <c r="AJ791" t="s">
        <v>2631</v>
      </c>
      <c r="AK791" s="33"/>
      <c r="AL791" t="s">
        <v>98</v>
      </c>
      <c r="AM791" s="26">
        <v>45344</v>
      </c>
      <c r="AN791" s="23" t="s">
        <v>108</v>
      </c>
      <c r="AO791" s="23" t="s">
        <v>108</v>
      </c>
      <c r="AP791" t="s">
        <v>109</v>
      </c>
      <c r="AQ791" t="s">
        <v>3813</v>
      </c>
      <c r="AR791" t="s">
        <v>3814</v>
      </c>
      <c r="AS791" t="s">
        <v>3815</v>
      </c>
      <c r="AT791" s="23">
        <v>80111600</v>
      </c>
      <c r="AU791" s="20" t="s">
        <v>5569</v>
      </c>
      <c r="AV791" s="23" t="s">
        <v>113</v>
      </c>
      <c r="AW791" s="20" t="s">
        <v>114</v>
      </c>
      <c r="AX791" s="53">
        <v>45344</v>
      </c>
      <c r="AY791" s="23" t="s">
        <v>144</v>
      </c>
      <c r="AZ791" s="53">
        <v>45344</v>
      </c>
      <c r="BA791" s="26">
        <v>45348</v>
      </c>
      <c r="BB791" s="62">
        <v>45651</v>
      </c>
      <c r="BC791" s="35">
        <f>+Tabla3[[#This Row],[FECHA TERMINACION
(INICIAL)]]-Tabla3[[#This Row],[FECHA INICIO]]</f>
        <v>303</v>
      </c>
      <c r="BD791" s="65">
        <f>+Tabla3[[#This Row],[PLAZO DE EJECUCIÓN EN DÍAS (INICIAL)]]/30</f>
        <v>10.1</v>
      </c>
      <c r="BE791" t="s">
        <v>5570</v>
      </c>
      <c r="BF791" s="29">
        <f>+[1]BD_2!E797</f>
        <v>0</v>
      </c>
      <c r="BG791" s="29">
        <f>[1]BD_2!BA797</f>
        <v>0</v>
      </c>
      <c r="BH791" s="23">
        <f>[1]BD_2!CF797</f>
        <v>0</v>
      </c>
      <c r="BI791" s="23">
        <f>+COUNTIF(Tabla3[[#This Row],[VALOR REDUCIDO]:[TOTAL TIEMPO PRORROGADO EN DÍAS
]],"&lt;&gt;0")</f>
        <v>0</v>
      </c>
      <c r="BJ791" s="23" t="str">
        <f>+[1]BD_2!CG797</f>
        <v>2 NO</v>
      </c>
      <c r="BK791" s="26" t="str">
        <f>[1]BD_2!CL797</f>
        <v>2 NO</v>
      </c>
      <c r="BL791" s="23" t="s">
        <v>98</v>
      </c>
      <c r="BM791">
        <f t="shared" si="64"/>
        <v>303</v>
      </c>
      <c r="BN791" s="36">
        <f t="shared" si="65"/>
        <v>45348</v>
      </c>
      <c r="BO791" s="36">
        <f t="shared" si="66"/>
        <v>45651</v>
      </c>
      <c r="BP791" s="37" t="e">
        <f>IF(((#REF!-$BN791)/($BO791-$BN791))&gt;=100%,100%,((#REF!-$BN791)/($BO791-$BN791)))</f>
        <v>#REF!</v>
      </c>
      <c r="BQ791" s="29">
        <f t="shared" si="62"/>
        <v>100000000</v>
      </c>
      <c r="BR791" s="23" t="e">
        <f>+IF(BK791="1 SI","FINALIZADO",IF($BO791&lt;=#REF!,"FINALIZADO","EJECUCIÓN"))</f>
        <v>#REF!</v>
      </c>
      <c r="BS791" s="23">
        <v>100000000</v>
      </c>
      <c r="BT791" s="23">
        <f>+Tabla3[[#This Row],[VALOR TOTAL DE CONTRATO (ANTES DE LIQUIDACIÓN - LIBERACIÓN DE SALDOS)]]-Tabla3[[#This Row],[RECURSO TOTALES DESEMBOLSADOS]]</f>
        <v>0</v>
      </c>
      <c r="BU791" s="66"/>
      <c r="BW791" s="23" t="s">
        <v>98</v>
      </c>
      <c r="BX791" s="23" t="str">
        <f t="shared" si="63"/>
        <v>febrero</v>
      </c>
      <c r="BY791" s="23" t="s">
        <v>113</v>
      </c>
      <c r="BZ791" s="23" t="s">
        <v>113</v>
      </c>
      <c r="CA791" s="23" t="s">
        <v>113</v>
      </c>
      <c r="CB791" t="s">
        <v>117</v>
      </c>
      <c r="CC791" t="s">
        <v>118</v>
      </c>
    </row>
    <row r="792" spans="1:81" x14ac:dyDescent="0.25">
      <c r="A792" s="23">
        <v>2024</v>
      </c>
      <c r="B792" s="25">
        <v>751</v>
      </c>
      <c r="C792" s="23" t="s">
        <v>87</v>
      </c>
      <c r="D792" t="s">
        <v>88</v>
      </c>
      <c r="E792" t="s">
        <v>89</v>
      </c>
      <c r="F792" t="s">
        <v>90</v>
      </c>
      <c r="G792" t="s">
        <v>91</v>
      </c>
      <c r="H792" s="23" t="s">
        <v>92</v>
      </c>
      <c r="I792" s="23" t="s">
        <v>119</v>
      </c>
      <c r="J792" t="s">
        <v>5571</v>
      </c>
      <c r="K792" s="23" t="s">
        <v>95</v>
      </c>
      <c r="L792" s="20" t="s">
        <v>121</v>
      </c>
      <c r="M792" s="28" t="s">
        <v>5572</v>
      </c>
      <c r="N792" s="23"/>
      <c r="O792" s="23" t="s">
        <v>98</v>
      </c>
      <c r="P792" s="20" t="s">
        <v>693</v>
      </c>
      <c r="Q792" s="20" t="s">
        <v>693</v>
      </c>
      <c r="R792" t="s">
        <v>5573</v>
      </c>
      <c r="S792" t="s">
        <v>2288</v>
      </c>
      <c r="T792" t="s">
        <v>5574</v>
      </c>
      <c r="U792" s="29">
        <v>61000000</v>
      </c>
      <c r="V792" s="29">
        <v>61000000</v>
      </c>
      <c r="W792" s="60">
        <v>6100000</v>
      </c>
      <c r="X792" s="60">
        <v>0</v>
      </c>
      <c r="Y792" s="23" t="s">
        <v>104</v>
      </c>
      <c r="Z792" t="s">
        <v>98</v>
      </c>
      <c r="AA792" t="s">
        <v>105</v>
      </c>
      <c r="AB792" s="30">
        <f>+Tabla3[[#This Row],[VALOR DEL CONTRATO
(EN NUMEROS)]]-Tabla3[[#This Row],[VALOR RECURSOS (MADS/FONAM)]]</f>
        <v>0</v>
      </c>
      <c r="AC792" s="30"/>
      <c r="AD792" s="30"/>
      <c r="AE792" s="24">
        <v>2624</v>
      </c>
      <c r="AF792" s="61">
        <v>45294</v>
      </c>
      <c r="AG792">
        <v>118824</v>
      </c>
      <c r="AH792" s="53">
        <v>45348</v>
      </c>
      <c r="AI792" s="32" t="s">
        <v>106</v>
      </c>
      <c r="AJ792" t="s">
        <v>2030</v>
      </c>
      <c r="AK792" s="33"/>
      <c r="AL792" t="s">
        <v>98</v>
      </c>
      <c r="AM792" s="26">
        <v>45343</v>
      </c>
      <c r="AN792" s="23" t="s">
        <v>108</v>
      </c>
      <c r="AO792" s="23" t="s">
        <v>108</v>
      </c>
      <c r="AP792" t="s">
        <v>109</v>
      </c>
      <c r="AQ792" t="s">
        <v>2281</v>
      </c>
      <c r="AR792" t="s">
        <v>2282</v>
      </c>
      <c r="AS792" t="s">
        <v>700</v>
      </c>
      <c r="AT792" s="23">
        <v>80111600</v>
      </c>
      <c r="AU792" s="20" t="s">
        <v>5575</v>
      </c>
      <c r="AV792" s="23" t="s">
        <v>113</v>
      </c>
      <c r="AW792" s="20" t="s">
        <v>114</v>
      </c>
      <c r="AX792" s="53">
        <v>45343</v>
      </c>
      <c r="AY792" s="23" t="s">
        <v>115</v>
      </c>
      <c r="AZ792" s="53">
        <v>45343</v>
      </c>
      <c r="BA792" s="26">
        <v>45348</v>
      </c>
      <c r="BB792" s="62">
        <v>45651</v>
      </c>
      <c r="BC792" s="35">
        <f>+Tabla3[[#This Row],[FECHA TERMINACION
(INICIAL)]]-Tabla3[[#This Row],[FECHA INICIO]]</f>
        <v>303</v>
      </c>
      <c r="BD792" s="65">
        <f>+Tabla3[[#This Row],[PLAZO DE EJECUCIÓN EN DÍAS (INICIAL)]]/30</f>
        <v>10.1</v>
      </c>
      <c r="BE792" t="s">
        <v>4975</v>
      </c>
      <c r="BF792" s="29">
        <f>+[1]BD_2!E798</f>
        <v>0</v>
      </c>
      <c r="BG792" s="29">
        <f>[1]BD_2!BA798</f>
        <v>0</v>
      </c>
      <c r="BH792" s="23">
        <f>[1]BD_2!CF798</f>
        <v>0</v>
      </c>
      <c r="BI792" s="23">
        <f>+COUNTIF(Tabla3[[#This Row],[VALOR REDUCIDO]:[TOTAL TIEMPO PRORROGADO EN DÍAS
]],"&lt;&gt;0")</f>
        <v>0</v>
      </c>
      <c r="BJ792" s="23" t="str">
        <f>+[1]BD_2!CG798</f>
        <v>2 NO</v>
      </c>
      <c r="BK792" s="26" t="str">
        <f>[1]BD_2!CL798</f>
        <v>2 NO</v>
      </c>
      <c r="BL792" s="23" t="s">
        <v>98</v>
      </c>
      <c r="BM792">
        <f t="shared" si="64"/>
        <v>303</v>
      </c>
      <c r="BN792" s="36">
        <f t="shared" si="65"/>
        <v>45348</v>
      </c>
      <c r="BO792" s="36">
        <f t="shared" si="66"/>
        <v>45651</v>
      </c>
      <c r="BP792" s="37" t="e">
        <f>IF(((#REF!-$BN792)/($BO792-$BN792))&gt;=100%,100%,((#REF!-$BN792)/($BO792-$BN792)))</f>
        <v>#REF!</v>
      </c>
      <c r="BQ792" s="29">
        <f t="shared" si="62"/>
        <v>61000000</v>
      </c>
      <c r="BR792" s="23" t="e">
        <f>+IF(BK792="1 SI","FINALIZADO",IF($BO792&lt;=#REF!,"FINALIZADO","EJECUCIÓN"))</f>
        <v>#REF!</v>
      </c>
      <c r="BS792" s="23">
        <v>61000000</v>
      </c>
      <c r="BT792" s="23">
        <f>+Tabla3[[#This Row],[VALOR TOTAL DE CONTRATO (ANTES DE LIQUIDACIÓN - LIBERACIÓN DE SALDOS)]]-Tabla3[[#This Row],[RECURSO TOTALES DESEMBOLSADOS]]</f>
        <v>0</v>
      </c>
      <c r="BU792" s="66"/>
      <c r="BW792" s="23" t="s">
        <v>98</v>
      </c>
      <c r="BX792" s="23" t="str">
        <f t="shared" si="63"/>
        <v>febrero</v>
      </c>
      <c r="BY792" s="23" t="s">
        <v>113</v>
      </c>
      <c r="BZ792" s="23" t="s">
        <v>113</v>
      </c>
      <c r="CA792" s="23" t="s">
        <v>113</v>
      </c>
      <c r="CB792" t="s">
        <v>117</v>
      </c>
      <c r="CC792" t="s">
        <v>118</v>
      </c>
    </row>
    <row r="793" spans="1:81" x14ac:dyDescent="0.25">
      <c r="A793" s="23">
        <v>2024</v>
      </c>
      <c r="B793" s="25">
        <v>752</v>
      </c>
      <c r="C793" s="23" t="s">
        <v>87</v>
      </c>
      <c r="D793" t="s">
        <v>88</v>
      </c>
      <c r="E793" t="s">
        <v>89</v>
      </c>
      <c r="F793" t="s">
        <v>90</v>
      </c>
      <c r="G793" t="s">
        <v>91</v>
      </c>
      <c r="H793" s="23" t="s">
        <v>92</v>
      </c>
      <c r="I793" s="23" t="s">
        <v>119</v>
      </c>
      <c r="J793" t="s">
        <v>5576</v>
      </c>
      <c r="K793" s="23" t="s">
        <v>95</v>
      </c>
      <c r="L793" s="20" t="s">
        <v>1585</v>
      </c>
      <c r="M793" s="28" t="s">
        <v>5577</v>
      </c>
      <c r="N793" s="23"/>
      <c r="O793" s="23" t="s">
        <v>98</v>
      </c>
      <c r="P793" s="20" t="s">
        <v>1931</v>
      </c>
      <c r="Q793" s="20" t="s">
        <v>1931</v>
      </c>
      <c r="R793" t="s">
        <v>5578</v>
      </c>
      <c r="S793" t="s">
        <v>5579</v>
      </c>
      <c r="T793" t="s">
        <v>5580</v>
      </c>
      <c r="U793" s="29">
        <v>73500000</v>
      </c>
      <c r="V793" s="29">
        <v>73500000</v>
      </c>
      <c r="W793" s="60">
        <v>7000000</v>
      </c>
      <c r="X793" s="60">
        <v>0</v>
      </c>
      <c r="Y793" s="23" t="s">
        <v>104</v>
      </c>
      <c r="Z793" t="s">
        <v>98</v>
      </c>
      <c r="AA793" t="s">
        <v>105</v>
      </c>
      <c r="AB793" s="30">
        <f>+Tabla3[[#This Row],[VALOR DEL CONTRATO
(EN NUMEROS)]]-Tabla3[[#This Row],[VALOR RECURSOS (MADS/FONAM)]]</f>
        <v>0</v>
      </c>
      <c r="AC793" s="30"/>
      <c r="AD793" s="30"/>
      <c r="AE793" s="24">
        <v>9824</v>
      </c>
      <c r="AF793" s="61">
        <v>45306</v>
      </c>
      <c r="AG793">
        <v>128324</v>
      </c>
      <c r="AH793" s="53">
        <v>45350</v>
      </c>
      <c r="AI793" s="32" t="s">
        <v>106</v>
      </c>
      <c r="AJ793" t="s">
        <v>2527</v>
      </c>
      <c r="AK793" s="33"/>
      <c r="AL793" t="s">
        <v>98</v>
      </c>
      <c r="AM793" s="26">
        <v>45344</v>
      </c>
      <c r="AN793" s="23" t="s">
        <v>108</v>
      </c>
      <c r="AO793" s="23" t="s">
        <v>108</v>
      </c>
      <c r="AP793" t="s">
        <v>109</v>
      </c>
      <c r="AQ793" t="s">
        <v>1580</v>
      </c>
      <c r="AR793" t="s">
        <v>1581</v>
      </c>
      <c r="AS793" t="s">
        <v>1581</v>
      </c>
      <c r="AT793" s="23">
        <v>80111600</v>
      </c>
      <c r="AU793" s="20" t="s">
        <v>5581</v>
      </c>
      <c r="AV793" s="23" t="s">
        <v>113</v>
      </c>
      <c r="AW793" s="20" t="s">
        <v>114</v>
      </c>
      <c r="AX793" s="53">
        <v>45348</v>
      </c>
      <c r="AY793" s="23" t="s">
        <v>115</v>
      </c>
      <c r="AZ793" s="53">
        <v>45348</v>
      </c>
      <c r="BA793" s="26">
        <v>45350</v>
      </c>
      <c r="BB793" s="62">
        <v>45653</v>
      </c>
      <c r="BC793" s="35">
        <f>+Tabla3[[#This Row],[FECHA TERMINACION
(INICIAL)]]-Tabla3[[#This Row],[FECHA INICIO]]</f>
        <v>303</v>
      </c>
      <c r="BD793" s="65">
        <f>+Tabla3[[#This Row],[PLAZO DE EJECUCIÓN EN DÍAS (INICIAL)]]/30</f>
        <v>10.1</v>
      </c>
      <c r="BF793" s="29">
        <f>+[1]BD_2!E799</f>
        <v>0</v>
      </c>
      <c r="BG793" s="29">
        <f>[1]BD_2!BA799</f>
        <v>0</v>
      </c>
      <c r="BH793" s="23">
        <f>[1]BD_2!CF799</f>
        <v>0</v>
      </c>
      <c r="BI793" s="23">
        <f>+COUNTIF(Tabla3[[#This Row],[VALOR REDUCIDO]:[TOTAL TIEMPO PRORROGADO EN DÍAS
]],"&lt;&gt;0")</f>
        <v>0</v>
      </c>
      <c r="BJ793" s="23" t="str">
        <f>+[1]BD_2!CG799</f>
        <v>2 NO</v>
      </c>
      <c r="BK793" s="26" t="str">
        <f>[1]BD_2!CL799</f>
        <v>2 NO</v>
      </c>
      <c r="BL793" s="23" t="s">
        <v>98</v>
      </c>
      <c r="BM793">
        <f t="shared" si="64"/>
        <v>303</v>
      </c>
      <c r="BN793" s="36">
        <f t="shared" si="65"/>
        <v>45350</v>
      </c>
      <c r="BO793" s="36">
        <f t="shared" si="66"/>
        <v>45653</v>
      </c>
      <c r="BP793" s="37" t="e">
        <f>IF(((#REF!-$BN793)/($BO793-$BN793))&gt;=100%,100%,((#REF!-$BN793)/($BO793-$BN793)))</f>
        <v>#REF!</v>
      </c>
      <c r="BQ793" s="29">
        <f t="shared" si="62"/>
        <v>73500000</v>
      </c>
      <c r="BR793" s="23" t="e">
        <f>+IF(BK793="1 SI","FINALIZADO",IF($BO793&lt;=#REF!,"FINALIZADO","EJECUCIÓN"))</f>
        <v>#REF!</v>
      </c>
      <c r="BS793" s="23">
        <v>70000000</v>
      </c>
      <c r="BT793" s="23">
        <f>+Tabla3[[#This Row],[VALOR TOTAL DE CONTRATO (ANTES DE LIQUIDACIÓN - LIBERACIÓN DE SALDOS)]]-Tabla3[[#This Row],[RECURSO TOTALES DESEMBOLSADOS]]</f>
        <v>3500000</v>
      </c>
      <c r="BU793" s="66"/>
      <c r="BW793" s="23" t="s">
        <v>98</v>
      </c>
      <c r="BX793" s="23" t="str">
        <f t="shared" si="63"/>
        <v>febrero</v>
      </c>
      <c r="BY793" s="23" t="s">
        <v>113</v>
      </c>
      <c r="BZ793" s="23" t="s">
        <v>113</v>
      </c>
      <c r="CA793" s="23" t="s">
        <v>113</v>
      </c>
      <c r="CB793" t="s">
        <v>117</v>
      </c>
      <c r="CC793" t="s">
        <v>118</v>
      </c>
    </row>
    <row r="794" spans="1:81" x14ac:dyDescent="0.25">
      <c r="A794" s="23">
        <v>2024</v>
      </c>
      <c r="B794" s="25">
        <v>753</v>
      </c>
      <c r="C794" s="23" t="s">
        <v>87</v>
      </c>
      <c r="D794" t="s">
        <v>88</v>
      </c>
      <c r="E794" t="s">
        <v>89</v>
      </c>
      <c r="F794" t="s">
        <v>90</v>
      </c>
      <c r="G794" t="s">
        <v>91</v>
      </c>
      <c r="H794" s="23" t="s">
        <v>92</v>
      </c>
      <c r="I794" s="23" t="s">
        <v>119</v>
      </c>
      <c r="J794" t="s">
        <v>5582</v>
      </c>
      <c r="K794" s="23" t="s">
        <v>95</v>
      </c>
      <c r="L794" s="20" t="s">
        <v>1671</v>
      </c>
      <c r="M794" s="28" t="s">
        <v>5583</v>
      </c>
      <c r="N794" s="23"/>
      <c r="O794" s="23" t="s">
        <v>98</v>
      </c>
      <c r="P794" s="20" t="s">
        <v>693</v>
      </c>
      <c r="Q794" s="20" t="s">
        <v>693</v>
      </c>
      <c r="R794" t="s">
        <v>5094</v>
      </c>
      <c r="S794" t="s">
        <v>5584</v>
      </c>
      <c r="T794" t="s">
        <v>5521</v>
      </c>
      <c r="U794" s="29">
        <v>60000000</v>
      </c>
      <c r="V794" s="29">
        <v>60000000</v>
      </c>
      <c r="W794" s="60">
        <v>6000000</v>
      </c>
      <c r="X794" s="60">
        <v>0</v>
      </c>
      <c r="Y794" s="23" t="s">
        <v>104</v>
      </c>
      <c r="Z794" t="s">
        <v>98</v>
      </c>
      <c r="AA794" t="s">
        <v>105</v>
      </c>
      <c r="AB794" s="30">
        <f>+Tabla3[[#This Row],[VALOR DEL CONTRATO
(EN NUMEROS)]]-Tabla3[[#This Row],[VALOR RECURSOS (MADS/FONAM)]]</f>
        <v>0</v>
      </c>
      <c r="AC794" s="30"/>
      <c r="AD794" s="30"/>
      <c r="AE794" s="24">
        <v>2124</v>
      </c>
      <c r="AF794" s="61">
        <v>45294</v>
      </c>
      <c r="AG794">
        <v>123424</v>
      </c>
      <c r="AH794" s="53">
        <v>45349</v>
      </c>
      <c r="AI794" s="32" t="s">
        <v>106</v>
      </c>
      <c r="AJ794" t="s">
        <v>1372</v>
      </c>
      <c r="AK794" s="33"/>
      <c r="AL794" t="s">
        <v>98</v>
      </c>
      <c r="AM794" s="26">
        <v>45344</v>
      </c>
      <c r="AN794" s="23" t="s">
        <v>108</v>
      </c>
      <c r="AO794" s="23" t="s">
        <v>108</v>
      </c>
      <c r="AP794" t="s">
        <v>109</v>
      </c>
      <c r="AQ794" t="s">
        <v>698</v>
      </c>
      <c r="AR794" t="s">
        <v>699</v>
      </c>
      <c r="AS794" t="s">
        <v>700</v>
      </c>
      <c r="AT794" s="23">
        <v>80111600</v>
      </c>
      <c r="AU794" s="20" t="s">
        <v>5585</v>
      </c>
      <c r="AV794" s="23" t="s">
        <v>113</v>
      </c>
      <c r="AW794" s="20" t="s">
        <v>114</v>
      </c>
      <c r="AX794" s="53">
        <v>45345</v>
      </c>
      <c r="AY794" s="23" t="s">
        <v>115</v>
      </c>
      <c r="AZ794" s="53">
        <v>45345</v>
      </c>
      <c r="BA794" s="26">
        <v>45349</v>
      </c>
      <c r="BB794" s="62">
        <v>45652</v>
      </c>
      <c r="BC794" s="35">
        <f>+Tabla3[[#This Row],[FECHA TERMINACION
(INICIAL)]]-Tabla3[[#This Row],[FECHA INICIO]]</f>
        <v>303</v>
      </c>
      <c r="BD794" s="65">
        <f>+Tabla3[[#This Row],[PLAZO DE EJECUCIÓN EN DÍAS (INICIAL)]]/30</f>
        <v>10.1</v>
      </c>
      <c r="BE794" t="s">
        <v>5155</v>
      </c>
      <c r="BF794" s="29">
        <f>+[1]BD_2!E800</f>
        <v>0</v>
      </c>
      <c r="BG794" s="29">
        <f>[1]BD_2!BA800</f>
        <v>0</v>
      </c>
      <c r="BH794" s="23">
        <f>[1]BD_2!CF800</f>
        <v>0</v>
      </c>
      <c r="BI794" s="23">
        <f>+COUNTIF(Tabla3[[#This Row],[VALOR REDUCIDO]:[TOTAL TIEMPO PRORROGADO EN DÍAS
]],"&lt;&gt;0")</f>
        <v>0</v>
      </c>
      <c r="BJ794" s="23" t="str">
        <f>+[1]BD_2!CG800</f>
        <v>2 NO</v>
      </c>
      <c r="BK794" s="26" t="str">
        <f>[1]BD_2!CL800</f>
        <v>2 NO</v>
      </c>
      <c r="BL794" s="23" t="s">
        <v>98</v>
      </c>
      <c r="BM794">
        <f t="shared" si="64"/>
        <v>303</v>
      </c>
      <c r="BN794" s="36">
        <f t="shared" si="65"/>
        <v>45349</v>
      </c>
      <c r="BO794" s="36">
        <f t="shared" si="66"/>
        <v>45652</v>
      </c>
      <c r="BP794" s="37" t="e">
        <f>IF(((#REF!-$BN794)/($BO794-$BN794))&gt;=100%,100%,((#REF!-$BN794)/($BO794-$BN794)))</f>
        <v>#REF!</v>
      </c>
      <c r="BQ794" s="29">
        <f t="shared" si="62"/>
        <v>60000000</v>
      </c>
      <c r="BR794" s="23" t="e">
        <f>+IF(BK794="1 SI","FINALIZADO",IF($BO794&lt;=#REF!,"FINALIZADO","EJECUCIÓN"))</f>
        <v>#REF!</v>
      </c>
      <c r="BS794" s="23">
        <v>60000000</v>
      </c>
      <c r="BT794" s="23">
        <f>+Tabla3[[#This Row],[VALOR TOTAL DE CONTRATO (ANTES DE LIQUIDACIÓN - LIBERACIÓN DE SALDOS)]]-Tabla3[[#This Row],[RECURSO TOTALES DESEMBOLSADOS]]</f>
        <v>0</v>
      </c>
      <c r="BU794" s="66"/>
      <c r="BW794" s="23" t="s">
        <v>98</v>
      </c>
      <c r="BX794" s="23" t="str">
        <f t="shared" si="63"/>
        <v>febrero</v>
      </c>
      <c r="BY794" s="23" t="s">
        <v>113</v>
      </c>
      <c r="BZ794" s="23" t="s">
        <v>113</v>
      </c>
      <c r="CA794" s="23" t="s">
        <v>113</v>
      </c>
      <c r="CB794" t="s">
        <v>117</v>
      </c>
      <c r="CC794" t="s">
        <v>118</v>
      </c>
    </row>
    <row r="795" spans="1:81" x14ac:dyDescent="0.25">
      <c r="A795" s="23">
        <v>2024</v>
      </c>
      <c r="B795" s="25">
        <v>754</v>
      </c>
      <c r="C795" s="23" t="s">
        <v>87</v>
      </c>
      <c r="D795" t="s">
        <v>88</v>
      </c>
      <c r="E795" t="s">
        <v>89</v>
      </c>
      <c r="F795" t="s">
        <v>90</v>
      </c>
      <c r="G795" t="s">
        <v>91</v>
      </c>
      <c r="H795" s="23" t="s">
        <v>92</v>
      </c>
      <c r="I795" s="23" t="s">
        <v>93</v>
      </c>
      <c r="J795" t="s">
        <v>5586</v>
      </c>
      <c r="K795" s="23" t="s">
        <v>95</v>
      </c>
      <c r="L795" s="20" t="s">
        <v>96</v>
      </c>
      <c r="M795" s="28" t="s">
        <v>5587</v>
      </c>
      <c r="N795" s="23"/>
      <c r="O795" s="23" t="s">
        <v>98</v>
      </c>
      <c r="P795" s="20" t="s">
        <v>693</v>
      </c>
      <c r="Q795" s="20" t="s">
        <v>693</v>
      </c>
      <c r="R795" t="s">
        <v>5331</v>
      </c>
      <c r="S795" t="s">
        <v>5588</v>
      </c>
      <c r="T795" t="s">
        <v>5333</v>
      </c>
      <c r="U795" s="29">
        <v>31584000</v>
      </c>
      <c r="V795" s="29">
        <v>31584000</v>
      </c>
      <c r="W795" s="60">
        <v>3158400</v>
      </c>
      <c r="X795" s="60">
        <v>0</v>
      </c>
      <c r="Y795" s="23" t="s">
        <v>104</v>
      </c>
      <c r="Z795" t="s">
        <v>98</v>
      </c>
      <c r="AA795" t="s">
        <v>105</v>
      </c>
      <c r="AB795" s="30">
        <f>+Tabla3[[#This Row],[VALOR DEL CONTRATO
(EN NUMEROS)]]-Tabla3[[#This Row],[VALOR RECURSOS (MADS/FONAM)]]</f>
        <v>0</v>
      </c>
      <c r="AC795" s="30"/>
      <c r="AD795" s="30"/>
      <c r="AE795" s="24">
        <v>12924</v>
      </c>
      <c r="AF795" s="61">
        <v>45344</v>
      </c>
      <c r="AG795">
        <v>132824</v>
      </c>
      <c r="AH795" s="53">
        <v>45352</v>
      </c>
      <c r="AI795" s="32" t="s">
        <v>106</v>
      </c>
      <c r="AJ795" t="s">
        <v>1372</v>
      </c>
      <c r="AK795" s="33"/>
      <c r="AL795" t="s">
        <v>98</v>
      </c>
      <c r="AM795" s="26">
        <v>45350</v>
      </c>
      <c r="AN795" s="23" t="s">
        <v>5589</v>
      </c>
      <c r="AO795" s="23" t="s">
        <v>5590</v>
      </c>
      <c r="AP795" t="s">
        <v>109</v>
      </c>
      <c r="AQ795" t="s">
        <v>2991</v>
      </c>
      <c r="AR795" t="s">
        <v>2992</v>
      </c>
      <c r="AS795" t="s">
        <v>700</v>
      </c>
      <c r="AT795" s="23">
        <v>80111600</v>
      </c>
      <c r="AU795" s="20" t="s">
        <v>5591</v>
      </c>
      <c r="AV795" s="23" t="s">
        <v>113</v>
      </c>
      <c r="AW795" s="20" t="s">
        <v>114</v>
      </c>
      <c r="AX795" s="53">
        <v>45350</v>
      </c>
      <c r="AY795" s="23" t="s">
        <v>115</v>
      </c>
      <c r="AZ795" s="53">
        <v>45350</v>
      </c>
      <c r="BA795" s="26">
        <v>45352</v>
      </c>
      <c r="BB795" s="62">
        <v>45656</v>
      </c>
      <c r="BC795" s="35">
        <f>+Tabla3[[#This Row],[FECHA TERMINACION
(INICIAL)]]-Tabla3[[#This Row],[FECHA INICIO]]</f>
        <v>304</v>
      </c>
      <c r="BD795" s="65">
        <f>+Tabla3[[#This Row],[PLAZO DE EJECUCIÓN EN DÍAS (INICIAL)]]/30</f>
        <v>10.133333333333333</v>
      </c>
      <c r="BE795" t="s">
        <v>5335</v>
      </c>
      <c r="BF795" s="29">
        <f>+[1]BD_2!E801</f>
        <v>0</v>
      </c>
      <c r="BG795" s="29">
        <f>[1]BD_2!BA801</f>
        <v>0</v>
      </c>
      <c r="BH795" s="23">
        <f>[1]BD_2!CF801</f>
        <v>0</v>
      </c>
      <c r="BI795" s="23">
        <f>+COUNTIF(Tabla3[[#This Row],[VALOR REDUCIDO]:[TOTAL TIEMPO PRORROGADO EN DÍAS
]],"&lt;&gt;0")</f>
        <v>0</v>
      </c>
      <c r="BJ795" s="23" t="str">
        <f>+[1]BD_2!CG801</f>
        <v>2 NO</v>
      </c>
      <c r="BK795" s="26" t="str">
        <f>[1]BD_2!CL801</f>
        <v>2 NO</v>
      </c>
      <c r="BL795" s="23" t="s">
        <v>98</v>
      </c>
      <c r="BM795">
        <f t="shared" si="64"/>
        <v>304</v>
      </c>
      <c r="BN795" s="36">
        <f t="shared" si="65"/>
        <v>45352</v>
      </c>
      <c r="BO795" s="36">
        <f t="shared" si="66"/>
        <v>45656</v>
      </c>
      <c r="BP795" s="37" t="e">
        <f>IF(((#REF!-$BN795)/($BO795-$BN795))&gt;=100%,100%,((#REF!-$BN795)/($BO795-$BN795)))</f>
        <v>#REF!</v>
      </c>
      <c r="BQ795" s="29">
        <f t="shared" si="62"/>
        <v>31584000</v>
      </c>
      <c r="BR795" s="23" t="e">
        <f>+IF(BK795="1 SI","FINALIZADO",IF($BO795&lt;=#REF!,"FINALIZADO","EJECUCIÓN"))</f>
        <v>#REF!</v>
      </c>
      <c r="BS795" s="23">
        <v>31583600</v>
      </c>
      <c r="BT795" s="23">
        <f>+Tabla3[[#This Row],[VALOR TOTAL DE CONTRATO (ANTES DE LIQUIDACIÓN - LIBERACIÓN DE SALDOS)]]-Tabla3[[#This Row],[RECURSO TOTALES DESEMBOLSADOS]]</f>
        <v>400</v>
      </c>
      <c r="BU795" s="66"/>
      <c r="BW795" s="23" t="s">
        <v>98</v>
      </c>
      <c r="BX795" s="23" t="str">
        <f t="shared" si="63"/>
        <v>febrero</v>
      </c>
      <c r="BY795" s="23" t="s">
        <v>113</v>
      </c>
      <c r="BZ795" s="23" t="s">
        <v>113</v>
      </c>
      <c r="CA795" s="23" t="s">
        <v>113</v>
      </c>
      <c r="CB795" t="s">
        <v>117</v>
      </c>
      <c r="CC795" t="s">
        <v>118</v>
      </c>
    </row>
    <row r="796" spans="1:81" x14ac:dyDescent="0.25">
      <c r="A796" s="23">
        <v>2024</v>
      </c>
      <c r="B796" s="25">
        <v>755</v>
      </c>
      <c r="C796" s="23" t="s">
        <v>87</v>
      </c>
      <c r="D796" t="s">
        <v>88</v>
      </c>
      <c r="E796" t="s">
        <v>89</v>
      </c>
      <c r="F796" t="s">
        <v>90</v>
      </c>
      <c r="G796" t="s">
        <v>91</v>
      </c>
      <c r="H796" s="23" t="s">
        <v>92</v>
      </c>
      <c r="I796" s="23" t="s">
        <v>119</v>
      </c>
      <c r="J796" t="s">
        <v>5592</v>
      </c>
      <c r="K796" s="23" t="s">
        <v>95</v>
      </c>
      <c r="L796" s="20" t="s">
        <v>3101</v>
      </c>
      <c r="M796" s="28" t="s">
        <v>5593</v>
      </c>
      <c r="N796" s="23"/>
      <c r="O796" s="23" t="s">
        <v>98</v>
      </c>
      <c r="P796" s="20" t="s">
        <v>1931</v>
      </c>
      <c r="Q796" s="20" t="s">
        <v>1931</v>
      </c>
      <c r="R796" t="s">
        <v>5594</v>
      </c>
      <c r="S796" t="s">
        <v>5595</v>
      </c>
      <c r="T796" t="s">
        <v>5596</v>
      </c>
      <c r="U796" s="29">
        <v>62500000</v>
      </c>
      <c r="V796" s="29">
        <v>62500000</v>
      </c>
      <c r="W796" s="60">
        <v>6250000</v>
      </c>
      <c r="X796" s="60">
        <v>0</v>
      </c>
      <c r="Y796" s="23" t="s">
        <v>104</v>
      </c>
      <c r="Z796" t="s">
        <v>98</v>
      </c>
      <c r="AA796" t="s">
        <v>105</v>
      </c>
      <c r="AB796" s="30">
        <f>+Tabla3[[#This Row],[VALOR DEL CONTRATO
(EN NUMEROS)]]-Tabla3[[#This Row],[VALOR RECURSOS (MADS/FONAM)]]</f>
        <v>0</v>
      </c>
      <c r="AC796" s="30"/>
      <c r="AD796" s="30"/>
      <c r="AE796" s="24">
        <v>9824</v>
      </c>
      <c r="AF796" s="61">
        <v>45306</v>
      </c>
      <c r="AG796">
        <v>122524</v>
      </c>
      <c r="AH796" s="53">
        <v>45349</v>
      </c>
      <c r="AI796" s="32" t="s">
        <v>106</v>
      </c>
      <c r="AJ796" t="s">
        <v>2527</v>
      </c>
      <c r="AK796" s="33"/>
      <c r="AL796" t="s">
        <v>98</v>
      </c>
      <c r="AM796" s="26">
        <v>45345</v>
      </c>
      <c r="AN796" s="23" t="s">
        <v>108</v>
      </c>
      <c r="AO796" s="23" t="s">
        <v>108</v>
      </c>
      <c r="AP796" t="s">
        <v>109</v>
      </c>
      <c r="AQ796" t="s">
        <v>1580</v>
      </c>
      <c r="AR796" t="s">
        <v>1581</v>
      </c>
      <c r="AS796" t="s">
        <v>1581</v>
      </c>
      <c r="AT796" s="23">
        <v>80111600</v>
      </c>
      <c r="AU796" s="20" t="s">
        <v>5597</v>
      </c>
      <c r="AV796" s="23" t="s">
        <v>113</v>
      </c>
      <c r="AW796" s="20" t="s">
        <v>114</v>
      </c>
      <c r="AX796" s="53">
        <v>45345</v>
      </c>
      <c r="AY796" s="23" t="s">
        <v>115</v>
      </c>
      <c r="AZ796" s="53">
        <v>45345</v>
      </c>
      <c r="BA796" s="26">
        <v>45349</v>
      </c>
      <c r="BB796" s="62">
        <v>45652</v>
      </c>
      <c r="BC796" s="35">
        <f>+Tabla3[[#This Row],[FECHA TERMINACION
(INICIAL)]]-Tabla3[[#This Row],[FECHA INICIO]]</f>
        <v>303</v>
      </c>
      <c r="BD796" s="65">
        <f>+Tabla3[[#This Row],[PLAZO DE EJECUCIÓN EN DÍAS (INICIAL)]]/30</f>
        <v>10.1</v>
      </c>
      <c r="BE796" t="s">
        <v>2529</v>
      </c>
      <c r="BF796" s="29">
        <f>+[1]BD_2!E802</f>
        <v>0</v>
      </c>
      <c r="BG796" s="29">
        <f>[1]BD_2!BA802</f>
        <v>0</v>
      </c>
      <c r="BH796" s="23">
        <f>[1]BD_2!CF802</f>
        <v>0</v>
      </c>
      <c r="BI796" s="23">
        <f>+COUNTIF(Tabla3[[#This Row],[VALOR REDUCIDO]:[TOTAL TIEMPO PRORROGADO EN DÍAS
]],"&lt;&gt;0")</f>
        <v>0</v>
      </c>
      <c r="BJ796" s="23" t="str">
        <f>+[1]BD_2!CG802</f>
        <v>2 NO</v>
      </c>
      <c r="BK796" s="26" t="str">
        <f>[1]BD_2!CL802</f>
        <v>2 NO</v>
      </c>
      <c r="BL796" s="23" t="s">
        <v>98</v>
      </c>
      <c r="BM796">
        <f t="shared" si="64"/>
        <v>303</v>
      </c>
      <c r="BN796" s="36">
        <f t="shared" si="65"/>
        <v>45349</v>
      </c>
      <c r="BO796" s="36">
        <f t="shared" si="66"/>
        <v>45652</v>
      </c>
      <c r="BP796" s="37" t="e">
        <f>IF(((#REF!-$BN796)/($BO796-$BN796))&gt;=100%,100%,((#REF!-$BN796)/($BO796-$BN796)))</f>
        <v>#REF!</v>
      </c>
      <c r="BQ796" s="29">
        <f t="shared" si="62"/>
        <v>62500000</v>
      </c>
      <c r="BR796" s="23" t="e">
        <f>+IF(BK796="1 SI","FINALIZADO",IF($BO796&lt;=#REF!,"FINALIZADO","EJECUCIÓN"))</f>
        <v>#REF!</v>
      </c>
      <c r="BS796" s="23">
        <v>62500000</v>
      </c>
      <c r="BT796" s="23">
        <f>+Tabla3[[#This Row],[VALOR TOTAL DE CONTRATO (ANTES DE LIQUIDACIÓN - LIBERACIÓN DE SALDOS)]]-Tabla3[[#This Row],[RECURSO TOTALES DESEMBOLSADOS]]</f>
        <v>0</v>
      </c>
      <c r="BU796" s="66"/>
      <c r="BW796" s="23" t="s">
        <v>98</v>
      </c>
      <c r="BX796" s="23" t="str">
        <f t="shared" si="63"/>
        <v>febrero</v>
      </c>
      <c r="BY796" s="23" t="s">
        <v>113</v>
      </c>
      <c r="BZ796" s="23" t="s">
        <v>113</v>
      </c>
      <c r="CA796" s="23" t="s">
        <v>113</v>
      </c>
      <c r="CB796" t="s">
        <v>117</v>
      </c>
      <c r="CC796" t="s">
        <v>118</v>
      </c>
    </row>
    <row r="797" spans="1:81" x14ac:dyDescent="0.25">
      <c r="A797" s="23">
        <v>2024</v>
      </c>
      <c r="B797" s="25">
        <v>756</v>
      </c>
      <c r="C797" s="23" t="s">
        <v>87</v>
      </c>
      <c r="D797" t="s">
        <v>88</v>
      </c>
      <c r="E797" t="s">
        <v>89</v>
      </c>
      <c r="F797" t="s">
        <v>90</v>
      </c>
      <c r="G797" t="s">
        <v>91</v>
      </c>
      <c r="H797" s="23" t="s">
        <v>92</v>
      </c>
      <c r="I797" s="23" t="s">
        <v>119</v>
      </c>
      <c r="J797" t="s">
        <v>5598</v>
      </c>
      <c r="K797" s="23" t="s">
        <v>95</v>
      </c>
      <c r="L797" s="20" t="s">
        <v>5599</v>
      </c>
      <c r="M797" s="28" t="s">
        <v>5600</v>
      </c>
      <c r="N797" s="23"/>
      <c r="O797" s="23" t="s">
        <v>98</v>
      </c>
      <c r="P797" s="20" t="s">
        <v>1931</v>
      </c>
      <c r="Q797" s="20" t="s">
        <v>1931</v>
      </c>
      <c r="R797" t="s">
        <v>5601</v>
      </c>
      <c r="S797" t="s">
        <v>5602</v>
      </c>
      <c r="T797" t="s">
        <v>5603</v>
      </c>
      <c r="U797" s="29">
        <v>85000000</v>
      </c>
      <c r="V797" s="29">
        <v>85000000</v>
      </c>
      <c r="W797" s="60">
        <v>8500000</v>
      </c>
      <c r="X797" s="60">
        <v>0</v>
      </c>
      <c r="Y797" s="23" t="s">
        <v>104</v>
      </c>
      <c r="Z797" t="s">
        <v>98</v>
      </c>
      <c r="AA797" t="s">
        <v>105</v>
      </c>
      <c r="AB797" s="30">
        <f>+Tabla3[[#This Row],[VALOR DEL CONTRATO
(EN NUMEROS)]]-Tabla3[[#This Row],[VALOR RECURSOS (MADS/FONAM)]]</f>
        <v>0</v>
      </c>
      <c r="AC797" s="30"/>
      <c r="AD797" s="30"/>
      <c r="AE797" s="24">
        <v>9824</v>
      </c>
      <c r="AF797" s="61">
        <v>45306</v>
      </c>
      <c r="AG797">
        <v>118424</v>
      </c>
      <c r="AH797" s="53">
        <v>45345</v>
      </c>
      <c r="AI797" s="32" t="s">
        <v>106</v>
      </c>
      <c r="AJ797" t="s">
        <v>2527</v>
      </c>
      <c r="AK797" s="33"/>
      <c r="AL797" t="s">
        <v>98</v>
      </c>
      <c r="AM797" s="26">
        <v>45345</v>
      </c>
      <c r="AN797" s="23" t="s">
        <v>108</v>
      </c>
      <c r="AO797" s="23" t="s">
        <v>108</v>
      </c>
      <c r="AP797" t="s">
        <v>109</v>
      </c>
      <c r="AQ797" t="s">
        <v>1580</v>
      </c>
      <c r="AR797" t="s">
        <v>1581</v>
      </c>
      <c r="AS797" t="s">
        <v>1581</v>
      </c>
      <c r="AT797" s="23">
        <v>80111600</v>
      </c>
      <c r="AU797" s="20" t="s">
        <v>5604</v>
      </c>
      <c r="AV797" s="23" t="s">
        <v>113</v>
      </c>
      <c r="AW797" s="20" t="s">
        <v>114</v>
      </c>
      <c r="AX797" s="53">
        <v>45345</v>
      </c>
      <c r="AY797" s="23" t="s">
        <v>115</v>
      </c>
      <c r="AZ797" s="53">
        <v>45345</v>
      </c>
      <c r="BA797" s="26">
        <v>45345</v>
      </c>
      <c r="BB797" s="62">
        <v>45648</v>
      </c>
      <c r="BC797" s="35">
        <f>+Tabla3[[#This Row],[FECHA TERMINACION
(INICIAL)]]-Tabla3[[#This Row],[FECHA INICIO]]</f>
        <v>303</v>
      </c>
      <c r="BD797" s="65">
        <f>+Tabla3[[#This Row],[PLAZO DE EJECUCIÓN EN DÍAS (INICIAL)]]/30</f>
        <v>10.1</v>
      </c>
      <c r="BE797" t="s">
        <v>4292</v>
      </c>
      <c r="BF797" s="29">
        <f>+[1]BD_2!E803</f>
        <v>0</v>
      </c>
      <c r="BG797" s="29">
        <f>[1]BD_2!BA803</f>
        <v>0</v>
      </c>
      <c r="BH797" s="23">
        <f>[1]BD_2!CF803</f>
        <v>0</v>
      </c>
      <c r="BI797" s="23">
        <f>+COUNTIF(Tabla3[[#This Row],[VALOR REDUCIDO]:[TOTAL TIEMPO PRORROGADO EN DÍAS
]],"&lt;&gt;0")</f>
        <v>0</v>
      </c>
      <c r="BJ797" s="23" t="str">
        <f>+[1]BD_2!CG803</f>
        <v>2 NO</v>
      </c>
      <c r="BK797" s="26" t="str">
        <f>[1]BD_2!CL803</f>
        <v>2 NO</v>
      </c>
      <c r="BL797" s="23" t="s">
        <v>98</v>
      </c>
      <c r="BM797">
        <f t="shared" si="64"/>
        <v>303</v>
      </c>
      <c r="BN797" s="36">
        <f t="shared" si="65"/>
        <v>45345</v>
      </c>
      <c r="BO797" s="36">
        <f t="shared" si="66"/>
        <v>45648</v>
      </c>
      <c r="BP797" s="37" t="e">
        <f>IF(((#REF!-$BN797)/($BO797-$BN797))&gt;=100%,100%,((#REF!-$BN797)/($BO797-$BN797)))</f>
        <v>#REF!</v>
      </c>
      <c r="BQ797" s="29">
        <f t="shared" si="62"/>
        <v>85000000</v>
      </c>
      <c r="BR797" s="23" t="e">
        <f>+IF(BK797="1 SI","FINALIZADO",IF($BO797&lt;=#REF!,"FINALIZADO","EJECUCIÓN"))</f>
        <v>#REF!</v>
      </c>
      <c r="BS797" s="23">
        <v>85000000</v>
      </c>
      <c r="BT797" s="23">
        <f>+Tabla3[[#This Row],[VALOR TOTAL DE CONTRATO (ANTES DE LIQUIDACIÓN - LIBERACIÓN DE SALDOS)]]-Tabla3[[#This Row],[RECURSO TOTALES DESEMBOLSADOS]]</f>
        <v>0</v>
      </c>
      <c r="BU797" s="66"/>
      <c r="BW797" s="23" t="s">
        <v>98</v>
      </c>
      <c r="BX797" s="23" t="str">
        <f t="shared" si="63"/>
        <v>febrero</v>
      </c>
      <c r="BY797" s="23" t="s">
        <v>113</v>
      </c>
      <c r="BZ797" s="23" t="s">
        <v>113</v>
      </c>
      <c r="CA797" s="23" t="s">
        <v>113</v>
      </c>
      <c r="CB797" t="s">
        <v>117</v>
      </c>
      <c r="CC797" t="s">
        <v>118</v>
      </c>
    </row>
    <row r="798" spans="1:81" s="46" customFormat="1" x14ac:dyDescent="0.25">
      <c r="A798" s="23">
        <v>2024</v>
      </c>
      <c r="B798" s="25">
        <v>757</v>
      </c>
      <c r="C798" s="23" t="s">
        <v>87</v>
      </c>
      <c r="D798" t="s">
        <v>88</v>
      </c>
      <c r="E798" t="s">
        <v>89</v>
      </c>
      <c r="F798" t="s">
        <v>90</v>
      </c>
      <c r="G798" t="s">
        <v>91</v>
      </c>
      <c r="H798" s="23" t="s">
        <v>92</v>
      </c>
      <c r="I798" s="23" t="s">
        <v>93</v>
      </c>
      <c r="J798" t="s">
        <v>5605</v>
      </c>
      <c r="K798" s="23" t="s">
        <v>95</v>
      </c>
      <c r="L798" s="20" t="s">
        <v>1197</v>
      </c>
      <c r="M798" s="28" t="s">
        <v>5606</v>
      </c>
      <c r="N798" s="23"/>
      <c r="O798" s="23" t="s">
        <v>98</v>
      </c>
      <c r="P798" s="20" t="s">
        <v>100</v>
      </c>
      <c r="Q798" s="20" t="s">
        <v>100</v>
      </c>
      <c r="R798" t="s">
        <v>5607</v>
      </c>
      <c r="S798" t="s">
        <v>5608</v>
      </c>
      <c r="T798" t="s">
        <v>399</v>
      </c>
      <c r="U798" s="29">
        <v>28000000</v>
      </c>
      <c r="V798" s="29">
        <v>28000000</v>
      </c>
      <c r="W798" s="60">
        <v>3500000</v>
      </c>
      <c r="X798" s="60">
        <v>0</v>
      </c>
      <c r="Y798" s="23" t="s">
        <v>104</v>
      </c>
      <c r="Z798" t="s">
        <v>98</v>
      </c>
      <c r="AA798" t="s">
        <v>105</v>
      </c>
      <c r="AB798" s="30">
        <f>+Tabla3[[#This Row],[VALOR DEL CONTRATO
(EN NUMEROS)]]-Tabla3[[#This Row],[VALOR RECURSOS (MADS/FONAM)]]</f>
        <v>0</v>
      </c>
      <c r="AC798" s="30"/>
      <c r="AD798" s="30"/>
      <c r="AE798" s="24">
        <v>3724</v>
      </c>
      <c r="AF798" s="61">
        <v>45294</v>
      </c>
      <c r="AG798">
        <v>124024</v>
      </c>
      <c r="AH798" s="53">
        <v>45349</v>
      </c>
      <c r="AI798" s="32" t="s">
        <v>106</v>
      </c>
      <c r="AJ798" t="s">
        <v>173</v>
      </c>
      <c r="AK798" s="33"/>
      <c r="AL798" t="s">
        <v>98</v>
      </c>
      <c r="AM798" s="26">
        <v>45345</v>
      </c>
      <c r="AN798" s="23" t="s">
        <v>108</v>
      </c>
      <c r="AO798" s="23" t="s">
        <v>108</v>
      </c>
      <c r="AP798" t="s">
        <v>109</v>
      </c>
      <c r="AQ798" t="s">
        <v>174</v>
      </c>
      <c r="AR798" t="s">
        <v>175</v>
      </c>
      <c r="AS798" t="s">
        <v>100</v>
      </c>
      <c r="AT798" s="23">
        <v>80111600</v>
      </c>
      <c r="AU798" s="20" t="s">
        <v>5609</v>
      </c>
      <c r="AV798" s="23" t="s">
        <v>113</v>
      </c>
      <c r="AW798" s="20" t="s">
        <v>114</v>
      </c>
      <c r="AX798" s="53">
        <v>45348</v>
      </c>
      <c r="AY798" s="23" t="s">
        <v>115</v>
      </c>
      <c r="AZ798" s="53">
        <v>45348</v>
      </c>
      <c r="BA798" s="26">
        <v>45349</v>
      </c>
      <c r="BB798" s="62">
        <v>45591</v>
      </c>
      <c r="BC798" s="35">
        <f>+Tabla3[[#This Row],[FECHA TERMINACION
(INICIAL)]]-Tabla3[[#This Row],[FECHA INICIO]]</f>
        <v>242</v>
      </c>
      <c r="BD798" s="65">
        <f>+Tabla3[[#This Row],[PLAZO DE EJECUCIÓN EN DÍAS (INICIAL)]]/30</f>
        <v>8.0666666666666664</v>
      </c>
      <c r="BE798" t="s">
        <v>5610</v>
      </c>
      <c r="BF798" s="29">
        <f>+[1]BD_2!E804</f>
        <v>0</v>
      </c>
      <c r="BG798" s="29">
        <f>[1]BD_2!BA804</f>
        <v>7466667</v>
      </c>
      <c r="BH798" s="23">
        <f>[1]BD_2!CF804</f>
        <v>66</v>
      </c>
      <c r="BI798" s="23">
        <f>+COUNTIF(Tabla3[[#This Row],[VALOR REDUCIDO]:[TOTAL TIEMPO PRORROGADO EN DÍAS
]],"&lt;&gt;0")</f>
        <v>2</v>
      </c>
      <c r="BJ798" s="23" t="str">
        <f>+[1]BD_2!CG804</f>
        <v>2 NO</v>
      </c>
      <c r="BK798" s="26" t="str">
        <f>[1]BD_2!CL804</f>
        <v>2 NO</v>
      </c>
      <c r="BL798" s="23" t="s">
        <v>98</v>
      </c>
      <c r="BM798">
        <f t="shared" si="64"/>
        <v>308</v>
      </c>
      <c r="BN798" s="36">
        <f t="shared" si="65"/>
        <v>45349</v>
      </c>
      <c r="BO798" s="36">
        <f t="shared" si="66"/>
        <v>45657</v>
      </c>
      <c r="BP798" s="37" t="e">
        <f>IF(((#REF!-$BN798)/($BO798-$BN798))&gt;=100%,100%,((#REF!-$BN798)/($BO798-$BN798)))</f>
        <v>#REF!</v>
      </c>
      <c r="BQ798" s="29">
        <f t="shared" si="62"/>
        <v>35466667</v>
      </c>
      <c r="BR798" s="23" t="e">
        <f>+IF(BK798="1 SI","FINALIZADO",IF($BO798&lt;=#REF!,"FINALIZADO","EJECUCIÓN"))</f>
        <v>#REF!</v>
      </c>
      <c r="BS798" s="23">
        <v>35466667</v>
      </c>
      <c r="BT798" s="23">
        <f>+Tabla3[[#This Row],[VALOR TOTAL DE CONTRATO (ANTES DE LIQUIDACIÓN - LIBERACIÓN DE SALDOS)]]-Tabla3[[#This Row],[RECURSO TOTALES DESEMBOLSADOS]]</f>
        <v>0</v>
      </c>
      <c r="BU798" s="66"/>
      <c r="BV798" s="38"/>
      <c r="BW798" s="23" t="s">
        <v>98</v>
      </c>
      <c r="BX798" s="23" t="str">
        <f t="shared" si="63"/>
        <v>febrero</v>
      </c>
      <c r="BY798" s="23" t="s">
        <v>113</v>
      </c>
      <c r="BZ798" s="23" t="s">
        <v>113</v>
      </c>
      <c r="CA798" s="23" t="s">
        <v>113</v>
      </c>
      <c r="CB798" t="s">
        <v>117</v>
      </c>
      <c r="CC798" t="s">
        <v>118</v>
      </c>
    </row>
    <row r="799" spans="1:81" x14ac:dyDescent="0.25">
      <c r="A799" s="23">
        <v>2024</v>
      </c>
      <c r="B799" s="25">
        <v>758</v>
      </c>
      <c r="C799" s="23" t="s">
        <v>87</v>
      </c>
      <c r="D799" t="s">
        <v>88</v>
      </c>
      <c r="E799" t="s">
        <v>89</v>
      </c>
      <c r="F799" t="s">
        <v>90</v>
      </c>
      <c r="G799" t="s">
        <v>91</v>
      </c>
      <c r="H799" s="23" t="s">
        <v>92</v>
      </c>
      <c r="I799" s="23" t="s">
        <v>119</v>
      </c>
      <c r="J799" t="s">
        <v>5611</v>
      </c>
      <c r="K799" s="23" t="s">
        <v>95</v>
      </c>
      <c r="L799" s="20" t="s">
        <v>2096</v>
      </c>
      <c r="M799" s="28" t="s">
        <v>5612</v>
      </c>
      <c r="N799" s="23"/>
      <c r="O799" s="23" t="s">
        <v>98</v>
      </c>
      <c r="P799" s="20" t="s">
        <v>693</v>
      </c>
      <c r="Q799" s="20" t="s">
        <v>693</v>
      </c>
      <c r="R799" t="s">
        <v>3058</v>
      </c>
      <c r="S799" t="s">
        <v>5613</v>
      </c>
      <c r="T799" t="s">
        <v>1698</v>
      </c>
      <c r="U799" s="29">
        <v>70000000</v>
      </c>
      <c r="V799" s="29">
        <v>70000000</v>
      </c>
      <c r="W799" s="60">
        <v>7000000</v>
      </c>
      <c r="X799" s="60">
        <v>0</v>
      </c>
      <c r="Y799" s="23" t="s">
        <v>104</v>
      </c>
      <c r="Z799" t="s">
        <v>98</v>
      </c>
      <c r="AA799" t="s">
        <v>105</v>
      </c>
      <c r="AB799" s="30">
        <f>+Tabla3[[#This Row],[VALOR DEL CONTRATO
(EN NUMEROS)]]-Tabla3[[#This Row],[VALOR RECURSOS (MADS/FONAM)]]</f>
        <v>0</v>
      </c>
      <c r="AC799" s="30"/>
      <c r="AD799" s="30"/>
      <c r="AE799" s="24">
        <v>2124</v>
      </c>
      <c r="AF799" s="61">
        <v>45294</v>
      </c>
      <c r="AG799">
        <v>136824</v>
      </c>
      <c r="AH799" s="53">
        <v>45356</v>
      </c>
      <c r="AI799" s="32" t="s">
        <v>106</v>
      </c>
      <c r="AJ799" t="s">
        <v>1372</v>
      </c>
      <c r="AK799" s="33"/>
      <c r="AL799" t="s">
        <v>98</v>
      </c>
      <c r="AM799" s="26">
        <v>45349</v>
      </c>
      <c r="AN799" s="23" t="s">
        <v>108</v>
      </c>
      <c r="AO799" s="23" t="s">
        <v>108</v>
      </c>
      <c r="AP799" t="s">
        <v>109</v>
      </c>
      <c r="AQ799" t="s">
        <v>698</v>
      </c>
      <c r="AR799" t="s">
        <v>699</v>
      </c>
      <c r="AS799" t="s">
        <v>700</v>
      </c>
      <c r="AT799" s="23">
        <v>80111600</v>
      </c>
      <c r="AU799" s="20" t="s">
        <v>5614</v>
      </c>
      <c r="AV799" s="23" t="s">
        <v>113</v>
      </c>
      <c r="AW799" s="20" t="s">
        <v>114</v>
      </c>
      <c r="AX799" s="53">
        <v>45345</v>
      </c>
      <c r="AY799" s="23" t="s">
        <v>115</v>
      </c>
      <c r="AZ799" s="53">
        <v>45345</v>
      </c>
      <c r="BA799" s="26">
        <v>45356</v>
      </c>
      <c r="BB799" s="62">
        <v>45656</v>
      </c>
      <c r="BC799" s="35">
        <f>+Tabla3[[#This Row],[FECHA TERMINACION
(INICIAL)]]-Tabla3[[#This Row],[FECHA INICIO]]</f>
        <v>300</v>
      </c>
      <c r="BD799" s="65">
        <f>+Tabla3[[#This Row],[PLAZO DE EJECUCIÓN EN DÍAS (INICIAL)]]/30</f>
        <v>10</v>
      </c>
      <c r="BE799" t="s">
        <v>5155</v>
      </c>
      <c r="BF799" s="29">
        <f>+[1]BD_2!E805</f>
        <v>0</v>
      </c>
      <c r="BG799" s="29">
        <f>[1]BD_2!BA805</f>
        <v>0</v>
      </c>
      <c r="BH799" s="23">
        <f>[1]BD_2!CF805</f>
        <v>0</v>
      </c>
      <c r="BI799" s="23">
        <f>+COUNTIF(Tabla3[[#This Row],[VALOR REDUCIDO]:[TOTAL TIEMPO PRORROGADO EN DÍAS
]],"&lt;&gt;0")</f>
        <v>0</v>
      </c>
      <c r="BJ799" s="23" t="str">
        <f>+[1]BD_2!CG805</f>
        <v>2 NO</v>
      </c>
      <c r="BK799" s="26" t="str">
        <f>[1]BD_2!CL805</f>
        <v>2 NO</v>
      </c>
      <c r="BL799" s="23" t="s">
        <v>98</v>
      </c>
      <c r="BM799">
        <f t="shared" si="64"/>
        <v>300</v>
      </c>
      <c r="BN799" s="36">
        <f t="shared" si="65"/>
        <v>45356</v>
      </c>
      <c r="BO799" s="36">
        <f t="shared" si="66"/>
        <v>45656</v>
      </c>
      <c r="BP799" s="37" t="e">
        <f>IF(((#REF!-$BN799)/($BO799-$BN799))&gt;=100%,100%,((#REF!-$BN799)/($BO799-$BN799)))</f>
        <v>#REF!</v>
      </c>
      <c r="BQ799" s="29">
        <f t="shared" si="62"/>
        <v>70000000</v>
      </c>
      <c r="BR799" s="23" t="e">
        <f>+IF(BK799="1 SI","FINALIZADO",IF($BO799&lt;=#REF!,"FINALIZADO","EJECUCIÓN"))</f>
        <v>#REF!</v>
      </c>
      <c r="BS799" s="23">
        <v>69066667</v>
      </c>
      <c r="BT799" s="23">
        <f>+Tabla3[[#This Row],[VALOR TOTAL DE CONTRATO (ANTES DE LIQUIDACIÓN - LIBERACIÓN DE SALDOS)]]-Tabla3[[#This Row],[RECURSO TOTALES DESEMBOLSADOS]]</f>
        <v>933333</v>
      </c>
      <c r="BU799" s="66"/>
      <c r="BW799" s="23" t="s">
        <v>98</v>
      </c>
      <c r="BX799" s="23" t="str">
        <f t="shared" si="63"/>
        <v>febrero</v>
      </c>
      <c r="BY799" s="23" t="s">
        <v>113</v>
      </c>
      <c r="BZ799" s="23" t="s">
        <v>113</v>
      </c>
      <c r="CA799" s="23" t="s">
        <v>113</v>
      </c>
      <c r="CB799" t="s">
        <v>117</v>
      </c>
      <c r="CC799" t="s">
        <v>118</v>
      </c>
    </row>
    <row r="800" spans="1:81" x14ac:dyDescent="0.25">
      <c r="A800" s="23">
        <v>2024</v>
      </c>
      <c r="B800" s="25">
        <v>759</v>
      </c>
      <c r="C800" s="23" t="s">
        <v>87</v>
      </c>
      <c r="D800" t="s">
        <v>88</v>
      </c>
      <c r="E800" t="s">
        <v>89</v>
      </c>
      <c r="F800" t="s">
        <v>90</v>
      </c>
      <c r="G800" t="s">
        <v>91</v>
      </c>
      <c r="H800" s="23" t="s">
        <v>92</v>
      </c>
      <c r="I800" s="23" t="s">
        <v>93</v>
      </c>
      <c r="J800" t="s">
        <v>5615</v>
      </c>
      <c r="K800" s="23" t="s">
        <v>95</v>
      </c>
      <c r="L800" s="20" t="s">
        <v>1019</v>
      </c>
      <c r="M800" s="28" t="s">
        <v>5616</v>
      </c>
      <c r="N800" s="23"/>
      <c r="O800" s="23" t="s">
        <v>98</v>
      </c>
      <c r="P800" s="20" t="s">
        <v>2785</v>
      </c>
      <c r="Q800" s="20" t="s">
        <v>100</v>
      </c>
      <c r="R800" t="s">
        <v>5617</v>
      </c>
      <c r="S800" t="s">
        <v>5618</v>
      </c>
      <c r="T800" t="s">
        <v>5619</v>
      </c>
      <c r="U800" s="29">
        <v>33580000</v>
      </c>
      <c r="V800" s="29">
        <v>33580000</v>
      </c>
      <c r="W800" s="60">
        <v>3358000</v>
      </c>
      <c r="X800" s="60">
        <v>0</v>
      </c>
      <c r="Y800" s="23" t="s">
        <v>104</v>
      </c>
      <c r="Z800" t="s">
        <v>98</v>
      </c>
      <c r="AA800" t="s">
        <v>105</v>
      </c>
      <c r="AB800" s="30">
        <f>+Tabla3[[#This Row],[VALOR DEL CONTRATO
(EN NUMEROS)]]-Tabla3[[#This Row],[VALOR RECURSOS (MADS/FONAM)]]</f>
        <v>0</v>
      </c>
      <c r="AC800" s="30"/>
      <c r="AD800" s="30"/>
      <c r="AE800" s="24">
        <v>4124</v>
      </c>
      <c r="AF800" s="61">
        <v>45294</v>
      </c>
      <c r="AG800">
        <v>118024</v>
      </c>
      <c r="AH800" s="53">
        <v>45345</v>
      </c>
      <c r="AI800" s="32" t="s">
        <v>106</v>
      </c>
      <c r="AJ800" t="s">
        <v>107</v>
      </c>
      <c r="AK800" s="33"/>
      <c r="AL800" t="s">
        <v>98</v>
      </c>
      <c r="AM800" s="26">
        <v>45345</v>
      </c>
      <c r="AN800" s="23" t="s">
        <v>108</v>
      </c>
      <c r="AO800" s="23" t="s">
        <v>1829</v>
      </c>
      <c r="AP800" t="s">
        <v>109</v>
      </c>
      <c r="AQ800" t="s">
        <v>959</v>
      </c>
      <c r="AR800" t="s">
        <v>1830</v>
      </c>
      <c r="AS800" t="s">
        <v>100</v>
      </c>
      <c r="AT800" s="23">
        <v>80111600</v>
      </c>
      <c r="AU800" s="20" t="s">
        <v>5620</v>
      </c>
      <c r="AV800" s="23" t="s">
        <v>113</v>
      </c>
      <c r="AW800" s="20" t="s">
        <v>114</v>
      </c>
      <c r="AX800" s="53">
        <v>45345</v>
      </c>
      <c r="AY800" s="23" t="s">
        <v>144</v>
      </c>
      <c r="AZ800" s="53">
        <v>45345</v>
      </c>
      <c r="BA800" s="26">
        <v>45345</v>
      </c>
      <c r="BB800" s="62">
        <v>45648</v>
      </c>
      <c r="BC800" s="35">
        <f>+Tabla3[[#This Row],[FECHA TERMINACION
(INICIAL)]]-Tabla3[[#This Row],[FECHA INICIO]]</f>
        <v>303</v>
      </c>
      <c r="BD800" s="65">
        <f>+Tabla3[[#This Row],[PLAZO DE EJECUCIÓN EN DÍAS (INICIAL)]]/30</f>
        <v>10.1</v>
      </c>
      <c r="BE800" t="s">
        <v>5621</v>
      </c>
      <c r="BF800" s="29">
        <f>+[1]BD_2!E806</f>
        <v>0</v>
      </c>
      <c r="BG800" s="29">
        <f>[1]BD_2!BA806</f>
        <v>0</v>
      </c>
      <c r="BH800" s="23">
        <f>[1]BD_2!CF806</f>
        <v>0</v>
      </c>
      <c r="BI800" s="23">
        <f>+COUNTIF(Tabla3[[#This Row],[VALOR REDUCIDO]:[TOTAL TIEMPO PRORROGADO EN DÍAS
]],"&lt;&gt;0")</f>
        <v>0</v>
      </c>
      <c r="BJ800" s="23" t="str">
        <f>+[1]BD_2!CG806</f>
        <v>2 NO</v>
      </c>
      <c r="BK800" s="26" t="str">
        <f>[1]BD_2!CL806</f>
        <v>2 NO</v>
      </c>
      <c r="BL800" s="23" t="s">
        <v>98</v>
      </c>
      <c r="BM800">
        <f t="shared" si="64"/>
        <v>303</v>
      </c>
      <c r="BN800" s="36">
        <f t="shared" si="65"/>
        <v>45345</v>
      </c>
      <c r="BO800" s="36">
        <f t="shared" si="66"/>
        <v>45648</v>
      </c>
      <c r="BP800" s="37" t="e">
        <f>IF(((#REF!-$BN800)/($BO800-$BN800))&gt;=100%,100%,((#REF!-$BN800)/($BO800-$BN800)))</f>
        <v>#REF!</v>
      </c>
      <c r="BQ800" s="29">
        <f t="shared" si="62"/>
        <v>33580000</v>
      </c>
      <c r="BR800" s="23" t="e">
        <f>+IF(BK800="1 SI","FINALIZADO",IF($BO800&lt;=#REF!,"FINALIZADO","EJECUCIÓN"))</f>
        <v>#REF!</v>
      </c>
      <c r="BS800" s="23">
        <v>33580000</v>
      </c>
      <c r="BT800" s="23">
        <f>+Tabla3[[#This Row],[VALOR TOTAL DE CONTRATO (ANTES DE LIQUIDACIÓN - LIBERACIÓN DE SALDOS)]]-Tabla3[[#This Row],[RECURSO TOTALES DESEMBOLSADOS]]</f>
        <v>0</v>
      </c>
      <c r="BU800" s="66"/>
      <c r="BW800" s="23" t="s">
        <v>98</v>
      </c>
      <c r="BX800" s="23" t="str">
        <f t="shared" si="63"/>
        <v>febrero</v>
      </c>
      <c r="BY800" s="23" t="s">
        <v>113</v>
      </c>
      <c r="BZ800" s="23" t="s">
        <v>113</v>
      </c>
      <c r="CA800" s="23" t="s">
        <v>113</v>
      </c>
      <c r="CB800" t="s">
        <v>117</v>
      </c>
      <c r="CC800" t="s">
        <v>118</v>
      </c>
    </row>
    <row r="801" spans="1:81" x14ac:dyDescent="0.25">
      <c r="A801" s="23">
        <v>2024</v>
      </c>
      <c r="B801" s="25">
        <v>760</v>
      </c>
      <c r="C801" s="23" t="s">
        <v>87</v>
      </c>
      <c r="D801" t="s">
        <v>88</v>
      </c>
      <c r="E801" t="s">
        <v>89</v>
      </c>
      <c r="F801" t="s">
        <v>90</v>
      </c>
      <c r="G801" t="s">
        <v>91</v>
      </c>
      <c r="H801" s="23" t="s">
        <v>92</v>
      </c>
      <c r="I801" s="23" t="s">
        <v>119</v>
      </c>
      <c r="J801" t="s">
        <v>5622</v>
      </c>
      <c r="K801" s="23" t="s">
        <v>95</v>
      </c>
      <c r="L801" s="20" t="s">
        <v>515</v>
      </c>
      <c r="M801" s="28" t="s">
        <v>5623</v>
      </c>
      <c r="N801" s="23"/>
      <c r="O801" s="23" t="s">
        <v>98</v>
      </c>
      <c r="P801" s="20" t="s">
        <v>2785</v>
      </c>
      <c r="Q801" s="20" t="s">
        <v>100</v>
      </c>
      <c r="R801" t="s">
        <v>5624</v>
      </c>
      <c r="S801" t="s">
        <v>5625</v>
      </c>
      <c r="T801" t="s">
        <v>5626</v>
      </c>
      <c r="U801" s="29">
        <v>55620000</v>
      </c>
      <c r="V801" s="29">
        <v>55620000</v>
      </c>
      <c r="W801" s="60">
        <v>6180000</v>
      </c>
      <c r="X801" s="60">
        <v>0</v>
      </c>
      <c r="Y801" s="23" t="s">
        <v>104</v>
      </c>
      <c r="Z801" t="s">
        <v>98</v>
      </c>
      <c r="AA801" t="s">
        <v>105</v>
      </c>
      <c r="AB801" s="30">
        <f>+Tabla3[[#This Row],[VALOR DEL CONTRATO
(EN NUMEROS)]]-Tabla3[[#This Row],[VALOR RECURSOS (MADS/FONAM)]]</f>
        <v>0</v>
      </c>
      <c r="AC801" s="30"/>
      <c r="AD801" s="30"/>
      <c r="AE801" s="24">
        <v>3324</v>
      </c>
      <c r="AF801" s="61">
        <v>45294</v>
      </c>
      <c r="AG801">
        <v>128624</v>
      </c>
      <c r="AH801" s="53">
        <v>45350</v>
      </c>
      <c r="AI801" s="32" t="s">
        <v>106</v>
      </c>
      <c r="AJ801" t="s">
        <v>958</v>
      </c>
      <c r="AK801" s="33"/>
      <c r="AL801" t="s">
        <v>98</v>
      </c>
      <c r="AM801" s="26">
        <v>45349</v>
      </c>
      <c r="AN801" s="23" t="s">
        <v>108</v>
      </c>
      <c r="AO801" s="23" t="s">
        <v>1829</v>
      </c>
      <c r="AP801" t="s">
        <v>109</v>
      </c>
      <c r="AQ801" t="s">
        <v>959</v>
      </c>
      <c r="AR801" t="s">
        <v>1830</v>
      </c>
      <c r="AS801" t="s">
        <v>100</v>
      </c>
      <c r="AT801" s="23">
        <v>80111600</v>
      </c>
      <c r="AU801" s="20" t="s">
        <v>5627</v>
      </c>
      <c r="AV801" s="23" t="s">
        <v>113</v>
      </c>
      <c r="AW801" s="20" t="s">
        <v>114</v>
      </c>
      <c r="AX801" s="53">
        <v>45349</v>
      </c>
      <c r="AY801" s="23" t="s">
        <v>144</v>
      </c>
      <c r="AZ801" s="53">
        <v>45349</v>
      </c>
      <c r="BA801" s="26">
        <v>45350</v>
      </c>
      <c r="BB801" s="62">
        <v>45623</v>
      </c>
      <c r="BC801" s="35">
        <f>+Tabla3[[#This Row],[FECHA TERMINACION
(INICIAL)]]-Tabla3[[#This Row],[FECHA INICIO]]</f>
        <v>273</v>
      </c>
      <c r="BD801" s="65">
        <f>+Tabla3[[#This Row],[PLAZO DE EJECUCIÓN EN DÍAS (INICIAL)]]/30</f>
        <v>9.1</v>
      </c>
      <c r="BE801" t="s">
        <v>5628</v>
      </c>
      <c r="BF801" s="29">
        <f>+[1]BD_2!E807</f>
        <v>0</v>
      </c>
      <c r="BG801" s="29">
        <f>[1]BD_2!BA807</f>
        <v>6798000</v>
      </c>
      <c r="BH801" s="23">
        <f>[1]BD_2!CF807</f>
        <v>33</v>
      </c>
      <c r="BI801" s="23">
        <f>+COUNTIF(Tabla3[[#This Row],[VALOR REDUCIDO]:[TOTAL TIEMPO PRORROGADO EN DÍAS
]],"&lt;&gt;0")</f>
        <v>2</v>
      </c>
      <c r="BJ801" s="23" t="str">
        <f>+[1]BD_2!CG807</f>
        <v>2 NO</v>
      </c>
      <c r="BK801" s="26" t="str">
        <f>[1]BD_2!CL807</f>
        <v>2 NO</v>
      </c>
      <c r="BL801" s="23" t="s">
        <v>98</v>
      </c>
      <c r="BM801">
        <f t="shared" si="64"/>
        <v>306</v>
      </c>
      <c r="BN801" s="36">
        <f t="shared" si="65"/>
        <v>45350</v>
      </c>
      <c r="BO801" s="36">
        <f t="shared" si="66"/>
        <v>45656</v>
      </c>
      <c r="BP801" s="37" t="e">
        <f>IF(((#REF!-$BN801)/($BO801-$BN801))&gt;=100%,100%,((#REF!-$BN801)/($BO801-$BN801)))</f>
        <v>#REF!</v>
      </c>
      <c r="BQ801" s="29">
        <f t="shared" si="62"/>
        <v>62418000</v>
      </c>
      <c r="BR801" s="23" t="e">
        <f>+IF(BK801="1 SI","FINALIZADO",IF($BO801&lt;=#REF!,"FINALIZADO","EJECUCIÓN"))</f>
        <v>#REF!</v>
      </c>
      <c r="BS801" s="23">
        <v>62418000</v>
      </c>
      <c r="BT801" s="23">
        <f>+Tabla3[[#This Row],[VALOR TOTAL DE CONTRATO (ANTES DE LIQUIDACIÓN - LIBERACIÓN DE SALDOS)]]-Tabla3[[#This Row],[RECURSO TOTALES DESEMBOLSADOS]]</f>
        <v>0</v>
      </c>
      <c r="BU801" s="66"/>
      <c r="BW801" s="23" t="s">
        <v>98</v>
      </c>
      <c r="BX801" s="23" t="str">
        <f t="shared" si="63"/>
        <v>febrero</v>
      </c>
      <c r="BY801" s="23" t="s">
        <v>113</v>
      </c>
      <c r="BZ801" s="23" t="s">
        <v>113</v>
      </c>
      <c r="CA801" s="23" t="s">
        <v>113</v>
      </c>
      <c r="CB801" t="s">
        <v>117</v>
      </c>
      <c r="CC801" t="s">
        <v>118</v>
      </c>
    </row>
    <row r="802" spans="1:81" x14ac:dyDescent="0.25">
      <c r="A802" s="23">
        <v>2024</v>
      </c>
      <c r="B802" s="25">
        <v>761</v>
      </c>
      <c r="C802" s="23" t="s">
        <v>87</v>
      </c>
      <c r="D802" t="s">
        <v>88</v>
      </c>
      <c r="E802" t="s">
        <v>89</v>
      </c>
      <c r="F802" t="s">
        <v>90</v>
      </c>
      <c r="G802" t="s">
        <v>91</v>
      </c>
      <c r="H802" s="23" t="s">
        <v>92</v>
      </c>
      <c r="I802" s="23" t="s">
        <v>119</v>
      </c>
      <c r="J802" t="s">
        <v>5629</v>
      </c>
      <c r="K802" s="23" t="s">
        <v>95</v>
      </c>
      <c r="L802" s="20" t="s">
        <v>5630</v>
      </c>
      <c r="M802" s="28" t="s">
        <v>5631</v>
      </c>
      <c r="N802" s="23"/>
      <c r="O802" s="23" t="s">
        <v>98</v>
      </c>
      <c r="P802" s="20" t="s">
        <v>2785</v>
      </c>
      <c r="Q802" s="20" t="s">
        <v>100</v>
      </c>
      <c r="R802" t="s">
        <v>5632</v>
      </c>
      <c r="S802" t="s">
        <v>5633</v>
      </c>
      <c r="T802" t="s">
        <v>5634</v>
      </c>
      <c r="U802" s="29">
        <v>49131000</v>
      </c>
      <c r="V802" s="29">
        <v>49131000</v>
      </c>
      <c r="W802" s="60">
        <v>5459000</v>
      </c>
      <c r="X802" s="60">
        <v>0</v>
      </c>
      <c r="Y802" s="23" t="s">
        <v>104</v>
      </c>
      <c r="Z802" t="s">
        <v>98</v>
      </c>
      <c r="AA802" t="s">
        <v>105</v>
      </c>
      <c r="AB802" s="30">
        <f>+Tabla3[[#This Row],[VALOR DEL CONTRATO
(EN NUMEROS)]]-Tabla3[[#This Row],[VALOR RECURSOS (MADS/FONAM)]]</f>
        <v>0</v>
      </c>
      <c r="AC802" s="30"/>
      <c r="AD802" s="30"/>
      <c r="AE802" s="24">
        <v>3324</v>
      </c>
      <c r="AF802" s="61">
        <v>45294</v>
      </c>
      <c r="AG802">
        <v>128124</v>
      </c>
      <c r="AH802" s="53">
        <v>45350</v>
      </c>
      <c r="AI802" s="32" t="s">
        <v>106</v>
      </c>
      <c r="AJ802" t="s">
        <v>958</v>
      </c>
      <c r="AK802" s="33"/>
      <c r="AL802" t="s">
        <v>98</v>
      </c>
      <c r="AM802" s="26">
        <v>45349</v>
      </c>
      <c r="AN802" s="23" t="s">
        <v>108</v>
      </c>
      <c r="AO802" s="23" t="s">
        <v>1829</v>
      </c>
      <c r="AP802" t="s">
        <v>109</v>
      </c>
      <c r="AQ802" t="s">
        <v>959</v>
      </c>
      <c r="AR802" t="s">
        <v>1830</v>
      </c>
      <c r="AS802" t="s">
        <v>100</v>
      </c>
      <c r="AT802" s="23">
        <v>80111600</v>
      </c>
      <c r="AU802" s="20" t="s">
        <v>5635</v>
      </c>
      <c r="AV802" s="23" t="s">
        <v>113</v>
      </c>
      <c r="AW802" s="20" t="s">
        <v>114</v>
      </c>
      <c r="AX802" s="53">
        <v>45349</v>
      </c>
      <c r="AY802" s="23" t="s">
        <v>144</v>
      </c>
      <c r="AZ802" s="53">
        <v>45349</v>
      </c>
      <c r="BA802" s="26">
        <v>45351</v>
      </c>
      <c r="BB802" s="62">
        <v>45624</v>
      </c>
      <c r="BC802" s="35">
        <f>+Tabla3[[#This Row],[FECHA TERMINACION
(INICIAL)]]-Tabla3[[#This Row],[FECHA INICIO]]</f>
        <v>273</v>
      </c>
      <c r="BD802" s="65">
        <f>+Tabla3[[#This Row],[PLAZO DE EJECUCIÓN EN DÍAS (INICIAL)]]/30</f>
        <v>9.1</v>
      </c>
      <c r="BE802" t="s">
        <v>5628</v>
      </c>
      <c r="BF802" s="29">
        <f>+[1]BD_2!E808</f>
        <v>0</v>
      </c>
      <c r="BG802" s="29">
        <f>[1]BD_2!BA808</f>
        <v>5822933</v>
      </c>
      <c r="BH802" s="23">
        <f>[1]BD_2!CF808</f>
        <v>32</v>
      </c>
      <c r="BI802" s="23">
        <f>+COUNTIF(Tabla3[[#This Row],[VALOR REDUCIDO]:[TOTAL TIEMPO PRORROGADO EN DÍAS
]],"&lt;&gt;0")</f>
        <v>2</v>
      </c>
      <c r="BJ802" s="23" t="str">
        <f>+[1]BD_2!CG808</f>
        <v>2 NO</v>
      </c>
      <c r="BK802" s="26" t="str">
        <f>[1]BD_2!CL808</f>
        <v>2 NO</v>
      </c>
      <c r="BL802" s="23" t="s">
        <v>98</v>
      </c>
      <c r="BM802">
        <f t="shared" si="64"/>
        <v>305</v>
      </c>
      <c r="BN802" s="36">
        <f t="shared" si="65"/>
        <v>45351</v>
      </c>
      <c r="BO802" s="36">
        <f t="shared" si="66"/>
        <v>45656</v>
      </c>
      <c r="BP802" s="37" t="e">
        <f>IF(((#REF!-$BN802)/($BO802-$BN802))&gt;=100%,100%,((#REF!-$BN802)/($BO802-$BN802)))</f>
        <v>#REF!</v>
      </c>
      <c r="BQ802" s="29">
        <f t="shared" si="62"/>
        <v>54953933</v>
      </c>
      <c r="BR802" s="23" t="e">
        <f>+IF(BK802="1 SI","FINALIZADO",IF($BO802&lt;=#REF!,"FINALIZADO","EJECUCIÓN"))</f>
        <v>#REF!</v>
      </c>
      <c r="BS802" s="23">
        <v>54953933</v>
      </c>
      <c r="BT802" s="23">
        <f>+Tabla3[[#This Row],[VALOR TOTAL DE CONTRATO (ANTES DE LIQUIDACIÓN - LIBERACIÓN DE SALDOS)]]-Tabla3[[#This Row],[RECURSO TOTALES DESEMBOLSADOS]]</f>
        <v>0</v>
      </c>
      <c r="BU802" s="66"/>
      <c r="BW802" s="23" t="s">
        <v>98</v>
      </c>
      <c r="BX802" s="23" t="str">
        <f t="shared" si="63"/>
        <v>febrero</v>
      </c>
      <c r="BY802" s="23" t="s">
        <v>113</v>
      </c>
      <c r="BZ802" s="23" t="s">
        <v>113</v>
      </c>
      <c r="CA802" s="23" t="s">
        <v>113</v>
      </c>
      <c r="CB802" t="s">
        <v>117</v>
      </c>
      <c r="CC802" t="s">
        <v>118</v>
      </c>
    </row>
    <row r="803" spans="1:81" x14ac:dyDescent="0.25">
      <c r="A803" s="23">
        <v>2024</v>
      </c>
      <c r="B803" s="25">
        <v>762</v>
      </c>
      <c r="C803" s="23" t="s">
        <v>87</v>
      </c>
      <c r="D803" t="s">
        <v>88</v>
      </c>
      <c r="E803" t="s">
        <v>89</v>
      </c>
      <c r="F803" t="s">
        <v>90</v>
      </c>
      <c r="G803" t="s">
        <v>91</v>
      </c>
      <c r="H803" s="23" t="s">
        <v>92</v>
      </c>
      <c r="I803" s="23" t="s">
        <v>119</v>
      </c>
      <c r="J803" t="s">
        <v>5636</v>
      </c>
      <c r="K803" s="23" t="s">
        <v>95</v>
      </c>
      <c r="L803" s="20" t="s">
        <v>5637</v>
      </c>
      <c r="M803" s="28" t="s">
        <v>3229</v>
      </c>
      <c r="N803" s="23"/>
      <c r="O803" s="23" t="s">
        <v>98</v>
      </c>
      <c r="P803" s="20" t="s">
        <v>1931</v>
      </c>
      <c r="Q803" s="20" t="s">
        <v>1931</v>
      </c>
      <c r="R803" t="s">
        <v>5421</v>
      </c>
      <c r="S803" t="s">
        <v>5422</v>
      </c>
      <c r="T803" t="s">
        <v>5638</v>
      </c>
      <c r="U803" s="29">
        <v>28600000</v>
      </c>
      <c r="V803" s="29">
        <v>28600000</v>
      </c>
      <c r="W803" s="60">
        <v>5200000</v>
      </c>
      <c r="X803" s="60">
        <v>0</v>
      </c>
      <c r="Y803" s="23" t="s">
        <v>104</v>
      </c>
      <c r="Z803" t="s">
        <v>98</v>
      </c>
      <c r="AA803" t="s">
        <v>105</v>
      </c>
      <c r="AB803" s="30">
        <f>+Tabla3[[#This Row],[VALOR DEL CONTRATO
(EN NUMEROS)]]-Tabla3[[#This Row],[VALOR RECURSOS (MADS/FONAM)]]</f>
        <v>0</v>
      </c>
      <c r="AC803" s="30"/>
      <c r="AD803" s="30"/>
      <c r="AE803" s="24">
        <v>9824</v>
      </c>
      <c r="AF803" s="61">
        <v>45306</v>
      </c>
      <c r="AG803">
        <v>127224</v>
      </c>
      <c r="AH803" s="53">
        <v>45350</v>
      </c>
      <c r="AI803" s="32" t="s">
        <v>106</v>
      </c>
      <c r="AJ803" t="s">
        <v>2527</v>
      </c>
      <c r="AK803" s="33"/>
      <c r="AL803" t="s">
        <v>98</v>
      </c>
      <c r="AM803" s="26">
        <v>45345</v>
      </c>
      <c r="AN803" s="23" t="s">
        <v>5424</v>
      </c>
      <c r="AO803" s="23" t="s">
        <v>5425</v>
      </c>
      <c r="AP803" t="s">
        <v>109</v>
      </c>
      <c r="AQ803" t="s">
        <v>1580</v>
      </c>
      <c r="AR803" t="s">
        <v>1581</v>
      </c>
      <c r="AS803" t="s">
        <v>1581</v>
      </c>
      <c r="AT803" s="23">
        <v>80111600</v>
      </c>
      <c r="AU803" s="20" t="s">
        <v>5639</v>
      </c>
      <c r="AV803" s="23" t="s">
        <v>113</v>
      </c>
      <c r="AW803" s="20" t="s">
        <v>114</v>
      </c>
      <c r="AX803" s="53">
        <v>45348</v>
      </c>
      <c r="AY803" s="23" t="s">
        <v>115</v>
      </c>
      <c r="AZ803" s="53">
        <v>45348</v>
      </c>
      <c r="BA803" s="26">
        <v>45350</v>
      </c>
      <c r="BB803" s="62">
        <v>45516</v>
      </c>
      <c r="BC803" s="35">
        <f>+Tabla3[[#This Row],[FECHA TERMINACION
(INICIAL)]]-Tabla3[[#This Row],[FECHA INICIO]]</f>
        <v>166</v>
      </c>
      <c r="BD803" s="65">
        <f>+Tabla3[[#This Row],[PLAZO DE EJECUCIÓN EN DÍAS (INICIAL)]]/30</f>
        <v>5.5333333333333332</v>
      </c>
      <c r="BE803" t="s">
        <v>5640</v>
      </c>
      <c r="BF803" s="29">
        <f>+[1]BD_2!E809</f>
        <v>0</v>
      </c>
      <c r="BG803" s="29">
        <f>[1]BD_2!BA809</f>
        <v>0</v>
      </c>
      <c r="BH803" s="23">
        <f>[1]BD_2!CF809</f>
        <v>0</v>
      </c>
      <c r="BI803" s="23">
        <f>+COUNTIF(Tabla3[[#This Row],[VALOR REDUCIDO]:[TOTAL TIEMPO PRORROGADO EN DÍAS
]],"&lt;&gt;0")</f>
        <v>0</v>
      </c>
      <c r="BJ803" s="23" t="str">
        <f>+[1]BD_2!CG809</f>
        <v>2 NO</v>
      </c>
      <c r="BK803" s="26" t="str">
        <f>[1]BD_2!CL809</f>
        <v>2 NO</v>
      </c>
      <c r="BL803" s="23" t="s">
        <v>98</v>
      </c>
      <c r="BM803">
        <f t="shared" si="64"/>
        <v>166</v>
      </c>
      <c r="BN803" s="36">
        <f t="shared" si="65"/>
        <v>45350</v>
      </c>
      <c r="BO803" s="36">
        <f t="shared" si="66"/>
        <v>45516</v>
      </c>
      <c r="BP803" s="37" t="e">
        <f>IF(((#REF!-$BN803)/($BO803-$BN803))&gt;=100%,100%,((#REF!-$BN803)/($BO803-$BN803)))</f>
        <v>#REF!</v>
      </c>
      <c r="BQ803" s="29">
        <f t="shared" si="62"/>
        <v>28600000</v>
      </c>
      <c r="BR803" s="23" t="e">
        <f>+IF(BK803="1 SI","FINALIZADO",IF($BO803&lt;=#REF!,"FINALIZADO","EJECUCIÓN"))</f>
        <v>#REF!</v>
      </c>
      <c r="BS803" s="23">
        <v>28600000</v>
      </c>
      <c r="BT803" s="23">
        <f>+Tabla3[[#This Row],[VALOR TOTAL DE CONTRATO (ANTES DE LIQUIDACIÓN - LIBERACIÓN DE SALDOS)]]-Tabla3[[#This Row],[RECURSO TOTALES DESEMBOLSADOS]]</f>
        <v>0</v>
      </c>
      <c r="BU803" s="66"/>
      <c r="BW803" s="23" t="s">
        <v>98</v>
      </c>
      <c r="BX803" s="23" t="str">
        <f t="shared" si="63"/>
        <v>febrero</v>
      </c>
      <c r="BY803" s="23" t="s">
        <v>113</v>
      </c>
      <c r="BZ803" s="23" t="s">
        <v>113</v>
      </c>
      <c r="CA803" s="23" t="s">
        <v>113</v>
      </c>
      <c r="CB803" t="s">
        <v>117</v>
      </c>
      <c r="CC803" t="s">
        <v>118</v>
      </c>
    </row>
    <row r="804" spans="1:81" x14ac:dyDescent="0.25">
      <c r="A804" s="23">
        <v>2024</v>
      </c>
      <c r="B804" s="25">
        <v>763</v>
      </c>
      <c r="C804" s="23" t="s">
        <v>87</v>
      </c>
      <c r="D804" t="s">
        <v>88</v>
      </c>
      <c r="E804" t="s">
        <v>89</v>
      </c>
      <c r="F804" t="s">
        <v>90</v>
      </c>
      <c r="G804" t="s">
        <v>91</v>
      </c>
      <c r="H804" s="23" t="s">
        <v>92</v>
      </c>
      <c r="I804" s="23" t="s">
        <v>119</v>
      </c>
      <c r="J804" t="s">
        <v>5641</v>
      </c>
      <c r="K804" s="23" t="s">
        <v>95</v>
      </c>
      <c r="L804" s="20" t="s">
        <v>121</v>
      </c>
      <c r="M804" s="28" t="s">
        <v>5642</v>
      </c>
      <c r="N804" s="23"/>
      <c r="O804" s="23" t="s">
        <v>98</v>
      </c>
      <c r="P804" s="20" t="s">
        <v>693</v>
      </c>
      <c r="Q804" s="20" t="s">
        <v>693</v>
      </c>
      <c r="R804" t="s">
        <v>5643</v>
      </c>
      <c r="S804" t="s">
        <v>5644</v>
      </c>
      <c r="T804" t="s">
        <v>5227</v>
      </c>
      <c r="U804" s="29">
        <v>61000000</v>
      </c>
      <c r="V804" s="29">
        <v>61000000</v>
      </c>
      <c r="W804" s="60">
        <v>6100000</v>
      </c>
      <c r="X804" s="60">
        <v>0</v>
      </c>
      <c r="Y804" s="23" t="s">
        <v>104</v>
      </c>
      <c r="Z804" t="s">
        <v>98</v>
      </c>
      <c r="AA804" t="s">
        <v>105</v>
      </c>
      <c r="AB804" s="30">
        <f>+Tabla3[[#This Row],[VALOR DEL CONTRATO
(EN NUMEROS)]]-Tabla3[[#This Row],[VALOR RECURSOS (MADS/FONAM)]]</f>
        <v>0</v>
      </c>
      <c r="AC804" s="30"/>
      <c r="AD804" s="30"/>
      <c r="AE804" s="24">
        <v>2624</v>
      </c>
      <c r="AF804" s="61">
        <v>45294</v>
      </c>
      <c r="AG804">
        <v>120324</v>
      </c>
      <c r="AH804" s="53">
        <v>45348</v>
      </c>
      <c r="AI804" s="32" t="s">
        <v>106</v>
      </c>
      <c r="AJ804" t="s">
        <v>2030</v>
      </c>
      <c r="AK804" s="33"/>
      <c r="AL804" t="s">
        <v>98</v>
      </c>
      <c r="AM804" s="26">
        <v>45344</v>
      </c>
      <c r="AN804" s="23" t="s">
        <v>108</v>
      </c>
      <c r="AO804" s="23" t="s">
        <v>108</v>
      </c>
      <c r="AP804" t="s">
        <v>109</v>
      </c>
      <c r="AQ804" t="s">
        <v>2325</v>
      </c>
      <c r="AR804" t="s">
        <v>2326</v>
      </c>
      <c r="AS804" t="s">
        <v>700</v>
      </c>
      <c r="AT804" s="23">
        <v>80111600</v>
      </c>
      <c r="AU804" s="41" t="s">
        <v>5645</v>
      </c>
      <c r="AV804" s="23" t="s">
        <v>113</v>
      </c>
      <c r="AW804" s="20" t="s">
        <v>114</v>
      </c>
      <c r="AX804" s="26">
        <v>45345</v>
      </c>
      <c r="AY804" s="20" t="s">
        <v>115</v>
      </c>
      <c r="AZ804" s="26">
        <v>45345</v>
      </c>
      <c r="BA804" s="26">
        <v>45348</v>
      </c>
      <c r="BB804" s="62">
        <v>45651</v>
      </c>
      <c r="BC804" s="35">
        <f>+Tabla3[[#This Row],[FECHA TERMINACION
(INICIAL)]]-Tabla3[[#This Row],[FECHA INICIO]]</f>
        <v>303</v>
      </c>
      <c r="BD804" s="65">
        <f>+Tabla3[[#This Row],[PLAZO DE EJECUCIÓN EN DÍAS (INICIAL)]]/30</f>
        <v>10.1</v>
      </c>
      <c r="BE804" t="s">
        <v>4975</v>
      </c>
      <c r="BF804" s="29">
        <f>+[1]BD_2!E810</f>
        <v>0</v>
      </c>
      <c r="BG804" s="29">
        <f>[1]BD_2!BA810</f>
        <v>0</v>
      </c>
      <c r="BH804" s="23">
        <f>[1]BD_2!CF810</f>
        <v>0</v>
      </c>
      <c r="BI804" s="23">
        <f>+COUNTIF(Tabla3[[#This Row],[VALOR REDUCIDO]:[TOTAL TIEMPO PRORROGADO EN DÍAS
]],"&lt;&gt;0")</f>
        <v>0</v>
      </c>
      <c r="BJ804" s="23" t="str">
        <f>+[1]BD_2!CG810</f>
        <v>2 NO</v>
      </c>
      <c r="BK804" s="26" t="str">
        <f>[1]BD_2!CL810</f>
        <v>2 NO</v>
      </c>
      <c r="BL804" s="23" t="s">
        <v>98</v>
      </c>
      <c r="BM804">
        <f t="shared" si="64"/>
        <v>303</v>
      </c>
      <c r="BN804" s="36">
        <f t="shared" si="65"/>
        <v>45348</v>
      </c>
      <c r="BO804" s="36">
        <f t="shared" si="66"/>
        <v>45651</v>
      </c>
      <c r="BP804" s="37" t="e">
        <f>IF(((#REF!-$BN804)/($BO804-$BN804))&gt;=100%,100%,((#REF!-$BN804)/($BO804-$BN804)))</f>
        <v>#REF!</v>
      </c>
      <c r="BQ804" s="29">
        <f t="shared" si="62"/>
        <v>61000000</v>
      </c>
      <c r="BR804" s="23" t="e">
        <f>+IF(BK804="1 SI","FINALIZADO",IF($BO804&lt;=#REF!,"FINALIZADO","EJECUCIÓN"))</f>
        <v>#REF!</v>
      </c>
      <c r="BS804" s="23">
        <v>61000000</v>
      </c>
      <c r="BT804" s="23">
        <f>+Tabla3[[#This Row],[VALOR TOTAL DE CONTRATO (ANTES DE LIQUIDACIÓN - LIBERACIÓN DE SALDOS)]]-Tabla3[[#This Row],[RECURSO TOTALES DESEMBOLSADOS]]</f>
        <v>0</v>
      </c>
      <c r="BU804" s="66"/>
      <c r="BW804" s="23" t="s">
        <v>98</v>
      </c>
      <c r="BX804" s="23" t="str">
        <f t="shared" si="63"/>
        <v>febrero</v>
      </c>
      <c r="BY804" s="23" t="s">
        <v>113</v>
      </c>
      <c r="BZ804" s="23" t="s">
        <v>113</v>
      </c>
      <c r="CA804" s="23" t="s">
        <v>113</v>
      </c>
      <c r="CB804" t="s">
        <v>117</v>
      </c>
      <c r="CC804" t="s">
        <v>118</v>
      </c>
    </row>
    <row r="805" spans="1:81" x14ac:dyDescent="0.25">
      <c r="A805" s="23">
        <v>2024</v>
      </c>
      <c r="B805" s="25">
        <v>764</v>
      </c>
      <c r="C805" s="23" t="s">
        <v>87</v>
      </c>
      <c r="D805" t="s">
        <v>88</v>
      </c>
      <c r="E805" t="s">
        <v>89</v>
      </c>
      <c r="F805" t="s">
        <v>90</v>
      </c>
      <c r="G805" t="s">
        <v>91</v>
      </c>
      <c r="H805" s="23" t="s">
        <v>92</v>
      </c>
      <c r="I805" s="23" t="s">
        <v>119</v>
      </c>
      <c r="J805" t="s">
        <v>5646</v>
      </c>
      <c r="K805" s="23" t="s">
        <v>95</v>
      </c>
      <c r="L805" s="20" t="s">
        <v>1550</v>
      </c>
      <c r="M805" s="28" t="s">
        <v>5647</v>
      </c>
      <c r="N805" s="23"/>
      <c r="O805" s="23" t="s">
        <v>98</v>
      </c>
      <c r="P805" s="20" t="s">
        <v>693</v>
      </c>
      <c r="Q805" s="20" t="s">
        <v>693</v>
      </c>
      <c r="R805" t="s">
        <v>5648</v>
      </c>
      <c r="S805" t="s">
        <v>5649</v>
      </c>
      <c r="T805" t="s">
        <v>5326</v>
      </c>
      <c r="U805" s="29">
        <v>55000000</v>
      </c>
      <c r="V805" s="29">
        <v>55000000</v>
      </c>
      <c r="W805" s="60">
        <v>5500000</v>
      </c>
      <c r="X805" s="60">
        <v>0</v>
      </c>
      <c r="Y805" s="23" t="s">
        <v>104</v>
      </c>
      <c r="Z805" t="s">
        <v>98</v>
      </c>
      <c r="AA805" t="s">
        <v>105</v>
      </c>
      <c r="AB805" s="30">
        <f>+Tabla3[[#This Row],[VALOR DEL CONTRATO
(EN NUMEROS)]]-Tabla3[[#This Row],[VALOR RECURSOS (MADS/FONAM)]]</f>
        <v>0</v>
      </c>
      <c r="AC805" s="30"/>
      <c r="AD805" s="30"/>
      <c r="AE805" s="24">
        <v>3524</v>
      </c>
      <c r="AF805" s="61">
        <v>45294</v>
      </c>
      <c r="AG805">
        <v>134524</v>
      </c>
      <c r="AH805" s="53">
        <v>45355</v>
      </c>
      <c r="AI805" s="32" t="s">
        <v>106</v>
      </c>
      <c r="AJ805" t="s">
        <v>697</v>
      </c>
      <c r="AK805" s="33"/>
      <c r="AL805" t="s">
        <v>98</v>
      </c>
      <c r="AM805" s="26">
        <v>45349</v>
      </c>
      <c r="AN805" s="23" t="s">
        <v>108</v>
      </c>
      <c r="AO805" s="23" t="s">
        <v>108</v>
      </c>
      <c r="AP805" t="s">
        <v>109</v>
      </c>
      <c r="AQ805" t="s">
        <v>698</v>
      </c>
      <c r="AR805" t="s">
        <v>699</v>
      </c>
      <c r="AS805" t="s">
        <v>700</v>
      </c>
      <c r="AT805" s="23">
        <v>80111600</v>
      </c>
      <c r="AU805" s="20" t="s">
        <v>5650</v>
      </c>
      <c r="AV805" s="23" t="s">
        <v>113</v>
      </c>
      <c r="AW805" s="20" t="s">
        <v>114</v>
      </c>
      <c r="AX805" s="53">
        <v>45350</v>
      </c>
      <c r="AY805" s="23" t="s">
        <v>115</v>
      </c>
      <c r="AZ805" s="53">
        <v>45350</v>
      </c>
      <c r="BA805" s="26">
        <v>45355</v>
      </c>
      <c r="BB805" s="62">
        <v>45656</v>
      </c>
      <c r="BC805" s="35">
        <f>+Tabla3[[#This Row],[FECHA TERMINACION
(INICIAL)]]-Tabla3[[#This Row],[FECHA INICIO]]</f>
        <v>301</v>
      </c>
      <c r="BD805" s="65">
        <f>+Tabla3[[#This Row],[PLAZO DE EJECUCIÓN EN DÍAS (INICIAL)]]/30</f>
        <v>10.033333333333333</v>
      </c>
      <c r="BE805" t="s">
        <v>4780</v>
      </c>
      <c r="BF805" s="29">
        <f>+[1]BD_2!E811</f>
        <v>0</v>
      </c>
      <c r="BG805" s="29">
        <f>[1]BD_2!BA811</f>
        <v>0</v>
      </c>
      <c r="BH805" s="23">
        <f>[1]BD_2!CF811</f>
        <v>0</v>
      </c>
      <c r="BI805" s="23">
        <f>+COUNTIF(Tabla3[[#This Row],[VALOR REDUCIDO]:[TOTAL TIEMPO PRORROGADO EN DÍAS
]],"&lt;&gt;0")</f>
        <v>0</v>
      </c>
      <c r="BJ805" s="23" t="str">
        <f>+[1]BD_2!CG811</f>
        <v>2 NO</v>
      </c>
      <c r="BK805" s="26" t="str">
        <f>[1]BD_2!CL811</f>
        <v>2 NO</v>
      </c>
      <c r="BL805" s="23" t="s">
        <v>98</v>
      </c>
      <c r="BM805">
        <f t="shared" si="64"/>
        <v>301</v>
      </c>
      <c r="BN805" s="36">
        <f t="shared" si="65"/>
        <v>45355</v>
      </c>
      <c r="BO805" s="36">
        <f t="shared" si="66"/>
        <v>45656</v>
      </c>
      <c r="BP805" s="37" t="e">
        <f>IF(((#REF!-$BN805)/($BO805-$BN805))&gt;=100%,100%,((#REF!-$BN805)/($BO805-$BN805)))</f>
        <v>#REF!</v>
      </c>
      <c r="BQ805" s="29">
        <f t="shared" si="62"/>
        <v>55000000</v>
      </c>
      <c r="BR805" s="23" t="e">
        <f>+IF(BK805="1 SI","FINALIZADO",IF($BO805&lt;=#REF!,"FINALIZADO","EJECUCIÓN"))</f>
        <v>#REF!</v>
      </c>
      <c r="BS805" s="23">
        <v>54450000</v>
      </c>
      <c r="BT805" s="23">
        <f>+Tabla3[[#This Row],[VALOR TOTAL DE CONTRATO (ANTES DE LIQUIDACIÓN - LIBERACIÓN DE SALDOS)]]-Tabla3[[#This Row],[RECURSO TOTALES DESEMBOLSADOS]]</f>
        <v>550000</v>
      </c>
      <c r="BU805" s="66"/>
      <c r="BW805" s="23" t="s">
        <v>98</v>
      </c>
      <c r="BX805" s="23" t="str">
        <f t="shared" si="63"/>
        <v>febrero</v>
      </c>
      <c r="BY805" s="23" t="s">
        <v>113</v>
      </c>
      <c r="BZ805" s="23" t="s">
        <v>113</v>
      </c>
      <c r="CA805" s="23" t="s">
        <v>113</v>
      </c>
      <c r="CB805" t="s">
        <v>117</v>
      </c>
      <c r="CC805" t="s">
        <v>118</v>
      </c>
    </row>
    <row r="806" spans="1:81" x14ac:dyDescent="0.25">
      <c r="A806" s="23">
        <v>2024</v>
      </c>
      <c r="B806" s="25">
        <v>765</v>
      </c>
      <c r="C806" s="23" t="s">
        <v>87</v>
      </c>
      <c r="D806" t="s">
        <v>88</v>
      </c>
      <c r="E806" t="s">
        <v>89</v>
      </c>
      <c r="F806" t="s">
        <v>90</v>
      </c>
      <c r="G806" t="s">
        <v>91</v>
      </c>
      <c r="H806" s="23" t="s">
        <v>92</v>
      </c>
      <c r="I806" s="23" t="s">
        <v>119</v>
      </c>
      <c r="J806" t="s">
        <v>5651</v>
      </c>
      <c r="K806" s="23" t="s">
        <v>95</v>
      </c>
      <c r="L806" s="20" t="s">
        <v>1824</v>
      </c>
      <c r="M806" s="28" t="s">
        <v>5652</v>
      </c>
      <c r="N806" s="23"/>
      <c r="O806" s="23" t="s">
        <v>98</v>
      </c>
      <c r="P806" s="20" t="s">
        <v>693</v>
      </c>
      <c r="Q806" s="20" t="s">
        <v>693</v>
      </c>
      <c r="R806" t="s">
        <v>5653</v>
      </c>
      <c r="S806" t="s">
        <v>5654</v>
      </c>
      <c r="T806" t="s">
        <v>5655</v>
      </c>
      <c r="U806" s="29">
        <v>70000000</v>
      </c>
      <c r="V806" s="29">
        <v>70000000</v>
      </c>
      <c r="W806" s="60">
        <v>7000000</v>
      </c>
      <c r="X806" s="60">
        <v>0</v>
      </c>
      <c r="Y806" s="23" t="s">
        <v>104</v>
      </c>
      <c r="Z806" t="s">
        <v>98</v>
      </c>
      <c r="AA806" t="s">
        <v>105</v>
      </c>
      <c r="AB806" s="30">
        <f>+Tabla3[[#This Row],[VALOR DEL CONTRATO
(EN NUMEROS)]]-Tabla3[[#This Row],[VALOR RECURSOS (MADS/FONAM)]]</f>
        <v>0</v>
      </c>
      <c r="AC806" s="30"/>
      <c r="AD806" s="30"/>
      <c r="AE806" s="24">
        <v>3524</v>
      </c>
      <c r="AF806" s="61">
        <v>45294</v>
      </c>
      <c r="AG806">
        <v>127924</v>
      </c>
      <c r="AH806" s="53">
        <v>45350</v>
      </c>
      <c r="AI806" s="32" t="s">
        <v>106</v>
      </c>
      <c r="AJ806" t="s">
        <v>697</v>
      </c>
      <c r="AK806" s="33"/>
      <c r="AL806" t="s">
        <v>98</v>
      </c>
      <c r="AM806" s="26">
        <v>45348</v>
      </c>
      <c r="AN806" s="23" t="s">
        <v>108</v>
      </c>
      <c r="AO806" s="23" t="s">
        <v>108</v>
      </c>
      <c r="AP806" t="s">
        <v>109</v>
      </c>
      <c r="AQ806" t="s">
        <v>698</v>
      </c>
      <c r="AR806" t="s">
        <v>699</v>
      </c>
      <c r="AS806" t="s">
        <v>700</v>
      </c>
      <c r="AT806" s="23">
        <v>80111600</v>
      </c>
      <c r="AU806" s="20" t="s">
        <v>5656</v>
      </c>
      <c r="AV806" s="23" t="s">
        <v>113</v>
      </c>
      <c r="AW806" s="20" t="s">
        <v>114</v>
      </c>
      <c r="AX806" s="53">
        <v>45348</v>
      </c>
      <c r="AY806" s="23" t="s">
        <v>115</v>
      </c>
      <c r="AZ806" s="53">
        <v>45348</v>
      </c>
      <c r="BA806" s="26">
        <v>45350</v>
      </c>
      <c r="BB806" s="62">
        <v>45653</v>
      </c>
      <c r="BC806" s="35">
        <f>+Tabla3[[#This Row],[FECHA TERMINACION
(INICIAL)]]-Tabla3[[#This Row],[FECHA INICIO]]</f>
        <v>303</v>
      </c>
      <c r="BD806" s="65">
        <f>+Tabla3[[#This Row],[PLAZO DE EJECUCIÓN EN DÍAS (INICIAL)]]/30</f>
        <v>10.1</v>
      </c>
      <c r="BE806" t="s">
        <v>4780</v>
      </c>
      <c r="BF806" s="29">
        <f>+[1]BD_2!E812</f>
        <v>0</v>
      </c>
      <c r="BG806" s="29">
        <f>[1]BD_2!BA812</f>
        <v>0</v>
      </c>
      <c r="BH806" s="23">
        <f>[1]BD_2!CF812</f>
        <v>0</v>
      </c>
      <c r="BI806" s="23">
        <f>+COUNTIF(Tabla3[[#This Row],[VALOR REDUCIDO]:[TOTAL TIEMPO PRORROGADO EN DÍAS
]],"&lt;&gt;0")</f>
        <v>0</v>
      </c>
      <c r="BJ806" s="23" t="str">
        <f>+[1]BD_2!CG812</f>
        <v>2 NO</v>
      </c>
      <c r="BK806" s="26" t="str">
        <f>[1]BD_2!CL812</f>
        <v>2 NO</v>
      </c>
      <c r="BL806" s="23" t="s">
        <v>98</v>
      </c>
      <c r="BM806">
        <f t="shared" si="64"/>
        <v>303</v>
      </c>
      <c r="BN806" s="36">
        <f t="shared" si="65"/>
        <v>45350</v>
      </c>
      <c r="BO806" s="36">
        <f t="shared" si="66"/>
        <v>45653</v>
      </c>
      <c r="BP806" s="37" t="e">
        <f>IF(((#REF!-$BN806)/($BO806-$BN806))&gt;=100%,100%,((#REF!-$BN806)/($BO806-$BN806)))</f>
        <v>#REF!</v>
      </c>
      <c r="BQ806" s="29">
        <f t="shared" si="62"/>
        <v>70000000</v>
      </c>
      <c r="BR806" s="23" t="e">
        <f>+IF(BK806="1 SI","FINALIZADO",IF($BO806&lt;=#REF!,"FINALIZADO","EJECUCIÓN"))</f>
        <v>#REF!</v>
      </c>
      <c r="BS806" s="23">
        <v>70000000</v>
      </c>
      <c r="BT806" s="23">
        <f>+Tabla3[[#This Row],[VALOR TOTAL DE CONTRATO (ANTES DE LIQUIDACIÓN - LIBERACIÓN DE SALDOS)]]-Tabla3[[#This Row],[RECURSO TOTALES DESEMBOLSADOS]]</f>
        <v>0</v>
      </c>
      <c r="BU806" s="66"/>
      <c r="BW806" s="23" t="s">
        <v>98</v>
      </c>
      <c r="BX806" s="23" t="str">
        <f t="shared" si="63"/>
        <v>febrero</v>
      </c>
      <c r="BY806" s="23" t="s">
        <v>113</v>
      </c>
      <c r="BZ806" s="23" t="s">
        <v>113</v>
      </c>
      <c r="CA806" s="23" t="s">
        <v>113</v>
      </c>
      <c r="CB806" t="s">
        <v>117</v>
      </c>
      <c r="CC806" t="s">
        <v>118</v>
      </c>
    </row>
    <row r="807" spans="1:81" x14ac:dyDescent="0.25">
      <c r="A807" s="23">
        <v>2024</v>
      </c>
      <c r="B807" s="25">
        <v>766</v>
      </c>
      <c r="C807" s="23" t="s">
        <v>87</v>
      </c>
      <c r="D807" t="s">
        <v>88</v>
      </c>
      <c r="E807" t="s">
        <v>89</v>
      </c>
      <c r="F807" t="s">
        <v>90</v>
      </c>
      <c r="G807" t="s">
        <v>91</v>
      </c>
      <c r="H807" s="23" t="s">
        <v>92</v>
      </c>
      <c r="I807" s="23" t="s">
        <v>93</v>
      </c>
      <c r="J807" t="s">
        <v>5657</v>
      </c>
      <c r="K807" s="23" t="s">
        <v>95</v>
      </c>
      <c r="L807" s="20" t="s">
        <v>96</v>
      </c>
      <c r="M807" s="28" t="s">
        <v>5658</v>
      </c>
      <c r="N807" s="23"/>
      <c r="O807" s="23" t="s">
        <v>98</v>
      </c>
      <c r="P807" s="20" t="s">
        <v>538</v>
      </c>
      <c r="Q807" s="20" t="s">
        <v>538</v>
      </c>
      <c r="R807" t="s">
        <v>5659</v>
      </c>
      <c r="S807" t="s">
        <v>5660</v>
      </c>
      <c r="T807" t="s">
        <v>5661</v>
      </c>
      <c r="U807" s="29">
        <v>33835500</v>
      </c>
      <c r="V807" s="29">
        <v>33835500</v>
      </c>
      <c r="W807" s="60">
        <v>3759500</v>
      </c>
      <c r="X807" s="60">
        <v>0</v>
      </c>
      <c r="Y807" s="23" t="s">
        <v>104</v>
      </c>
      <c r="Z807" t="s">
        <v>98</v>
      </c>
      <c r="AA807" t="s">
        <v>105</v>
      </c>
      <c r="AB807" s="30">
        <f>+Tabla3[[#This Row],[VALOR DEL CONTRATO
(EN NUMEROS)]]-Tabla3[[#This Row],[VALOR RECURSOS (MADS/FONAM)]]</f>
        <v>0</v>
      </c>
      <c r="AC807" s="30"/>
      <c r="AD807" s="30"/>
      <c r="AE807" s="24">
        <v>5224</v>
      </c>
      <c r="AF807" s="61">
        <v>45295</v>
      </c>
      <c r="AG807">
        <v>137824</v>
      </c>
      <c r="AH807" s="53">
        <v>45356</v>
      </c>
      <c r="AI807" s="32" t="s">
        <v>106</v>
      </c>
      <c r="AJ807" t="s">
        <v>543</v>
      </c>
      <c r="AK807" s="33"/>
      <c r="AL807" t="s">
        <v>98</v>
      </c>
      <c r="AM807" s="26">
        <v>45351</v>
      </c>
      <c r="AN807" s="23" t="s">
        <v>108</v>
      </c>
      <c r="AO807" s="23" t="s">
        <v>108</v>
      </c>
      <c r="AP807" t="s">
        <v>109</v>
      </c>
      <c r="AQ807" t="s">
        <v>5662</v>
      </c>
      <c r="AR807" t="s">
        <v>5663</v>
      </c>
      <c r="AS807" t="s">
        <v>5664</v>
      </c>
      <c r="AT807" s="23">
        <v>80111600</v>
      </c>
      <c r="AU807" s="20" t="s">
        <v>5665</v>
      </c>
      <c r="AV807" s="23" t="s">
        <v>113</v>
      </c>
      <c r="AW807" s="20" t="s">
        <v>114</v>
      </c>
      <c r="AX807" s="53">
        <v>45352</v>
      </c>
      <c r="AY807" s="23" t="s">
        <v>115</v>
      </c>
      <c r="AZ807" s="53">
        <v>45352</v>
      </c>
      <c r="BA807" s="26">
        <v>45356</v>
      </c>
      <c r="BB807" s="62">
        <v>45630</v>
      </c>
      <c r="BC807" s="35">
        <f>+Tabla3[[#This Row],[FECHA TERMINACION
(INICIAL)]]-Tabla3[[#This Row],[FECHA INICIO]]</f>
        <v>274</v>
      </c>
      <c r="BD807" s="65">
        <f>+Tabla3[[#This Row],[PLAZO DE EJECUCIÓN EN DÍAS (INICIAL)]]/30</f>
        <v>9.1333333333333329</v>
      </c>
      <c r="BE807" t="s">
        <v>5666</v>
      </c>
      <c r="BF807" s="29">
        <f>+[1]BD_2!E813</f>
        <v>0</v>
      </c>
      <c r="BG807" s="29">
        <f>[1]BD_2!BA813</f>
        <v>0</v>
      </c>
      <c r="BH807" s="23">
        <f>[1]BD_2!CF813</f>
        <v>0</v>
      </c>
      <c r="BI807" s="23">
        <f>+COUNTIF(Tabla3[[#This Row],[VALOR REDUCIDO]:[TOTAL TIEMPO PRORROGADO EN DÍAS
]],"&lt;&gt;0")</f>
        <v>0</v>
      </c>
      <c r="BJ807" s="23" t="str">
        <f>+[1]BD_2!CG813</f>
        <v>2 NO</v>
      </c>
      <c r="BK807" s="26" t="str">
        <f>[1]BD_2!CL813</f>
        <v>2 NO</v>
      </c>
      <c r="BL807" s="23" t="s">
        <v>98</v>
      </c>
      <c r="BM807">
        <f t="shared" si="64"/>
        <v>274</v>
      </c>
      <c r="BN807" s="36">
        <f t="shared" si="65"/>
        <v>45356</v>
      </c>
      <c r="BO807" s="36">
        <f t="shared" si="66"/>
        <v>45630</v>
      </c>
      <c r="BP807" s="37" t="e">
        <f>IF(((#REF!-$BN807)/($BO807-$BN807))&gt;=100%,100%,((#REF!-$BN807)/($BO807-$BN807)))</f>
        <v>#REF!</v>
      </c>
      <c r="BQ807" s="29">
        <f t="shared" si="62"/>
        <v>33835500</v>
      </c>
      <c r="BR807" s="23" t="e">
        <f>+IF(BK807="1 SI","FINALIZADO",IF($BO807&lt;=#REF!,"FINALIZADO","EJECUCIÓN"))</f>
        <v>#REF!</v>
      </c>
      <c r="BS807" s="23">
        <v>33835500</v>
      </c>
      <c r="BT807" s="23">
        <f>+Tabla3[[#This Row],[VALOR TOTAL DE CONTRATO (ANTES DE LIQUIDACIÓN - LIBERACIÓN DE SALDOS)]]-Tabla3[[#This Row],[RECURSO TOTALES DESEMBOLSADOS]]</f>
        <v>0</v>
      </c>
      <c r="BU807" s="66"/>
      <c r="BW807" s="23" t="s">
        <v>98</v>
      </c>
      <c r="BX807" s="23" t="str">
        <f t="shared" si="63"/>
        <v>febrero</v>
      </c>
      <c r="BY807" s="23" t="s">
        <v>113</v>
      </c>
      <c r="BZ807" s="23" t="s">
        <v>113</v>
      </c>
      <c r="CA807" s="23" t="s">
        <v>113</v>
      </c>
      <c r="CB807" t="s">
        <v>117</v>
      </c>
      <c r="CC807" t="s">
        <v>118</v>
      </c>
    </row>
    <row r="808" spans="1:81" x14ac:dyDescent="0.25">
      <c r="A808" s="23">
        <v>2024</v>
      </c>
      <c r="B808" s="25">
        <v>767</v>
      </c>
      <c r="C808" s="23" t="s">
        <v>87</v>
      </c>
      <c r="D808" t="s">
        <v>88</v>
      </c>
      <c r="E808" t="s">
        <v>89</v>
      </c>
      <c r="F808" t="s">
        <v>90</v>
      </c>
      <c r="G808" t="s">
        <v>91</v>
      </c>
      <c r="H808" s="23" t="s">
        <v>92</v>
      </c>
      <c r="I808" s="23" t="s">
        <v>119</v>
      </c>
      <c r="J808" t="s">
        <v>5667</v>
      </c>
      <c r="K808" s="23" t="s">
        <v>95</v>
      </c>
      <c r="L808" s="20" t="s">
        <v>1550</v>
      </c>
      <c r="M808" s="28" t="s">
        <v>5668</v>
      </c>
      <c r="N808" s="23"/>
      <c r="O808" s="23" t="s">
        <v>98</v>
      </c>
      <c r="P808" s="20" t="s">
        <v>1514</v>
      </c>
      <c r="Q808" s="20" t="s">
        <v>1514</v>
      </c>
      <c r="R808" t="s">
        <v>5669</v>
      </c>
      <c r="S808" t="s">
        <v>5670</v>
      </c>
      <c r="T808" t="s">
        <v>5671</v>
      </c>
      <c r="U808" s="29">
        <v>84800000</v>
      </c>
      <c r="V808" s="29">
        <v>84800000</v>
      </c>
      <c r="W808" s="60">
        <v>8480000</v>
      </c>
      <c r="X808" s="60">
        <v>0</v>
      </c>
      <c r="Y808" s="23" t="s">
        <v>104</v>
      </c>
      <c r="Z808" t="s">
        <v>98</v>
      </c>
      <c r="AA808" t="s">
        <v>105</v>
      </c>
      <c r="AB808" s="30">
        <f>+Tabla3[[#This Row],[VALOR DEL CONTRATO
(EN NUMEROS)]]-Tabla3[[#This Row],[VALOR RECURSOS (MADS/FONAM)]]</f>
        <v>0</v>
      </c>
      <c r="AC808" s="30"/>
      <c r="AD808" s="30"/>
      <c r="AE808" s="24">
        <v>9024</v>
      </c>
      <c r="AF808" s="61">
        <v>45300</v>
      </c>
      <c r="AG808">
        <v>123024</v>
      </c>
      <c r="AH808" s="53">
        <v>45653</v>
      </c>
      <c r="AI808" s="32" t="s">
        <v>106</v>
      </c>
      <c r="AK808" s="33"/>
      <c r="AL808" t="s">
        <v>98</v>
      </c>
      <c r="AM808" s="26">
        <v>45345</v>
      </c>
      <c r="AN808" s="23" t="s">
        <v>108</v>
      </c>
      <c r="AO808" s="23" t="s">
        <v>108</v>
      </c>
      <c r="AP808" t="s">
        <v>109</v>
      </c>
      <c r="AQ808" t="s">
        <v>4517</v>
      </c>
      <c r="AR808" t="s">
        <v>4518</v>
      </c>
      <c r="AS808" t="s">
        <v>1514</v>
      </c>
      <c r="AT808" s="23">
        <v>80111600</v>
      </c>
      <c r="AU808" s="20" t="s">
        <v>5672</v>
      </c>
      <c r="AV808" s="23" t="s">
        <v>113</v>
      </c>
      <c r="AW808" s="20" t="s">
        <v>114</v>
      </c>
      <c r="AX808" s="53">
        <v>45345</v>
      </c>
      <c r="AY808" s="23" t="s">
        <v>115</v>
      </c>
      <c r="AZ808" s="53">
        <v>45345</v>
      </c>
      <c r="BA808" s="26">
        <v>45349</v>
      </c>
      <c r="BB808" s="62">
        <v>45652</v>
      </c>
      <c r="BC808" s="35">
        <f>+Tabla3[[#This Row],[FECHA TERMINACION
(INICIAL)]]-Tabla3[[#This Row],[FECHA INICIO]]</f>
        <v>303</v>
      </c>
      <c r="BD808" s="65">
        <f>+Tabla3[[#This Row],[PLAZO DE EJECUCIÓN EN DÍAS (INICIAL)]]/30</f>
        <v>10.1</v>
      </c>
      <c r="BE808" t="s">
        <v>5274</v>
      </c>
      <c r="BF808" s="29">
        <f>+[1]BD_2!E814</f>
        <v>0</v>
      </c>
      <c r="BG808" s="29">
        <f>[1]BD_2!BA814</f>
        <v>0</v>
      </c>
      <c r="BH808" s="23">
        <f>[1]BD_2!CF814</f>
        <v>0</v>
      </c>
      <c r="BI808" s="23">
        <f>+COUNTIF(Tabla3[[#This Row],[VALOR REDUCIDO]:[TOTAL TIEMPO PRORROGADO EN DÍAS
]],"&lt;&gt;0")</f>
        <v>0</v>
      </c>
      <c r="BJ808" s="23" t="str">
        <f>+[1]BD_2!CG814</f>
        <v>2 NO</v>
      </c>
      <c r="BK808" s="26" t="str">
        <f>[1]BD_2!CL814</f>
        <v>2 NO</v>
      </c>
      <c r="BL808" s="23" t="s">
        <v>98</v>
      </c>
      <c r="BM808">
        <f t="shared" si="64"/>
        <v>303</v>
      </c>
      <c r="BN808" s="36">
        <f t="shared" si="65"/>
        <v>45349</v>
      </c>
      <c r="BO808" s="36">
        <f t="shared" si="66"/>
        <v>45652</v>
      </c>
      <c r="BP808" s="37" t="e">
        <f>IF(((#REF!-$BN808)/($BO808-$BN808))&gt;=100%,100%,((#REF!-$BN808)/($BO808-$BN808)))</f>
        <v>#REF!</v>
      </c>
      <c r="BQ808" s="29">
        <f t="shared" si="62"/>
        <v>84800000</v>
      </c>
      <c r="BR808" s="23" t="e">
        <f>+IF(BK808="1 SI","FINALIZADO",IF($BO808&lt;=#REF!,"FINALIZADO","EJECUCIÓN"))</f>
        <v>#REF!</v>
      </c>
      <c r="BS808" s="23">
        <v>84800000</v>
      </c>
      <c r="BT808" s="23">
        <f>+Tabla3[[#This Row],[VALOR TOTAL DE CONTRATO (ANTES DE LIQUIDACIÓN - LIBERACIÓN DE SALDOS)]]-Tabla3[[#This Row],[RECURSO TOTALES DESEMBOLSADOS]]</f>
        <v>0</v>
      </c>
      <c r="BU808" s="66"/>
      <c r="BW808" s="23" t="s">
        <v>98</v>
      </c>
      <c r="BX808" s="23" t="str">
        <f t="shared" si="63"/>
        <v>febrero</v>
      </c>
      <c r="BY808" s="23" t="s">
        <v>113</v>
      </c>
      <c r="BZ808" s="23" t="s">
        <v>113</v>
      </c>
      <c r="CA808" s="23" t="s">
        <v>113</v>
      </c>
      <c r="CB808" t="s">
        <v>117</v>
      </c>
      <c r="CC808" t="s">
        <v>118</v>
      </c>
    </row>
    <row r="809" spans="1:81" x14ac:dyDescent="0.25">
      <c r="A809" s="23">
        <v>2024</v>
      </c>
      <c r="B809" s="25">
        <v>768</v>
      </c>
      <c r="C809" s="23" t="s">
        <v>87</v>
      </c>
      <c r="D809" t="s">
        <v>88</v>
      </c>
      <c r="E809" t="s">
        <v>89</v>
      </c>
      <c r="F809" t="s">
        <v>90</v>
      </c>
      <c r="G809" t="s">
        <v>91</v>
      </c>
      <c r="H809" s="23" t="s">
        <v>92</v>
      </c>
      <c r="I809" s="23" t="s">
        <v>3950</v>
      </c>
      <c r="J809" t="s">
        <v>5673</v>
      </c>
      <c r="K809" s="23" t="s">
        <v>95</v>
      </c>
      <c r="L809" s="20" t="s">
        <v>3978</v>
      </c>
      <c r="M809" s="28" t="s">
        <v>5674</v>
      </c>
      <c r="N809" s="23"/>
      <c r="O809" s="23" t="s">
        <v>98</v>
      </c>
      <c r="P809" s="20" t="s">
        <v>1552</v>
      </c>
      <c r="Q809" s="20" t="s">
        <v>1552</v>
      </c>
      <c r="R809" t="s">
        <v>5675</v>
      </c>
      <c r="S809" t="s">
        <v>5676</v>
      </c>
      <c r="T809" t="s">
        <v>5677</v>
      </c>
      <c r="U809" s="29">
        <v>66000000</v>
      </c>
      <c r="V809" s="29">
        <v>66000000</v>
      </c>
      <c r="W809" s="60">
        <v>11000000</v>
      </c>
      <c r="X809" s="60">
        <v>0</v>
      </c>
      <c r="Y809" s="23" t="s">
        <v>104</v>
      </c>
      <c r="Z809" t="s">
        <v>98</v>
      </c>
      <c r="AA809" t="s">
        <v>105</v>
      </c>
      <c r="AB809" s="30">
        <f>+Tabla3[[#This Row],[VALOR DEL CONTRATO
(EN NUMEROS)]]-Tabla3[[#This Row],[VALOR RECURSOS (MADS/FONAM)]]</f>
        <v>0</v>
      </c>
      <c r="AC809" s="30"/>
      <c r="AD809" s="30"/>
      <c r="AE809" s="24">
        <v>7724</v>
      </c>
      <c r="AF809" s="61">
        <v>45295</v>
      </c>
      <c r="AG809">
        <v>127724</v>
      </c>
      <c r="AH809" s="53">
        <v>45350</v>
      </c>
      <c r="AI809" s="32" t="s">
        <v>106</v>
      </c>
      <c r="AJ809" t="s">
        <v>697</v>
      </c>
      <c r="AK809" s="33"/>
      <c r="AL809" t="s">
        <v>98</v>
      </c>
      <c r="AM809" s="26">
        <v>45349</v>
      </c>
      <c r="AN809" s="23" t="s">
        <v>108</v>
      </c>
      <c r="AO809" s="23" t="s">
        <v>108</v>
      </c>
      <c r="AP809" t="s">
        <v>109</v>
      </c>
      <c r="AQ809" t="s">
        <v>1721</v>
      </c>
      <c r="AR809" t="s">
        <v>1722</v>
      </c>
      <c r="AS809" t="s">
        <v>1552</v>
      </c>
      <c r="AT809" s="23">
        <v>80111600</v>
      </c>
      <c r="AU809" s="41" t="s">
        <v>5678</v>
      </c>
      <c r="AV809" s="23" t="s">
        <v>113</v>
      </c>
      <c r="AW809" s="20" t="s">
        <v>114</v>
      </c>
      <c r="AX809" s="53">
        <v>45350</v>
      </c>
      <c r="AY809" s="23" t="s">
        <v>144</v>
      </c>
      <c r="AZ809" s="53">
        <v>45350</v>
      </c>
      <c r="BA809" s="26">
        <v>45351</v>
      </c>
      <c r="BB809" s="62">
        <v>45532</v>
      </c>
      <c r="BC809" s="35">
        <f>+Tabla3[[#This Row],[FECHA TERMINACION
(INICIAL)]]-Tabla3[[#This Row],[FECHA INICIO]]</f>
        <v>181</v>
      </c>
      <c r="BD809" s="65">
        <f>+Tabla3[[#This Row],[PLAZO DE EJECUCIÓN EN DÍAS (INICIAL)]]/30</f>
        <v>6.0333333333333332</v>
      </c>
      <c r="BE809" t="s">
        <v>5679</v>
      </c>
      <c r="BF809" s="29">
        <f>+[1]BD_2!E815</f>
        <v>0</v>
      </c>
      <c r="BG809" s="29">
        <f>[1]BD_2!BA815</f>
        <v>33000000</v>
      </c>
      <c r="BH809" s="23">
        <f>[1]BD_2!CF815</f>
        <v>92</v>
      </c>
      <c r="BI809" s="23">
        <f>+COUNTIF(Tabla3[[#This Row],[VALOR REDUCIDO]:[TOTAL TIEMPO PRORROGADO EN DÍAS
]],"&lt;&gt;0")</f>
        <v>2</v>
      </c>
      <c r="BJ809" s="23" t="str">
        <f>+[1]BD_2!CG815</f>
        <v>2 NO</v>
      </c>
      <c r="BK809" s="26" t="str">
        <f>[1]BD_2!CL815</f>
        <v>1 SI</v>
      </c>
      <c r="BL809" s="23" t="s">
        <v>98</v>
      </c>
      <c r="BM809">
        <f t="shared" si="64"/>
        <v>273</v>
      </c>
      <c r="BN809" s="36">
        <f t="shared" si="65"/>
        <v>45351</v>
      </c>
      <c r="BO809" s="36">
        <f t="shared" si="66"/>
        <v>45624</v>
      </c>
      <c r="BP809" s="37" t="e">
        <f>IF(((#REF!-$BN809)/($BO809-$BN809))&gt;=100%,100%,((#REF!-$BN809)/($BO809-$BN809)))</f>
        <v>#REF!</v>
      </c>
      <c r="BQ809" s="29">
        <f t="shared" si="62"/>
        <v>99000000</v>
      </c>
      <c r="BR809" s="23" t="str">
        <f>+IF(BK809="1 SI","FINALIZADO",IF($BO809&lt;=#REF!,"FINALIZADO","EJECUCIÓN"))</f>
        <v>FINALIZADO</v>
      </c>
      <c r="BS809" s="23">
        <v>66733333</v>
      </c>
      <c r="BT809" s="23">
        <f>+Tabla3[[#This Row],[VALOR TOTAL DE CONTRATO (ANTES DE LIQUIDACIÓN - LIBERACIÓN DE SALDOS)]]-Tabla3[[#This Row],[RECURSO TOTALES DESEMBOLSADOS]]</f>
        <v>32266667</v>
      </c>
      <c r="BU809" s="66"/>
      <c r="BW809" s="23" t="s">
        <v>98</v>
      </c>
      <c r="BX809" s="23" t="str">
        <f t="shared" si="63"/>
        <v>febrero</v>
      </c>
      <c r="BY809" s="23" t="s">
        <v>113</v>
      </c>
      <c r="BZ809" s="23" t="s">
        <v>113</v>
      </c>
      <c r="CA809" s="23" t="s">
        <v>113</v>
      </c>
      <c r="CB809" t="s">
        <v>117</v>
      </c>
      <c r="CC809" t="s">
        <v>118</v>
      </c>
    </row>
    <row r="810" spans="1:81" x14ac:dyDescent="0.25">
      <c r="A810" s="23">
        <v>2024</v>
      </c>
      <c r="B810" s="25">
        <v>770</v>
      </c>
      <c r="C810" s="23" t="s">
        <v>87</v>
      </c>
      <c r="D810" t="s">
        <v>88</v>
      </c>
      <c r="E810" t="s">
        <v>89</v>
      </c>
      <c r="F810" t="s">
        <v>90</v>
      </c>
      <c r="G810" t="s">
        <v>91</v>
      </c>
      <c r="H810" s="23" t="s">
        <v>92</v>
      </c>
      <c r="I810" s="23" t="s">
        <v>93</v>
      </c>
      <c r="J810" t="s">
        <v>5680</v>
      </c>
      <c r="K810" s="23" t="s">
        <v>95</v>
      </c>
      <c r="L810" s="20" t="s">
        <v>96</v>
      </c>
      <c r="M810" s="28" t="s">
        <v>5681</v>
      </c>
      <c r="N810" s="23"/>
      <c r="O810" s="23" t="s">
        <v>98</v>
      </c>
      <c r="P810" s="20" t="s">
        <v>1183</v>
      </c>
      <c r="Q810" s="20" t="s">
        <v>100</v>
      </c>
      <c r="R810" t="s">
        <v>5682</v>
      </c>
      <c r="S810" t="s">
        <v>5683</v>
      </c>
      <c r="T810" t="s">
        <v>5684</v>
      </c>
      <c r="U810" s="29">
        <v>36410500</v>
      </c>
      <c r="V810" s="29">
        <v>36410500</v>
      </c>
      <c r="W810" s="60">
        <v>3605000</v>
      </c>
      <c r="X810" s="60">
        <v>0</v>
      </c>
      <c r="Y810" s="23" t="s">
        <v>104</v>
      </c>
      <c r="Z810" t="s">
        <v>98</v>
      </c>
      <c r="AA810" t="s">
        <v>105</v>
      </c>
      <c r="AB810" s="30">
        <f>+Tabla3[[#This Row],[VALOR DEL CONTRATO
(EN NUMEROS)]]-Tabla3[[#This Row],[VALOR RECURSOS (MADS/FONAM)]]</f>
        <v>0</v>
      </c>
      <c r="AC810" s="30"/>
      <c r="AD810" s="30"/>
      <c r="AE810" s="24">
        <v>8524</v>
      </c>
      <c r="AF810" s="61">
        <v>45296</v>
      </c>
      <c r="AG810">
        <v>149824</v>
      </c>
      <c r="AH810" s="53">
        <v>45359</v>
      </c>
      <c r="AI810" s="32" t="s">
        <v>1819</v>
      </c>
      <c r="AJ810" t="s">
        <v>3770</v>
      </c>
      <c r="AK810" s="33"/>
      <c r="AL810" t="s">
        <v>98</v>
      </c>
      <c r="AM810" s="26">
        <v>45350</v>
      </c>
      <c r="AN810" s="23" t="s">
        <v>108</v>
      </c>
      <c r="AO810" s="23" t="s">
        <v>108</v>
      </c>
      <c r="AP810" t="s">
        <v>109</v>
      </c>
      <c r="AQ810" t="s">
        <v>1188</v>
      </c>
      <c r="AR810" t="s">
        <v>1189</v>
      </c>
      <c r="AS810" t="s">
        <v>100</v>
      </c>
      <c r="AT810" s="23">
        <v>80111600</v>
      </c>
      <c r="AU810" s="20" t="s">
        <v>5685</v>
      </c>
      <c r="AV810" s="23" t="s">
        <v>98</v>
      </c>
      <c r="AW810" s="20" t="s">
        <v>476</v>
      </c>
      <c r="AX810" s="53" t="s">
        <v>105</v>
      </c>
      <c r="AY810" s="23" t="s">
        <v>477</v>
      </c>
      <c r="AZ810" s="26">
        <v>45359</v>
      </c>
      <c r="BA810" s="26">
        <v>45359</v>
      </c>
      <c r="BB810" s="62">
        <v>45656</v>
      </c>
      <c r="BC810" s="35">
        <f>+Tabla3[[#This Row],[FECHA TERMINACION
(INICIAL)]]-Tabla3[[#This Row],[FECHA INICIO]]</f>
        <v>297</v>
      </c>
      <c r="BD810" s="65">
        <f>+Tabla3[[#This Row],[PLAZO DE EJECUCIÓN EN DÍAS (INICIAL)]]/30</f>
        <v>9.9</v>
      </c>
      <c r="BE810" t="s">
        <v>5686</v>
      </c>
      <c r="BF810" s="29">
        <f>+[1]BD_2!E817</f>
        <v>0</v>
      </c>
      <c r="BG810" s="29">
        <f>[1]BD_2!BA817</f>
        <v>0</v>
      </c>
      <c r="BH810" s="23">
        <f>[1]BD_2!CF817</f>
        <v>0</v>
      </c>
      <c r="BI810" s="23">
        <f>+COUNTIF(Tabla3[[#This Row],[VALOR REDUCIDO]:[TOTAL TIEMPO PRORROGADO EN DÍAS
]],"&lt;&gt;0")</f>
        <v>0</v>
      </c>
      <c r="BJ810" s="23" t="str">
        <f>+[1]BD_2!CG817</f>
        <v>2 NO</v>
      </c>
      <c r="BK810" s="26" t="str">
        <f>[1]BD_2!CL817</f>
        <v>2 NO</v>
      </c>
      <c r="BL810" s="23" t="s">
        <v>98</v>
      </c>
      <c r="BM810">
        <f t="shared" si="64"/>
        <v>297</v>
      </c>
      <c r="BN810" s="36">
        <f t="shared" si="65"/>
        <v>45359</v>
      </c>
      <c r="BO810" s="36">
        <f t="shared" si="66"/>
        <v>45656</v>
      </c>
      <c r="BP810" s="37" t="e">
        <f>IF(((#REF!-$BN810)/($BO810-$BN810))&gt;=100%,100%,((#REF!-$BN810)/($BO810-$BN810)))</f>
        <v>#REF!</v>
      </c>
      <c r="BQ810" s="29">
        <f t="shared" si="62"/>
        <v>36410500</v>
      </c>
      <c r="BR810" s="23" t="e">
        <f>+IF(BK810="1 SI","FINALIZADO",IF($BO810&lt;=#REF!,"FINALIZADO","EJECUCIÓN"))</f>
        <v>#REF!</v>
      </c>
      <c r="BS810" s="23">
        <v>35208833</v>
      </c>
      <c r="BT810" s="23">
        <f>+Tabla3[[#This Row],[VALOR TOTAL DE CONTRATO (ANTES DE LIQUIDACIÓN - LIBERACIÓN DE SALDOS)]]-Tabla3[[#This Row],[RECURSO TOTALES DESEMBOLSADOS]]</f>
        <v>1201667</v>
      </c>
      <c r="BU810" s="66"/>
      <c r="BW810" s="23" t="s">
        <v>98</v>
      </c>
      <c r="BX810" s="23" t="str">
        <f t="shared" si="63"/>
        <v>febrero</v>
      </c>
      <c r="BY810" s="23" t="s">
        <v>113</v>
      </c>
      <c r="BZ810" s="23" t="s">
        <v>113</v>
      </c>
      <c r="CA810" s="23" t="s">
        <v>113</v>
      </c>
      <c r="CB810" t="s">
        <v>117</v>
      </c>
      <c r="CC810" t="s">
        <v>118</v>
      </c>
    </row>
    <row r="811" spans="1:81" x14ac:dyDescent="0.25">
      <c r="A811" s="23">
        <v>2024</v>
      </c>
      <c r="B811" s="25">
        <v>771</v>
      </c>
      <c r="C811" s="23" t="s">
        <v>87</v>
      </c>
      <c r="D811" t="s">
        <v>88</v>
      </c>
      <c r="E811" t="s">
        <v>89</v>
      </c>
      <c r="F811" t="s">
        <v>90</v>
      </c>
      <c r="G811" t="s">
        <v>91</v>
      </c>
      <c r="H811" s="23" t="s">
        <v>92</v>
      </c>
      <c r="I811" s="23" t="s">
        <v>3950</v>
      </c>
      <c r="J811" t="s">
        <v>5687</v>
      </c>
      <c r="K811" s="23" t="s">
        <v>95</v>
      </c>
      <c r="L811" s="20" t="s">
        <v>2776</v>
      </c>
      <c r="M811" s="28" t="s">
        <v>5688</v>
      </c>
      <c r="N811" s="23"/>
      <c r="O811" s="23" t="s">
        <v>98</v>
      </c>
      <c r="P811" s="20" t="s">
        <v>693</v>
      </c>
      <c r="Q811" s="20" t="s">
        <v>693</v>
      </c>
      <c r="R811" t="s">
        <v>5689</v>
      </c>
      <c r="S811" t="s">
        <v>5690</v>
      </c>
      <c r="T811" t="s">
        <v>5691</v>
      </c>
      <c r="U811" s="29">
        <v>68000000</v>
      </c>
      <c r="V811" s="29">
        <v>68000000</v>
      </c>
      <c r="W811" s="60">
        <v>6800000</v>
      </c>
      <c r="X811" s="60">
        <v>0</v>
      </c>
      <c r="Y811" s="23" t="s">
        <v>104</v>
      </c>
      <c r="Z811" t="s">
        <v>98</v>
      </c>
      <c r="AA811" t="s">
        <v>105</v>
      </c>
      <c r="AB811" s="30">
        <f>+Tabla3[[#This Row],[VALOR DEL CONTRATO
(EN NUMEROS)]]-Tabla3[[#This Row],[VALOR RECURSOS (MADS/FONAM)]]</f>
        <v>0</v>
      </c>
      <c r="AC811" s="30"/>
      <c r="AD811" s="30"/>
      <c r="AE811" s="24">
        <v>3524</v>
      </c>
      <c r="AF811" s="61">
        <v>45294</v>
      </c>
      <c r="AG811">
        <v>127624</v>
      </c>
      <c r="AH811" s="53">
        <v>45350</v>
      </c>
      <c r="AI811" s="32" t="s">
        <v>106</v>
      </c>
      <c r="AJ811" t="s">
        <v>697</v>
      </c>
      <c r="AK811" s="33"/>
      <c r="AL811" t="s">
        <v>98</v>
      </c>
      <c r="AM811" s="26">
        <v>45348</v>
      </c>
      <c r="AN811" s="23" t="s">
        <v>108</v>
      </c>
      <c r="AO811" s="23" t="s">
        <v>108</v>
      </c>
      <c r="AP811" t="s">
        <v>109</v>
      </c>
      <c r="AQ811" t="s">
        <v>1684</v>
      </c>
      <c r="AR811" t="s">
        <v>1685</v>
      </c>
      <c r="AS811" t="s">
        <v>700</v>
      </c>
      <c r="AT811" s="23">
        <v>80111600</v>
      </c>
      <c r="AU811" t="s">
        <v>5692</v>
      </c>
      <c r="AV811" s="23" t="s">
        <v>113</v>
      </c>
      <c r="AW811" s="20" t="s">
        <v>114</v>
      </c>
      <c r="AX811" s="53">
        <v>45317</v>
      </c>
      <c r="AY811" s="23" t="s">
        <v>115</v>
      </c>
      <c r="AZ811" s="53">
        <v>45317</v>
      </c>
      <c r="BA811" s="26">
        <v>45350</v>
      </c>
      <c r="BB811" s="62">
        <v>45653</v>
      </c>
      <c r="BC811" s="35">
        <f>+Tabla3[[#This Row],[FECHA TERMINACION
(INICIAL)]]-Tabla3[[#This Row],[FECHA INICIO]]</f>
        <v>303</v>
      </c>
      <c r="BD811" s="65">
        <f>+Tabla3[[#This Row],[PLAZO DE EJECUCIÓN EN DÍAS (INICIAL)]]/30</f>
        <v>10.1</v>
      </c>
      <c r="BE811" t="s">
        <v>5518</v>
      </c>
      <c r="BF811" s="29">
        <f>+[1]BD_2!E818</f>
        <v>0</v>
      </c>
      <c r="BG811" s="29">
        <f>[1]BD_2!BA818</f>
        <v>0</v>
      </c>
      <c r="BH811" s="23">
        <f>[1]BD_2!CF818</f>
        <v>0</v>
      </c>
      <c r="BI811" s="23">
        <f>+COUNTIF(Tabla3[[#This Row],[VALOR REDUCIDO]:[TOTAL TIEMPO PRORROGADO EN DÍAS
]],"&lt;&gt;0")</f>
        <v>0</v>
      </c>
      <c r="BJ811" s="23" t="str">
        <f>+[1]BD_2!CG818</f>
        <v>2 NO</v>
      </c>
      <c r="BK811" s="26" t="str">
        <f>[1]BD_2!CL818</f>
        <v>2 NO</v>
      </c>
      <c r="BL811" s="23" t="s">
        <v>98</v>
      </c>
      <c r="BM811">
        <f t="shared" si="64"/>
        <v>303</v>
      </c>
      <c r="BN811" s="36">
        <f t="shared" si="65"/>
        <v>45350</v>
      </c>
      <c r="BO811" s="36">
        <f t="shared" si="66"/>
        <v>45653</v>
      </c>
      <c r="BP811" s="37" t="e">
        <f>IF(((#REF!-$BN811)/($BO811-$BN811))&gt;=100%,100%,((#REF!-$BN811)/($BO811-$BN811)))</f>
        <v>#REF!</v>
      </c>
      <c r="BQ811" s="29">
        <f t="shared" si="62"/>
        <v>68000000</v>
      </c>
      <c r="BR811" s="23" t="e">
        <f>+IF(BK811="1 SI","FINALIZADO",IF($BO811&lt;=#REF!,"FINALIZADO","EJECUCIÓN"))</f>
        <v>#REF!</v>
      </c>
      <c r="BS811" s="23">
        <v>68000000</v>
      </c>
      <c r="BT811" s="23">
        <f>+Tabla3[[#This Row],[VALOR TOTAL DE CONTRATO (ANTES DE LIQUIDACIÓN - LIBERACIÓN DE SALDOS)]]-Tabla3[[#This Row],[RECURSO TOTALES DESEMBOLSADOS]]</f>
        <v>0</v>
      </c>
      <c r="BU811" s="66"/>
      <c r="BW811" s="23" t="s">
        <v>98</v>
      </c>
      <c r="BX811" s="23" t="str">
        <f t="shared" si="63"/>
        <v>febrero</v>
      </c>
      <c r="BY811" s="23" t="s">
        <v>113</v>
      </c>
      <c r="BZ811" s="23" t="s">
        <v>113</v>
      </c>
      <c r="CA811" s="23" t="s">
        <v>113</v>
      </c>
      <c r="CB811" t="s">
        <v>117</v>
      </c>
      <c r="CC811" t="s">
        <v>118</v>
      </c>
    </row>
    <row r="812" spans="1:81" x14ac:dyDescent="0.25">
      <c r="A812" s="23">
        <v>2024</v>
      </c>
      <c r="B812" s="25">
        <v>773</v>
      </c>
      <c r="C812" s="23" t="s">
        <v>87</v>
      </c>
      <c r="D812" t="s">
        <v>88</v>
      </c>
      <c r="E812" t="s">
        <v>89</v>
      </c>
      <c r="F812" t="s">
        <v>90</v>
      </c>
      <c r="G812" t="s">
        <v>91</v>
      </c>
      <c r="H812" s="23" t="s">
        <v>92</v>
      </c>
      <c r="I812" s="23" t="s">
        <v>3950</v>
      </c>
      <c r="J812" t="s">
        <v>5693</v>
      </c>
      <c r="K812" s="23" t="s">
        <v>95</v>
      </c>
      <c r="L812" s="20" t="s">
        <v>121</v>
      </c>
      <c r="M812" s="28" t="s">
        <v>5694</v>
      </c>
      <c r="N812" s="23"/>
      <c r="O812" s="23" t="s">
        <v>98</v>
      </c>
      <c r="P812" s="20" t="s">
        <v>1552</v>
      </c>
      <c r="Q812" s="20" t="s">
        <v>1552</v>
      </c>
      <c r="R812" t="s">
        <v>5695</v>
      </c>
      <c r="S812" t="s">
        <v>5696</v>
      </c>
      <c r="T812" t="s">
        <v>5697</v>
      </c>
      <c r="U812" s="29">
        <v>44000000</v>
      </c>
      <c r="V812" s="29">
        <v>44000000</v>
      </c>
      <c r="W812" s="60">
        <v>5500000</v>
      </c>
      <c r="X812" s="60">
        <v>0</v>
      </c>
      <c r="Y812" s="23" t="s">
        <v>104</v>
      </c>
      <c r="Z812" t="s">
        <v>98</v>
      </c>
      <c r="AA812" t="s">
        <v>105</v>
      </c>
      <c r="AB812" s="30">
        <f>+Tabla3[[#This Row],[VALOR DEL CONTRATO
(EN NUMEROS)]]-Tabla3[[#This Row],[VALOR RECURSOS (MADS/FONAM)]]</f>
        <v>0</v>
      </c>
      <c r="AC812" s="30"/>
      <c r="AD812" s="30"/>
      <c r="AE812" s="24">
        <v>7724</v>
      </c>
      <c r="AF812" s="61">
        <v>45295</v>
      </c>
      <c r="AG812">
        <v>134324</v>
      </c>
      <c r="AH812" s="53"/>
      <c r="AI812" s="32" t="s">
        <v>106</v>
      </c>
      <c r="AK812" s="33"/>
      <c r="AL812" t="s">
        <v>98</v>
      </c>
      <c r="AM812" s="26">
        <v>45349</v>
      </c>
      <c r="AN812" s="23" t="s">
        <v>108</v>
      </c>
      <c r="AO812" s="23" t="s">
        <v>108</v>
      </c>
      <c r="AP812" t="s">
        <v>109</v>
      </c>
      <c r="AQ812" t="s">
        <v>2616</v>
      </c>
      <c r="AR812" t="s">
        <v>2617</v>
      </c>
      <c r="AS812" t="s">
        <v>1552</v>
      </c>
      <c r="AT812" s="23">
        <v>80111600</v>
      </c>
      <c r="AU812" t="s">
        <v>5698</v>
      </c>
      <c r="AV812" s="23" t="s">
        <v>113</v>
      </c>
      <c r="AW812" s="20" t="s">
        <v>114</v>
      </c>
      <c r="AX812" s="53">
        <v>45350</v>
      </c>
      <c r="AY812" s="23" t="s">
        <v>144</v>
      </c>
      <c r="AZ812" s="53">
        <v>45350</v>
      </c>
      <c r="BA812" s="26">
        <v>45356</v>
      </c>
      <c r="BB812" s="62">
        <v>45600</v>
      </c>
      <c r="BC812" s="35">
        <f>+Tabla3[[#This Row],[FECHA TERMINACION
(INICIAL)]]-Tabla3[[#This Row],[FECHA INICIO]]</f>
        <v>244</v>
      </c>
      <c r="BD812" s="65">
        <f>+Tabla3[[#This Row],[PLAZO DE EJECUCIÓN EN DÍAS (INICIAL)]]/30</f>
        <v>8.1333333333333329</v>
      </c>
      <c r="BE812" t="s">
        <v>5699</v>
      </c>
      <c r="BF812" s="29">
        <f>+[1]BD_2!E820</f>
        <v>0</v>
      </c>
      <c r="BG812" s="29">
        <f>[1]BD_2!BA820</f>
        <v>0</v>
      </c>
      <c r="BH812" s="23">
        <f>[1]BD_2!CF820</f>
        <v>0</v>
      </c>
      <c r="BI812" s="23">
        <f>+COUNTIF(Tabla3[[#This Row],[VALOR REDUCIDO]:[TOTAL TIEMPO PRORROGADO EN DÍAS
]],"&lt;&gt;0")</f>
        <v>0</v>
      </c>
      <c r="BJ812" s="23" t="str">
        <f>+[1]BD_2!CG820</f>
        <v>2 NO</v>
      </c>
      <c r="BK812" s="26" t="str">
        <f>[1]BD_2!CL820</f>
        <v>2 NO</v>
      </c>
      <c r="BL812" s="23" t="s">
        <v>98</v>
      </c>
      <c r="BM812">
        <f t="shared" si="64"/>
        <v>244</v>
      </c>
      <c r="BN812" s="36">
        <f t="shared" si="65"/>
        <v>45356</v>
      </c>
      <c r="BO812" s="36">
        <f t="shared" si="66"/>
        <v>45600</v>
      </c>
      <c r="BP812" s="37" t="e">
        <f>IF(((#REF!-$BN812)/($BO812-$BN812))&gt;=100%,100%,((#REF!-$BN812)/($BO812-$BN812)))</f>
        <v>#REF!</v>
      </c>
      <c r="BQ812" s="29">
        <f t="shared" si="62"/>
        <v>44000000</v>
      </c>
      <c r="BR812" s="23" t="e">
        <f>+IF(BK812="1 SI","FINALIZADO",IF($BO812&lt;=#REF!,"FINALIZADO","EJECUCIÓN"))</f>
        <v>#REF!</v>
      </c>
      <c r="BS812" s="23">
        <v>44000000</v>
      </c>
      <c r="BT812" s="23">
        <f>+Tabla3[[#This Row],[VALOR TOTAL DE CONTRATO (ANTES DE LIQUIDACIÓN - LIBERACIÓN DE SALDOS)]]-Tabla3[[#This Row],[RECURSO TOTALES DESEMBOLSADOS]]</f>
        <v>0</v>
      </c>
      <c r="BU812" s="66"/>
      <c r="BW812" s="23" t="s">
        <v>98</v>
      </c>
      <c r="BX812" s="23" t="str">
        <f t="shared" si="63"/>
        <v>febrero</v>
      </c>
      <c r="BY812" s="23" t="s">
        <v>113</v>
      </c>
      <c r="BZ812" s="23" t="s">
        <v>113</v>
      </c>
      <c r="CA812" s="23" t="s">
        <v>113</v>
      </c>
      <c r="CB812" t="s">
        <v>117</v>
      </c>
      <c r="CC812" t="s">
        <v>118</v>
      </c>
    </row>
    <row r="813" spans="1:81" x14ac:dyDescent="0.25">
      <c r="A813" s="23">
        <v>2024</v>
      </c>
      <c r="B813" s="25">
        <v>774</v>
      </c>
      <c r="C813" s="23" t="s">
        <v>87</v>
      </c>
      <c r="D813" t="s">
        <v>88</v>
      </c>
      <c r="E813" t="s">
        <v>89</v>
      </c>
      <c r="F813" t="s">
        <v>90</v>
      </c>
      <c r="G813" t="s">
        <v>91</v>
      </c>
      <c r="H813" s="23" t="s">
        <v>92</v>
      </c>
      <c r="I813" s="23" t="s">
        <v>119</v>
      </c>
      <c r="J813" t="s">
        <v>5700</v>
      </c>
      <c r="K813" s="23" t="s">
        <v>95</v>
      </c>
      <c r="L813" s="20" t="s">
        <v>1550</v>
      </c>
      <c r="M813" s="28" t="s">
        <v>5701</v>
      </c>
      <c r="N813" s="23"/>
      <c r="O813" s="23" t="s">
        <v>98</v>
      </c>
      <c r="P813" s="20" t="s">
        <v>1552</v>
      </c>
      <c r="Q813" s="20" t="s">
        <v>1552</v>
      </c>
      <c r="R813" t="s">
        <v>5702</v>
      </c>
      <c r="S813" t="s">
        <v>5703</v>
      </c>
      <c r="T813" t="s">
        <v>5704</v>
      </c>
      <c r="U813" s="29">
        <v>56000000</v>
      </c>
      <c r="V813" s="29">
        <v>56000000</v>
      </c>
      <c r="W813" s="60">
        <v>7000000</v>
      </c>
      <c r="X813" s="60">
        <v>0</v>
      </c>
      <c r="Y813" s="23" t="s">
        <v>104</v>
      </c>
      <c r="Z813" t="s">
        <v>98</v>
      </c>
      <c r="AA813" t="s">
        <v>105</v>
      </c>
      <c r="AB813" s="30">
        <f>+Tabla3[[#This Row],[VALOR DEL CONTRATO
(EN NUMEROS)]]-Tabla3[[#This Row],[VALOR RECURSOS (MADS/FONAM)]]</f>
        <v>0</v>
      </c>
      <c r="AC813" s="30"/>
      <c r="AD813" s="30"/>
      <c r="AE813" s="24">
        <v>7724</v>
      </c>
      <c r="AF813" s="61">
        <v>45295</v>
      </c>
      <c r="AG813">
        <v>130624</v>
      </c>
      <c r="AH813" s="53">
        <v>45351</v>
      </c>
      <c r="AI813" s="32" t="s">
        <v>106</v>
      </c>
      <c r="AJ813" t="s">
        <v>1556</v>
      </c>
      <c r="AK813" s="33"/>
      <c r="AL813" t="s">
        <v>98</v>
      </c>
      <c r="AM813" s="26">
        <v>45349</v>
      </c>
      <c r="AN813" s="23" t="s">
        <v>108</v>
      </c>
      <c r="AO813" s="23" t="s">
        <v>108</v>
      </c>
      <c r="AP813" t="s">
        <v>109</v>
      </c>
      <c r="AQ813" t="s">
        <v>4806</v>
      </c>
      <c r="AR813" t="s">
        <v>4807</v>
      </c>
      <c r="AS813" t="s">
        <v>1552</v>
      </c>
      <c r="AT813" s="23">
        <v>80111600</v>
      </c>
      <c r="AU813" t="s">
        <v>5705</v>
      </c>
      <c r="AV813" s="23" t="s">
        <v>113</v>
      </c>
      <c r="AW813" s="20" t="s">
        <v>114</v>
      </c>
      <c r="AX813" s="53">
        <v>45350</v>
      </c>
      <c r="AY813" s="23" t="s">
        <v>144</v>
      </c>
      <c r="AZ813" s="53">
        <v>45350</v>
      </c>
      <c r="BA813" s="26">
        <v>45351</v>
      </c>
      <c r="BB813" s="62">
        <v>45593</v>
      </c>
      <c r="BC813" s="35">
        <f>+Tabla3[[#This Row],[FECHA TERMINACION
(INICIAL)]]-Tabla3[[#This Row],[FECHA INICIO]]</f>
        <v>242</v>
      </c>
      <c r="BD813" s="65">
        <f>+Tabla3[[#This Row],[PLAZO DE EJECUCIÓN EN DÍAS (INICIAL)]]/30</f>
        <v>8.0666666666666664</v>
      </c>
      <c r="BE813" t="s">
        <v>4771</v>
      </c>
      <c r="BF813" s="29">
        <f>+[1]BD_2!E821</f>
        <v>0</v>
      </c>
      <c r="BG813" s="29">
        <f>[1]BD_2!BA821</f>
        <v>12133334</v>
      </c>
      <c r="BH813" s="23">
        <f>[1]BD_2!CF821</f>
        <v>53</v>
      </c>
      <c r="BI813" s="23">
        <f>+COUNTIF(Tabla3[[#This Row],[VALOR REDUCIDO]:[TOTAL TIEMPO PRORROGADO EN DÍAS
]],"&lt;&gt;0")</f>
        <v>2</v>
      </c>
      <c r="BJ813" s="23" t="str">
        <f>+[1]BD_2!CG821</f>
        <v>2 NO</v>
      </c>
      <c r="BK813" s="26" t="str">
        <f>[1]BD_2!CL821</f>
        <v>2 NO</v>
      </c>
      <c r="BL813" s="23" t="s">
        <v>98</v>
      </c>
      <c r="BM813">
        <f t="shared" si="64"/>
        <v>295</v>
      </c>
      <c r="BN813" s="36">
        <f t="shared" si="65"/>
        <v>45351</v>
      </c>
      <c r="BO813" s="36">
        <f t="shared" si="66"/>
        <v>45646</v>
      </c>
      <c r="BP813" s="37" t="e">
        <f>IF(((#REF!-$BN813)/($BO813-$BN813))&gt;=100%,100%,((#REF!-$BN813)/($BO813-$BN813)))</f>
        <v>#REF!</v>
      </c>
      <c r="BQ813" s="29">
        <f t="shared" si="62"/>
        <v>68133334</v>
      </c>
      <c r="BR813" s="23" t="e">
        <f>+IF(BK813="1 SI","FINALIZADO",IF($BO813&lt;=#REF!,"FINALIZADO","EJECUCIÓN"))</f>
        <v>#REF!</v>
      </c>
      <c r="BS813" s="23">
        <v>68133334</v>
      </c>
      <c r="BT813" s="23">
        <f>+Tabla3[[#This Row],[VALOR TOTAL DE CONTRATO (ANTES DE LIQUIDACIÓN - LIBERACIÓN DE SALDOS)]]-Tabla3[[#This Row],[RECURSO TOTALES DESEMBOLSADOS]]</f>
        <v>0</v>
      </c>
      <c r="BU813" s="66"/>
      <c r="BW813" s="23" t="s">
        <v>98</v>
      </c>
      <c r="BX813" s="23" t="str">
        <f t="shared" si="63"/>
        <v>febrero</v>
      </c>
      <c r="BY813" s="23" t="s">
        <v>113</v>
      </c>
      <c r="BZ813" s="23" t="s">
        <v>113</v>
      </c>
      <c r="CA813" s="23" t="s">
        <v>113</v>
      </c>
      <c r="CB813" t="s">
        <v>117</v>
      </c>
      <c r="CC813" t="s">
        <v>118</v>
      </c>
    </row>
    <row r="814" spans="1:81" x14ac:dyDescent="0.25">
      <c r="A814" s="23">
        <v>2024</v>
      </c>
      <c r="B814" s="25">
        <v>775</v>
      </c>
      <c r="C814" s="23" t="s">
        <v>87</v>
      </c>
      <c r="D814" t="s">
        <v>88</v>
      </c>
      <c r="E814" t="s">
        <v>89</v>
      </c>
      <c r="F814" t="s">
        <v>90</v>
      </c>
      <c r="G814" t="s">
        <v>91</v>
      </c>
      <c r="H814" s="23" t="s">
        <v>92</v>
      </c>
      <c r="I814" s="23" t="s">
        <v>119</v>
      </c>
      <c r="J814" s="67" t="s">
        <v>5706</v>
      </c>
      <c r="K814" s="23" t="s">
        <v>95</v>
      </c>
      <c r="L814" s="20" t="s">
        <v>2096</v>
      </c>
      <c r="M814" s="28" t="s">
        <v>5707</v>
      </c>
      <c r="N814" s="23"/>
      <c r="O814" s="23" t="s">
        <v>98</v>
      </c>
      <c r="P814" s="20" t="s">
        <v>693</v>
      </c>
      <c r="Q814" s="20" t="s">
        <v>693</v>
      </c>
      <c r="R814" t="s">
        <v>5708</v>
      </c>
      <c r="S814" t="s">
        <v>5709</v>
      </c>
      <c r="T814" t="s">
        <v>5227</v>
      </c>
      <c r="U814" s="29">
        <v>61000000</v>
      </c>
      <c r="V814" s="29">
        <v>61000000</v>
      </c>
      <c r="W814" s="60">
        <v>6100000</v>
      </c>
      <c r="X814" s="60">
        <v>0</v>
      </c>
      <c r="Y814" s="23" t="s">
        <v>104</v>
      </c>
      <c r="Z814" t="s">
        <v>98</v>
      </c>
      <c r="AA814" t="s">
        <v>105</v>
      </c>
      <c r="AB814" s="30">
        <f>+Tabla3[[#This Row],[VALOR DEL CONTRATO
(EN NUMEROS)]]-Tabla3[[#This Row],[VALOR RECURSOS (MADS/FONAM)]]</f>
        <v>0</v>
      </c>
      <c r="AC814" s="30"/>
      <c r="AD814" s="30"/>
      <c r="AE814" s="24">
        <v>2624</v>
      </c>
      <c r="AF814" s="61">
        <v>45294</v>
      </c>
      <c r="AG814">
        <v>118324</v>
      </c>
      <c r="AH814" s="53">
        <v>45345</v>
      </c>
      <c r="AI814" s="32" t="s">
        <v>106</v>
      </c>
      <c r="AJ814" t="s">
        <v>2030</v>
      </c>
      <c r="AK814" s="33"/>
      <c r="AL814" t="s">
        <v>98</v>
      </c>
      <c r="AM814" s="26">
        <v>45344</v>
      </c>
      <c r="AN814" s="23" t="s">
        <v>108</v>
      </c>
      <c r="AO814" s="23" t="s">
        <v>108</v>
      </c>
      <c r="AP814" t="s">
        <v>109</v>
      </c>
      <c r="AQ814" t="s">
        <v>2281</v>
      </c>
      <c r="AR814" t="s">
        <v>2282</v>
      </c>
      <c r="AS814" t="s">
        <v>700</v>
      </c>
      <c r="AT814" s="23">
        <v>80111600</v>
      </c>
      <c r="AU814" t="s">
        <v>5710</v>
      </c>
      <c r="AV814" s="23" t="s">
        <v>113</v>
      </c>
      <c r="AW814" s="20" t="s">
        <v>114</v>
      </c>
      <c r="AX814" s="53">
        <v>45345</v>
      </c>
      <c r="AY814" s="23" t="s">
        <v>115</v>
      </c>
      <c r="AZ814" s="53">
        <v>45345</v>
      </c>
      <c r="BA814" s="26">
        <v>45348</v>
      </c>
      <c r="BB814" s="62">
        <v>45651</v>
      </c>
      <c r="BC814" s="35">
        <f>+Tabla3[[#This Row],[FECHA TERMINACION
(INICIAL)]]-Tabla3[[#This Row],[FECHA INICIO]]</f>
        <v>303</v>
      </c>
      <c r="BD814" s="65">
        <f>+Tabla3[[#This Row],[PLAZO DE EJECUCIÓN EN DÍAS (INICIAL)]]/30</f>
        <v>10.1</v>
      </c>
      <c r="BE814" t="s">
        <v>5711</v>
      </c>
      <c r="BF814" s="29">
        <f>+[1]BD_2!E822</f>
        <v>0</v>
      </c>
      <c r="BG814" s="29">
        <f>[1]BD_2!BA822</f>
        <v>0</v>
      </c>
      <c r="BH814" s="23">
        <f>[1]BD_2!CF822</f>
        <v>0</v>
      </c>
      <c r="BI814" s="23">
        <f>+COUNTIF(Tabla3[[#This Row],[VALOR REDUCIDO]:[TOTAL TIEMPO PRORROGADO EN DÍAS
]],"&lt;&gt;0")</f>
        <v>0</v>
      </c>
      <c r="BJ814" s="23" t="str">
        <f>+[1]BD_2!CG822</f>
        <v>2 NO</v>
      </c>
      <c r="BK814" s="26" t="str">
        <f>[1]BD_2!CL822</f>
        <v>2 NO</v>
      </c>
      <c r="BL814" s="23" t="s">
        <v>98</v>
      </c>
      <c r="BM814">
        <f t="shared" si="64"/>
        <v>303</v>
      </c>
      <c r="BN814" s="36">
        <f t="shared" si="65"/>
        <v>45348</v>
      </c>
      <c r="BO814" s="36">
        <f t="shared" si="66"/>
        <v>45651</v>
      </c>
      <c r="BP814" s="37" t="e">
        <f>IF(((#REF!-$BN814)/($BO814-$BN814))&gt;=100%,100%,((#REF!-$BN814)/($BO814-$BN814)))</f>
        <v>#REF!</v>
      </c>
      <c r="BQ814" s="29">
        <f t="shared" si="62"/>
        <v>61000000</v>
      </c>
      <c r="BR814" s="23" t="e">
        <f>+IF(BK814="1 SI","FINALIZADO",IF($BO814&lt;=#REF!,"FINALIZADO","EJECUCIÓN"))</f>
        <v>#REF!</v>
      </c>
      <c r="BS814" s="23">
        <v>61000000</v>
      </c>
      <c r="BT814" s="23">
        <f>+Tabla3[[#This Row],[VALOR TOTAL DE CONTRATO (ANTES DE LIQUIDACIÓN - LIBERACIÓN DE SALDOS)]]-Tabla3[[#This Row],[RECURSO TOTALES DESEMBOLSADOS]]</f>
        <v>0</v>
      </c>
      <c r="BU814" s="66"/>
      <c r="BW814" s="23" t="s">
        <v>98</v>
      </c>
      <c r="BX814" s="23" t="str">
        <f t="shared" si="63"/>
        <v>febrero</v>
      </c>
      <c r="BY814" s="23" t="s">
        <v>113</v>
      </c>
      <c r="BZ814" s="23" t="s">
        <v>113</v>
      </c>
      <c r="CA814" s="23" t="s">
        <v>113</v>
      </c>
      <c r="CB814" t="s">
        <v>117</v>
      </c>
      <c r="CC814" t="s">
        <v>118</v>
      </c>
    </row>
    <row r="815" spans="1:81" x14ac:dyDescent="0.25">
      <c r="A815" s="23">
        <v>2024</v>
      </c>
      <c r="B815" s="25">
        <v>776</v>
      </c>
      <c r="C815" s="23" t="s">
        <v>87</v>
      </c>
      <c r="D815" t="s">
        <v>88</v>
      </c>
      <c r="E815" t="s">
        <v>89</v>
      </c>
      <c r="F815" t="s">
        <v>90</v>
      </c>
      <c r="G815" t="s">
        <v>91</v>
      </c>
      <c r="H815" s="23" t="s">
        <v>92</v>
      </c>
      <c r="I815" s="23" t="s">
        <v>119</v>
      </c>
      <c r="J815" t="s">
        <v>5712</v>
      </c>
      <c r="K815" s="23" t="s">
        <v>95</v>
      </c>
      <c r="L815" s="20" t="s">
        <v>5713</v>
      </c>
      <c r="M815" s="28" t="s">
        <v>5714</v>
      </c>
      <c r="N815" s="23"/>
      <c r="O815" s="23" t="s">
        <v>98</v>
      </c>
      <c r="P815" s="20" t="s">
        <v>693</v>
      </c>
      <c r="Q815" s="20" t="s">
        <v>693</v>
      </c>
      <c r="R815" t="s">
        <v>5715</v>
      </c>
      <c r="S815" t="s">
        <v>5716</v>
      </c>
      <c r="T815" t="s">
        <v>5717</v>
      </c>
      <c r="U815" s="29">
        <v>70000000</v>
      </c>
      <c r="V815" s="29">
        <v>70000000</v>
      </c>
      <c r="W815" s="60">
        <v>7000000</v>
      </c>
      <c r="X815" s="60">
        <v>0</v>
      </c>
      <c r="Y815" s="23" t="s">
        <v>104</v>
      </c>
      <c r="Z815" t="s">
        <v>98</v>
      </c>
      <c r="AA815" t="s">
        <v>105</v>
      </c>
      <c r="AB815" s="30">
        <f>+Tabla3[[#This Row],[VALOR DEL CONTRATO
(EN NUMEROS)]]-Tabla3[[#This Row],[VALOR RECURSOS (MADS/FONAM)]]</f>
        <v>0</v>
      </c>
      <c r="AC815" s="30"/>
      <c r="AD815" s="30"/>
      <c r="AE815" s="24">
        <v>3524</v>
      </c>
      <c r="AF815" s="61">
        <v>45294</v>
      </c>
      <c r="AG815">
        <v>119924</v>
      </c>
      <c r="AH815" s="53">
        <v>45348</v>
      </c>
      <c r="AI815" s="32" t="s">
        <v>106</v>
      </c>
      <c r="AJ815" t="s">
        <v>697</v>
      </c>
      <c r="AK815" s="33"/>
      <c r="AL815" t="s">
        <v>98</v>
      </c>
      <c r="AM815" s="26">
        <v>45345</v>
      </c>
      <c r="AN815" s="23" t="s">
        <v>108</v>
      </c>
      <c r="AO815" s="23" t="s">
        <v>108</v>
      </c>
      <c r="AP815" t="s">
        <v>109</v>
      </c>
      <c r="AQ815" t="s">
        <v>698</v>
      </c>
      <c r="AR815" t="s">
        <v>699</v>
      </c>
      <c r="AS815" t="s">
        <v>700</v>
      </c>
      <c r="AT815" s="23">
        <v>80111600</v>
      </c>
      <c r="AU815" t="s">
        <v>5718</v>
      </c>
      <c r="AV815" s="23" t="s">
        <v>113</v>
      </c>
      <c r="AW815" s="20" t="s">
        <v>114</v>
      </c>
      <c r="AX815" s="53">
        <v>45345</v>
      </c>
      <c r="AY815" s="23" t="s">
        <v>115</v>
      </c>
      <c r="AZ815" s="53">
        <v>45345</v>
      </c>
      <c r="BA815" s="26">
        <v>45348</v>
      </c>
      <c r="BB815" s="62">
        <v>45651</v>
      </c>
      <c r="BC815" s="35">
        <f>+Tabla3[[#This Row],[FECHA TERMINACION
(INICIAL)]]-Tabla3[[#This Row],[FECHA INICIO]]</f>
        <v>303</v>
      </c>
      <c r="BD815" s="65">
        <f>+Tabla3[[#This Row],[PLAZO DE EJECUCIÓN EN DÍAS (INICIAL)]]/30</f>
        <v>10.1</v>
      </c>
      <c r="BE815" t="s">
        <v>5719</v>
      </c>
      <c r="BF815" s="29">
        <f>+[1]BD_2!E823</f>
        <v>0</v>
      </c>
      <c r="BG815" s="29">
        <f>[1]BD_2!BA823</f>
        <v>0</v>
      </c>
      <c r="BH815" s="23">
        <f>[1]BD_2!CF823</f>
        <v>0</v>
      </c>
      <c r="BI815" s="23">
        <f>+COUNTIF(Tabla3[[#This Row],[VALOR REDUCIDO]:[TOTAL TIEMPO PRORROGADO EN DÍAS
]],"&lt;&gt;0")</f>
        <v>0</v>
      </c>
      <c r="BJ815" s="23" t="str">
        <f>+[1]BD_2!CG823</f>
        <v>2 NO</v>
      </c>
      <c r="BK815" s="26" t="str">
        <f>[1]BD_2!CL823</f>
        <v>2 NO</v>
      </c>
      <c r="BL815" s="23" t="s">
        <v>98</v>
      </c>
      <c r="BM815">
        <f t="shared" si="64"/>
        <v>303</v>
      </c>
      <c r="BN815" s="36">
        <f t="shared" si="65"/>
        <v>45348</v>
      </c>
      <c r="BO815" s="36">
        <f t="shared" si="66"/>
        <v>45651</v>
      </c>
      <c r="BP815" s="37" t="e">
        <f>IF(((#REF!-$BN815)/($BO815-$BN815))&gt;=100%,100%,((#REF!-$BN815)/($BO815-$BN815)))</f>
        <v>#REF!</v>
      </c>
      <c r="BQ815" s="29">
        <f t="shared" si="62"/>
        <v>70000000</v>
      </c>
      <c r="BR815" s="23" t="e">
        <f>+IF(BK815="1 SI","FINALIZADO",IF($BO815&lt;=#REF!,"FINALIZADO","EJECUCIÓN"))</f>
        <v>#REF!</v>
      </c>
      <c r="BS815" s="23">
        <v>70000000</v>
      </c>
      <c r="BT815" s="23">
        <f>+Tabla3[[#This Row],[VALOR TOTAL DE CONTRATO (ANTES DE LIQUIDACIÓN - LIBERACIÓN DE SALDOS)]]-Tabla3[[#This Row],[RECURSO TOTALES DESEMBOLSADOS]]</f>
        <v>0</v>
      </c>
      <c r="BU815" s="66"/>
      <c r="BW815" s="23" t="s">
        <v>98</v>
      </c>
      <c r="BX815" s="23" t="str">
        <f t="shared" si="63"/>
        <v>febrero</v>
      </c>
      <c r="BY815" s="23" t="s">
        <v>113</v>
      </c>
      <c r="BZ815" s="23" t="s">
        <v>113</v>
      </c>
      <c r="CA815" s="23" t="s">
        <v>113</v>
      </c>
      <c r="CB815" t="s">
        <v>117</v>
      </c>
      <c r="CC815" t="s">
        <v>118</v>
      </c>
    </row>
    <row r="816" spans="1:81" x14ac:dyDescent="0.25">
      <c r="A816" s="23">
        <v>2024</v>
      </c>
      <c r="B816" s="25">
        <v>777</v>
      </c>
      <c r="C816" s="23" t="s">
        <v>87</v>
      </c>
      <c r="D816" t="s">
        <v>88</v>
      </c>
      <c r="E816" t="s">
        <v>89</v>
      </c>
      <c r="F816" t="s">
        <v>90</v>
      </c>
      <c r="G816" t="s">
        <v>91</v>
      </c>
      <c r="H816" s="23" t="s">
        <v>92</v>
      </c>
      <c r="I816" s="23" t="s">
        <v>119</v>
      </c>
      <c r="J816" t="s">
        <v>5720</v>
      </c>
      <c r="K816" s="23" t="s">
        <v>95</v>
      </c>
      <c r="L816" s="20" t="s">
        <v>5721</v>
      </c>
      <c r="M816" s="28" t="s">
        <v>5722</v>
      </c>
      <c r="N816" s="23"/>
      <c r="O816" s="23" t="s">
        <v>98</v>
      </c>
      <c r="P816" s="20" t="s">
        <v>100</v>
      </c>
      <c r="Q816" s="20" t="s">
        <v>100</v>
      </c>
      <c r="R816" t="s">
        <v>5723</v>
      </c>
      <c r="S816" t="s">
        <v>5724</v>
      </c>
      <c r="T816" t="s">
        <v>5725</v>
      </c>
      <c r="U816" s="29">
        <v>22000000</v>
      </c>
      <c r="V816" s="29">
        <v>22000000</v>
      </c>
      <c r="W816" s="60">
        <v>5500000</v>
      </c>
      <c r="X816" s="60">
        <v>0</v>
      </c>
      <c r="Y816" s="23" t="s">
        <v>104</v>
      </c>
      <c r="Z816" t="s">
        <v>98</v>
      </c>
      <c r="AA816" t="s">
        <v>105</v>
      </c>
      <c r="AB816" s="30">
        <f>+Tabla3[[#This Row],[VALOR DEL CONTRATO
(EN NUMEROS)]]-Tabla3[[#This Row],[VALOR RECURSOS (MADS/FONAM)]]</f>
        <v>0</v>
      </c>
      <c r="AC816" s="30"/>
      <c r="AD816" s="30"/>
      <c r="AE816" s="24">
        <v>3724</v>
      </c>
      <c r="AF816" s="61">
        <v>45294</v>
      </c>
      <c r="AG816">
        <v>134424</v>
      </c>
      <c r="AH816" s="53">
        <v>45355</v>
      </c>
      <c r="AI816" s="32" t="s">
        <v>106</v>
      </c>
      <c r="AJ816" t="s">
        <v>173</v>
      </c>
      <c r="AK816" s="33">
        <v>202300000000289</v>
      </c>
      <c r="AL816" t="s">
        <v>98</v>
      </c>
      <c r="AM816" s="26">
        <v>45351</v>
      </c>
      <c r="AN816" s="23" t="s">
        <v>108</v>
      </c>
      <c r="AO816" s="23" t="s">
        <v>108</v>
      </c>
      <c r="AP816" t="s">
        <v>109</v>
      </c>
      <c r="AQ816" t="s">
        <v>174</v>
      </c>
      <c r="AR816" t="s">
        <v>175</v>
      </c>
      <c r="AS816" t="s">
        <v>100</v>
      </c>
      <c r="AT816" s="23">
        <v>80111600</v>
      </c>
      <c r="AU816" t="s">
        <v>5726</v>
      </c>
      <c r="AV816" s="23" t="s">
        <v>113</v>
      </c>
      <c r="AW816" s="20" t="s">
        <v>114</v>
      </c>
      <c r="AX816" s="53">
        <v>45352</v>
      </c>
      <c r="AY816" s="23" t="s">
        <v>115</v>
      </c>
      <c r="AZ816" s="53">
        <v>45352</v>
      </c>
      <c r="BA816" s="26">
        <v>45355</v>
      </c>
      <c r="BB816" s="62">
        <v>45476</v>
      </c>
      <c r="BC816" s="35">
        <f>+Tabla3[[#This Row],[FECHA TERMINACION
(INICIAL)]]-Tabla3[[#This Row],[FECHA INICIO]]</f>
        <v>121</v>
      </c>
      <c r="BD816" s="65">
        <f>+Tabla3[[#This Row],[PLAZO DE EJECUCIÓN EN DÍAS (INICIAL)]]/30</f>
        <v>4.0333333333333332</v>
      </c>
      <c r="BE816" t="s">
        <v>5727</v>
      </c>
      <c r="BF816" s="29">
        <f>+[1]BD_2!E824</f>
        <v>0</v>
      </c>
      <c r="BG816" s="29">
        <f>[1]BD_2!BA824</f>
        <v>9166667</v>
      </c>
      <c r="BH816" s="23">
        <f>[1]BD_2!CF824</f>
        <v>51</v>
      </c>
      <c r="BI816" s="23">
        <f>+COUNTIF(Tabla3[[#This Row],[VALOR REDUCIDO]:[TOTAL TIEMPO PRORROGADO EN DÍAS
]],"&lt;&gt;0")</f>
        <v>2</v>
      </c>
      <c r="BJ816" s="23" t="str">
        <f>+[1]BD_2!CG824</f>
        <v>2 NO</v>
      </c>
      <c r="BK816" s="26" t="str">
        <f>[1]BD_2!CL824</f>
        <v>2 NO</v>
      </c>
      <c r="BL816" s="23" t="s">
        <v>98</v>
      </c>
      <c r="BM816">
        <f t="shared" si="64"/>
        <v>172</v>
      </c>
      <c r="BN816" s="36">
        <f t="shared" si="65"/>
        <v>45355</v>
      </c>
      <c r="BO816" s="36">
        <f t="shared" si="66"/>
        <v>45527</v>
      </c>
      <c r="BP816" s="37" t="e">
        <f>IF(((#REF!-$BN816)/($BO816-$BN816))&gt;=100%,100%,((#REF!-$BN816)/($BO816-$BN816)))</f>
        <v>#REF!</v>
      </c>
      <c r="BQ816" s="29">
        <f t="shared" ref="BQ816:BQ879" si="67">$V816+$BG816-$BF816</f>
        <v>31166667</v>
      </c>
      <c r="BR816" s="23" t="e">
        <f>+IF(BK816="1 SI","FINALIZADO",IF($BO816&lt;=#REF!,"FINALIZADO","EJECUCIÓN"))</f>
        <v>#REF!</v>
      </c>
      <c r="BS816" s="23">
        <v>31166667</v>
      </c>
      <c r="BT816" s="23">
        <f>+Tabla3[[#This Row],[VALOR TOTAL DE CONTRATO (ANTES DE LIQUIDACIÓN - LIBERACIÓN DE SALDOS)]]-Tabla3[[#This Row],[RECURSO TOTALES DESEMBOLSADOS]]</f>
        <v>0</v>
      </c>
      <c r="BU816" s="66"/>
      <c r="BW816" s="23" t="s">
        <v>98</v>
      </c>
      <c r="BX816" s="23" t="str">
        <f t="shared" si="63"/>
        <v>febrero</v>
      </c>
      <c r="BY816" s="23" t="s">
        <v>113</v>
      </c>
      <c r="BZ816" s="23" t="s">
        <v>113</v>
      </c>
      <c r="CA816" s="23" t="s">
        <v>113</v>
      </c>
      <c r="CB816" t="s">
        <v>117</v>
      </c>
      <c r="CC816" t="s">
        <v>118</v>
      </c>
    </row>
    <row r="817" spans="1:81" x14ac:dyDescent="0.25">
      <c r="A817" s="23">
        <v>2024</v>
      </c>
      <c r="B817" s="25">
        <v>778</v>
      </c>
      <c r="C817" s="23" t="s">
        <v>87</v>
      </c>
      <c r="D817" t="s">
        <v>88</v>
      </c>
      <c r="E817" t="s">
        <v>89</v>
      </c>
      <c r="F817" t="s">
        <v>90</v>
      </c>
      <c r="G817" t="s">
        <v>91</v>
      </c>
      <c r="H817" s="23" t="s">
        <v>92</v>
      </c>
      <c r="I817" s="23" t="s">
        <v>119</v>
      </c>
      <c r="J817" s="67" t="s">
        <v>5728</v>
      </c>
      <c r="K817" s="23" t="s">
        <v>95</v>
      </c>
      <c r="L817" s="20" t="s">
        <v>358</v>
      </c>
      <c r="M817" s="28" t="s">
        <v>5729</v>
      </c>
      <c r="N817" s="23"/>
      <c r="O817" s="23" t="s">
        <v>98</v>
      </c>
      <c r="P817" s="20" t="s">
        <v>693</v>
      </c>
      <c r="Q817" s="20" t="s">
        <v>693</v>
      </c>
      <c r="R817" t="s">
        <v>5730</v>
      </c>
      <c r="S817" t="s">
        <v>5731</v>
      </c>
      <c r="T817" t="s">
        <v>5732</v>
      </c>
      <c r="U817" s="29">
        <v>40000000</v>
      </c>
      <c r="V817" s="29">
        <v>40000000</v>
      </c>
      <c r="W817" s="60">
        <v>4000000</v>
      </c>
      <c r="X817" s="60">
        <v>0</v>
      </c>
      <c r="Y817" s="23" t="s">
        <v>104</v>
      </c>
      <c r="Z817" t="s">
        <v>98</v>
      </c>
      <c r="AA817" t="s">
        <v>105</v>
      </c>
      <c r="AB817" s="30">
        <f>+Tabla3[[#This Row],[VALOR DEL CONTRATO
(EN NUMEROS)]]-Tabla3[[#This Row],[VALOR RECURSOS (MADS/FONAM)]]</f>
        <v>0</v>
      </c>
      <c r="AC817" s="30"/>
      <c r="AD817" s="30"/>
      <c r="AE817" s="24">
        <v>3524</v>
      </c>
      <c r="AF817" s="61">
        <v>45294</v>
      </c>
      <c r="AG817">
        <v>119924</v>
      </c>
      <c r="AH817" s="53">
        <v>45348</v>
      </c>
      <c r="AI817" s="32" t="s">
        <v>106</v>
      </c>
      <c r="AJ817" t="s">
        <v>697</v>
      </c>
      <c r="AK817" s="33"/>
      <c r="AL817" t="s">
        <v>98</v>
      </c>
      <c r="AM817" s="26">
        <v>45348</v>
      </c>
      <c r="AN817" s="23" t="s">
        <v>108</v>
      </c>
      <c r="AO817" s="23" t="s">
        <v>108</v>
      </c>
      <c r="AP817" t="s">
        <v>109</v>
      </c>
      <c r="AQ817" t="s">
        <v>698</v>
      </c>
      <c r="AR817" t="s">
        <v>699</v>
      </c>
      <c r="AS817" t="s">
        <v>700</v>
      </c>
      <c r="AT817" s="23">
        <v>80111600</v>
      </c>
      <c r="AU817" t="s">
        <v>5733</v>
      </c>
      <c r="AV817" s="23" t="s">
        <v>113</v>
      </c>
      <c r="AW817" s="20" t="s">
        <v>114</v>
      </c>
      <c r="AX817" s="53">
        <v>45348</v>
      </c>
      <c r="AY817" s="23" t="s">
        <v>115</v>
      </c>
      <c r="AZ817" s="53">
        <v>45348</v>
      </c>
      <c r="BA817" s="26">
        <v>45349</v>
      </c>
      <c r="BB817" s="62">
        <v>45652</v>
      </c>
      <c r="BC817" s="35">
        <f>+Tabla3[[#This Row],[FECHA TERMINACION
(INICIAL)]]-Tabla3[[#This Row],[FECHA INICIO]]</f>
        <v>303</v>
      </c>
      <c r="BD817" s="65">
        <f>+Tabla3[[#This Row],[PLAZO DE EJECUCIÓN EN DÍAS (INICIAL)]]/30</f>
        <v>10.1</v>
      </c>
      <c r="BE817" t="s">
        <v>5348</v>
      </c>
      <c r="BF817" s="29">
        <f>+[1]BD_2!E825</f>
        <v>0</v>
      </c>
      <c r="BG817" s="29">
        <f>[1]BD_2!BA825</f>
        <v>0</v>
      </c>
      <c r="BH817" s="23">
        <f>[1]BD_2!CF825</f>
        <v>0</v>
      </c>
      <c r="BI817" s="23">
        <f>+COUNTIF(Tabla3[[#This Row],[VALOR REDUCIDO]:[TOTAL TIEMPO PRORROGADO EN DÍAS
]],"&lt;&gt;0")</f>
        <v>0</v>
      </c>
      <c r="BJ817" s="23" t="str">
        <f>+[1]BD_2!CG825</f>
        <v>2 NO</v>
      </c>
      <c r="BK817" s="26" t="str">
        <f>[1]BD_2!CL825</f>
        <v>2 NO</v>
      </c>
      <c r="BL817" s="23" t="s">
        <v>98</v>
      </c>
      <c r="BM817">
        <f t="shared" si="64"/>
        <v>303</v>
      </c>
      <c r="BN817" s="36">
        <f t="shared" si="65"/>
        <v>45349</v>
      </c>
      <c r="BO817" s="36">
        <f t="shared" si="66"/>
        <v>45652</v>
      </c>
      <c r="BP817" s="37" t="e">
        <f>IF(((#REF!-$BN817)/($BO817-$BN817))&gt;=100%,100%,((#REF!-$BN817)/($BO817-$BN817)))</f>
        <v>#REF!</v>
      </c>
      <c r="BQ817" s="29">
        <f t="shared" si="67"/>
        <v>40000000</v>
      </c>
      <c r="BR817" s="23" t="e">
        <f>+IF(BK817="1 SI","FINALIZADO",IF($BO817&lt;=#REF!,"FINALIZADO","EJECUCIÓN"))</f>
        <v>#REF!</v>
      </c>
      <c r="BS817" s="23">
        <v>40000000</v>
      </c>
      <c r="BT817" s="23">
        <f>+Tabla3[[#This Row],[VALOR TOTAL DE CONTRATO (ANTES DE LIQUIDACIÓN - LIBERACIÓN DE SALDOS)]]-Tabla3[[#This Row],[RECURSO TOTALES DESEMBOLSADOS]]</f>
        <v>0</v>
      </c>
      <c r="BU817" s="66"/>
      <c r="BW817" s="23" t="s">
        <v>98</v>
      </c>
      <c r="BX817" s="23" t="str">
        <f t="shared" si="63"/>
        <v>febrero</v>
      </c>
      <c r="BY817" s="23" t="s">
        <v>113</v>
      </c>
      <c r="BZ817" s="23" t="s">
        <v>113</v>
      </c>
      <c r="CA817" s="23" t="s">
        <v>113</v>
      </c>
      <c r="CB817" t="s">
        <v>117</v>
      </c>
      <c r="CC817" t="s">
        <v>118</v>
      </c>
    </row>
    <row r="818" spans="1:81" x14ac:dyDescent="0.25">
      <c r="A818" s="23">
        <v>2024</v>
      </c>
      <c r="B818" s="25">
        <v>779</v>
      </c>
      <c r="C818" s="23" t="s">
        <v>87</v>
      </c>
      <c r="D818" t="s">
        <v>88</v>
      </c>
      <c r="E818" t="s">
        <v>89</v>
      </c>
      <c r="F818" t="s">
        <v>90</v>
      </c>
      <c r="G818" t="s">
        <v>91</v>
      </c>
      <c r="H818" s="23" t="s">
        <v>92</v>
      </c>
      <c r="I818" s="23" t="s">
        <v>119</v>
      </c>
      <c r="J818" t="s">
        <v>5734</v>
      </c>
      <c r="K818" s="23" t="s">
        <v>95</v>
      </c>
      <c r="L818" s="20" t="s">
        <v>1102</v>
      </c>
      <c r="M818" s="28" t="s">
        <v>5735</v>
      </c>
      <c r="N818" s="23"/>
      <c r="O818" s="23" t="s">
        <v>98</v>
      </c>
      <c r="P818" s="20" t="s">
        <v>693</v>
      </c>
      <c r="Q818" s="20" t="s">
        <v>693</v>
      </c>
      <c r="R818" t="s">
        <v>5736</v>
      </c>
      <c r="S818" t="s">
        <v>5737</v>
      </c>
      <c r="T818" t="s">
        <v>5738</v>
      </c>
      <c r="U818" s="29">
        <v>73500000</v>
      </c>
      <c r="V818" s="29">
        <v>73500000</v>
      </c>
      <c r="W818" s="60">
        <v>7350000</v>
      </c>
      <c r="X818" s="60">
        <v>0</v>
      </c>
      <c r="Y818" s="23" t="s">
        <v>104</v>
      </c>
      <c r="Z818" t="s">
        <v>98</v>
      </c>
      <c r="AA818" t="s">
        <v>105</v>
      </c>
      <c r="AB818" s="30">
        <f>+Tabla3[[#This Row],[VALOR DEL CONTRATO
(EN NUMEROS)]]-Tabla3[[#This Row],[VALOR RECURSOS (MADS/FONAM)]]</f>
        <v>0</v>
      </c>
      <c r="AC818" s="30"/>
      <c r="AD818" s="30"/>
      <c r="AE818" s="24">
        <v>2124</v>
      </c>
      <c r="AF818" s="61">
        <v>45294</v>
      </c>
      <c r="AG818">
        <v>122824</v>
      </c>
      <c r="AH818" s="53">
        <v>45349</v>
      </c>
      <c r="AI818" s="32" t="s">
        <v>106</v>
      </c>
      <c r="AJ818" t="s">
        <v>1372</v>
      </c>
      <c r="AK818" s="33"/>
      <c r="AL818" t="s">
        <v>98</v>
      </c>
      <c r="AM818" s="26">
        <v>45344</v>
      </c>
      <c r="AN818" s="23" t="s">
        <v>108</v>
      </c>
      <c r="AO818" s="23" t="s">
        <v>108</v>
      </c>
      <c r="AP818" t="s">
        <v>109</v>
      </c>
      <c r="AQ818" t="s">
        <v>698</v>
      </c>
      <c r="AR818" t="s">
        <v>699</v>
      </c>
      <c r="AS818" t="s">
        <v>700</v>
      </c>
      <c r="AT818" s="23">
        <v>80111600</v>
      </c>
      <c r="AU818" t="s">
        <v>5739</v>
      </c>
      <c r="AV818" s="23" t="s">
        <v>113</v>
      </c>
      <c r="AW818" s="20" t="s">
        <v>114</v>
      </c>
      <c r="AX818" s="53">
        <v>45345</v>
      </c>
      <c r="AY818" s="23" t="s">
        <v>115</v>
      </c>
      <c r="AZ818" s="53">
        <v>45345</v>
      </c>
      <c r="BA818" s="26">
        <v>45350</v>
      </c>
      <c r="BB818" s="62">
        <v>45653</v>
      </c>
      <c r="BC818" s="35">
        <f>+Tabla3[[#This Row],[FECHA TERMINACION
(INICIAL)]]-Tabla3[[#This Row],[FECHA INICIO]]</f>
        <v>303</v>
      </c>
      <c r="BD818" s="65">
        <f>+Tabla3[[#This Row],[PLAZO DE EJECUCIÓN EN DÍAS (INICIAL)]]/30</f>
        <v>10.1</v>
      </c>
      <c r="BE818" t="s">
        <v>1700</v>
      </c>
      <c r="BF818" s="29">
        <f>+[1]BD_2!E826</f>
        <v>0</v>
      </c>
      <c r="BG818" s="29">
        <f>[1]BD_2!BA826</f>
        <v>0</v>
      </c>
      <c r="BH818" s="23">
        <f>[1]BD_2!CF826</f>
        <v>0</v>
      </c>
      <c r="BI818" s="23">
        <f>+COUNTIF(Tabla3[[#This Row],[VALOR REDUCIDO]:[TOTAL TIEMPO PRORROGADO EN DÍAS
]],"&lt;&gt;0")</f>
        <v>0</v>
      </c>
      <c r="BJ818" s="23" t="str">
        <f>+[1]BD_2!CG826</f>
        <v>2 NO</v>
      </c>
      <c r="BK818" s="26" t="str">
        <f>[1]BD_2!CL826</f>
        <v>2 NO</v>
      </c>
      <c r="BL818" s="23" t="s">
        <v>98</v>
      </c>
      <c r="BM818">
        <f t="shared" si="64"/>
        <v>303</v>
      </c>
      <c r="BN818" s="36">
        <f t="shared" si="65"/>
        <v>45350</v>
      </c>
      <c r="BO818" s="36">
        <f t="shared" si="66"/>
        <v>45653</v>
      </c>
      <c r="BP818" s="37" t="e">
        <f>IF(((#REF!-$BN818)/($BO818-$BN818))&gt;=100%,100%,((#REF!-$BN818)/($BO818-$BN818)))</f>
        <v>#REF!</v>
      </c>
      <c r="BQ818" s="29">
        <f t="shared" si="67"/>
        <v>73500000</v>
      </c>
      <c r="BR818" s="23" t="e">
        <f>+IF(BK818="1 SI","FINALIZADO",IF($BO818&lt;=#REF!,"FINALIZADO","EJECUCIÓN"))</f>
        <v>#REF!</v>
      </c>
      <c r="BS818" s="23">
        <v>73500000</v>
      </c>
      <c r="BT818" s="23">
        <f>+Tabla3[[#This Row],[VALOR TOTAL DE CONTRATO (ANTES DE LIQUIDACIÓN - LIBERACIÓN DE SALDOS)]]-Tabla3[[#This Row],[RECURSO TOTALES DESEMBOLSADOS]]</f>
        <v>0</v>
      </c>
      <c r="BU818" s="66"/>
      <c r="BW818" s="23" t="s">
        <v>98</v>
      </c>
      <c r="BX818" s="23" t="str">
        <f t="shared" si="63"/>
        <v>febrero</v>
      </c>
      <c r="BY818" s="23" t="s">
        <v>113</v>
      </c>
      <c r="BZ818" s="23" t="s">
        <v>113</v>
      </c>
      <c r="CA818" s="23" t="s">
        <v>113</v>
      </c>
      <c r="CB818" t="s">
        <v>117</v>
      </c>
      <c r="CC818" t="s">
        <v>118</v>
      </c>
    </row>
    <row r="819" spans="1:81" x14ac:dyDescent="0.25">
      <c r="A819" s="23">
        <v>2024</v>
      </c>
      <c r="B819" s="25">
        <v>780</v>
      </c>
      <c r="C819" s="23" t="s">
        <v>87</v>
      </c>
      <c r="D819" t="s">
        <v>88</v>
      </c>
      <c r="E819" t="s">
        <v>89</v>
      </c>
      <c r="F819" t="s">
        <v>90</v>
      </c>
      <c r="G819" t="s">
        <v>91</v>
      </c>
      <c r="H819" s="23" t="s">
        <v>92</v>
      </c>
      <c r="I819" s="23" t="s">
        <v>119</v>
      </c>
      <c r="J819" t="s">
        <v>5740</v>
      </c>
      <c r="K819" s="23" t="s">
        <v>95</v>
      </c>
      <c r="L819" s="20" t="s">
        <v>5210</v>
      </c>
      <c r="M819" s="28" t="s">
        <v>5741</v>
      </c>
      <c r="N819" s="23"/>
      <c r="O819" s="23" t="s">
        <v>98</v>
      </c>
      <c r="P819" s="20" t="s">
        <v>538</v>
      </c>
      <c r="Q819" s="20" t="s">
        <v>538</v>
      </c>
      <c r="R819" t="s">
        <v>5742</v>
      </c>
      <c r="S819" t="s">
        <v>5743</v>
      </c>
      <c r="T819" t="s">
        <v>5744</v>
      </c>
      <c r="U819" s="29">
        <v>61600000</v>
      </c>
      <c r="V819" s="29">
        <v>61600000</v>
      </c>
      <c r="W819" s="60">
        <v>8800000</v>
      </c>
      <c r="X819" s="60">
        <v>0</v>
      </c>
      <c r="Y819" s="23" t="s">
        <v>104</v>
      </c>
      <c r="Z819" t="s">
        <v>98</v>
      </c>
      <c r="AA819" t="s">
        <v>105</v>
      </c>
      <c r="AB819" s="30">
        <f>+Tabla3[[#This Row],[VALOR DEL CONTRATO
(EN NUMEROS)]]-Tabla3[[#This Row],[VALOR RECURSOS (MADS/FONAM)]]</f>
        <v>0</v>
      </c>
      <c r="AC819" s="30"/>
      <c r="AD819" s="30"/>
      <c r="AE819" s="24">
        <v>5224</v>
      </c>
      <c r="AF819" s="61">
        <v>45295</v>
      </c>
      <c r="AG819">
        <v>128524</v>
      </c>
      <c r="AH819" s="53">
        <v>45350</v>
      </c>
      <c r="AI819" s="32" t="s">
        <v>106</v>
      </c>
      <c r="AJ819" t="s">
        <v>543</v>
      </c>
      <c r="AK819" s="33"/>
      <c r="AL819" t="s">
        <v>98</v>
      </c>
      <c r="AM819" s="26">
        <v>45348</v>
      </c>
      <c r="AN819" s="23" t="s">
        <v>108</v>
      </c>
      <c r="AO819" s="23" t="s">
        <v>108</v>
      </c>
      <c r="AP819" t="s">
        <v>109</v>
      </c>
      <c r="AQ819" t="s">
        <v>5745</v>
      </c>
      <c r="AR819" t="s">
        <v>5746</v>
      </c>
      <c r="AS819" t="s">
        <v>5664</v>
      </c>
      <c r="AT819" s="23">
        <v>80111600</v>
      </c>
      <c r="AU819" t="s">
        <v>5747</v>
      </c>
      <c r="AV819" s="23" t="s">
        <v>113</v>
      </c>
      <c r="AW819" s="20" t="s">
        <v>114</v>
      </c>
      <c r="AX819" s="53">
        <v>45349</v>
      </c>
      <c r="AY819" s="23" t="s">
        <v>115</v>
      </c>
      <c r="AZ819" s="53">
        <v>45349</v>
      </c>
      <c r="BA819" s="26">
        <v>45350</v>
      </c>
      <c r="BB819" s="62">
        <v>45562</v>
      </c>
      <c r="BC819" s="35">
        <f>+Tabla3[[#This Row],[FECHA TERMINACION
(INICIAL)]]-Tabla3[[#This Row],[FECHA INICIO]]</f>
        <v>212</v>
      </c>
      <c r="BD819" s="65">
        <f>+Tabla3[[#This Row],[PLAZO DE EJECUCIÓN EN DÍAS (INICIAL)]]/30</f>
        <v>7.0666666666666664</v>
      </c>
      <c r="BE819" t="s">
        <v>3741</v>
      </c>
      <c r="BF819" s="29">
        <f>+[1]BD_2!E827</f>
        <v>0</v>
      </c>
      <c r="BG819" s="29">
        <f>[1]BD_2!BA827</f>
        <v>23466667</v>
      </c>
      <c r="BH819" s="23">
        <f>[1]BD_2!CF827</f>
        <v>81</v>
      </c>
      <c r="BI819" s="23">
        <f>+COUNTIF(Tabla3[[#This Row],[VALOR REDUCIDO]:[TOTAL TIEMPO PRORROGADO EN DÍAS
]],"&lt;&gt;0")</f>
        <v>2</v>
      </c>
      <c r="BJ819" s="23" t="str">
        <f>+[1]BD_2!CG827</f>
        <v>2 NO</v>
      </c>
      <c r="BK819" s="26" t="str">
        <f>[1]BD_2!CL827</f>
        <v>2 NO</v>
      </c>
      <c r="BL819" s="23" t="s">
        <v>98</v>
      </c>
      <c r="BM819">
        <f t="shared" si="64"/>
        <v>293</v>
      </c>
      <c r="BN819" s="36">
        <f t="shared" si="65"/>
        <v>45350</v>
      </c>
      <c r="BO819" s="36">
        <f t="shared" si="66"/>
        <v>45643</v>
      </c>
      <c r="BP819" s="37" t="e">
        <f>IF(((#REF!-$BN819)/($BO819-$BN819))&gt;=100%,100%,((#REF!-$BN819)/($BO819-$BN819)))</f>
        <v>#REF!</v>
      </c>
      <c r="BQ819" s="29">
        <f t="shared" si="67"/>
        <v>85066667</v>
      </c>
      <c r="BR819" s="23" t="e">
        <f>+IF(BK819="1 SI","FINALIZADO",IF($BO819&lt;=#REF!,"FINALIZADO","EJECUCIÓN"))</f>
        <v>#REF!</v>
      </c>
      <c r="BS819" s="23">
        <v>85066667</v>
      </c>
      <c r="BT819" s="23">
        <f>+Tabla3[[#This Row],[VALOR TOTAL DE CONTRATO (ANTES DE LIQUIDACIÓN - LIBERACIÓN DE SALDOS)]]-Tabla3[[#This Row],[RECURSO TOTALES DESEMBOLSADOS]]</f>
        <v>0</v>
      </c>
      <c r="BU819" s="66"/>
      <c r="BW819" s="23" t="s">
        <v>98</v>
      </c>
      <c r="BX819" s="23" t="str">
        <f t="shared" si="63"/>
        <v>febrero</v>
      </c>
      <c r="BY819" s="23" t="s">
        <v>113</v>
      </c>
      <c r="BZ819" s="23" t="s">
        <v>113</v>
      </c>
      <c r="CA819" s="23" t="s">
        <v>113</v>
      </c>
      <c r="CB819" t="s">
        <v>117</v>
      </c>
      <c r="CC819" t="s">
        <v>118</v>
      </c>
    </row>
    <row r="820" spans="1:81" x14ac:dyDescent="0.25">
      <c r="A820" s="23">
        <v>2024</v>
      </c>
      <c r="B820" s="25">
        <v>781</v>
      </c>
      <c r="C820" s="23" t="s">
        <v>87</v>
      </c>
      <c r="D820" t="s">
        <v>88</v>
      </c>
      <c r="E820" t="s">
        <v>89</v>
      </c>
      <c r="F820" t="s">
        <v>90</v>
      </c>
      <c r="G820" t="s">
        <v>91</v>
      </c>
      <c r="H820" s="23" t="s">
        <v>92</v>
      </c>
      <c r="I820" s="23" t="s">
        <v>119</v>
      </c>
      <c r="J820" t="s">
        <v>5748</v>
      </c>
      <c r="K820" s="23" t="s">
        <v>95</v>
      </c>
      <c r="L820" s="20" t="s">
        <v>2233</v>
      </c>
      <c r="M820" s="28" t="s">
        <v>5749</v>
      </c>
      <c r="N820" s="23"/>
      <c r="O820" s="23" t="s">
        <v>98</v>
      </c>
      <c r="P820" s="20" t="s">
        <v>1514</v>
      </c>
      <c r="Q820" s="20" t="s">
        <v>1514</v>
      </c>
      <c r="R820" t="s">
        <v>5750</v>
      </c>
      <c r="S820" t="s">
        <v>5751</v>
      </c>
      <c r="T820" t="s">
        <v>5752</v>
      </c>
      <c r="U820" s="29">
        <v>75000000</v>
      </c>
      <c r="V820" s="29">
        <v>75000000</v>
      </c>
      <c r="W820" s="60">
        <v>7500000</v>
      </c>
      <c r="X820" s="60">
        <v>0</v>
      </c>
      <c r="Y820" s="23" t="s">
        <v>104</v>
      </c>
      <c r="Z820" t="s">
        <v>98</v>
      </c>
      <c r="AA820" t="s">
        <v>105</v>
      </c>
      <c r="AB820" s="30">
        <f>+Tabla3[[#This Row],[VALOR DEL CONTRATO
(EN NUMEROS)]]-Tabla3[[#This Row],[VALOR RECURSOS (MADS/FONAM)]]</f>
        <v>0</v>
      </c>
      <c r="AC820" s="30"/>
      <c r="AD820" s="30"/>
      <c r="AE820" s="24">
        <v>9024</v>
      </c>
      <c r="AF820" s="61">
        <v>45300</v>
      </c>
      <c r="AG820">
        <v>124224</v>
      </c>
      <c r="AH820" s="53">
        <v>45349</v>
      </c>
      <c r="AI820" s="32" t="s">
        <v>106</v>
      </c>
      <c r="AK820" s="33"/>
      <c r="AL820" t="s">
        <v>98</v>
      </c>
      <c r="AM820" s="26">
        <v>45348</v>
      </c>
      <c r="AN820" s="23" t="s">
        <v>108</v>
      </c>
      <c r="AO820" s="23" t="s">
        <v>108</v>
      </c>
      <c r="AP820" t="s">
        <v>109</v>
      </c>
      <c r="AQ820" t="s">
        <v>4517</v>
      </c>
      <c r="AR820" t="s">
        <v>4518</v>
      </c>
      <c r="AS820" t="s">
        <v>1514</v>
      </c>
      <c r="AT820" s="23">
        <v>80111600</v>
      </c>
      <c r="AU820" t="s">
        <v>5753</v>
      </c>
      <c r="AV820" s="23" t="s">
        <v>113</v>
      </c>
      <c r="AW820" s="20" t="s">
        <v>114</v>
      </c>
      <c r="AX820" s="53">
        <v>45348</v>
      </c>
      <c r="AY820" s="23" t="s">
        <v>115</v>
      </c>
      <c r="AZ820" s="53">
        <v>45348</v>
      </c>
      <c r="BA820" s="26">
        <v>45349</v>
      </c>
      <c r="BB820" s="62">
        <v>45652</v>
      </c>
      <c r="BC820" s="35">
        <f>+Tabla3[[#This Row],[FECHA TERMINACION
(INICIAL)]]-Tabla3[[#This Row],[FECHA INICIO]]</f>
        <v>303</v>
      </c>
      <c r="BD820" s="65">
        <f>+Tabla3[[#This Row],[PLAZO DE EJECUCIÓN EN DÍAS (INICIAL)]]/30</f>
        <v>10.1</v>
      </c>
      <c r="BE820" t="s">
        <v>5274</v>
      </c>
      <c r="BF820" s="29">
        <f>+[1]BD_2!E828</f>
        <v>0</v>
      </c>
      <c r="BG820" s="29">
        <f>[1]BD_2!BA828</f>
        <v>0</v>
      </c>
      <c r="BH820" s="23">
        <f>[1]BD_2!CF828</f>
        <v>0</v>
      </c>
      <c r="BI820" s="23">
        <f>+COUNTIF(Tabla3[[#This Row],[VALOR REDUCIDO]:[TOTAL TIEMPO PRORROGADO EN DÍAS
]],"&lt;&gt;0")</f>
        <v>0</v>
      </c>
      <c r="BJ820" s="23" t="str">
        <f>+[1]BD_2!CG828</f>
        <v>2 NO</v>
      </c>
      <c r="BK820" s="26" t="str">
        <f>[1]BD_2!CL828</f>
        <v>2 NO</v>
      </c>
      <c r="BL820" s="23" t="s">
        <v>98</v>
      </c>
      <c r="BM820">
        <f t="shared" si="64"/>
        <v>303</v>
      </c>
      <c r="BN820" s="36">
        <f t="shared" si="65"/>
        <v>45349</v>
      </c>
      <c r="BO820" s="36">
        <f t="shared" si="66"/>
        <v>45652</v>
      </c>
      <c r="BP820" s="37" t="e">
        <f>IF(((#REF!-$BN820)/($BO820-$BN820))&gt;=100%,100%,((#REF!-$BN820)/($BO820-$BN820)))</f>
        <v>#REF!</v>
      </c>
      <c r="BQ820" s="29">
        <f t="shared" si="67"/>
        <v>75000000</v>
      </c>
      <c r="BR820" s="23" t="e">
        <f>+IF(BK820="1 SI","FINALIZADO",IF($BO820&lt;=#REF!,"FINALIZADO","EJECUCIÓN"))</f>
        <v>#REF!</v>
      </c>
      <c r="BS820" s="23">
        <v>75000000</v>
      </c>
      <c r="BT820" s="23">
        <f>+Tabla3[[#This Row],[VALOR TOTAL DE CONTRATO (ANTES DE LIQUIDACIÓN - LIBERACIÓN DE SALDOS)]]-Tabla3[[#This Row],[RECURSO TOTALES DESEMBOLSADOS]]</f>
        <v>0</v>
      </c>
      <c r="BU820" s="66"/>
      <c r="BW820" s="23" t="s">
        <v>98</v>
      </c>
      <c r="BX820" s="23" t="str">
        <f t="shared" si="63"/>
        <v>febrero</v>
      </c>
      <c r="BY820" s="23" t="s">
        <v>113</v>
      </c>
      <c r="BZ820" s="23" t="s">
        <v>113</v>
      </c>
      <c r="CA820" s="23" t="s">
        <v>113</v>
      </c>
      <c r="CB820" t="s">
        <v>117</v>
      </c>
      <c r="CC820" t="s">
        <v>118</v>
      </c>
    </row>
    <row r="821" spans="1:81" x14ac:dyDescent="0.25">
      <c r="A821" s="23">
        <v>2024</v>
      </c>
      <c r="B821" s="25">
        <v>782</v>
      </c>
      <c r="C821" s="23" t="s">
        <v>87</v>
      </c>
      <c r="D821" t="s">
        <v>88</v>
      </c>
      <c r="E821" t="s">
        <v>89</v>
      </c>
      <c r="F821" t="s">
        <v>90</v>
      </c>
      <c r="G821" t="s">
        <v>91</v>
      </c>
      <c r="H821" s="23" t="s">
        <v>92</v>
      </c>
      <c r="I821" s="23" t="s">
        <v>119</v>
      </c>
      <c r="J821" t="s">
        <v>5754</v>
      </c>
      <c r="K821" s="23" t="s">
        <v>95</v>
      </c>
      <c r="L821" s="20" t="s">
        <v>1968</v>
      </c>
      <c r="M821" s="28" t="s">
        <v>5755</v>
      </c>
      <c r="N821" s="23"/>
      <c r="O821" s="23" t="s">
        <v>98</v>
      </c>
      <c r="P821" s="20" t="s">
        <v>1514</v>
      </c>
      <c r="Q821" s="20" t="s">
        <v>1514</v>
      </c>
      <c r="R821" t="s">
        <v>5756</v>
      </c>
      <c r="S821" t="s">
        <v>5757</v>
      </c>
      <c r="T821" t="s">
        <v>5758</v>
      </c>
      <c r="U821" s="29">
        <v>75000000</v>
      </c>
      <c r="V821" s="29">
        <v>75000000</v>
      </c>
      <c r="W821" s="60">
        <v>7500000</v>
      </c>
      <c r="X821" s="60">
        <v>0</v>
      </c>
      <c r="Y821" s="23" t="s">
        <v>104</v>
      </c>
      <c r="Z821" t="s">
        <v>98</v>
      </c>
      <c r="AA821" t="s">
        <v>105</v>
      </c>
      <c r="AB821" s="30">
        <f>+Tabla3[[#This Row],[VALOR DEL CONTRATO
(EN NUMEROS)]]-Tabla3[[#This Row],[VALOR RECURSOS (MADS/FONAM)]]</f>
        <v>0</v>
      </c>
      <c r="AC821" s="30"/>
      <c r="AD821" s="30"/>
      <c r="AE821" s="24">
        <v>9024</v>
      </c>
      <c r="AF821" s="61">
        <v>45300</v>
      </c>
      <c r="AG821">
        <v>127824</v>
      </c>
      <c r="AH821" s="53">
        <v>45350</v>
      </c>
      <c r="AI821" s="32" t="s">
        <v>106</v>
      </c>
      <c r="AK821" s="33"/>
      <c r="AL821" t="s">
        <v>98</v>
      </c>
      <c r="AM821" s="26">
        <v>45348</v>
      </c>
      <c r="AN821" s="23" t="s">
        <v>108</v>
      </c>
      <c r="AO821" s="23" t="s">
        <v>108</v>
      </c>
      <c r="AP821" t="s">
        <v>109</v>
      </c>
      <c r="AQ821" t="s">
        <v>3858</v>
      </c>
      <c r="AR821" t="s">
        <v>1731</v>
      </c>
      <c r="AS821" t="s">
        <v>1514</v>
      </c>
      <c r="AT821" s="23">
        <v>80111600</v>
      </c>
      <c r="AU821" t="s">
        <v>5759</v>
      </c>
      <c r="AV821" s="23" t="s">
        <v>113</v>
      </c>
      <c r="AW821" s="20" t="s">
        <v>114</v>
      </c>
      <c r="AX821" s="53">
        <v>45348</v>
      </c>
      <c r="AY821" s="23" t="s">
        <v>115</v>
      </c>
      <c r="AZ821" s="53">
        <v>45348</v>
      </c>
      <c r="BA821" s="26">
        <v>45350</v>
      </c>
      <c r="BB821" s="62">
        <v>45653</v>
      </c>
      <c r="BC821" s="35">
        <f>+Tabla3[[#This Row],[FECHA TERMINACION
(INICIAL)]]-Tabla3[[#This Row],[FECHA INICIO]]</f>
        <v>303</v>
      </c>
      <c r="BD821" s="65">
        <f>+Tabla3[[#This Row],[PLAZO DE EJECUCIÓN EN DÍAS (INICIAL)]]/30</f>
        <v>10.1</v>
      </c>
      <c r="BE821" t="s">
        <v>5274</v>
      </c>
      <c r="BF821" s="29">
        <f>+[1]BD_2!E829</f>
        <v>0</v>
      </c>
      <c r="BG821" s="29">
        <f>[1]BD_2!BA829</f>
        <v>0</v>
      </c>
      <c r="BH821" s="23">
        <f>[1]BD_2!CF829</f>
        <v>0</v>
      </c>
      <c r="BI821" s="23">
        <f>+COUNTIF(Tabla3[[#This Row],[VALOR REDUCIDO]:[TOTAL TIEMPO PRORROGADO EN DÍAS
]],"&lt;&gt;0")</f>
        <v>0</v>
      </c>
      <c r="BJ821" s="23" t="str">
        <f>+[1]BD_2!CG829</f>
        <v>2 NO</v>
      </c>
      <c r="BK821" s="26" t="str">
        <f>[1]BD_2!CL829</f>
        <v>2 NO</v>
      </c>
      <c r="BL821" s="23" t="s">
        <v>98</v>
      </c>
      <c r="BM821">
        <f t="shared" si="64"/>
        <v>303</v>
      </c>
      <c r="BN821" s="36">
        <f t="shared" si="65"/>
        <v>45350</v>
      </c>
      <c r="BO821" s="36">
        <f t="shared" si="66"/>
        <v>45653</v>
      </c>
      <c r="BP821" s="37" t="e">
        <f>IF(((#REF!-$BN821)/($BO821-$BN821))&gt;=100%,100%,((#REF!-$BN821)/($BO821-$BN821)))</f>
        <v>#REF!</v>
      </c>
      <c r="BQ821" s="29">
        <f t="shared" si="67"/>
        <v>75000000</v>
      </c>
      <c r="BR821" s="23" t="e">
        <f>+IF(BK821="1 SI","FINALIZADO",IF($BO821&lt;=#REF!,"FINALIZADO","EJECUCIÓN"))</f>
        <v>#REF!</v>
      </c>
      <c r="BS821" s="23">
        <v>75000000</v>
      </c>
      <c r="BT821" s="23">
        <f>+Tabla3[[#This Row],[VALOR TOTAL DE CONTRATO (ANTES DE LIQUIDACIÓN - LIBERACIÓN DE SALDOS)]]-Tabla3[[#This Row],[RECURSO TOTALES DESEMBOLSADOS]]</f>
        <v>0</v>
      </c>
      <c r="BU821" s="66"/>
      <c r="BW821" s="23" t="s">
        <v>98</v>
      </c>
      <c r="BX821" s="23" t="str">
        <f t="shared" si="63"/>
        <v>febrero</v>
      </c>
      <c r="BY821" s="23" t="s">
        <v>113</v>
      </c>
      <c r="BZ821" s="23" t="s">
        <v>113</v>
      </c>
      <c r="CA821" s="23" t="s">
        <v>113</v>
      </c>
      <c r="CB821" t="s">
        <v>117</v>
      </c>
      <c r="CC821" t="s">
        <v>118</v>
      </c>
    </row>
    <row r="822" spans="1:81" x14ac:dyDescent="0.25">
      <c r="A822" s="23">
        <v>2024</v>
      </c>
      <c r="B822" s="25">
        <v>783</v>
      </c>
      <c r="C822" s="23" t="s">
        <v>87</v>
      </c>
      <c r="D822" t="s">
        <v>88</v>
      </c>
      <c r="E822" t="s">
        <v>89</v>
      </c>
      <c r="F822" t="s">
        <v>90</v>
      </c>
      <c r="G822" t="s">
        <v>91</v>
      </c>
      <c r="H822" s="23" t="s">
        <v>92</v>
      </c>
      <c r="I822" s="23" t="s">
        <v>119</v>
      </c>
      <c r="J822" t="s">
        <v>5760</v>
      </c>
      <c r="K822" s="23" t="s">
        <v>95</v>
      </c>
      <c r="L822" s="20" t="s">
        <v>121</v>
      </c>
      <c r="M822" s="28" t="s">
        <v>5761</v>
      </c>
      <c r="N822" s="23"/>
      <c r="O822" s="23" t="s">
        <v>98</v>
      </c>
      <c r="P822" s="20" t="s">
        <v>1514</v>
      </c>
      <c r="Q822" s="20" t="s">
        <v>1514</v>
      </c>
      <c r="R822" t="s">
        <v>5762</v>
      </c>
      <c r="S822" t="s">
        <v>5763</v>
      </c>
      <c r="T822" t="s">
        <v>5438</v>
      </c>
      <c r="U822" s="29">
        <v>80000000</v>
      </c>
      <c r="V822" s="29">
        <v>80000000</v>
      </c>
      <c r="W822" s="60">
        <v>8000000</v>
      </c>
      <c r="X822" s="60">
        <v>0</v>
      </c>
      <c r="Y822" s="23" t="s">
        <v>104</v>
      </c>
      <c r="Z822" t="s">
        <v>98</v>
      </c>
      <c r="AA822" t="s">
        <v>105</v>
      </c>
      <c r="AB822" s="30">
        <f>+Tabla3[[#This Row],[VALOR DEL CONTRATO
(EN NUMEROS)]]-Tabla3[[#This Row],[VALOR RECURSOS (MADS/FONAM)]]</f>
        <v>0</v>
      </c>
      <c r="AC822" s="30"/>
      <c r="AD822" s="30"/>
      <c r="AE822" s="24">
        <v>9024</v>
      </c>
      <c r="AF822" s="61">
        <v>45300</v>
      </c>
      <c r="AG822">
        <v>133924</v>
      </c>
      <c r="AH822" s="53">
        <v>45355</v>
      </c>
      <c r="AI822" s="32" t="s">
        <v>106</v>
      </c>
      <c r="AJ822" t="s">
        <v>1518</v>
      </c>
      <c r="AK822" s="33"/>
      <c r="AL822" t="s">
        <v>98</v>
      </c>
      <c r="AM822" s="53">
        <v>45352</v>
      </c>
      <c r="AN822" s="23" t="s">
        <v>108</v>
      </c>
      <c r="AO822" s="23" t="s">
        <v>108</v>
      </c>
      <c r="AP822" t="s">
        <v>109</v>
      </c>
      <c r="AQ822" t="s">
        <v>2333</v>
      </c>
      <c r="AR822" t="s">
        <v>2334</v>
      </c>
      <c r="AS822" t="s">
        <v>1514</v>
      </c>
      <c r="AT822" s="23">
        <v>80111600</v>
      </c>
      <c r="AU822" t="s">
        <v>5764</v>
      </c>
      <c r="AV822" s="23" t="s">
        <v>113</v>
      </c>
      <c r="AW822" s="20" t="s">
        <v>114</v>
      </c>
      <c r="AX822" s="53">
        <v>45352</v>
      </c>
      <c r="AY822" s="23" t="s">
        <v>115</v>
      </c>
      <c r="AZ822" s="53">
        <v>45352</v>
      </c>
      <c r="BA822" s="26">
        <v>45355</v>
      </c>
      <c r="BB822" s="62">
        <v>45657</v>
      </c>
      <c r="BC822" s="35">
        <f>+Tabla3[[#This Row],[FECHA TERMINACION
(INICIAL)]]-Tabla3[[#This Row],[FECHA INICIO]]</f>
        <v>302</v>
      </c>
      <c r="BD822" s="65">
        <f>+Tabla3[[#This Row],[PLAZO DE EJECUCIÓN EN DÍAS (INICIAL)]]/30</f>
        <v>10.066666666666666</v>
      </c>
      <c r="BE822" t="s">
        <v>5765</v>
      </c>
      <c r="BF822" s="29">
        <f>+[1]BD_2!E830</f>
        <v>800000</v>
      </c>
      <c r="BG822" s="29">
        <f>[1]BD_2!BA830</f>
        <v>0</v>
      </c>
      <c r="BH822" s="23">
        <f>[1]BD_2!CF830</f>
        <v>0</v>
      </c>
      <c r="BI822" s="23">
        <f>+COUNTIF(Tabla3[[#This Row],[VALOR REDUCIDO]:[TOTAL TIEMPO PRORROGADO EN DÍAS
]],"&lt;&gt;0")</f>
        <v>1</v>
      </c>
      <c r="BJ822" s="23" t="str">
        <f>+[1]BD_2!CG830</f>
        <v>2 NO</v>
      </c>
      <c r="BK822" s="26" t="str">
        <f>[1]BD_2!CL830</f>
        <v>2 NO</v>
      </c>
      <c r="BL822" s="23" t="s">
        <v>98</v>
      </c>
      <c r="BM822">
        <f t="shared" si="64"/>
        <v>302</v>
      </c>
      <c r="BN822" s="36">
        <f t="shared" si="65"/>
        <v>45355</v>
      </c>
      <c r="BO822" s="36">
        <f t="shared" si="66"/>
        <v>45657</v>
      </c>
      <c r="BP822" s="37" t="e">
        <f>IF(((#REF!-$BN822)/($BO822-$BN822))&gt;=100%,100%,((#REF!-$BN822)/($BO822-$BN822)))</f>
        <v>#REF!</v>
      </c>
      <c r="BQ822" s="29">
        <f t="shared" si="67"/>
        <v>79200000</v>
      </c>
      <c r="BR822" s="23" t="e">
        <f>+IF(BK822="1 SI","FINALIZADO",IF($BO822&lt;=#REF!,"FINALIZADO","EJECUCIÓN"))</f>
        <v>#REF!</v>
      </c>
      <c r="BS822" s="23">
        <v>79200000</v>
      </c>
      <c r="BT822" s="23">
        <f>+Tabla3[[#This Row],[VALOR TOTAL DE CONTRATO (ANTES DE LIQUIDACIÓN - LIBERACIÓN DE SALDOS)]]-Tabla3[[#This Row],[RECURSO TOTALES DESEMBOLSADOS]]</f>
        <v>0</v>
      </c>
      <c r="BU822" s="66"/>
      <c r="BW822" s="23" t="s">
        <v>98</v>
      </c>
      <c r="BX822" s="23" t="str">
        <f t="shared" si="63"/>
        <v>marzo</v>
      </c>
      <c r="BY822" s="23" t="s">
        <v>113</v>
      </c>
      <c r="BZ822" s="23" t="s">
        <v>113</v>
      </c>
      <c r="CA822" s="23" t="s">
        <v>113</v>
      </c>
      <c r="CB822" t="s">
        <v>117</v>
      </c>
      <c r="CC822" t="s">
        <v>118</v>
      </c>
    </row>
    <row r="823" spans="1:81" x14ac:dyDescent="0.25">
      <c r="A823" s="23">
        <v>2024</v>
      </c>
      <c r="B823" s="25">
        <v>784</v>
      </c>
      <c r="C823" s="23" t="s">
        <v>87</v>
      </c>
      <c r="D823" t="s">
        <v>88</v>
      </c>
      <c r="E823" t="s">
        <v>89</v>
      </c>
      <c r="F823" t="s">
        <v>90</v>
      </c>
      <c r="G823" t="s">
        <v>91</v>
      </c>
      <c r="H823" s="23" t="s">
        <v>92</v>
      </c>
      <c r="I823" s="23" t="s">
        <v>119</v>
      </c>
      <c r="J823" t="s">
        <v>5766</v>
      </c>
      <c r="K823" s="23" t="s">
        <v>95</v>
      </c>
      <c r="L823" s="20" t="s">
        <v>643</v>
      </c>
      <c r="M823" s="28" t="s">
        <v>5767</v>
      </c>
      <c r="N823" s="23"/>
      <c r="O823" s="23" t="s">
        <v>98</v>
      </c>
      <c r="P823" s="20" t="s">
        <v>1514</v>
      </c>
      <c r="Q823" s="20" t="s">
        <v>1514</v>
      </c>
      <c r="R823" t="s">
        <v>5768</v>
      </c>
      <c r="S823" t="s">
        <v>5769</v>
      </c>
      <c r="T823" t="s">
        <v>5770</v>
      </c>
      <c r="U823" s="29">
        <v>72000000</v>
      </c>
      <c r="V823" s="29">
        <v>72000000</v>
      </c>
      <c r="W823" s="60">
        <v>7500000</v>
      </c>
      <c r="X823" s="60">
        <v>0</v>
      </c>
      <c r="Y823" s="23" t="s">
        <v>104</v>
      </c>
      <c r="Z823" t="s">
        <v>98</v>
      </c>
      <c r="AA823" t="s">
        <v>105</v>
      </c>
      <c r="AB823" s="30">
        <f>+Tabla3[[#This Row],[VALOR DEL CONTRATO
(EN NUMEROS)]]-Tabla3[[#This Row],[VALOR RECURSOS (MADS/FONAM)]]</f>
        <v>0</v>
      </c>
      <c r="AC823" s="30"/>
      <c r="AD823" s="30"/>
      <c r="AE823" s="24">
        <v>9024</v>
      </c>
      <c r="AF823" s="61">
        <v>45300</v>
      </c>
      <c r="AG823">
        <v>155024</v>
      </c>
      <c r="AH823" s="53">
        <v>45364</v>
      </c>
      <c r="AI823" s="32" t="s">
        <v>106</v>
      </c>
      <c r="AK823" s="33"/>
      <c r="AL823" t="s">
        <v>98</v>
      </c>
      <c r="AM823" s="53">
        <v>45362</v>
      </c>
      <c r="AN823" s="23" t="s">
        <v>108</v>
      </c>
      <c r="AO823" s="23" t="s">
        <v>108</v>
      </c>
      <c r="AP823" t="s">
        <v>109</v>
      </c>
      <c r="AQ823" t="s">
        <v>3578</v>
      </c>
      <c r="AR823" t="s">
        <v>3472</v>
      </c>
      <c r="AS823" t="s">
        <v>1514</v>
      </c>
      <c r="AT823" s="23">
        <v>80111600</v>
      </c>
      <c r="AU823" t="s">
        <v>5771</v>
      </c>
      <c r="AV823" s="23" t="s">
        <v>113</v>
      </c>
      <c r="AW823" s="20" t="s">
        <v>114</v>
      </c>
      <c r="AX823" s="53">
        <v>45362</v>
      </c>
      <c r="AY823" s="23" t="s">
        <v>115</v>
      </c>
      <c r="AZ823" s="53">
        <v>45362</v>
      </c>
      <c r="BA823" s="26">
        <v>45364</v>
      </c>
      <c r="BB823" s="62">
        <v>45656</v>
      </c>
      <c r="BC823" s="35">
        <f>+Tabla3[[#This Row],[FECHA TERMINACION
(INICIAL)]]-Tabla3[[#This Row],[FECHA INICIO]]</f>
        <v>292</v>
      </c>
      <c r="BD823" s="65">
        <f>+Tabla3[[#This Row],[PLAZO DE EJECUCIÓN EN DÍAS (INICIAL)]]/30</f>
        <v>9.7333333333333325</v>
      </c>
      <c r="BE823" t="s">
        <v>5772</v>
      </c>
      <c r="BF823" s="29">
        <f>+[1]BD_2!E831</f>
        <v>0</v>
      </c>
      <c r="BG823" s="29">
        <f>[1]BD_2!BA831</f>
        <v>0</v>
      </c>
      <c r="BH823" s="23">
        <f>[1]BD_2!CF831</f>
        <v>0</v>
      </c>
      <c r="BI823" s="23">
        <f>+COUNTIF(Tabla3[[#This Row],[VALOR REDUCIDO]:[TOTAL TIEMPO PRORROGADO EN DÍAS
]],"&lt;&gt;0")</f>
        <v>0</v>
      </c>
      <c r="BJ823" s="23" t="str">
        <f>+[1]BD_2!CG831</f>
        <v>2 NO</v>
      </c>
      <c r="BK823" s="26" t="str">
        <f>[1]BD_2!CL831</f>
        <v>2 NO</v>
      </c>
      <c r="BL823" s="23" t="s">
        <v>98</v>
      </c>
      <c r="BM823">
        <f t="shared" si="64"/>
        <v>292</v>
      </c>
      <c r="BN823" s="36">
        <f t="shared" si="65"/>
        <v>45364</v>
      </c>
      <c r="BO823" s="36">
        <f t="shared" si="66"/>
        <v>45656</v>
      </c>
      <c r="BP823" s="37" t="e">
        <f>IF(((#REF!-$BN823)/($BO823-$BN823))&gt;=100%,100%,((#REF!-$BN823)/($BO823-$BN823)))</f>
        <v>#REF!</v>
      </c>
      <c r="BQ823" s="29">
        <f t="shared" si="67"/>
        <v>72000000</v>
      </c>
      <c r="BR823" s="23" t="e">
        <f>+IF(BK823="1 SI","FINALIZADO",IF($BO823&lt;=#REF!,"FINALIZADO","EJECUCIÓN"))</f>
        <v>#REF!</v>
      </c>
      <c r="BS823" s="23">
        <v>72000000</v>
      </c>
      <c r="BT823" s="23">
        <f>+Tabla3[[#This Row],[VALOR TOTAL DE CONTRATO (ANTES DE LIQUIDACIÓN - LIBERACIÓN DE SALDOS)]]-Tabla3[[#This Row],[RECURSO TOTALES DESEMBOLSADOS]]</f>
        <v>0</v>
      </c>
      <c r="BU823" s="66"/>
      <c r="BW823" s="23" t="s">
        <v>98</v>
      </c>
      <c r="BX823" s="23" t="str">
        <f t="shared" si="63"/>
        <v>marzo</v>
      </c>
      <c r="BY823" s="23" t="s">
        <v>113</v>
      </c>
      <c r="BZ823" s="23" t="s">
        <v>113</v>
      </c>
      <c r="CA823" s="23" t="s">
        <v>113</v>
      </c>
      <c r="CB823" t="s">
        <v>117</v>
      </c>
      <c r="CC823" t="s">
        <v>118</v>
      </c>
    </row>
    <row r="824" spans="1:81" x14ac:dyDescent="0.25">
      <c r="A824" s="23">
        <v>2024</v>
      </c>
      <c r="B824" s="25">
        <v>785</v>
      </c>
      <c r="C824" s="23" t="s">
        <v>87</v>
      </c>
      <c r="D824" t="s">
        <v>88</v>
      </c>
      <c r="E824" t="s">
        <v>89</v>
      </c>
      <c r="F824" t="s">
        <v>90</v>
      </c>
      <c r="G824" t="s">
        <v>91</v>
      </c>
      <c r="H824" s="23" t="s">
        <v>92</v>
      </c>
      <c r="I824" s="23" t="s">
        <v>119</v>
      </c>
      <c r="J824" t="s">
        <v>5773</v>
      </c>
      <c r="K824" s="23" t="s">
        <v>95</v>
      </c>
      <c r="L824" s="20" t="s">
        <v>865</v>
      </c>
      <c r="M824" s="28" t="s">
        <v>5774</v>
      </c>
      <c r="N824" s="23"/>
      <c r="O824" s="23" t="s">
        <v>98</v>
      </c>
      <c r="P824" s="20" t="s">
        <v>269</v>
      </c>
      <c r="Q824" s="20" t="s">
        <v>269</v>
      </c>
      <c r="R824" t="s">
        <v>5775</v>
      </c>
      <c r="S824" t="s">
        <v>5776</v>
      </c>
      <c r="T824" t="s">
        <v>5777</v>
      </c>
      <c r="U824" s="29">
        <v>48800000</v>
      </c>
      <c r="V824" s="29">
        <v>48800000</v>
      </c>
      <c r="W824" s="60">
        <v>4800000</v>
      </c>
      <c r="X824" s="60">
        <v>0</v>
      </c>
      <c r="Y824" s="23" t="s">
        <v>104</v>
      </c>
      <c r="Z824" t="s">
        <v>98</v>
      </c>
      <c r="AA824" t="s">
        <v>105</v>
      </c>
      <c r="AB824" s="30">
        <f>+Tabla3[[#This Row],[VALOR DEL CONTRATO
(EN NUMEROS)]]-Tabla3[[#This Row],[VALOR RECURSOS (MADS/FONAM)]]</f>
        <v>0</v>
      </c>
      <c r="AC824" s="30"/>
      <c r="AD824" s="30"/>
      <c r="AE824" s="24">
        <v>5524</v>
      </c>
      <c r="AF824" s="61">
        <v>45295</v>
      </c>
      <c r="AG824">
        <v>122624</v>
      </c>
      <c r="AH824" s="53">
        <v>45349</v>
      </c>
      <c r="AI824" s="32" t="s">
        <v>106</v>
      </c>
      <c r="AJ824" t="s">
        <v>940</v>
      </c>
      <c r="AK824" s="33"/>
      <c r="AL824" t="s">
        <v>98</v>
      </c>
      <c r="AM824" s="26">
        <v>45348</v>
      </c>
      <c r="AN824" s="23" t="s">
        <v>108</v>
      </c>
      <c r="AO824" s="23" t="s">
        <v>108</v>
      </c>
      <c r="AP824" t="s">
        <v>109</v>
      </c>
      <c r="AQ824" t="s">
        <v>5778</v>
      </c>
      <c r="AR824" t="s">
        <v>942</v>
      </c>
      <c r="AS824" t="s">
        <v>269</v>
      </c>
      <c r="AT824" s="23">
        <v>80111600</v>
      </c>
      <c r="AU824" t="s">
        <v>5779</v>
      </c>
      <c r="AV824" s="23" t="s">
        <v>113</v>
      </c>
      <c r="AW824" s="20" t="s">
        <v>114</v>
      </c>
      <c r="AX824" s="53">
        <v>45348</v>
      </c>
      <c r="AY824" s="23" t="s">
        <v>115</v>
      </c>
      <c r="AZ824" s="53">
        <v>45348</v>
      </c>
      <c r="BA824" s="53">
        <v>45348</v>
      </c>
      <c r="BB824" s="62">
        <v>45656</v>
      </c>
      <c r="BC824" s="35">
        <f>+Tabla3[[#This Row],[FECHA TERMINACION
(INICIAL)]]-Tabla3[[#This Row],[FECHA INICIO]]</f>
        <v>308</v>
      </c>
      <c r="BD824" s="65">
        <f>+Tabla3[[#This Row],[PLAZO DE EJECUCIÓN EN DÍAS (INICIAL)]]/30</f>
        <v>10.266666666666667</v>
      </c>
      <c r="BE824" t="s">
        <v>5780</v>
      </c>
      <c r="BF824" s="29">
        <f>+[1]BD_2!E832</f>
        <v>0</v>
      </c>
      <c r="BG824" s="29">
        <f>[1]BD_2!BA832</f>
        <v>0</v>
      </c>
      <c r="BH824" s="23">
        <f>[1]BD_2!CF832</f>
        <v>0</v>
      </c>
      <c r="BI824" s="23">
        <f>+COUNTIF(Tabla3[[#This Row],[VALOR REDUCIDO]:[TOTAL TIEMPO PRORROGADO EN DÍAS
]],"&lt;&gt;0")</f>
        <v>0</v>
      </c>
      <c r="BJ824" s="23" t="str">
        <f>+[1]BD_2!CG832</f>
        <v>2 NO</v>
      </c>
      <c r="BK824" s="26" t="str">
        <f>[1]BD_2!CL832</f>
        <v>2 NO</v>
      </c>
      <c r="BL824" s="23" t="s">
        <v>98</v>
      </c>
      <c r="BM824">
        <f t="shared" si="64"/>
        <v>308</v>
      </c>
      <c r="BN824" s="36">
        <f t="shared" si="65"/>
        <v>45348</v>
      </c>
      <c r="BO824" s="36">
        <f t="shared" si="66"/>
        <v>45656</v>
      </c>
      <c r="BP824" s="37" t="e">
        <f>IF(((#REF!-$BN824)/($BO824-$BN824))&gt;=100%,100%,((#REF!-$BN824)/($BO824-$BN824)))</f>
        <v>#REF!</v>
      </c>
      <c r="BQ824" s="29">
        <f t="shared" si="67"/>
        <v>48800000</v>
      </c>
      <c r="BR824" s="23" t="e">
        <f>+IF(BK824="1 SI","FINALIZADO",IF($BO824&lt;=#REF!,"FINALIZADO","EJECUCIÓN"))</f>
        <v>#REF!</v>
      </c>
      <c r="BS824" s="23">
        <v>48640000</v>
      </c>
      <c r="BT824" s="23">
        <f>+Tabla3[[#This Row],[VALOR TOTAL DE CONTRATO (ANTES DE LIQUIDACIÓN - LIBERACIÓN DE SALDOS)]]-Tabla3[[#This Row],[RECURSO TOTALES DESEMBOLSADOS]]</f>
        <v>160000</v>
      </c>
      <c r="BU824" s="66"/>
      <c r="BW824" s="23" t="s">
        <v>98</v>
      </c>
      <c r="BX824" s="23" t="str">
        <f t="shared" si="63"/>
        <v>febrero</v>
      </c>
      <c r="BY824" s="23" t="s">
        <v>113</v>
      </c>
      <c r="BZ824" s="23" t="s">
        <v>113</v>
      </c>
      <c r="CA824" s="23" t="s">
        <v>113</v>
      </c>
      <c r="CB824" t="s">
        <v>117</v>
      </c>
      <c r="CC824" t="s">
        <v>118</v>
      </c>
    </row>
    <row r="825" spans="1:81" x14ac:dyDescent="0.25">
      <c r="A825" s="23">
        <v>2024</v>
      </c>
      <c r="B825" s="25">
        <v>786</v>
      </c>
      <c r="C825" s="23" t="s">
        <v>87</v>
      </c>
      <c r="D825" t="s">
        <v>88</v>
      </c>
      <c r="E825" t="s">
        <v>89</v>
      </c>
      <c r="F825" t="s">
        <v>90</v>
      </c>
      <c r="G825" t="s">
        <v>91</v>
      </c>
      <c r="H825" s="23" t="s">
        <v>92</v>
      </c>
      <c r="I825" s="23" t="s">
        <v>119</v>
      </c>
      <c r="J825" t="s">
        <v>5781</v>
      </c>
      <c r="K825" s="23" t="s">
        <v>95</v>
      </c>
      <c r="L825" s="20" t="s">
        <v>2850</v>
      </c>
      <c r="M825" s="28" t="s">
        <v>5782</v>
      </c>
      <c r="N825" s="23"/>
      <c r="O825" s="23" t="s">
        <v>98</v>
      </c>
      <c r="P825" s="20" t="s">
        <v>269</v>
      </c>
      <c r="Q825" s="20" t="s">
        <v>269</v>
      </c>
      <c r="R825" t="s">
        <v>5783</v>
      </c>
      <c r="S825" t="s">
        <v>5784</v>
      </c>
      <c r="T825" t="s">
        <v>5785</v>
      </c>
      <c r="U825" s="29">
        <v>85000000</v>
      </c>
      <c r="V825" s="29">
        <v>85000000</v>
      </c>
      <c r="W825" s="60">
        <v>8500000</v>
      </c>
      <c r="X825" s="60">
        <v>0</v>
      </c>
      <c r="Y825" s="23" t="s">
        <v>104</v>
      </c>
      <c r="Z825" t="s">
        <v>98</v>
      </c>
      <c r="AA825" t="s">
        <v>105</v>
      </c>
      <c r="AB825" s="30">
        <f>+Tabla3[[#This Row],[VALOR DEL CONTRATO
(EN NUMEROS)]]-Tabla3[[#This Row],[VALOR RECURSOS (MADS/FONAM)]]</f>
        <v>0</v>
      </c>
      <c r="AC825" s="30"/>
      <c r="AD825" s="30"/>
      <c r="AE825" s="24">
        <v>123</v>
      </c>
      <c r="AF825" s="61">
        <v>44960</v>
      </c>
      <c r="AG825">
        <v>2224</v>
      </c>
      <c r="AH825" s="53">
        <v>45352</v>
      </c>
      <c r="AI825" s="32" t="s">
        <v>5133</v>
      </c>
      <c r="AK825" s="33"/>
      <c r="AL825" t="s">
        <v>98</v>
      </c>
      <c r="AM825" s="26">
        <v>45349</v>
      </c>
      <c r="AN825" s="23" t="s">
        <v>108</v>
      </c>
      <c r="AO825" s="23" t="s">
        <v>108</v>
      </c>
      <c r="AP825" t="s">
        <v>109</v>
      </c>
      <c r="AQ825" t="s">
        <v>1047</v>
      </c>
      <c r="AR825" t="s">
        <v>1048</v>
      </c>
      <c r="AS825" t="s">
        <v>269</v>
      </c>
      <c r="AT825" s="23">
        <v>80111600</v>
      </c>
      <c r="AU825" t="s">
        <v>5786</v>
      </c>
      <c r="AV825" s="23" t="s">
        <v>113</v>
      </c>
      <c r="AW825" s="20" t="s">
        <v>114</v>
      </c>
      <c r="AX825" s="26">
        <v>45350</v>
      </c>
      <c r="AY825" s="20" t="s">
        <v>115</v>
      </c>
      <c r="AZ825" s="26">
        <v>45350</v>
      </c>
      <c r="BA825" s="26">
        <v>45352</v>
      </c>
      <c r="BB825" s="62">
        <v>45656</v>
      </c>
      <c r="BC825" s="35">
        <f>+Tabla3[[#This Row],[FECHA TERMINACION
(INICIAL)]]-Tabla3[[#This Row],[FECHA INICIO]]</f>
        <v>304</v>
      </c>
      <c r="BD825" s="65">
        <f>+Tabla3[[#This Row],[PLAZO DE EJECUCIÓN EN DÍAS (INICIAL)]]/30</f>
        <v>10.133333333333333</v>
      </c>
      <c r="BE825" t="s">
        <v>5787</v>
      </c>
      <c r="BF825" s="29">
        <f>+[1]BD_2!E833</f>
        <v>0</v>
      </c>
      <c r="BG825" s="29">
        <f>[1]BD_2!BA833</f>
        <v>0</v>
      </c>
      <c r="BH825" s="23">
        <f>[1]BD_2!CF833</f>
        <v>0</v>
      </c>
      <c r="BI825" s="23">
        <f>+COUNTIF(Tabla3[[#This Row],[VALOR REDUCIDO]:[TOTAL TIEMPO PRORROGADO EN DÍAS
]],"&lt;&gt;0")</f>
        <v>0</v>
      </c>
      <c r="BJ825" s="23" t="str">
        <f>+[1]BD_2!CG833</f>
        <v>2 NO</v>
      </c>
      <c r="BK825" s="26" t="str">
        <f>[1]BD_2!CL833</f>
        <v>1 SI</v>
      </c>
      <c r="BL825" s="23" t="s">
        <v>98</v>
      </c>
      <c r="BM825">
        <f t="shared" si="64"/>
        <v>304</v>
      </c>
      <c r="BN825" s="36">
        <f t="shared" si="65"/>
        <v>45352</v>
      </c>
      <c r="BO825" s="36">
        <f t="shared" si="66"/>
        <v>45656</v>
      </c>
      <c r="BP825" s="37" t="e">
        <f>IF(((#REF!-$BN825)/($BO825-$BN825))&gt;=100%,100%,((#REF!-$BN825)/($BO825-$BN825)))</f>
        <v>#REF!</v>
      </c>
      <c r="BQ825" s="29">
        <f t="shared" si="67"/>
        <v>85000000</v>
      </c>
      <c r="BR825" s="23" t="str">
        <f>+IF(BK825="1 SI","FINALIZADO",IF($BO825&lt;=#REF!,"FINALIZADO","EJECUCIÓN"))</f>
        <v>FINALIZADO</v>
      </c>
      <c r="BS825" s="23" t="e">
        <v>#N/A</v>
      </c>
      <c r="BT825" s="23" t="e">
        <f>+Tabla3[[#This Row],[VALOR TOTAL DE CONTRATO (ANTES DE LIQUIDACIÓN - LIBERACIÓN DE SALDOS)]]-Tabla3[[#This Row],[RECURSO TOTALES DESEMBOLSADOS]]</f>
        <v>#N/A</v>
      </c>
      <c r="BU825" s="66"/>
      <c r="BW825" s="23" t="s">
        <v>98</v>
      </c>
      <c r="BX825" s="23" t="str">
        <f t="shared" si="63"/>
        <v>febrero</v>
      </c>
      <c r="BY825" s="23" t="s">
        <v>113</v>
      </c>
      <c r="BZ825" s="23" t="s">
        <v>113</v>
      </c>
      <c r="CA825" s="23" t="s">
        <v>113</v>
      </c>
      <c r="CB825" t="s">
        <v>117</v>
      </c>
      <c r="CC825" t="s">
        <v>118</v>
      </c>
    </row>
    <row r="826" spans="1:81" x14ac:dyDescent="0.25">
      <c r="A826" s="23">
        <v>2024</v>
      </c>
      <c r="B826" s="25">
        <v>787</v>
      </c>
      <c r="C826" s="23" t="s">
        <v>87</v>
      </c>
      <c r="D826" t="s">
        <v>88</v>
      </c>
      <c r="E826" t="s">
        <v>89</v>
      </c>
      <c r="F826" t="s">
        <v>90</v>
      </c>
      <c r="G826" t="s">
        <v>91</v>
      </c>
      <c r="H826" s="23" t="s">
        <v>92</v>
      </c>
      <c r="I826" s="23" t="s">
        <v>119</v>
      </c>
      <c r="J826" t="s">
        <v>5788</v>
      </c>
      <c r="K826" s="23" t="s">
        <v>95</v>
      </c>
      <c r="L826" s="20" t="s">
        <v>643</v>
      </c>
      <c r="M826" s="28" t="s">
        <v>5789</v>
      </c>
      <c r="N826" s="23"/>
      <c r="O826" s="23" t="s">
        <v>98</v>
      </c>
      <c r="P826" s="20" t="s">
        <v>269</v>
      </c>
      <c r="Q826" s="20" t="s">
        <v>269</v>
      </c>
      <c r="R826" t="s">
        <v>5790</v>
      </c>
      <c r="S826" t="s">
        <v>5784</v>
      </c>
      <c r="T826" t="s">
        <v>5785</v>
      </c>
      <c r="U826" s="29">
        <v>85000000</v>
      </c>
      <c r="V826" s="29">
        <v>85000000</v>
      </c>
      <c r="W826" s="60">
        <v>8500000</v>
      </c>
      <c r="X826" s="60">
        <v>0</v>
      </c>
      <c r="Y826" s="23" t="s">
        <v>104</v>
      </c>
      <c r="Z826" t="s">
        <v>98</v>
      </c>
      <c r="AA826" t="s">
        <v>105</v>
      </c>
      <c r="AB826" s="30">
        <f>+Tabla3[[#This Row],[VALOR DEL CONTRATO
(EN NUMEROS)]]-Tabla3[[#This Row],[VALOR RECURSOS (MADS/FONAM)]]</f>
        <v>0</v>
      </c>
      <c r="AC826" s="30"/>
      <c r="AD826" s="30"/>
      <c r="AE826" s="24">
        <v>123</v>
      </c>
      <c r="AF826" s="61">
        <v>44960</v>
      </c>
      <c r="AG826">
        <v>2024</v>
      </c>
      <c r="AH826" s="53">
        <v>45352</v>
      </c>
      <c r="AI826" s="32" t="s">
        <v>5133</v>
      </c>
      <c r="AK826" s="33"/>
      <c r="AL826" t="s">
        <v>98</v>
      </c>
      <c r="AM826" s="26">
        <v>45348</v>
      </c>
      <c r="AN826" s="23" t="s">
        <v>108</v>
      </c>
      <c r="AO826" s="23" t="s">
        <v>108</v>
      </c>
      <c r="AP826" t="s">
        <v>109</v>
      </c>
      <c r="AQ826" t="s">
        <v>1047</v>
      </c>
      <c r="AR826" t="s">
        <v>1048</v>
      </c>
      <c r="AS826" t="s">
        <v>269</v>
      </c>
      <c r="AT826" s="23">
        <v>80111600</v>
      </c>
      <c r="AU826" t="s">
        <v>5791</v>
      </c>
      <c r="AV826" s="23" t="s">
        <v>113</v>
      </c>
      <c r="AW826" s="20" t="s">
        <v>114</v>
      </c>
      <c r="AX826" s="26">
        <v>45349</v>
      </c>
      <c r="AY826" s="20" t="s">
        <v>115</v>
      </c>
      <c r="AZ826" s="26">
        <v>45349</v>
      </c>
      <c r="BA826" s="26">
        <v>45352</v>
      </c>
      <c r="BB826" s="62">
        <v>45656</v>
      </c>
      <c r="BC826" s="35">
        <f>+Tabla3[[#This Row],[FECHA TERMINACION
(INICIAL)]]-Tabla3[[#This Row],[FECHA INICIO]]</f>
        <v>304</v>
      </c>
      <c r="BD826" s="65">
        <f>+Tabla3[[#This Row],[PLAZO DE EJECUCIÓN EN DÍAS (INICIAL)]]/30</f>
        <v>10.133333333333333</v>
      </c>
      <c r="BE826" t="s">
        <v>5787</v>
      </c>
      <c r="BF826" s="29">
        <f>+[1]BD_2!E834</f>
        <v>0</v>
      </c>
      <c r="BG826" s="29">
        <f>[1]BD_2!BA834</f>
        <v>25000000</v>
      </c>
      <c r="BH826" s="23">
        <f>[1]BD_2!CF834</f>
        <v>90</v>
      </c>
      <c r="BI826" s="23">
        <f>+COUNTIF(Tabla3[[#This Row],[VALOR REDUCIDO]:[TOTAL TIEMPO PRORROGADO EN DÍAS
]],"&lt;&gt;0")</f>
        <v>2</v>
      </c>
      <c r="BJ826" s="23" t="str">
        <f>+[1]BD_2!CG834</f>
        <v>2 NO</v>
      </c>
      <c r="BK826" s="26" t="str">
        <f>[1]BD_2!CL834</f>
        <v>2 NO</v>
      </c>
      <c r="BL826" s="23" t="s">
        <v>98</v>
      </c>
      <c r="BM826">
        <f t="shared" si="64"/>
        <v>394</v>
      </c>
      <c r="BN826" s="36">
        <f t="shared" si="65"/>
        <v>45352</v>
      </c>
      <c r="BO826" s="36">
        <f t="shared" si="66"/>
        <v>45746</v>
      </c>
      <c r="BP826" s="37" t="e">
        <f>IF(((#REF!-$BN826)/($BO826-$BN826))&gt;=100%,100%,((#REF!-$BN826)/($BO826-$BN826)))</f>
        <v>#REF!</v>
      </c>
      <c r="BQ826" s="29">
        <f t="shared" si="67"/>
        <v>110000000</v>
      </c>
      <c r="BR826" s="23" t="e">
        <f>+IF(BK826="1 SI","FINALIZADO",IF($BO826&lt;=#REF!,"FINALIZADO","EJECUCIÓN"))</f>
        <v>#REF!</v>
      </c>
      <c r="BS826" s="23" t="e">
        <v>#N/A</v>
      </c>
      <c r="BT826" s="23" t="e">
        <f>+Tabla3[[#This Row],[VALOR TOTAL DE CONTRATO (ANTES DE LIQUIDACIÓN - LIBERACIÓN DE SALDOS)]]-Tabla3[[#This Row],[RECURSO TOTALES DESEMBOLSADOS]]</f>
        <v>#N/A</v>
      </c>
      <c r="BU826" s="66"/>
      <c r="BW826" s="23" t="s">
        <v>98</v>
      </c>
      <c r="BX826" s="23" t="str">
        <f t="shared" si="63"/>
        <v>febrero</v>
      </c>
      <c r="BY826" s="23" t="s">
        <v>113</v>
      </c>
      <c r="BZ826" s="23" t="s">
        <v>113</v>
      </c>
      <c r="CA826" s="23" t="s">
        <v>113</v>
      </c>
      <c r="CB826" t="s">
        <v>117</v>
      </c>
      <c r="CC826" t="s">
        <v>118</v>
      </c>
    </row>
    <row r="827" spans="1:81" x14ac:dyDescent="0.25">
      <c r="A827" s="23">
        <v>2024</v>
      </c>
      <c r="B827" s="25">
        <v>788</v>
      </c>
      <c r="C827" s="23" t="s">
        <v>87</v>
      </c>
      <c r="D827" t="s">
        <v>88</v>
      </c>
      <c r="E827" t="s">
        <v>89</v>
      </c>
      <c r="F827" t="s">
        <v>90</v>
      </c>
      <c r="G827" t="s">
        <v>91</v>
      </c>
      <c r="H827" s="23" t="s">
        <v>92</v>
      </c>
      <c r="I827" s="23" t="s">
        <v>119</v>
      </c>
      <c r="J827" t="s">
        <v>5792</v>
      </c>
      <c r="K827" s="23" t="s">
        <v>95</v>
      </c>
      <c r="L827" s="20" t="s">
        <v>2850</v>
      </c>
      <c r="M827" s="28" t="s">
        <v>5793</v>
      </c>
      <c r="N827" s="23"/>
      <c r="O827" s="23" t="s">
        <v>98</v>
      </c>
      <c r="P827" s="20" t="s">
        <v>269</v>
      </c>
      <c r="Q827" s="20" t="s">
        <v>269</v>
      </c>
      <c r="R827" t="s">
        <v>5783</v>
      </c>
      <c r="S827" t="s">
        <v>5784</v>
      </c>
      <c r="T827" t="s">
        <v>5785</v>
      </c>
      <c r="U827" s="29">
        <v>85000000</v>
      </c>
      <c r="V827" s="29">
        <v>85000000</v>
      </c>
      <c r="W827" s="60">
        <v>8500000</v>
      </c>
      <c r="X827" s="60">
        <v>0</v>
      </c>
      <c r="Y827" s="23" t="s">
        <v>104</v>
      </c>
      <c r="Z827" t="s">
        <v>98</v>
      </c>
      <c r="AA827" t="s">
        <v>105</v>
      </c>
      <c r="AB827" s="30">
        <f>+Tabla3[[#This Row],[VALOR DEL CONTRATO
(EN NUMEROS)]]-Tabla3[[#This Row],[VALOR RECURSOS (MADS/FONAM)]]</f>
        <v>0</v>
      </c>
      <c r="AC827" s="30"/>
      <c r="AD827" s="30"/>
      <c r="AE827" s="24">
        <v>123</v>
      </c>
      <c r="AF827" s="61">
        <v>44960</v>
      </c>
      <c r="AG827">
        <v>2124</v>
      </c>
      <c r="AH827" s="53">
        <v>45352</v>
      </c>
      <c r="AI827" s="32" t="s">
        <v>5133</v>
      </c>
      <c r="AK827" s="33"/>
      <c r="AL827" t="s">
        <v>98</v>
      </c>
      <c r="AM827" s="26">
        <v>45348</v>
      </c>
      <c r="AN827" s="23" t="s">
        <v>108</v>
      </c>
      <c r="AO827" s="23" t="s">
        <v>108</v>
      </c>
      <c r="AP827" t="s">
        <v>109</v>
      </c>
      <c r="AQ827" t="s">
        <v>1047</v>
      </c>
      <c r="AR827" t="s">
        <v>1048</v>
      </c>
      <c r="AS827" t="s">
        <v>269</v>
      </c>
      <c r="AT827" s="23">
        <v>80111600</v>
      </c>
      <c r="AU827" t="s">
        <v>5794</v>
      </c>
      <c r="AV827" s="23" t="s">
        <v>113</v>
      </c>
      <c r="AW827" s="20" t="s">
        <v>114</v>
      </c>
      <c r="AX827" s="26">
        <v>45349</v>
      </c>
      <c r="AY827" s="20" t="s">
        <v>115</v>
      </c>
      <c r="AZ827" s="26">
        <v>45349</v>
      </c>
      <c r="BA827" s="26">
        <v>45352</v>
      </c>
      <c r="BB827" s="62">
        <v>45656</v>
      </c>
      <c r="BC827" s="35">
        <f>+Tabla3[[#This Row],[FECHA TERMINACION
(INICIAL)]]-Tabla3[[#This Row],[FECHA INICIO]]</f>
        <v>304</v>
      </c>
      <c r="BD827" s="65">
        <f>+Tabla3[[#This Row],[PLAZO DE EJECUCIÓN EN DÍAS (INICIAL)]]/30</f>
        <v>10.133333333333333</v>
      </c>
      <c r="BE827" t="s">
        <v>5787</v>
      </c>
      <c r="BF827" s="29">
        <f>+[1]BD_2!E835</f>
        <v>0</v>
      </c>
      <c r="BG827" s="29">
        <f>[1]BD_2!BA835</f>
        <v>0</v>
      </c>
      <c r="BH827" s="23">
        <f>[1]BD_2!CF835</f>
        <v>0</v>
      </c>
      <c r="BI827" s="23">
        <f>+COUNTIF(Tabla3[[#This Row],[VALOR REDUCIDO]:[TOTAL TIEMPO PRORROGADO EN DÍAS
]],"&lt;&gt;0")</f>
        <v>0</v>
      </c>
      <c r="BJ827" s="23" t="str">
        <f>+[1]BD_2!CG835</f>
        <v>2 NO</v>
      </c>
      <c r="BK827" s="26" t="str">
        <f>[1]BD_2!CL835</f>
        <v>2 NO</v>
      </c>
      <c r="BL827" s="23" t="s">
        <v>98</v>
      </c>
      <c r="BM827">
        <f t="shared" si="64"/>
        <v>304</v>
      </c>
      <c r="BN827" s="36">
        <f t="shared" si="65"/>
        <v>45352</v>
      </c>
      <c r="BO827" s="36">
        <f t="shared" si="66"/>
        <v>45656</v>
      </c>
      <c r="BP827" s="37" t="e">
        <f>IF(((#REF!-$BN827)/($BO827-$BN827))&gt;=100%,100%,((#REF!-$BN827)/($BO827-$BN827)))</f>
        <v>#REF!</v>
      </c>
      <c r="BQ827" s="29">
        <f t="shared" si="67"/>
        <v>85000000</v>
      </c>
      <c r="BR827" s="23" t="e">
        <f>+IF(BK827="1 SI","FINALIZADO",IF($BO827&lt;=#REF!,"FINALIZADO","EJECUCIÓN"))</f>
        <v>#REF!</v>
      </c>
      <c r="BS827" s="23" t="e">
        <v>#N/A</v>
      </c>
      <c r="BT827" s="23" t="e">
        <f>+Tabla3[[#This Row],[VALOR TOTAL DE CONTRATO (ANTES DE LIQUIDACIÓN - LIBERACIÓN DE SALDOS)]]-Tabla3[[#This Row],[RECURSO TOTALES DESEMBOLSADOS]]</f>
        <v>#N/A</v>
      </c>
      <c r="BU827" s="66"/>
      <c r="BW827" s="23" t="s">
        <v>98</v>
      </c>
      <c r="BX827" s="23" t="str">
        <f t="shared" si="63"/>
        <v>febrero</v>
      </c>
      <c r="BY827" s="23" t="s">
        <v>113</v>
      </c>
      <c r="BZ827" s="23" t="s">
        <v>113</v>
      </c>
      <c r="CA827" s="23" t="s">
        <v>113</v>
      </c>
      <c r="CB827" t="s">
        <v>117</v>
      </c>
      <c r="CC827" t="s">
        <v>118</v>
      </c>
    </row>
    <row r="828" spans="1:81" x14ac:dyDescent="0.25">
      <c r="A828" s="23">
        <v>2024</v>
      </c>
      <c r="B828" s="25">
        <v>789</v>
      </c>
      <c r="C828" s="23" t="s">
        <v>87</v>
      </c>
      <c r="D828" t="s">
        <v>88</v>
      </c>
      <c r="E828" t="s">
        <v>89</v>
      </c>
      <c r="F828" t="s">
        <v>90</v>
      </c>
      <c r="G828" t="s">
        <v>91</v>
      </c>
      <c r="H828" s="23" t="s">
        <v>92</v>
      </c>
      <c r="I828" s="23" t="s">
        <v>119</v>
      </c>
      <c r="J828" t="s">
        <v>5795</v>
      </c>
      <c r="K828" s="23" t="s">
        <v>95</v>
      </c>
      <c r="L828" s="20" t="s">
        <v>1420</v>
      </c>
      <c r="M828" s="28" t="s">
        <v>5796</v>
      </c>
      <c r="N828" s="23"/>
      <c r="O828" s="23" t="s">
        <v>98</v>
      </c>
      <c r="P828" s="20" t="s">
        <v>269</v>
      </c>
      <c r="Q828" s="20" t="s">
        <v>269</v>
      </c>
      <c r="R828" t="s">
        <v>5783</v>
      </c>
      <c r="S828" t="s">
        <v>5797</v>
      </c>
      <c r="T828" t="s">
        <v>5785</v>
      </c>
      <c r="U828" s="29">
        <v>85000000</v>
      </c>
      <c r="V828" s="29">
        <v>85000000</v>
      </c>
      <c r="W828" s="60">
        <v>8500000</v>
      </c>
      <c r="X828" s="60">
        <v>0</v>
      </c>
      <c r="Y828" s="23" t="s">
        <v>104</v>
      </c>
      <c r="Z828" t="s">
        <v>98</v>
      </c>
      <c r="AA828" t="s">
        <v>105</v>
      </c>
      <c r="AB828" s="30">
        <f>+Tabla3[[#This Row],[VALOR DEL CONTRATO
(EN NUMEROS)]]-Tabla3[[#This Row],[VALOR RECURSOS (MADS/FONAM)]]</f>
        <v>0</v>
      </c>
      <c r="AC828" s="30"/>
      <c r="AD828" s="30"/>
      <c r="AE828" s="24">
        <v>123</v>
      </c>
      <c r="AF828" s="61">
        <v>44960</v>
      </c>
      <c r="AG828">
        <v>2324</v>
      </c>
      <c r="AH828" s="53">
        <v>45352</v>
      </c>
      <c r="AI828" s="32" t="s">
        <v>5133</v>
      </c>
      <c r="AK828" s="33"/>
      <c r="AL828" t="s">
        <v>98</v>
      </c>
      <c r="AM828" s="26">
        <v>45348</v>
      </c>
      <c r="AN828" s="23" t="s">
        <v>108</v>
      </c>
      <c r="AO828" s="23" t="s">
        <v>108</v>
      </c>
      <c r="AP828" t="s">
        <v>109</v>
      </c>
      <c r="AQ828" t="s">
        <v>1047</v>
      </c>
      <c r="AR828" t="s">
        <v>1048</v>
      </c>
      <c r="AS828" t="s">
        <v>269</v>
      </c>
      <c r="AT828" s="23">
        <v>80111600</v>
      </c>
      <c r="AU828" t="s">
        <v>5798</v>
      </c>
      <c r="AV828" s="23" t="s">
        <v>113</v>
      </c>
      <c r="AW828" s="20" t="s">
        <v>114</v>
      </c>
      <c r="AX828" s="26">
        <v>45349</v>
      </c>
      <c r="AY828" s="20" t="s">
        <v>115</v>
      </c>
      <c r="AZ828" s="26">
        <v>45349</v>
      </c>
      <c r="BA828" s="26">
        <v>45352</v>
      </c>
      <c r="BB828" s="62">
        <v>45656</v>
      </c>
      <c r="BC828" s="35">
        <f>+Tabla3[[#This Row],[FECHA TERMINACION
(INICIAL)]]-Tabla3[[#This Row],[FECHA INICIO]]</f>
        <v>304</v>
      </c>
      <c r="BD828" s="65">
        <f>+Tabla3[[#This Row],[PLAZO DE EJECUCIÓN EN DÍAS (INICIAL)]]/30</f>
        <v>10.133333333333333</v>
      </c>
      <c r="BE828" t="s">
        <v>5787</v>
      </c>
      <c r="BF828" s="29">
        <f>+[1]BD_2!E836</f>
        <v>0</v>
      </c>
      <c r="BG828" s="29">
        <f>[1]BD_2!BA836</f>
        <v>0</v>
      </c>
      <c r="BH828" s="23">
        <f>[1]BD_2!CF836</f>
        <v>0</v>
      </c>
      <c r="BI828" s="23">
        <f>+COUNTIF(Tabla3[[#This Row],[VALOR REDUCIDO]:[TOTAL TIEMPO PRORROGADO EN DÍAS
]],"&lt;&gt;0")</f>
        <v>0</v>
      </c>
      <c r="BJ828" s="23" t="str">
        <f>+[1]BD_2!CG836</f>
        <v>2 NO</v>
      </c>
      <c r="BK828" s="26" t="str">
        <f>[1]BD_2!CL836</f>
        <v>2 NO</v>
      </c>
      <c r="BL828" s="23" t="s">
        <v>98</v>
      </c>
      <c r="BM828">
        <f t="shared" si="64"/>
        <v>304</v>
      </c>
      <c r="BN828" s="36">
        <f t="shared" si="65"/>
        <v>45352</v>
      </c>
      <c r="BO828" s="36">
        <f t="shared" si="66"/>
        <v>45656</v>
      </c>
      <c r="BP828" s="37" t="e">
        <f>IF(((#REF!-$BN828)/($BO828-$BN828))&gt;=100%,100%,((#REF!-$BN828)/($BO828-$BN828)))</f>
        <v>#REF!</v>
      </c>
      <c r="BQ828" s="29">
        <f t="shared" si="67"/>
        <v>85000000</v>
      </c>
      <c r="BR828" s="23" t="e">
        <f>+IF(BK828="1 SI","FINALIZADO",IF($BO828&lt;=#REF!,"FINALIZADO","EJECUCIÓN"))</f>
        <v>#REF!</v>
      </c>
      <c r="BS828" s="23" t="e">
        <v>#N/A</v>
      </c>
      <c r="BT828" s="23" t="e">
        <f>+Tabla3[[#This Row],[VALOR TOTAL DE CONTRATO (ANTES DE LIQUIDACIÓN - LIBERACIÓN DE SALDOS)]]-Tabla3[[#This Row],[RECURSO TOTALES DESEMBOLSADOS]]</f>
        <v>#N/A</v>
      </c>
      <c r="BU828" s="66"/>
      <c r="BW828" s="23" t="s">
        <v>98</v>
      </c>
      <c r="BX828" s="23" t="str">
        <f t="shared" si="63"/>
        <v>febrero</v>
      </c>
      <c r="BY828" s="23" t="s">
        <v>113</v>
      </c>
      <c r="BZ828" s="23" t="s">
        <v>113</v>
      </c>
      <c r="CA828" s="23" t="s">
        <v>113</v>
      </c>
      <c r="CB828" t="s">
        <v>117</v>
      </c>
      <c r="CC828" t="s">
        <v>118</v>
      </c>
    </row>
    <row r="829" spans="1:81" x14ac:dyDescent="0.25">
      <c r="A829" s="23">
        <v>2024</v>
      </c>
      <c r="B829" s="25">
        <v>790</v>
      </c>
      <c r="C829" s="23" t="s">
        <v>87</v>
      </c>
      <c r="D829" t="s">
        <v>88</v>
      </c>
      <c r="E829" t="s">
        <v>89</v>
      </c>
      <c r="F829" t="s">
        <v>90</v>
      </c>
      <c r="G829" t="s">
        <v>91</v>
      </c>
      <c r="H829" s="23" t="s">
        <v>92</v>
      </c>
      <c r="I829" s="23" t="s">
        <v>119</v>
      </c>
      <c r="J829" t="s">
        <v>5799</v>
      </c>
      <c r="K829" s="23" t="s">
        <v>95</v>
      </c>
      <c r="L829" s="20" t="s">
        <v>1420</v>
      </c>
      <c r="M829" s="28" t="s">
        <v>5800</v>
      </c>
      <c r="N829" s="23"/>
      <c r="O829" s="23" t="s">
        <v>98</v>
      </c>
      <c r="P829" s="20" t="s">
        <v>269</v>
      </c>
      <c r="Q829" s="20" t="s">
        <v>269</v>
      </c>
      <c r="R829" t="s">
        <v>5783</v>
      </c>
      <c r="S829" t="s">
        <v>5797</v>
      </c>
      <c r="T829" t="s">
        <v>5785</v>
      </c>
      <c r="U829" s="29">
        <v>85000000</v>
      </c>
      <c r="V829" s="29">
        <v>85000000</v>
      </c>
      <c r="W829" s="60">
        <v>8500000</v>
      </c>
      <c r="X829" s="60">
        <v>0</v>
      </c>
      <c r="Y829" s="23" t="s">
        <v>104</v>
      </c>
      <c r="Z829" t="s">
        <v>98</v>
      </c>
      <c r="AA829" t="s">
        <v>105</v>
      </c>
      <c r="AB829" s="30">
        <f>+Tabla3[[#This Row],[VALOR DEL CONTRATO
(EN NUMEROS)]]-Tabla3[[#This Row],[VALOR RECURSOS (MADS/FONAM)]]</f>
        <v>0</v>
      </c>
      <c r="AC829" s="30"/>
      <c r="AD829" s="30"/>
      <c r="AE829" s="24">
        <v>123</v>
      </c>
      <c r="AF829" s="61">
        <v>44960</v>
      </c>
      <c r="AG829">
        <v>1824</v>
      </c>
      <c r="AH829" s="53">
        <v>45352</v>
      </c>
      <c r="AI829" s="32" t="s">
        <v>5133</v>
      </c>
      <c r="AK829" s="33"/>
      <c r="AL829" t="s">
        <v>98</v>
      </c>
      <c r="AM829" s="26">
        <v>45348</v>
      </c>
      <c r="AN829" s="23" t="s">
        <v>108</v>
      </c>
      <c r="AO829" s="23" t="s">
        <v>108</v>
      </c>
      <c r="AP829" t="s">
        <v>109</v>
      </c>
      <c r="AQ829" t="s">
        <v>1047</v>
      </c>
      <c r="AR829" t="s">
        <v>1048</v>
      </c>
      <c r="AS829" t="s">
        <v>269</v>
      </c>
      <c r="AT829" s="23">
        <v>80111600</v>
      </c>
      <c r="AU829" t="s">
        <v>5801</v>
      </c>
      <c r="AV829" s="23" t="s">
        <v>113</v>
      </c>
      <c r="AW829" s="20" t="s">
        <v>114</v>
      </c>
      <c r="AX829" s="26">
        <v>45349</v>
      </c>
      <c r="AY829" s="20" t="s">
        <v>115</v>
      </c>
      <c r="AZ829" s="26">
        <v>45349</v>
      </c>
      <c r="BA829" s="26">
        <v>45352</v>
      </c>
      <c r="BB829" s="62">
        <v>45656</v>
      </c>
      <c r="BC829" s="35">
        <f>+Tabla3[[#This Row],[FECHA TERMINACION
(INICIAL)]]-Tabla3[[#This Row],[FECHA INICIO]]</f>
        <v>304</v>
      </c>
      <c r="BD829" s="65">
        <f>+Tabla3[[#This Row],[PLAZO DE EJECUCIÓN EN DÍAS (INICIAL)]]/30</f>
        <v>10.133333333333333</v>
      </c>
      <c r="BE829" t="s">
        <v>5787</v>
      </c>
      <c r="BF829" s="29">
        <f>+[1]BD_2!E837</f>
        <v>0</v>
      </c>
      <c r="BG829" s="29">
        <f>[1]BD_2!BA837</f>
        <v>0</v>
      </c>
      <c r="BH829" s="23">
        <f>[1]BD_2!CF837</f>
        <v>0</v>
      </c>
      <c r="BI829" s="23">
        <f>+COUNTIF(Tabla3[[#This Row],[VALOR REDUCIDO]:[TOTAL TIEMPO PRORROGADO EN DÍAS
]],"&lt;&gt;0")</f>
        <v>0</v>
      </c>
      <c r="BJ829" s="23" t="str">
        <f>+[1]BD_2!CG837</f>
        <v>2 NO</v>
      </c>
      <c r="BK829" s="26" t="str">
        <f>[1]BD_2!CL837</f>
        <v>2 NO</v>
      </c>
      <c r="BL829" s="23" t="s">
        <v>98</v>
      </c>
      <c r="BM829">
        <f t="shared" si="64"/>
        <v>304</v>
      </c>
      <c r="BN829" s="36">
        <f t="shared" si="65"/>
        <v>45352</v>
      </c>
      <c r="BO829" s="36">
        <f t="shared" si="66"/>
        <v>45656</v>
      </c>
      <c r="BP829" s="37" t="e">
        <f>IF(((#REF!-$BN829)/($BO829-$BN829))&gt;=100%,100%,((#REF!-$BN829)/($BO829-$BN829)))</f>
        <v>#REF!</v>
      </c>
      <c r="BQ829" s="29">
        <f t="shared" si="67"/>
        <v>85000000</v>
      </c>
      <c r="BR829" s="23" t="e">
        <f>+IF(BK829="1 SI","FINALIZADO",IF($BO829&lt;=#REF!,"FINALIZADO","EJECUCIÓN"))</f>
        <v>#REF!</v>
      </c>
      <c r="BS829" s="23" t="e">
        <v>#N/A</v>
      </c>
      <c r="BT829" s="23" t="e">
        <f>+Tabla3[[#This Row],[VALOR TOTAL DE CONTRATO (ANTES DE LIQUIDACIÓN - LIBERACIÓN DE SALDOS)]]-Tabla3[[#This Row],[RECURSO TOTALES DESEMBOLSADOS]]</f>
        <v>#N/A</v>
      </c>
      <c r="BU829" s="66"/>
      <c r="BW829" s="23" t="s">
        <v>98</v>
      </c>
      <c r="BX829" s="23" t="str">
        <f t="shared" si="63"/>
        <v>febrero</v>
      </c>
      <c r="BY829" s="23" t="s">
        <v>113</v>
      </c>
      <c r="BZ829" s="23" t="s">
        <v>113</v>
      </c>
      <c r="CA829" s="23" t="s">
        <v>113</v>
      </c>
      <c r="CB829" t="s">
        <v>117</v>
      </c>
      <c r="CC829" t="s">
        <v>118</v>
      </c>
    </row>
    <row r="830" spans="1:81" x14ac:dyDescent="0.25">
      <c r="A830" s="23">
        <v>2024</v>
      </c>
      <c r="B830" s="25">
        <v>791</v>
      </c>
      <c r="C830" s="23" t="s">
        <v>87</v>
      </c>
      <c r="D830" t="s">
        <v>88</v>
      </c>
      <c r="E830" t="s">
        <v>89</v>
      </c>
      <c r="F830" t="s">
        <v>90</v>
      </c>
      <c r="G830" t="s">
        <v>91</v>
      </c>
      <c r="H830" s="23" t="s">
        <v>92</v>
      </c>
      <c r="I830" s="23" t="s">
        <v>119</v>
      </c>
      <c r="J830" t="s">
        <v>5802</v>
      </c>
      <c r="K830" s="23" t="s">
        <v>95</v>
      </c>
      <c r="L830" s="20" t="s">
        <v>997</v>
      </c>
      <c r="M830" s="28" t="s">
        <v>5803</v>
      </c>
      <c r="N830" s="23"/>
      <c r="O830" s="23" t="s">
        <v>98</v>
      </c>
      <c r="P830" s="20" t="s">
        <v>269</v>
      </c>
      <c r="Q830" s="20" t="s">
        <v>269</v>
      </c>
      <c r="R830" t="s">
        <v>5783</v>
      </c>
      <c r="S830" t="s">
        <v>5797</v>
      </c>
      <c r="T830" t="s">
        <v>5785</v>
      </c>
      <c r="U830" s="29">
        <v>85000000</v>
      </c>
      <c r="V830" s="29">
        <v>85000000</v>
      </c>
      <c r="W830" s="60">
        <v>8500000</v>
      </c>
      <c r="X830" s="60">
        <v>0</v>
      </c>
      <c r="Y830" s="23" t="s">
        <v>104</v>
      </c>
      <c r="Z830" t="s">
        <v>98</v>
      </c>
      <c r="AA830" t="s">
        <v>105</v>
      </c>
      <c r="AB830" s="30">
        <f>+Tabla3[[#This Row],[VALOR DEL CONTRATO
(EN NUMEROS)]]-Tabla3[[#This Row],[VALOR RECURSOS (MADS/FONAM)]]</f>
        <v>0</v>
      </c>
      <c r="AC830" s="30"/>
      <c r="AD830" s="30"/>
      <c r="AE830" s="24">
        <v>123</v>
      </c>
      <c r="AF830" s="61">
        <v>44960</v>
      </c>
      <c r="AG830">
        <v>1924</v>
      </c>
      <c r="AH830" s="53">
        <v>45352</v>
      </c>
      <c r="AI830" s="32" t="s">
        <v>5133</v>
      </c>
      <c r="AK830" s="33"/>
      <c r="AL830" t="s">
        <v>98</v>
      </c>
      <c r="AM830" s="26">
        <v>45348</v>
      </c>
      <c r="AN830" s="23" t="s">
        <v>108</v>
      </c>
      <c r="AO830" s="23" t="s">
        <v>108</v>
      </c>
      <c r="AP830" t="s">
        <v>109</v>
      </c>
      <c r="AQ830" t="s">
        <v>1047</v>
      </c>
      <c r="AR830" t="s">
        <v>1048</v>
      </c>
      <c r="AS830" t="s">
        <v>269</v>
      </c>
      <c r="AT830" s="23">
        <v>80111600</v>
      </c>
      <c r="AU830" t="s">
        <v>5804</v>
      </c>
      <c r="AV830" s="23" t="s">
        <v>113</v>
      </c>
      <c r="AW830" s="20" t="s">
        <v>114</v>
      </c>
      <c r="AX830" s="26">
        <v>45349</v>
      </c>
      <c r="AY830" s="20" t="s">
        <v>115</v>
      </c>
      <c r="AZ830" s="26">
        <v>45349</v>
      </c>
      <c r="BA830" s="26">
        <v>45352</v>
      </c>
      <c r="BB830" s="62">
        <v>45656</v>
      </c>
      <c r="BC830" s="35">
        <f>+Tabla3[[#This Row],[FECHA TERMINACION
(INICIAL)]]-Tabla3[[#This Row],[FECHA INICIO]]</f>
        <v>304</v>
      </c>
      <c r="BD830" s="65">
        <f>+Tabla3[[#This Row],[PLAZO DE EJECUCIÓN EN DÍAS (INICIAL)]]/30</f>
        <v>10.133333333333333</v>
      </c>
      <c r="BE830" t="s">
        <v>5787</v>
      </c>
      <c r="BF830" s="29">
        <f>+[1]BD_2!E838</f>
        <v>0</v>
      </c>
      <c r="BG830" s="29">
        <f>[1]BD_2!BA838</f>
        <v>0</v>
      </c>
      <c r="BH830" s="23">
        <f>[1]BD_2!CF838</f>
        <v>0</v>
      </c>
      <c r="BI830" s="23">
        <f>+COUNTIF(Tabla3[[#This Row],[VALOR REDUCIDO]:[TOTAL TIEMPO PRORROGADO EN DÍAS
]],"&lt;&gt;0")</f>
        <v>0</v>
      </c>
      <c r="BJ830" s="23" t="str">
        <f>+[1]BD_2!CG838</f>
        <v>2 NO</v>
      </c>
      <c r="BK830" s="26" t="str">
        <f>[1]BD_2!CL838</f>
        <v>1 SI</v>
      </c>
      <c r="BL830" s="23" t="s">
        <v>98</v>
      </c>
      <c r="BM830">
        <f t="shared" si="64"/>
        <v>304</v>
      </c>
      <c r="BN830" s="36">
        <f t="shared" si="65"/>
        <v>45352</v>
      </c>
      <c r="BO830" s="36">
        <f t="shared" si="66"/>
        <v>45656</v>
      </c>
      <c r="BP830" s="37" t="e">
        <f>IF(((#REF!-$BN830)/($BO830-$BN830))&gt;=100%,100%,((#REF!-$BN830)/($BO830-$BN830)))</f>
        <v>#REF!</v>
      </c>
      <c r="BQ830" s="29">
        <f t="shared" si="67"/>
        <v>85000000</v>
      </c>
      <c r="BR830" s="23" t="str">
        <f>+IF(BK830="1 SI","FINALIZADO",IF($BO830&lt;=#REF!,"FINALIZADO","EJECUCIÓN"))</f>
        <v>FINALIZADO</v>
      </c>
      <c r="BS830" s="23" t="e">
        <v>#N/A</v>
      </c>
      <c r="BT830" s="23" t="e">
        <f>+Tabla3[[#This Row],[VALOR TOTAL DE CONTRATO (ANTES DE LIQUIDACIÓN - LIBERACIÓN DE SALDOS)]]-Tabla3[[#This Row],[RECURSO TOTALES DESEMBOLSADOS]]</f>
        <v>#N/A</v>
      </c>
      <c r="BU830" s="66"/>
      <c r="BW830" s="23" t="s">
        <v>98</v>
      </c>
      <c r="BX830" s="23" t="str">
        <f t="shared" si="63"/>
        <v>febrero</v>
      </c>
      <c r="BY830" s="23" t="s">
        <v>113</v>
      </c>
      <c r="BZ830" s="23" t="s">
        <v>113</v>
      </c>
      <c r="CA830" s="23" t="s">
        <v>113</v>
      </c>
      <c r="CB830" t="s">
        <v>117</v>
      </c>
      <c r="CC830" t="s">
        <v>118</v>
      </c>
    </row>
    <row r="831" spans="1:81" x14ac:dyDescent="0.25">
      <c r="A831" s="23">
        <v>2024</v>
      </c>
      <c r="B831" s="25">
        <v>792</v>
      </c>
      <c r="C831" s="23" t="s">
        <v>87</v>
      </c>
      <c r="D831" t="s">
        <v>88</v>
      </c>
      <c r="E831" t="s">
        <v>89</v>
      </c>
      <c r="F831" t="s">
        <v>90</v>
      </c>
      <c r="G831" t="s">
        <v>91</v>
      </c>
      <c r="H831" s="23" t="s">
        <v>92</v>
      </c>
      <c r="I831" s="23" t="s">
        <v>119</v>
      </c>
      <c r="J831" t="s">
        <v>5805</v>
      </c>
      <c r="K831" s="23" t="s">
        <v>95</v>
      </c>
      <c r="L831" s="20" t="s">
        <v>2974</v>
      </c>
      <c r="M831" s="28" t="s">
        <v>5806</v>
      </c>
      <c r="N831" s="23"/>
      <c r="O831" s="23" t="s">
        <v>98</v>
      </c>
      <c r="P831" s="20" t="s">
        <v>269</v>
      </c>
      <c r="Q831" s="20" t="s">
        <v>269</v>
      </c>
      <c r="R831" t="s">
        <v>5783</v>
      </c>
      <c r="S831" t="s">
        <v>5797</v>
      </c>
      <c r="T831" t="s">
        <v>5785</v>
      </c>
      <c r="U831" s="29">
        <v>85000000</v>
      </c>
      <c r="V831" s="29">
        <v>85000000</v>
      </c>
      <c r="W831" s="60">
        <v>8500000</v>
      </c>
      <c r="X831" s="60">
        <v>0</v>
      </c>
      <c r="Y831" s="23" t="s">
        <v>104</v>
      </c>
      <c r="Z831" t="s">
        <v>98</v>
      </c>
      <c r="AA831" t="s">
        <v>105</v>
      </c>
      <c r="AB831" s="30">
        <f>+Tabla3[[#This Row],[VALOR DEL CONTRATO
(EN NUMEROS)]]-Tabla3[[#This Row],[VALOR RECURSOS (MADS/FONAM)]]</f>
        <v>0</v>
      </c>
      <c r="AC831" s="30"/>
      <c r="AD831" s="30"/>
      <c r="AE831" s="24">
        <v>123</v>
      </c>
      <c r="AF831" s="61">
        <v>44960</v>
      </c>
      <c r="AG831">
        <v>2424</v>
      </c>
      <c r="AH831" s="53">
        <v>45352</v>
      </c>
      <c r="AI831" s="32" t="s">
        <v>5133</v>
      </c>
      <c r="AK831" s="33"/>
      <c r="AL831" t="s">
        <v>98</v>
      </c>
      <c r="AM831" s="26">
        <v>45348</v>
      </c>
      <c r="AN831" s="23" t="s">
        <v>108</v>
      </c>
      <c r="AO831" s="23" t="s">
        <v>108</v>
      </c>
      <c r="AP831" t="s">
        <v>109</v>
      </c>
      <c r="AQ831" t="s">
        <v>1047</v>
      </c>
      <c r="AR831" t="s">
        <v>1048</v>
      </c>
      <c r="AS831" t="s">
        <v>269</v>
      </c>
      <c r="AT831" s="23">
        <v>80111600</v>
      </c>
      <c r="AU831" t="s">
        <v>5807</v>
      </c>
      <c r="AV831" s="23" t="s">
        <v>113</v>
      </c>
      <c r="AW831" s="20" t="s">
        <v>114</v>
      </c>
      <c r="AX831" s="26">
        <v>45349</v>
      </c>
      <c r="AY831" s="20" t="s">
        <v>115</v>
      </c>
      <c r="AZ831" s="26">
        <v>45349</v>
      </c>
      <c r="BA831" s="26">
        <v>45352</v>
      </c>
      <c r="BB831" s="62">
        <v>45656</v>
      </c>
      <c r="BC831" s="35">
        <f>+Tabla3[[#This Row],[FECHA TERMINACION
(INICIAL)]]-Tabla3[[#This Row],[FECHA INICIO]]</f>
        <v>304</v>
      </c>
      <c r="BD831" s="65">
        <f>+Tabla3[[#This Row],[PLAZO DE EJECUCIÓN EN DÍAS (INICIAL)]]/30</f>
        <v>10.133333333333333</v>
      </c>
      <c r="BE831" t="s">
        <v>5787</v>
      </c>
      <c r="BF831" s="29">
        <f>+[1]BD_2!E839</f>
        <v>0</v>
      </c>
      <c r="BG831" s="29">
        <f>[1]BD_2!BA839</f>
        <v>0</v>
      </c>
      <c r="BH831" s="23">
        <f>[1]BD_2!CF839</f>
        <v>0</v>
      </c>
      <c r="BI831" s="23">
        <f>+COUNTIF(Tabla3[[#This Row],[VALOR REDUCIDO]:[TOTAL TIEMPO PRORROGADO EN DÍAS
]],"&lt;&gt;0")</f>
        <v>0</v>
      </c>
      <c r="BJ831" s="23" t="str">
        <f>+[1]BD_2!CG839</f>
        <v>2 NO</v>
      </c>
      <c r="BK831" s="26" t="str">
        <f>[1]BD_2!CL839</f>
        <v>2 NO</v>
      </c>
      <c r="BL831" s="23" t="s">
        <v>98</v>
      </c>
      <c r="BM831">
        <f t="shared" si="64"/>
        <v>304</v>
      </c>
      <c r="BN831" s="36">
        <f t="shared" si="65"/>
        <v>45352</v>
      </c>
      <c r="BO831" s="36">
        <f t="shared" si="66"/>
        <v>45656</v>
      </c>
      <c r="BP831" s="37" t="e">
        <f>IF(((#REF!-$BN831)/($BO831-$BN831))&gt;=100%,100%,((#REF!-$BN831)/($BO831-$BN831)))</f>
        <v>#REF!</v>
      </c>
      <c r="BQ831" s="29">
        <f t="shared" si="67"/>
        <v>85000000</v>
      </c>
      <c r="BR831" s="23" t="e">
        <f>+IF(BK831="1 SI","FINALIZADO",IF($BO831&lt;=#REF!,"FINALIZADO","EJECUCIÓN"))</f>
        <v>#REF!</v>
      </c>
      <c r="BS831" s="23" t="e">
        <v>#N/A</v>
      </c>
      <c r="BT831" s="23" t="e">
        <f>+Tabla3[[#This Row],[VALOR TOTAL DE CONTRATO (ANTES DE LIQUIDACIÓN - LIBERACIÓN DE SALDOS)]]-Tabla3[[#This Row],[RECURSO TOTALES DESEMBOLSADOS]]</f>
        <v>#N/A</v>
      </c>
      <c r="BU831" s="66"/>
      <c r="BW831" s="23" t="s">
        <v>98</v>
      </c>
      <c r="BX831" s="23" t="str">
        <f t="shared" si="63"/>
        <v>febrero</v>
      </c>
      <c r="BY831" s="23" t="s">
        <v>113</v>
      </c>
      <c r="BZ831" s="23" t="s">
        <v>113</v>
      </c>
      <c r="CA831" s="23" t="s">
        <v>113</v>
      </c>
      <c r="CB831" t="s">
        <v>117</v>
      </c>
      <c r="CC831" t="s">
        <v>118</v>
      </c>
    </row>
    <row r="832" spans="1:81" ht="15" customHeight="1" x14ac:dyDescent="0.25">
      <c r="A832" s="23">
        <v>2024</v>
      </c>
      <c r="B832" s="25">
        <v>793</v>
      </c>
      <c r="C832" s="23" t="s">
        <v>87</v>
      </c>
      <c r="D832" t="s">
        <v>88</v>
      </c>
      <c r="E832" t="s">
        <v>89</v>
      </c>
      <c r="F832" t="s">
        <v>90</v>
      </c>
      <c r="G832" t="s">
        <v>91</v>
      </c>
      <c r="H832" s="23" t="s">
        <v>92</v>
      </c>
      <c r="I832" s="23" t="s">
        <v>119</v>
      </c>
      <c r="J832" t="s">
        <v>5808</v>
      </c>
      <c r="K832" s="23" t="s">
        <v>95</v>
      </c>
      <c r="L832" s="20" t="s">
        <v>2974</v>
      </c>
      <c r="M832" s="28" t="s">
        <v>5809</v>
      </c>
      <c r="N832" s="23"/>
      <c r="O832" s="23" t="s">
        <v>98</v>
      </c>
      <c r="P832" s="20" t="s">
        <v>269</v>
      </c>
      <c r="Q832" s="20" t="s">
        <v>269</v>
      </c>
      <c r="R832" t="s">
        <v>5783</v>
      </c>
      <c r="S832" t="s">
        <v>5797</v>
      </c>
      <c r="T832" t="s">
        <v>5785</v>
      </c>
      <c r="U832" s="29">
        <v>85000000</v>
      </c>
      <c r="V832" s="29">
        <v>85000000</v>
      </c>
      <c r="W832" s="60">
        <v>8500000</v>
      </c>
      <c r="X832" s="60">
        <v>0</v>
      </c>
      <c r="Y832" s="23" t="s">
        <v>104</v>
      </c>
      <c r="Z832" t="s">
        <v>98</v>
      </c>
      <c r="AA832" t="s">
        <v>105</v>
      </c>
      <c r="AB832" s="30">
        <f>+Tabla3[[#This Row],[VALOR DEL CONTRATO
(EN NUMEROS)]]-Tabla3[[#This Row],[VALOR RECURSOS (MADS/FONAM)]]</f>
        <v>0</v>
      </c>
      <c r="AC832" s="30"/>
      <c r="AD832" s="30"/>
      <c r="AE832" s="24">
        <v>123</v>
      </c>
      <c r="AF832" s="61">
        <v>44960</v>
      </c>
      <c r="AG832">
        <v>2524</v>
      </c>
      <c r="AH832" s="53">
        <v>45352</v>
      </c>
      <c r="AI832" s="32" t="s">
        <v>5133</v>
      </c>
      <c r="AK832" s="33"/>
      <c r="AL832" t="s">
        <v>98</v>
      </c>
      <c r="AM832" s="26">
        <v>45349</v>
      </c>
      <c r="AN832" s="23" t="s">
        <v>108</v>
      </c>
      <c r="AO832" s="23" t="s">
        <v>108</v>
      </c>
      <c r="AP832" t="s">
        <v>109</v>
      </c>
      <c r="AQ832" t="s">
        <v>1047</v>
      </c>
      <c r="AR832" t="s">
        <v>1048</v>
      </c>
      <c r="AS832" t="s">
        <v>269</v>
      </c>
      <c r="AT832" s="23">
        <v>80111600</v>
      </c>
      <c r="AU832" t="s">
        <v>5810</v>
      </c>
      <c r="AV832" s="23" t="s">
        <v>113</v>
      </c>
      <c r="AW832" s="20" t="s">
        <v>114</v>
      </c>
      <c r="AX832" s="26">
        <v>45349</v>
      </c>
      <c r="AY832" s="20" t="s">
        <v>115</v>
      </c>
      <c r="AZ832" s="26">
        <v>45349</v>
      </c>
      <c r="BA832" s="26">
        <v>45352</v>
      </c>
      <c r="BB832" s="62">
        <v>45656</v>
      </c>
      <c r="BC832" s="35">
        <f>+Tabla3[[#This Row],[FECHA TERMINACION
(INICIAL)]]-Tabla3[[#This Row],[FECHA INICIO]]</f>
        <v>304</v>
      </c>
      <c r="BD832" s="65">
        <f>+Tabla3[[#This Row],[PLAZO DE EJECUCIÓN EN DÍAS (INICIAL)]]/30</f>
        <v>10.133333333333333</v>
      </c>
      <c r="BE832" t="s">
        <v>5787</v>
      </c>
      <c r="BF832" s="29">
        <f>+[1]BD_2!E840</f>
        <v>0</v>
      </c>
      <c r="BG832" s="29">
        <f>[1]BD_2!BA840</f>
        <v>0</v>
      </c>
      <c r="BH832" s="23">
        <f>[1]BD_2!CF840</f>
        <v>0</v>
      </c>
      <c r="BI832" s="23">
        <f>+COUNTIF(Tabla3[[#This Row],[VALOR REDUCIDO]:[TOTAL TIEMPO PRORROGADO EN DÍAS
]],"&lt;&gt;0")</f>
        <v>0</v>
      </c>
      <c r="BJ832" s="23" t="str">
        <f>+[1]BD_2!CG840</f>
        <v>2 NO</v>
      </c>
      <c r="BK832" s="26" t="str">
        <f>[1]BD_2!CL840</f>
        <v>1 SI</v>
      </c>
      <c r="BL832" s="23" t="s">
        <v>98</v>
      </c>
      <c r="BM832">
        <f t="shared" si="64"/>
        <v>304</v>
      </c>
      <c r="BN832" s="36">
        <f t="shared" si="65"/>
        <v>45352</v>
      </c>
      <c r="BO832" s="36">
        <f t="shared" si="66"/>
        <v>45656</v>
      </c>
      <c r="BP832" s="37" t="e">
        <f>IF(((#REF!-$BN832)/($BO832-$BN832))&gt;=100%,100%,((#REF!-$BN832)/($BO832-$BN832)))</f>
        <v>#REF!</v>
      </c>
      <c r="BQ832" s="29">
        <f t="shared" si="67"/>
        <v>85000000</v>
      </c>
      <c r="BR832" s="23" t="str">
        <f>+IF(BK832="1 SI","FINALIZADO",IF($BO832&lt;=#REF!,"FINALIZADO","EJECUCIÓN"))</f>
        <v>FINALIZADO</v>
      </c>
      <c r="BS832" s="23" t="e">
        <v>#N/A</v>
      </c>
      <c r="BT832" s="23" t="e">
        <f>+Tabla3[[#This Row],[VALOR TOTAL DE CONTRATO (ANTES DE LIQUIDACIÓN - LIBERACIÓN DE SALDOS)]]-Tabla3[[#This Row],[RECURSO TOTALES DESEMBOLSADOS]]</f>
        <v>#N/A</v>
      </c>
      <c r="BU832" s="66"/>
      <c r="BW832" s="23" t="s">
        <v>98</v>
      </c>
      <c r="BX832" s="23" t="str">
        <f t="shared" si="63"/>
        <v>febrero</v>
      </c>
      <c r="BY832" s="23" t="s">
        <v>113</v>
      </c>
      <c r="BZ832" s="23" t="s">
        <v>113</v>
      </c>
      <c r="CA832" s="23" t="s">
        <v>113</v>
      </c>
      <c r="CB832" t="s">
        <v>117</v>
      </c>
      <c r="CC832" t="s">
        <v>118</v>
      </c>
    </row>
    <row r="833" spans="1:81" x14ac:dyDescent="0.25">
      <c r="A833" s="23">
        <v>2024</v>
      </c>
      <c r="B833" s="25">
        <v>794</v>
      </c>
      <c r="C833" s="23" t="s">
        <v>87</v>
      </c>
      <c r="D833" t="s">
        <v>88</v>
      </c>
      <c r="E833" t="s">
        <v>89</v>
      </c>
      <c r="F833" t="s">
        <v>90</v>
      </c>
      <c r="G833" t="s">
        <v>91</v>
      </c>
      <c r="H833" s="23" t="s">
        <v>92</v>
      </c>
      <c r="I833" s="23" t="s">
        <v>119</v>
      </c>
      <c r="J833" t="s">
        <v>5811</v>
      </c>
      <c r="K833" s="23" t="s">
        <v>95</v>
      </c>
      <c r="L833" s="20" t="s">
        <v>2850</v>
      </c>
      <c r="M833" s="28" t="s">
        <v>5812</v>
      </c>
      <c r="N833" s="23"/>
      <c r="O833" s="23" t="s">
        <v>98</v>
      </c>
      <c r="P833" s="20" t="s">
        <v>269</v>
      </c>
      <c r="Q833" s="20" t="s">
        <v>269</v>
      </c>
      <c r="R833" t="s">
        <v>5790</v>
      </c>
      <c r="S833" t="s">
        <v>5813</v>
      </c>
      <c r="T833" t="s">
        <v>5814</v>
      </c>
      <c r="U833" s="68">
        <v>101150000</v>
      </c>
      <c r="V833" s="68">
        <v>101150000</v>
      </c>
      <c r="W833" s="69">
        <v>10115000</v>
      </c>
      <c r="X833" s="60">
        <v>0</v>
      </c>
      <c r="Y833" s="23" t="s">
        <v>104</v>
      </c>
      <c r="Z833" t="s">
        <v>98</v>
      </c>
      <c r="AA833" t="s">
        <v>105</v>
      </c>
      <c r="AB833" s="30">
        <f>+Tabla3[[#This Row],[VALOR DEL CONTRATO
(EN NUMEROS)]]-Tabla3[[#This Row],[VALOR RECURSOS (MADS/FONAM)]]</f>
        <v>0</v>
      </c>
      <c r="AC833" s="30"/>
      <c r="AD833" s="30"/>
      <c r="AE833" s="24">
        <v>123</v>
      </c>
      <c r="AF833" s="61">
        <v>44960</v>
      </c>
      <c r="AG833">
        <v>2624</v>
      </c>
      <c r="AH833" s="53">
        <v>45352</v>
      </c>
      <c r="AI833" s="32" t="s">
        <v>5133</v>
      </c>
      <c r="AK833" s="33"/>
      <c r="AL833" t="s">
        <v>98</v>
      </c>
      <c r="AM833" s="26">
        <v>45348</v>
      </c>
      <c r="AN833" s="23" t="s">
        <v>108</v>
      </c>
      <c r="AO833" s="23" t="s">
        <v>108</v>
      </c>
      <c r="AP833" t="s">
        <v>109</v>
      </c>
      <c r="AQ833" t="s">
        <v>1047</v>
      </c>
      <c r="AR833" t="s">
        <v>1048</v>
      </c>
      <c r="AS833" t="s">
        <v>269</v>
      </c>
      <c r="AT833" s="23">
        <v>80111600</v>
      </c>
      <c r="AU833" t="s">
        <v>5815</v>
      </c>
      <c r="AV833" s="23" t="s">
        <v>113</v>
      </c>
      <c r="AW833" s="20" t="s">
        <v>114</v>
      </c>
      <c r="AX833" s="26">
        <v>45349</v>
      </c>
      <c r="AY833" s="20" t="s">
        <v>115</v>
      </c>
      <c r="AZ833" s="26">
        <v>45349</v>
      </c>
      <c r="BA833" s="26">
        <v>45352</v>
      </c>
      <c r="BB833" s="62">
        <v>45656</v>
      </c>
      <c r="BC833" s="35">
        <f>+Tabla3[[#This Row],[FECHA TERMINACION
(INICIAL)]]-Tabla3[[#This Row],[FECHA INICIO]]</f>
        <v>304</v>
      </c>
      <c r="BD833" s="65">
        <f>+Tabla3[[#This Row],[PLAZO DE EJECUCIÓN EN DÍAS (INICIAL)]]/30</f>
        <v>10.133333333333333</v>
      </c>
      <c r="BE833" t="s">
        <v>5787</v>
      </c>
      <c r="BF833" s="29">
        <f>+[1]BD_2!E841</f>
        <v>0</v>
      </c>
      <c r="BG833" s="29">
        <f>[1]BD_2!BA841</f>
        <v>0</v>
      </c>
      <c r="BH833" s="23">
        <f>[1]BD_2!CF841</f>
        <v>0</v>
      </c>
      <c r="BI833" s="23">
        <f>+COUNTIF(Tabla3[[#This Row],[VALOR REDUCIDO]:[TOTAL TIEMPO PRORROGADO EN DÍAS
]],"&lt;&gt;0")</f>
        <v>0</v>
      </c>
      <c r="BJ833" s="23" t="str">
        <f>+[1]BD_2!CG841</f>
        <v>2 NO</v>
      </c>
      <c r="BK833" s="26" t="str">
        <f>[1]BD_2!CL841</f>
        <v>2 NO</v>
      </c>
      <c r="BL833" s="23" t="s">
        <v>98</v>
      </c>
      <c r="BM833">
        <f t="shared" si="64"/>
        <v>304</v>
      </c>
      <c r="BN833" s="36">
        <f t="shared" si="65"/>
        <v>45352</v>
      </c>
      <c r="BO833" s="36">
        <f t="shared" si="66"/>
        <v>45656</v>
      </c>
      <c r="BP833" s="37" t="e">
        <f>IF(((#REF!-$BN833)/($BO833-$BN833))&gt;=100%,100%,((#REF!-$BN833)/($BO833-$BN833)))</f>
        <v>#REF!</v>
      </c>
      <c r="BQ833" s="29">
        <f t="shared" si="67"/>
        <v>101150000</v>
      </c>
      <c r="BR833" s="23" t="e">
        <f>+IF(BK833="1 SI","FINALIZADO",IF($BO833&lt;=#REF!,"FINALIZADO","EJECUCIÓN"))</f>
        <v>#REF!</v>
      </c>
      <c r="BS833" s="23" t="e">
        <v>#N/A</v>
      </c>
      <c r="BT833" s="23" t="e">
        <f>+Tabla3[[#This Row],[VALOR TOTAL DE CONTRATO (ANTES DE LIQUIDACIÓN - LIBERACIÓN DE SALDOS)]]-Tabla3[[#This Row],[RECURSO TOTALES DESEMBOLSADOS]]</f>
        <v>#N/A</v>
      </c>
      <c r="BU833" s="66"/>
      <c r="BW833" s="23" t="s">
        <v>98</v>
      </c>
      <c r="BX833" s="23" t="str">
        <f t="shared" si="63"/>
        <v>febrero</v>
      </c>
      <c r="BY833" s="23" t="s">
        <v>113</v>
      </c>
      <c r="BZ833" s="23" t="s">
        <v>113</v>
      </c>
      <c r="CA833" s="23" t="s">
        <v>113</v>
      </c>
      <c r="CB833" t="s">
        <v>117</v>
      </c>
      <c r="CC833" t="s">
        <v>118</v>
      </c>
    </row>
    <row r="834" spans="1:81" x14ac:dyDescent="0.25">
      <c r="A834" s="23">
        <v>2024</v>
      </c>
      <c r="B834" s="25">
        <v>795</v>
      </c>
      <c r="C834" s="23" t="s">
        <v>87</v>
      </c>
      <c r="D834" t="s">
        <v>88</v>
      </c>
      <c r="E834" t="s">
        <v>89</v>
      </c>
      <c r="F834" t="s">
        <v>90</v>
      </c>
      <c r="G834" t="s">
        <v>91</v>
      </c>
      <c r="H834" s="23" t="s">
        <v>92</v>
      </c>
      <c r="I834" s="23" t="s">
        <v>119</v>
      </c>
      <c r="J834" t="s">
        <v>5816</v>
      </c>
      <c r="K834" s="23" t="s">
        <v>95</v>
      </c>
      <c r="L834" s="20" t="s">
        <v>494</v>
      </c>
      <c r="M834" s="28" t="s">
        <v>5817</v>
      </c>
      <c r="N834" s="23"/>
      <c r="O834" s="23" t="s">
        <v>98</v>
      </c>
      <c r="P834" s="20" t="s">
        <v>335</v>
      </c>
      <c r="Q834" s="20" t="s">
        <v>335</v>
      </c>
      <c r="R834" t="s">
        <v>5818</v>
      </c>
      <c r="S834" t="s">
        <v>5819</v>
      </c>
      <c r="T834" s="29" t="s">
        <v>5820</v>
      </c>
      <c r="U834" s="29">
        <v>70000000</v>
      </c>
      <c r="V834" s="29">
        <v>70000000</v>
      </c>
      <c r="W834" s="60">
        <v>7000000</v>
      </c>
      <c r="X834" s="60">
        <v>0</v>
      </c>
      <c r="Y834" s="23" t="s">
        <v>104</v>
      </c>
      <c r="Z834" t="s">
        <v>98</v>
      </c>
      <c r="AA834" t="s">
        <v>105</v>
      </c>
      <c r="AB834" s="30">
        <f>+Tabla3[[#This Row],[VALOR DEL CONTRATO
(EN NUMEROS)]]-Tabla3[[#This Row],[VALOR RECURSOS (MADS/FONAM)]]</f>
        <v>0</v>
      </c>
      <c r="AC834" s="30"/>
      <c r="AD834" s="30"/>
      <c r="AE834" s="24">
        <v>4224</v>
      </c>
      <c r="AF834" s="61">
        <v>45294</v>
      </c>
      <c r="AG834" s="70">
        <v>127024</v>
      </c>
      <c r="AH834" s="53">
        <v>45350</v>
      </c>
      <c r="AI834" s="32" t="s">
        <v>106</v>
      </c>
      <c r="AJ834" t="s">
        <v>339</v>
      </c>
      <c r="AK834" s="33"/>
      <c r="AL834" t="s">
        <v>98</v>
      </c>
      <c r="AM834" s="26">
        <v>45348</v>
      </c>
      <c r="AN834" s="23" t="s">
        <v>108</v>
      </c>
      <c r="AO834" s="23" t="s">
        <v>108</v>
      </c>
      <c r="AP834" t="s">
        <v>109</v>
      </c>
      <c r="AQ834" t="s">
        <v>340</v>
      </c>
      <c r="AR834" t="s">
        <v>341</v>
      </c>
      <c r="AS834" t="s">
        <v>342</v>
      </c>
      <c r="AT834" s="23">
        <v>80111600</v>
      </c>
      <c r="AU834" t="s">
        <v>5821</v>
      </c>
      <c r="AV834" s="23" t="s">
        <v>113</v>
      </c>
      <c r="AW834" s="20" t="s">
        <v>114</v>
      </c>
      <c r="AX834" s="53">
        <v>45348</v>
      </c>
      <c r="AY834" s="23" t="s">
        <v>144</v>
      </c>
      <c r="AZ834" s="53">
        <v>45348</v>
      </c>
      <c r="BA834" s="53">
        <v>45350</v>
      </c>
      <c r="BB834" s="62">
        <v>45653</v>
      </c>
      <c r="BC834" s="35">
        <f>+Tabla3[[#This Row],[FECHA TERMINACION
(INICIAL)]]-Tabla3[[#This Row],[FECHA INICIO]]</f>
        <v>303</v>
      </c>
      <c r="BD834" s="65">
        <f>+Tabla3[[#This Row],[PLAZO DE EJECUCIÓN EN DÍAS (INICIAL)]]/30</f>
        <v>10.1</v>
      </c>
      <c r="BE834" t="s">
        <v>5822</v>
      </c>
      <c r="BF834" s="29">
        <f>+[1]BD_2!E842</f>
        <v>0</v>
      </c>
      <c r="BG834" s="29">
        <f>[1]BD_2!BA842</f>
        <v>0</v>
      </c>
      <c r="BH834" s="23">
        <f>[1]BD_2!CF842</f>
        <v>0</v>
      </c>
      <c r="BI834" s="23">
        <f>+COUNTIF(Tabla3[[#This Row],[VALOR REDUCIDO]:[TOTAL TIEMPO PRORROGADO EN DÍAS
]],"&lt;&gt;0")</f>
        <v>0</v>
      </c>
      <c r="BJ834" s="23" t="str">
        <f>+[1]BD_2!CG842</f>
        <v>2 NO</v>
      </c>
      <c r="BK834" s="26" t="str">
        <f>[1]BD_2!CL842</f>
        <v>2 NO</v>
      </c>
      <c r="BL834" s="23" t="s">
        <v>98</v>
      </c>
      <c r="BM834">
        <f t="shared" si="64"/>
        <v>303</v>
      </c>
      <c r="BN834" s="36">
        <f t="shared" si="65"/>
        <v>45350</v>
      </c>
      <c r="BO834" s="36">
        <f t="shared" si="66"/>
        <v>45653</v>
      </c>
      <c r="BP834" s="37" t="e">
        <f>IF(((#REF!-$BN834)/($BO834-$BN834))&gt;=100%,100%,((#REF!-$BN834)/($BO834-$BN834)))</f>
        <v>#REF!</v>
      </c>
      <c r="BQ834" s="29">
        <f t="shared" si="67"/>
        <v>70000000</v>
      </c>
      <c r="BR834" s="23" t="e">
        <f>+IF(BK834="1 SI","FINALIZADO",IF($BO834&lt;=#REF!,"FINALIZADO","EJECUCIÓN"))</f>
        <v>#REF!</v>
      </c>
      <c r="BS834" s="23">
        <v>70000000</v>
      </c>
      <c r="BT834" s="23">
        <f>+Tabla3[[#This Row],[VALOR TOTAL DE CONTRATO (ANTES DE LIQUIDACIÓN - LIBERACIÓN DE SALDOS)]]-Tabla3[[#This Row],[RECURSO TOTALES DESEMBOLSADOS]]</f>
        <v>0</v>
      </c>
      <c r="BU834" s="66"/>
      <c r="BW834" s="23" t="s">
        <v>98</v>
      </c>
      <c r="BX834" s="23" t="str">
        <f t="shared" si="63"/>
        <v>febrero</v>
      </c>
      <c r="BY834" s="23" t="s">
        <v>113</v>
      </c>
      <c r="BZ834" s="23" t="s">
        <v>113</v>
      </c>
      <c r="CA834" s="23" t="s">
        <v>113</v>
      </c>
      <c r="CB834" t="s">
        <v>117</v>
      </c>
      <c r="CC834" t="s">
        <v>118</v>
      </c>
    </row>
    <row r="835" spans="1:81" x14ac:dyDescent="0.25">
      <c r="A835" s="23">
        <v>2024</v>
      </c>
      <c r="B835" s="25">
        <v>796</v>
      </c>
      <c r="C835" s="23" t="s">
        <v>87</v>
      </c>
      <c r="D835" t="s">
        <v>88</v>
      </c>
      <c r="E835" t="s">
        <v>89</v>
      </c>
      <c r="F835" t="s">
        <v>90</v>
      </c>
      <c r="G835" t="s">
        <v>91</v>
      </c>
      <c r="H835" s="23" t="s">
        <v>92</v>
      </c>
      <c r="I835" s="23" t="s">
        <v>119</v>
      </c>
      <c r="J835" t="s">
        <v>5823</v>
      </c>
      <c r="K835" s="23" t="s">
        <v>95</v>
      </c>
      <c r="L835" s="20" t="s">
        <v>636</v>
      </c>
      <c r="M835" s="28" t="s">
        <v>5824</v>
      </c>
      <c r="N835" s="23"/>
      <c r="O835" s="23" t="s">
        <v>98</v>
      </c>
      <c r="P835" s="20" t="s">
        <v>335</v>
      </c>
      <c r="Q835" s="20" t="s">
        <v>335</v>
      </c>
      <c r="R835" t="s">
        <v>5825</v>
      </c>
      <c r="S835" t="s">
        <v>5826</v>
      </c>
      <c r="T835" s="29" t="s">
        <v>5827</v>
      </c>
      <c r="U835" s="29">
        <v>55000000</v>
      </c>
      <c r="V835" s="29">
        <v>55000000</v>
      </c>
      <c r="W835" s="60">
        <v>5500000</v>
      </c>
      <c r="X835" s="60">
        <v>0</v>
      </c>
      <c r="Y835" s="23" t="s">
        <v>104</v>
      </c>
      <c r="Z835" t="s">
        <v>98</v>
      </c>
      <c r="AA835" t="s">
        <v>105</v>
      </c>
      <c r="AB835" s="30">
        <f>+Tabla3[[#This Row],[VALOR DEL CONTRATO
(EN NUMEROS)]]-Tabla3[[#This Row],[VALOR RECURSOS (MADS/FONAM)]]</f>
        <v>0</v>
      </c>
      <c r="AC835" s="30"/>
      <c r="AD835" s="30"/>
      <c r="AE835" s="24">
        <v>4224</v>
      </c>
      <c r="AF835" s="61">
        <v>45294</v>
      </c>
      <c r="AG835" s="70">
        <v>122724</v>
      </c>
      <c r="AH835" s="53">
        <v>45349</v>
      </c>
      <c r="AI835" s="32" t="s">
        <v>106</v>
      </c>
      <c r="AJ835" t="s">
        <v>1151</v>
      </c>
      <c r="AK835" s="33"/>
      <c r="AL835" t="s">
        <v>98</v>
      </c>
      <c r="AM835" s="26">
        <v>45348</v>
      </c>
      <c r="AN835" s="23" t="s">
        <v>108</v>
      </c>
      <c r="AO835" s="23" t="s">
        <v>108</v>
      </c>
      <c r="AP835" t="s">
        <v>109</v>
      </c>
      <c r="AQ835" t="s">
        <v>340</v>
      </c>
      <c r="AR835" t="s">
        <v>341</v>
      </c>
      <c r="AS835" t="s">
        <v>342</v>
      </c>
      <c r="AT835" s="23">
        <v>80111600</v>
      </c>
      <c r="AU835" t="s">
        <v>5828</v>
      </c>
      <c r="AV835" s="23" t="s">
        <v>98</v>
      </c>
      <c r="AW835" s="20" t="s">
        <v>476</v>
      </c>
      <c r="AX835" s="53" t="s">
        <v>105</v>
      </c>
      <c r="AY835" s="23" t="s">
        <v>477</v>
      </c>
      <c r="AZ835" s="53">
        <v>45349</v>
      </c>
      <c r="BA835" s="53">
        <v>45349</v>
      </c>
      <c r="BB835" s="62">
        <v>45652</v>
      </c>
      <c r="BC835" s="35">
        <f>+Tabla3[[#This Row],[FECHA TERMINACION
(INICIAL)]]-Tabla3[[#This Row],[FECHA INICIO]]</f>
        <v>303</v>
      </c>
      <c r="BD835" s="65">
        <f>+Tabla3[[#This Row],[PLAZO DE EJECUCIÓN EN DÍAS (INICIAL)]]/30</f>
        <v>10.1</v>
      </c>
      <c r="BE835" t="s">
        <v>5822</v>
      </c>
      <c r="BF835" s="29">
        <f>+[1]BD_2!E843</f>
        <v>0</v>
      </c>
      <c r="BG835" s="29">
        <f>[1]BD_2!BA843</f>
        <v>0</v>
      </c>
      <c r="BH835" s="23">
        <f>[1]BD_2!CF843</f>
        <v>0</v>
      </c>
      <c r="BI835" s="23">
        <f>+COUNTIF(Tabla3[[#This Row],[VALOR REDUCIDO]:[TOTAL TIEMPO PRORROGADO EN DÍAS
]],"&lt;&gt;0")</f>
        <v>0</v>
      </c>
      <c r="BJ835" s="23" t="str">
        <f>+[1]BD_2!CG843</f>
        <v>2 NO</v>
      </c>
      <c r="BK835" s="26" t="str">
        <f>[1]BD_2!CL843</f>
        <v>2 NO</v>
      </c>
      <c r="BL835" s="23" t="s">
        <v>98</v>
      </c>
      <c r="BM835">
        <f t="shared" si="64"/>
        <v>303</v>
      </c>
      <c r="BN835" s="36">
        <f t="shared" si="65"/>
        <v>45349</v>
      </c>
      <c r="BO835" s="36">
        <f t="shared" si="66"/>
        <v>45652</v>
      </c>
      <c r="BP835" s="37" t="e">
        <f>IF(((#REF!-$BN835)/($BO835-$BN835))&gt;=100%,100%,((#REF!-$BN835)/($BO835-$BN835)))</f>
        <v>#REF!</v>
      </c>
      <c r="BQ835" s="29">
        <f t="shared" si="67"/>
        <v>55000000</v>
      </c>
      <c r="BR835" s="23" t="e">
        <f>+IF(BK835="1 SI","FINALIZADO",IF($BO835&lt;=#REF!,"FINALIZADO","EJECUCIÓN"))</f>
        <v>#REF!</v>
      </c>
      <c r="BS835" s="23">
        <v>55000000</v>
      </c>
      <c r="BT835" s="23">
        <f>+Tabla3[[#This Row],[VALOR TOTAL DE CONTRATO (ANTES DE LIQUIDACIÓN - LIBERACIÓN DE SALDOS)]]-Tabla3[[#This Row],[RECURSO TOTALES DESEMBOLSADOS]]</f>
        <v>0</v>
      </c>
      <c r="BU835" s="66"/>
      <c r="BW835" s="23" t="s">
        <v>98</v>
      </c>
      <c r="BX835" s="23" t="str">
        <f t="shared" si="63"/>
        <v>febrero</v>
      </c>
      <c r="BY835" s="23" t="s">
        <v>113</v>
      </c>
      <c r="BZ835" s="23" t="s">
        <v>113</v>
      </c>
      <c r="CA835" s="23" t="s">
        <v>113</v>
      </c>
      <c r="CB835" t="s">
        <v>117</v>
      </c>
      <c r="CC835" t="s">
        <v>118</v>
      </c>
    </row>
    <row r="836" spans="1:81" x14ac:dyDescent="0.25">
      <c r="A836" s="23">
        <v>2024</v>
      </c>
      <c r="B836" s="25">
        <v>797</v>
      </c>
      <c r="C836" s="23" t="s">
        <v>87</v>
      </c>
      <c r="D836" t="s">
        <v>88</v>
      </c>
      <c r="E836" t="s">
        <v>89</v>
      </c>
      <c r="F836" t="s">
        <v>90</v>
      </c>
      <c r="G836" t="s">
        <v>91</v>
      </c>
      <c r="H836" s="23" t="s">
        <v>92</v>
      </c>
      <c r="I836" s="23" t="s">
        <v>119</v>
      </c>
      <c r="J836" t="s">
        <v>5829</v>
      </c>
      <c r="K836" s="23" t="s">
        <v>95</v>
      </c>
      <c r="L836" s="20" t="s">
        <v>121</v>
      </c>
      <c r="M836" s="28" t="s">
        <v>5830</v>
      </c>
      <c r="N836" s="23"/>
      <c r="O836" s="23" t="s">
        <v>98</v>
      </c>
      <c r="P836" s="20" t="s">
        <v>1552</v>
      </c>
      <c r="Q836" s="20" t="s">
        <v>1552</v>
      </c>
      <c r="R836" t="s">
        <v>5831</v>
      </c>
      <c r="S836" t="s">
        <v>5832</v>
      </c>
      <c r="T836" t="s">
        <v>5833</v>
      </c>
      <c r="U836" s="29">
        <v>80000000</v>
      </c>
      <c r="V836" s="29">
        <v>80000000</v>
      </c>
      <c r="W836" s="60">
        <v>10000000</v>
      </c>
      <c r="X836" s="60">
        <v>0</v>
      </c>
      <c r="Y836" s="23" t="s">
        <v>104</v>
      </c>
      <c r="Z836" t="s">
        <v>98</v>
      </c>
      <c r="AA836" t="s">
        <v>105</v>
      </c>
      <c r="AB836" s="30">
        <f>+Tabla3[[#This Row],[VALOR DEL CONTRATO
(EN NUMEROS)]]-Tabla3[[#This Row],[VALOR RECURSOS (MADS/FONAM)]]</f>
        <v>0</v>
      </c>
      <c r="AC836" s="30"/>
      <c r="AD836" s="30"/>
      <c r="AE836" s="24">
        <v>7724</v>
      </c>
      <c r="AF836" s="61">
        <v>45295</v>
      </c>
      <c r="AG836">
        <v>124424</v>
      </c>
      <c r="AH836" s="53">
        <v>45349</v>
      </c>
      <c r="AI836" s="32" t="s">
        <v>106</v>
      </c>
      <c r="AJ836" t="s">
        <v>697</v>
      </c>
      <c r="AK836" s="33"/>
      <c r="AL836" t="s">
        <v>98</v>
      </c>
      <c r="AM836" s="26">
        <v>45348</v>
      </c>
      <c r="AN836" s="23" t="s">
        <v>108</v>
      </c>
      <c r="AO836" s="23" t="s">
        <v>108</v>
      </c>
      <c r="AP836" t="s">
        <v>109</v>
      </c>
      <c r="AQ836" t="s">
        <v>2616</v>
      </c>
      <c r="AR836" t="s">
        <v>2617</v>
      </c>
      <c r="AS836" t="s">
        <v>1552</v>
      </c>
      <c r="AT836" s="23">
        <v>80111600</v>
      </c>
      <c r="AU836" t="s">
        <v>5834</v>
      </c>
      <c r="AV836" s="23" t="s">
        <v>113</v>
      </c>
      <c r="AW836" s="20" t="s">
        <v>114</v>
      </c>
      <c r="AX836" s="53">
        <v>45348</v>
      </c>
      <c r="AY836" s="23" t="s">
        <v>144</v>
      </c>
      <c r="AZ836" s="53">
        <v>45348</v>
      </c>
      <c r="BA836" s="26">
        <v>45349</v>
      </c>
      <c r="BB836" s="62">
        <v>45591</v>
      </c>
      <c r="BC836" s="35">
        <f>+Tabla3[[#This Row],[FECHA TERMINACION
(INICIAL)]]-Tabla3[[#This Row],[FECHA INICIO]]</f>
        <v>242</v>
      </c>
      <c r="BD836" s="65">
        <f>+Tabla3[[#This Row],[PLAZO DE EJECUCIÓN EN DÍAS (INICIAL)]]/30</f>
        <v>8.0666666666666664</v>
      </c>
      <c r="BE836" t="s">
        <v>5699</v>
      </c>
      <c r="BF836" s="29">
        <f>+[1]BD_2!E844</f>
        <v>0</v>
      </c>
      <c r="BG836" s="29">
        <f>[1]BD_2!BA844</f>
        <v>18000000</v>
      </c>
      <c r="BH836" s="23">
        <f>[1]BD_2!CF844</f>
        <v>55</v>
      </c>
      <c r="BI836" s="23">
        <f>+COUNTIF(Tabla3[[#This Row],[VALOR REDUCIDO]:[TOTAL TIEMPO PRORROGADO EN DÍAS
]],"&lt;&gt;0")</f>
        <v>2</v>
      </c>
      <c r="BJ836" s="23" t="str">
        <f>+[1]BD_2!CG844</f>
        <v>2 NO</v>
      </c>
      <c r="BK836" s="26" t="str">
        <f>[1]BD_2!CL844</f>
        <v>2 NO</v>
      </c>
      <c r="BL836" s="23" t="s">
        <v>98</v>
      </c>
      <c r="BM836">
        <f t="shared" si="64"/>
        <v>297</v>
      </c>
      <c r="BN836" s="36">
        <f t="shared" si="65"/>
        <v>45349</v>
      </c>
      <c r="BO836" s="36">
        <f t="shared" si="66"/>
        <v>45646</v>
      </c>
      <c r="BP836" s="37" t="e">
        <f>IF(((#REF!-$BN836)/($BO836-$BN836))&gt;=100%,100%,((#REF!-$BN836)/($BO836-$BN836)))</f>
        <v>#REF!</v>
      </c>
      <c r="BQ836" s="29">
        <f t="shared" si="67"/>
        <v>98000000</v>
      </c>
      <c r="BR836" s="23" t="e">
        <f>+IF(BK836="1 SI","FINALIZADO",IF($BO836&lt;=#REF!,"FINALIZADO","EJECUCIÓN"))</f>
        <v>#REF!</v>
      </c>
      <c r="BS836" s="23">
        <v>98000000</v>
      </c>
      <c r="BT836" s="23">
        <f>+Tabla3[[#This Row],[VALOR TOTAL DE CONTRATO (ANTES DE LIQUIDACIÓN - LIBERACIÓN DE SALDOS)]]-Tabla3[[#This Row],[RECURSO TOTALES DESEMBOLSADOS]]</f>
        <v>0</v>
      </c>
      <c r="BU836" s="66"/>
      <c r="BW836" s="23" t="s">
        <v>98</v>
      </c>
      <c r="BX836" s="23" t="str">
        <f t="shared" ref="BX836:BX899" si="68">TEXT(AM836,"MMMM")</f>
        <v>febrero</v>
      </c>
      <c r="BY836" s="23" t="s">
        <v>113</v>
      </c>
      <c r="BZ836" s="23" t="s">
        <v>113</v>
      </c>
      <c r="CA836" s="23" t="s">
        <v>113</v>
      </c>
      <c r="CB836" t="s">
        <v>117</v>
      </c>
      <c r="CC836" t="s">
        <v>118</v>
      </c>
    </row>
    <row r="837" spans="1:81" x14ac:dyDescent="0.25">
      <c r="A837" s="23">
        <v>2024</v>
      </c>
      <c r="B837" s="25">
        <v>798</v>
      </c>
      <c r="C837" s="23" t="s">
        <v>87</v>
      </c>
      <c r="D837" t="s">
        <v>88</v>
      </c>
      <c r="E837" t="s">
        <v>89</v>
      </c>
      <c r="F837" t="s">
        <v>90</v>
      </c>
      <c r="G837" t="s">
        <v>91</v>
      </c>
      <c r="H837" s="23" t="s">
        <v>92</v>
      </c>
      <c r="I837" s="23" t="s">
        <v>119</v>
      </c>
      <c r="J837" t="s">
        <v>5835</v>
      </c>
      <c r="K837" s="23" t="s">
        <v>95</v>
      </c>
      <c r="L837" s="20" t="s">
        <v>643</v>
      </c>
      <c r="M837" s="28" t="s">
        <v>5836</v>
      </c>
      <c r="N837" s="23"/>
      <c r="O837" s="23" t="s">
        <v>98</v>
      </c>
      <c r="P837" s="20" t="s">
        <v>867</v>
      </c>
      <c r="Q837" s="20" t="s">
        <v>867</v>
      </c>
      <c r="R837" t="s">
        <v>5837</v>
      </c>
      <c r="S837" t="s">
        <v>5838</v>
      </c>
      <c r="T837" s="29" t="s">
        <v>5839</v>
      </c>
      <c r="U837" s="29">
        <v>96000000</v>
      </c>
      <c r="V837" s="29">
        <v>96000000</v>
      </c>
      <c r="W837" s="60">
        <v>12000000</v>
      </c>
      <c r="X837" s="60">
        <v>0</v>
      </c>
      <c r="Y837" s="23" t="s">
        <v>104</v>
      </c>
      <c r="Z837" t="s">
        <v>98</v>
      </c>
      <c r="AA837" t="s">
        <v>105</v>
      </c>
      <c r="AB837" s="30">
        <f>+Tabla3[[#This Row],[VALOR DEL CONTRATO
(EN NUMEROS)]]-Tabla3[[#This Row],[VALOR RECURSOS (MADS/FONAM)]]</f>
        <v>0</v>
      </c>
      <c r="AC837" s="30"/>
      <c r="AD837" s="30"/>
      <c r="AE837" s="24">
        <v>5724</v>
      </c>
      <c r="AF837" s="61">
        <v>45295</v>
      </c>
      <c r="AG837" s="23">
        <v>182224</v>
      </c>
      <c r="AH837" s="53">
        <v>45373</v>
      </c>
      <c r="AI837" s="32" t="s">
        <v>106</v>
      </c>
      <c r="AJ837" t="s">
        <v>986</v>
      </c>
      <c r="AK837" s="33"/>
      <c r="AL837" t="s">
        <v>98</v>
      </c>
      <c r="AM837" s="53">
        <v>45371</v>
      </c>
      <c r="AN837" s="23" t="s">
        <v>108</v>
      </c>
      <c r="AO837" s="23" t="s">
        <v>108</v>
      </c>
      <c r="AP837" t="s">
        <v>109</v>
      </c>
      <c r="AQ837" t="s">
        <v>872</v>
      </c>
      <c r="AR837" t="s">
        <v>873</v>
      </c>
      <c r="AS837" t="s">
        <v>874</v>
      </c>
      <c r="AT837" s="23">
        <v>80111600</v>
      </c>
      <c r="AU837" t="s">
        <v>5840</v>
      </c>
      <c r="AV837" s="23" t="s">
        <v>113</v>
      </c>
      <c r="AW837" s="20" t="s">
        <v>114</v>
      </c>
      <c r="AX837" s="53">
        <v>45372</v>
      </c>
      <c r="AY837" s="23" t="s">
        <v>115</v>
      </c>
      <c r="AZ837" s="53">
        <v>45372</v>
      </c>
      <c r="BA837" s="26">
        <v>45373</v>
      </c>
      <c r="BB837" s="62">
        <v>45617</v>
      </c>
      <c r="BC837" s="35">
        <f>+Tabla3[[#This Row],[FECHA TERMINACION
(INICIAL)]]-Tabla3[[#This Row],[FECHA INICIO]]</f>
        <v>244</v>
      </c>
      <c r="BD837" s="65">
        <f>+Tabla3[[#This Row],[PLAZO DE EJECUCIÓN EN DÍAS (INICIAL)]]/30</f>
        <v>8.1333333333333329</v>
      </c>
      <c r="BE837" t="s">
        <v>5841</v>
      </c>
      <c r="BF837" s="29">
        <f>+[1]BD_2!E845</f>
        <v>0</v>
      </c>
      <c r="BG837" s="29">
        <f>[1]BD_2!BA845</f>
        <v>15600000</v>
      </c>
      <c r="BH837" s="23">
        <f>[1]BD_2!CF845</f>
        <v>39</v>
      </c>
      <c r="BI837" s="23">
        <f>+COUNTIF(Tabla3[[#This Row],[VALOR REDUCIDO]:[TOTAL TIEMPO PRORROGADO EN DÍAS
]],"&lt;&gt;0")</f>
        <v>2</v>
      </c>
      <c r="BJ837" s="23" t="str">
        <f>+[1]BD_2!CG845</f>
        <v>2 NO</v>
      </c>
      <c r="BK837" s="26" t="str">
        <f>[1]BD_2!CL845</f>
        <v>2 NO</v>
      </c>
      <c r="BL837" s="23" t="s">
        <v>98</v>
      </c>
      <c r="BM837">
        <f t="shared" si="64"/>
        <v>283</v>
      </c>
      <c r="BN837" s="36">
        <f t="shared" si="65"/>
        <v>45373</v>
      </c>
      <c r="BO837" s="36">
        <f t="shared" si="66"/>
        <v>45656</v>
      </c>
      <c r="BP837" s="37" t="e">
        <f>IF(((#REF!-$BN837)/($BO837-$BN837))&gt;=100%,100%,((#REF!-$BN837)/($BO837-$BN837)))</f>
        <v>#REF!</v>
      </c>
      <c r="BQ837" s="29">
        <f t="shared" si="67"/>
        <v>111600000</v>
      </c>
      <c r="BR837" s="23" t="e">
        <f>+IF(BK837="1 SI","FINALIZADO",IF($BO837&lt;=#REF!,"FINALIZADO","EJECUCIÓN"))</f>
        <v>#REF!</v>
      </c>
      <c r="BS837" s="23">
        <v>111600000</v>
      </c>
      <c r="BT837" s="23">
        <f>+Tabla3[[#This Row],[VALOR TOTAL DE CONTRATO (ANTES DE LIQUIDACIÓN - LIBERACIÓN DE SALDOS)]]-Tabla3[[#This Row],[RECURSO TOTALES DESEMBOLSADOS]]</f>
        <v>0</v>
      </c>
      <c r="BU837" s="66"/>
      <c r="BW837" s="23" t="s">
        <v>98</v>
      </c>
      <c r="BX837" s="23" t="str">
        <f t="shared" si="68"/>
        <v>marzo</v>
      </c>
      <c r="BY837" s="23" t="s">
        <v>113</v>
      </c>
      <c r="BZ837" s="23" t="s">
        <v>113</v>
      </c>
      <c r="CA837" s="23" t="s">
        <v>113</v>
      </c>
      <c r="CB837" t="s">
        <v>117</v>
      </c>
      <c r="CC837" t="s">
        <v>118</v>
      </c>
    </row>
    <row r="838" spans="1:81" x14ac:dyDescent="0.25">
      <c r="A838" s="23">
        <v>2024</v>
      </c>
      <c r="B838" s="25">
        <v>799</v>
      </c>
      <c r="C838" s="23" t="s">
        <v>87</v>
      </c>
      <c r="D838" t="s">
        <v>88</v>
      </c>
      <c r="E838" t="s">
        <v>89</v>
      </c>
      <c r="F838" t="s">
        <v>90</v>
      </c>
      <c r="G838" t="s">
        <v>91</v>
      </c>
      <c r="H838" s="23" t="s">
        <v>92</v>
      </c>
      <c r="I838" s="23" t="s">
        <v>119</v>
      </c>
      <c r="J838" t="s">
        <v>5842</v>
      </c>
      <c r="K838" s="23" t="s">
        <v>95</v>
      </c>
      <c r="L838" s="20" t="s">
        <v>358</v>
      </c>
      <c r="M838" s="28" t="s">
        <v>5843</v>
      </c>
      <c r="N838" s="23"/>
      <c r="O838" s="23" t="s">
        <v>98</v>
      </c>
      <c r="P838" s="20" t="s">
        <v>538</v>
      </c>
      <c r="Q838" s="20" t="s">
        <v>538</v>
      </c>
      <c r="R838" t="s">
        <v>5844</v>
      </c>
      <c r="S838" t="s">
        <v>5845</v>
      </c>
      <c r="T838" t="s">
        <v>5846</v>
      </c>
      <c r="U838" s="29">
        <v>52200000</v>
      </c>
      <c r="V838" s="29">
        <v>52200000</v>
      </c>
      <c r="W838" s="60">
        <v>5800000</v>
      </c>
      <c r="X838" s="60">
        <v>0</v>
      </c>
      <c r="Y838" s="23" t="s">
        <v>104</v>
      </c>
      <c r="Z838" t="s">
        <v>98</v>
      </c>
      <c r="AA838" t="s">
        <v>105</v>
      </c>
      <c r="AB838" s="30">
        <f>+Tabla3[[#This Row],[VALOR DEL CONTRATO
(EN NUMEROS)]]-Tabla3[[#This Row],[VALOR RECURSOS (MADS/FONAM)]]</f>
        <v>0</v>
      </c>
      <c r="AC838" s="30"/>
      <c r="AD838" s="30"/>
      <c r="AE838" s="24">
        <v>5224</v>
      </c>
      <c r="AF838" s="61">
        <v>45295</v>
      </c>
      <c r="AG838">
        <v>131424</v>
      </c>
      <c r="AH838" s="53">
        <v>45352</v>
      </c>
      <c r="AI838" s="32" t="s">
        <v>106</v>
      </c>
      <c r="AJ838" t="s">
        <v>543</v>
      </c>
      <c r="AK838" s="33"/>
      <c r="AL838" t="s">
        <v>98</v>
      </c>
      <c r="AM838" s="26">
        <v>45350</v>
      </c>
      <c r="AN838" s="23" t="s">
        <v>108</v>
      </c>
      <c r="AO838" s="23" t="s">
        <v>108</v>
      </c>
      <c r="AP838" t="s">
        <v>109</v>
      </c>
      <c r="AQ838" t="s">
        <v>3966</v>
      </c>
      <c r="AR838" t="s">
        <v>3967</v>
      </c>
      <c r="AS838" t="s">
        <v>3957</v>
      </c>
      <c r="AT838" s="23">
        <v>80111600</v>
      </c>
      <c r="AU838" t="s">
        <v>5847</v>
      </c>
      <c r="AV838" s="23" t="s">
        <v>113</v>
      </c>
      <c r="AW838" s="20" t="s">
        <v>114</v>
      </c>
      <c r="AX838" s="26">
        <v>45350</v>
      </c>
      <c r="AY838" s="23" t="s">
        <v>115</v>
      </c>
      <c r="AZ838" s="26">
        <v>45350</v>
      </c>
      <c r="BA838" s="26">
        <v>45352</v>
      </c>
      <c r="BB838" s="62">
        <v>45626</v>
      </c>
      <c r="BC838" s="35">
        <f>+Tabla3[[#This Row],[FECHA TERMINACION
(INICIAL)]]-Tabla3[[#This Row],[FECHA INICIO]]</f>
        <v>274</v>
      </c>
      <c r="BD838" s="65">
        <f>+Tabla3[[#This Row],[PLAZO DE EJECUCIÓN EN DÍAS (INICIAL)]]/30</f>
        <v>9.1333333333333329</v>
      </c>
      <c r="BE838" t="s">
        <v>5848</v>
      </c>
      <c r="BF838" s="29">
        <f>+[1]BD_2!E846</f>
        <v>0</v>
      </c>
      <c r="BG838" s="29">
        <f>[1]BD_2!BA846</f>
        <v>2900000</v>
      </c>
      <c r="BH838" s="23">
        <f>[1]BD_2!CF846</f>
        <v>15</v>
      </c>
      <c r="BI838" s="23">
        <f>+COUNTIF(Tabla3[[#This Row],[VALOR REDUCIDO]:[TOTAL TIEMPO PRORROGADO EN DÍAS
]],"&lt;&gt;0")</f>
        <v>2</v>
      </c>
      <c r="BJ838" s="23" t="str">
        <f>+[1]BD_2!CG846</f>
        <v>2 NO</v>
      </c>
      <c r="BK838" s="26" t="str">
        <f>[1]BD_2!CL846</f>
        <v>2 NO</v>
      </c>
      <c r="BL838" s="23" t="s">
        <v>98</v>
      </c>
      <c r="BM838">
        <f t="shared" si="64"/>
        <v>289</v>
      </c>
      <c r="BN838" s="36">
        <f t="shared" si="65"/>
        <v>45352</v>
      </c>
      <c r="BO838" s="36">
        <f t="shared" si="66"/>
        <v>45641</v>
      </c>
      <c r="BP838" s="37" t="e">
        <f>IF(((#REF!-$BN838)/($BO838-$BN838))&gt;=100%,100%,((#REF!-$BN838)/($BO838-$BN838)))</f>
        <v>#REF!</v>
      </c>
      <c r="BQ838" s="29">
        <f t="shared" si="67"/>
        <v>55100000</v>
      </c>
      <c r="BR838" s="23" t="e">
        <f>+IF(BK838="1 SI","FINALIZADO",IF($BO838&lt;=#REF!,"FINALIZADO","EJECUCIÓN"))</f>
        <v>#REF!</v>
      </c>
      <c r="BS838" s="23">
        <v>55100000</v>
      </c>
      <c r="BT838" s="23">
        <f>+Tabla3[[#This Row],[VALOR TOTAL DE CONTRATO (ANTES DE LIQUIDACIÓN - LIBERACIÓN DE SALDOS)]]-Tabla3[[#This Row],[RECURSO TOTALES DESEMBOLSADOS]]</f>
        <v>0</v>
      </c>
      <c r="BU838" s="66"/>
      <c r="BW838" s="23" t="s">
        <v>98</v>
      </c>
      <c r="BX838" s="23" t="str">
        <f t="shared" si="68"/>
        <v>febrero</v>
      </c>
      <c r="BY838" s="23" t="s">
        <v>113</v>
      </c>
      <c r="BZ838" s="23" t="s">
        <v>113</v>
      </c>
      <c r="CA838" s="23" t="s">
        <v>113</v>
      </c>
      <c r="CB838" t="s">
        <v>117</v>
      </c>
      <c r="CC838" t="s">
        <v>118</v>
      </c>
    </row>
    <row r="839" spans="1:81" ht="16.5" customHeight="1" x14ac:dyDescent="0.25">
      <c r="A839" s="23">
        <v>2024</v>
      </c>
      <c r="B839" s="25">
        <v>800</v>
      </c>
      <c r="C839" s="23" t="s">
        <v>87</v>
      </c>
      <c r="D839" t="s">
        <v>88</v>
      </c>
      <c r="E839" t="s">
        <v>89</v>
      </c>
      <c r="F839" t="s">
        <v>90</v>
      </c>
      <c r="G839" t="s">
        <v>91</v>
      </c>
      <c r="H839" s="23" t="s">
        <v>92</v>
      </c>
      <c r="I839" s="23" t="s">
        <v>93</v>
      </c>
      <c r="J839" t="s">
        <v>5849</v>
      </c>
      <c r="K839" s="23" t="s">
        <v>95</v>
      </c>
      <c r="L839" s="20" t="s">
        <v>96</v>
      </c>
      <c r="M839" s="28" t="s">
        <v>5850</v>
      </c>
      <c r="N839" s="23"/>
      <c r="O839" s="23" t="s">
        <v>98</v>
      </c>
      <c r="P839" s="20" t="s">
        <v>693</v>
      </c>
      <c r="Q839" s="20" t="s">
        <v>693</v>
      </c>
      <c r="R839" t="s">
        <v>5851</v>
      </c>
      <c r="S839" t="s">
        <v>5852</v>
      </c>
      <c r="T839" t="s">
        <v>5853</v>
      </c>
      <c r="U839" s="29">
        <v>38000000</v>
      </c>
      <c r="V839" s="29">
        <v>38000000</v>
      </c>
      <c r="W839" s="60">
        <v>3800000</v>
      </c>
      <c r="X839" s="60">
        <v>0</v>
      </c>
      <c r="Y839" s="23" t="s">
        <v>104</v>
      </c>
      <c r="Z839" t="s">
        <v>98</v>
      </c>
      <c r="AA839" t="s">
        <v>105</v>
      </c>
      <c r="AB839" s="30">
        <f>+Tabla3[[#This Row],[VALOR DEL CONTRATO
(EN NUMEROS)]]-Tabla3[[#This Row],[VALOR RECURSOS (MADS/FONAM)]]</f>
        <v>0</v>
      </c>
      <c r="AC839" s="30"/>
      <c r="AD839" s="30"/>
      <c r="AE839" s="24">
        <v>3524</v>
      </c>
      <c r="AF839" s="61">
        <v>45294</v>
      </c>
      <c r="AG839">
        <v>124124</v>
      </c>
      <c r="AH839" s="53">
        <v>45349</v>
      </c>
      <c r="AI839" s="32" t="s">
        <v>106</v>
      </c>
      <c r="AJ839" t="s">
        <v>697</v>
      </c>
      <c r="AK839" s="33"/>
      <c r="AL839" t="s">
        <v>98</v>
      </c>
      <c r="AM839" s="26">
        <v>45348</v>
      </c>
      <c r="AN839" s="23" t="s">
        <v>108</v>
      </c>
      <c r="AO839" s="23" t="s">
        <v>108</v>
      </c>
      <c r="AP839" t="s">
        <v>109</v>
      </c>
      <c r="AQ839" t="s">
        <v>698</v>
      </c>
      <c r="AR839" t="s">
        <v>699</v>
      </c>
      <c r="AS839" t="s">
        <v>700</v>
      </c>
      <c r="AT839" s="23">
        <v>80111600</v>
      </c>
      <c r="AU839" t="s">
        <v>5854</v>
      </c>
      <c r="AV839" s="23" t="s">
        <v>113</v>
      </c>
      <c r="AW839" s="20" t="s">
        <v>114</v>
      </c>
      <c r="AX839" s="53">
        <v>45348</v>
      </c>
      <c r="AY839" s="23" t="s">
        <v>115</v>
      </c>
      <c r="AZ839" s="53">
        <v>45348</v>
      </c>
      <c r="BA839" s="53">
        <v>45349</v>
      </c>
      <c r="BB839" s="62">
        <v>45652</v>
      </c>
      <c r="BC839" s="35">
        <v>303</v>
      </c>
      <c r="BD839" s="65">
        <f>+Tabla3[[#This Row],[PLAZO DE EJECUCIÓN EN DÍAS (INICIAL)]]/30</f>
        <v>10.1</v>
      </c>
      <c r="BE839" t="s">
        <v>5822</v>
      </c>
      <c r="BF839" s="29">
        <f>+[1]BD_2!E847</f>
        <v>0</v>
      </c>
      <c r="BG839" s="29">
        <f>[1]BD_2!BA847</f>
        <v>0</v>
      </c>
      <c r="BH839" s="23">
        <f>[1]BD_2!CF847</f>
        <v>0</v>
      </c>
      <c r="BI839" s="23">
        <f>+COUNTIF(Tabla3[[#This Row],[VALOR REDUCIDO]:[TOTAL TIEMPO PRORROGADO EN DÍAS
]],"&lt;&gt;0")</f>
        <v>0</v>
      </c>
      <c r="BJ839" s="23" t="str">
        <f>+[1]BD_2!CG847</f>
        <v>2 NO</v>
      </c>
      <c r="BK839" s="26" t="str">
        <f>[1]BD_2!CL847</f>
        <v>2 NO</v>
      </c>
      <c r="BL839" s="23" t="s">
        <v>98</v>
      </c>
      <c r="BM839">
        <f t="shared" si="64"/>
        <v>303</v>
      </c>
      <c r="BN839" s="36">
        <f t="shared" si="65"/>
        <v>45349</v>
      </c>
      <c r="BO839" s="36">
        <f t="shared" si="66"/>
        <v>45652</v>
      </c>
      <c r="BP839" s="37" t="e">
        <f>IF(((#REF!-$BN839)/($BO839-$BN839))&gt;=100%,100%,((#REF!-$BN839)/($BO839-$BN839)))</f>
        <v>#REF!</v>
      </c>
      <c r="BQ839" s="29">
        <f t="shared" si="67"/>
        <v>38000000</v>
      </c>
      <c r="BR839" s="23" t="e">
        <f>+IF(BK839="1 SI","FINALIZADO",IF($BO839&lt;=#REF!,"FINALIZADO","EJECUCIÓN"))</f>
        <v>#REF!</v>
      </c>
      <c r="BS839" s="23">
        <v>38000000</v>
      </c>
      <c r="BT839" s="23">
        <f>+Tabla3[[#This Row],[VALOR TOTAL DE CONTRATO (ANTES DE LIQUIDACIÓN - LIBERACIÓN DE SALDOS)]]-Tabla3[[#This Row],[RECURSO TOTALES DESEMBOLSADOS]]</f>
        <v>0</v>
      </c>
      <c r="BU839" s="66"/>
      <c r="BW839" s="23" t="s">
        <v>98</v>
      </c>
      <c r="BX839" s="23" t="str">
        <f t="shared" si="68"/>
        <v>febrero</v>
      </c>
      <c r="BY839" s="23" t="s">
        <v>113</v>
      </c>
      <c r="BZ839" s="23" t="s">
        <v>113</v>
      </c>
      <c r="CA839" s="23" t="s">
        <v>113</v>
      </c>
      <c r="CB839" t="s">
        <v>117</v>
      </c>
      <c r="CC839" t="s">
        <v>118</v>
      </c>
    </row>
    <row r="840" spans="1:81" x14ac:dyDescent="0.25">
      <c r="A840" s="23">
        <v>2024</v>
      </c>
      <c r="B840" s="25">
        <v>801</v>
      </c>
      <c r="C840" s="23" t="s">
        <v>87</v>
      </c>
      <c r="D840" t="s">
        <v>88</v>
      </c>
      <c r="E840" t="s">
        <v>89</v>
      </c>
      <c r="F840" t="s">
        <v>90</v>
      </c>
      <c r="G840" t="s">
        <v>91</v>
      </c>
      <c r="H840" s="23" t="s">
        <v>92</v>
      </c>
      <c r="I840" s="23" t="s">
        <v>119</v>
      </c>
      <c r="J840" t="s">
        <v>5855</v>
      </c>
      <c r="K840" s="23" t="s">
        <v>95</v>
      </c>
      <c r="L840" s="20" t="s">
        <v>494</v>
      </c>
      <c r="M840" s="28" t="s">
        <v>5856</v>
      </c>
      <c r="N840" s="23"/>
      <c r="O840" s="23" t="s">
        <v>98</v>
      </c>
      <c r="P840" s="20" t="s">
        <v>335</v>
      </c>
      <c r="Q840" s="20" t="s">
        <v>335</v>
      </c>
      <c r="R840" t="s">
        <v>5857</v>
      </c>
      <c r="S840" t="s">
        <v>5858</v>
      </c>
      <c r="T840" s="29" t="s">
        <v>5859</v>
      </c>
      <c r="U840" s="29">
        <v>70000000</v>
      </c>
      <c r="V840" s="29">
        <v>70000000</v>
      </c>
      <c r="W840" s="60">
        <v>7000000</v>
      </c>
      <c r="X840" s="60">
        <v>0</v>
      </c>
      <c r="Y840" s="23" t="s">
        <v>104</v>
      </c>
      <c r="Z840" t="s">
        <v>98</v>
      </c>
      <c r="AA840" t="s">
        <v>105</v>
      </c>
      <c r="AB840" s="30">
        <f>+Tabla3[[#This Row],[VALOR DEL CONTRATO
(EN NUMEROS)]]-Tabla3[[#This Row],[VALOR RECURSOS (MADS/FONAM)]]</f>
        <v>0</v>
      </c>
      <c r="AC840" s="30"/>
      <c r="AD840" s="30"/>
      <c r="AE840" s="24">
        <v>4224</v>
      </c>
      <c r="AF840" s="61">
        <v>45294</v>
      </c>
      <c r="AG840" s="70">
        <v>122924</v>
      </c>
      <c r="AH840" s="53">
        <v>45349</v>
      </c>
      <c r="AI840" s="32" t="s">
        <v>106</v>
      </c>
      <c r="AJ840" t="s">
        <v>339</v>
      </c>
      <c r="AK840" s="33"/>
      <c r="AL840" t="s">
        <v>98</v>
      </c>
      <c r="AM840" s="26">
        <v>45348</v>
      </c>
      <c r="AN840" s="23" t="s">
        <v>108</v>
      </c>
      <c r="AO840" s="23" t="s">
        <v>108</v>
      </c>
      <c r="AP840" t="s">
        <v>109</v>
      </c>
      <c r="AQ840" t="s">
        <v>340</v>
      </c>
      <c r="AR840" t="s">
        <v>341</v>
      </c>
      <c r="AS840" t="s">
        <v>342</v>
      </c>
      <c r="AT840" s="23">
        <v>80111600</v>
      </c>
      <c r="AU840" t="s">
        <v>5860</v>
      </c>
      <c r="AV840" s="23" t="s">
        <v>98</v>
      </c>
      <c r="AW840" s="20" t="s">
        <v>476</v>
      </c>
      <c r="AX840" s="53" t="s">
        <v>105</v>
      </c>
      <c r="AY840" s="23" t="s">
        <v>477</v>
      </c>
      <c r="AZ840" s="53">
        <v>45349</v>
      </c>
      <c r="BA840" s="53">
        <v>45349</v>
      </c>
      <c r="BB840" s="62">
        <v>45652</v>
      </c>
      <c r="BC840" s="35">
        <f>+Tabla3[[#This Row],[FECHA TERMINACION
(INICIAL)]]-Tabla3[[#This Row],[FECHA INICIO]]</f>
        <v>303</v>
      </c>
      <c r="BD840" s="65">
        <f>+Tabla3[[#This Row],[PLAZO DE EJECUCIÓN EN DÍAS (INICIAL)]]/30</f>
        <v>10.1</v>
      </c>
      <c r="BE840" t="s">
        <v>5822</v>
      </c>
      <c r="BF840" s="29">
        <f>+[1]BD_2!E848</f>
        <v>0</v>
      </c>
      <c r="BG840" s="29">
        <f>[1]BD_2!BA848</f>
        <v>0</v>
      </c>
      <c r="BH840" s="23">
        <f>[1]BD_2!CF848</f>
        <v>0</v>
      </c>
      <c r="BI840" s="23">
        <f>+COUNTIF(Tabla3[[#This Row],[VALOR REDUCIDO]:[TOTAL TIEMPO PRORROGADO EN DÍAS
]],"&lt;&gt;0")</f>
        <v>0</v>
      </c>
      <c r="BJ840" s="23" t="str">
        <f>+[1]BD_2!CG848</f>
        <v>2 NO</v>
      </c>
      <c r="BK840" s="26" t="str">
        <f>[1]BD_2!CL848</f>
        <v>2 NO</v>
      </c>
      <c r="BL840" s="23" t="s">
        <v>98</v>
      </c>
      <c r="BM840">
        <f t="shared" si="64"/>
        <v>303</v>
      </c>
      <c r="BN840" s="36">
        <f t="shared" si="65"/>
        <v>45349</v>
      </c>
      <c r="BO840" s="36">
        <f t="shared" si="66"/>
        <v>45652</v>
      </c>
      <c r="BP840" s="37" t="e">
        <f>IF(((#REF!-$BN840)/($BO840-$BN840))&gt;=100%,100%,((#REF!-$BN840)/($BO840-$BN840)))</f>
        <v>#REF!</v>
      </c>
      <c r="BQ840" s="29">
        <f t="shared" si="67"/>
        <v>70000000</v>
      </c>
      <c r="BR840" s="23" t="e">
        <f>+IF(BK840="1 SI","FINALIZADO",IF($BO840&lt;=#REF!,"FINALIZADO","EJECUCIÓN"))</f>
        <v>#REF!</v>
      </c>
      <c r="BS840" s="23">
        <v>70000000</v>
      </c>
      <c r="BT840" s="23">
        <f>+Tabla3[[#This Row],[VALOR TOTAL DE CONTRATO (ANTES DE LIQUIDACIÓN - LIBERACIÓN DE SALDOS)]]-Tabla3[[#This Row],[RECURSO TOTALES DESEMBOLSADOS]]</f>
        <v>0</v>
      </c>
      <c r="BU840" s="66"/>
      <c r="BW840" s="23" t="s">
        <v>98</v>
      </c>
      <c r="BX840" s="23" t="str">
        <f t="shared" si="68"/>
        <v>febrero</v>
      </c>
      <c r="BY840" s="23" t="s">
        <v>113</v>
      </c>
      <c r="BZ840" s="23" t="s">
        <v>113</v>
      </c>
      <c r="CA840" s="23" t="s">
        <v>113</v>
      </c>
      <c r="CB840" t="s">
        <v>117</v>
      </c>
      <c r="CC840" t="s">
        <v>118</v>
      </c>
    </row>
    <row r="841" spans="1:81" x14ac:dyDescent="0.25">
      <c r="A841" s="23">
        <v>2024</v>
      </c>
      <c r="B841" s="25">
        <v>802</v>
      </c>
      <c r="C841" s="23" t="s">
        <v>87</v>
      </c>
      <c r="D841" t="s">
        <v>88</v>
      </c>
      <c r="E841" t="s">
        <v>89</v>
      </c>
      <c r="F841" t="s">
        <v>90</v>
      </c>
      <c r="G841" t="s">
        <v>91</v>
      </c>
      <c r="H841" s="23" t="s">
        <v>92</v>
      </c>
      <c r="I841" s="23" t="s">
        <v>119</v>
      </c>
      <c r="J841" t="s">
        <v>5861</v>
      </c>
      <c r="K841" s="23" t="s">
        <v>95</v>
      </c>
      <c r="L841" s="20" t="s">
        <v>1671</v>
      </c>
      <c r="M841" s="28" t="s">
        <v>5862</v>
      </c>
      <c r="N841" s="23"/>
      <c r="O841" s="23" t="s">
        <v>98</v>
      </c>
      <c r="P841" s="20" t="s">
        <v>1931</v>
      </c>
      <c r="Q841" s="20" t="s">
        <v>1931</v>
      </c>
      <c r="R841" t="s">
        <v>5863</v>
      </c>
      <c r="S841" t="s">
        <v>5864</v>
      </c>
      <c r="T841" t="s">
        <v>4008</v>
      </c>
      <c r="U841" s="29">
        <v>100000000</v>
      </c>
      <c r="V841" s="29">
        <v>100000000</v>
      </c>
      <c r="W841" s="60">
        <v>10000000</v>
      </c>
      <c r="X841" s="60">
        <v>0</v>
      </c>
      <c r="Y841" s="23" t="s">
        <v>104</v>
      </c>
      <c r="Z841" t="s">
        <v>98</v>
      </c>
      <c r="AA841" t="s">
        <v>105</v>
      </c>
      <c r="AB841" s="30">
        <f>+Tabla3[[#This Row],[VALOR DEL CONTRATO
(EN NUMEROS)]]-Tabla3[[#This Row],[VALOR RECURSOS (MADS/FONAM)]]</f>
        <v>0</v>
      </c>
      <c r="AC841" s="30"/>
      <c r="AD841" s="30"/>
      <c r="AE841" s="24">
        <v>9624</v>
      </c>
      <c r="AF841" s="61">
        <v>45306</v>
      </c>
      <c r="AG841">
        <v>123824</v>
      </c>
      <c r="AH841" s="53">
        <v>45349</v>
      </c>
      <c r="AI841" s="32" t="s">
        <v>106</v>
      </c>
      <c r="AJ841" t="s">
        <v>1935</v>
      </c>
      <c r="AK841" s="33"/>
      <c r="AL841" t="s">
        <v>98</v>
      </c>
      <c r="AM841" s="26">
        <v>45348</v>
      </c>
      <c r="AN841" s="23" t="s">
        <v>108</v>
      </c>
      <c r="AO841" s="23" t="s">
        <v>108</v>
      </c>
      <c r="AP841" t="s">
        <v>109</v>
      </c>
      <c r="AQ841" t="s">
        <v>1580</v>
      </c>
      <c r="AR841" t="s">
        <v>1581</v>
      </c>
      <c r="AS841" t="s">
        <v>1581</v>
      </c>
      <c r="AT841" s="23">
        <v>80111600</v>
      </c>
      <c r="AU841" t="s">
        <v>5865</v>
      </c>
      <c r="AV841" s="23" t="s">
        <v>113</v>
      </c>
      <c r="AW841" s="20" t="s">
        <v>114</v>
      </c>
      <c r="AX841" s="53">
        <v>45348</v>
      </c>
      <c r="AY841" s="23" t="s">
        <v>115</v>
      </c>
      <c r="AZ841" s="53">
        <v>45348</v>
      </c>
      <c r="BA841" s="26">
        <v>45349</v>
      </c>
      <c r="BB841" s="62">
        <v>45652</v>
      </c>
      <c r="BC841" s="35">
        <f>+Tabla3[[#This Row],[FECHA TERMINACION
(INICIAL)]]-Tabla3[[#This Row],[FECHA INICIO]]</f>
        <v>303</v>
      </c>
      <c r="BD841" s="65">
        <f>+Tabla3[[#This Row],[PLAZO DE EJECUCIÓN EN DÍAS (INICIAL)]]/30</f>
        <v>10.1</v>
      </c>
      <c r="BF841" s="29">
        <f>+[1]BD_2!E849</f>
        <v>0</v>
      </c>
      <c r="BG841" s="29">
        <f>[1]BD_2!BA849</f>
        <v>0</v>
      </c>
      <c r="BH841" s="23">
        <f>[1]BD_2!CF849</f>
        <v>0</v>
      </c>
      <c r="BI841" s="23">
        <f>+COUNTIF(Tabla3[[#This Row],[VALOR REDUCIDO]:[TOTAL TIEMPO PRORROGADO EN DÍAS
]],"&lt;&gt;0")</f>
        <v>0</v>
      </c>
      <c r="BJ841" s="23" t="str">
        <f>+[1]BD_2!CG849</f>
        <v>2 NO</v>
      </c>
      <c r="BK841" s="26" t="str">
        <f>[1]BD_2!CL849</f>
        <v>2 NO</v>
      </c>
      <c r="BL841" s="23" t="s">
        <v>98</v>
      </c>
      <c r="BM841">
        <f t="shared" si="64"/>
        <v>303</v>
      </c>
      <c r="BN841" s="36">
        <f t="shared" si="65"/>
        <v>45349</v>
      </c>
      <c r="BO841" s="36">
        <f t="shared" si="66"/>
        <v>45652</v>
      </c>
      <c r="BP841" s="37" t="e">
        <f>IF(((#REF!-$BN841)/($BO841-$BN841))&gt;=100%,100%,((#REF!-$BN841)/($BO841-$BN841)))</f>
        <v>#REF!</v>
      </c>
      <c r="BQ841" s="29">
        <f t="shared" si="67"/>
        <v>100000000</v>
      </c>
      <c r="BR841" s="23" t="e">
        <f>+IF(BK841="1 SI","FINALIZADO",IF($BO841&lt;=#REF!,"FINALIZADO","EJECUCIÓN"))</f>
        <v>#REF!</v>
      </c>
      <c r="BS841" s="23">
        <v>100000000</v>
      </c>
      <c r="BT841" s="23">
        <f>+Tabla3[[#This Row],[VALOR TOTAL DE CONTRATO (ANTES DE LIQUIDACIÓN - LIBERACIÓN DE SALDOS)]]-Tabla3[[#This Row],[RECURSO TOTALES DESEMBOLSADOS]]</f>
        <v>0</v>
      </c>
      <c r="BU841" s="66"/>
      <c r="BW841" s="23" t="s">
        <v>98</v>
      </c>
      <c r="BX841" s="23" t="str">
        <f t="shared" si="68"/>
        <v>febrero</v>
      </c>
      <c r="BY841" s="23" t="s">
        <v>113</v>
      </c>
      <c r="BZ841" s="23" t="s">
        <v>113</v>
      </c>
      <c r="CA841" s="23" t="s">
        <v>113</v>
      </c>
      <c r="CB841" t="s">
        <v>117</v>
      </c>
      <c r="CC841" t="s">
        <v>118</v>
      </c>
    </row>
    <row r="842" spans="1:81" x14ac:dyDescent="0.25">
      <c r="A842" s="23">
        <v>2024</v>
      </c>
      <c r="B842" s="25">
        <v>803</v>
      </c>
      <c r="C842" s="23" t="s">
        <v>87</v>
      </c>
      <c r="D842" t="s">
        <v>88</v>
      </c>
      <c r="E842" t="s">
        <v>89</v>
      </c>
      <c r="F842" t="s">
        <v>90</v>
      </c>
      <c r="G842" t="s">
        <v>91</v>
      </c>
      <c r="H842" s="23" t="s">
        <v>92</v>
      </c>
      <c r="I842" s="23" t="s">
        <v>93</v>
      </c>
      <c r="J842" t="s">
        <v>5866</v>
      </c>
      <c r="K842" s="23" t="s">
        <v>95</v>
      </c>
      <c r="L842" s="59" t="s">
        <v>5867</v>
      </c>
      <c r="M842" s="28" t="s">
        <v>5868</v>
      </c>
      <c r="N842" s="23"/>
      <c r="O842" s="23" t="s">
        <v>98</v>
      </c>
      <c r="P842" s="20" t="s">
        <v>1263</v>
      </c>
      <c r="Q842" s="20" t="s">
        <v>100</v>
      </c>
      <c r="R842" t="s">
        <v>5869</v>
      </c>
      <c r="S842" t="s">
        <v>5870</v>
      </c>
      <c r="T842" t="s">
        <v>5871</v>
      </c>
      <c r="U842" s="29">
        <v>45000000</v>
      </c>
      <c r="V842" s="29">
        <v>45000000</v>
      </c>
      <c r="W842" s="60">
        <v>4500000</v>
      </c>
      <c r="X842" s="60">
        <v>0</v>
      </c>
      <c r="Y842" s="23" t="s">
        <v>104</v>
      </c>
      <c r="Z842" t="s">
        <v>98</v>
      </c>
      <c r="AA842" t="s">
        <v>105</v>
      </c>
      <c r="AB842" s="30">
        <f>+Tabla3[[#This Row],[VALOR DEL CONTRATO
(EN NUMEROS)]]-Tabla3[[#This Row],[VALOR RECURSOS (MADS/FONAM)]]</f>
        <v>0</v>
      </c>
      <c r="AC842" s="30"/>
      <c r="AD842" s="30"/>
      <c r="AE842" s="24">
        <v>2424</v>
      </c>
      <c r="AF842" s="61">
        <v>45294</v>
      </c>
      <c r="AG842">
        <v>131924</v>
      </c>
      <c r="AH842" s="53">
        <v>45352</v>
      </c>
      <c r="AI842" s="32" t="s">
        <v>106</v>
      </c>
      <c r="AJ842" t="s">
        <v>656</v>
      </c>
      <c r="AK842" s="33"/>
      <c r="AL842" t="s">
        <v>98</v>
      </c>
      <c r="AM842" s="53">
        <v>45352</v>
      </c>
      <c r="AN842" s="23" t="s">
        <v>108</v>
      </c>
      <c r="AO842" s="23" t="s">
        <v>108</v>
      </c>
      <c r="AP842" t="s">
        <v>109</v>
      </c>
      <c r="AQ842" t="s">
        <v>657</v>
      </c>
      <c r="AR842" t="s">
        <v>658</v>
      </c>
      <c r="AS842" t="s">
        <v>100</v>
      </c>
      <c r="AT842" s="23">
        <v>80111600</v>
      </c>
      <c r="AU842" t="s">
        <v>5872</v>
      </c>
      <c r="AV842" s="23" t="s">
        <v>113</v>
      </c>
      <c r="AW842" s="20" t="s">
        <v>114</v>
      </c>
      <c r="AX842" s="53">
        <v>45352</v>
      </c>
      <c r="AY842" s="23" t="s">
        <v>115</v>
      </c>
      <c r="AZ842" s="53">
        <v>45352</v>
      </c>
      <c r="BA842" s="53">
        <v>45352</v>
      </c>
      <c r="BB842" s="62">
        <v>45656</v>
      </c>
      <c r="BC842" s="35">
        <f>+Tabla3[[#This Row],[FECHA TERMINACION
(INICIAL)]]-Tabla3[[#This Row],[FECHA INICIO]]</f>
        <v>304</v>
      </c>
      <c r="BD842" s="65">
        <f>+Tabla3[[#This Row],[PLAZO DE EJECUCIÓN EN DÍAS (INICIAL)]]/30</f>
        <v>10.133333333333333</v>
      </c>
      <c r="BE842" t="s">
        <v>2604</v>
      </c>
      <c r="BF842" s="29">
        <f>+[1]BD_2!E850</f>
        <v>0</v>
      </c>
      <c r="BG842" s="29">
        <f>[1]BD_2!BA850</f>
        <v>0</v>
      </c>
      <c r="BH842" s="23">
        <f>[1]BD_2!CF850</f>
        <v>0</v>
      </c>
      <c r="BI842" s="23">
        <f>+COUNTIF(Tabla3[[#This Row],[VALOR REDUCIDO]:[TOTAL TIEMPO PRORROGADO EN DÍAS
]],"&lt;&gt;0")</f>
        <v>0</v>
      </c>
      <c r="BJ842" s="23" t="str">
        <f>+[1]BD_2!CG850</f>
        <v>2 NO</v>
      </c>
      <c r="BK842" s="26" t="str">
        <f>[1]BD_2!CL850</f>
        <v>2 NO</v>
      </c>
      <c r="BL842" s="23" t="s">
        <v>98</v>
      </c>
      <c r="BM842">
        <f t="shared" si="64"/>
        <v>304</v>
      </c>
      <c r="BN842" s="36">
        <f t="shared" si="65"/>
        <v>45352</v>
      </c>
      <c r="BO842" s="36">
        <f t="shared" si="66"/>
        <v>45656</v>
      </c>
      <c r="BP842" s="37" t="e">
        <f>IF(((#REF!-$BN842)/($BO842-$BN842))&gt;=100%,100%,((#REF!-$BN842)/($BO842-$BN842)))</f>
        <v>#REF!</v>
      </c>
      <c r="BQ842" s="29">
        <f t="shared" si="67"/>
        <v>45000000</v>
      </c>
      <c r="BR842" s="23" t="e">
        <f>+IF(BK842="1 SI","FINALIZADO",IF($BO842&lt;=#REF!,"FINALIZADO","EJECUCIÓN"))</f>
        <v>#REF!</v>
      </c>
      <c r="BS842" s="23">
        <v>45000000</v>
      </c>
      <c r="BT842" s="23">
        <f>+Tabla3[[#This Row],[VALOR TOTAL DE CONTRATO (ANTES DE LIQUIDACIÓN - LIBERACIÓN DE SALDOS)]]-Tabla3[[#This Row],[RECURSO TOTALES DESEMBOLSADOS]]</f>
        <v>0</v>
      </c>
      <c r="BU842" s="66"/>
      <c r="BW842" s="23" t="s">
        <v>98</v>
      </c>
      <c r="BX842" s="23" t="str">
        <f t="shared" si="68"/>
        <v>marzo</v>
      </c>
      <c r="BY842" s="23" t="s">
        <v>113</v>
      </c>
      <c r="BZ842" s="23" t="s">
        <v>113</v>
      </c>
      <c r="CA842" s="23" t="s">
        <v>113</v>
      </c>
      <c r="CB842" t="s">
        <v>117</v>
      </c>
      <c r="CC842" t="s">
        <v>118</v>
      </c>
    </row>
    <row r="843" spans="1:81" x14ac:dyDescent="0.25">
      <c r="A843" s="23">
        <v>2024</v>
      </c>
      <c r="B843" s="25">
        <v>804</v>
      </c>
      <c r="C843" s="23" t="s">
        <v>87</v>
      </c>
      <c r="D843" t="s">
        <v>88</v>
      </c>
      <c r="E843" t="s">
        <v>89</v>
      </c>
      <c r="F843" t="s">
        <v>90</v>
      </c>
      <c r="G843" t="s">
        <v>91</v>
      </c>
      <c r="H843" s="23" t="s">
        <v>92</v>
      </c>
      <c r="I843" s="23" t="s">
        <v>93</v>
      </c>
      <c r="J843" t="s">
        <v>5873</v>
      </c>
      <c r="K843" s="23" t="s">
        <v>95</v>
      </c>
      <c r="L843" s="59" t="s">
        <v>3581</v>
      </c>
      <c r="M843" s="28" t="s">
        <v>5874</v>
      </c>
      <c r="N843" s="23"/>
      <c r="O843" s="23" t="s">
        <v>98</v>
      </c>
      <c r="P843" s="20" t="s">
        <v>764</v>
      </c>
      <c r="Q843" s="20" t="s">
        <v>764</v>
      </c>
      <c r="R843" t="s">
        <v>5875</v>
      </c>
      <c r="S843" t="s">
        <v>5876</v>
      </c>
      <c r="T843" t="s">
        <v>5877</v>
      </c>
      <c r="U843" s="29">
        <v>25000000</v>
      </c>
      <c r="V843" s="29">
        <v>25000000</v>
      </c>
      <c r="W843" s="60">
        <v>5000000</v>
      </c>
      <c r="X843" s="60">
        <v>0</v>
      </c>
      <c r="Y843" s="23" t="s">
        <v>104</v>
      </c>
      <c r="Z843" t="s">
        <v>98</v>
      </c>
      <c r="AA843" t="s">
        <v>105</v>
      </c>
      <c r="AB843" s="30">
        <f>+Tabla3[[#This Row],[VALOR DEL CONTRATO
(EN NUMEROS)]]-Tabla3[[#This Row],[VALOR RECURSOS (MADS/FONAM)]]</f>
        <v>0</v>
      </c>
      <c r="AC843" s="30"/>
      <c r="AD843" s="30"/>
      <c r="AE843" s="24">
        <v>11624</v>
      </c>
      <c r="AF843" s="61">
        <v>45331</v>
      </c>
      <c r="AG843">
        <v>131024</v>
      </c>
      <c r="AH843" s="53">
        <v>45352</v>
      </c>
      <c r="AI843" s="32" t="s">
        <v>106</v>
      </c>
      <c r="AJ843" t="s">
        <v>779</v>
      </c>
      <c r="AK843" s="33"/>
      <c r="AL843" t="s">
        <v>98</v>
      </c>
      <c r="AM843" s="26">
        <v>45348</v>
      </c>
      <c r="AN843" s="23" t="s">
        <v>108</v>
      </c>
      <c r="AO843" s="23" t="s">
        <v>108</v>
      </c>
      <c r="AP843" t="s">
        <v>109</v>
      </c>
      <c r="AQ843" t="s">
        <v>769</v>
      </c>
      <c r="AR843" t="s">
        <v>770</v>
      </c>
      <c r="AS843" t="s">
        <v>771</v>
      </c>
      <c r="AT843" s="23">
        <v>80111600</v>
      </c>
      <c r="AU843" t="s">
        <v>5878</v>
      </c>
      <c r="AV843" s="23" t="s">
        <v>113</v>
      </c>
      <c r="AW843" s="20" t="s">
        <v>114</v>
      </c>
      <c r="AX843" s="26">
        <v>45349</v>
      </c>
      <c r="AY843" s="23" t="s">
        <v>115</v>
      </c>
      <c r="AZ843" s="26">
        <v>45349</v>
      </c>
      <c r="BA843" s="26">
        <v>45352</v>
      </c>
      <c r="BB843" s="62">
        <v>45503</v>
      </c>
      <c r="BC843" s="35">
        <f>+Tabla3[[#This Row],[FECHA TERMINACION
(INICIAL)]]-Tabla3[[#This Row],[FECHA INICIO]]</f>
        <v>151</v>
      </c>
      <c r="BD843" s="65">
        <f>+Tabla3[[#This Row],[PLAZO DE EJECUCIÓN EN DÍAS (INICIAL)]]/30</f>
        <v>5.0333333333333332</v>
      </c>
      <c r="BE843" t="s">
        <v>5879</v>
      </c>
      <c r="BF843" s="29">
        <f>+[1]BD_2!E851</f>
        <v>0</v>
      </c>
      <c r="BG843" s="29">
        <f>[1]BD_2!BA851</f>
        <v>0</v>
      </c>
      <c r="BH843" s="23">
        <f>[1]BD_2!CF851</f>
        <v>0</v>
      </c>
      <c r="BI843" s="23">
        <f>+COUNTIF(Tabla3[[#This Row],[VALOR REDUCIDO]:[TOTAL TIEMPO PRORROGADO EN DÍAS
]],"&lt;&gt;0")</f>
        <v>0</v>
      </c>
      <c r="BJ843" s="23" t="str">
        <f>+[1]BD_2!CG851</f>
        <v>2 NO</v>
      </c>
      <c r="BK843" s="26" t="str">
        <f>[1]BD_2!CL851</f>
        <v>2 NO</v>
      </c>
      <c r="BL843" s="23" t="s">
        <v>98</v>
      </c>
      <c r="BM843">
        <f t="shared" si="64"/>
        <v>151</v>
      </c>
      <c r="BN843" s="36">
        <f t="shared" si="65"/>
        <v>45352</v>
      </c>
      <c r="BO843" s="36">
        <f t="shared" si="66"/>
        <v>45503</v>
      </c>
      <c r="BP843" s="37" t="e">
        <f>IF(((#REF!-$BN843)/($BO843-$BN843))&gt;=100%,100%,((#REF!-$BN843)/($BO843-$BN843)))</f>
        <v>#REF!</v>
      </c>
      <c r="BQ843" s="29">
        <f t="shared" si="67"/>
        <v>25000000</v>
      </c>
      <c r="BR843" s="23" t="e">
        <f>+IF(BK843="1 SI","FINALIZADO",IF($BO843&lt;=#REF!,"FINALIZADO","EJECUCIÓN"))</f>
        <v>#REF!</v>
      </c>
      <c r="BS843" s="23">
        <v>25000000</v>
      </c>
      <c r="BT843" s="23">
        <f>+Tabla3[[#This Row],[VALOR TOTAL DE CONTRATO (ANTES DE LIQUIDACIÓN - LIBERACIÓN DE SALDOS)]]-Tabla3[[#This Row],[RECURSO TOTALES DESEMBOLSADOS]]</f>
        <v>0</v>
      </c>
      <c r="BU843" s="66"/>
      <c r="BW843" s="23" t="s">
        <v>98</v>
      </c>
      <c r="BX843" s="23" t="str">
        <f t="shared" si="68"/>
        <v>febrero</v>
      </c>
      <c r="BY843" s="23" t="s">
        <v>113</v>
      </c>
      <c r="BZ843" s="23" t="s">
        <v>113</v>
      </c>
      <c r="CA843" s="23" t="s">
        <v>113</v>
      </c>
      <c r="CB843" t="s">
        <v>117</v>
      </c>
      <c r="CC843" t="s">
        <v>118</v>
      </c>
    </row>
    <row r="844" spans="1:81" ht="15" customHeight="1" x14ac:dyDescent="0.25">
      <c r="A844" s="23">
        <v>2024</v>
      </c>
      <c r="B844" s="25">
        <v>805</v>
      </c>
      <c r="C844" s="23" t="s">
        <v>87</v>
      </c>
      <c r="D844" t="s">
        <v>88</v>
      </c>
      <c r="E844" t="s">
        <v>89</v>
      </c>
      <c r="F844" t="s">
        <v>90</v>
      </c>
      <c r="G844" t="s">
        <v>91</v>
      </c>
      <c r="H844" s="23" t="s">
        <v>92</v>
      </c>
      <c r="I844" s="23" t="s">
        <v>119</v>
      </c>
      <c r="J844" t="s">
        <v>5880</v>
      </c>
      <c r="K844" s="23" t="s">
        <v>95</v>
      </c>
      <c r="L844" s="20" t="s">
        <v>3030</v>
      </c>
      <c r="M844" s="28" t="s">
        <v>5881</v>
      </c>
      <c r="N844" s="23"/>
      <c r="O844" s="23" t="s">
        <v>98</v>
      </c>
      <c r="P844" s="20" t="s">
        <v>764</v>
      </c>
      <c r="Q844" s="20" t="s">
        <v>764</v>
      </c>
      <c r="R844" t="s">
        <v>5882</v>
      </c>
      <c r="S844" t="s">
        <v>5883</v>
      </c>
      <c r="T844" t="s">
        <v>5884</v>
      </c>
      <c r="U844" s="29">
        <v>141866667</v>
      </c>
      <c r="V844" s="29">
        <v>141866667</v>
      </c>
      <c r="W844" s="60">
        <v>14000000</v>
      </c>
      <c r="X844" s="60">
        <v>0</v>
      </c>
      <c r="Y844" s="23" t="s">
        <v>104</v>
      </c>
      <c r="Z844" t="s">
        <v>98</v>
      </c>
      <c r="AA844" t="s">
        <v>105</v>
      </c>
      <c r="AB844" s="30">
        <f>+Tabla3[[#This Row],[VALOR DEL CONTRATO
(EN NUMEROS)]]-Tabla3[[#This Row],[VALOR RECURSOS (MADS/FONAM)]]</f>
        <v>0</v>
      </c>
      <c r="AC844" s="30"/>
      <c r="AD844" s="30"/>
      <c r="AE844" s="24">
        <v>7024</v>
      </c>
      <c r="AF844" s="61">
        <v>45295</v>
      </c>
      <c r="AG844">
        <v>123724</v>
      </c>
      <c r="AH844" s="53">
        <v>45349</v>
      </c>
      <c r="AI844" s="32" t="s">
        <v>106</v>
      </c>
      <c r="AJ844" t="s">
        <v>779</v>
      </c>
      <c r="AK844" s="33"/>
      <c r="AL844" t="s">
        <v>98</v>
      </c>
      <c r="AM844" s="26">
        <v>45348</v>
      </c>
      <c r="AN844" s="23" t="s">
        <v>108</v>
      </c>
      <c r="AO844" s="23" t="s">
        <v>108</v>
      </c>
      <c r="AP844" t="s">
        <v>109</v>
      </c>
      <c r="AQ844" t="s">
        <v>2392</v>
      </c>
      <c r="AR844" t="s">
        <v>2393</v>
      </c>
      <c r="AS844" t="s">
        <v>2394</v>
      </c>
      <c r="AT844" s="23">
        <v>80111600</v>
      </c>
      <c r="AU844" t="s">
        <v>5885</v>
      </c>
      <c r="AV844" s="23" t="s">
        <v>113</v>
      </c>
      <c r="AW844" s="20" t="s">
        <v>114</v>
      </c>
      <c r="AX844" s="53">
        <v>45348</v>
      </c>
      <c r="AY844" s="23" t="s">
        <v>115</v>
      </c>
      <c r="AZ844" s="53">
        <v>45348</v>
      </c>
      <c r="BA844" s="26">
        <v>45349</v>
      </c>
      <c r="BB844" s="62">
        <v>45656</v>
      </c>
      <c r="BC844" s="35">
        <f>+Tabla3[[#This Row],[FECHA TERMINACION
(INICIAL)]]-Tabla3[[#This Row],[FECHA INICIO]]</f>
        <v>307</v>
      </c>
      <c r="BD844" s="65">
        <f>+Tabla3[[#This Row],[PLAZO DE EJECUCIÓN EN DÍAS (INICIAL)]]/30</f>
        <v>10.233333333333333</v>
      </c>
      <c r="BE844" t="s">
        <v>5886</v>
      </c>
      <c r="BF844" s="29">
        <f>+[1]BD_2!E852</f>
        <v>0</v>
      </c>
      <c r="BG844" s="29">
        <f>[1]BD_2!BA852</f>
        <v>0</v>
      </c>
      <c r="BH844" s="23">
        <f>[1]BD_2!CF852</f>
        <v>0</v>
      </c>
      <c r="BI844" s="23">
        <f>+COUNTIF(Tabla3[[#This Row],[VALOR REDUCIDO]:[TOTAL TIEMPO PRORROGADO EN DÍAS
]],"&lt;&gt;0")</f>
        <v>0</v>
      </c>
      <c r="BJ844" s="23" t="str">
        <f>+[1]BD_2!CG852</f>
        <v>2 NO</v>
      </c>
      <c r="BK844" s="26" t="str">
        <f>[1]BD_2!CL852</f>
        <v>1 SI</v>
      </c>
      <c r="BL844" s="23" t="s">
        <v>98</v>
      </c>
      <c r="BM844">
        <f t="shared" si="64"/>
        <v>307</v>
      </c>
      <c r="BN844" s="36">
        <f t="shared" si="65"/>
        <v>45349</v>
      </c>
      <c r="BO844" s="36">
        <f t="shared" si="66"/>
        <v>45656</v>
      </c>
      <c r="BP844" s="37" t="e">
        <f>IF(((#REF!-$BN844)/($BO844-$BN844))&gt;=100%,100%,((#REF!-$BN844)/($BO844-$BN844)))</f>
        <v>#REF!</v>
      </c>
      <c r="BQ844" s="29">
        <f t="shared" si="67"/>
        <v>141866667</v>
      </c>
      <c r="BR844" s="23" t="str">
        <f>+IF(BK844="1 SI","FINALIZADO",IF($BO844&lt;=#REF!,"FINALIZADO","EJECUCIÓN"))</f>
        <v>FINALIZADO</v>
      </c>
      <c r="BS844" s="23">
        <v>117600000</v>
      </c>
      <c r="BT844" s="23">
        <f>+Tabla3[[#This Row],[VALOR TOTAL DE CONTRATO (ANTES DE LIQUIDACIÓN - LIBERACIÓN DE SALDOS)]]-Tabla3[[#This Row],[RECURSO TOTALES DESEMBOLSADOS]]</f>
        <v>24266667</v>
      </c>
      <c r="BU844" s="66"/>
      <c r="BW844" s="23" t="s">
        <v>98</v>
      </c>
      <c r="BX844" s="23" t="str">
        <f t="shared" si="68"/>
        <v>febrero</v>
      </c>
      <c r="BY844" s="23" t="s">
        <v>113</v>
      </c>
      <c r="BZ844" s="23" t="s">
        <v>113</v>
      </c>
      <c r="CA844" s="23" t="s">
        <v>113</v>
      </c>
      <c r="CB844" t="s">
        <v>117</v>
      </c>
      <c r="CC844" t="s">
        <v>118</v>
      </c>
    </row>
    <row r="845" spans="1:81" x14ac:dyDescent="0.25">
      <c r="A845" s="23">
        <v>2024</v>
      </c>
      <c r="B845" s="25">
        <v>806</v>
      </c>
      <c r="C845" s="23" t="s">
        <v>87</v>
      </c>
      <c r="D845" t="s">
        <v>88</v>
      </c>
      <c r="E845" t="s">
        <v>89</v>
      </c>
      <c r="F845" t="s">
        <v>90</v>
      </c>
      <c r="G845" t="s">
        <v>91</v>
      </c>
      <c r="H845" s="23" t="s">
        <v>92</v>
      </c>
      <c r="I845" s="23" t="s">
        <v>119</v>
      </c>
      <c r="J845" t="s">
        <v>253</v>
      </c>
      <c r="K845" s="23" t="s">
        <v>95</v>
      </c>
      <c r="L845" s="59" t="s">
        <v>121</v>
      </c>
      <c r="M845" s="28" t="s">
        <v>5887</v>
      </c>
      <c r="N845" s="23"/>
      <c r="O845" s="23" t="s">
        <v>98</v>
      </c>
      <c r="P845" s="20" t="s">
        <v>186</v>
      </c>
      <c r="Q845" s="20" t="s">
        <v>186</v>
      </c>
      <c r="R845" t="s">
        <v>1029</v>
      </c>
      <c r="S845" t="s">
        <v>742</v>
      </c>
      <c r="T845" t="s">
        <v>5888</v>
      </c>
      <c r="U845" s="29">
        <v>82400000</v>
      </c>
      <c r="V845" s="29">
        <v>82400000</v>
      </c>
      <c r="W845" s="60">
        <v>8240000</v>
      </c>
      <c r="X845" s="60">
        <v>0</v>
      </c>
      <c r="Y845" s="23" t="s">
        <v>104</v>
      </c>
      <c r="Z845" t="s">
        <v>98</v>
      </c>
      <c r="AA845" t="s">
        <v>105</v>
      </c>
      <c r="AB845" s="30">
        <f>+Tabla3[[#This Row],[VALOR DEL CONTRATO
(EN NUMEROS)]]-Tabla3[[#This Row],[VALOR RECURSOS (MADS/FONAM)]]</f>
        <v>0</v>
      </c>
      <c r="AC845" s="30"/>
      <c r="AD845" s="30"/>
      <c r="AE845" s="24">
        <v>3224</v>
      </c>
      <c r="AF845" s="61">
        <v>45294</v>
      </c>
      <c r="AG845">
        <v>122024</v>
      </c>
      <c r="AH845" s="53">
        <v>45348</v>
      </c>
      <c r="AI845" s="32" t="s">
        <v>106</v>
      </c>
      <c r="AJ845" t="s">
        <v>1465</v>
      </c>
      <c r="AK845" s="33"/>
      <c r="AL845" t="s">
        <v>98</v>
      </c>
      <c r="AM845" s="26">
        <v>45345</v>
      </c>
      <c r="AN845" s="23" t="s">
        <v>108</v>
      </c>
      <c r="AO845" s="23" t="s">
        <v>108</v>
      </c>
      <c r="AP845" t="s">
        <v>109</v>
      </c>
      <c r="AQ845" t="s">
        <v>249</v>
      </c>
      <c r="AR845" t="s">
        <v>250</v>
      </c>
      <c r="AS845" t="s">
        <v>186</v>
      </c>
      <c r="AT845" s="23">
        <v>80111600</v>
      </c>
      <c r="AU845" t="s">
        <v>5889</v>
      </c>
      <c r="AV845" s="23" t="s">
        <v>113</v>
      </c>
      <c r="AW845" s="20" t="s">
        <v>114</v>
      </c>
      <c r="AX845" s="53">
        <v>45348</v>
      </c>
      <c r="AY845" s="23" t="s">
        <v>144</v>
      </c>
      <c r="AZ845" s="53">
        <v>45348</v>
      </c>
      <c r="BA845" s="26">
        <v>45348</v>
      </c>
      <c r="BB845" s="62">
        <v>45651</v>
      </c>
      <c r="BC845" s="35">
        <f>+Tabla3[[#This Row],[FECHA TERMINACION
(INICIAL)]]-Tabla3[[#This Row],[FECHA INICIO]]</f>
        <v>303</v>
      </c>
      <c r="BD845" s="65">
        <f>+Tabla3[[#This Row],[PLAZO DE EJECUCIÓN EN DÍAS (INICIAL)]]/30</f>
        <v>10.1</v>
      </c>
      <c r="BE845" t="s">
        <v>5890</v>
      </c>
      <c r="BF845" s="29">
        <f>+[1]BD_2!E853</f>
        <v>0</v>
      </c>
      <c r="BG845" s="29">
        <f>[1]BD_2!BA853</f>
        <v>0</v>
      </c>
      <c r="BH845" s="23">
        <f>[1]BD_2!CF853</f>
        <v>0</v>
      </c>
      <c r="BI845" s="23">
        <f>+COUNTIF(Tabla3[[#This Row],[VALOR REDUCIDO]:[TOTAL TIEMPO PRORROGADO EN DÍAS
]],"&lt;&gt;0")</f>
        <v>0</v>
      </c>
      <c r="BJ845" s="23" t="str">
        <f>+[1]BD_2!CG853</f>
        <v>2 NO</v>
      </c>
      <c r="BK845" s="26" t="str">
        <f>[1]BD_2!CL853</f>
        <v>2 NO</v>
      </c>
      <c r="BL845" s="23" t="s">
        <v>98</v>
      </c>
      <c r="BM845">
        <f t="shared" ref="BM845:BM909" si="69">$BO845-$BN845</f>
        <v>303</v>
      </c>
      <c r="BN845" s="36">
        <f t="shared" ref="BN845:BN909" si="70">$BA845</f>
        <v>45348</v>
      </c>
      <c r="BO845" s="36">
        <f t="shared" ref="BO845:BO909" si="71">$BB845+$BH845</f>
        <v>45651</v>
      </c>
      <c r="BP845" s="37" t="e">
        <f>IF(((#REF!-$BN845)/($BO845-$BN845))&gt;=100%,100%,((#REF!-$BN845)/($BO845-$BN845)))</f>
        <v>#REF!</v>
      </c>
      <c r="BQ845" s="29">
        <f t="shared" si="67"/>
        <v>82400000</v>
      </c>
      <c r="BR845" s="23" t="e">
        <f>+IF(BK845="1 SI","FINALIZADO",IF($BO845&lt;=#REF!,"FINALIZADO","EJECUCIÓN"))</f>
        <v>#REF!</v>
      </c>
      <c r="BS845" s="23">
        <v>82400000</v>
      </c>
      <c r="BT845" s="23">
        <f>+Tabla3[[#This Row],[VALOR TOTAL DE CONTRATO (ANTES DE LIQUIDACIÓN - LIBERACIÓN DE SALDOS)]]-Tabla3[[#This Row],[RECURSO TOTALES DESEMBOLSADOS]]</f>
        <v>0</v>
      </c>
      <c r="BU845" s="66"/>
      <c r="BW845" s="23" t="s">
        <v>98</v>
      </c>
      <c r="BX845" s="23" t="str">
        <f t="shared" si="68"/>
        <v>febrero</v>
      </c>
      <c r="BY845" s="23" t="s">
        <v>113</v>
      </c>
      <c r="BZ845" s="23" t="s">
        <v>113</v>
      </c>
      <c r="CA845" s="23" t="s">
        <v>113</v>
      </c>
      <c r="CB845" t="s">
        <v>117</v>
      </c>
      <c r="CC845" t="s">
        <v>118</v>
      </c>
    </row>
    <row r="846" spans="1:81" x14ac:dyDescent="0.25">
      <c r="A846" s="23">
        <v>2024</v>
      </c>
      <c r="B846" s="25">
        <v>807</v>
      </c>
      <c r="C846" s="23" t="s">
        <v>87</v>
      </c>
      <c r="D846" t="s">
        <v>88</v>
      </c>
      <c r="E846" t="s">
        <v>89</v>
      </c>
      <c r="F846" t="s">
        <v>90</v>
      </c>
      <c r="G846" t="s">
        <v>91</v>
      </c>
      <c r="H846" s="23" t="s">
        <v>92</v>
      </c>
      <c r="I846" s="23" t="s">
        <v>119</v>
      </c>
      <c r="J846" t="s">
        <v>5891</v>
      </c>
      <c r="K846" s="23" t="s">
        <v>95</v>
      </c>
      <c r="L846" s="20" t="s">
        <v>2096</v>
      </c>
      <c r="M846" s="28" t="s">
        <v>5892</v>
      </c>
      <c r="N846" s="23"/>
      <c r="O846" s="23" t="s">
        <v>98</v>
      </c>
      <c r="P846" s="20" t="s">
        <v>693</v>
      </c>
      <c r="Q846" s="20" t="s">
        <v>693</v>
      </c>
      <c r="R846" t="s">
        <v>5893</v>
      </c>
      <c r="S846" t="s">
        <v>5894</v>
      </c>
      <c r="T846" t="s">
        <v>5516</v>
      </c>
      <c r="U846" s="29">
        <v>55000000</v>
      </c>
      <c r="V846" s="29">
        <v>55000000</v>
      </c>
      <c r="W846" s="60">
        <v>5500000</v>
      </c>
      <c r="X846" s="60">
        <v>0</v>
      </c>
      <c r="Y846" s="23" t="s">
        <v>104</v>
      </c>
      <c r="Z846" t="s">
        <v>98</v>
      </c>
      <c r="AA846" t="s">
        <v>105</v>
      </c>
      <c r="AB846" s="30">
        <f>+Tabla3[[#This Row],[VALOR DEL CONTRATO
(EN NUMEROS)]]-Tabla3[[#This Row],[VALOR RECURSOS (MADS/FONAM)]]</f>
        <v>0</v>
      </c>
      <c r="AC846" s="30"/>
      <c r="AD846" s="30"/>
      <c r="AE846" s="24">
        <v>3524</v>
      </c>
      <c r="AF846" s="61">
        <v>45294</v>
      </c>
      <c r="AG846">
        <v>130524</v>
      </c>
      <c r="AH846" s="53">
        <v>45351</v>
      </c>
      <c r="AI846" s="32" t="s">
        <v>106</v>
      </c>
      <c r="AJ846" t="s">
        <v>697</v>
      </c>
      <c r="AK846" s="33"/>
      <c r="AL846" t="s">
        <v>98</v>
      </c>
      <c r="AM846" s="26">
        <v>45349</v>
      </c>
      <c r="AN846" s="23" t="s">
        <v>108</v>
      </c>
      <c r="AO846" s="23" t="s">
        <v>108</v>
      </c>
      <c r="AP846" t="s">
        <v>109</v>
      </c>
      <c r="AQ846" t="s">
        <v>1684</v>
      </c>
      <c r="AR846" t="s">
        <v>1685</v>
      </c>
      <c r="AS846" t="s">
        <v>700</v>
      </c>
      <c r="AT846" s="23">
        <v>80111600</v>
      </c>
      <c r="AU846" t="s">
        <v>5895</v>
      </c>
      <c r="AV846" s="23" t="s">
        <v>113</v>
      </c>
      <c r="AW846" s="20" t="s">
        <v>114</v>
      </c>
      <c r="AX846" s="53">
        <v>45350</v>
      </c>
      <c r="AY846" s="23" t="s">
        <v>115</v>
      </c>
      <c r="AZ846" s="53">
        <v>45350</v>
      </c>
      <c r="BA846" s="26">
        <v>45351</v>
      </c>
      <c r="BB846" s="62">
        <v>45654</v>
      </c>
      <c r="BC846" s="35">
        <f>+Tabla3[[#This Row],[FECHA TERMINACION
(INICIAL)]]-Tabla3[[#This Row],[FECHA INICIO]]</f>
        <v>303</v>
      </c>
      <c r="BD846" s="65">
        <f>+Tabla3[[#This Row],[PLAZO DE EJECUCIÓN EN DÍAS (INICIAL)]]/30</f>
        <v>10.1</v>
      </c>
      <c r="BE846" t="s">
        <v>5518</v>
      </c>
      <c r="BF846" s="29">
        <f>+[1]BD_2!E854</f>
        <v>0</v>
      </c>
      <c r="BG846" s="29">
        <f>[1]BD_2!BA854</f>
        <v>0</v>
      </c>
      <c r="BH846" s="23">
        <f>[1]BD_2!CF854</f>
        <v>0</v>
      </c>
      <c r="BI846" s="23">
        <f>+COUNTIF(Tabla3[[#This Row],[VALOR REDUCIDO]:[TOTAL TIEMPO PRORROGADO EN DÍAS
]],"&lt;&gt;0")</f>
        <v>0</v>
      </c>
      <c r="BJ846" s="23" t="str">
        <f>+[1]BD_2!CG854</f>
        <v>2 NO</v>
      </c>
      <c r="BK846" s="26" t="str">
        <f>[1]BD_2!CL854</f>
        <v>2 NO</v>
      </c>
      <c r="BL846" s="23" t="s">
        <v>98</v>
      </c>
      <c r="BM846">
        <f t="shared" si="69"/>
        <v>303</v>
      </c>
      <c r="BN846" s="36">
        <f t="shared" si="70"/>
        <v>45351</v>
      </c>
      <c r="BO846" s="36">
        <f t="shared" si="71"/>
        <v>45654</v>
      </c>
      <c r="BP846" s="37" t="e">
        <f>IF(((#REF!-$BN846)/($BO846-$BN846))&gt;=100%,100%,((#REF!-$BN846)/($BO846-$BN846)))</f>
        <v>#REF!</v>
      </c>
      <c r="BQ846" s="29">
        <f t="shared" si="67"/>
        <v>55000000</v>
      </c>
      <c r="BR846" s="23" t="e">
        <f>+IF(BK846="1 SI","FINALIZADO",IF($BO846&lt;=#REF!,"FINALIZADO","EJECUCIÓN"))</f>
        <v>#REF!</v>
      </c>
      <c r="BS846" s="23">
        <v>55000000</v>
      </c>
      <c r="BT846" s="23">
        <f>+Tabla3[[#This Row],[VALOR TOTAL DE CONTRATO (ANTES DE LIQUIDACIÓN - LIBERACIÓN DE SALDOS)]]-Tabla3[[#This Row],[RECURSO TOTALES DESEMBOLSADOS]]</f>
        <v>0</v>
      </c>
      <c r="BU846" s="66"/>
      <c r="BW846" s="23" t="s">
        <v>98</v>
      </c>
      <c r="BX846" s="23" t="str">
        <f t="shared" si="68"/>
        <v>febrero</v>
      </c>
      <c r="BY846" s="23" t="s">
        <v>113</v>
      </c>
      <c r="BZ846" s="23" t="s">
        <v>113</v>
      </c>
      <c r="CA846" s="23" t="s">
        <v>113</v>
      </c>
      <c r="CB846" t="s">
        <v>117</v>
      </c>
      <c r="CC846" t="s">
        <v>118</v>
      </c>
    </row>
    <row r="847" spans="1:81" x14ac:dyDescent="0.25">
      <c r="A847" s="23">
        <v>2024</v>
      </c>
      <c r="B847" s="25">
        <v>808</v>
      </c>
      <c r="C847" s="23" t="s">
        <v>87</v>
      </c>
      <c r="D847" t="s">
        <v>88</v>
      </c>
      <c r="E847" t="s">
        <v>89</v>
      </c>
      <c r="F847" t="s">
        <v>90</v>
      </c>
      <c r="G847" t="s">
        <v>91</v>
      </c>
      <c r="H847" s="23" t="s">
        <v>92</v>
      </c>
      <c r="I847" s="23" t="s">
        <v>119</v>
      </c>
      <c r="J847" t="s">
        <v>5896</v>
      </c>
      <c r="K847" s="23" t="s">
        <v>95</v>
      </c>
      <c r="L847" s="20" t="s">
        <v>2433</v>
      </c>
      <c r="M847" s="28" t="s">
        <v>5897</v>
      </c>
      <c r="N847" s="23"/>
      <c r="O847" s="23" t="s">
        <v>98</v>
      </c>
      <c r="P847" s="20" t="s">
        <v>460</v>
      </c>
      <c r="Q847" s="20" t="s">
        <v>460</v>
      </c>
      <c r="R847" t="s">
        <v>5898</v>
      </c>
      <c r="S847" t="s">
        <v>5899</v>
      </c>
      <c r="T847" t="s">
        <v>5758</v>
      </c>
      <c r="U847" s="29">
        <v>75000000</v>
      </c>
      <c r="V847" s="29">
        <v>75000000</v>
      </c>
      <c r="W847" s="60">
        <v>7500000</v>
      </c>
      <c r="X847" s="60">
        <v>0</v>
      </c>
      <c r="Y847" s="23" t="s">
        <v>104</v>
      </c>
      <c r="Z847" t="s">
        <v>98</v>
      </c>
      <c r="AA847" t="s">
        <v>105</v>
      </c>
      <c r="AB847" s="30">
        <f>+Tabla3[[#This Row],[VALOR DEL CONTRATO
(EN NUMEROS)]]-Tabla3[[#This Row],[VALOR RECURSOS (MADS/FONAM)]]</f>
        <v>0</v>
      </c>
      <c r="AC847" s="30"/>
      <c r="AD847" s="30"/>
      <c r="AE847" s="24">
        <v>5124</v>
      </c>
      <c r="AF847" s="61">
        <v>45294</v>
      </c>
      <c r="AG847">
        <v>132324</v>
      </c>
      <c r="AH847" s="53">
        <v>45352</v>
      </c>
      <c r="AI847" s="32" t="s">
        <v>106</v>
      </c>
      <c r="AJ847" t="s">
        <v>1304</v>
      </c>
      <c r="AK847" s="33"/>
      <c r="AL847" t="s">
        <v>98</v>
      </c>
      <c r="AM847" s="26">
        <v>45350</v>
      </c>
      <c r="AN847" s="23" t="s">
        <v>108</v>
      </c>
      <c r="AO847" s="23" t="s">
        <v>108</v>
      </c>
      <c r="AP847" t="s">
        <v>109</v>
      </c>
      <c r="AQ847" t="s">
        <v>465</v>
      </c>
      <c r="AR847" t="s">
        <v>466</v>
      </c>
      <c r="AS847" t="s">
        <v>467</v>
      </c>
      <c r="AT847" s="23">
        <v>80111600</v>
      </c>
      <c r="AU847" t="s">
        <v>5900</v>
      </c>
      <c r="AV847" s="23" t="s">
        <v>113</v>
      </c>
      <c r="AW847" s="20" t="s">
        <v>114</v>
      </c>
      <c r="AX847" s="53">
        <v>45351</v>
      </c>
      <c r="AY847" s="23" t="s">
        <v>115</v>
      </c>
      <c r="AZ847" s="53">
        <v>45351</v>
      </c>
      <c r="BA847" s="26">
        <v>45352</v>
      </c>
      <c r="BB847" s="62">
        <v>45656</v>
      </c>
      <c r="BC847" s="35">
        <f>+Tabla3[[#This Row],[FECHA TERMINACION
(INICIAL)]]-Tabla3[[#This Row],[FECHA INICIO]]</f>
        <v>304</v>
      </c>
      <c r="BD847" s="65">
        <f>+Tabla3[[#This Row],[PLAZO DE EJECUCIÓN EN DÍAS (INICIAL)]]/30</f>
        <v>10.133333333333333</v>
      </c>
      <c r="BE847" t="s">
        <v>4654</v>
      </c>
      <c r="BF847" s="29">
        <f>+[1]BD_2!E855</f>
        <v>0</v>
      </c>
      <c r="BG847" s="29">
        <f>[1]BD_2!BA855</f>
        <v>0</v>
      </c>
      <c r="BH847" s="23">
        <f>[1]BD_2!CF855</f>
        <v>0</v>
      </c>
      <c r="BI847" s="23">
        <f>+COUNTIF(Tabla3[[#This Row],[VALOR REDUCIDO]:[TOTAL TIEMPO PRORROGADO EN DÍAS
]],"&lt;&gt;0")</f>
        <v>0</v>
      </c>
      <c r="BJ847" s="23" t="str">
        <f>+[1]BD_2!CG855</f>
        <v>2 NO</v>
      </c>
      <c r="BK847" s="26" t="str">
        <f>[1]BD_2!CL855</f>
        <v>2 NO</v>
      </c>
      <c r="BL847" s="23" t="s">
        <v>98</v>
      </c>
      <c r="BM847">
        <f t="shared" si="69"/>
        <v>304</v>
      </c>
      <c r="BN847" s="36">
        <f t="shared" si="70"/>
        <v>45352</v>
      </c>
      <c r="BO847" s="36">
        <f t="shared" si="71"/>
        <v>45656</v>
      </c>
      <c r="BP847" s="37" t="e">
        <f>IF(((#REF!-$BN847)/($BO847-$BN847))&gt;=100%,100%,((#REF!-$BN847)/($BO847-$BN847)))</f>
        <v>#REF!</v>
      </c>
      <c r="BQ847" s="29">
        <f t="shared" si="67"/>
        <v>75000000</v>
      </c>
      <c r="BR847" s="23" t="e">
        <f>+IF(BK847="1 SI","FINALIZADO",IF($BO847&lt;=#REF!,"FINALIZADO","EJECUCIÓN"))</f>
        <v>#REF!</v>
      </c>
      <c r="BS847" s="23">
        <v>75000000</v>
      </c>
      <c r="BT847" s="23">
        <f>+Tabla3[[#This Row],[VALOR TOTAL DE CONTRATO (ANTES DE LIQUIDACIÓN - LIBERACIÓN DE SALDOS)]]-Tabla3[[#This Row],[RECURSO TOTALES DESEMBOLSADOS]]</f>
        <v>0</v>
      </c>
      <c r="BU847" s="66"/>
      <c r="BW847" s="23" t="s">
        <v>98</v>
      </c>
      <c r="BX847" s="23" t="str">
        <f t="shared" si="68"/>
        <v>febrero</v>
      </c>
      <c r="BY847" s="23" t="s">
        <v>113</v>
      </c>
      <c r="BZ847" s="23" t="s">
        <v>113</v>
      </c>
      <c r="CA847" s="23" t="s">
        <v>113</v>
      </c>
      <c r="CB847" t="s">
        <v>117</v>
      </c>
      <c r="CC847" t="s">
        <v>118</v>
      </c>
    </row>
    <row r="848" spans="1:81" x14ac:dyDescent="0.25">
      <c r="A848" s="23">
        <v>2024</v>
      </c>
      <c r="B848" s="25">
        <v>809</v>
      </c>
      <c r="C848" s="23" t="s">
        <v>87</v>
      </c>
      <c r="D848" t="s">
        <v>88</v>
      </c>
      <c r="E848" t="s">
        <v>89</v>
      </c>
      <c r="F848" t="s">
        <v>90</v>
      </c>
      <c r="G848" t="s">
        <v>91</v>
      </c>
      <c r="H848" s="23" t="s">
        <v>92</v>
      </c>
      <c r="I848" s="23" t="s">
        <v>93</v>
      </c>
      <c r="J848" t="s">
        <v>5901</v>
      </c>
      <c r="K848" s="23" t="s">
        <v>95</v>
      </c>
      <c r="L848" s="59" t="s">
        <v>5902</v>
      </c>
      <c r="M848" s="28" t="s">
        <v>5903</v>
      </c>
      <c r="N848" s="23"/>
      <c r="O848" s="23" t="s">
        <v>98</v>
      </c>
      <c r="P848" s="20" t="s">
        <v>1263</v>
      </c>
      <c r="Q848" s="20" t="s">
        <v>100</v>
      </c>
      <c r="R848" t="s">
        <v>5904</v>
      </c>
      <c r="S848" t="s">
        <v>5870</v>
      </c>
      <c r="T848" t="s">
        <v>5905</v>
      </c>
      <c r="U848" s="29">
        <v>43950000</v>
      </c>
      <c r="V848" s="29">
        <v>43950000</v>
      </c>
      <c r="W848" s="60">
        <v>4500000</v>
      </c>
      <c r="X848" s="60">
        <v>0</v>
      </c>
      <c r="Y848" s="23" t="s">
        <v>104</v>
      </c>
      <c r="Z848" t="s">
        <v>98</v>
      </c>
      <c r="AA848" t="s">
        <v>105</v>
      </c>
      <c r="AB848" s="30">
        <f>+Tabla3[[#This Row],[VALOR DEL CONTRATO
(EN NUMEROS)]]-Tabla3[[#This Row],[VALOR RECURSOS (MADS/FONAM)]]</f>
        <v>0</v>
      </c>
      <c r="AC848" s="30"/>
      <c r="AD848" s="30"/>
      <c r="AE848" s="24">
        <v>2424</v>
      </c>
      <c r="AF848" s="61">
        <v>45294</v>
      </c>
      <c r="AG848">
        <v>147724</v>
      </c>
      <c r="AH848" s="53">
        <v>45359</v>
      </c>
      <c r="AI848" s="32" t="s">
        <v>106</v>
      </c>
      <c r="AJ848" t="s">
        <v>656</v>
      </c>
      <c r="AK848" s="33"/>
      <c r="AL848" t="s">
        <v>98</v>
      </c>
      <c r="AM848" s="53">
        <v>45359</v>
      </c>
      <c r="AN848" s="23" t="s">
        <v>108</v>
      </c>
      <c r="AO848" s="23" t="s">
        <v>108</v>
      </c>
      <c r="AP848" t="s">
        <v>109</v>
      </c>
      <c r="AQ848" t="s">
        <v>657</v>
      </c>
      <c r="AR848" t="s">
        <v>658</v>
      </c>
      <c r="AS848" t="s">
        <v>100</v>
      </c>
      <c r="AT848" s="23">
        <v>80111600</v>
      </c>
      <c r="AU848" t="s">
        <v>5906</v>
      </c>
      <c r="AV848" s="23" t="s">
        <v>113</v>
      </c>
      <c r="AW848" s="20" t="s">
        <v>114</v>
      </c>
      <c r="AX848" s="53">
        <v>45359</v>
      </c>
      <c r="AY848" s="23" t="s">
        <v>115</v>
      </c>
      <c r="AZ848" s="53">
        <v>45359</v>
      </c>
      <c r="BA848" s="53">
        <v>45359</v>
      </c>
      <c r="BB848" s="62">
        <v>45656</v>
      </c>
      <c r="BC848" s="35">
        <f>+Tabla3[[#This Row],[FECHA TERMINACION
(INICIAL)]]-Tabla3[[#This Row],[FECHA INICIO]]</f>
        <v>297</v>
      </c>
      <c r="BD848" s="65">
        <f>+Tabla3[[#This Row],[PLAZO DE EJECUCIÓN EN DÍAS (INICIAL)]]/30</f>
        <v>9.9</v>
      </c>
      <c r="BE848" t="s">
        <v>5907</v>
      </c>
      <c r="BF848" s="29">
        <f>+[1]BD_2!E856</f>
        <v>0</v>
      </c>
      <c r="BG848" s="29">
        <f>[1]BD_2!BA856</f>
        <v>0</v>
      </c>
      <c r="BH848" s="23">
        <f>[1]BD_2!CF856</f>
        <v>0</v>
      </c>
      <c r="BI848" s="23">
        <f>+COUNTIF(Tabla3[[#This Row],[VALOR REDUCIDO]:[TOTAL TIEMPO PRORROGADO EN DÍAS
]],"&lt;&gt;0")</f>
        <v>0</v>
      </c>
      <c r="BJ848" s="23" t="str">
        <f>+[1]BD_2!CG856</f>
        <v>2 NO</v>
      </c>
      <c r="BK848" s="26" t="str">
        <f>[1]BD_2!CL856</f>
        <v>2 NO</v>
      </c>
      <c r="BL848" s="23" t="s">
        <v>98</v>
      </c>
      <c r="BM848">
        <f t="shared" si="69"/>
        <v>297</v>
      </c>
      <c r="BN848" s="36">
        <f t="shared" si="70"/>
        <v>45359</v>
      </c>
      <c r="BO848" s="36">
        <f t="shared" si="71"/>
        <v>45656</v>
      </c>
      <c r="BP848" s="37" t="e">
        <f>IF(((#REF!-$BN848)/($BO848-$BN848))&gt;=100%,100%,((#REF!-$BN848)/($BO848-$BN848)))</f>
        <v>#REF!</v>
      </c>
      <c r="BQ848" s="29">
        <f t="shared" si="67"/>
        <v>43950000</v>
      </c>
      <c r="BR848" s="23" t="e">
        <f>+IF(BK848="1 SI","FINALIZADO",IF($BO848&lt;=#REF!,"FINALIZADO","EJECUCIÓN"))</f>
        <v>#REF!</v>
      </c>
      <c r="BS848" s="23">
        <v>43950000</v>
      </c>
      <c r="BT848" s="23">
        <f>+Tabla3[[#This Row],[VALOR TOTAL DE CONTRATO (ANTES DE LIQUIDACIÓN - LIBERACIÓN DE SALDOS)]]-Tabla3[[#This Row],[RECURSO TOTALES DESEMBOLSADOS]]</f>
        <v>0</v>
      </c>
      <c r="BU848" s="66"/>
      <c r="BW848" s="23" t="s">
        <v>98</v>
      </c>
      <c r="BX848" s="23" t="str">
        <f t="shared" si="68"/>
        <v>marzo</v>
      </c>
      <c r="BY848" s="23" t="s">
        <v>113</v>
      </c>
      <c r="BZ848" s="23" t="s">
        <v>113</v>
      </c>
      <c r="CA848" s="23" t="s">
        <v>113</v>
      </c>
      <c r="CB848" t="s">
        <v>117</v>
      </c>
      <c r="CC848" t="s">
        <v>118</v>
      </c>
    </row>
    <row r="849" spans="1:81" x14ac:dyDescent="0.25">
      <c r="A849" s="23">
        <v>2024</v>
      </c>
      <c r="B849" s="25">
        <v>810</v>
      </c>
      <c r="C849" s="23" t="s">
        <v>87</v>
      </c>
      <c r="D849" t="s">
        <v>88</v>
      </c>
      <c r="E849" t="s">
        <v>89</v>
      </c>
      <c r="F849" t="s">
        <v>90</v>
      </c>
      <c r="G849" t="s">
        <v>91</v>
      </c>
      <c r="H849" s="23" t="s">
        <v>92</v>
      </c>
      <c r="I849" s="23" t="s">
        <v>119</v>
      </c>
      <c r="J849" t="s">
        <v>5908</v>
      </c>
      <c r="K849" s="23" t="s">
        <v>95</v>
      </c>
      <c r="L849" s="20" t="s">
        <v>358</v>
      </c>
      <c r="M849" s="28" t="s">
        <v>5909</v>
      </c>
      <c r="N849" s="23"/>
      <c r="O849" s="23" t="s">
        <v>98</v>
      </c>
      <c r="P849" s="20" t="s">
        <v>1514</v>
      </c>
      <c r="Q849" s="20" t="s">
        <v>1514</v>
      </c>
      <c r="R849" t="s">
        <v>5910</v>
      </c>
      <c r="S849" t="s">
        <v>5911</v>
      </c>
      <c r="T849" t="s">
        <v>5557</v>
      </c>
      <c r="U849" s="29">
        <v>85000000</v>
      </c>
      <c r="V849" s="29">
        <v>85000000</v>
      </c>
      <c r="W849" s="60">
        <v>8500000</v>
      </c>
      <c r="X849" s="60">
        <v>0</v>
      </c>
      <c r="Y849" s="23" t="s">
        <v>104</v>
      </c>
      <c r="Z849" t="s">
        <v>98</v>
      </c>
      <c r="AA849" t="s">
        <v>105</v>
      </c>
      <c r="AB849" s="30">
        <f>+Tabla3[[#This Row],[VALOR DEL CONTRATO
(EN NUMEROS)]]-Tabla3[[#This Row],[VALOR RECURSOS (MADS/FONAM)]]</f>
        <v>0</v>
      </c>
      <c r="AC849" s="30"/>
      <c r="AD849" s="30"/>
      <c r="AE849" s="24">
        <v>9024</v>
      </c>
      <c r="AF849" s="61">
        <v>45300</v>
      </c>
      <c r="AG849">
        <v>142024</v>
      </c>
      <c r="AH849" s="53">
        <v>45357</v>
      </c>
      <c r="AI849" s="32" t="s">
        <v>106</v>
      </c>
      <c r="AK849" s="33"/>
      <c r="AL849" t="s">
        <v>98</v>
      </c>
      <c r="AM849" s="53">
        <v>45355</v>
      </c>
      <c r="AN849" s="23" t="s">
        <v>108</v>
      </c>
      <c r="AO849" s="23" t="s">
        <v>108</v>
      </c>
      <c r="AP849" t="s">
        <v>109</v>
      </c>
      <c r="AQ849" t="s">
        <v>4517</v>
      </c>
      <c r="AR849" t="s">
        <v>4518</v>
      </c>
      <c r="AS849" t="s">
        <v>1514</v>
      </c>
      <c r="AT849" s="23">
        <v>80111600</v>
      </c>
      <c r="AU849" t="s">
        <v>5912</v>
      </c>
      <c r="AV849" s="23" t="s">
        <v>113</v>
      </c>
      <c r="AW849" s="20" t="s">
        <v>114</v>
      </c>
      <c r="AX849" s="53">
        <v>45356</v>
      </c>
      <c r="AY849" s="23" t="s">
        <v>115</v>
      </c>
      <c r="AZ849" s="53">
        <v>45356</v>
      </c>
      <c r="BA849" s="26">
        <v>45357</v>
      </c>
      <c r="BB849" s="62">
        <v>45657</v>
      </c>
      <c r="BC849" s="35">
        <f>+Tabla3[[#This Row],[FECHA TERMINACION
(INICIAL)]]-Tabla3[[#This Row],[FECHA INICIO]]</f>
        <v>300</v>
      </c>
      <c r="BD849" s="65">
        <f>+Tabla3[[#This Row],[PLAZO DE EJECUCIÓN EN DÍAS (INICIAL)]]/30</f>
        <v>10</v>
      </c>
      <c r="BE849" t="s">
        <v>5274</v>
      </c>
      <c r="BF849" s="29">
        <f>+[1]BD_2!E857</f>
        <v>1416667</v>
      </c>
      <c r="BG849" s="29">
        <f>[1]BD_2!BA857</f>
        <v>0</v>
      </c>
      <c r="BH849" s="23">
        <f>[1]BD_2!CF857</f>
        <v>0</v>
      </c>
      <c r="BI849" s="23">
        <f>+COUNTIF(Tabla3[[#This Row],[VALOR REDUCIDO]:[TOTAL TIEMPO PRORROGADO EN DÍAS
]],"&lt;&gt;0")</f>
        <v>1</v>
      </c>
      <c r="BJ849" s="23" t="str">
        <f>+[1]BD_2!CG857</f>
        <v>2 NO</v>
      </c>
      <c r="BK849" s="26" t="str">
        <f>[1]BD_2!CL857</f>
        <v>2 NO</v>
      </c>
      <c r="BL849" s="23" t="s">
        <v>98</v>
      </c>
      <c r="BM849">
        <f t="shared" si="69"/>
        <v>300</v>
      </c>
      <c r="BN849" s="36">
        <f t="shared" si="70"/>
        <v>45357</v>
      </c>
      <c r="BO849" s="36">
        <f t="shared" si="71"/>
        <v>45657</v>
      </c>
      <c r="BP849" s="37" t="e">
        <f>IF(((#REF!-$BN849)/($BO849-$BN849))&gt;=100%,100%,((#REF!-$BN849)/($BO849-$BN849)))</f>
        <v>#REF!</v>
      </c>
      <c r="BQ849" s="29">
        <f t="shared" si="67"/>
        <v>83583333</v>
      </c>
      <c r="BR849" s="23" t="e">
        <f>+IF(BK849="1 SI","FINALIZADO",IF($BO849&lt;=#REF!,"FINALIZADO","EJECUCIÓN"))</f>
        <v>#REF!</v>
      </c>
      <c r="BS849" s="23">
        <v>83583333</v>
      </c>
      <c r="BT849" s="23">
        <f>+Tabla3[[#This Row],[VALOR TOTAL DE CONTRATO (ANTES DE LIQUIDACIÓN - LIBERACIÓN DE SALDOS)]]-Tabla3[[#This Row],[RECURSO TOTALES DESEMBOLSADOS]]</f>
        <v>0</v>
      </c>
      <c r="BU849" s="66"/>
      <c r="BW849" s="23" t="s">
        <v>98</v>
      </c>
      <c r="BX849" s="23" t="str">
        <f t="shared" si="68"/>
        <v>marzo</v>
      </c>
      <c r="BY849" s="23" t="s">
        <v>113</v>
      </c>
      <c r="BZ849" s="23" t="s">
        <v>113</v>
      </c>
      <c r="CA849" s="23" t="s">
        <v>113</v>
      </c>
      <c r="CB849" t="s">
        <v>117</v>
      </c>
      <c r="CC849" t="s">
        <v>118</v>
      </c>
    </row>
    <row r="850" spans="1:81" x14ac:dyDescent="0.25">
      <c r="A850" s="23">
        <v>2024</v>
      </c>
      <c r="B850" s="25">
        <v>811</v>
      </c>
      <c r="C850" s="23" t="s">
        <v>87</v>
      </c>
      <c r="D850" t="s">
        <v>88</v>
      </c>
      <c r="E850" t="s">
        <v>89</v>
      </c>
      <c r="F850" t="s">
        <v>90</v>
      </c>
      <c r="G850" t="s">
        <v>91</v>
      </c>
      <c r="H850" s="23" t="s">
        <v>92</v>
      </c>
      <c r="I850" s="23" t="s">
        <v>93</v>
      </c>
      <c r="J850" t="s">
        <v>5913</v>
      </c>
      <c r="K850" s="23" t="s">
        <v>95</v>
      </c>
      <c r="L850" s="20" t="s">
        <v>1824</v>
      </c>
      <c r="M850" s="28" t="s">
        <v>5914</v>
      </c>
      <c r="N850" s="23"/>
      <c r="O850" s="23" t="s">
        <v>98</v>
      </c>
      <c r="P850" s="20" t="s">
        <v>1514</v>
      </c>
      <c r="Q850" s="20" t="s">
        <v>1514</v>
      </c>
      <c r="R850" t="s">
        <v>5915</v>
      </c>
      <c r="S850" t="s">
        <v>5916</v>
      </c>
      <c r="T850" t="s">
        <v>5917</v>
      </c>
      <c r="U850" s="29">
        <v>31513333</v>
      </c>
      <c r="V850" s="29">
        <v>31513333</v>
      </c>
      <c r="W850" s="60">
        <v>3260000</v>
      </c>
      <c r="X850" s="60">
        <v>0</v>
      </c>
      <c r="Y850" s="23" t="s">
        <v>104</v>
      </c>
      <c r="Z850" t="s">
        <v>98</v>
      </c>
      <c r="AA850" t="s">
        <v>105</v>
      </c>
      <c r="AB850" s="30">
        <f>+Tabla3[[#This Row],[VALOR DEL CONTRATO
(EN NUMEROS)]]-Tabla3[[#This Row],[VALOR RECURSOS (MADS/FONAM)]]</f>
        <v>0</v>
      </c>
      <c r="AC850" s="30"/>
      <c r="AD850" s="30"/>
      <c r="AE850" s="24">
        <v>9024</v>
      </c>
      <c r="AF850" s="61">
        <v>45300</v>
      </c>
      <c r="AG850">
        <v>156824</v>
      </c>
      <c r="AH850" s="53">
        <v>45364</v>
      </c>
      <c r="AI850" s="32" t="s">
        <v>106</v>
      </c>
      <c r="AK850" s="33"/>
      <c r="AL850" t="s">
        <v>98</v>
      </c>
      <c r="AM850" s="53">
        <v>45363</v>
      </c>
      <c r="AN850" s="23" t="s">
        <v>108</v>
      </c>
      <c r="AO850" s="23" t="s">
        <v>108</v>
      </c>
      <c r="AP850" t="s">
        <v>109</v>
      </c>
      <c r="AQ850" t="s">
        <v>1730</v>
      </c>
      <c r="AR850" t="s">
        <v>1731</v>
      </c>
      <c r="AS850" t="s">
        <v>1514</v>
      </c>
      <c r="AT850" s="23">
        <v>80111600</v>
      </c>
      <c r="AU850" s="20" t="s">
        <v>5918</v>
      </c>
      <c r="AV850" s="23" t="s">
        <v>113</v>
      </c>
      <c r="AW850" s="20" t="s">
        <v>114</v>
      </c>
      <c r="AX850" s="53">
        <v>45362</v>
      </c>
      <c r="AY850" s="23" t="s">
        <v>115</v>
      </c>
      <c r="AZ850" s="53">
        <v>45362</v>
      </c>
      <c r="BA850" s="26">
        <v>45364</v>
      </c>
      <c r="BB850" s="62">
        <v>45657</v>
      </c>
      <c r="BC850" s="35">
        <f>+Tabla3[[#This Row],[FECHA TERMINACION
(INICIAL)]]-Tabla3[[#This Row],[FECHA INICIO]]</f>
        <v>293</v>
      </c>
      <c r="BD850" s="65">
        <f>+Tabla3[[#This Row],[PLAZO DE EJECUCIÓN EN DÍAS (INICIAL)]]/30</f>
        <v>9.7666666666666675</v>
      </c>
      <c r="BE850" t="s">
        <v>5919</v>
      </c>
      <c r="BF850" s="29">
        <f>+[1]BD_2!E858</f>
        <v>217333</v>
      </c>
      <c r="BG850" s="29">
        <f>[1]BD_2!BA858</f>
        <v>0</v>
      </c>
      <c r="BH850" s="23">
        <f>[1]BD_2!CF858</f>
        <v>0</v>
      </c>
      <c r="BI850" s="23">
        <f>+COUNTIF(Tabla3[[#This Row],[VALOR REDUCIDO]:[TOTAL TIEMPO PRORROGADO EN DÍAS
]],"&lt;&gt;0")</f>
        <v>1</v>
      </c>
      <c r="BJ850" s="23" t="str">
        <f>+[1]BD_2!CG858</f>
        <v>2 NO</v>
      </c>
      <c r="BK850" s="26" t="str">
        <f>[1]BD_2!CL858</f>
        <v>2 NO</v>
      </c>
      <c r="BL850" s="23" t="s">
        <v>98</v>
      </c>
      <c r="BM850">
        <f t="shared" si="69"/>
        <v>293</v>
      </c>
      <c r="BN850" s="36">
        <f t="shared" si="70"/>
        <v>45364</v>
      </c>
      <c r="BO850" s="36">
        <f t="shared" si="71"/>
        <v>45657</v>
      </c>
      <c r="BP850" s="37" t="e">
        <f>IF(((#REF!-$BN850)/($BO850-$BN850))&gt;=100%,100%,((#REF!-$BN850)/($BO850-$BN850)))</f>
        <v>#REF!</v>
      </c>
      <c r="BQ850" s="29">
        <f t="shared" si="67"/>
        <v>31296000</v>
      </c>
      <c r="BR850" s="23" t="e">
        <f>+IF(BK850="1 SI","FINALIZADO",IF($BO850&lt;=#REF!,"FINALIZADO","EJECUCIÓN"))</f>
        <v>#REF!</v>
      </c>
      <c r="BS850" s="23">
        <v>31296000</v>
      </c>
      <c r="BT850" s="23">
        <f>+Tabla3[[#This Row],[VALOR TOTAL DE CONTRATO (ANTES DE LIQUIDACIÓN - LIBERACIÓN DE SALDOS)]]-Tabla3[[#This Row],[RECURSO TOTALES DESEMBOLSADOS]]</f>
        <v>0</v>
      </c>
      <c r="BU850" s="66"/>
      <c r="BW850" s="23" t="s">
        <v>98</v>
      </c>
      <c r="BX850" s="23" t="str">
        <f t="shared" si="68"/>
        <v>marzo</v>
      </c>
      <c r="BY850" s="23" t="s">
        <v>113</v>
      </c>
      <c r="BZ850" s="23" t="s">
        <v>113</v>
      </c>
      <c r="CA850" s="23" t="s">
        <v>113</v>
      </c>
      <c r="CB850" t="s">
        <v>117</v>
      </c>
      <c r="CC850" t="s">
        <v>118</v>
      </c>
    </row>
    <row r="851" spans="1:81" x14ac:dyDescent="0.25">
      <c r="A851" s="23">
        <v>2024</v>
      </c>
      <c r="B851" s="25">
        <v>812</v>
      </c>
      <c r="C851" s="23" t="s">
        <v>87</v>
      </c>
      <c r="D851" t="s">
        <v>88</v>
      </c>
      <c r="E851" t="s">
        <v>89</v>
      </c>
      <c r="F851" t="s">
        <v>90</v>
      </c>
      <c r="G851" t="s">
        <v>91</v>
      </c>
      <c r="H851" s="23" t="s">
        <v>92</v>
      </c>
      <c r="I851" s="23" t="s">
        <v>119</v>
      </c>
      <c r="J851" t="s">
        <v>5920</v>
      </c>
      <c r="K851" s="23" t="s">
        <v>95</v>
      </c>
      <c r="L851" s="20" t="s">
        <v>2203</v>
      </c>
      <c r="M851" s="28" t="s">
        <v>5921</v>
      </c>
      <c r="N851" s="23"/>
      <c r="O851" s="23" t="s">
        <v>98</v>
      </c>
      <c r="P851" s="20" t="s">
        <v>1514</v>
      </c>
      <c r="Q851" s="20" t="s">
        <v>1514</v>
      </c>
      <c r="R851" t="s">
        <v>5922</v>
      </c>
      <c r="S851" t="s">
        <v>5923</v>
      </c>
      <c r="T851" t="s">
        <v>5924</v>
      </c>
      <c r="U851" s="29">
        <v>83669333</v>
      </c>
      <c r="V851" s="29">
        <v>83669333</v>
      </c>
      <c r="W851" s="60">
        <v>8480000</v>
      </c>
      <c r="X851" s="60">
        <v>0</v>
      </c>
      <c r="Y851" s="23" t="s">
        <v>104</v>
      </c>
      <c r="Z851" t="s">
        <v>98</v>
      </c>
      <c r="AA851" t="s">
        <v>105</v>
      </c>
      <c r="AB851" s="30">
        <f>+Tabla3[[#This Row],[VALOR DEL CONTRATO
(EN NUMEROS)]]-Tabla3[[#This Row],[VALOR RECURSOS (MADS/FONAM)]]</f>
        <v>0</v>
      </c>
      <c r="AC851" s="30"/>
      <c r="AD851" s="30"/>
      <c r="AE851" s="24">
        <v>9024</v>
      </c>
      <c r="AF851" s="61">
        <v>45331</v>
      </c>
      <c r="AG851">
        <v>149924</v>
      </c>
      <c r="AH851" s="53">
        <v>45362</v>
      </c>
      <c r="AI851" s="32" t="s">
        <v>106</v>
      </c>
      <c r="AK851" s="33"/>
      <c r="AL851" t="s">
        <v>98</v>
      </c>
      <c r="AM851" s="53">
        <v>45356</v>
      </c>
      <c r="AN851" s="23" t="s">
        <v>108</v>
      </c>
      <c r="AO851" s="23" t="s">
        <v>108</v>
      </c>
      <c r="AP851" t="s">
        <v>109</v>
      </c>
      <c r="AQ851" t="s">
        <v>2333</v>
      </c>
      <c r="AR851" t="s">
        <v>2334</v>
      </c>
      <c r="AS851" t="s">
        <v>1514</v>
      </c>
      <c r="AT851" s="23">
        <v>80111600</v>
      </c>
      <c r="AU851" s="41" t="s">
        <v>5925</v>
      </c>
      <c r="AV851" s="23" t="s">
        <v>113</v>
      </c>
      <c r="AW851" s="20" t="s">
        <v>114</v>
      </c>
      <c r="AX851" s="53">
        <v>45358</v>
      </c>
      <c r="AY851" s="23" t="s">
        <v>115</v>
      </c>
      <c r="AZ851" s="53">
        <v>45358</v>
      </c>
      <c r="BA851" s="26">
        <v>45362</v>
      </c>
      <c r="BB851" s="62">
        <v>45657</v>
      </c>
      <c r="BC851" s="35">
        <f>+Tabla3[[#This Row],[FECHA TERMINACION
(INICIAL)]]-Tabla3[[#This Row],[FECHA INICIO]]</f>
        <v>295</v>
      </c>
      <c r="BD851" s="65">
        <f>+Tabla3[[#This Row],[PLAZO DE EJECUCIÓN EN DÍAS (INICIAL)]]/30</f>
        <v>9.8333333333333339</v>
      </c>
      <c r="BE851" t="s">
        <v>5926</v>
      </c>
      <c r="BF851" s="29">
        <f>+[1]BD_2!E859</f>
        <v>1696000</v>
      </c>
      <c r="BG851" s="29">
        <f>[1]BD_2!BA859</f>
        <v>0</v>
      </c>
      <c r="BH851" s="23">
        <f>[1]BD_2!CF859</f>
        <v>0</v>
      </c>
      <c r="BI851" s="23">
        <f>+COUNTIF(Tabla3[[#This Row],[VALOR REDUCIDO]:[TOTAL TIEMPO PRORROGADO EN DÍAS
]],"&lt;&gt;0")</f>
        <v>1</v>
      </c>
      <c r="BJ851" s="23" t="str">
        <f>+[1]BD_2!CG859</f>
        <v>2 NO</v>
      </c>
      <c r="BK851" s="26" t="str">
        <f>[1]BD_2!CL859</f>
        <v>2 NO</v>
      </c>
      <c r="BL851" s="23" t="s">
        <v>98</v>
      </c>
      <c r="BM851">
        <f t="shared" si="69"/>
        <v>295</v>
      </c>
      <c r="BN851" s="36">
        <f t="shared" si="70"/>
        <v>45362</v>
      </c>
      <c r="BO851" s="36">
        <f t="shared" si="71"/>
        <v>45657</v>
      </c>
      <c r="BP851" s="37" t="e">
        <f>IF(((#REF!-$BN851)/($BO851-$BN851))&gt;=100%,100%,((#REF!-$BN851)/($BO851-$BN851)))</f>
        <v>#REF!</v>
      </c>
      <c r="BQ851" s="29">
        <f t="shared" si="67"/>
        <v>81973333</v>
      </c>
      <c r="BR851" s="23" t="e">
        <f>+IF(BK851="1 SI","FINALIZADO",IF($BO851&lt;=#REF!,"FINALIZADO","EJECUCIÓN"))</f>
        <v>#REF!</v>
      </c>
      <c r="BS851" s="23">
        <v>81973333</v>
      </c>
      <c r="BT851" s="23">
        <f>+Tabla3[[#This Row],[VALOR TOTAL DE CONTRATO (ANTES DE LIQUIDACIÓN - LIBERACIÓN DE SALDOS)]]-Tabla3[[#This Row],[RECURSO TOTALES DESEMBOLSADOS]]</f>
        <v>0</v>
      </c>
      <c r="BU851" s="66"/>
      <c r="BW851" s="23" t="s">
        <v>98</v>
      </c>
      <c r="BX851" s="23" t="str">
        <f t="shared" si="68"/>
        <v>marzo</v>
      </c>
      <c r="BY851" s="23" t="s">
        <v>113</v>
      </c>
      <c r="BZ851" s="23" t="s">
        <v>113</v>
      </c>
      <c r="CA851" s="23" t="s">
        <v>113</v>
      </c>
      <c r="CB851" t="s">
        <v>117</v>
      </c>
      <c r="CC851" t="s">
        <v>118</v>
      </c>
    </row>
    <row r="852" spans="1:81" x14ac:dyDescent="0.25">
      <c r="A852" s="23">
        <v>2024</v>
      </c>
      <c r="B852" s="25">
        <v>813</v>
      </c>
      <c r="C852" s="23" t="s">
        <v>87</v>
      </c>
      <c r="D852" t="s">
        <v>88</v>
      </c>
      <c r="E852" t="s">
        <v>89</v>
      </c>
      <c r="F852" t="s">
        <v>90</v>
      </c>
      <c r="G852" t="s">
        <v>91</v>
      </c>
      <c r="H852" s="23" t="s">
        <v>92</v>
      </c>
      <c r="I852" s="23" t="s">
        <v>119</v>
      </c>
      <c r="J852" t="s">
        <v>5927</v>
      </c>
      <c r="K852" s="23" t="s">
        <v>95</v>
      </c>
      <c r="L852" s="20" t="s">
        <v>2096</v>
      </c>
      <c r="M852" s="28" t="s">
        <v>5928</v>
      </c>
      <c r="N852" s="23"/>
      <c r="O852" s="23" t="s">
        <v>98</v>
      </c>
      <c r="P852" s="20" t="s">
        <v>1514</v>
      </c>
      <c r="Q852" s="20" t="s">
        <v>1514</v>
      </c>
      <c r="R852" t="s">
        <v>5929</v>
      </c>
      <c r="S852" t="s">
        <v>5930</v>
      </c>
      <c r="T852" t="s">
        <v>5931</v>
      </c>
      <c r="U852" s="29">
        <v>84000000</v>
      </c>
      <c r="V852" s="29">
        <v>84000000</v>
      </c>
      <c r="W852" s="60">
        <v>8400000</v>
      </c>
      <c r="X852" s="60">
        <v>0</v>
      </c>
      <c r="Y852" s="23" t="s">
        <v>104</v>
      </c>
      <c r="Z852" t="s">
        <v>98</v>
      </c>
      <c r="AA852" t="s">
        <v>105</v>
      </c>
      <c r="AB852" s="30">
        <f>+Tabla3[[#This Row],[VALOR DEL CONTRATO
(EN NUMEROS)]]-Tabla3[[#This Row],[VALOR RECURSOS (MADS/FONAM)]]</f>
        <v>0</v>
      </c>
      <c r="AC852" s="30"/>
      <c r="AD852" s="30"/>
      <c r="AE852" s="24">
        <v>9024</v>
      </c>
      <c r="AF852" s="61">
        <v>45331</v>
      </c>
      <c r="AG852">
        <v>131524</v>
      </c>
      <c r="AH852" s="53">
        <v>45352</v>
      </c>
      <c r="AI852" s="32" t="s">
        <v>106</v>
      </c>
      <c r="AK852" s="33"/>
      <c r="AL852" t="s">
        <v>98</v>
      </c>
      <c r="AM852" s="26">
        <v>45349</v>
      </c>
      <c r="AN852" s="23" t="s">
        <v>108</v>
      </c>
      <c r="AO852" s="23" t="s">
        <v>108</v>
      </c>
      <c r="AP852" t="s">
        <v>109</v>
      </c>
      <c r="AQ852" t="s">
        <v>3578</v>
      </c>
      <c r="AR852" t="s">
        <v>3472</v>
      </c>
      <c r="AS852" t="s">
        <v>1514</v>
      </c>
      <c r="AT852" s="23">
        <v>80111600</v>
      </c>
      <c r="AU852" s="20" t="s">
        <v>5932</v>
      </c>
      <c r="AV852" s="23" t="s">
        <v>113</v>
      </c>
      <c r="AW852" s="20" t="s">
        <v>114</v>
      </c>
      <c r="AX852" s="53">
        <v>45351</v>
      </c>
      <c r="AY852" s="23" t="s">
        <v>115</v>
      </c>
      <c r="AZ852" s="53">
        <v>45351</v>
      </c>
      <c r="BA852" s="26">
        <v>45352</v>
      </c>
      <c r="BB852" s="62">
        <v>45656</v>
      </c>
      <c r="BC852" s="35">
        <f>+Tabla3[[#This Row],[FECHA TERMINACION
(INICIAL)]]-Tabla3[[#This Row],[FECHA INICIO]]</f>
        <v>304</v>
      </c>
      <c r="BD852" s="65">
        <f>+Tabla3[[#This Row],[PLAZO DE EJECUCIÓN EN DÍAS (INICIAL)]]/30</f>
        <v>10.133333333333333</v>
      </c>
      <c r="BE852" t="s">
        <v>5274</v>
      </c>
      <c r="BF852" s="29">
        <f>+[1]BD_2!E860</f>
        <v>0</v>
      </c>
      <c r="BG852" s="29">
        <f>[1]BD_2!BA860</f>
        <v>0</v>
      </c>
      <c r="BH852" s="23">
        <f>[1]BD_2!CF860</f>
        <v>0</v>
      </c>
      <c r="BI852" s="23">
        <f>+COUNTIF(Tabla3[[#This Row],[VALOR REDUCIDO]:[TOTAL TIEMPO PRORROGADO EN DÍAS
]],"&lt;&gt;0")</f>
        <v>0</v>
      </c>
      <c r="BJ852" s="23" t="str">
        <f>+[1]BD_2!CG860</f>
        <v>2 NO</v>
      </c>
      <c r="BK852" s="26" t="str">
        <f>[1]BD_2!CL860</f>
        <v>2 NO</v>
      </c>
      <c r="BL852" s="23" t="s">
        <v>98</v>
      </c>
      <c r="BM852">
        <f t="shared" si="69"/>
        <v>304</v>
      </c>
      <c r="BN852" s="36">
        <f t="shared" si="70"/>
        <v>45352</v>
      </c>
      <c r="BO852" s="36">
        <f t="shared" si="71"/>
        <v>45656</v>
      </c>
      <c r="BP852" s="37" t="e">
        <f>IF(((#REF!-$BN852)/($BO852-$BN852))&gt;=100%,100%,((#REF!-$BN852)/($BO852-$BN852)))</f>
        <v>#REF!</v>
      </c>
      <c r="BQ852" s="29">
        <f t="shared" si="67"/>
        <v>84000000</v>
      </c>
      <c r="BR852" s="23" t="e">
        <f>+IF(BK852="1 SI","FINALIZADO",IF($BO852&lt;=#REF!,"FINALIZADO","EJECUCIÓN"))</f>
        <v>#REF!</v>
      </c>
      <c r="BS852" s="23">
        <v>84000000</v>
      </c>
      <c r="BT852" s="23">
        <f>+Tabla3[[#This Row],[VALOR TOTAL DE CONTRATO (ANTES DE LIQUIDACIÓN - LIBERACIÓN DE SALDOS)]]-Tabla3[[#This Row],[RECURSO TOTALES DESEMBOLSADOS]]</f>
        <v>0</v>
      </c>
      <c r="BU852" s="66"/>
      <c r="BW852" s="23" t="s">
        <v>98</v>
      </c>
      <c r="BX852" s="23" t="str">
        <f t="shared" si="68"/>
        <v>febrero</v>
      </c>
      <c r="BY852" s="23" t="s">
        <v>113</v>
      </c>
      <c r="BZ852" s="23" t="s">
        <v>113</v>
      </c>
      <c r="CA852" s="23" t="s">
        <v>113</v>
      </c>
      <c r="CB852" t="s">
        <v>117</v>
      </c>
      <c r="CC852" t="s">
        <v>118</v>
      </c>
    </row>
    <row r="853" spans="1:81" x14ac:dyDescent="0.25">
      <c r="A853" s="23">
        <v>2024</v>
      </c>
      <c r="B853" s="25">
        <v>814</v>
      </c>
      <c r="C853" s="23" t="s">
        <v>87</v>
      </c>
      <c r="D853" t="s">
        <v>88</v>
      </c>
      <c r="E853" t="s">
        <v>89</v>
      </c>
      <c r="F853" t="s">
        <v>90</v>
      </c>
      <c r="G853" t="s">
        <v>91</v>
      </c>
      <c r="H853" s="23" t="s">
        <v>92</v>
      </c>
      <c r="I853" s="23" t="s">
        <v>119</v>
      </c>
      <c r="J853" t="s">
        <v>5933</v>
      </c>
      <c r="K853" s="23" t="s">
        <v>95</v>
      </c>
      <c r="L853" s="59" t="s">
        <v>1585</v>
      </c>
      <c r="M853" s="28" t="s">
        <v>5934</v>
      </c>
      <c r="N853" s="23"/>
      <c r="O853" s="23" t="s">
        <v>98</v>
      </c>
      <c r="P853" s="20" t="s">
        <v>1552</v>
      </c>
      <c r="Q853" s="20" t="s">
        <v>1552</v>
      </c>
      <c r="R853" t="s">
        <v>5935</v>
      </c>
      <c r="S853" t="s">
        <v>5936</v>
      </c>
      <c r="T853" t="s">
        <v>5937</v>
      </c>
      <c r="U853" s="29">
        <v>56000000</v>
      </c>
      <c r="V853" s="29">
        <v>56000000</v>
      </c>
      <c r="W853" s="60">
        <v>7000000</v>
      </c>
      <c r="X853" s="60">
        <v>0</v>
      </c>
      <c r="Y853" s="23" t="s">
        <v>104</v>
      </c>
      <c r="Z853" t="s">
        <v>98</v>
      </c>
      <c r="AA853" t="s">
        <v>105</v>
      </c>
      <c r="AB853" s="30">
        <f>+Tabla3[[#This Row],[VALOR DEL CONTRATO
(EN NUMEROS)]]-Tabla3[[#This Row],[VALOR RECURSOS (MADS/FONAM)]]</f>
        <v>0</v>
      </c>
      <c r="AC853" s="30"/>
      <c r="AD853" s="30"/>
      <c r="AE853" s="24">
        <v>7724</v>
      </c>
      <c r="AF853" s="61">
        <v>45295</v>
      </c>
      <c r="AG853">
        <v>130824</v>
      </c>
      <c r="AH853" s="53">
        <v>45351</v>
      </c>
      <c r="AI853" s="32" t="s">
        <v>106</v>
      </c>
      <c r="AJ853" t="s">
        <v>697</v>
      </c>
      <c r="AK853" s="33"/>
      <c r="AL853" t="s">
        <v>98</v>
      </c>
      <c r="AM853" s="26">
        <v>45349</v>
      </c>
      <c r="AN853" s="23" t="s">
        <v>108</v>
      </c>
      <c r="AO853" s="23" t="s">
        <v>108</v>
      </c>
      <c r="AP853" t="s">
        <v>109</v>
      </c>
      <c r="AQ853" t="s">
        <v>1721</v>
      </c>
      <c r="AR853" t="s">
        <v>1722</v>
      </c>
      <c r="AS853" t="s">
        <v>1552</v>
      </c>
      <c r="AT853" s="23">
        <v>80111600</v>
      </c>
      <c r="AU853" s="41" t="s">
        <v>5938</v>
      </c>
      <c r="AV853" s="23" t="s">
        <v>113</v>
      </c>
      <c r="AW853" s="20" t="s">
        <v>114</v>
      </c>
      <c r="AX853" s="53">
        <v>45350</v>
      </c>
      <c r="AY853" s="23" t="s">
        <v>144</v>
      </c>
      <c r="AZ853" s="53">
        <v>45350</v>
      </c>
      <c r="BA853" s="26">
        <v>45351</v>
      </c>
      <c r="BB853" s="62">
        <v>45435</v>
      </c>
      <c r="BC853" s="35">
        <f>+Tabla3[[#This Row],[FECHA TERMINACION
(INICIAL)]]-Tabla3[[#This Row],[FECHA INICIO]]</f>
        <v>84</v>
      </c>
      <c r="BD853" s="65">
        <f>+Tabla3[[#This Row],[PLAZO DE EJECUCIÓN EN DÍAS (INICIAL)]]/30</f>
        <v>2.8</v>
      </c>
      <c r="BE853" t="s">
        <v>5699</v>
      </c>
      <c r="BF853" s="29">
        <f>+[1]BD_2!E861</f>
        <v>0</v>
      </c>
      <c r="BG853" s="29">
        <f>[1]BD_2!BA861</f>
        <v>0</v>
      </c>
      <c r="BH853" s="23">
        <f>[1]BD_2!CF861</f>
        <v>0</v>
      </c>
      <c r="BI853" s="23">
        <f>+COUNTIF(Tabla3[[#This Row],[VALOR REDUCIDO]:[TOTAL TIEMPO PRORROGADO EN DÍAS
]],"&lt;&gt;0")</f>
        <v>0</v>
      </c>
      <c r="BJ853" s="23" t="str">
        <f>+[1]BD_2!CG861</f>
        <v>2 NO</v>
      </c>
      <c r="BK853" s="26" t="str">
        <f>[1]BD_2!CL861</f>
        <v>2 NO</v>
      </c>
      <c r="BL853" s="23" t="s">
        <v>113</v>
      </c>
      <c r="BM853">
        <f t="shared" si="69"/>
        <v>84</v>
      </c>
      <c r="BN853" s="36">
        <f t="shared" si="70"/>
        <v>45351</v>
      </c>
      <c r="BO853" s="36">
        <f t="shared" si="71"/>
        <v>45435</v>
      </c>
      <c r="BP853" s="37" t="e">
        <f>IF(((#REF!-$BN853)/($BO853-$BN853))&gt;=100%,100%,((#REF!-$BN853)/($BO853-$BN853)))</f>
        <v>#REF!</v>
      </c>
      <c r="BQ853" s="29">
        <f t="shared" si="67"/>
        <v>56000000</v>
      </c>
      <c r="BR853" s="23" t="e">
        <f>+IF(BK853="1 SI","FINALIZADO",IF($BO853&lt;=#REF!,"FINALIZADO","EJECUCIÓN"))</f>
        <v>#REF!</v>
      </c>
      <c r="BS853" s="23">
        <v>19833334</v>
      </c>
      <c r="BT853" s="23">
        <f>+Tabla3[[#This Row],[VALOR TOTAL DE CONTRATO (ANTES DE LIQUIDACIÓN - LIBERACIÓN DE SALDOS)]]-Tabla3[[#This Row],[RECURSO TOTALES DESEMBOLSADOS]]</f>
        <v>36166666</v>
      </c>
      <c r="BU853" s="66"/>
      <c r="BW853" s="23" t="s">
        <v>98</v>
      </c>
      <c r="BX853" s="23" t="str">
        <f t="shared" si="68"/>
        <v>febrero</v>
      </c>
      <c r="BY853" s="23" t="s">
        <v>113</v>
      </c>
      <c r="BZ853" s="23" t="s">
        <v>113</v>
      </c>
      <c r="CA853" s="23" t="s">
        <v>113</v>
      </c>
      <c r="CB853" t="s">
        <v>117</v>
      </c>
      <c r="CC853" t="s">
        <v>118</v>
      </c>
    </row>
    <row r="854" spans="1:81" x14ac:dyDescent="0.25">
      <c r="A854" s="23">
        <v>2024</v>
      </c>
      <c r="B854" s="25" t="s">
        <v>5939</v>
      </c>
      <c r="C854" s="23" t="s">
        <v>87</v>
      </c>
      <c r="D854" t="s">
        <v>88</v>
      </c>
      <c r="E854" t="s">
        <v>89</v>
      </c>
      <c r="F854" t="s">
        <v>90</v>
      </c>
      <c r="G854" t="s">
        <v>91</v>
      </c>
      <c r="H854" s="23" t="s">
        <v>92</v>
      </c>
      <c r="I854" s="23" t="s">
        <v>119</v>
      </c>
      <c r="J854" t="s">
        <v>5940</v>
      </c>
      <c r="K854" s="23" t="s">
        <v>95</v>
      </c>
      <c r="L854" s="59" t="s">
        <v>1585</v>
      </c>
      <c r="M854" s="28" t="s">
        <v>5941</v>
      </c>
      <c r="N854" s="23"/>
      <c r="O854" s="23" t="s">
        <v>98</v>
      </c>
      <c r="P854" s="20" t="s">
        <v>1552</v>
      </c>
      <c r="Q854" s="20" t="s">
        <v>1552</v>
      </c>
      <c r="R854" t="s">
        <v>5935</v>
      </c>
      <c r="S854" t="s">
        <v>5936</v>
      </c>
      <c r="T854" t="s">
        <v>5942</v>
      </c>
      <c r="U854" s="29">
        <v>36166666</v>
      </c>
      <c r="V854" s="29">
        <v>36166666</v>
      </c>
      <c r="W854" s="60">
        <v>7000000</v>
      </c>
      <c r="X854" s="60">
        <v>0</v>
      </c>
      <c r="Y854" s="23" t="s">
        <v>104</v>
      </c>
      <c r="Z854" t="s">
        <v>98</v>
      </c>
      <c r="AA854" t="s">
        <v>105</v>
      </c>
      <c r="AB854" s="30">
        <f>+Tabla3[[#This Row],[VALOR DEL CONTRATO
(EN NUMEROS)]]-Tabla3[[#This Row],[VALOR RECURSOS (MADS/FONAM)]]</f>
        <v>0</v>
      </c>
      <c r="AC854" s="30"/>
      <c r="AD854" s="30"/>
      <c r="AE854" s="24">
        <v>7724</v>
      </c>
      <c r="AF854" s="61">
        <v>45295</v>
      </c>
      <c r="AG854">
        <v>306524</v>
      </c>
      <c r="AH854" s="53">
        <v>45436</v>
      </c>
      <c r="AI854" s="32" t="s">
        <v>106</v>
      </c>
      <c r="AJ854" t="s">
        <v>697</v>
      </c>
      <c r="AK854" s="33">
        <v>202300000000154</v>
      </c>
      <c r="AL854" t="s">
        <v>98</v>
      </c>
      <c r="AM854" s="26">
        <v>45436</v>
      </c>
      <c r="AN854" s="23" t="s">
        <v>108</v>
      </c>
      <c r="AO854" s="23" t="s">
        <v>108</v>
      </c>
      <c r="AP854" t="s">
        <v>109</v>
      </c>
      <c r="AQ854" t="s">
        <v>1721</v>
      </c>
      <c r="AR854" t="s">
        <v>1722</v>
      </c>
      <c r="AS854" t="s">
        <v>1552</v>
      </c>
      <c r="AT854" s="23">
        <v>80111600</v>
      </c>
      <c r="AU854" s="41" t="s">
        <v>5938</v>
      </c>
      <c r="AV854" s="23" t="s">
        <v>113</v>
      </c>
      <c r="AW854" s="20" t="s">
        <v>114</v>
      </c>
      <c r="AX854" s="26">
        <v>45436</v>
      </c>
      <c r="AY854" s="23" t="s">
        <v>144</v>
      </c>
      <c r="AZ854" s="26">
        <v>45436</v>
      </c>
      <c r="BA854" s="26">
        <v>45436</v>
      </c>
      <c r="BB854" s="62">
        <v>45593</v>
      </c>
      <c r="BC854" s="35">
        <f>+Tabla3[[#This Row],[FECHA TERMINACION
(INICIAL)]]-Tabla3[[#This Row],[FECHA INICIO]]</f>
        <v>157</v>
      </c>
      <c r="BD854" s="65">
        <f>+Tabla3[[#This Row],[PLAZO DE EJECUCIÓN EN DÍAS (INICIAL)]]/30</f>
        <v>5.2333333333333334</v>
      </c>
      <c r="BE854" t="s">
        <v>5943</v>
      </c>
      <c r="BF854" s="29">
        <f>+[1]BD_2!E862</f>
        <v>0</v>
      </c>
      <c r="BG854" s="29">
        <f>[1]BD_2!BA862</f>
        <v>0</v>
      </c>
      <c r="BH854" s="23">
        <f>[1]BD_2!CF862</f>
        <v>0</v>
      </c>
      <c r="BI854" s="23">
        <f>+COUNTIF(Tabla3[[#This Row],[VALOR REDUCIDO]:[TOTAL TIEMPO PRORROGADO EN DÍAS
]],"&lt;&gt;0")</f>
        <v>0</v>
      </c>
      <c r="BJ854" s="23" t="str">
        <f>+[1]BD_2!CG862</f>
        <v>2 NO</v>
      </c>
      <c r="BK854" s="26" t="str">
        <f>[1]BD_2!CL862</f>
        <v>2 NO</v>
      </c>
      <c r="BL854" s="23" t="s">
        <v>98</v>
      </c>
      <c r="BM854">
        <f t="shared" si="69"/>
        <v>157</v>
      </c>
      <c r="BN854" s="36">
        <f t="shared" si="70"/>
        <v>45436</v>
      </c>
      <c r="BO854" s="36">
        <f t="shared" si="71"/>
        <v>45593</v>
      </c>
      <c r="BP854" s="37" t="e">
        <f>IF(((#REF!-$BN854)/($BO854-$BN854))&gt;=100%,100%,((#REF!-$BN854)/($BO854-$BN854)))</f>
        <v>#REF!</v>
      </c>
      <c r="BQ854" s="60">
        <f t="shared" si="67"/>
        <v>36166666</v>
      </c>
      <c r="BR854" s="23" t="e">
        <f>+IF(BK854="1 SI","FINALIZADO",IF($BO854&lt;=#REF!,"FINALIZADO","EJECUCIÓN"))</f>
        <v>#REF!</v>
      </c>
      <c r="BS854" s="23">
        <v>36166666</v>
      </c>
      <c r="BT854" s="23">
        <f>+Tabla3[[#This Row],[VALOR TOTAL DE CONTRATO (ANTES DE LIQUIDACIÓN - LIBERACIÓN DE SALDOS)]]-Tabla3[[#This Row],[RECURSO TOTALES DESEMBOLSADOS]]</f>
        <v>0</v>
      </c>
      <c r="BU854" s="66"/>
      <c r="BW854" s="23" t="s">
        <v>98</v>
      </c>
      <c r="BX854" s="23" t="str">
        <f t="shared" si="68"/>
        <v>mayo</v>
      </c>
      <c r="BY854" s="23" t="s">
        <v>113</v>
      </c>
      <c r="BZ854" s="23" t="s">
        <v>113</v>
      </c>
      <c r="CA854" s="23" t="s">
        <v>113</v>
      </c>
      <c r="CB854" t="s">
        <v>117</v>
      </c>
      <c r="CC854" t="s">
        <v>118</v>
      </c>
    </row>
    <row r="855" spans="1:81" x14ac:dyDescent="0.25">
      <c r="A855" s="23">
        <v>2024</v>
      </c>
      <c r="B855" s="25">
        <v>815</v>
      </c>
      <c r="C855" s="23" t="s">
        <v>87</v>
      </c>
      <c r="D855" t="s">
        <v>88</v>
      </c>
      <c r="E855" t="s">
        <v>89</v>
      </c>
      <c r="F855" t="s">
        <v>90</v>
      </c>
      <c r="G855" t="s">
        <v>91</v>
      </c>
      <c r="H855" s="23" t="s">
        <v>92</v>
      </c>
      <c r="I855" s="23" t="s">
        <v>119</v>
      </c>
      <c r="J855" t="s">
        <v>5944</v>
      </c>
      <c r="K855" s="23" t="s">
        <v>95</v>
      </c>
      <c r="L855" s="59" t="s">
        <v>905</v>
      </c>
      <c r="M855" s="28" t="s">
        <v>5945</v>
      </c>
      <c r="N855" s="23"/>
      <c r="O855" s="23" t="s">
        <v>98</v>
      </c>
      <c r="P855" s="20" t="s">
        <v>1552</v>
      </c>
      <c r="Q855" s="20" t="s">
        <v>1552</v>
      </c>
      <c r="R855" t="s">
        <v>5946</v>
      </c>
      <c r="S855" t="s">
        <v>5947</v>
      </c>
      <c r="T855" s="29" t="s">
        <v>5948</v>
      </c>
      <c r="U855" s="29">
        <v>46400000</v>
      </c>
      <c r="V855" s="29">
        <v>46400000</v>
      </c>
      <c r="W855" s="60">
        <v>5800000</v>
      </c>
      <c r="X855" s="60">
        <v>0</v>
      </c>
      <c r="Y855" s="23" t="s">
        <v>104</v>
      </c>
      <c r="Z855" t="s">
        <v>98</v>
      </c>
      <c r="AA855" t="s">
        <v>105</v>
      </c>
      <c r="AB855" s="30">
        <f>+Tabla3[[#This Row],[VALOR DEL CONTRATO
(EN NUMEROS)]]-Tabla3[[#This Row],[VALOR RECURSOS (MADS/FONAM)]]</f>
        <v>0</v>
      </c>
      <c r="AC855" s="30"/>
      <c r="AD855" s="30"/>
      <c r="AE855" s="24">
        <v>7724</v>
      </c>
      <c r="AF855" s="61">
        <v>45295</v>
      </c>
      <c r="AG855">
        <v>142324</v>
      </c>
      <c r="AH855" s="53">
        <v>45357</v>
      </c>
      <c r="AI855" s="32" t="s">
        <v>106</v>
      </c>
      <c r="AJ855" t="s">
        <v>697</v>
      </c>
      <c r="AK855" s="33"/>
      <c r="AL855" t="s">
        <v>98</v>
      </c>
      <c r="AM855" s="53">
        <v>45352</v>
      </c>
      <c r="AN855" s="23" t="s">
        <v>108</v>
      </c>
      <c r="AO855" s="23" t="s">
        <v>108</v>
      </c>
      <c r="AP855" t="s">
        <v>109</v>
      </c>
      <c r="AQ855" t="s">
        <v>1721</v>
      </c>
      <c r="AR855" t="s">
        <v>1722</v>
      </c>
      <c r="AS855" t="s">
        <v>1552</v>
      </c>
      <c r="AT855" s="23">
        <v>80111600</v>
      </c>
      <c r="AU855" s="41" t="s">
        <v>5949</v>
      </c>
      <c r="AV855" s="23" t="s">
        <v>113</v>
      </c>
      <c r="AW855" s="20" t="s">
        <v>114</v>
      </c>
      <c r="AX855" s="53">
        <v>45352</v>
      </c>
      <c r="AY855" s="23" t="s">
        <v>144</v>
      </c>
      <c r="AZ855" s="53">
        <v>45352</v>
      </c>
      <c r="BA855" s="26">
        <v>45358</v>
      </c>
      <c r="BB855" s="62">
        <v>45602</v>
      </c>
      <c r="BC855" s="35">
        <f>+Tabla3[[#This Row],[FECHA TERMINACION
(INICIAL)]]-Tabla3[[#This Row],[FECHA INICIO]]</f>
        <v>244</v>
      </c>
      <c r="BD855" s="65">
        <f>+Tabla3[[#This Row],[PLAZO DE EJECUCIÓN EN DÍAS (INICIAL)]]/30</f>
        <v>8.1333333333333329</v>
      </c>
      <c r="BE855" t="s">
        <v>5950</v>
      </c>
      <c r="BF855" s="29">
        <f>+[1]BD_2!E863</f>
        <v>0</v>
      </c>
      <c r="BG855" s="29">
        <f>[1]BD_2!BA863</f>
        <v>8506667</v>
      </c>
      <c r="BH855" s="23">
        <f>[1]BD_2!CF863</f>
        <v>44</v>
      </c>
      <c r="BI855" s="23">
        <f>+COUNTIF(Tabla3[[#This Row],[VALOR REDUCIDO]:[TOTAL TIEMPO PRORROGADO EN DÍAS
]],"&lt;&gt;0")</f>
        <v>2</v>
      </c>
      <c r="BJ855" s="23" t="str">
        <f>+[1]BD_2!CG863</f>
        <v>2 NO</v>
      </c>
      <c r="BK855" s="26" t="str">
        <f>[1]BD_2!CL863</f>
        <v>2 NO</v>
      </c>
      <c r="BL855" s="23" t="s">
        <v>98</v>
      </c>
      <c r="BM855">
        <f t="shared" si="69"/>
        <v>288</v>
      </c>
      <c r="BN855" s="36">
        <f t="shared" si="70"/>
        <v>45358</v>
      </c>
      <c r="BO855" s="36">
        <f t="shared" si="71"/>
        <v>45646</v>
      </c>
      <c r="BP855" s="37" t="e">
        <f>IF(((#REF!-$BN855)/($BO855-$BN855))&gt;=100%,100%,((#REF!-$BN855)/($BO855-$BN855)))</f>
        <v>#REF!</v>
      </c>
      <c r="BQ855" s="29">
        <f t="shared" si="67"/>
        <v>54906667</v>
      </c>
      <c r="BR855" s="23" t="e">
        <f>+IF(BK855="1 SI","FINALIZADO",IF($BO855&lt;=#REF!,"FINALIZADO","EJECUCIÓN"))</f>
        <v>#REF!</v>
      </c>
      <c r="BS855" s="23">
        <v>54906667</v>
      </c>
      <c r="BT855" s="23">
        <f>+Tabla3[[#This Row],[VALOR TOTAL DE CONTRATO (ANTES DE LIQUIDACIÓN - LIBERACIÓN DE SALDOS)]]-Tabla3[[#This Row],[RECURSO TOTALES DESEMBOLSADOS]]</f>
        <v>0</v>
      </c>
      <c r="BU855" s="66"/>
      <c r="BW855" s="23" t="s">
        <v>98</v>
      </c>
      <c r="BX855" s="23" t="str">
        <f t="shared" si="68"/>
        <v>marzo</v>
      </c>
      <c r="BY855" s="23" t="s">
        <v>113</v>
      </c>
      <c r="BZ855" s="23" t="s">
        <v>113</v>
      </c>
      <c r="CA855" s="23" t="s">
        <v>113</v>
      </c>
      <c r="CB855" t="s">
        <v>117</v>
      </c>
      <c r="CC855" t="s">
        <v>118</v>
      </c>
    </row>
    <row r="856" spans="1:81" ht="18" customHeight="1" x14ac:dyDescent="0.25">
      <c r="A856" s="23">
        <v>2024</v>
      </c>
      <c r="B856" s="25">
        <v>816</v>
      </c>
      <c r="C856" s="23" t="s">
        <v>87</v>
      </c>
      <c r="D856" t="s">
        <v>88</v>
      </c>
      <c r="E856" t="s">
        <v>89</v>
      </c>
      <c r="F856" t="s">
        <v>90</v>
      </c>
      <c r="G856" t="s">
        <v>91</v>
      </c>
      <c r="H856" s="23" t="s">
        <v>92</v>
      </c>
      <c r="I856" s="23" t="s">
        <v>119</v>
      </c>
      <c r="J856" t="s">
        <v>5951</v>
      </c>
      <c r="K856" s="23" t="s">
        <v>95</v>
      </c>
      <c r="L856" s="59" t="s">
        <v>4897</v>
      </c>
      <c r="M856" s="28" t="s">
        <v>5952</v>
      </c>
      <c r="N856" s="23"/>
      <c r="O856" s="23" t="s">
        <v>98</v>
      </c>
      <c r="P856" s="20" t="s">
        <v>1552</v>
      </c>
      <c r="Q856" s="20" t="s">
        <v>1552</v>
      </c>
      <c r="R856" t="s">
        <v>5953</v>
      </c>
      <c r="S856" t="s">
        <v>5954</v>
      </c>
      <c r="T856" t="s">
        <v>5955</v>
      </c>
      <c r="U856" s="29">
        <v>80000000</v>
      </c>
      <c r="V856" s="29">
        <v>80000000</v>
      </c>
      <c r="W856" s="60">
        <v>10000000</v>
      </c>
      <c r="X856" s="60">
        <v>0</v>
      </c>
      <c r="Y856" s="23" t="s">
        <v>104</v>
      </c>
      <c r="Z856" t="s">
        <v>98</v>
      </c>
      <c r="AA856" t="s">
        <v>105</v>
      </c>
      <c r="AB856" s="30">
        <f>+Tabla3[[#This Row],[VALOR DEL CONTRATO
(EN NUMEROS)]]-Tabla3[[#This Row],[VALOR RECURSOS (MADS/FONAM)]]</f>
        <v>0</v>
      </c>
      <c r="AC856" s="30"/>
      <c r="AD856" s="30"/>
      <c r="AE856" s="24">
        <v>7724</v>
      </c>
      <c r="AF856" s="61">
        <v>45295</v>
      </c>
      <c r="AG856">
        <v>132624</v>
      </c>
      <c r="AH856" s="53">
        <v>45352</v>
      </c>
      <c r="AI856" s="32" t="s">
        <v>106</v>
      </c>
      <c r="AJ856" t="s">
        <v>697</v>
      </c>
      <c r="AK856" s="33"/>
      <c r="AL856" t="s">
        <v>98</v>
      </c>
      <c r="AM856" s="26">
        <v>45349</v>
      </c>
      <c r="AN856" s="23" t="s">
        <v>108</v>
      </c>
      <c r="AO856" s="23" t="s">
        <v>108</v>
      </c>
      <c r="AP856" t="s">
        <v>109</v>
      </c>
      <c r="AQ856" t="s">
        <v>2229</v>
      </c>
      <c r="AR856" t="s">
        <v>2230</v>
      </c>
      <c r="AS856" t="s">
        <v>1552</v>
      </c>
      <c r="AT856" s="23">
        <v>80111600</v>
      </c>
      <c r="AU856" s="20" t="s">
        <v>5956</v>
      </c>
      <c r="AV856" s="23" t="s">
        <v>113</v>
      </c>
      <c r="AW856" s="20" t="s">
        <v>114</v>
      </c>
      <c r="AX856" s="53">
        <v>45350</v>
      </c>
      <c r="AY856" s="23" t="s">
        <v>144</v>
      </c>
      <c r="AZ856" s="53">
        <v>45350</v>
      </c>
      <c r="BA856" s="26">
        <v>45355</v>
      </c>
      <c r="BB856" s="62">
        <v>45599</v>
      </c>
      <c r="BC856" s="35">
        <f>+Tabla3[[#This Row],[FECHA TERMINACION
(INICIAL)]]-Tabla3[[#This Row],[FECHA INICIO]]</f>
        <v>244</v>
      </c>
      <c r="BD856" s="65">
        <f>+Tabla3[[#This Row],[PLAZO DE EJECUCIÓN EN DÍAS (INICIAL)]]/30</f>
        <v>8.1333333333333329</v>
      </c>
      <c r="BE856" t="s">
        <v>4018</v>
      </c>
      <c r="BF856" s="29">
        <f>+[1]BD_2!E864</f>
        <v>0</v>
      </c>
      <c r="BG856" s="29">
        <f>[1]BD_2!BA864</f>
        <v>15666667</v>
      </c>
      <c r="BH856" s="23">
        <f>[1]BD_2!CF864</f>
        <v>47</v>
      </c>
      <c r="BI856" s="23">
        <f>+COUNTIF(Tabla3[[#This Row],[VALOR REDUCIDO]:[TOTAL TIEMPO PRORROGADO EN DÍAS
]],"&lt;&gt;0")</f>
        <v>2</v>
      </c>
      <c r="BJ856" s="23" t="str">
        <f>+[1]BD_2!CG864</f>
        <v>2 NO</v>
      </c>
      <c r="BK856" s="26" t="str">
        <f>[1]BD_2!CL864</f>
        <v>2 NO</v>
      </c>
      <c r="BL856" s="23" t="s">
        <v>98</v>
      </c>
      <c r="BM856">
        <f t="shared" si="69"/>
        <v>291</v>
      </c>
      <c r="BN856" s="36">
        <f t="shared" si="70"/>
        <v>45355</v>
      </c>
      <c r="BO856" s="36">
        <f t="shared" si="71"/>
        <v>45646</v>
      </c>
      <c r="BP856" s="37" t="e">
        <f>IF(((#REF!-$BN856)/($BO856-$BN856))&gt;=100%,100%,((#REF!-$BN856)/($BO856-$BN856)))</f>
        <v>#REF!</v>
      </c>
      <c r="BQ856" s="29">
        <f t="shared" si="67"/>
        <v>95666667</v>
      </c>
      <c r="BR856" s="23" t="e">
        <f>+IF(BK856="1 SI","FINALIZADO",IF($BO856&lt;=#REF!,"FINALIZADO","EJECUCIÓN"))</f>
        <v>#REF!</v>
      </c>
      <c r="BS856" s="23">
        <v>95666667</v>
      </c>
      <c r="BT856" s="23">
        <f>+Tabla3[[#This Row],[VALOR TOTAL DE CONTRATO (ANTES DE LIQUIDACIÓN - LIBERACIÓN DE SALDOS)]]-Tabla3[[#This Row],[RECURSO TOTALES DESEMBOLSADOS]]</f>
        <v>0</v>
      </c>
      <c r="BU856" s="66"/>
      <c r="BW856" s="23" t="s">
        <v>98</v>
      </c>
      <c r="BX856" s="23" t="str">
        <f t="shared" si="68"/>
        <v>febrero</v>
      </c>
      <c r="BY856" s="23" t="s">
        <v>113</v>
      </c>
      <c r="BZ856" s="23" t="s">
        <v>113</v>
      </c>
      <c r="CA856" s="23" t="s">
        <v>113</v>
      </c>
      <c r="CB856" t="s">
        <v>117</v>
      </c>
      <c r="CC856" t="s">
        <v>118</v>
      </c>
    </row>
    <row r="857" spans="1:81" x14ac:dyDescent="0.25">
      <c r="A857" s="23">
        <v>2024</v>
      </c>
      <c r="B857" s="25">
        <v>817</v>
      </c>
      <c r="C857" s="23" t="s">
        <v>87</v>
      </c>
      <c r="D857" t="s">
        <v>88</v>
      </c>
      <c r="E857" t="s">
        <v>89</v>
      </c>
      <c r="F857" t="s">
        <v>90</v>
      </c>
      <c r="G857" t="s">
        <v>91</v>
      </c>
      <c r="H857" s="23" t="s">
        <v>92</v>
      </c>
      <c r="I857" s="23" t="s">
        <v>119</v>
      </c>
      <c r="J857" t="s">
        <v>5957</v>
      </c>
      <c r="K857" s="23" t="s">
        <v>95</v>
      </c>
      <c r="L857" s="59" t="s">
        <v>3701</v>
      </c>
      <c r="M857" s="28" t="s">
        <v>5958</v>
      </c>
      <c r="N857" s="23"/>
      <c r="O857" s="23" t="s">
        <v>98</v>
      </c>
      <c r="P857" s="20" t="s">
        <v>1552</v>
      </c>
      <c r="Q857" s="20" t="s">
        <v>1552</v>
      </c>
      <c r="R857" t="s">
        <v>5959</v>
      </c>
      <c r="S857" t="s">
        <v>5960</v>
      </c>
      <c r="T857" t="s">
        <v>5961</v>
      </c>
      <c r="U857" s="29">
        <v>68000000</v>
      </c>
      <c r="V857" s="29">
        <v>68000000</v>
      </c>
      <c r="W857" s="60">
        <v>8500000</v>
      </c>
      <c r="X857" s="60">
        <v>0</v>
      </c>
      <c r="Y857" s="23" t="s">
        <v>104</v>
      </c>
      <c r="Z857" t="s">
        <v>98</v>
      </c>
      <c r="AA857" t="s">
        <v>105</v>
      </c>
      <c r="AB857" s="30">
        <f>+Tabla3[[#This Row],[VALOR DEL CONTRATO
(EN NUMEROS)]]-Tabla3[[#This Row],[VALOR RECURSOS (MADS/FONAM)]]</f>
        <v>0</v>
      </c>
      <c r="AC857" s="30"/>
      <c r="AD857" s="30"/>
      <c r="AE857" s="24">
        <v>7724</v>
      </c>
      <c r="AF857" s="61">
        <v>45295</v>
      </c>
      <c r="AG857">
        <v>141624</v>
      </c>
      <c r="AH857" s="53">
        <v>45357</v>
      </c>
      <c r="AI857" s="32" t="s">
        <v>106</v>
      </c>
      <c r="AJ857" t="s">
        <v>697</v>
      </c>
      <c r="AK857" s="33"/>
      <c r="AL857" t="s">
        <v>98</v>
      </c>
      <c r="AM857" s="53">
        <v>45352</v>
      </c>
      <c r="AN857" s="23" t="s">
        <v>108</v>
      </c>
      <c r="AO857" s="23" t="s">
        <v>108</v>
      </c>
      <c r="AP857" t="s">
        <v>109</v>
      </c>
      <c r="AQ857" t="s">
        <v>1721</v>
      </c>
      <c r="AR857" t="s">
        <v>1722</v>
      </c>
      <c r="AS857" t="s">
        <v>1552</v>
      </c>
      <c r="AT857" s="23">
        <v>80111600</v>
      </c>
      <c r="AU857" s="41" t="s">
        <v>5962</v>
      </c>
      <c r="AV857" s="23" t="s">
        <v>113</v>
      </c>
      <c r="AW857" s="20" t="s">
        <v>114</v>
      </c>
      <c r="AX857" s="53">
        <v>45351</v>
      </c>
      <c r="AY857" s="23" t="s">
        <v>144</v>
      </c>
      <c r="AZ857" s="53">
        <v>45351</v>
      </c>
      <c r="BA857" s="26">
        <v>45357</v>
      </c>
      <c r="BB857" s="62">
        <v>45601</v>
      </c>
      <c r="BC857" s="35">
        <f>+Tabla3[[#This Row],[FECHA TERMINACION
(INICIAL)]]-Tabla3[[#This Row],[FECHA INICIO]]</f>
        <v>244</v>
      </c>
      <c r="BD857" s="65">
        <f>+Tabla3[[#This Row],[PLAZO DE EJECUCIÓN EN DÍAS (INICIAL)]]/30</f>
        <v>8.1333333333333329</v>
      </c>
      <c r="BE857" t="s">
        <v>5963</v>
      </c>
      <c r="BF857" s="29">
        <f>+[1]BD_2!E865</f>
        <v>0</v>
      </c>
      <c r="BG857" s="29">
        <f>[1]BD_2!BA865</f>
        <v>0</v>
      </c>
      <c r="BH857" s="23">
        <f>[1]BD_2!CF865</f>
        <v>0</v>
      </c>
      <c r="BI857" s="23">
        <f>+COUNTIF(Tabla3[[#This Row],[VALOR REDUCIDO]:[TOTAL TIEMPO PRORROGADO EN DÍAS
]],"&lt;&gt;0")</f>
        <v>0</v>
      </c>
      <c r="BJ857" s="23" t="str">
        <f>+[1]BD_2!CG865</f>
        <v>2 NO</v>
      </c>
      <c r="BK857" s="26" t="str">
        <f>[1]BD_2!CL865</f>
        <v>1 SI</v>
      </c>
      <c r="BL857" s="23" t="s">
        <v>98</v>
      </c>
      <c r="BM857">
        <f t="shared" si="69"/>
        <v>244</v>
      </c>
      <c r="BN857" s="36">
        <f t="shared" si="70"/>
        <v>45357</v>
      </c>
      <c r="BO857" s="36">
        <f t="shared" si="71"/>
        <v>45601</v>
      </c>
      <c r="BP857" s="37" t="e">
        <f>IF(((#REF!-$BN857)/($BO857-$BN857))&gt;=100%,100%,((#REF!-$BN857)/($BO857-$BN857)))</f>
        <v>#REF!</v>
      </c>
      <c r="BQ857" s="29">
        <f t="shared" si="67"/>
        <v>68000000</v>
      </c>
      <c r="BR857" s="23" t="str">
        <f>+IF(BK857="1 SI","FINALIZADO",IF($BO857&lt;=#REF!,"FINALIZADO","EJECUCIÓN"))</f>
        <v>FINALIZADO</v>
      </c>
      <c r="BS857" s="23">
        <v>41083333</v>
      </c>
      <c r="BT857" s="23">
        <f>+Tabla3[[#This Row],[VALOR TOTAL DE CONTRATO (ANTES DE LIQUIDACIÓN - LIBERACIÓN DE SALDOS)]]-Tabla3[[#This Row],[RECURSO TOTALES DESEMBOLSADOS]]</f>
        <v>26916667</v>
      </c>
      <c r="BU857" s="66"/>
      <c r="BW857" s="23" t="s">
        <v>98</v>
      </c>
      <c r="BX857" s="23" t="str">
        <f t="shared" si="68"/>
        <v>marzo</v>
      </c>
      <c r="BY857" s="23" t="s">
        <v>113</v>
      </c>
      <c r="BZ857" s="23" t="s">
        <v>113</v>
      </c>
      <c r="CA857" s="23" t="s">
        <v>113</v>
      </c>
      <c r="CB857" t="s">
        <v>117</v>
      </c>
      <c r="CC857" t="s">
        <v>118</v>
      </c>
    </row>
    <row r="858" spans="1:81" x14ac:dyDescent="0.25">
      <c r="A858" s="23">
        <v>2024</v>
      </c>
      <c r="B858" s="25">
        <v>818</v>
      </c>
      <c r="C858" s="23" t="s">
        <v>87</v>
      </c>
      <c r="D858" t="s">
        <v>88</v>
      </c>
      <c r="E858" t="s">
        <v>89</v>
      </c>
      <c r="F858" t="s">
        <v>90</v>
      </c>
      <c r="G858" t="s">
        <v>91</v>
      </c>
      <c r="H858" s="23" t="s">
        <v>92</v>
      </c>
      <c r="I858" s="23" t="s">
        <v>119</v>
      </c>
      <c r="J858" t="s">
        <v>5964</v>
      </c>
      <c r="K858" s="23" t="s">
        <v>95</v>
      </c>
      <c r="L858" s="20" t="s">
        <v>1420</v>
      </c>
      <c r="M858" s="28" t="s">
        <v>5965</v>
      </c>
      <c r="N858" s="23"/>
      <c r="O858" s="23" t="s">
        <v>98</v>
      </c>
      <c r="P858" s="20" t="s">
        <v>538</v>
      </c>
      <c r="Q858" s="20" t="s">
        <v>538</v>
      </c>
      <c r="R858" t="s">
        <v>5966</v>
      </c>
      <c r="S858" t="s">
        <v>5967</v>
      </c>
      <c r="T858" t="s">
        <v>5968</v>
      </c>
      <c r="U858" s="29">
        <v>125000000</v>
      </c>
      <c r="V858" s="29">
        <v>125000000</v>
      </c>
      <c r="W858" s="60">
        <v>12500000</v>
      </c>
      <c r="X858" s="60">
        <v>0</v>
      </c>
      <c r="Y858" s="23" t="s">
        <v>104</v>
      </c>
      <c r="Z858" t="s">
        <v>98</v>
      </c>
      <c r="AA858" t="s">
        <v>105</v>
      </c>
      <c r="AB858" s="30">
        <f>+Tabla3[[#This Row],[VALOR DEL CONTRATO
(EN NUMEROS)]]-Tabla3[[#This Row],[VALOR RECURSOS (MADS/FONAM)]]</f>
        <v>0</v>
      </c>
      <c r="AC858" s="30"/>
      <c r="AD858" s="30"/>
      <c r="AE858" s="24">
        <v>5224</v>
      </c>
      <c r="AF858" s="61">
        <v>45295</v>
      </c>
      <c r="AG858">
        <v>131324</v>
      </c>
      <c r="AH858" s="53">
        <v>45352</v>
      </c>
      <c r="AI858" s="32" t="s">
        <v>106</v>
      </c>
      <c r="AJ858" t="s">
        <v>543</v>
      </c>
      <c r="AK858" s="33"/>
      <c r="AL858" t="s">
        <v>98</v>
      </c>
      <c r="AM858" s="26">
        <v>45349</v>
      </c>
      <c r="AN858" s="23" t="s">
        <v>108</v>
      </c>
      <c r="AO858" s="23" t="s">
        <v>108</v>
      </c>
      <c r="AP858" t="s">
        <v>109</v>
      </c>
      <c r="AQ858" t="s">
        <v>544</v>
      </c>
      <c r="AR858" t="s">
        <v>545</v>
      </c>
      <c r="AS858" t="s">
        <v>546</v>
      </c>
      <c r="AT858" s="23">
        <v>80111600</v>
      </c>
      <c r="AU858" s="20" t="s">
        <v>5969</v>
      </c>
      <c r="AV858" s="23" t="s">
        <v>113</v>
      </c>
      <c r="AW858" s="20" t="s">
        <v>114</v>
      </c>
      <c r="AX858" s="53">
        <v>45350</v>
      </c>
      <c r="AY858" s="23" t="s">
        <v>115</v>
      </c>
      <c r="AZ858" s="53">
        <v>45350</v>
      </c>
      <c r="BA858" s="26">
        <v>45352</v>
      </c>
      <c r="BB858" s="62">
        <v>45656</v>
      </c>
      <c r="BC858" s="35">
        <f>+Tabla3[[#This Row],[FECHA TERMINACION
(INICIAL)]]-Tabla3[[#This Row],[FECHA INICIO]]</f>
        <v>304</v>
      </c>
      <c r="BD858" s="65">
        <f>+Tabla3[[#This Row],[PLAZO DE EJECUCIÓN EN DÍAS (INICIAL)]]/30</f>
        <v>10.133333333333333</v>
      </c>
      <c r="BE858" t="s">
        <v>2604</v>
      </c>
      <c r="BF858" s="29">
        <f>+[1]BD_2!E866</f>
        <v>0</v>
      </c>
      <c r="BG858" s="29">
        <f>[1]BD_2!BA866</f>
        <v>0</v>
      </c>
      <c r="BH858" s="23">
        <f>[1]BD_2!CF866</f>
        <v>0</v>
      </c>
      <c r="BI858" s="23">
        <f>+COUNTIF(Tabla3[[#This Row],[VALOR REDUCIDO]:[TOTAL TIEMPO PRORROGADO EN DÍAS
]],"&lt;&gt;0")</f>
        <v>0</v>
      </c>
      <c r="BJ858" s="23" t="str">
        <f>+[1]BD_2!CG866</f>
        <v>2 NO</v>
      </c>
      <c r="BK858" s="26" t="str">
        <f>[1]BD_2!CL866</f>
        <v>2 NO</v>
      </c>
      <c r="BL858" s="23" t="s">
        <v>98</v>
      </c>
      <c r="BM858">
        <f t="shared" si="69"/>
        <v>304</v>
      </c>
      <c r="BN858" s="36">
        <f t="shared" si="70"/>
        <v>45352</v>
      </c>
      <c r="BO858" s="36">
        <f t="shared" si="71"/>
        <v>45656</v>
      </c>
      <c r="BP858" s="37" t="e">
        <f>IF(((#REF!-$BN858)/($BO858-$BN858))&gt;=100%,100%,((#REF!-$BN858)/($BO858-$BN858)))</f>
        <v>#REF!</v>
      </c>
      <c r="BQ858" s="29">
        <f t="shared" si="67"/>
        <v>125000000</v>
      </c>
      <c r="BR858" s="23" t="e">
        <f>+IF(BK858="1 SI","FINALIZADO",IF($BO858&lt;=#REF!,"FINALIZADO","EJECUCIÓN"))</f>
        <v>#REF!</v>
      </c>
      <c r="BS858" s="23">
        <v>125000000</v>
      </c>
      <c r="BT858" s="23">
        <f>+Tabla3[[#This Row],[VALOR TOTAL DE CONTRATO (ANTES DE LIQUIDACIÓN - LIBERACIÓN DE SALDOS)]]-Tabla3[[#This Row],[RECURSO TOTALES DESEMBOLSADOS]]</f>
        <v>0</v>
      </c>
      <c r="BU858" s="66"/>
      <c r="BW858" s="23" t="s">
        <v>98</v>
      </c>
      <c r="BX858" s="23" t="str">
        <f t="shared" si="68"/>
        <v>febrero</v>
      </c>
      <c r="BY858" s="23" t="s">
        <v>113</v>
      </c>
      <c r="BZ858" s="23" t="s">
        <v>113</v>
      </c>
      <c r="CA858" s="23" t="s">
        <v>113</v>
      </c>
      <c r="CB858" t="s">
        <v>117</v>
      </c>
      <c r="CC858" t="s">
        <v>118</v>
      </c>
    </row>
    <row r="859" spans="1:81" x14ac:dyDescent="0.25">
      <c r="A859" s="23">
        <v>2024</v>
      </c>
      <c r="B859" s="25">
        <v>819</v>
      </c>
      <c r="C859" s="23" t="s">
        <v>87</v>
      </c>
      <c r="D859" t="s">
        <v>88</v>
      </c>
      <c r="E859" t="s">
        <v>89</v>
      </c>
      <c r="F859" t="s">
        <v>90</v>
      </c>
      <c r="G859" t="s">
        <v>91</v>
      </c>
      <c r="H859" s="23" t="s">
        <v>92</v>
      </c>
      <c r="I859" s="23" t="s">
        <v>119</v>
      </c>
      <c r="J859" t="s">
        <v>5970</v>
      </c>
      <c r="K859" s="23" t="s">
        <v>95</v>
      </c>
      <c r="L859" s="59" t="s">
        <v>2001</v>
      </c>
      <c r="M859" s="28" t="s">
        <v>5971</v>
      </c>
      <c r="N859" s="23"/>
      <c r="O859" s="23" t="s">
        <v>98</v>
      </c>
      <c r="P859" s="20" t="s">
        <v>2185</v>
      </c>
      <c r="Q859" s="20" t="s">
        <v>2185</v>
      </c>
      <c r="R859" t="s">
        <v>5972</v>
      </c>
      <c r="S859" t="s">
        <v>5973</v>
      </c>
      <c r="T859" t="s">
        <v>5974</v>
      </c>
      <c r="U859" s="29">
        <v>66500000</v>
      </c>
      <c r="V859" s="29">
        <v>66500000</v>
      </c>
      <c r="W859" s="60">
        <v>7000000</v>
      </c>
      <c r="X859" s="60">
        <v>0</v>
      </c>
      <c r="Y859" s="23" t="s">
        <v>104</v>
      </c>
      <c r="Z859" t="s">
        <v>98</v>
      </c>
      <c r="AA859" t="s">
        <v>105</v>
      </c>
      <c r="AB859" s="30">
        <f>+Tabla3[[#This Row],[VALOR DEL CONTRATO
(EN NUMEROS)]]-Tabla3[[#This Row],[VALOR RECURSOS (MADS/FONAM)]]</f>
        <v>0</v>
      </c>
      <c r="AC859" s="30"/>
      <c r="AD859" s="30"/>
      <c r="AE859" s="24">
        <v>7424</v>
      </c>
      <c r="AF859" s="61">
        <v>45295</v>
      </c>
      <c r="AG859">
        <v>154824</v>
      </c>
      <c r="AH859" s="53">
        <v>45364</v>
      </c>
      <c r="AI859" s="32" t="s">
        <v>106</v>
      </c>
      <c r="AJ859" t="s">
        <v>2653</v>
      </c>
      <c r="AK859" s="33"/>
      <c r="AL859" t="s">
        <v>98</v>
      </c>
      <c r="AM859" s="53">
        <v>45362</v>
      </c>
      <c r="AN859" s="23" t="s">
        <v>108</v>
      </c>
      <c r="AO859" s="23" t="s">
        <v>108</v>
      </c>
      <c r="AP859" t="s">
        <v>109</v>
      </c>
      <c r="AQ859" t="s">
        <v>2654</v>
      </c>
      <c r="AR859" t="s">
        <v>2655</v>
      </c>
      <c r="AS859" t="s">
        <v>2192</v>
      </c>
      <c r="AT859" s="23">
        <v>80111600</v>
      </c>
      <c r="AU859" s="41" t="s">
        <v>5975</v>
      </c>
      <c r="AV859" s="23" t="s">
        <v>113</v>
      </c>
      <c r="AW859" s="20" t="s">
        <v>114</v>
      </c>
      <c r="AX859" s="53">
        <v>45362</v>
      </c>
      <c r="AY859" s="23" t="s">
        <v>144</v>
      </c>
      <c r="AZ859" s="53">
        <v>45362</v>
      </c>
      <c r="BA859" s="53">
        <v>45364</v>
      </c>
      <c r="BB859" s="62">
        <v>45652</v>
      </c>
      <c r="BC859" s="35">
        <f>+Tabla3[[#This Row],[FECHA TERMINACION
(INICIAL)]]-Tabla3[[#This Row],[FECHA INICIO]]</f>
        <v>288</v>
      </c>
      <c r="BD859" s="65">
        <f>+Tabla3[[#This Row],[PLAZO DE EJECUCIÓN EN DÍAS (INICIAL)]]/30</f>
        <v>9.6</v>
      </c>
      <c r="BE859" t="s">
        <v>4846</v>
      </c>
      <c r="BF859" s="29">
        <f>+[1]BD_2!E867</f>
        <v>0</v>
      </c>
      <c r="BG859" s="29">
        <f>[1]BD_2!BA867</f>
        <v>0</v>
      </c>
      <c r="BH859" s="23">
        <f>[1]BD_2!CF867</f>
        <v>0</v>
      </c>
      <c r="BI859" s="23">
        <f>+COUNTIF(Tabla3[[#This Row],[VALOR REDUCIDO]:[TOTAL TIEMPO PRORROGADO EN DÍAS
]],"&lt;&gt;0")</f>
        <v>0</v>
      </c>
      <c r="BJ859" s="23" t="str">
        <f>+[1]BD_2!CG867</f>
        <v>2 NO</v>
      </c>
      <c r="BK859" s="26" t="str">
        <f>[1]BD_2!CL867</f>
        <v>2 NO</v>
      </c>
      <c r="BL859" s="23" t="s">
        <v>98</v>
      </c>
      <c r="BM859">
        <f t="shared" si="69"/>
        <v>288</v>
      </c>
      <c r="BN859" s="36">
        <f t="shared" si="70"/>
        <v>45364</v>
      </c>
      <c r="BO859" s="36">
        <f t="shared" si="71"/>
        <v>45652</v>
      </c>
      <c r="BP859" s="37" t="e">
        <f>IF(((#REF!-$BN859)/($BO859-$BN859))&gt;=100%,100%,((#REF!-$BN859)/($BO859-$BN859)))</f>
        <v>#REF!</v>
      </c>
      <c r="BQ859" s="29">
        <f t="shared" si="67"/>
        <v>66500000</v>
      </c>
      <c r="BR859" s="23" t="e">
        <f>+IF(BK859="1 SI","FINALIZADO",IF($BO859&lt;=#REF!,"FINALIZADO","EJECUCIÓN"))</f>
        <v>#REF!</v>
      </c>
      <c r="BS859" s="23">
        <v>66500000</v>
      </c>
      <c r="BT859" s="23">
        <f>+Tabla3[[#This Row],[VALOR TOTAL DE CONTRATO (ANTES DE LIQUIDACIÓN - LIBERACIÓN DE SALDOS)]]-Tabla3[[#This Row],[RECURSO TOTALES DESEMBOLSADOS]]</f>
        <v>0</v>
      </c>
      <c r="BU859" s="66"/>
      <c r="BW859" s="23" t="s">
        <v>98</v>
      </c>
      <c r="BX859" s="23" t="str">
        <f t="shared" si="68"/>
        <v>marzo</v>
      </c>
      <c r="BY859" s="23" t="s">
        <v>113</v>
      </c>
      <c r="BZ859" s="23" t="s">
        <v>113</v>
      </c>
      <c r="CA859" s="23" t="s">
        <v>113</v>
      </c>
      <c r="CB859" t="s">
        <v>117</v>
      </c>
      <c r="CC859" t="s">
        <v>118</v>
      </c>
    </row>
    <row r="860" spans="1:81" x14ac:dyDescent="0.25">
      <c r="A860" s="23">
        <v>2024</v>
      </c>
      <c r="B860" s="25">
        <v>820</v>
      </c>
      <c r="C860" s="23" t="s">
        <v>87</v>
      </c>
      <c r="D860" t="s">
        <v>88</v>
      </c>
      <c r="E860" t="s">
        <v>89</v>
      </c>
      <c r="F860" t="s">
        <v>90</v>
      </c>
      <c r="G860" t="s">
        <v>91</v>
      </c>
      <c r="H860" s="23" t="s">
        <v>92</v>
      </c>
      <c r="I860" s="23" t="s">
        <v>119</v>
      </c>
      <c r="J860" t="s">
        <v>5976</v>
      </c>
      <c r="K860" s="23" t="s">
        <v>95</v>
      </c>
      <c r="L860" s="59" t="s">
        <v>1585</v>
      </c>
      <c r="M860" s="28" t="s">
        <v>5977</v>
      </c>
      <c r="N860" s="23"/>
      <c r="O860" s="23" t="s">
        <v>98</v>
      </c>
      <c r="P860" s="20" t="s">
        <v>693</v>
      </c>
      <c r="Q860" s="20" t="s">
        <v>693</v>
      </c>
      <c r="R860" t="s">
        <v>5151</v>
      </c>
      <c r="S860" t="s">
        <v>5978</v>
      </c>
      <c r="T860" t="s">
        <v>5979</v>
      </c>
      <c r="U860" s="29">
        <v>58000000</v>
      </c>
      <c r="V860" s="29">
        <v>58000000</v>
      </c>
      <c r="W860" s="60">
        <v>5800000</v>
      </c>
      <c r="X860" s="60">
        <v>0</v>
      </c>
      <c r="Y860" s="23" t="s">
        <v>104</v>
      </c>
      <c r="Z860" t="s">
        <v>98</v>
      </c>
      <c r="AA860" t="s">
        <v>105</v>
      </c>
      <c r="AB860" s="30">
        <f>+Tabla3[[#This Row],[VALOR DEL CONTRATO
(EN NUMEROS)]]-Tabla3[[#This Row],[VALOR RECURSOS (MADS/FONAM)]]</f>
        <v>0</v>
      </c>
      <c r="AC860" s="30"/>
      <c r="AD860" s="30"/>
      <c r="AE860" s="24">
        <v>2124</v>
      </c>
      <c r="AF860" s="61">
        <v>45294</v>
      </c>
      <c r="AG860">
        <v>130424</v>
      </c>
      <c r="AH860" s="53">
        <v>45351</v>
      </c>
      <c r="AI860" s="32" t="s">
        <v>106</v>
      </c>
      <c r="AJ860" t="s">
        <v>1372</v>
      </c>
      <c r="AK860" s="33"/>
      <c r="AL860" t="s">
        <v>98</v>
      </c>
      <c r="AM860" s="26">
        <v>45349</v>
      </c>
      <c r="AN860" s="23" t="s">
        <v>108</v>
      </c>
      <c r="AO860" s="23" t="s">
        <v>108</v>
      </c>
      <c r="AP860" t="s">
        <v>109</v>
      </c>
      <c r="AQ860" t="s">
        <v>698</v>
      </c>
      <c r="AR860" t="s">
        <v>699</v>
      </c>
      <c r="AS860" t="s">
        <v>700</v>
      </c>
      <c r="AT860" s="23">
        <v>80111600</v>
      </c>
      <c r="AU860" s="20" t="s">
        <v>5980</v>
      </c>
      <c r="AV860" s="23" t="s">
        <v>113</v>
      </c>
      <c r="AW860" s="20" t="s">
        <v>114</v>
      </c>
      <c r="AX860" s="53">
        <v>45350</v>
      </c>
      <c r="AY860" s="23" t="s">
        <v>115</v>
      </c>
      <c r="AZ860" s="53">
        <v>45350</v>
      </c>
      <c r="BA860" s="53">
        <v>45351</v>
      </c>
      <c r="BB860" s="62">
        <v>45654</v>
      </c>
      <c r="BC860" s="35">
        <f>+Tabla3[[#This Row],[FECHA TERMINACION
(INICIAL)]]-Tabla3[[#This Row],[FECHA INICIO]]</f>
        <v>303</v>
      </c>
      <c r="BD860" s="65">
        <f>+Tabla3[[#This Row],[PLAZO DE EJECUCIÓN EN DÍAS (INICIAL)]]/30</f>
        <v>10.1</v>
      </c>
      <c r="BE860" t="s">
        <v>2604</v>
      </c>
      <c r="BF860" s="29">
        <f>+[1]BD_2!E868</f>
        <v>0</v>
      </c>
      <c r="BG860" s="29">
        <f>[1]BD_2!BA868</f>
        <v>0</v>
      </c>
      <c r="BH860" s="23">
        <f>[1]BD_2!CF868</f>
        <v>0</v>
      </c>
      <c r="BI860" s="23">
        <f>+COUNTIF(Tabla3[[#This Row],[VALOR REDUCIDO]:[TOTAL TIEMPO PRORROGADO EN DÍAS
]],"&lt;&gt;0")</f>
        <v>0</v>
      </c>
      <c r="BJ860" s="23" t="str">
        <f>+[1]BD_2!CG868</f>
        <v>2 NO</v>
      </c>
      <c r="BK860" s="26" t="str">
        <f>[1]BD_2!CL868</f>
        <v>2 NO</v>
      </c>
      <c r="BL860" s="23" t="s">
        <v>98</v>
      </c>
      <c r="BM860">
        <f t="shared" si="69"/>
        <v>303</v>
      </c>
      <c r="BN860" s="36">
        <f t="shared" si="70"/>
        <v>45351</v>
      </c>
      <c r="BO860" s="36">
        <f t="shared" si="71"/>
        <v>45654</v>
      </c>
      <c r="BP860" s="37" t="e">
        <f>IF(((#REF!-$BN860)/($BO860-$BN860))&gt;=100%,100%,((#REF!-$BN860)/($BO860-$BN860)))</f>
        <v>#REF!</v>
      </c>
      <c r="BQ860" s="29">
        <f t="shared" si="67"/>
        <v>58000000</v>
      </c>
      <c r="BR860" s="23" t="e">
        <f>+IF(BK860="1 SI","FINALIZADO",IF($BO860&lt;=#REF!,"FINALIZADO","EJECUCIÓN"))</f>
        <v>#REF!</v>
      </c>
      <c r="BS860" s="23">
        <v>58000000</v>
      </c>
      <c r="BT860" s="23">
        <f>+Tabla3[[#This Row],[VALOR TOTAL DE CONTRATO (ANTES DE LIQUIDACIÓN - LIBERACIÓN DE SALDOS)]]-Tabla3[[#This Row],[RECURSO TOTALES DESEMBOLSADOS]]</f>
        <v>0</v>
      </c>
      <c r="BU860" s="66"/>
      <c r="BW860" s="23" t="s">
        <v>98</v>
      </c>
      <c r="BX860" s="23" t="str">
        <f t="shared" si="68"/>
        <v>febrero</v>
      </c>
      <c r="BY860" s="23" t="s">
        <v>113</v>
      </c>
      <c r="BZ860" s="23" t="s">
        <v>113</v>
      </c>
      <c r="CA860" s="23" t="s">
        <v>113</v>
      </c>
      <c r="CB860" t="s">
        <v>117</v>
      </c>
      <c r="CC860" t="s">
        <v>118</v>
      </c>
    </row>
    <row r="861" spans="1:81" x14ac:dyDescent="0.25">
      <c r="A861" s="23">
        <v>2024</v>
      </c>
      <c r="B861" s="25">
        <v>821</v>
      </c>
      <c r="C861" s="23" t="s">
        <v>87</v>
      </c>
      <c r="D861" t="s">
        <v>88</v>
      </c>
      <c r="E861" t="s">
        <v>89</v>
      </c>
      <c r="F861" t="s">
        <v>90</v>
      </c>
      <c r="G861" t="s">
        <v>91</v>
      </c>
      <c r="H861" s="23" t="s">
        <v>92</v>
      </c>
      <c r="I861" s="23" t="s">
        <v>119</v>
      </c>
      <c r="J861" t="s">
        <v>5981</v>
      </c>
      <c r="K861" s="23" t="s">
        <v>95</v>
      </c>
      <c r="L861" s="20" t="s">
        <v>494</v>
      </c>
      <c r="M861" s="28" t="s">
        <v>5982</v>
      </c>
      <c r="N861" s="23"/>
      <c r="O861" s="23" t="s">
        <v>98</v>
      </c>
      <c r="P861" s="20" t="s">
        <v>1931</v>
      </c>
      <c r="Q861" s="20" t="s">
        <v>1931</v>
      </c>
      <c r="R861" t="s">
        <v>5983</v>
      </c>
      <c r="S861" t="s">
        <v>5984</v>
      </c>
      <c r="T861" t="s">
        <v>5985</v>
      </c>
      <c r="U861" s="29">
        <v>70000000</v>
      </c>
      <c r="V861" s="29">
        <v>70000000</v>
      </c>
      <c r="W861" s="60">
        <v>7000000</v>
      </c>
      <c r="X861" s="60">
        <v>0</v>
      </c>
      <c r="Y861" s="23" t="s">
        <v>104</v>
      </c>
      <c r="Z861" t="s">
        <v>98</v>
      </c>
      <c r="AA861" t="s">
        <v>105</v>
      </c>
      <c r="AB861" s="30">
        <f>+Tabla3[[#This Row],[VALOR DEL CONTRATO
(EN NUMEROS)]]-Tabla3[[#This Row],[VALOR RECURSOS (MADS/FONAM)]]</f>
        <v>0</v>
      </c>
      <c r="AC861" s="30"/>
      <c r="AD861" s="30"/>
      <c r="AE861" s="24">
        <v>9824</v>
      </c>
      <c r="AF861" s="61">
        <v>45306</v>
      </c>
      <c r="AG861">
        <v>132024</v>
      </c>
      <c r="AH861" s="53">
        <v>45352</v>
      </c>
      <c r="AI861" s="32" t="s">
        <v>106</v>
      </c>
      <c r="AJ861" t="s">
        <v>2527</v>
      </c>
      <c r="AK861" s="33"/>
      <c r="AL861" t="s">
        <v>98</v>
      </c>
      <c r="AM861" s="26">
        <v>45349</v>
      </c>
      <c r="AN861" s="23" t="s">
        <v>108</v>
      </c>
      <c r="AO861" s="23" t="s">
        <v>108</v>
      </c>
      <c r="AP861" t="s">
        <v>109</v>
      </c>
      <c r="AQ861" t="s">
        <v>1580</v>
      </c>
      <c r="AR861" t="s">
        <v>1581</v>
      </c>
      <c r="AS861" t="s">
        <v>1581</v>
      </c>
      <c r="AT861" s="23">
        <v>80111600</v>
      </c>
      <c r="AU861" s="20" t="s">
        <v>5986</v>
      </c>
      <c r="AV861" s="23" t="s">
        <v>113</v>
      </c>
      <c r="AW861" s="20" t="s">
        <v>114</v>
      </c>
      <c r="AX861" s="53">
        <v>45350</v>
      </c>
      <c r="AY861" s="23" t="s">
        <v>115</v>
      </c>
      <c r="AZ861" s="53">
        <v>45350</v>
      </c>
      <c r="BA861" s="26">
        <v>45352</v>
      </c>
      <c r="BB861" s="62">
        <v>45656</v>
      </c>
      <c r="BC861" s="35">
        <f>+Tabla3[[#This Row],[FECHA TERMINACION
(INICIAL)]]-Tabla3[[#This Row],[FECHA INICIO]]</f>
        <v>304</v>
      </c>
      <c r="BD861" s="65">
        <f>+Tabla3[[#This Row],[PLAZO DE EJECUCIÓN EN DÍAS (INICIAL)]]/30</f>
        <v>10.133333333333333</v>
      </c>
      <c r="BE861" t="s">
        <v>4292</v>
      </c>
      <c r="BF861" s="29">
        <f>+[1]BD_2!E869</f>
        <v>0</v>
      </c>
      <c r="BG861" s="29">
        <f>[1]BD_2!BA869</f>
        <v>0</v>
      </c>
      <c r="BH861" s="23">
        <f>[1]BD_2!CF869</f>
        <v>0</v>
      </c>
      <c r="BI861" s="23">
        <f>+COUNTIF(Tabla3[[#This Row],[VALOR REDUCIDO]:[TOTAL TIEMPO PRORROGADO EN DÍAS
]],"&lt;&gt;0")</f>
        <v>0</v>
      </c>
      <c r="BJ861" s="23" t="str">
        <f>+[1]BD_2!CG869</f>
        <v>2 NO</v>
      </c>
      <c r="BK861" s="26" t="str">
        <f>[1]BD_2!CL869</f>
        <v>2 NO</v>
      </c>
      <c r="BL861" s="23" t="s">
        <v>98</v>
      </c>
      <c r="BM861">
        <f t="shared" si="69"/>
        <v>304</v>
      </c>
      <c r="BN861" s="36">
        <f t="shared" si="70"/>
        <v>45352</v>
      </c>
      <c r="BO861" s="36">
        <f t="shared" si="71"/>
        <v>45656</v>
      </c>
      <c r="BP861" s="37" t="e">
        <f>IF(((#REF!-$BN861)/($BO861-$BN861))&gt;=100%,100%,((#REF!-$BN861)/($BO861-$BN861)))</f>
        <v>#REF!</v>
      </c>
      <c r="BQ861" s="29">
        <f t="shared" si="67"/>
        <v>70000000</v>
      </c>
      <c r="BR861" s="23" t="e">
        <f>+IF(BK861="1 SI","FINALIZADO",IF($BO861&lt;=#REF!,"FINALIZADO","EJECUCIÓN"))</f>
        <v>#REF!</v>
      </c>
      <c r="BS861" s="23">
        <v>70000000</v>
      </c>
      <c r="BT861" s="23">
        <f>+Tabla3[[#This Row],[VALOR TOTAL DE CONTRATO (ANTES DE LIQUIDACIÓN - LIBERACIÓN DE SALDOS)]]-Tabla3[[#This Row],[RECURSO TOTALES DESEMBOLSADOS]]</f>
        <v>0</v>
      </c>
      <c r="BU861" s="66"/>
      <c r="BW861" s="23" t="s">
        <v>98</v>
      </c>
      <c r="BX861" s="23" t="str">
        <f t="shared" si="68"/>
        <v>febrero</v>
      </c>
      <c r="BY861" s="23" t="s">
        <v>113</v>
      </c>
      <c r="BZ861" s="23" t="s">
        <v>113</v>
      </c>
      <c r="CA861" s="23" t="s">
        <v>113</v>
      </c>
      <c r="CB861" t="s">
        <v>117</v>
      </c>
      <c r="CC861" t="s">
        <v>118</v>
      </c>
    </row>
    <row r="862" spans="1:81" x14ac:dyDescent="0.25">
      <c r="A862" s="23">
        <v>2024</v>
      </c>
      <c r="B862" s="25">
        <v>822</v>
      </c>
      <c r="C862" s="23" t="s">
        <v>87</v>
      </c>
      <c r="D862" t="s">
        <v>88</v>
      </c>
      <c r="E862" t="s">
        <v>89</v>
      </c>
      <c r="F862" t="s">
        <v>90</v>
      </c>
      <c r="G862" t="s">
        <v>91</v>
      </c>
      <c r="H862" s="23" t="s">
        <v>92</v>
      </c>
      <c r="I862" s="23" t="s">
        <v>119</v>
      </c>
      <c r="J862" t="s">
        <v>5987</v>
      </c>
      <c r="K862" s="23" t="s">
        <v>95</v>
      </c>
      <c r="L862" s="20" t="s">
        <v>5988</v>
      </c>
      <c r="M862" s="28" t="s">
        <v>5989</v>
      </c>
      <c r="N862" s="23"/>
      <c r="O862" s="23" t="s">
        <v>98</v>
      </c>
      <c r="P862" s="20" t="s">
        <v>1931</v>
      </c>
      <c r="Q862" s="20" t="s">
        <v>1931</v>
      </c>
      <c r="R862" t="s">
        <v>5990</v>
      </c>
      <c r="S862" t="s">
        <v>5991</v>
      </c>
      <c r="T862" t="s">
        <v>5992</v>
      </c>
      <c r="U862" s="29">
        <v>55000000</v>
      </c>
      <c r="V862" s="29">
        <v>55000000</v>
      </c>
      <c r="W862" s="60">
        <v>5500000</v>
      </c>
      <c r="X862" s="60">
        <v>0</v>
      </c>
      <c r="Y862" s="23" t="s">
        <v>104</v>
      </c>
      <c r="Z862" t="s">
        <v>98</v>
      </c>
      <c r="AA862" t="s">
        <v>105</v>
      </c>
      <c r="AB862" s="30">
        <f>+Tabla3[[#This Row],[VALOR DEL CONTRATO
(EN NUMEROS)]]-Tabla3[[#This Row],[VALOR RECURSOS (MADS/FONAM)]]</f>
        <v>0</v>
      </c>
      <c r="AC862" s="30"/>
      <c r="AD862" s="30"/>
      <c r="AE862" s="24">
        <v>9424</v>
      </c>
      <c r="AF862" s="61">
        <v>45306</v>
      </c>
      <c r="AG862">
        <v>126924</v>
      </c>
      <c r="AH862" s="53">
        <v>45351</v>
      </c>
      <c r="AI862" s="32" t="s">
        <v>106</v>
      </c>
      <c r="AJ862" t="s">
        <v>4874</v>
      </c>
      <c r="AK862" s="33"/>
      <c r="AL862" t="s">
        <v>98</v>
      </c>
      <c r="AM862" s="26">
        <v>45349</v>
      </c>
      <c r="AN862" s="23" t="s">
        <v>108</v>
      </c>
      <c r="AO862" s="23" t="s">
        <v>108</v>
      </c>
      <c r="AP862" t="s">
        <v>109</v>
      </c>
      <c r="AQ862" t="s">
        <v>1580</v>
      </c>
      <c r="AR862" t="s">
        <v>1581</v>
      </c>
      <c r="AS862" t="s">
        <v>1581</v>
      </c>
      <c r="AT862" s="23">
        <v>80111600</v>
      </c>
      <c r="AU862" s="20" t="s">
        <v>5993</v>
      </c>
      <c r="AV862" s="23" t="s">
        <v>113</v>
      </c>
      <c r="AW862" s="20" t="s">
        <v>114</v>
      </c>
      <c r="AX862" s="53">
        <v>45349</v>
      </c>
      <c r="AY862" s="23" t="s">
        <v>115</v>
      </c>
      <c r="AZ862" s="53">
        <v>45349</v>
      </c>
      <c r="BA862" s="26">
        <v>45350</v>
      </c>
      <c r="BB862" s="62">
        <v>45653</v>
      </c>
      <c r="BC862" s="35">
        <f>+Tabla3[[#This Row],[FECHA TERMINACION
(INICIAL)]]-Tabla3[[#This Row],[FECHA INICIO]]</f>
        <v>303</v>
      </c>
      <c r="BD862" s="65">
        <f>+Tabla3[[#This Row],[PLAZO DE EJECUCIÓN EN DÍAS (INICIAL)]]/30</f>
        <v>10.1</v>
      </c>
      <c r="BE862" t="s">
        <v>4292</v>
      </c>
      <c r="BF862" s="29">
        <f>+[1]BD_2!E870</f>
        <v>0</v>
      </c>
      <c r="BG862" s="29">
        <f>[1]BD_2!BA870</f>
        <v>0</v>
      </c>
      <c r="BH862" s="23">
        <f>[1]BD_2!CF870</f>
        <v>0</v>
      </c>
      <c r="BI862" s="23">
        <f>+COUNTIF(Tabla3[[#This Row],[VALOR REDUCIDO]:[TOTAL TIEMPO PRORROGADO EN DÍAS
]],"&lt;&gt;0")</f>
        <v>0</v>
      </c>
      <c r="BJ862" s="23" t="str">
        <f>+[1]BD_2!CG870</f>
        <v>2 NO</v>
      </c>
      <c r="BK862" s="26" t="str">
        <f>[1]BD_2!CL870</f>
        <v>2 NO</v>
      </c>
      <c r="BL862" s="23" t="s">
        <v>98</v>
      </c>
      <c r="BM862">
        <f t="shared" si="69"/>
        <v>303</v>
      </c>
      <c r="BN862" s="36">
        <f t="shared" si="70"/>
        <v>45350</v>
      </c>
      <c r="BO862" s="36">
        <f t="shared" si="71"/>
        <v>45653</v>
      </c>
      <c r="BP862" s="37" t="e">
        <f>IF(((#REF!-$BN862)/($BO862-$BN862))&gt;=100%,100%,((#REF!-$BN862)/($BO862-$BN862)))</f>
        <v>#REF!</v>
      </c>
      <c r="BQ862" s="29">
        <f t="shared" si="67"/>
        <v>55000000</v>
      </c>
      <c r="BR862" s="23" t="e">
        <f>+IF(BK862="1 SI","FINALIZADO",IF($BO862&lt;=#REF!,"FINALIZADO","EJECUCIÓN"))</f>
        <v>#REF!</v>
      </c>
      <c r="BS862" s="23">
        <v>55000000</v>
      </c>
      <c r="BT862" s="23">
        <f>+Tabla3[[#This Row],[VALOR TOTAL DE CONTRATO (ANTES DE LIQUIDACIÓN - LIBERACIÓN DE SALDOS)]]-Tabla3[[#This Row],[RECURSO TOTALES DESEMBOLSADOS]]</f>
        <v>0</v>
      </c>
      <c r="BU862" s="66"/>
      <c r="BW862" s="23" t="s">
        <v>98</v>
      </c>
      <c r="BX862" s="23" t="str">
        <f t="shared" si="68"/>
        <v>febrero</v>
      </c>
      <c r="BY862" s="23" t="s">
        <v>113</v>
      </c>
      <c r="BZ862" s="23" t="s">
        <v>113</v>
      </c>
      <c r="CA862" s="23" t="s">
        <v>113</v>
      </c>
      <c r="CB862" t="s">
        <v>117</v>
      </c>
      <c r="CC862" t="s">
        <v>118</v>
      </c>
    </row>
    <row r="863" spans="1:81" x14ac:dyDescent="0.25">
      <c r="A863" s="23">
        <v>2024</v>
      </c>
      <c r="B863" s="25">
        <v>823</v>
      </c>
      <c r="C863" s="23" t="s">
        <v>87</v>
      </c>
      <c r="D863" t="s">
        <v>88</v>
      </c>
      <c r="E863" t="s">
        <v>89</v>
      </c>
      <c r="F863" t="s">
        <v>90</v>
      </c>
      <c r="G863" t="s">
        <v>91</v>
      </c>
      <c r="H863" s="23" t="s">
        <v>92</v>
      </c>
      <c r="I863" s="23" t="s">
        <v>119</v>
      </c>
      <c r="J863" t="s">
        <v>5994</v>
      </c>
      <c r="K863" s="23" t="s">
        <v>95</v>
      </c>
      <c r="L863" s="20" t="s">
        <v>1367</v>
      </c>
      <c r="M863" s="28" t="s">
        <v>5995</v>
      </c>
      <c r="N863" s="23"/>
      <c r="O863" s="23" t="s">
        <v>98</v>
      </c>
      <c r="P863" s="20" t="s">
        <v>1931</v>
      </c>
      <c r="Q863" s="20" t="s">
        <v>1931</v>
      </c>
      <c r="R863" t="s">
        <v>5990</v>
      </c>
      <c r="S863" t="s">
        <v>5996</v>
      </c>
      <c r="T863" t="s">
        <v>5997</v>
      </c>
      <c r="U863" s="29">
        <v>55000000</v>
      </c>
      <c r="V863" s="29">
        <v>55000000</v>
      </c>
      <c r="W863" s="60">
        <v>5500000</v>
      </c>
      <c r="X863" s="60">
        <v>0</v>
      </c>
      <c r="Y863" s="23" t="s">
        <v>104</v>
      </c>
      <c r="Z863" t="s">
        <v>98</v>
      </c>
      <c r="AA863" t="s">
        <v>105</v>
      </c>
      <c r="AB863" s="30">
        <f>+Tabla3[[#This Row],[VALOR DEL CONTRATO
(EN NUMEROS)]]-Tabla3[[#This Row],[VALOR RECURSOS (MADS/FONAM)]]</f>
        <v>0</v>
      </c>
      <c r="AC863" s="30"/>
      <c r="AD863" s="30"/>
      <c r="AE863" s="24">
        <v>9424</v>
      </c>
      <c r="AF863" s="61">
        <v>45306</v>
      </c>
      <c r="AG863">
        <v>132224</v>
      </c>
      <c r="AH863" s="53">
        <v>45352</v>
      </c>
      <c r="AI863" s="32" t="s">
        <v>106</v>
      </c>
      <c r="AJ863" t="s">
        <v>4874</v>
      </c>
      <c r="AK863" s="33"/>
      <c r="AL863" t="s">
        <v>98</v>
      </c>
      <c r="AM863" s="26">
        <v>45349</v>
      </c>
      <c r="AN863" s="23" t="s">
        <v>108</v>
      </c>
      <c r="AO863" s="23" t="s">
        <v>108</v>
      </c>
      <c r="AP863" t="s">
        <v>109</v>
      </c>
      <c r="AQ863" t="s">
        <v>1580</v>
      </c>
      <c r="AR863" t="s">
        <v>1581</v>
      </c>
      <c r="AS863" t="s">
        <v>1581</v>
      </c>
      <c r="AT863" s="23">
        <v>80111600</v>
      </c>
      <c r="AU863" s="20" t="s">
        <v>5998</v>
      </c>
      <c r="AV863" s="23" t="s">
        <v>113</v>
      </c>
      <c r="AW863" s="20" t="s">
        <v>114</v>
      </c>
      <c r="AX863" s="53">
        <v>45350</v>
      </c>
      <c r="AY863" s="23" t="s">
        <v>115</v>
      </c>
      <c r="AZ863" s="53">
        <v>45350</v>
      </c>
      <c r="BA863" s="26">
        <v>45352</v>
      </c>
      <c r="BB863" s="62">
        <v>45656</v>
      </c>
      <c r="BC863" s="35">
        <f>+Tabla3[[#This Row],[FECHA TERMINACION
(INICIAL)]]-Tabla3[[#This Row],[FECHA INICIO]]</f>
        <v>304</v>
      </c>
      <c r="BD863" s="65">
        <f>+Tabla3[[#This Row],[PLAZO DE EJECUCIÓN EN DÍAS (INICIAL)]]/30</f>
        <v>10.133333333333333</v>
      </c>
      <c r="BE863" t="s">
        <v>4292</v>
      </c>
      <c r="BF863" s="29">
        <f>+[1]BD_2!E871</f>
        <v>0</v>
      </c>
      <c r="BG863" s="29">
        <f>[1]BD_2!BA871</f>
        <v>0</v>
      </c>
      <c r="BH863" s="23">
        <f>[1]BD_2!CF871</f>
        <v>0</v>
      </c>
      <c r="BI863" s="23">
        <f>+COUNTIF(Tabla3[[#This Row],[VALOR REDUCIDO]:[TOTAL TIEMPO PRORROGADO EN DÍAS
]],"&lt;&gt;0")</f>
        <v>0</v>
      </c>
      <c r="BJ863" s="23" t="str">
        <f>+[1]BD_2!CG871</f>
        <v>2 NO</v>
      </c>
      <c r="BK863" s="26" t="str">
        <f>[1]BD_2!CL871</f>
        <v>2 NO</v>
      </c>
      <c r="BL863" s="23" t="s">
        <v>98</v>
      </c>
      <c r="BM863">
        <f t="shared" si="69"/>
        <v>304</v>
      </c>
      <c r="BN863" s="36">
        <f t="shared" si="70"/>
        <v>45352</v>
      </c>
      <c r="BO863" s="36">
        <f t="shared" si="71"/>
        <v>45656</v>
      </c>
      <c r="BP863" s="37" t="e">
        <f>IF(((#REF!-$BN863)/($BO863-$BN863))&gt;=100%,100%,((#REF!-$BN863)/($BO863-$BN863)))</f>
        <v>#REF!</v>
      </c>
      <c r="BQ863" s="29">
        <f t="shared" si="67"/>
        <v>55000000</v>
      </c>
      <c r="BR863" s="23" t="e">
        <f>+IF(BK863="1 SI","FINALIZADO",IF($BO863&lt;=#REF!,"FINALIZADO","EJECUCIÓN"))</f>
        <v>#REF!</v>
      </c>
      <c r="BS863" s="23">
        <v>55000000</v>
      </c>
      <c r="BT863" s="23">
        <f>+Tabla3[[#This Row],[VALOR TOTAL DE CONTRATO (ANTES DE LIQUIDACIÓN - LIBERACIÓN DE SALDOS)]]-Tabla3[[#This Row],[RECURSO TOTALES DESEMBOLSADOS]]</f>
        <v>0</v>
      </c>
      <c r="BU863" s="66"/>
      <c r="BW863" s="23" t="s">
        <v>98</v>
      </c>
      <c r="BX863" s="23" t="str">
        <f t="shared" si="68"/>
        <v>febrero</v>
      </c>
      <c r="BY863" s="23" t="s">
        <v>113</v>
      </c>
      <c r="BZ863" s="23" t="s">
        <v>113</v>
      </c>
      <c r="CA863" s="23" t="s">
        <v>113</v>
      </c>
      <c r="CB863" t="s">
        <v>117</v>
      </c>
      <c r="CC863" t="s">
        <v>118</v>
      </c>
    </row>
    <row r="864" spans="1:81" x14ac:dyDescent="0.25">
      <c r="A864" s="23">
        <v>2024</v>
      </c>
      <c r="B864" s="25">
        <v>824</v>
      </c>
      <c r="C864" s="23" t="s">
        <v>87</v>
      </c>
      <c r="D864" t="s">
        <v>88</v>
      </c>
      <c r="E864" t="s">
        <v>89</v>
      </c>
      <c r="F864" t="s">
        <v>90</v>
      </c>
      <c r="G864" t="s">
        <v>91</v>
      </c>
      <c r="H864" s="23" t="s">
        <v>92</v>
      </c>
      <c r="I864" s="23" t="s">
        <v>93</v>
      </c>
      <c r="J864" t="s">
        <v>5999</v>
      </c>
      <c r="K864" s="23" t="s">
        <v>95</v>
      </c>
      <c r="L864" s="59" t="s">
        <v>1019</v>
      </c>
      <c r="M864" s="28" t="s">
        <v>6000</v>
      </c>
      <c r="N864" s="23"/>
      <c r="O864" s="23" t="s">
        <v>98</v>
      </c>
      <c r="P864" s="20" t="s">
        <v>693</v>
      </c>
      <c r="Q864" s="20" t="s">
        <v>693</v>
      </c>
      <c r="R864" t="s">
        <v>5851</v>
      </c>
      <c r="S864" t="s">
        <v>5852</v>
      </c>
      <c r="T864" t="s">
        <v>6001</v>
      </c>
      <c r="U864" s="29">
        <v>38000000</v>
      </c>
      <c r="V864" s="29">
        <v>38000000</v>
      </c>
      <c r="W864" s="60">
        <v>3800000</v>
      </c>
      <c r="X864" s="60">
        <v>0</v>
      </c>
      <c r="Y864" s="23" t="s">
        <v>104</v>
      </c>
      <c r="Z864" t="s">
        <v>98</v>
      </c>
      <c r="AA864" t="s">
        <v>105</v>
      </c>
      <c r="AB864" s="30">
        <f>+Tabla3[[#This Row],[VALOR DEL CONTRATO
(EN NUMEROS)]]-Tabla3[[#This Row],[VALOR RECURSOS (MADS/FONAM)]]</f>
        <v>0</v>
      </c>
      <c r="AC864" s="30"/>
      <c r="AD864" s="30"/>
      <c r="AE864" s="24">
        <v>3524</v>
      </c>
      <c r="AF864" s="61">
        <v>45294</v>
      </c>
      <c r="AG864">
        <v>138324</v>
      </c>
      <c r="AH864" s="53">
        <v>45356</v>
      </c>
      <c r="AI864" s="32" t="s">
        <v>106</v>
      </c>
      <c r="AJ864" t="s">
        <v>697</v>
      </c>
      <c r="AK864" s="33"/>
      <c r="AL864" t="s">
        <v>98</v>
      </c>
      <c r="AM864" s="26">
        <v>45350</v>
      </c>
      <c r="AN864" s="23" t="s">
        <v>108</v>
      </c>
      <c r="AO864" s="23" t="s">
        <v>108</v>
      </c>
      <c r="AP864" t="s">
        <v>109</v>
      </c>
      <c r="AQ864" t="s">
        <v>698</v>
      </c>
      <c r="AR864" t="s">
        <v>699</v>
      </c>
      <c r="AS864" t="s">
        <v>700</v>
      </c>
      <c r="AT864" s="23">
        <v>80111600</v>
      </c>
      <c r="AU864" s="20" t="s">
        <v>6002</v>
      </c>
      <c r="AV864" s="23" t="s">
        <v>113</v>
      </c>
      <c r="AW864" s="20" t="s">
        <v>114</v>
      </c>
      <c r="AX864" s="53">
        <v>45351</v>
      </c>
      <c r="AY864" s="23" t="s">
        <v>115</v>
      </c>
      <c r="AZ864" s="53">
        <v>45351</v>
      </c>
      <c r="BA864" s="53">
        <v>45356</v>
      </c>
      <c r="BB864" s="62">
        <v>45656</v>
      </c>
      <c r="BC864" s="35">
        <f>+Tabla3[[#This Row],[FECHA TERMINACION
(INICIAL)]]-Tabla3[[#This Row],[FECHA INICIO]]</f>
        <v>300</v>
      </c>
      <c r="BD864" s="65">
        <f>+Tabla3[[#This Row],[PLAZO DE EJECUCIÓN EN DÍAS (INICIAL)]]/30</f>
        <v>10</v>
      </c>
      <c r="BE864" t="s">
        <v>6003</v>
      </c>
      <c r="BF864" s="29">
        <f>+[1]BD_2!E872</f>
        <v>506667</v>
      </c>
      <c r="BG864" s="29">
        <f>[1]BD_2!BA872</f>
        <v>0</v>
      </c>
      <c r="BH864" s="23">
        <f>[1]BD_2!CF872</f>
        <v>0</v>
      </c>
      <c r="BI864" s="23">
        <f>+COUNTIF(Tabla3[[#This Row],[VALOR REDUCIDO]:[TOTAL TIEMPO PRORROGADO EN DÍAS
]],"&lt;&gt;0")</f>
        <v>1</v>
      </c>
      <c r="BJ864" s="23" t="str">
        <f>+[1]BD_2!CG872</f>
        <v>2 NO</v>
      </c>
      <c r="BK864" s="26" t="str">
        <f>[1]BD_2!CL872</f>
        <v>2 NO</v>
      </c>
      <c r="BL864" s="23" t="s">
        <v>98</v>
      </c>
      <c r="BM864">
        <f t="shared" si="69"/>
        <v>300</v>
      </c>
      <c r="BN864" s="36">
        <f t="shared" si="70"/>
        <v>45356</v>
      </c>
      <c r="BO864" s="36">
        <f t="shared" si="71"/>
        <v>45656</v>
      </c>
      <c r="BP864" s="37" t="e">
        <f>IF(((#REF!-$BN864)/($BO864-$BN864))&gt;=100%,100%,((#REF!-$BN864)/($BO864-$BN864)))</f>
        <v>#REF!</v>
      </c>
      <c r="BQ864" s="29">
        <f t="shared" si="67"/>
        <v>37493333</v>
      </c>
      <c r="BR864" s="23" t="e">
        <f>+IF(BK864="1 SI","FINALIZADO",IF($BO864&lt;=#REF!,"FINALIZADO","EJECUCIÓN"))</f>
        <v>#REF!</v>
      </c>
      <c r="BS864" s="23">
        <v>37493333</v>
      </c>
      <c r="BT864" s="23">
        <f>+Tabla3[[#This Row],[VALOR TOTAL DE CONTRATO (ANTES DE LIQUIDACIÓN - LIBERACIÓN DE SALDOS)]]-Tabla3[[#This Row],[RECURSO TOTALES DESEMBOLSADOS]]</f>
        <v>0</v>
      </c>
      <c r="BU864" s="66"/>
      <c r="BW864" s="23" t="s">
        <v>98</v>
      </c>
      <c r="BX864" s="23" t="str">
        <f t="shared" si="68"/>
        <v>febrero</v>
      </c>
      <c r="BY864" s="23" t="s">
        <v>113</v>
      </c>
      <c r="BZ864" s="23" t="s">
        <v>113</v>
      </c>
      <c r="CA864" s="23" t="s">
        <v>113</v>
      </c>
      <c r="CB864" t="s">
        <v>117</v>
      </c>
      <c r="CC864" t="s">
        <v>118</v>
      </c>
    </row>
    <row r="865" spans="1:81" x14ac:dyDescent="0.25">
      <c r="A865" s="23">
        <v>2024</v>
      </c>
      <c r="B865" s="25">
        <v>825</v>
      </c>
      <c r="C865" s="23" t="s">
        <v>87</v>
      </c>
      <c r="D865" t="s">
        <v>88</v>
      </c>
      <c r="E865" t="s">
        <v>89</v>
      </c>
      <c r="F865" t="s">
        <v>90</v>
      </c>
      <c r="G865" t="s">
        <v>91</v>
      </c>
      <c r="H865" s="23" t="s">
        <v>92</v>
      </c>
      <c r="I865" s="23" t="s">
        <v>119</v>
      </c>
      <c r="J865" t="s">
        <v>6004</v>
      </c>
      <c r="K865" s="23" t="s">
        <v>95</v>
      </c>
      <c r="L865" s="20" t="s">
        <v>121</v>
      </c>
      <c r="M865" s="28" t="s">
        <v>6005</v>
      </c>
      <c r="N865" s="23"/>
      <c r="O865" s="23" t="s">
        <v>98</v>
      </c>
      <c r="P865" s="20" t="s">
        <v>693</v>
      </c>
      <c r="Q865" s="20" t="s">
        <v>693</v>
      </c>
      <c r="R865" t="s">
        <v>2287</v>
      </c>
      <c r="S865" t="s">
        <v>6006</v>
      </c>
      <c r="T865" t="s">
        <v>5574</v>
      </c>
      <c r="U865" s="29">
        <v>61000000</v>
      </c>
      <c r="V865" s="29">
        <v>61000000</v>
      </c>
      <c r="W865" s="60">
        <v>6100000</v>
      </c>
      <c r="X865" s="60">
        <v>0</v>
      </c>
      <c r="Y865" s="23" t="s">
        <v>104</v>
      </c>
      <c r="Z865" t="s">
        <v>98</v>
      </c>
      <c r="AA865" t="s">
        <v>105</v>
      </c>
      <c r="AB865" s="30">
        <f>+Tabla3[[#This Row],[VALOR DEL CONTRATO
(EN NUMEROS)]]-Tabla3[[#This Row],[VALOR RECURSOS (MADS/FONAM)]]</f>
        <v>0</v>
      </c>
      <c r="AC865" s="30"/>
      <c r="AD865" s="30"/>
      <c r="AE865" s="24">
        <v>2624</v>
      </c>
      <c r="AF865" s="61">
        <v>45294</v>
      </c>
      <c r="AG865">
        <v>128724</v>
      </c>
      <c r="AH865" s="53">
        <v>45350</v>
      </c>
      <c r="AI865" s="32" t="s">
        <v>106</v>
      </c>
      <c r="AJ865" t="s">
        <v>2030</v>
      </c>
      <c r="AK865" s="33"/>
      <c r="AL865" t="s">
        <v>98</v>
      </c>
      <c r="AM865" s="26">
        <v>45349</v>
      </c>
      <c r="AN865" s="23" t="s">
        <v>108</v>
      </c>
      <c r="AO865" s="23" t="s">
        <v>108</v>
      </c>
      <c r="AP865" t="s">
        <v>109</v>
      </c>
      <c r="AQ865" t="s">
        <v>2281</v>
      </c>
      <c r="AR865" t="s">
        <v>2282</v>
      </c>
      <c r="AS865" t="s">
        <v>700</v>
      </c>
      <c r="AT865" s="23">
        <v>80111600</v>
      </c>
      <c r="AU865" s="20" t="s">
        <v>6007</v>
      </c>
      <c r="AV865" s="23" t="s">
        <v>113</v>
      </c>
      <c r="AW865" s="20" t="s">
        <v>114</v>
      </c>
      <c r="AX865" s="53">
        <v>45349</v>
      </c>
      <c r="AY865" s="23" t="s">
        <v>115</v>
      </c>
      <c r="AZ865" s="53">
        <v>45349</v>
      </c>
      <c r="BA865" s="26">
        <v>45352</v>
      </c>
      <c r="BB865" s="62">
        <v>45656</v>
      </c>
      <c r="BC865" s="35">
        <f>+Tabla3[[#This Row],[FECHA TERMINACION
(INICIAL)]]-Tabla3[[#This Row],[FECHA INICIO]]</f>
        <v>304</v>
      </c>
      <c r="BD865" s="65">
        <f>+Tabla3[[#This Row],[PLAZO DE EJECUCIÓN EN DÍAS (INICIAL)]]/30</f>
        <v>10.133333333333333</v>
      </c>
      <c r="BE865" t="s">
        <v>4975</v>
      </c>
      <c r="BF865" s="29">
        <f>+[1]BD_2!E873</f>
        <v>0</v>
      </c>
      <c r="BG865" s="29">
        <f>[1]BD_2!BA873</f>
        <v>0</v>
      </c>
      <c r="BH865" s="23">
        <f>[1]BD_2!CF873</f>
        <v>0</v>
      </c>
      <c r="BI865" s="23">
        <f>+COUNTIF(Tabla3[[#This Row],[VALOR REDUCIDO]:[TOTAL TIEMPO PRORROGADO EN DÍAS
]],"&lt;&gt;0")</f>
        <v>0</v>
      </c>
      <c r="BJ865" s="23" t="str">
        <f>+[1]BD_2!CG873</f>
        <v>2 NO</v>
      </c>
      <c r="BK865" s="26" t="str">
        <f>[1]BD_2!CL873</f>
        <v>2 NO</v>
      </c>
      <c r="BL865" s="23" t="s">
        <v>98</v>
      </c>
      <c r="BM865">
        <f t="shared" si="69"/>
        <v>304</v>
      </c>
      <c r="BN865" s="36">
        <f t="shared" si="70"/>
        <v>45352</v>
      </c>
      <c r="BO865" s="36">
        <f t="shared" si="71"/>
        <v>45656</v>
      </c>
      <c r="BP865" s="37" t="e">
        <f>IF(((#REF!-$BN865)/($BO865-$BN865))&gt;=100%,100%,((#REF!-$BN865)/($BO865-$BN865)))</f>
        <v>#REF!</v>
      </c>
      <c r="BQ865" s="29">
        <f t="shared" si="67"/>
        <v>61000000</v>
      </c>
      <c r="BR865" s="23" t="e">
        <f>+IF(BK865="1 SI","FINALIZADO",IF($BO865&lt;=#REF!,"FINALIZADO","EJECUCIÓN"))</f>
        <v>#REF!</v>
      </c>
      <c r="BS865" s="23">
        <v>61000000</v>
      </c>
      <c r="BT865" s="23">
        <f>+Tabla3[[#This Row],[VALOR TOTAL DE CONTRATO (ANTES DE LIQUIDACIÓN - LIBERACIÓN DE SALDOS)]]-Tabla3[[#This Row],[RECURSO TOTALES DESEMBOLSADOS]]</f>
        <v>0</v>
      </c>
      <c r="BU865" s="66"/>
      <c r="BW865" s="23" t="s">
        <v>98</v>
      </c>
      <c r="BX865" s="23" t="str">
        <f t="shared" si="68"/>
        <v>febrero</v>
      </c>
      <c r="BY865" s="23" t="s">
        <v>113</v>
      </c>
      <c r="BZ865" s="23" t="s">
        <v>113</v>
      </c>
      <c r="CA865" s="23" t="s">
        <v>113</v>
      </c>
      <c r="CB865" t="s">
        <v>117</v>
      </c>
      <c r="CC865" t="s">
        <v>118</v>
      </c>
    </row>
    <row r="866" spans="1:81" x14ac:dyDescent="0.25">
      <c r="A866" s="23">
        <v>2024</v>
      </c>
      <c r="B866" s="25">
        <v>826</v>
      </c>
      <c r="C866" s="23" t="s">
        <v>87</v>
      </c>
      <c r="D866" t="s">
        <v>88</v>
      </c>
      <c r="E866" t="s">
        <v>89</v>
      </c>
      <c r="F866" t="s">
        <v>90</v>
      </c>
      <c r="G866" t="s">
        <v>91</v>
      </c>
      <c r="H866" s="23" t="s">
        <v>92</v>
      </c>
      <c r="I866" s="23" t="s">
        <v>119</v>
      </c>
      <c r="J866" t="s">
        <v>6008</v>
      </c>
      <c r="K866" s="23" t="s">
        <v>95</v>
      </c>
      <c r="L866" s="20" t="s">
        <v>3978</v>
      </c>
      <c r="M866" s="28" t="s">
        <v>6009</v>
      </c>
      <c r="N866" s="23"/>
      <c r="O866" s="23" t="s">
        <v>98</v>
      </c>
      <c r="P866" s="20" t="s">
        <v>693</v>
      </c>
      <c r="Q866" s="20" t="s">
        <v>693</v>
      </c>
      <c r="R866" t="s">
        <v>6010</v>
      </c>
      <c r="S866" t="s">
        <v>6011</v>
      </c>
      <c r="T866" t="s">
        <v>6012</v>
      </c>
      <c r="U866" s="29">
        <v>62500000</v>
      </c>
      <c r="V866" s="29">
        <v>62500000</v>
      </c>
      <c r="W866" s="60">
        <v>6250000</v>
      </c>
      <c r="X866" s="60">
        <v>0</v>
      </c>
      <c r="Y866" s="23" t="s">
        <v>104</v>
      </c>
      <c r="Z866" t="s">
        <v>98</v>
      </c>
      <c r="AA866" t="s">
        <v>105</v>
      </c>
      <c r="AB866" s="30">
        <f>+Tabla3[[#This Row],[VALOR DEL CONTRATO
(EN NUMEROS)]]-Tabla3[[#This Row],[VALOR RECURSOS (MADS/FONAM)]]</f>
        <v>0</v>
      </c>
      <c r="AC866" s="30"/>
      <c r="AD866" s="30"/>
      <c r="AE866" s="24">
        <v>2624</v>
      </c>
      <c r="AF866" s="61">
        <v>45294</v>
      </c>
      <c r="AG866">
        <v>136524</v>
      </c>
      <c r="AH866" s="53"/>
      <c r="AI866" s="32" t="s">
        <v>106</v>
      </c>
      <c r="AJ866" t="s">
        <v>2030</v>
      </c>
      <c r="AK866" s="33"/>
      <c r="AL866" t="s">
        <v>98</v>
      </c>
      <c r="AM866" s="26">
        <v>45349</v>
      </c>
      <c r="AN866" s="23" t="s">
        <v>108</v>
      </c>
      <c r="AO866" s="23" t="s">
        <v>108</v>
      </c>
      <c r="AP866" t="s">
        <v>109</v>
      </c>
      <c r="AQ866" t="s">
        <v>2325</v>
      </c>
      <c r="AR866" t="s">
        <v>2326</v>
      </c>
      <c r="AS866" t="s">
        <v>700</v>
      </c>
      <c r="AT866" s="23">
        <v>80111600</v>
      </c>
      <c r="AU866" s="41" t="s">
        <v>6013</v>
      </c>
      <c r="AV866" s="23" t="s">
        <v>113</v>
      </c>
      <c r="AW866" s="20" t="s">
        <v>114</v>
      </c>
      <c r="AX866" s="26">
        <v>45349</v>
      </c>
      <c r="AY866" s="20" t="s">
        <v>115</v>
      </c>
      <c r="AZ866" s="26">
        <v>45349</v>
      </c>
      <c r="BA866" s="26">
        <v>45356</v>
      </c>
      <c r="BB866" s="62">
        <v>45656</v>
      </c>
      <c r="BC866" s="35">
        <f>+Tabla3[[#This Row],[FECHA TERMINACION
(INICIAL)]]-Tabla3[[#This Row],[FECHA INICIO]]</f>
        <v>300</v>
      </c>
      <c r="BD866" s="65">
        <f>+Tabla3[[#This Row],[PLAZO DE EJECUCIÓN EN DÍAS (INICIAL)]]/30</f>
        <v>10</v>
      </c>
      <c r="BE866" t="s">
        <v>4975</v>
      </c>
      <c r="BF866" s="29">
        <f>+[1]BD_2!E874</f>
        <v>833333</v>
      </c>
      <c r="BG866" s="29">
        <f>[1]BD_2!BA874</f>
        <v>0</v>
      </c>
      <c r="BH866" s="23">
        <f>[1]BD_2!CF874</f>
        <v>0</v>
      </c>
      <c r="BI866" s="23">
        <f>+COUNTIF(Tabla3[[#This Row],[VALOR REDUCIDO]:[TOTAL TIEMPO PRORROGADO EN DÍAS
]],"&lt;&gt;0")</f>
        <v>1</v>
      </c>
      <c r="BJ866" s="23" t="str">
        <f>+[1]BD_2!CG874</f>
        <v>2 NO</v>
      </c>
      <c r="BK866" s="26" t="str">
        <f>[1]BD_2!CL874</f>
        <v>2 NO</v>
      </c>
      <c r="BL866" s="23" t="s">
        <v>98</v>
      </c>
      <c r="BM866">
        <f t="shared" si="69"/>
        <v>300</v>
      </c>
      <c r="BN866" s="36">
        <f t="shared" si="70"/>
        <v>45356</v>
      </c>
      <c r="BO866" s="36">
        <f t="shared" si="71"/>
        <v>45656</v>
      </c>
      <c r="BP866" s="37" t="e">
        <f>IF(((#REF!-$BN866)/($BO866-$BN866))&gt;=100%,100%,((#REF!-$BN866)/($BO866-$BN866)))</f>
        <v>#REF!</v>
      </c>
      <c r="BQ866" s="29">
        <f t="shared" si="67"/>
        <v>61666667</v>
      </c>
      <c r="BR866" s="23" t="e">
        <f>+IF(BK866="1 SI","FINALIZADO",IF($BO866&lt;=#REF!,"FINALIZADO","EJECUCIÓN"))</f>
        <v>#REF!</v>
      </c>
      <c r="BS866" s="23">
        <v>61666667</v>
      </c>
      <c r="BT866" s="23">
        <f>+Tabla3[[#This Row],[VALOR TOTAL DE CONTRATO (ANTES DE LIQUIDACIÓN - LIBERACIÓN DE SALDOS)]]-Tabla3[[#This Row],[RECURSO TOTALES DESEMBOLSADOS]]</f>
        <v>0</v>
      </c>
      <c r="BU866" s="66"/>
      <c r="BW866" s="23" t="s">
        <v>98</v>
      </c>
      <c r="BX866" s="23" t="str">
        <f t="shared" si="68"/>
        <v>febrero</v>
      </c>
      <c r="BY866" s="23" t="s">
        <v>113</v>
      </c>
      <c r="BZ866" s="23" t="s">
        <v>113</v>
      </c>
      <c r="CA866" s="23" t="s">
        <v>113</v>
      </c>
      <c r="CB866" t="s">
        <v>117</v>
      </c>
      <c r="CC866" t="s">
        <v>118</v>
      </c>
    </row>
    <row r="867" spans="1:81" x14ac:dyDescent="0.25">
      <c r="A867" s="23">
        <v>2024</v>
      </c>
      <c r="B867" s="25">
        <v>827</v>
      </c>
      <c r="C867" s="23" t="s">
        <v>87</v>
      </c>
      <c r="D867" t="s">
        <v>88</v>
      </c>
      <c r="E867" t="s">
        <v>89</v>
      </c>
      <c r="F867" t="s">
        <v>90</v>
      </c>
      <c r="G867" t="s">
        <v>91</v>
      </c>
      <c r="H867" s="23" t="s">
        <v>92</v>
      </c>
      <c r="I867" s="23" t="s">
        <v>93</v>
      </c>
      <c r="J867" t="s">
        <v>6014</v>
      </c>
      <c r="K867" s="23" t="s">
        <v>95</v>
      </c>
      <c r="L867" s="59" t="s">
        <v>428</v>
      </c>
      <c r="M867" s="28" t="s">
        <v>6015</v>
      </c>
      <c r="N867" s="23"/>
      <c r="O867" s="23" t="s">
        <v>98</v>
      </c>
      <c r="P867" s="20" t="s">
        <v>693</v>
      </c>
      <c r="Q867" s="20" t="s">
        <v>693</v>
      </c>
      <c r="R867" t="s">
        <v>5851</v>
      </c>
      <c r="S867" t="s">
        <v>6016</v>
      </c>
      <c r="T867" t="s">
        <v>5853</v>
      </c>
      <c r="U867" s="29">
        <v>38000000</v>
      </c>
      <c r="V867" s="29">
        <v>38000000</v>
      </c>
      <c r="W867" s="60">
        <v>3800000</v>
      </c>
      <c r="X867" s="60">
        <v>0</v>
      </c>
      <c r="Y867" s="23" t="s">
        <v>104</v>
      </c>
      <c r="Z867" t="s">
        <v>98</v>
      </c>
      <c r="AA867" t="s">
        <v>105</v>
      </c>
      <c r="AB867" s="30">
        <f>+Tabla3[[#This Row],[VALOR DEL CONTRATO
(EN NUMEROS)]]-Tabla3[[#This Row],[VALOR RECURSOS (MADS/FONAM)]]</f>
        <v>0</v>
      </c>
      <c r="AC867" s="30"/>
      <c r="AD867" s="30"/>
      <c r="AE867" s="24">
        <v>3524</v>
      </c>
      <c r="AF867" s="61">
        <v>45294</v>
      </c>
      <c r="AG867">
        <v>132524</v>
      </c>
      <c r="AH867" s="53">
        <v>45352</v>
      </c>
      <c r="AI867" s="32" t="s">
        <v>106</v>
      </c>
      <c r="AJ867" t="s">
        <v>697</v>
      </c>
      <c r="AK867" s="33"/>
      <c r="AL867" t="s">
        <v>98</v>
      </c>
      <c r="AM867" s="26">
        <v>45349</v>
      </c>
      <c r="AN867" s="23" t="s">
        <v>108</v>
      </c>
      <c r="AO867" s="23" t="s">
        <v>108</v>
      </c>
      <c r="AP867" t="s">
        <v>109</v>
      </c>
      <c r="AQ867" t="s">
        <v>698</v>
      </c>
      <c r="AR867" t="s">
        <v>699</v>
      </c>
      <c r="AS867" t="s">
        <v>700</v>
      </c>
      <c r="AT867" s="23">
        <v>80111600</v>
      </c>
      <c r="AU867" s="20" t="s">
        <v>6017</v>
      </c>
      <c r="AV867" s="23" t="s">
        <v>113</v>
      </c>
      <c r="AW867" s="20" t="s">
        <v>114</v>
      </c>
      <c r="AX867" s="53">
        <v>45351</v>
      </c>
      <c r="AY867" s="23" t="s">
        <v>115</v>
      </c>
      <c r="AZ867" s="53">
        <v>45351</v>
      </c>
      <c r="BA867" s="53">
        <v>45352</v>
      </c>
      <c r="BB867" s="62">
        <v>45656</v>
      </c>
      <c r="BC867" s="35">
        <f>+Tabla3[[#This Row],[FECHA TERMINACION
(INICIAL)]]-Tabla3[[#This Row],[FECHA INICIO]]</f>
        <v>304</v>
      </c>
      <c r="BD867" s="65">
        <f>+Tabla3[[#This Row],[PLAZO DE EJECUCIÓN EN DÍAS (INICIAL)]]/30</f>
        <v>10.133333333333333</v>
      </c>
      <c r="BE867" t="s">
        <v>6003</v>
      </c>
      <c r="BF867" s="29">
        <f>+[1]BD_2!E875</f>
        <v>0</v>
      </c>
      <c r="BG867" s="29">
        <f>[1]BD_2!BA875</f>
        <v>0</v>
      </c>
      <c r="BH867" s="23">
        <f>[1]BD_2!CF875</f>
        <v>0</v>
      </c>
      <c r="BI867" s="23">
        <f>+COUNTIF(Tabla3[[#This Row],[VALOR REDUCIDO]:[TOTAL TIEMPO PRORROGADO EN DÍAS
]],"&lt;&gt;0")</f>
        <v>0</v>
      </c>
      <c r="BJ867" s="23" t="str">
        <f>+[1]BD_2!CG875</f>
        <v>2 NO</v>
      </c>
      <c r="BK867" s="26" t="str">
        <f>[1]BD_2!CL875</f>
        <v>2 NO</v>
      </c>
      <c r="BL867" s="23" t="s">
        <v>98</v>
      </c>
      <c r="BM867">
        <f t="shared" si="69"/>
        <v>304</v>
      </c>
      <c r="BN867" s="36">
        <f t="shared" si="70"/>
        <v>45352</v>
      </c>
      <c r="BO867" s="36">
        <f t="shared" si="71"/>
        <v>45656</v>
      </c>
      <c r="BP867" s="37" t="e">
        <f>IF(((#REF!-$BN867)/($BO867-$BN867))&gt;=100%,100%,((#REF!-$BN867)/($BO867-$BN867)))</f>
        <v>#REF!</v>
      </c>
      <c r="BQ867" s="29">
        <f t="shared" si="67"/>
        <v>38000000</v>
      </c>
      <c r="BR867" s="23" t="e">
        <f>+IF(BK867="1 SI","FINALIZADO",IF($BO867&lt;=#REF!,"FINALIZADO","EJECUCIÓN"))</f>
        <v>#REF!</v>
      </c>
      <c r="BS867" s="23">
        <v>38000000</v>
      </c>
      <c r="BT867" s="23">
        <f>+Tabla3[[#This Row],[VALOR TOTAL DE CONTRATO (ANTES DE LIQUIDACIÓN - LIBERACIÓN DE SALDOS)]]-Tabla3[[#This Row],[RECURSO TOTALES DESEMBOLSADOS]]</f>
        <v>0</v>
      </c>
      <c r="BU867" s="66"/>
      <c r="BW867" s="23" t="s">
        <v>98</v>
      </c>
      <c r="BX867" s="23" t="str">
        <f t="shared" si="68"/>
        <v>febrero</v>
      </c>
      <c r="BY867" s="23" t="s">
        <v>113</v>
      </c>
      <c r="BZ867" s="23" t="s">
        <v>113</v>
      </c>
      <c r="CA867" s="23" t="s">
        <v>113</v>
      </c>
      <c r="CB867" t="s">
        <v>117</v>
      </c>
      <c r="CC867" t="s">
        <v>118</v>
      </c>
    </row>
    <row r="868" spans="1:81" x14ac:dyDescent="0.25">
      <c r="A868" s="23">
        <v>2024</v>
      </c>
      <c r="B868" s="25">
        <v>828</v>
      </c>
      <c r="C868" s="23" t="s">
        <v>87</v>
      </c>
      <c r="D868" t="s">
        <v>88</v>
      </c>
      <c r="E868" t="s">
        <v>89</v>
      </c>
      <c r="F868" t="s">
        <v>90</v>
      </c>
      <c r="G868" t="s">
        <v>91</v>
      </c>
      <c r="H868" s="23" t="s">
        <v>92</v>
      </c>
      <c r="I868" s="23" t="s">
        <v>119</v>
      </c>
      <c r="J868" t="s">
        <v>6018</v>
      </c>
      <c r="K868" s="23" t="s">
        <v>95</v>
      </c>
      <c r="L868" s="20" t="s">
        <v>3978</v>
      </c>
      <c r="M868" s="28" t="s">
        <v>6019</v>
      </c>
      <c r="N868" s="23"/>
      <c r="O868" s="23" t="s">
        <v>98</v>
      </c>
      <c r="P868" s="20" t="s">
        <v>693</v>
      </c>
      <c r="Q868" s="20" t="s">
        <v>693</v>
      </c>
      <c r="R868" t="s">
        <v>6020</v>
      </c>
      <c r="S868" t="s">
        <v>6021</v>
      </c>
      <c r="T868" t="s">
        <v>6022</v>
      </c>
      <c r="U868" s="29">
        <v>57000000</v>
      </c>
      <c r="V868" s="29">
        <v>57000000</v>
      </c>
      <c r="W868" s="60">
        <v>6000000</v>
      </c>
      <c r="X868" s="60">
        <v>0</v>
      </c>
      <c r="Y868" s="23" t="s">
        <v>104</v>
      </c>
      <c r="Z868" t="s">
        <v>98</v>
      </c>
      <c r="AA868" t="s">
        <v>105</v>
      </c>
      <c r="AB868" s="30">
        <f>+Tabla3[[#This Row],[VALOR DEL CONTRATO
(EN NUMEROS)]]-Tabla3[[#This Row],[VALOR RECURSOS (MADS/FONAM)]]</f>
        <v>0</v>
      </c>
      <c r="AC868" s="30"/>
      <c r="AD868" s="30"/>
      <c r="AE868" s="24">
        <v>2624</v>
      </c>
      <c r="AF868" s="61">
        <v>45294</v>
      </c>
      <c r="AG868">
        <v>150224</v>
      </c>
      <c r="AH868" s="53">
        <v>45362</v>
      </c>
      <c r="AI868" s="32" t="s">
        <v>106</v>
      </c>
      <c r="AJ868" t="s">
        <v>2030</v>
      </c>
      <c r="AK868" s="33"/>
      <c r="AL868" t="s">
        <v>98</v>
      </c>
      <c r="AM868" s="53">
        <v>45359</v>
      </c>
      <c r="AN868" s="23" t="s">
        <v>108</v>
      </c>
      <c r="AO868" s="23" t="s">
        <v>108</v>
      </c>
      <c r="AP868" t="s">
        <v>109</v>
      </c>
      <c r="AQ868" t="s">
        <v>1528</v>
      </c>
      <c r="AR868" t="s">
        <v>1529</v>
      </c>
      <c r="AS868" t="s">
        <v>700</v>
      </c>
      <c r="AT868" s="23">
        <v>80111600</v>
      </c>
      <c r="AU868" s="20" t="s">
        <v>6023</v>
      </c>
      <c r="AV868" s="23" t="s">
        <v>113</v>
      </c>
      <c r="AW868" s="20" t="s">
        <v>114</v>
      </c>
      <c r="AX868" s="53">
        <v>45359</v>
      </c>
      <c r="AY868" s="23" t="s">
        <v>115</v>
      </c>
      <c r="AZ868" s="53">
        <v>45359</v>
      </c>
      <c r="BA868" s="26">
        <v>45362</v>
      </c>
      <c r="BB868" s="62">
        <v>45651</v>
      </c>
      <c r="BC868" s="35">
        <f>+Tabla3[[#This Row],[FECHA TERMINACION
(INICIAL)]]-Tabla3[[#This Row],[FECHA INICIO]]</f>
        <v>289</v>
      </c>
      <c r="BD868" s="65">
        <f>+Tabla3[[#This Row],[PLAZO DE EJECUCIÓN EN DÍAS (INICIAL)]]/30</f>
        <v>9.6333333333333329</v>
      </c>
      <c r="BE868" t="s">
        <v>6024</v>
      </c>
      <c r="BF868" s="29">
        <f>+[1]BD_2!E876</f>
        <v>0</v>
      </c>
      <c r="BG868" s="29">
        <f>[1]BD_2!BA876</f>
        <v>0</v>
      </c>
      <c r="BH868" s="23">
        <f>[1]BD_2!CF876</f>
        <v>0</v>
      </c>
      <c r="BI868" s="23">
        <f>+COUNTIF(Tabla3[[#This Row],[VALOR REDUCIDO]:[TOTAL TIEMPO PRORROGADO EN DÍAS
]],"&lt;&gt;0")</f>
        <v>0</v>
      </c>
      <c r="BJ868" s="23" t="str">
        <f>+[1]BD_2!CG876</f>
        <v>2 NO</v>
      </c>
      <c r="BK868" s="26" t="str">
        <f>[1]BD_2!CL876</f>
        <v>2 NO</v>
      </c>
      <c r="BL868" s="23" t="s">
        <v>98</v>
      </c>
      <c r="BM868">
        <f t="shared" si="69"/>
        <v>289</v>
      </c>
      <c r="BN868" s="36">
        <f t="shared" si="70"/>
        <v>45362</v>
      </c>
      <c r="BO868" s="36">
        <f t="shared" si="71"/>
        <v>45651</v>
      </c>
      <c r="BP868" s="37" t="e">
        <f>IF(((#REF!-$BN868)/($BO868-$BN868))&gt;=100%,100%,((#REF!-$BN868)/($BO868-$BN868)))</f>
        <v>#REF!</v>
      </c>
      <c r="BQ868" s="29">
        <f t="shared" si="67"/>
        <v>57000000</v>
      </c>
      <c r="BR868" s="23" t="e">
        <f>+IF(BK868="1 SI","FINALIZADO",IF($BO868&lt;=#REF!,"FINALIZADO","EJECUCIÓN"))</f>
        <v>#REF!</v>
      </c>
      <c r="BS868" s="23">
        <v>57000000</v>
      </c>
      <c r="BT868" s="23">
        <f>+Tabla3[[#This Row],[VALOR TOTAL DE CONTRATO (ANTES DE LIQUIDACIÓN - LIBERACIÓN DE SALDOS)]]-Tabla3[[#This Row],[RECURSO TOTALES DESEMBOLSADOS]]</f>
        <v>0</v>
      </c>
      <c r="BU868" s="66"/>
      <c r="BW868" s="23" t="s">
        <v>98</v>
      </c>
      <c r="BX868" s="23" t="str">
        <f t="shared" si="68"/>
        <v>marzo</v>
      </c>
      <c r="BY868" s="23" t="s">
        <v>113</v>
      </c>
      <c r="BZ868" s="23" t="s">
        <v>113</v>
      </c>
      <c r="CA868" s="23" t="s">
        <v>113</v>
      </c>
      <c r="CB868" t="s">
        <v>117</v>
      </c>
      <c r="CC868" t="s">
        <v>118</v>
      </c>
    </row>
    <row r="869" spans="1:81" x14ac:dyDescent="0.25">
      <c r="A869" s="23">
        <v>2024</v>
      </c>
      <c r="B869" s="25">
        <v>829</v>
      </c>
      <c r="C869" s="23" t="s">
        <v>87</v>
      </c>
      <c r="D869" t="s">
        <v>88</v>
      </c>
      <c r="E869" t="s">
        <v>89</v>
      </c>
      <c r="F869" t="s">
        <v>90</v>
      </c>
      <c r="G869" t="s">
        <v>91</v>
      </c>
      <c r="H869" s="23" t="s">
        <v>92</v>
      </c>
      <c r="I869" s="23" t="s">
        <v>119</v>
      </c>
      <c r="J869" t="s">
        <v>6025</v>
      </c>
      <c r="K869" s="23" t="s">
        <v>95</v>
      </c>
      <c r="L869" s="20" t="s">
        <v>1550</v>
      </c>
      <c r="M869" s="28" t="s">
        <v>6026</v>
      </c>
      <c r="N869" s="23"/>
      <c r="O869" s="23" t="s">
        <v>98</v>
      </c>
      <c r="P869" s="20" t="s">
        <v>460</v>
      </c>
      <c r="Q869" s="20" t="s">
        <v>460</v>
      </c>
      <c r="R869" t="s">
        <v>6027</v>
      </c>
      <c r="S869" t="s">
        <v>6028</v>
      </c>
      <c r="T869" t="s">
        <v>5758</v>
      </c>
      <c r="U869" s="29">
        <v>75000000</v>
      </c>
      <c r="V869" s="29">
        <v>75000000</v>
      </c>
      <c r="W869" s="60">
        <v>7500000</v>
      </c>
      <c r="X869" s="60">
        <v>0</v>
      </c>
      <c r="Y869" s="23" t="s">
        <v>104</v>
      </c>
      <c r="Z869" t="s">
        <v>98</v>
      </c>
      <c r="AA869" t="s">
        <v>105</v>
      </c>
      <c r="AB869" s="30">
        <f>+Tabla3[[#This Row],[VALOR DEL CONTRATO
(EN NUMEROS)]]-Tabla3[[#This Row],[VALOR RECURSOS (MADS/FONAM)]]</f>
        <v>0</v>
      </c>
      <c r="AC869" s="30"/>
      <c r="AD869" s="30"/>
      <c r="AE869" s="24">
        <v>5124</v>
      </c>
      <c r="AF869" s="61">
        <v>45294</v>
      </c>
      <c r="AG869">
        <v>132424</v>
      </c>
      <c r="AH869" s="53">
        <v>45352</v>
      </c>
      <c r="AI869" s="32" t="s">
        <v>106</v>
      </c>
      <c r="AJ869" t="s">
        <v>1304</v>
      </c>
      <c r="AK869" s="33"/>
      <c r="AL869" t="s">
        <v>98</v>
      </c>
      <c r="AM869" s="26">
        <v>45350</v>
      </c>
      <c r="AN869" s="23" t="s">
        <v>108</v>
      </c>
      <c r="AO869" s="23" t="s">
        <v>108</v>
      </c>
      <c r="AP869" t="s">
        <v>109</v>
      </c>
      <c r="AQ869" t="s">
        <v>465</v>
      </c>
      <c r="AR869" t="s">
        <v>466</v>
      </c>
      <c r="AS869" t="s">
        <v>467</v>
      </c>
      <c r="AT869" s="23">
        <v>80111600</v>
      </c>
      <c r="AU869" s="20" t="s">
        <v>6029</v>
      </c>
      <c r="AV869" s="23" t="s">
        <v>113</v>
      </c>
      <c r="AW869" s="20" t="s">
        <v>114</v>
      </c>
      <c r="AX869" s="53">
        <v>45350</v>
      </c>
      <c r="AY869" s="23" t="s">
        <v>115</v>
      </c>
      <c r="AZ869" s="53">
        <v>45350</v>
      </c>
      <c r="BA869" s="26">
        <v>45352</v>
      </c>
      <c r="BB869" s="62">
        <v>45656</v>
      </c>
      <c r="BC869" s="35">
        <f>+Tabla3[[#This Row],[FECHA TERMINACION
(INICIAL)]]-Tabla3[[#This Row],[FECHA INICIO]]</f>
        <v>304</v>
      </c>
      <c r="BD869" s="65">
        <f>+Tabla3[[#This Row],[PLAZO DE EJECUCIÓN EN DÍAS (INICIAL)]]/30</f>
        <v>10.133333333333333</v>
      </c>
      <c r="BE869" t="s">
        <v>4654</v>
      </c>
      <c r="BF869" s="29">
        <f>+[1]BD_2!E877</f>
        <v>0</v>
      </c>
      <c r="BG869" s="29">
        <f>[1]BD_2!BA877</f>
        <v>0</v>
      </c>
      <c r="BH869" s="23">
        <f>[1]BD_2!CF877</f>
        <v>0</v>
      </c>
      <c r="BI869" s="23">
        <f>+COUNTIF(Tabla3[[#This Row],[VALOR REDUCIDO]:[TOTAL TIEMPO PRORROGADO EN DÍAS
]],"&lt;&gt;0")</f>
        <v>0</v>
      </c>
      <c r="BJ869" s="23" t="str">
        <f>+[1]BD_2!CG877</f>
        <v>2 NO</v>
      </c>
      <c r="BK869" s="26" t="str">
        <f>[1]BD_2!CL877</f>
        <v>2 NO</v>
      </c>
      <c r="BL869" s="23" t="s">
        <v>98</v>
      </c>
      <c r="BM869">
        <f t="shared" si="69"/>
        <v>304</v>
      </c>
      <c r="BN869" s="36">
        <f t="shared" si="70"/>
        <v>45352</v>
      </c>
      <c r="BO869" s="36">
        <f t="shared" si="71"/>
        <v>45656</v>
      </c>
      <c r="BP869" s="37" t="e">
        <f>IF(((#REF!-$BN869)/($BO869-$BN869))&gt;=100%,100%,((#REF!-$BN869)/($BO869-$BN869)))</f>
        <v>#REF!</v>
      </c>
      <c r="BQ869" s="29">
        <f t="shared" si="67"/>
        <v>75000000</v>
      </c>
      <c r="BR869" s="23" t="e">
        <f>+IF(BK869="1 SI","FINALIZADO",IF($BO869&lt;=#REF!,"FINALIZADO","EJECUCIÓN"))</f>
        <v>#REF!</v>
      </c>
      <c r="BS869" s="23">
        <v>75000000</v>
      </c>
      <c r="BT869" s="23">
        <f>+Tabla3[[#This Row],[VALOR TOTAL DE CONTRATO (ANTES DE LIQUIDACIÓN - LIBERACIÓN DE SALDOS)]]-Tabla3[[#This Row],[RECURSO TOTALES DESEMBOLSADOS]]</f>
        <v>0</v>
      </c>
      <c r="BU869" s="66"/>
      <c r="BW869" s="23" t="s">
        <v>98</v>
      </c>
      <c r="BX869" s="23" t="str">
        <f t="shared" si="68"/>
        <v>febrero</v>
      </c>
      <c r="BY869" s="23" t="s">
        <v>113</v>
      </c>
      <c r="BZ869" s="23" t="s">
        <v>113</v>
      </c>
      <c r="CA869" s="23" t="s">
        <v>113</v>
      </c>
      <c r="CB869" t="s">
        <v>117</v>
      </c>
      <c r="CC869" t="s">
        <v>118</v>
      </c>
    </row>
    <row r="870" spans="1:81" x14ac:dyDescent="0.25">
      <c r="A870" s="23">
        <v>2024</v>
      </c>
      <c r="B870" s="25">
        <v>830</v>
      </c>
      <c r="C870" s="23" t="s">
        <v>87</v>
      </c>
      <c r="D870" t="s">
        <v>88</v>
      </c>
      <c r="E870" t="s">
        <v>89</v>
      </c>
      <c r="F870" t="s">
        <v>90</v>
      </c>
      <c r="G870" t="s">
        <v>91</v>
      </c>
      <c r="H870" s="23" t="s">
        <v>92</v>
      </c>
      <c r="I870" s="23" t="s">
        <v>119</v>
      </c>
      <c r="J870" t="s">
        <v>6030</v>
      </c>
      <c r="K870" s="23" t="s">
        <v>95</v>
      </c>
      <c r="L870" s="20" t="s">
        <v>3101</v>
      </c>
      <c r="M870" s="28" t="s">
        <v>6031</v>
      </c>
      <c r="N870" s="23"/>
      <c r="O870" s="23" t="s">
        <v>98</v>
      </c>
      <c r="P870" s="20" t="s">
        <v>693</v>
      </c>
      <c r="Q870" s="20" t="s">
        <v>693</v>
      </c>
      <c r="R870" t="s">
        <v>6032</v>
      </c>
      <c r="S870" t="s">
        <v>6033</v>
      </c>
      <c r="T870" t="s">
        <v>6034</v>
      </c>
      <c r="U870" s="29">
        <v>38000000</v>
      </c>
      <c r="V870" s="29">
        <v>38000000</v>
      </c>
      <c r="W870" s="60">
        <v>4000000</v>
      </c>
      <c r="X870" s="60">
        <v>0</v>
      </c>
      <c r="Y870" s="23" t="s">
        <v>104</v>
      </c>
      <c r="Z870" t="s">
        <v>98</v>
      </c>
      <c r="AA870" t="s">
        <v>105</v>
      </c>
      <c r="AB870" s="30">
        <f>+Tabla3[[#This Row],[VALOR DEL CONTRATO
(EN NUMEROS)]]-Tabla3[[#This Row],[VALOR RECURSOS (MADS/FONAM)]]</f>
        <v>0</v>
      </c>
      <c r="AC870" s="30"/>
      <c r="AD870" s="30"/>
      <c r="AE870" s="24">
        <v>3524</v>
      </c>
      <c r="AF870" s="61">
        <v>45294</v>
      </c>
      <c r="AG870">
        <v>165424</v>
      </c>
      <c r="AH870" s="53">
        <v>45366</v>
      </c>
      <c r="AI870" s="32" t="s">
        <v>106</v>
      </c>
      <c r="AJ870" t="s">
        <v>697</v>
      </c>
      <c r="AK870" s="33"/>
      <c r="AL870" t="s">
        <v>98</v>
      </c>
      <c r="AM870" s="53">
        <v>45364</v>
      </c>
      <c r="AN870" s="23" t="s">
        <v>108</v>
      </c>
      <c r="AO870" s="23" t="s">
        <v>108</v>
      </c>
      <c r="AP870" t="s">
        <v>109</v>
      </c>
      <c r="AQ870" t="s">
        <v>698</v>
      </c>
      <c r="AR870" t="s">
        <v>699</v>
      </c>
      <c r="AS870" t="s">
        <v>700</v>
      </c>
      <c r="AT870" s="23">
        <v>80111600</v>
      </c>
      <c r="AU870" s="20" t="s">
        <v>6035</v>
      </c>
      <c r="AV870" s="23" t="s">
        <v>113</v>
      </c>
      <c r="AW870" s="20" t="s">
        <v>114</v>
      </c>
      <c r="AX870" s="53">
        <v>45364</v>
      </c>
      <c r="AY870" s="23" t="s">
        <v>115</v>
      </c>
      <c r="AZ870" s="53">
        <v>45364</v>
      </c>
      <c r="BA870" s="26">
        <v>45366</v>
      </c>
      <c r="BB870" s="62">
        <v>45655</v>
      </c>
      <c r="BC870" s="35">
        <f>+Tabla3[[#This Row],[FECHA TERMINACION
(INICIAL)]]-Tabla3[[#This Row],[FECHA INICIO]]</f>
        <v>289</v>
      </c>
      <c r="BD870" s="65">
        <f>+Tabla3[[#This Row],[PLAZO DE EJECUCIÓN EN DÍAS (INICIAL)]]/30</f>
        <v>9.6333333333333329</v>
      </c>
      <c r="BE870" t="s">
        <v>6036</v>
      </c>
      <c r="BF870" s="29">
        <f>+[1]BD_2!E878</f>
        <v>0</v>
      </c>
      <c r="BG870" s="29">
        <f>[1]BD_2!BA878</f>
        <v>0</v>
      </c>
      <c r="BH870" s="23">
        <f>[1]BD_2!CF878</f>
        <v>0</v>
      </c>
      <c r="BI870" s="23">
        <f>+COUNTIF(Tabla3[[#This Row],[VALOR REDUCIDO]:[TOTAL TIEMPO PRORROGADO EN DÍAS
]],"&lt;&gt;0")</f>
        <v>0</v>
      </c>
      <c r="BJ870" s="23" t="str">
        <f>+[1]BD_2!CG878</f>
        <v>2 NO</v>
      </c>
      <c r="BK870" s="26" t="str">
        <f>[1]BD_2!CL878</f>
        <v>2 NO</v>
      </c>
      <c r="BL870" s="23" t="s">
        <v>98</v>
      </c>
      <c r="BM870">
        <f t="shared" si="69"/>
        <v>289</v>
      </c>
      <c r="BN870" s="36">
        <f t="shared" si="70"/>
        <v>45366</v>
      </c>
      <c r="BO870" s="36">
        <f t="shared" si="71"/>
        <v>45655</v>
      </c>
      <c r="BP870" s="37" t="e">
        <f>IF(((#REF!-$BN870)/($BO870-$BN870))&gt;=100%,100%,((#REF!-$BN870)/($BO870-$BN870)))</f>
        <v>#REF!</v>
      </c>
      <c r="BQ870" s="29">
        <f t="shared" si="67"/>
        <v>38000000</v>
      </c>
      <c r="BR870" s="23" t="e">
        <f>+IF(BK870="1 SI","FINALIZADO",IF($BO870&lt;=#REF!,"FINALIZADO","EJECUCIÓN"))</f>
        <v>#REF!</v>
      </c>
      <c r="BS870" s="23">
        <v>38000000</v>
      </c>
      <c r="BT870" s="23">
        <f>+Tabla3[[#This Row],[VALOR TOTAL DE CONTRATO (ANTES DE LIQUIDACIÓN - LIBERACIÓN DE SALDOS)]]-Tabla3[[#This Row],[RECURSO TOTALES DESEMBOLSADOS]]</f>
        <v>0</v>
      </c>
      <c r="BU870" s="66"/>
      <c r="BW870" s="23" t="s">
        <v>98</v>
      </c>
      <c r="BX870" s="23" t="str">
        <f t="shared" si="68"/>
        <v>marzo</v>
      </c>
      <c r="BY870" s="23" t="s">
        <v>113</v>
      </c>
      <c r="BZ870" s="23" t="s">
        <v>113</v>
      </c>
      <c r="CA870" s="23" t="s">
        <v>113</v>
      </c>
      <c r="CB870" t="s">
        <v>117</v>
      </c>
      <c r="CC870" t="s">
        <v>118</v>
      </c>
    </row>
    <row r="871" spans="1:81" x14ac:dyDescent="0.25">
      <c r="A871" s="23">
        <v>2024</v>
      </c>
      <c r="B871" s="25">
        <v>831</v>
      </c>
      <c r="C871" s="23" t="s">
        <v>87</v>
      </c>
      <c r="D871" t="s">
        <v>88</v>
      </c>
      <c r="E871" t="s">
        <v>89</v>
      </c>
      <c r="F871" t="s">
        <v>90</v>
      </c>
      <c r="G871" t="s">
        <v>91</v>
      </c>
      <c r="H871" s="23" t="s">
        <v>92</v>
      </c>
      <c r="I871" s="23" t="s">
        <v>119</v>
      </c>
      <c r="J871" t="s">
        <v>6037</v>
      </c>
      <c r="K871" s="23" t="s">
        <v>95</v>
      </c>
      <c r="L871" s="20" t="s">
        <v>997</v>
      </c>
      <c r="M871" s="28" t="s">
        <v>6038</v>
      </c>
      <c r="N871" s="23"/>
      <c r="O871" s="23" t="s">
        <v>98</v>
      </c>
      <c r="P871" s="20" t="s">
        <v>693</v>
      </c>
      <c r="Q871" s="20" t="s">
        <v>693</v>
      </c>
      <c r="R871" t="s">
        <v>6039</v>
      </c>
      <c r="S871" t="s">
        <v>6040</v>
      </c>
      <c r="T871" t="s">
        <v>6041</v>
      </c>
      <c r="U871" s="29">
        <v>118000000</v>
      </c>
      <c r="V871" s="29">
        <v>118000000</v>
      </c>
      <c r="W871" s="60">
        <v>12000000</v>
      </c>
      <c r="X871" s="60">
        <v>0</v>
      </c>
      <c r="Y871" s="23" t="s">
        <v>104</v>
      </c>
      <c r="Z871" t="s">
        <v>98</v>
      </c>
      <c r="AA871" t="s">
        <v>105</v>
      </c>
      <c r="AB871" s="30">
        <f>+Tabla3[[#This Row],[VALOR DEL CONTRATO
(EN NUMEROS)]]-Tabla3[[#This Row],[VALOR RECURSOS (MADS/FONAM)]]</f>
        <v>0</v>
      </c>
      <c r="AC871" s="30"/>
      <c r="AD871" s="30"/>
      <c r="AE871" s="24">
        <v>1924</v>
      </c>
      <c r="AF871" s="61">
        <v>45294</v>
      </c>
      <c r="AG871">
        <v>141424</v>
      </c>
      <c r="AH871" s="53">
        <v>45357</v>
      </c>
      <c r="AI871" s="32" t="s">
        <v>106</v>
      </c>
      <c r="AJ871" t="s">
        <v>1372</v>
      </c>
      <c r="AK871" s="33"/>
      <c r="AL871" t="s">
        <v>98</v>
      </c>
      <c r="AM871" s="53">
        <v>45356</v>
      </c>
      <c r="AN871" s="23" t="s">
        <v>108</v>
      </c>
      <c r="AO871" s="23" t="s">
        <v>108</v>
      </c>
      <c r="AP871" t="s">
        <v>109</v>
      </c>
      <c r="AQ871" t="s">
        <v>2991</v>
      </c>
      <c r="AR871" t="s">
        <v>2992</v>
      </c>
      <c r="AS871" t="s">
        <v>700</v>
      </c>
      <c r="AT871" s="23">
        <v>80111600</v>
      </c>
      <c r="AU871" s="20" t="s">
        <v>6042</v>
      </c>
      <c r="AV871" s="23" t="s">
        <v>113</v>
      </c>
      <c r="AW871" s="20" t="s">
        <v>114</v>
      </c>
      <c r="AX871" s="53">
        <v>45356</v>
      </c>
      <c r="AY871" s="23" t="s">
        <v>115</v>
      </c>
      <c r="AZ871" s="53">
        <v>45356</v>
      </c>
      <c r="BA871" s="26">
        <v>45357</v>
      </c>
      <c r="BB871" s="62">
        <v>45656</v>
      </c>
      <c r="BC871" s="35">
        <f>+Tabla3[[#This Row],[FECHA TERMINACION
(INICIAL)]]-Tabla3[[#This Row],[FECHA INICIO]]</f>
        <v>299</v>
      </c>
      <c r="BD871" s="65">
        <f>+Tabla3[[#This Row],[PLAZO DE EJECUCIÓN EN DÍAS (INICIAL)]]/30</f>
        <v>9.9666666666666668</v>
      </c>
      <c r="BE871" t="s">
        <v>6043</v>
      </c>
      <c r="BF871" s="29">
        <f>+[1]BD_2!E879</f>
        <v>0</v>
      </c>
      <c r="BG871" s="29">
        <f>[1]BD_2!BA879</f>
        <v>0</v>
      </c>
      <c r="BH871" s="23">
        <f>[1]BD_2!CF879</f>
        <v>0</v>
      </c>
      <c r="BI871" s="23">
        <f>+COUNTIF(Tabla3[[#This Row],[VALOR REDUCIDO]:[TOTAL TIEMPO PRORROGADO EN DÍAS
]],"&lt;&gt;0")</f>
        <v>0</v>
      </c>
      <c r="BJ871" s="23" t="str">
        <f>+[1]BD_2!CG879</f>
        <v>2 NO</v>
      </c>
      <c r="BK871" s="26" t="str">
        <f>[1]BD_2!CL879</f>
        <v>2 NO</v>
      </c>
      <c r="BL871" s="23" t="s">
        <v>98</v>
      </c>
      <c r="BM871">
        <f t="shared" si="69"/>
        <v>299</v>
      </c>
      <c r="BN871" s="36">
        <f t="shared" si="70"/>
        <v>45357</v>
      </c>
      <c r="BO871" s="36">
        <f t="shared" si="71"/>
        <v>45656</v>
      </c>
      <c r="BP871" s="37" t="e">
        <f>IF(((#REF!-$BN871)/($BO871-$BN871))&gt;=100%,100%,((#REF!-$BN871)/($BO871-$BN871)))</f>
        <v>#REF!</v>
      </c>
      <c r="BQ871" s="29">
        <f t="shared" si="67"/>
        <v>118000000</v>
      </c>
      <c r="BR871" s="23" t="e">
        <f>+IF(BK871="1 SI","FINALIZADO",IF($BO871&lt;=#REF!,"FINALIZADO","EJECUCIÓN"))</f>
        <v>#REF!</v>
      </c>
      <c r="BS871" s="23">
        <v>118000000</v>
      </c>
      <c r="BT871" s="23">
        <f>+Tabla3[[#This Row],[VALOR TOTAL DE CONTRATO (ANTES DE LIQUIDACIÓN - LIBERACIÓN DE SALDOS)]]-Tabla3[[#This Row],[RECURSO TOTALES DESEMBOLSADOS]]</f>
        <v>0</v>
      </c>
      <c r="BU871" s="66"/>
      <c r="BW871" s="23" t="s">
        <v>98</v>
      </c>
      <c r="BX871" s="23" t="str">
        <f t="shared" si="68"/>
        <v>marzo</v>
      </c>
      <c r="BY871" s="23" t="s">
        <v>113</v>
      </c>
      <c r="BZ871" s="23" t="s">
        <v>113</v>
      </c>
      <c r="CA871" s="23" t="s">
        <v>113</v>
      </c>
      <c r="CB871" t="s">
        <v>117</v>
      </c>
      <c r="CC871" t="s">
        <v>118</v>
      </c>
    </row>
    <row r="872" spans="1:81" x14ac:dyDescent="0.25">
      <c r="A872" s="23">
        <v>2024</v>
      </c>
      <c r="B872" s="25">
        <v>832</v>
      </c>
      <c r="C872" s="23" t="s">
        <v>87</v>
      </c>
      <c r="D872" t="s">
        <v>88</v>
      </c>
      <c r="E872" t="s">
        <v>89</v>
      </c>
      <c r="F872" t="s">
        <v>90</v>
      </c>
      <c r="G872" t="s">
        <v>91</v>
      </c>
      <c r="H872" s="23" t="s">
        <v>92</v>
      </c>
      <c r="I872" s="23" t="s">
        <v>119</v>
      </c>
      <c r="J872" t="s">
        <v>6044</v>
      </c>
      <c r="K872" s="23" t="s">
        <v>95</v>
      </c>
      <c r="L872" s="59" t="s">
        <v>6045</v>
      </c>
      <c r="M872" s="28" t="s">
        <v>6046</v>
      </c>
      <c r="N872" s="23"/>
      <c r="O872" s="23" t="s">
        <v>98</v>
      </c>
      <c r="P872" s="20" t="s">
        <v>1552</v>
      </c>
      <c r="Q872" s="20" t="s">
        <v>1552</v>
      </c>
      <c r="R872" t="s">
        <v>6047</v>
      </c>
      <c r="S872" t="s">
        <v>6048</v>
      </c>
      <c r="T872" t="s">
        <v>6049</v>
      </c>
      <c r="U872" s="29">
        <v>64000000</v>
      </c>
      <c r="V872" s="29">
        <v>64000000</v>
      </c>
      <c r="W872" s="60">
        <v>8000000</v>
      </c>
      <c r="X872" s="60">
        <v>0</v>
      </c>
      <c r="Y872" s="23" t="s">
        <v>104</v>
      </c>
      <c r="Z872" t="s">
        <v>98</v>
      </c>
      <c r="AA872" t="s">
        <v>105</v>
      </c>
      <c r="AB872" s="30">
        <f>+Tabla3[[#This Row],[VALOR DEL CONTRATO
(EN NUMEROS)]]-Tabla3[[#This Row],[VALOR RECURSOS (MADS/FONAM)]]</f>
        <v>0</v>
      </c>
      <c r="AC872" s="30"/>
      <c r="AD872" s="30"/>
      <c r="AE872" s="24">
        <v>7724</v>
      </c>
      <c r="AF872" s="61">
        <v>45295</v>
      </c>
      <c r="AG872">
        <v>143324</v>
      </c>
      <c r="AH872" s="53">
        <v>45358</v>
      </c>
      <c r="AI872" s="32" t="s">
        <v>106</v>
      </c>
      <c r="AK872" s="33"/>
      <c r="AL872" t="s">
        <v>98</v>
      </c>
      <c r="AM872" s="53">
        <v>45355</v>
      </c>
      <c r="AN872" s="23" t="s">
        <v>108</v>
      </c>
      <c r="AO872" s="23" t="s">
        <v>108</v>
      </c>
      <c r="AP872" t="s">
        <v>109</v>
      </c>
      <c r="AQ872" t="s">
        <v>1721</v>
      </c>
      <c r="AR872" t="s">
        <v>1722</v>
      </c>
      <c r="AS872" t="s">
        <v>1552</v>
      </c>
      <c r="AT872" s="23">
        <v>80111600</v>
      </c>
      <c r="AU872" s="20" t="s">
        <v>6050</v>
      </c>
      <c r="AV872" s="23" t="s">
        <v>113</v>
      </c>
      <c r="AW872" s="20" t="s">
        <v>114</v>
      </c>
      <c r="AX872" s="53">
        <v>45356</v>
      </c>
      <c r="AY872" s="23" t="s">
        <v>144</v>
      </c>
      <c r="AZ872" s="53">
        <v>45356</v>
      </c>
      <c r="BA872" s="26">
        <v>45358</v>
      </c>
      <c r="BB872" s="62">
        <v>45602</v>
      </c>
      <c r="BC872" s="35">
        <f>+Tabla3[[#This Row],[FECHA TERMINACION
(INICIAL)]]-Tabla3[[#This Row],[FECHA INICIO]]</f>
        <v>244</v>
      </c>
      <c r="BD872" s="65">
        <f>+Tabla3[[#This Row],[PLAZO DE EJECUCIÓN EN DÍAS (INICIAL)]]/30</f>
        <v>8.1333333333333329</v>
      </c>
      <c r="BE872" t="s">
        <v>4081</v>
      </c>
      <c r="BF872" s="29">
        <f>+[1]BD_2!E880</f>
        <v>0</v>
      </c>
      <c r="BG872" s="29">
        <f>[1]BD_2!BA880</f>
        <v>11733333</v>
      </c>
      <c r="BH872" s="23">
        <f>[1]BD_2!CF880</f>
        <v>44</v>
      </c>
      <c r="BI872" s="23">
        <f>+COUNTIF(Tabla3[[#This Row],[VALOR REDUCIDO]:[TOTAL TIEMPO PRORROGADO EN DÍAS
]],"&lt;&gt;0")</f>
        <v>2</v>
      </c>
      <c r="BJ872" s="23" t="str">
        <f>+[1]BD_2!CG880</f>
        <v>2 NO</v>
      </c>
      <c r="BK872" s="26" t="str">
        <f>[1]BD_2!CL880</f>
        <v>2 NO</v>
      </c>
      <c r="BL872" s="23" t="s">
        <v>98</v>
      </c>
      <c r="BM872">
        <f t="shared" si="69"/>
        <v>288</v>
      </c>
      <c r="BN872" s="36">
        <f t="shared" si="70"/>
        <v>45358</v>
      </c>
      <c r="BO872" s="36">
        <f t="shared" si="71"/>
        <v>45646</v>
      </c>
      <c r="BP872" s="37" t="e">
        <f>IF(((#REF!-$BN872)/($BO872-$BN872))&gt;=100%,100%,((#REF!-$BN872)/($BO872-$BN872)))</f>
        <v>#REF!</v>
      </c>
      <c r="BQ872" s="29">
        <f t="shared" si="67"/>
        <v>75733333</v>
      </c>
      <c r="BR872" s="23" t="e">
        <f>+IF(BK872="1 SI","FINALIZADO",IF($BO872&lt;=#REF!,"FINALIZADO","EJECUCIÓN"))</f>
        <v>#REF!</v>
      </c>
      <c r="BS872" s="23">
        <v>70400000</v>
      </c>
      <c r="BT872" s="23">
        <f>+Tabla3[[#This Row],[VALOR TOTAL DE CONTRATO (ANTES DE LIQUIDACIÓN - LIBERACIÓN DE SALDOS)]]-Tabla3[[#This Row],[RECURSO TOTALES DESEMBOLSADOS]]</f>
        <v>5333333</v>
      </c>
      <c r="BU872" s="66"/>
      <c r="BW872" s="23" t="s">
        <v>98</v>
      </c>
      <c r="BX872" s="23" t="str">
        <f t="shared" si="68"/>
        <v>marzo</v>
      </c>
      <c r="BY872" s="23" t="s">
        <v>113</v>
      </c>
      <c r="BZ872" s="23" t="s">
        <v>113</v>
      </c>
      <c r="CA872" s="23" t="s">
        <v>113</v>
      </c>
      <c r="CB872" t="s">
        <v>117</v>
      </c>
      <c r="CC872" t="s">
        <v>118</v>
      </c>
    </row>
    <row r="873" spans="1:81" x14ac:dyDescent="0.25">
      <c r="A873" s="23">
        <v>2024</v>
      </c>
      <c r="B873" s="25">
        <v>833</v>
      </c>
      <c r="C873" s="23" t="s">
        <v>87</v>
      </c>
      <c r="D873" t="s">
        <v>88</v>
      </c>
      <c r="E873" t="s">
        <v>89</v>
      </c>
      <c r="F873" t="s">
        <v>90</v>
      </c>
      <c r="G873" t="s">
        <v>91</v>
      </c>
      <c r="H873" s="23" t="s">
        <v>92</v>
      </c>
      <c r="I873" s="23" t="s">
        <v>119</v>
      </c>
      <c r="J873" t="s">
        <v>6051</v>
      </c>
      <c r="K873" s="23" t="s">
        <v>95</v>
      </c>
      <c r="L873" s="20" t="s">
        <v>2096</v>
      </c>
      <c r="M873" s="28" t="s">
        <v>6052</v>
      </c>
      <c r="N873" s="23"/>
      <c r="O873" s="23" t="s">
        <v>98</v>
      </c>
      <c r="P873" s="20" t="s">
        <v>693</v>
      </c>
      <c r="Q873" s="20" t="s">
        <v>693</v>
      </c>
      <c r="R873" t="s">
        <v>6053</v>
      </c>
      <c r="S873" t="s">
        <v>6054</v>
      </c>
      <c r="T873" t="s">
        <v>6055</v>
      </c>
      <c r="U873" s="29">
        <v>51133333</v>
      </c>
      <c r="V873" s="29">
        <v>51133333</v>
      </c>
      <c r="W873" s="60">
        <v>5200000</v>
      </c>
      <c r="X873" s="60">
        <v>0</v>
      </c>
      <c r="Y873" s="23" t="s">
        <v>104</v>
      </c>
      <c r="Z873" t="s">
        <v>98</v>
      </c>
      <c r="AA873" t="s">
        <v>105</v>
      </c>
      <c r="AB873" s="30">
        <f>+Tabla3[[#This Row],[VALOR DEL CONTRATO
(EN NUMEROS)]]-Tabla3[[#This Row],[VALOR RECURSOS (MADS/FONAM)]]</f>
        <v>0</v>
      </c>
      <c r="AC873" s="30"/>
      <c r="AD873" s="30"/>
      <c r="AE873" s="24">
        <v>3524</v>
      </c>
      <c r="AF873" s="61">
        <v>45294</v>
      </c>
      <c r="AG873">
        <v>146424</v>
      </c>
      <c r="AH873" s="53">
        <v>45358</v>
      </c>
      <c r="AI873" s="32" t="s">
        <v>106</v>
      </c>
      <c r="AJ873" t="s">
        <v>697</v>
      </c>
      <c r="AK873" s="33"/>
      <c r="AL873" t="s">
        <v>98</v>
      </c>
      <c r="AM873" s="53">
        <v>45356</v>
      </c>
      <c r="AN873" s="23" t="s">
        <v>108</v>
      </c>
      <c r="AO873" s="23" t="s">
        <v>108</v>
      </c>
      <c r="AP873" t="s">
        <v>109</v>
      </c>
      <c r="AQ873" t="s">
        <v>1684</v>
      </c>
      <c r="AR873" t="s">
        <v>1685</v>
      </c>
      <c r="AS873" t="s">
        <v>700</v>
      </c>
      <c r="AT873" s="23">
        <v>80111600</v>
      </c>
      <c r="AU873" s="20" t="s">
        <v>6056</v>
      </c>
      <c r="AV873" s="23" t="s">
        <v>113</v>
      </c>
      <c r="AW873" s="20" t="s">
        <v>114</v>
      </c>
      <c r="AX873" s="53">
        <v>45357</v>
      </c>
      <c r="AY873" s="23" t="s">
        <v>115</v>
      </c>
      <c r="AZ873" s="53">
        <v>45357</v>
      </c>
      <c r="BA873" s="53">
        <v>45358</v>
      </c>
      <c r="BB873" s="62">
        <v>45656</v>
      </c>
      <c r="BC873" s="35">
        <f>+Tabla3[[#This Row],[FECHA TERMINACION
(INICIAL)]]-Tabla3[[#This Row],[FECHA INICIO]]</f>
        <v>298</v>
      </c>
      <c r="BD873" s="65">
        <f>+Tabla3[[#This Row],[PLAZO DE EJECUCIÓN EN DÍAS (INICIAL)]]/30</f>
        <v>9.9333333333333336</v>
      </c>
      <c r="BE873" t="s">
        <v>6057</v>
      </c>
      <c r="BF873" s="29">
        <f>+[1]BD_2!E881</f>
        <v>0</v>
      </c>
      <c r="BG873" s="29">
        <f>[1]BD_2!BA881</f>
        <v>0</v>
      </c>
      <c r="BH873" s="23">
        <f>[1]BD_2!CF881</f>
        <v>0</v>
      </c>
      <c r="BI873" s="23">
        <f>+COUNTIF(Tabla3[[#This Row],[VALOR REDUCIDO]:[TOTAL TIEMPO PRORROGADO EN DÍAS
]],"&lt;&gt;0")</f>
        <v>0</v>
      </c>
      <c r="BJ873" s="23" t="str">
        <f>+[1]BD_2!CG881</f>
        <v>2 NO</v>
      </c>
      <c r="BK873" s="26" t="str">
        <f>[1]BD_2!CL881</f>
        <v>2 NO</v>
      </c>
      <c r="BL873" s="23" t="s">
        <v>98</v>
      </c>
      <c r="BM873">
        <f t="shared" si="69"/>
        <v>298</v>
      </c>
      <c r="BN873" s="36">
        <f t="shared" si="70"/>
        <v>45358</v>
      </c>
      <c r="BO873" s="36">
        <f t="shared" si="71"/>
        <v>45656</v>
      </c>
      <c r="BP873" s="37" t="e">
        <f>IF(((#REF!-$BN873)/($BO873-$BN873))&gt;=100%,100%,((#REF!-$BN873)/($BO873-$BN873)))</f>
        <v>#REF!</v>
      </c>
      <c r="BQ873" s="29">
        <f t="shared" si="67"/>
        <v>51133333</v>
      </c>
      <c r="BR873" s="23" t="e">
        <f>+IF(BK873="1 SI","FINALIZADO",IF($BO873&lt;=#REF!,"FINALIZADO","EJECUCIÓN"))</f>
        <v>#REF!</v>
      </c>
      <c r="BS873" s="23">
        <v>50960000</v>
      </c>
      <c r="BT873" s="23">
        <f>+Tabla3[[#This Row],[VALOR TOTAL DE CONTRATO (ANTES DE LIQUIDACIÓN - LIBERACIÓN DE SALDOS)]]-Tabla3[[#This Row],[RECURSO TOTALES DESEMBOLSADOS]]</f>
        <v>173333</v>
      </c>
      <c r="BU873" s="66"/>
      <c r="BW873" s="23" t="s">
        <v>98</v>
      </c>
      <c r="BX873" s="23" t="str">
        <f t="shared" si="68"/>
        <v>marzo</v>
      </c>
      <c r="BY873" s="23" t="s">
        <v>113</v>
      </c>
      <c r="BZ873" s="23" t="s">
        <v>113</v>
      </c>
      <c r="CA873" s="23" t="s">
        <v>113</v>
      </c>
      <c r="CB873" t="s">
        <v>117</v>
      </c>
      <c r="CC873" t="s">
        <v>118</v>
      </c>
    </row>
    <row r="874" spans="1:81" x14ac:dyDescent="0.25">
      <c r="A874" s="23">
        <v>2024</v>
      </c>
      <c r="B874" s="25">
        <v>834</v>
      </c>
      <c r="C874" s="23" t="s">
        <v>87</v>
      </c>
      <c r="D874" t="s">
        <v>88</v>
      </c>
      <c r="E874" t="s">
        <v>89</v>
      </c>
      <c r="F874" t="s">
        <v>90</v>
      </c>
      <c r="G874" t="s">
        <v>91</v>
      </c>
      <c r="H874" s="23" t="s">
        <v>92</v>
      </c>
      <c r="I874" s="23" t="s">
        <v>119</v>
      </c>
      <c r="J874" t="s">
        <v>6058</v>
      </c>
      <c r="K874" s="23" t="s">
        <v>95</v>
      </c>
      <c r="L874" s="59" t="s">
        <v>6059</v>
      </c>
      <c r="M874" s="28" t="s">
        <v>6060</v>
      </c>
      <c r="N874" s="23"/>
      <c r="O874" s="23" t="s">
        <v>98</v>
      </c>
      <c r="P874" s="20" t="s">
        <v>538</v>
      </c>
      <c r="Q874" s="20" t="s">
        <v>538</v>
      </c>
      <c r="R874" t="s">
        <v>6061</v>
      </c>
      <c r="S874" t="s">
        <v>6062</v>
      </c>
      <c r="T874" t="s">
        <v>6063</v>
      </c>
      <c r="U874" s="29">
        <v>51300000</v>
      </c>
      <c r="V874" s="29">
        <v>51300000</v>
      </c>
      <c r="W874" s="60">
        <v>5300000</v>
      </c>
      <c r="X874" s="60">
        <v>0</v>
      </c>
      <c r="Y874" s="23" t="s">
        <v>104</v>
      </c>
      <c r="Z874" t="s">
        <v>98</v>
      </c>
      <c r="AA874" t="s">
        <v>105</v>
      </c>
      <c r="AB874" s="30">
        <f>+Tabla3[[#This Row],[VALOR DEL CONTRATO
(EN NUMEROS)]]-Tabla3[[#This Row],[VALOR RECURSOS (MADS/FONAM)]]</f>
        <v>0</v>
      </c>
      <c r="AC874" s="30"/>
      <c r="AD874" s="30"/>
      <c r="AE874" s="24">
        <v>5224</v>
      </c>
      <c r="AF874" s="61">
        <v>45295</v>
      </c>
      <c r="AG874">
        <v>131124</v>
      </c>
      <c r="AH874" s="53">
        <v>45352</v>
      </c>
      <c r="AI874" s="32" t="s">
        <v>106</v>
      </c>
      <c r="AK874" s="33"/>
      <c r="AL874" t="s">
        <v>98</v>
      </c>
      <c r="AM874" s="26">
        <v>45349</v>
      </c>
      <c r="AN874" s="23" t="s">
        <v>108</v>
      </c>
      <c r="AO874" s="23" t="s">
        <v>108</v>
      </c>
      <c r="AP874" t="s">
        <v>109</v>
      </c>
      <c r="AQ874" t="s">
        <v>5074</v>
      </c>
      <c r="AR874" t="s">
        <v>1647</v>
      </c>
      <c r="AS874" t="s">
        <v>5075</v>
      </c>
      <c r="AT874" s="23">
        <v>80111600</v>
      </c>
      <c r="AU874" s="20" t="s">
        <v>6064</v>
      </c>
      <c r="AV874" s="23" t="s">
        <v>113</v>
      </c>
      <c r="AW874" s="20" t="s">
        <v>114</v>
      </c>
      <c r="AX874" s="26">
        <v>45350</v>
      </c>
      <c r="AY874" s="23" t="s">
        <v>115</v>
      </c>
      <c r="AZ874" s="26">
        <v>45350</v>
      </c>
      <c r="BA874" s="26">
        <v>45356</v>
      </c>
      <c r="BB874" s="62">
        <v>45600</v>
      </c>
      <c r="BC874" s="35">
        <f>+Tabla3[[#This Row],[FECHA TERMINACION
(INICIAL)]]-Tabla3[[#This Row],[FECHA INICIO]]</f>
        <v>244</v>
      </c>
      <c r="BD874" s="65">
        <f>+Tabla3[[#This Row],[PLAZO DE EJECUCIÓN EN DÍAS (INICIAL)]]/30</f>
        <v>8.1333333333333329</v>
      </c>
      <c r="BE874" t="s">
        <v>6065</v>
      </c>
      <c r="BF874" s="29">
        <f>+[1]BD_2!E882</f>
        <v>0</v>
      </c>
      <c r="BG874" s="29">
        <f>[1]BD_2!BA882</f>
        <v>0</v>
      </c>
      <c r="BH874" s="23">
        <f>[1]BD_2!CF882</f>
        <v>0</v>
      </c>
      <c r="BI874" s="23">
        <f>+COUNTIF(Tabla3[[#This Row],[VALOR REDUCIDO]:[TOTAL TIEMPO PRORROGADO EN DÍAS
]],"&lt;&gt;0")</f>
        <v>0</v>
      </c>
      <c r="BJ874" s="23" t="str">
        <f>+[1]BD_2!CG882</f>
        <v>2 NO</v>
      </c>
      <c r="BK874" s="26" t="str">
        <f>[1]BD_2!CL882</f>
        <v>2 NO</v>
      </c>
      <c r="BL874" s="23" t="s">
        <v>98</v>
      </c>
      <c r="BM874">
        <f t="shared" si="69"/>
        <v>244</v>
      </c>
      <c r="BN874" s="36">
        <f t="shared" si="70"/>
        <v>45356</v>
      </c>
      <c r="BO874" s="36">
        <f t="shared" si="71"/>
        <v>45600</v>
      </c>
      <c r="BP874" s="37" t="e">
        <f>IF(((#REF!-$BN874)/($BO874-$BN874))&gt;=100%,100%,((#REF!-$BN874)/($BO874-$BN874)))</f>
        <v>#REF!</v>
      </c>
      <c r="BQ874" s="29">
        <f t="shared" si="67"/>
        <v>51300000</v>
      </c>
      <c r="BR874" s="23" t="e">
        <f>+IF(BK874="1 SI","FINALIZADO",IF($BO874&lt;=#REF!,"FINALIZADO","EJECUCIÓN"))</f>
        <v>#REF!</v>
      </c>
      <c r="BS874" s="23">
        <v>51300000</v>
      </c>
      <c r="BT874" s="23">
        <f>+Tabla3[[#This Row],[VALOR TOTAL DE CONTRATO (ANTES DE LIQUIDACIÓN - LIBERACIÓN DE SALDOS)]]-Tabla3[[#This Row],[RECURSO TOTALES DESEMBOLSADOS]]</f>
        <v>0</v>
      </c>
      <c r="BU874" s="66"/>
      <c r="BW874" s="23" t="s">
        <v>98</v>
      </c>
      <c r="BX874" s="23" t="str">
        <f t="shared" si="68"/>
        <v>febrero</v>
      </c>
      <c r="BY874" s="23" t="s">
        <v>113</v>
      </c>
      <c r="BZ874" s="23" t="s">
        <v>113</v>
      </c>
      <c r="CA874" s="23" t="s">
        <v>113</v>
      </c>
      <c r="CB874" t="s">
        <v>117</v>
      </c>
      <c r="CC874" t="s">
        <v>118</v>
      </c>
    </row>
    <row r="875" spans="1:81" x14ac:dyDescent="0.25">
      <c r="A875" s="23">
        <v>2024</v>
      </c>
      <c r="B875" s="25">
        <v>835</v>
      </c>
      <c r="C875" s="23" t="s">
        <v>87</v>
      </c>
      <c r="D875" t="s">
        <v>88</v>
      </c>
      <c r="E875" t="s">
        <v>89</v>
      </c>
      <c r="F875" t="s">
        <v>90</v>
      </c>
      <c r="G875" t="s">
        <v>91</v>
      </c>
      <c r="H875" s="23" t="s">
        <v>92</v>
      </c>
      <c r="I875" s="23" t="s">
        <v>119</v>
      </c>
      <c r="J875" t="s">
        <v>6066</v>
      </c>
      <c r="K875" s="23" t="s">
        <v>95</v>
      </c>
      <c r="L875" s="59" t="s">
        <v>6067</v>
      </c>
      <c r="M875" s="28" t="s">
        <v>6068</v>
      </c>
      <c r="N875" s="23"/>
      <c r="O875" s="23" t="s">
        <v>98</v>
      </c>
      <c r="P875" s="20" t="s">
        <v>1552</v>
      </c>
      <c r="Q875" s="20" t="s">
        <v>1552</v>
      </c>
      <c r="R875" t="s">
        <v>6069</v>
      </c>
      <c r="S875" t="s">
        <v>6070</v>
      </c>
      <c r="T875" t="s">
        <v>6071</v>
      </c>
      <c r="U875" s="29">
        <v>71216000</v>
      </c>
      <c r="V875" s="29">
        <v>71216000</v>
      </c>
      <c r="W875" s="60">
        <v>8902000</v>
      </c>
      <c r="X875" s="60">
        <v>0</v>
      </c>
      <c r="Y875" s="23" t="s">
        <v>104</v>
      </c>
      <c r="Z875" t="s">
        <v>98</v>
      </c>
      <c r="AA875" t="s">
        <v>105</v>
      </c>
      <c r="AB875" s="30">
        <f>+Tabla3[[#This Row],[VALOR DEL CONTRATO
(EN NUMEROS)]]-Tabla3[[#This Row],[VALOR RECURSOS (MADS/FONAM)]]</f>
        <v>0</v>
      </c>
      <c r="AC875" s="30"/>
      <c r="AD875" s="30"/>
      <c r="AE875" s="24">
        <v>7724</v>
      </c>
      <c r="AF875" s="61">
        <v>45295</v>
      </c>
      <c r="AG875">
        <v>137424</v>
      </c>
      <c r="AH875" s="53">
        <v>45356</v>
      </c>
      <c r="AI875" s="32" t="s">
        <v>106</v>
      </c>
      <c r="AJ875" t="s">
        <v>1720</v>
      </c>
      <c r="AK875" s="33"/>
      <c r="AL875" t="s">
        <v>98</v>
      </c>
      <c r="AM875" s="26">
        <v>45351</v>
      </c>
      <c r="AN875" s="23" t="s">
        <v>108</v>
      </c>
      <c r="AO875" s="23" t="s">
        <v>108</v>
      </c>
      <c r="AP875" t="s">
        <v>109</v>
      </c>
      <c r="AQ875" t="s">
        <v>6072</v>
      </c>
      <c r="AR875" t="s">
        <v>6073</v>
      </c>
      <c r="AS875" t="s">
        <v>1552</v>
      </c>
      <c r="AT875" s="23">
        <v>80111600</v>
      </c>
      <c r="AU875" s="20" t="s">
        <v>6074</v>
      </c>
      <c r="AV875" s="23" t="s">
        <v>113</v>
      </c>
      <c r="AW875" s="20" t="s">
        <v>114</v>
      </c>
      <c r="AX875" s="53">
        <v>45352</v>
      </c>
      <c r="AY875" s="23" t="s">
        <v>144</v>
      </c>
      <c r="AZ875" s="53">
        <v>45352</v>
      </c>
      <c r="BA875" s="26">
        <v>45356</v>
      </c>
      <c r="BB875" s="62">
        <v>45600</v>
      </c>
      <c r="BC875" s="35">
        <f>+Tabla3[[#This Row],[FECHA TERMINACION
(INICIAL)]]-Tabla3[[#This Row],[FECHA INICIO]]</f>
        <v>244</v>
      </c>
      <c r="BD875" s="65">
        <f>+Tabla3[[#This Row],[PLAZO DE EJECUCIÓN EN DÍAS (INICIAL)]]/30</f>
        <v>8.1333333333333329</v>
      </c>
      <c r="BE875" t="s">
        <v>4081</v>
      </c>
      <c r="BF875" s="29">
        <f>+[1]BD_2!E883</f>
        <v>0</v>
      </c>
      <c r="BG875" s="29">
        <f>[1]BD_2!BA883</f>
        <v>0</v>
      </c>
      <c r="BH875" s="23">
        <f>[1]BD_2!CF883</f>
        <v>0</v>
      </c>
      <c r="BI875" s="23">
        <f>+COUNTIF(Tabla3[[#This Row],[VALOR REDUCIDO]:[TOTAL TIEMPO PRORROGADO EN DÍAS
]],"&lt;&gt;0")</f>
        <v>0</v>
      </c>
      <c r="BJ875" s="23" t="str">
        <f>+[1]BD_2!CG883</f>
        <v>2 NO</v>
      </c>
      <c r="BK875" s="26" t="str">
        <f>[1]BD_2!CL883</f>
        <v>2 NO</v>
      </c>
      <c r="BL875" s="23" t="s">
        <v>98</v>
      </c>
      <c r="BM875">
        <f t="shared" si="69"/>
        <v>244</v>
      </c>
      <c r="BN875" s="36">
        <f t="shared" si="70"/>
        <v>45356</v>
      </c>
      <c r="BO875" s="36">
        <f t="shared" si="71"/>
        <v>45600</v>
      </c>
      <c r="BP875" s="37" t="e">
        <f>IF(((#REF!-$BN875)/($BO875-$BN875))&gt;=100%,100%,((#REF!-$BN875)/($BO875-$BN875)))</f>
        <v>#REF!</v>
      </c>
      <c r="BQ875" s="29">
        <f t="shared" si="67"/>
        <v>71216000</v>
      </c>
      <c r="BR875" s="23" t="e">
        <f>+IF(BK875="1 SI","FINALIZADO",IF($BO875&lt;=#REF!,"FINALIZADO","EJECUCIÓN"))</f>
        <v>#REF!</v>
      </c>
      <c r="BS875" s="23">
        <v>71216000</v>
      </c>
      <c r="BT875" s="23">
        <f>+Tabla3[[#This Row],[VALOR TOTAL DE CONTRATO (ANTES DE LIQUIDACIÓN - LIBERACIÓN DE SALDOS)]]-Tabla3[[#This Row],[RECURSO TOTALES DESEMBOLSADOS]]</f>
        <v>0</v>
      </c>
      <c r="BU875" s="66"/>
      <c r="BW875" s="23" t="s">
        <v>98</v>
      </c>
      <c r="BX875" s="23" t="str">
        <f t="shared" si="68"/>
        <v>febrero</v>
      </c>
      <c r="BY875" s="23" t="s">
        <v>113</v>
      </c>
      <c r="BZ875" s="23" t="s">
        <v>113</v>
      </c>
      <c r="CA875" s="23" t="s">
        <v>113</v>
      </c>
      <c r="CB875" t="s">
        <v>117</v>
      </c>
      <c r="CC875" t="s">
        <v>118</v>
      </c>
    </row>
    <row r="876" spans="1:81" x14ac:dyDescent="0.25">
      <c r="A876" s="23">
        <v>2024</v>
      </c>
      <c r="B876" s="25">
        <v>836</v>
      </c>
      <c r="C876" s="23" t="s">
        <v>87</v>
      </c>
      <c r="D876" t="s">
        <v>88</v>
      </c>
      <c r="E876" t="s">
        <v>89</v>
      </c>
      <c r="F876" t="s">
        <v>90</v>
      </c>
      <c r="G876" t="s">
        <v>91</v>
      </c>
      <c r="H876" s="23" t="s">
        <v>92</v>
      </c>
      <c r="I876" s="23" t="s">
        <v>119</v>
      </c>
      <c r="J876" t="s">
        <v>6075</v>
      </c>
      <c r="K876" s="23" t="s">
        <v>95</v>
      </c>
      <c r="L876" s="59" t="s">
        <v>358</v>
      </c>
      <c r="M876" s="28" t="s">
        <v>6076</v>
      </c>
      <c r="N876" s="23"/>
      <c r="O876" s="23" t="s">
        <v>98</v>
      </c>
      <c r="P876" s="20" t="s">
        <v>1514</v>
      </c>
      <c r="Q876" s="20" t="s">
        <v>1514</v>
      </c>
      <c r="R876" t="s">
        <v>6077</v>
      </c>
      <c r="S876" t="s">
        <v>6078</v>
      </c>
      <c r="T876" t="s">
        <v>6079</v>
      </c>
      <c r="U876" s="29">
        <v>52470000</v>
      </c>
      <c r="V876" s="29">
        <v>52470000</v>
      </c>
      <c r="W876" s="60">
        <v>5300000</v>
      </c>
      <c r="X876" s="60">
        <v>0</v>
      </c>
      <c r="Y876" s="23" t="s">
        <v>104</v>
      </c>
      <c r="Z876" t="s">
        <v>98</v>
      </c>
      <c r="AA876" t="s">
        <v>105</v>
      </c>
      <c r="AB876" s="30">
        <f>+Tabla3[[#This Row],[VALOR DEL CONTRATO
(EN NUMEROS)]]-Tabla3[[#This Row],[VALOR RECURSOS (MADS/FONAM)]]</f>
        <v>0</v>
      </c>
      <c r="AC876" s="30"/>
      <c r="AD876" s="30"/>
      <c r="AE876" s="24">
        <v>9024</v>
      </c>
      <c r="AF876" s="61">
        <v>45300</v>
      </c>
      <c r="AG876">
        <v>137724</v>
      </c>
      <c r="AH876" s="53">
        <v>45356</v>
      </c>
      <c r="AI876" s="32" t="s">
        <v>106</v>
      </c>
      <c r="AK876" s="33"/>
      <c r="AL876" t="s">
        <v>98</v>
      </c>
      <c r="AM876" s="53">
        <v>45355</v>
      </c>
      <c r="AN876" s="23" t="s">
        <v>108</v>
      </c>
      <c r="AO876" s="23" t="s">
        <v>108</v>
      </c>
      <c r="AP876" t="s">
        <v>109</v>
      </c>
      <c r="AQ876" t="s">
        <v>1519</v>
      </c>
      <c r="AR876" t="s">
        <v>1803</v>
      </c>
      <c r="AS876" t="s">
        <v>1514</v>
      </c>
      <c r="AT876" s="23">
        <v>80111600</v>
      </c>
      <c r="AU876" s="41" t="s">
        <v>6080</v>
      </c>
      <c r="AV876" s="23" t="s">
        <v>113</v>
      </c>
      <c r="AW876" s="20" t="s">
        <v>114</v>
      </c>
      <c r="AX876" s="26">
        <v>45355</v>
      </c>
      <c r="AY876" s="23" t="s">
        <v>115</v>
      </c>
      <c r="AZ876" s="26">
        <v>45355</v>
      </c>
      <c r="BA876" s="26">
        <v>45356</v>
      </c>
      <c r="BB876" s="62">
        <v>45657</v>
      </c>
      <c r="BC876" s="35">
        <f>+Tabla3[[#This Row],[FECHA TERMINACION
(INICIAL)]]-Tabla3[[#This Row],[FECHA INICIO]]</f>
        <v>301</v>
      </c>
      <c r="BD876" s="65">
        <f>+Tabla3[[#This Row],[PLAZO DE EJECUCIÓN EN DÍAS (INICIAL)]]/30</f>
        <v>10.033333333333333</v>
      </c>
      <c r="BE876" t="s">
        <v>6081</v>
      </c>
      <c r="BF876" s="29">
        <f>+[1]BD_2!E884</f>
        <v>176667</v>
      </c>
      <c r="BG876" s="29">
        <f>[1]BD_2!BA884</f>
        <v>0</v>
      </c>
      <c r="BH876" s="23">
        <f>[1]BD_2!CF884</f>
        <v>0</v>
      </c>
      <c r="BI876" s="23">
        <f>+COUNTIF(Tabla3[[#This Row],[VALOR REDUCIDO]:[TOTAL TIEMPO PRORROGADO EN DÍAS
]],"&lt;&gt;0")</f>
        <v>1</v>
      </c>
      <c r="BJ876" s="23" t="str">
        <f>+[1]BD_2!CG884</f>
        <v>2 NO</v>
      </c>
      <c r="BK876" s="26" t="str">
        <f>[1]BD_2!CL884</f>
        <v>2 NO</v>
      </c>
      <c r="BL876" s="23" t="s">
        <v>98</v>
      </c>
      <c r="BM876">
        <f t="shared" si="69"/>
        <v>301</v>
      </c>
      <c r="BN876" s="36">
        <f t="shared" si="70"/>
        <v>45356</v>
      </c>
      <c r="BO876" s="36">
        <f t="shared" si="71"/>
        <v>45657</v>
      </c>
      <c r="BP876" s="37" t="e">
        <f>IF(((#REF!-$BN876)/($BO876-$BN876))&gt;=100%,100%,((#REF!-$BN876)/($BO876-$BN876)))</f>
        <v>#REF!</v>
      </c>
      <c r="BQ876" s="29">
        <f t="shared" si="67"/>
        <v>52293333</v>
      </c>
      <c r="BR876" s="23" t="e">
        <f>+IF(BK876="1 SI","FINALIZADO",IF($BO876&lt;=#REF!,"FINALIZADO","EJECUCIÓN"))</f>
        <v>#REF!</v>
      </c>
      <c r="BS876" s="23">
        <v>52293333</v>
      </c>
      <c r="BT876" s="23">
        <f>+Tabla3[[#This Row],[VALOR TOTAL DE CONTRATO (ANTES DE LIQUIDACIÓN - LIBERACIÓN DE SALDOS)]]-Tabla3[[#This Row],[RECURSO TOTALES DESEMBOLSADOS]]</f>
        <v>0</v>
      </c>
      <c r="BU876" s="66"/>
      <c r="BW876" s="23" t="s">
        <v>98</v>
      </c>
      <c r="BX876" s="23" t="str">
        <f t="shared" si="68"/>
        <v>marzo</v>
      </c>
      <c r="BY876" s="23" t="s">
        <v>113</v>
      </c>
      <c r="BZ876" s="23" t="s">
        <v>113</v>
      </c>
      <c r="CA876" s="23" t="s">
        <v>113</v>
      </c>
      <c r="CB876" t="s">
        <v>117</v>
      </c>
      <c r="CC876" t="s">
        <v>118</v>
      </c>
    </row>
    <row r="877" spans="1:81" x14ac:dyDescent="0.25">
      <c r="A877" s="23">
        <v>2024</v>
      </c>
      <c r="B877" s="25">
        <v>837</v>
      </c>
      <c r="C877" s="23" t="s">
        <v>87</v>
      </c>
      <c r="D877" t="s">
        <v>88</v>
      </c>
      <c r="E877" t="s">
        <v>89</v>
      </c>
      <c r="F877" t="s">
        <v>90</v>
      </c>
      <c r="G877" t="s">
        <v>91</v>
      </c>
      <c r="H877" s="23" t="s">
        <v>92</v>
      </c>
      <c r="I877" s="23" t="s">
        <v>119</v>
      </c>
      <c r="J877" t="s">
        <v>6082</v>
      </c>
      <c r="K877" s="23" t="s">
        <v>95</v>
      </c>
      <c r="L877" s="20" t="s">
        <v>2096</v>
      </c>
      <c r="M877" s="28" t="s">
        <v>6083</v>
      </c>
      <c r="N877" s="23"/>
      <c r="O877" s="23" t="s">
        <v>98</v>
      </c>
      <c r="P877" s="20" t="s">
        <v>1514</v>
      </c>
      <c r="Q877" s="20" t="s">
        <v>1514</v>
      </c>
      <c r="R877" t="s">
        <v>6084</v>
      </c>
      <c r="S877" t="s">
        <v>6085</v>
      </c>
      <c r="T877" t="s">
        <v>6086</v>
      </c>
      <c r="U877" s="29">
        <v>55000000</v>
      </c>
      <c r="V877" s="29">
        <v>55000000</v>
      </c>
      <c r="W877" s="60">
        <v>5500000</v>
      </c>
      <c r="X877" s="60">
        <v>0</v>
      </c>
      <c r="Y877" s="23" t="s">
        <v>104</v>
      </c>
      <c r="Z877" t="s">
        <v>98</v>
      </c>
      <c r="AA877" t="s">
        <v>105</v>
      </c>
      <c r="AB877" s="30">
        <f>+Tabla3[[#This Row],[VALOR DEL CONTRATO
(EN NUMEROS)]]-Tabla3[[#This Row],[VALOR RECURSOS (MADS/FONAM)]]</f>
        <v>0</v>
      </c>
      <c r="AC877" s="30"/>
      <c r="AD877" s="30"/>
      <c r="AE877" s="24">
        <v>9024</v>
      </c>
      <c r="AF877" s="61">
        <v>45300</v>
      </c>
      <c r="AG877">
        <v>131824</v>
      </c>
      <c r="AH877" s="53">
        <v>45352</v>
      </c>
      <c r="AI877" s="32" t="s">
        <v>106</v>
      </c>
      <c r="AK877" s="33"/>
      <c r="AL877" t="s">
        <v>98</v>
      </c>
      <c r="AM877" s="53">
        <v>45352</v>
      </c>
      <c r="AN877" s="23" t="s">
        <v>108</v>
      </c>
      <c r="AO877" s="23" t="s">
        <v>108</v>
      </c>
      <c r="AP877" t="s">
        <v>109</v>
      </c>
      <c r="AQ877" t="s">
        <v>1519</v>
      </c>
      <c r="AR877" t="s">
        <v>1803</v>
      </c>
      <c r="AS877" t="s">
        <v>1514</v>
      </c>
      <c r="AT877" s="23">
        <v>80111600</v>
      </c>
      <c r="AU877" s="41" t="s">
        <v>6087</v>
      </c>
      <c r="AV877" s="23" t="s">
        <v>113</v>
      </c>
      <c r="AW877" s="20" t="s">
        <v>114</v>
      </c>
      <c r="AX877" s="26">
        <v>45352</v>
      </c>
      <c r="AY877" s="23" t="s">
        <v>115</v>
      </c>
      <c r="AZ877" s="26">
        <v>45352</v>
      </c>
      <c r="BA877" s="26">
        <v>45352</v>
      </c>
      <c r="BB877" s="62">
        <v>45656</v>
      </c>
      <c r="BC877" s="35">
        <f>+Tabla3[[#This Row],[FECHA TERMINACION
(INICIAL)]]-Tabla3[[#This Row],[FECHA INICIO]]</f>
        <v>304</v>
      </c>
      <c r="BD877" s="65">
        <f>+Tabla3[[#This Row],[PLAZO DE EJECUCIÓN EN DÍAS (INICIAL)]]/30</f>
        <v>10.133333333333333</v>
      </c>
      <c r="BE877" t="s">
        <v>5765</v>
      </c>
      <c r="BF877" s="29">
        <f>+[1]BD_2!E885</f>
        <v>0</v>
      </c>
      <c r="BG877" s="29">
        <f>[1]BD_2!BA885</f>
        <v>0</v>
      </c>
      <c r="BH877" s="23">
        <f>[1]BD_2!CF885</f>
        <v>0</v>
      </c>
      <c r="BI877" s="23">
        <f>+COUNTIF(Tabla3[[#This Row],[VALOR REDUCIDO]:[TOTAL TIEMPO PRORROGADO EN DÍAS
]],"&lt;&gt;0")</f>
        <v>0</v>
      </c>
      <c r="BJ877" s="23" t="str">
        <f>+[1]BD_2!CG885</f>
        <v>2 NO</v>
      </c>
      <c r="BK877" s="26" t="str">
        <f>[1]BD_2!CL885</f>
        <v>2 NO</v>
      </c>
      <c r="BL877" s="23" t="s">
        <v>98</v>
      </c>
      <c r="BM877">
        <f t="shared" si="69"/>
        <v>304</v>
      </c>
      <c r="BN877" s="36">
        <f t="shared" si="70"/>
        <v>45352</v>
      </c>
      <c r="BO877" s="36">
        <f t="shared" si="71"/>
        <v>45656</v>
      </c>
      <c r="BP877" s="37" t="e">
        <f>IF(((#REF!-$BN877)/($BO877-$BN877))&gt;=100%,100%,((#REF!-$BN877)/($BO877-$BN877)))</f>
        <v>#REF!</v>
      </c>
      <c r="BQ877" s="29">
        <f t="shared" si="67"/>
        <v>55000000</v>
      </c>
      <c r="BR877" s="23" t="e">
        <f>+IF(BK877="1 SI","FINALIZADO",IF($BO877&lt;=#REF!,"FINALIZADO","EJECUCIÓN"))</f>
        <v>#REF!</v>
      </c>
      <c r="BS877" s="23">
        <v>55000000</v>
      </c>
      <c r="BT877" s="23">
        <f>+Tabla3[[#This Row],[VALOR TOTAL DE CONTRATO (ANTES DE LIQUIDACIÓN - LIBERACIÓN DE SALDOS)]]-Tabla3[[#This Row],[RECURSO TOTALES DESEMBOLSADOS]]</f>
        <v>0</v>
      </c>
      <c r="BU877" s="66"/>
      <c r="BW877" s="23" t="s">
        <v>98</v>
      </c>
      <c r="BX877" s="23" t="str">
        <f t="shared" si="68"/>
        <v>marzo</v>
      </c>
      <c r="BY877" s="23" t="s">
        <v>113</v>
      </c>
      <c r="BZ877" s="23" t="s">
        <v>113</v>
      </c>
      <c r="CA877" s="23" t="s">
        <v>113</v>
      </c>
      <c r="CB877" t="s">
        <v>117</v>
      </c>
      <c r="CC877" t="s">
        <v>118</v>
      </c>
    </row>
    <row r="878" spans="1:81" x14ac:dyDescent="0.25">
      <c r="A878" s="23">
        <v>2024</v>
      </c>
      <c r="B878" s="25">
        <v>838</v>
      </c>
      <c r="C878" s="23" t="s">
        <v>87</v>
      </c>
      <c r="D878" t="s">
        <v>88</v>
      </c>
      <c r="E878" t="s">
        <v>89</v>
      </c>
      <c r="F878" t="s">
        <v>90</v>
      </c>
      <c r="G878" t="s">
        <v>91</v>
      </c>
      <c r="H878" s="23" t="s">
        <v>92</v>
      </c>
      <c r="I878" s="23" t="s">
        <v>119</v>
      </c>
      <c r="J878" t="s">
        <v>6088</v>
      </c>
      <c r="K878" s="23" t="s">
        <v>95</v>
      </c>
      <c r="L878" s="59" t="s">
        <v>1824</v>
      </c>
      <c r="M878" s="28" t="s">
        <v>6089</v>
      </c>
      <c r="N878" s="23"/>
      <c r="O878" s="23" t="s">
        <v>98</v>
      </c>
      <c r="P878" s="20" t="s">
        <v>1514</v>
      </c>
      <c r="Q878" s="20" t="s">
        <v>1514</v>
      </c>
      <c r="R878" t="s">
        <v>6090</v>
      </c>
      <c r="S878" t="s">
        <v>6091</v>
      </c>
      <c r="T878" t="s">
        <v>6092</v>
      </c>
      <c r="U878" s="29">
        <v>74000000</v>
      </c>
      <c r="V878" s="29">
        <v>74000000</v>
      </c>
      <c r="W878" s="60">
        <v>7500000</v>
      </c>
      <c r="X878" s="60">
        <v>0</v>
      </c>
      <c r="Y878" s="23" t="s">
        <v>104</v>
      </c>
      <c r="Z878" t="s">
        <v>98</v>
      </c>
      <c r="AA878" t="s">
        <v>105</v>
      </c>
      <c r="AB878" s="30">
        <f>+Tabla3[[#This Row],[VALOR DEL CONTRATO
(EN NUMEROS)]]-Tabla3[[#This Row],[VALOR RECURSOS (MADS/FONAM)]]</f>
        <v>0</v>
      </c>
      <c r="AC878" s="30"/>
      <c r="AD878" s="30"/>
      <c r="AE878" s="24">
        <v>9024</v>
      </c>
      <c r="AF878" s="61">
        <v>45300</v>
      </c>
      <c r="AG878">
        <v>134024</v>
      </c>
      <c r="AH878" s="53">
        <v>45355</v>
      </c>
      <c r="AI878" s="32" t="s">
        <v>106</v>
      </c>
      <c r="AJ878" t="s">
        <v>1518</v>
      </c>
      <c r="AK878" s="33"/>
      <c r="AL878" t="s">
        <v>98</v>
      </c>
      <c r="AM878" s="53">
        <v>45352</v>
      </c>
      <c r="AN878" s="23" t="s">
        <v>108</v>
      </c>
      <c r="AO878" s="23" t="s">
        <v>108</v>
      </c>
      <c r="AP878" t="s">
        <v>109</v>
      </c>
      <c r="AQ878" t="s">
        <v>1903</v>
      </c>
      <c r="AR878" t="s">
        <v>1731</v>
      </c>
      <c r="AS878" s="20" t="s">
        <v>1514</v>
      </c>
      <c r="AT878" s="23">
        <v>80111600</v>
      </c>
      <c r="AU878" s="41" t="s">
        <v>6093</v>
      </c>
      <c r="AV878" s="23" t="s">
        <v>113</v>
      </c>
      <c r="AW878" s="20" t="s">
        <v>114</v>
      </c>
      <c r="AX878" s="53">
        <v>45352</v>
      </c>
      <c r="AY878" s="23" t="s">
        <v>115</v>
      </c>
      <c r="AZ878" s="53">
        <v>45352</v>
      </c>
      <c r="BA878" s="26">
        <v>45355</v>
      </c>
      <c r="BB878" s="62">
        <v>45655</v>
      </c>
      <c r="BC878" s="35">
        <f>+Tabla3[[#This Row],[FECHA TERMINACION
(INICIAL)]]-Tabla3[[#This Row],[FECHA INICIO]]</f>
        <v>300</v>
      </c>
      <c r="BD878" s="65">
        <f>+Tabla3[[#This Row],[PLAZO DE EJECUCIÓN EN DÍAS (INICIAL)]]/30</f>
        <v>10</v>
      </c>
      <c r="BE878" t="s">
        <v>6094</v>
      </c>
      <c r="BF878" s="29">
        <f>+[1]BD_2!E886</f>
        <v>0</v>
      </c>
      <c r="BG878" s="29">
        <f>[1]BD_2!BA886</f>
        <v>0</v>
      </c>
      <c r="BH878" s="23">
        <f>[1]BD_2!CF886</f>
        <v>0</v>
      </c>
      <c r="BI878" s="23">
        <f>+COUNTIF(Tabla3[[#This Row],[VALOR REDUCIDO]:[TOTAL TIEMPO PRORROGADO EN DÍAS
]],"&lt;&gt;0")</f>
        <v>0</v>
      </c>
      <c r="BJ878" s="23" t="str">
        <f>+[1]BD_2!CG886</f>
        <v>2 NO</v>
      </c>
      <c r="BK878" s="26" t="str">
        <f>[1]BD_2!CL886</f>
        <v>2 NO</v>
      </c>
      <c r="BL878" s="23" t="s">
        <v>98</v>
      </c>
      <c r="BM878">
        <f t="shared" si="69"/>
        <v>300</v>
      </c>
      <c r="BN878" s="36">
        <f t="shared" si="70"/>
        <v>45355</v>
      </c>
      <c r="BO878" s="36">
        <f t="shared" si="71"/>
        <v>45655</v>
      </c>
      <c r="BP878" s="37" t="e">
        <f>IF(((#REF!-$BN878)/($BO878-$BN878))&gt;=100%,100%,((#REF!-$BN878)/($BO878-$BN878)))</f>
        <v>#REF!</v>
      </c>
      <c r="BQ878" s="29">
        <f t="shared" si="67"/>
        <v>74000000</v>
      </c>
      <c r="BR878" s="23" t="e">
        <f>+IF(BK878="1 SI","FINALIZADO",IF($BO878&lt;=#REF!,"FINALIZADO","EJECUCIÓN"))</f>
        <v>#REF!</v>
      </c>
      <c r="BS878" s="23">
        <v>74000000</v>
      </c>
      <c r="BT878" s="23">
        <f>+Tabla3[[#This Row],[VALOR TOTAL DE CONTRATO (ANTES DE LIQUIDACIÓN - LIBERACIÓN DE SALDOS)]]-Tabla3[[#This Row],[RECURSO TOTALES DESEMBOLSADOS]]</f>
        <v>0</v>
      </c>
      <c r="BU878" s="66"/>
      <c r="BW878" s="23" t="s">
        <v>98</v>
      </c>
      <c r="BX878" s="23" t="str">
        <f t="shared" si="68"/>
        <v>marzo</v>
      </c>
      <c r="BY878" s="23" t="s">
        <v>113</v>
      </c>
      <c r="BZ878" s="23" t="s">
        <v>113</v>
      </c>
      <c r="CA878" s="23" t="s">
        <v>113</v>
      </c>
      <c r="CB878" t="s">
        <v>117</v>
      </c>
      <c r="CC878" t="s">
        <v>118</v>
      </c>
    </row>
    <row r="879" spans="1:81" x14ac:dyDescent="0.25">
      <c r="A879" s="23">
        <v>2024</v>
      </c>
      <c r="B879" s="25">
        <v>839</v>
      </c>
      <c r="C879" s="23" t="s">
        <v>87</v>
      </c>
      <c r="D879" t="s">
        <v>88</v>
      </c>
      <c r="E879" t="s">
        <v>89</v>
      </c>
      <c r="F879" t="s">
        <v>90</v>
      </c>
      <c r="G879" t="s">
        <v>91</v>
      </c>
      <c r="H879" s="23" t="s">
        <v>92</v>
      </c>
      <c r="I879" s="23" t="s">
        <v>119</v>
      </c>
      <c r="J879" t="s">
        <v>6095</v>
      </c>
      <c r="K879" s="23" t="s">
        <v>95</v>
      </c>
      <c r="L879" s="20" t="s">
        <v>1420</v>
      </c>
      <c r="M879" s="28" t="s">
        <v>6096</v>
      </c>
      <c r="N879" s="23"/>
      <c r="O879" s="23" t="s">
        <v>98</v>
      </c>
      <c r="P879" s="20" t="s">
        <v>1514</v>
      </c>
      <c r="Q879" s="20" t="s">
        <v>1514</v>
      </c>
      <c r="R879" t="s">
        <v>6097</v>
      </c>
      <c r="S879" t="s">
        <v>6098</v>
      </c>
      <c r="T879" t="s">
        <v>6099</v>
      </c>
      <c r="U879" s="29">
        <v>69300000</v>
      </c>
      <c r="V879" s="29">
        <v>69300000</v>
      </c>
      <c r="W879" s="60">
        <v>7000000</v>
      </c>
      <c r="X879" s="60">
        <v>0</v>
      </c>
      <c r="Y879" s="23" t="s">
        <v>104</v>
      </c>
      <c r="Z879" t="s">
        <v>98</v>
      </c>
      <c r="AA879" t="s">
        <v>105</v>
      </c>
      <c r="AB879" s="30">
        <f>+Tabla3[[#This Row],[VALOR DEL CONTRATO
(EN NUMEROS)]]-Tabla3[[#This Row],[VALOR RECURSOS (MADS/FONAM)]]</f>
        <v>0</v>
      </c>
      <c r="AC879" s="30"/>
      <c r="AD879" s="30"/>
      <c r="AE879" s="24">
        <v>9024</v>
      </c>
      <c r="AF879" s="61">
        <v>45300</v>
      </c>
      <c r="AG879">
        <v>133824</v>
      </c>
      <c r="AH879" s="53">
        <v>45355</v>
      </c>
      <c r="AI879" s="32" t="s">
        <v>106</v>
      </c>
      <c r="AJ879" t="s">
        <v>1518</v>
      </c>
      <c r="AK879" s="33"/>
      <c r="AL879" t="s">
        <v>98</v>
      </c>
      <c r="AM879" s="53">
        <v>45352</v>
      </c>
      <c r="AN879" s="23" t="s">
        <v>108</v>
      </c>
      <c r="AO879" s="23" t="s">
        <v>108</v>
      </c>
      <c r="AP879" t="s">
        <v>109</v>
      </c>
      <c r="AQ879" t="s">
        <v>1519</v>
      </c>
      <c r="AR879" t="s">
        <v>1803</v>
      </c>
      <c r="AS879" t="s">
        <v>1514</v>
      </c>
      <c r="AT879" s="23">
        <v>80111600</v>
      </c>
      <c r="AU879" s="41" t="s">
        <v>6100</v>
      </c>
      <c r="AV879" s="23" t="s">
        <v>113</v>
      </c>
      <c r="AW879" s="20" t="s">
        <v>114</v>
      </c>
      <c r="AX879" s="26">
        <v>45353</v>
      </c>
      <c r="AY879" s="23" t="s">
        <v>115</v>
      </c>
      <c r="AZ879" s="26">
        <v>45353</v>
      </c>
      <c r="BA879" s="26">
        <v>45355</v>
      </c>
      <c r="BB879" s="62">
        <v>45656</v>
      </c>
      <c r="BC879" s="35">
        <f>+Tabla3[[#This Row],[FECHA TERMINACION
(INICIAL)]]-Tabla3[[#This Row],[FECHA INICIO]]</f>
        <v>301</v>
      </c>
      <c r="BD879" s="65">
        <f>+Tabla3[[#This Row],[PLAZO DE EJECUCIÓN EN DÍAS (INICIAL)]]/30</f>
        <v>10.033333333333333</v>
      </c>
      <c r="BE879" t="s">
        <v>6101</v>
      </c>
      <c r="BF879" s="29">
        <f>+[1]BD_2!E887</f>
        <v>0</v>
      </c>
      <c r="BG879" s="29">
        <f>[1]BD_2!BA887</f>
        <v>0</v>
      </c>
      <c r="BH879" s="23">
        <f>[1]BD_2!CF887</f>
        <v>0</v>
      </c>
      <c r="BI879" s="23">
        <f>+COUNTIF(Tabla3[[#This Row],[VALOR REDUCIDO]:[TOTAL TIEMPO PRORROGADO EN DÍAS
]],"&lt;&gt;0")</f>
        <v>0</v>
      </c>
      <c r="BJ879" s="23" t="str">
        <f>+[1]BD_2!CG887</f>
        <v>2 NO</v>
      </c>
      <c r="BK879" s="26" t="str">
        <f>[1]BD_2!CL887</f>
        <v>2 NO</v>
      </c>
      <c r="BL879" s="23" t="s">
        <v>98</v>
      </c>
      <c r="BM879">
        <f t="shared" si="69"/>
        <v>301</v>
      </c>
      <c r="BN879" s="36">
        <f t="shared" si="70"/>
        <v>45355</v>
      </c>
      <c r="BO879" s="36">
        <f t="shared" si="71"/>
        <v>45656</v>
      </c>
      <c r="BP879" s="37" t="e">
        <f>IF(((#REF!-$BN879)/($BO879-$BN879))&gt;=100%,100%,((#REF!-$BN879)/($BO879-$BN879)))</f>
        <v>#REF!</v>
      </c>
      <c r="BQ879" s="29">
        <f t="shared" si="67"/>
        <v>69300000</v>
      </c>
      <c r="BR879" s="23" t="e">
        <f>+IF(BK879="1 SI","FINALIZADO",IF($BO879&lt;=#REF!,"FINALIZADO","EJECUCIÓN"))</f>
        <v>#REF!</v>
      </c>
      <c r="BS879" s="23">
        <v>69300000</v>
      </c>
      <c r="BT879" s="23">
        <f>+Tabla3[[#This Row],[VALOR TOTAL DE CONTRATO (ANTES DE LIQUIDACIÓN - LIBERACIÓN DE SALDOS)]]-Tabla3[[#This Row],[RECURSO TOTALES DESEMBOLSADOS]]</f>
        <v>0</v>
      </c>
      <c r="BU879" s="66"/>
      <c r="BW879" s="23" t="s">
        <v>98</v>
      </c>
      <c r="BX879" s="23" t="str">
        <f t="shared" si="68"/>
        <v>marzo</v>
      </c>
      <c r="BY879" s="23" t="s">
        <v>113</v>
      </c>
      <c r="BZ879" s="23" t="s">
        <v>113</v>
      </c>
      <c r="CA879" s="23" t="s">
        <v>113</v>
      </c>
      <c r="CB879" t="s">
        <v>117</v>
      </c>
      <c r="CC879" t="s">
        <v>118</v>
      </c>
    </row>
    <row r="880" spans="1:81" x14ac:dyDescent="0.25">
      <c r="A880" s="23">
        <v>2024</v>
      </c>
      <c r="B880" s="25">
        <v>840</v>
      </c>
      <c r="C880" s="23" t="s">
        <v>87</v>
      </c>
      <c r="D880" t="s">
        <v>88</v>
      </c>
      <c r="E880" t="s">
        <v>89</v>
      </c>
      <c r="F880" t="s">
        <v>90</v>
      </c>
      <c r="G880" t="s">
        <v>91</v>
      </c>
      <c r="H880" s="23" t="s">
        <v>92</v>
      </c>
      <c r="I880" s="23" t="s">
        <v>119</v>
      </c>
      <c r="J880" t="s">
        <v>6102</v>
      </c>
      <c r="K880" s="23" t="s">
        <v>95</v>
      </c>
      <c r="L880" s="20" t="s">
        <v>2203</v>
      </c>
      <c r="M880" s="28" t="s">
        <v>6103</v>
      </c>
      <c r="N880" s="23"/>
      <c r="O880" s="23" t="s">
        <v>98</v>
      </c>
      <c r="P880" s="20" t="s">
        <v>2185</v>
      </c>
      <c r="Q880" s="20" t="s">
        <v>2185</v>
      </c>
      <c r="R880" t="s">
        <v>6104</v>
      </c>
      <c r="S880" t="s">
        <v>6105</v>
      </c>
      <c r="T880" t="s">
        <v>2964</v>
      </c>
      <c r="U880" s="29">
        <v>90000000</v>
      </c>
      <c r="V880" s="29">
        <v>90000000</v>
      </c>
      <c r="W880" s="60">
        <v>9000000</v>
      </c>
      <c r="X880" s="60">
        <v>0</v>
      </c>
      <c r="Y880" s="23" t="s">
        <v>104</v>
      </c>
      <c r="Z880" t="s">
        <v>98</v>
      </c>
      <c r="AA880" t="s">
        <v>105</v>
      </c>
      <c r="AB880" s="30">
        <f>+Tabla3[[#This Row],[VALOR DEL CONTRATO
(EN NUMEROS)]]-Tabla3[[#This Row],[VALOR RECURSOS (MADS/FONAM)]]</f>
        <v>0</v>
      </c>
      <c r="AC880" s="30"/>
      <c r="AD880" s="30"/>
      <c r="AE880" s="24">
        <v>7424</v>
      </c>
      <c r="AF880" s="61">
        <v>45295</v>
      </c>
      <c r="AG880">
        <v>147624</v>
      </c>
      <c r="AH880" s="53">
        <v>45359</v>
      </c>
      <c r="AI880" s="32" t="s">
        <v>106</v>
      </c>
      <c r="AJ880" t="s">
        <v>2653</v>
      </c>
      <c r="AK880" s="33"/>
      <c r="AL880" t="s">
        <v>98</v>
      </c>
      <c r="AM880" s="53">
        <v>45355</v>
      </c>
      <c r="AN880" s="23" t="s">
        <v>4812</v>
      </c>
      <c r="AO880" s="23" t="s">
        <v>4813</v>
      </c>
      <c r="AP880" t="s">
        <v>109</v>
      </c>
      <c r="AQ880" t="s">
        <v>2190</v>
      </c>
      <c r="AR880" t="s">
        <v>2191</v>
      </c>
      <c r="AS880" t="s">
        <v>2192</v>
      </c>
      <c r="AT880" s="23">
        <v>80111600</v>
      </c>
      <c r="AU880" s="20" t="s">
        <v>6106</v>
      </c>
      <c r="AV880" s="23" t="s">
        <v>113</v>
      </c>
      <c r="AW880" s="20" t="s">
        <v>114</v>
      </c>
      <c r="AX880" s="53">
        <v>45357</v>
      </c>
      <c r="AY880" s="23" t="s">
        <v>144</v>
      </c>
      <c r="AZ880" s="53">
        <v>45357</v>
      </c>
      <c r="BA880" s="26">
        <v>45359</v>
      </c>
      <c r="BB880" s="62">
        <v>45656</v>
      </c>
      <c r="BC880" s="35">
        <f>+Tabla3[[#This Row],[FECHA TERMINACION
(INICIAL)]]-Tabla3[[#This Row],[FECHA INICIO]]</f>
        <v>297</v>
      </c>
      <c r="BD880" s="65">
        <f>+Tabla3[[#This Row],[PLAZO DE EJECUCIÓN EN DÍAS (INICIAL)]]/30</f>
        <v>9.9</v>
      </c>
      <c r="BE880" t="s">
        <v>4553</v>
      </c>
      <c r="BF880" s="29">
        <f>+[1]BD_2!E888</f>
        <v>2100000</v>
      </c>
      <c r="BG880" s="29">
        <f>[1]BD_2!BA888</f>
        <v>0</v>
      </c>
      <c r="BH880" s="23">
        <f>[1]BD_2!CF888</f>
        <v>0</v>
      </c>
      <c r="BI880" s="23">
        <f>+COUNTIF(Tabla3[[#This Row],[VALOR REDUCIDO]:[TOTAL TIEMPO PRORROGADO EN DÍAS
]],"&lt;&gt;0")</f>
        <v>1</v>
      </c>
      <c r="BJ880" s="23" t="str">
        <f>+[1]BD_2!CG888</f>
        <v>2 NO</v>
      </c>
      <c r="BK880" s="26" t="str">
        <f>[1]BD_2!CL888</f>
        <v>2 NO</v>
      </c>
      <c r="BL880" s="23" t="s">
        <v>98</v>
      </c>
      <c r="BM880">
        <f t="shared" si="69"/>
        <v>297</v>
      </c>
      <c r="BN880" s="36">
        <f t="shared" si="70"/>
        <v>45359</v>
      </c>
      <c r="BO880" s="36">
        <f t="shared" si="71"/>
        <v>45656</v>
      </c>
      <c r="BP880" s="37" t="e">
        <f>IF(((#REF!-$BN880)/($BO880-$BN880))&gt;=100%,100%,((#REF!-$BN880)/($BO880-$BN880)))</f>
        <v>#REF!</v>
      </c>
      <c r="BQ880" s="29">
        <f t="shared" ref="BQ880:BQ943" si="72">$V880+$BG880-$BF880</f>
        <v>87900000</v>
      </c>
      <c r="BR880" s="23" t="e">
        <f>+IF(BK880="1 SI","FINALIZADO",IF($BO880&lt;=#REF!,"FINALIZADO","EJECUCIÓN"))</f>
        <v>#REF!</v>
      </c>
      <c r="BS880" s="23">
        <v>87900000</v>
      </c>
      <c r="BT880" s="23">
        <f>+Tabla3[[#This Row],[VALOR TOTAL DE CONTRATO (ANTES DE LIQUIDACIÓN - LIBERACIÓN DE SALDOS)]]-Tabla3[[#This Row],[RECURSO TOTALES DESEMBOLSADOS]]</f>
        <v>0</v>
      </c>
      <c r="BU880" s="66"/>
      <c r="BW880" s="23" t="s">
        <v>98</v>
      </c>
      <c r="BX880" s="23" t="str">
        <f t="shared" si="68"/>
        <v>marzo</v>
      </c>
      <c r="BY880" s="23" t="s">
        <v>113</v>
      </c>
      <c r="BZ880" s="23" t="s">
        <v>113</v>
      </c>
      <c r="CA880" s="23" t="s">
        <v>113</v>
      </c>
      <c r="CB880" t="s">
        <v>117</v>
      </c>
      <c r="CC880" t="s">
        <v>118</v>
      </c>
    </row>
    <row r="881" spans="1:81" x14ac:dyDescent="0.25">
      <c r="A881" s="23">
        <v>2024</v>
      </c>
      <c r="B881" s="25">
        <v>841</v>
      </c>
      <c r="C881" s="23" t="s">
        <v>87</v>
      </c>
      <c r="D881" t="s">
        <v>88</v>
      </c>
      <c r="E881" t="s">
        <v>89</v>
      </c>
      <c r="F881" t="s">
        <v>90</v>
      </c>
      <c r="G881" t="s">
        <v>91</v>
      </c>
      <c r="H881" s="23" t="s">
        <v>92</v>
      </c>
      <c r="I881" s="23" t="s">
        <v>119</v>
      </c>
      <c r="J881" t="s">
        <v>6107</v>
      </c>
      <c r="K881" s="23" t="s">
        <v>95</v>
      </c>
      <c r="L881" s="59" t="s">
        <v>1636</v>
      </c>
      <c r="M881" s="28" t="s">
        <v>6108</v>
      </c>
      <c r="N881" s="23"/>
      <c r="O881" s="23" t="s">
        <v>98</v>
      </c>
      <c r="P881" s="20" t="s">
        <v>335</v>
      </c>
      <c r="Q881" s="20" t="s">
        <v>335</v>
      </c>
      <c r="R881" t="s">
        <v>6109</v>
      </c>
      <c r="S881" t="s">
        <v>6110</v>
      </c>
      <c r="T881" t="s">
        <v>6111</v>
      </c>
      <c r="U881" s="29">
        <v>54000000</v>
      </c>
      <c r="V881" s="29">
        <v>54000000</v>
      </c>
      <c r="W881" s="60">
        <v>5400000</v>
      </c>
      <c r="X881" s="60">
        <v>0</v>
      </c>
      <c r="Y881" s="23" t="s">
        <v>104</v>
      </c>
      <c r="Z881" t="s">
        <v>98</v>
      </c>
      <c r="AA881" t="s">
        <v>105</v>
      </c>
      <c r="AB881" s="30">
        <f>+Tabla3[[#This Row],[VALOR DEL CONTRATO
(EN NUMEROS)]]-Tabla3[[#This Row],[VALOR RECURSOS (MADS/FONAM)]]</f>
        <v>0</v>
      </c>
      <c r="AC881" s="30"/>
      <c r="AD881" s="30"/>
      <c r="AE881" s="24">
        <v>4224</v>
      </c>
      <c r="AF881" s="61">
        <v>45294</v>
      </c>
      <c r="AG881">
        <v>130024</v>
      </c>
      <c r="AH881" s="53">
        <v>45351</v>
      </c>
      <c r="AI881" s="32" t="s">
        <v>106</v>
      </c>
      <c r="AJ881" t="s">
        <v>1151</v>
      </c>
      <c r="AK881" s="33"/>
      <c r="AL881" t="s">
        <v>98</v>
      </c>
      <c r="AM881" s="26">
        <v>45350</v>
      </c>
      <c r="AN881" s="23" t="s">
        <v>108</v>
      </c>
      <c r="AO881" s="23" t="s">
        <v>108</v>
      </c>
      <c r="AP881" t="s">
        <v>109</v>
      </c>
      <c r="AQ881" t="s">
        <v>340</v>
      </c>
      <c r="AR881" t="s">
        <v>341</v>
      </c>
      <c r="AS881" t="s">
        <v>342</v>
      </c>
      <c r="AT881" s="23">
        <v>80111600</v>
      </c>
      <c r="AU881" s="20" t="s">
        <v>6112</v>
      </c>
      <c r="AV881" s="23" t="s">
        <v>98</v>
      </c>
      <c r="AW881" s="20" t="s">
        <v>476</v>
      </c>
      <c r="AX881" s="53" t="s">
        <v>105</v>
      </c>
      <c r="AY881" s="23" t="s">
        <v>477</v>
      </c>
      <c r="AZ881" s="53">
        <v>45351</v>
      </c>
      <c r="BA881" s="53">
        <v>45351</v>
      </c>
      <c r="BB881" s="62">
        <v>45654</v>
      </c>
      <c r="BC881" s="35">
        <f>+Tabla3[[#This Row],[FECHA TERMINACION
(INICIAL)]]-Tabla3[[#This Row],[FECHA INICIO]]</f>
        <v>303</v>
      </c>
      <c r="BD881" s="65">
        <f>+Tabla3[[#This Row],[PLAZO DE EJECUCIÓN EN DÍAS (INICIAL)]]/30</f>
        <v>10.1</v>
      </c>
      <c r="BE881" t="s">
        <v>6113</v>
      </c>
      <c r="BF881" s="29">
        <f>+[1]BD_2!E889</f>
        <v>0</v>
      </c>
      <c r="BG881" s="29">
        <f>[1]BD_2!BA889</f>
        <v>0</v>
      </c>
      <c r="BH881" s="23">
        <f>[1]BD_2!CF889</f>
        <v>0</v>
      </c>
      <c r="BI881" s="23">
        <f>+COUNTIF(Tabla3[[#This Row],[VALOR REDUCIDO]:[TOTAL TIEMPO PRORROGADO EN DÍAS
]],"&lt;&gt;0")</f>
        <v>0</v>
      </c>
      <c r="BJ881" s="23" t="str">
        <f>+[1]BD_2!CG889</f>
        <v>2 NO</v>
      </c>
      <c r="BK881" s="26" t="str">
        <f>[1]BD_2!CL889</f>
        <v>2 NO</v>
      </c>
      <c r="BL881" s="23" t="s">
        <v>98</v>
      </c>
      <c r="BM881">
        <f t="shared" si="69"/>
        <v>303</v>
      </c>
      <c r="BN881" s="36">
        <f t="shared" si="70"/>
        <v>45351</v>
      </c>
      <c r="BO881" s="36">
        <f t="shared" si="71"/>
        <v>45654</v>
      </c>
      <c r="BP881" s="37" t="e">
        <f>IF(((#REF!-$BN881)/($BO881-$BN881))&gt;=100%,100%,((#REF!-$BN881)/($BO881-$BN881)))</f>
        <v>#REF!</v>
      </c>
      <c r="BQ881" s="29">
        <f t="shared" si="72"/>
        <v>54000000</v>
      </c>
      <c r="BR881" s="23" t="e">
        <f>+IF(BK881="1 SI","FINALIZADO",IF($BO881&lt;=#REF!,"FINALIZADO","EJECUCIÓN"))</f>
        <v>#REF!</v>
      </c>
      <c r="BS881" s="23">
        <v>54000000</v>
      </c>
      <c r="BT881" s="23">
        <f>+Tabla3[[#This Row],[VALOR TOTAL DE CONTRATO (ANTES DE LIQUIDACIÓN - LIBERACIÓN DE SALDOS)]]-Tabla3[[#This Row],[RECURSO TOTALES DESEMBOLSADOS]]</f>
        <v>0</v>
      </c>
      <c r="BU881" s="66"/>
      <c r="BW881" s="23" t="s">
        <v>98</v>
      </c>
      <c r="BX881" s="23" t="str">
        <f t="shared" si="68"/>
        <v>febrero</v>
      </c>
      <c r="BY881" s="23" t="s">
        <v>113</v>
      </c>
      <c r="BZ881" s="23" t="s">
        <v>113</v>
      </c>
      <c r="CA881" s="23" t="s">
        <v>113</v>
      </c>
      <c r="CB881" t="s">
        <v>117</v>
      </c>
      <c r="CC881" t="s">
        <v>118</v>
      </c>
    </row>
    <row r="882" spans="1:81" x14ac:dyDescent="0.25">
      <c r="A882" s="23">
        <v>2024</v>
      </c>
      <c r="B882" s="25">
        <v>842</v>
      </c>
      <c r="C882" s="23" t="s">
        <v>87</v>
      </c>
      <c r="D882" t="s">
        <v>88</v>
      </c>
      <c r="E882" t="s">
        <v>89</v>
      </c>
      <c r="F882" t="s">
        <v>90</v>
      </c>
      <c r="G882" t="s">
        <v>91</v>
      </c>
      <c r="H882" s="23" t="s">
        <v>92</v>
      </c>
      <c r="I882" s="23" t="s">
        <v>119</v>
      </c>
      <c r="J882" t="s">
        <v>6114</v>
      </c>
      <c r="K882" s="23" t="s">
        <v>95</v>
      </c>
      <c r="L882" s="59" t="s">
        <v>494</v>
      </c>
      <c r="M882" s="28" t="s">
        <v>6115</v>
      </c>
      <c r="N882" s="23"/>
      <c r="O882" s="23" t="s">
        <v>98</v>
      </c>
      <c r="P882" s="20" t="s">
        <v>335</v>
      </c>
      <c r="Q882" s="20" t="s">
        <v>335</v>
      </c>
      <c r="R882" t="s">
        <v>6116</v>
      </c>
      <c r="S882" t="s">
        <v>6117</v>
      </c>
      <c r="T882" t="s">
        <v>6118</v>
      </c>
      <c r="U882" s="29">
        <v>52000000</v>
      </c>
      <c r="V882" s="29">
        <v>52000000</v>
      </c>
      <c r="W882" s="60">
        <v>5200000</v>
      </c>
      <c r="X882" s="60">
        <v>0</v>
      </c>
      <c r="Y882" s="23" t="s">
        <v>104</v>
      </c>
      <c r="Z882" t="s">
        <v>98</v>
      </c>
      <c r="AA882" t="s">
        <v>105</v>
      </c>
      <c r="AB882" s="30">
        <f>+Tabla3[[#This Row],[VALOR DEL CONTRATO
(EN NUMEROS)]]-Tabla3[[#This Row],[VALOR RECURSOS (MADS/FONAM)]]</f>
        <v>0</v>
      </c>
      <c r="AC882" s="30"/>
      <c r="AD882" s="30"/>
      <c r="AE882" s="24">
        <v>4224</v>
      </c>
      <c r="AF882" s="61">
        <v>45294</v>
      </c>
      <c r="AG882">
        <v>130224</v>
      </c>
      <c r="AH882" s="53">
        <v>45351</v>
      </c>
      <c r="AI882" s="32" t="s">
        <v>106</v>
      </c>
      <c r="AJ882" t="s">
        <v>6119</v>
      </c>
      <c r="AK882" s="33"/>
      <c r="AL882" t="s">
        <v>98</v>
      </c>
      <c r="AM882" s="26">
        <v>45350</v>
      </c>
      <c r="AN882" s="23" t="s">
        <v>108</v>
      </c>
      <c r="AO882" s="23" t="s">
        <v>108</v>
      </c>
      <c r="AP882" t="s">
        <v>109</v>
      </c>
      <c r="AQ882" t="s">
        <v>340</v>
      </c>
      <c r="AR882" t="s">
        <v>341</v>
      </c>
      <c r="AS882" t="s">
        <v>342</v>
      </c>
      <c r="AT882" s="23">
        <v>80111600</v>
      </c>
      <c r="AU882" s="20" t="s">
        <v>6120</v>
      </c>
      <c r="AV882" s="23" t="s">
        <v>98</v>
      </c>
      <c r="AW882" s="20" t="s">
        <v>476</v>
      </c>
      <c r="AX882" s="53" t="s">
        <v>105</v>
      </c>
      <c r="AY882" s="23" t="s">
        <v>477</v>
      </c>
      <c r="AZ882" s="53">
        <v>45351</v>
      </c>
      <c r="BA882" s="53">
        <v>45351</v>
      </c>
      <c r="BB882" s="62">
        <v>45654</v>
      </c>
      <c r="BC882" s="35">
        <f>+Tabla3[[#This Row],[FECHA TERMINACION
(INICIAL)]]-Tabla3[[#This Row],[FECHA INICIO]]</f>
        <v>303</v>
      </c>
      <c r="BD882" s="65">
        <f>+Tabla3[[#This Row],[PLAZO DE EJECUCIÓN EN DÍAS (INICIAL)]]/30</f>
        <v>10.1</v>
      </c>
      <c r="BE882" t="s">
        <v>6113</v>
      </c>
      <c r="BF882" s="29">
        <f>+[1]BD_2!E890</f>
        <v>0</v>
      </c>
      <c r="BG882" s="29">
        <f>[1]BD_2!BA890</f>
        <v>0</v>
      </c>
      <c r="BH882" s="23">
        <f>[1]BD_2!CF890</f>
        <v>0</v>
      </c>
      <c r="BI882" s="23">
        <f>+COUNTIF(Tabla3[[#This Row],[VALOR REDUCIDO]:[TOTAL TIEMPO PRORROGADO EN DÍAS
]],"&lt;&gt;0")</f>
        <v>0</v>
      </c>
      <c r="BJ882" s="23" t="str">
        <f>+[1]BD_2!CG890</f>
        <v>2 NO</v>
      </c>
      <c r="BK882" s="26" t="str">
        <f>[1]BD_2!CL890</f>
        <v>2 NO</v>
      </c>
      <c r="BL882" s="23" t="s">
        <v>98</v>
      </c>
      <c r="BM882">
        <f t="shared" si="69"/>
        <v>303</v>
      </c>
      <c r="BN882" s="36">
        <f t="shared" si="70"/>
        <v>45351</v>
      </c>
      <c r="BO882" s="36">
        <f t="shared" si="71"/>
        <v>45654</v>
      </c>
      <c r="BP882" s="37" t="e">
        <f>IF(((#REF!-$BN882)/($BO882-$BN882))&gt;=100%,100%,((#REF!-$BN882)/($BO882-$BN882)))</f>
        <v>#REF!</v>
      </c>
      <c r="BQ882" s="29">
        <f t="shared" si="72"/>
        <v>52000000</v>
      </c>
      <c r="BR882" s="23" t="e">
        <f>+IF(BK882="1 SI","FINALIZADO",IF($BO882&lt;=#REF!,"FINALIZADO","EJECUCIÓN"))</f>
        <v>#REF!</v>
      </c>
      <c r="BS882" s="23">
        <v>52000000</v>
      </c>
      <c r="BT882" s="23">
        <f>+Tabla3[[#This Row],[VALOR TOTAL DE CONTRATO (ANTES DE LIQUIDACIÓN - LIBERACIÓN DE SALDOS)]]-Tabla3[[#This Row],[RECURSO TOTALES DESEMBOLSADOS]]</f>
        <v>0</v>
      </c>
      <c r="BU882" s="66"/>
      <c r="BW882" s="23" t="s">
        <v>98</v>
      </c>
      <c r="BX882" s="23" t="str">
        <f t="shared" si="68"/>
        <v>febrero</v>
      </c>
      <c r="BY882" s="23" t="s">
        <v>113</v>
      </c>
      <c r="BZ882" s="23" t="s">
        <v>113</v>
      </c>
      <c r="CA882" s="23" t="s">
        <v>113</v>
      </c>
      <c r="CB882" t="s">
        <v>117</v>
      </c>
      <c r="CC882" t="s">
        <v>118</v>
      </c>
    </row>
    <row r="883" spans="1:81" x14ac:dyDescent="0.25">
      <c r="A883" s="23">
        <v>2024</v>
      </c>
      <c r="B883" s="25">
        <v>843</v>
      </c>
      <c r="C883" s="23" t="s">
        <v>87</v>
      </c>
      <c r="D883" t="s">
        <v>88</v>
      </c>
      <c r="E883" t="s">
        <v>89</v>
      </c>
      <c r="F883" t="s">
        <v>90</v>
      </c>
      <c r="G883" t="s">
        <v>91</v>
      </c>
      <c r="H883" s="23" t="s">
        <v>92</v>
      </c>
      <c r="I883" s="23" t="s">
        <v>119</v>
      </c>
      <c r="J883" t="s">
        <v>6121</v>
      </c>
      <c r="K883" s="23" t="s">
        <v>95</v>
      </c>
      <c r="L883" s="20" t="s">
        <v>4512</v>
      </c>
      <c r="M883" s="28" t="s">
        <v>6122</v>
      </c>
      <c r="N883" s="23"/>
      <c r="O883" s="23" t="s">
        <v>98</v>
      </c>
      <c r="P883" s="20" t="s">
        <v>335</v>
      </c>
      <c r="Q883" s="20" t="s">
        <v>335</v>
      </c>
      <c r="R883" t="s">
        <v>6123</v>
      </c>
      <c r="S883" t="s">
        <v>6124</v>
      </c>
      <c r="T883" t="s">
        <v>6125</v>
      </c>
      <c r="U883" s="29">
        <v>50000000</v>
      </c>
      <c r="V883" s="29">
        <v>50000000</v>
      </c>
      <c r="W883" s="60">
        <v>5000000</v>
      </c>
      <c r="X883" s="60">
        <v>0</v>
      </c>
      <c r="Y883" s="23" t="s">
        <v>104</v>
      </c>
      <c r="Z883" t="s">
        <v>98</v>
      </c>
      <c r="AA883" t="s">
        <v>105</v>
      </c>
      <c r="AB883" s="30">
        <f>+Tabla3[[#This Row],[VALOR DEL CONTRATO
(EN NUMEROS)]]-Tabla3[[#This Row],[VALOR RECURSOS (MADS/FONAM)]]</f>
        <v>0</v>
      </c>
      <c r="AC883" s="30"/>
      <c r="AD883" s="30"/>
      <c r="AE883" s="24">
        <v>4224</v>
      </c>
      <c r="AF883" s="61">
        <v>45294</v>
      </c>
      <c r="AG883">
        <v>130124</v>
      </c>
      <c r="AH883" s="53">
        <v>45351</v>
      </c>
      <c r="AI883" s="32" t="s">
        <v>106</v>
      </c>
      <c r="AJ883" t="s">
        <v>339</v>
      </c>
      <c r="AK883" s="33"/>
      <c r="AL883" t="s">
        <v>98</v>
      </c>
      <c r="AM883" s="26">
        <v>45350</v>
      </c>
      <c r="AN883" s="23" t="s">
        <v>108</v>
      </c>
      <c r="AO883" s="23" t="s">
        <v>108</v>
      </c>
      <c r="AP883" t="s">
        <v>109</v>
      </c>
      <c r="AQ883" t="s">
        <v>340</v>
      </c>
      <c r="AR883" t="s">
        <v>341</v>
      </c>
      <c r="AS883" t="s">
        <v>342</v>
      </c>
      <c r="AT883" s="23">
        <v>80111600</v>
      </c>
      <c r="AU883" s="20" t="s">
        <v>6126</v>
      </c>
      <c r="AV883" s="23" t="s">
        <v>98</v>
      </c>
      <c r="AW883" s="20" t="s">
        <v>476</v>
      </c>
      <c r="AX883" s="53" t="s">
        <v>105</v>
      </c>
      <c r="AY883" s="23" t="s">
        <v>477</v>
      </c>
      <c r="AZ883" s="53">
        <v>45351</v>
      </c>
      <c r="BA883" s="53">
        <v>45351</v>
      </c>
      <c r="BB883" s="62">
        <v>45654</v>
      </c>
      <c r="BC883" s="35">
        <f>+Tabla3[[#This Row],[FECHA TERMINACION
(INICIAL)]]-Tabla3[[#This Row],[FECHA INICIO]]</f>
        <v>303</v>
      </c>
      <c r="BD883" s="65">
        <f>+Tabla3[[#This Row],[PLAZO DE EJECUCIÓN EN DÍAS (INICIAL)]]/30</f>
        <v>10.1</v>
      </c>
      <c r="BE883" t="s">
        <v>6113</v>
      </c>
      <c r="BF883" s="29">
        <f>+[1]BD_2!E891</f>
        <v>0</v>
      </c>
      <c r="BG883" s="29">
        <f>[1]BD_2!BA891</f>
        <v>0</v>
      </c>
      <c r="BH883" s="23">
        <f>[1]BD_2!CF891</f>
        <v>0</v>
      </c>
      <c r="BI883" s="23">
        <f>+COUNTIF(Tabla3[[#This Row],[VALOR REDUCIDO]:[TOTAL TIEMPO PRORROGADO EN DÍAS
]],"&lt;&gt;0")</f>
        <v>0</v>
      </c>
      <c r="BJ883" s="23" t="str">
        <f>+[1]BD_2!CG891</f>
        <v>2 NO</v>
      </c>
      <c r="BK883" s="26" t="str">
        <f>[1]BD_2!CL891</f>
        <v>2 NO</v>
      </c>
      <c r="BL883" s="23" t="s">
        <v>98</v>
      </c>
      <c r="BM883">
        <f t="shared" si="69"/>
        <v>303</v>
      </c>
      <c r="BN883" s="36">
        <f t="shared" si="70"/>
        <v>45351</v>
      </c>
      <c r="BO883" s="36">
        <f t="shared" si="71"/>
        <v>45654</v>
      </c>
      <c r="BP883" s="37" t="e">
        <f>IF(((#REF!-$BN883)/($BO883-$BN883))&gt;=100%,100%,((#REF!-$BN883)/($BO883-$BN883)))</f>
        <v>#REF!</v>
      </c>
      <c r="BQ883" s="29">
        <f t="shared" si="72"/>
        <v>50000000</v>
      </c>
      <c r="BR883" s="23" t="e">
        <f>+IF(BK883="1 SI","FINALIZADO",IF($BO883&lt;=#REF!,"FINALIZADO","EJECUCIÓN"))</f>
        <v>#REF!</v>
      </c>
      <c r="BS883" s="23">
        <v>50000000</v>
      </c>
      <c r="BT883" s="23">
        <f>+Tabla3[[#This Row],[VALOR TOTAL DE CONTRATO (ANTES DE LIQUIDACIÓN - LIBERACIÓN DE SALDOS)]]-Tabla3[[#This Row],[RECURSO TOTALES DESEMBOLSADOS]]</f>
        <v>0</v>
      </c>
      <c r="BU883" s="66"/>
      <c r="BW883" s="23" t="s">
        <v>98</v>
      </c>
      <c r="BX883" s="23" t="str">
        <f t="shared" si="68"/>
        <v>febrero</v>
      </c>
      <c r="BY883" s="23" t="s">
        <v>113</v>
      </c>
      <c r="BZ883" s="23" t="s">
        <v>113</v>
      </c>
      <c r="CA883" s="23" t="s">
        <v>113</v>
      </c>
      <c r="CB883" t="s">
        <v>117</v>
      </c>
      <c r="CC883" t="s">
        <v>118</v>
      </c>
    </row>
    <row r="884" spans="1:81" x14ac:dyDescent="0.25">
      <c r="A884" s="23">
        <v>2024</v>
      </c>
      <c r="B884" s="25">
        <v>844</v>
      </c>
      <c r="C884" s="23" t="s">
        <v>87</v>
      </c>
      <c r="D884" t="s">
        <v>88</v>
      </c>
      <c r="E884" t="s">
        <v>89</v>
      </c>
      <c r="F884" t="s">
        <v>90</v>
      </c>
      <c r="G884" t="s">
        <v>91</v>
      </c>
      <c r="H884" s="23" t="s">
        <v>92</v>
      </c>
      <c r="I884" s="23" t="s">
        <v>119</v>
      </c>
      <c r="J884" t="s">
        <v>6127</v>
      </c>
      <c r="K884" s="23" t="s">
        <v>95</v>
      </c>
      <c r="L884" s="20" t="s">
        <v>420</v>
      </c>
      <c r="M884" s="28" t="s">
        <v>6128</v>
      </c>
      <c r="N884" s="23"/>
      <c r="O884" s="23" t="s">
        <v>98</v>
      </c>
      <c r="P884" s="20" t="s">
        <v>538</v>
      </c>
      <c r="Q884" s="20" t="s">
        <v>538</v>
      </c>
      <c r="R884" t="s">
        <v>6129</v>
      </c>
      <c r="S884" t="s">
        <v>6130</v>
      </c>
      <c r="T884" t="s">
        <v>6131</v>
      </c>
      <c r="U884" s="29">
        <v>58500000</v>
      </c>
      <c r="V884" s="29">
        <v>58500000</v>
      </c>
      <c r="W884" s="60">
        <v>6500000</v>
      </c>
      <c r="X884" s="60">
        <v>0</v>
      </c>
      <c r="Y884" s="23" t="s">
        <v>104</v>
      </c>
      <c r="Z884" t="s">
        <v>98</v>
      </c>
      <c r="AA884" t="s">
        <v>105</v>
      </c>
      <c r="AB884" s="30">
        <f>+Tabla3[[#This Row],[VALOR DEL CONTRATO
(EN NUMEROS)]]-Tabla3[[#This Row],[VALOR RECURSOS (MADS/FONAM)]]</f>
        <v>0</v>
      </c>
      <c r="AC884" s="30"/>
      <c r="AD884" s="30"/>
      <c r="AE884" s="24">
        <v>5224</v>
      </c>
      <c r="AF884" s="61">
        <v>45295</v>
      </c>
      <c r="AG884">
        <v>138224</v>
      </c>
      <c r="AH884" s="53">
        <v>45356</v>
      </c>
      <c r="AI884" s="32" t="s">
        <v>106</v>
      </c>
      <c r="AJ884" t="s">
        <v>543</v>
      </c>
      <c r="AK884" s="33"/>
      <c r="AL884" t="s">
        <v>98</v>
      </c>
      <c r="AM884" s="53">
        <v>45352</v>
      </c>
      <c r="AN884" s="23" t="s">
        <v>108</v>
      </c>
      <c r="AO884" s="23" t="s">
        <v>108</v>
      </c>
      <c r="AP884" t="s">
        <v>109</v>
      </c>
      <c r="AQ884" t="s">
        <v>1395</v>
      </c>
      <c r="AR884" t="s">
        <v>1396</v>
      </c>
      <c r="AS884" t="s">
        <v>546</v>
      </c>
      <c r="AT884" s="23">
        <v>80111600</v>
      </c>
      <c r="AU884" s="41" t="s">
        <v>6132</v>
      </c>
      <c r="AV884" s="23" t="s">
        <v>113</v>
      </c>
      <c r="AW884" s="20" t="s">
        <v>114</v>
      </c>
      <c r="AX884" s="53">
        <v>45353</v>
      </c>
      <c r="AY884" s="23" t="s">
        <v>115</v>
      </c>
      <c r="AZ884" s="53">
        <v>45353</v>
      </c>
      <c r="BA884" s="26">
        <v>45356</v>
      </c>
      <c r="BB884" s="62">
        <v>45630</v>
      </c>
      <c r="BC884" s="35">
        <f>+Tabla3[[#This Row],[FECHA TERMINACION
(INICIAL)]]-Tabla3[[#This Row],[FECHA INICIO]]</f>
        <v>274</v>
      </c>
      <c r="BD884" s="65">
        <f>+Tabla3[[#This Row],[PLAZO DE EJECUCIÓN EN DÍAS (INICIAL)]]/30</f>
        <v>9.1333333333333329</v>
      </c>
      <c r="BE884" t="s">
        <v>6133</v>
      </c>
      <c r="BF884" s="29">
        <f>+[1]BD_2!E892</f>
        <v>0</v>
      </c>
      <c r="BG884" s="29">
        <f>[1]BD_2!BA892</f>
        <v>0</v>
      </c>
      <c r="BH884" s="23">
        <f>[1]BD_2!CF892</f>
        <v>0</v>
      </c>
      <c r="BI884" s="23">
        <f>+COUNTIF(Tabla3[[#This Row],[VALOR REDUCIDO]:[TOTAL TIEMPO PRORROGADO EN DÍAS
]],"&lt;&gt;0")</f>
        <v>0</v>
      </c>
      <c r="BJ884" s="23" t="str">
        <f>+[1]BD_2!CG892</f>
        <v>2 NO</v>
      </c>
      <c r="BK884" s="26" t="str">
        <f>[1]BD_2!CL892</f>
        <v>2 NO</v>
      </c>
      <c r="BL884" s="23" t="s">
        <v>98</v>
      </c>
      <c r="BM884">
        <f t="shared" si="69"/>
        <v>274</v>
      </c>
      <c r="BN884" s="36">
        <f t="shared" si="70"/>
        <v>45356</v>
      </c>
      <c r="BO884" s="36">
        <f t="shared" si="71"/>
        <v>45630</v>
      </c>
      <c r="BP884" s="37" t="e">
        <f>IF(((#REF!-$BN884)/($BO884-$BN884))&gt;=100%,100%,((#REF!-$BN884)/($BO884-$BN884)))</f>
        <v>#REF!</v>
      </c>
      <c r="BQ884" s="29">
        <f t="shared" si="72"/>
        <v>58500000</v>
      </c>
      <c r="BR884" s="23" t="e">
        <f>+IF(BK884="1 SI","FINALIZADO",IF($BO884&lt;=#REF!,"FINALIZADO","EJECUCIÓN"))</f>
        <v>#REF!</v>
      </c>
      <c r="BS884" s="23">
        <v>57633333</v>
      </c>
      <c r="BT884" s="23">
        <f>+Tabla3[[#This Row],[VALOR TOTAL DE CONTRATO (ANTES DE LIQUIDACIÓN - LIBERACIÓN DE SALDOS)]]-Tabla3[[#This Row],[RECURSO TOTALES DESEMBOLSADOS]]</f>
        <v>866667</v>
      </c>
      <c r="BU884" s="66"/>
      <c r="BW884" s="23" t="s">
        <v>98</v>
      </c>
      <c r="BX884" s="23" t="str">
        <f t="shared" si="68"/>
        <v>marzo</v>
      </c>
      <c r="BY884" s="23" t="s">
        <v>113</v>
      </c>
      <c r="BZ884" s="23" t="s">
        <v>113</v>
      </c>
      <c r="CA884" s="23" t="s">
        <v>113</v>
      </c>
      <c r="CB884" t="s">
        <v>117</v>
      </c>
      <c r="CC884" t="s">
        <v>118</v>
      </c>
    </row>
    <row r="885" spans="1:81" x14ac:dyDescent="0.25">
      <c r="A885" s="23">
        <v>2024</v>
      </c>
      <c r="B885" s="25">
        <v>845</v>
      </c>
      <c r="C885" s="23" t="s">
        <v>87</v>
      </c>
      <c r="D885" t="s">
        <v>88</v>
      </c>
      <c r="E885" t="s">
        <v>89</v>
      </c>
      <c r="F885" t="s">
        <v>90</v>
      </c>
      <c r="G885" t="s">
        <v>91</v>
      </c>
      <c r="H885" s="23" t="s">
        <v>92</v>
      </c>
      <c r="I885" s="23" t="s">
        <v>119</v>
      </c>
      <c r="J885" t="s">
        <v>6134</v>
      </c>
      <c r="K885" s="23" t="s">
        <v>95</v>
      </c>
      <c r="L885" s="20" t="s">
        <v>2096</v>
      </c>
      <c r="M885" s="28" t="s">
        <v>6135</v>
      </c>
      <c r="N885" s="23"/>
      <c r="O885" s="23" t="s">
        <v>98</v>
      </c>
      <c r="P885" s="20" t="s">
        <v>693</v>
      </c>
      <c r="Q885" s="20" t="s">
        <v>693</v>
      </c>
      <c r="R885" t="s">
        <v>5112</v>
      </c>
      <c r="S885" t="s">
        <v>6136</v>
      </c>
      <c r="T885" t="s">
        <v>5574</v>
      </c>
      <c r="U885" s="29">
        <v>61000000</v>
      </c>
      <c r="V885" s="29">
        <v>61000000</v>
      </c>
      <c r="W885" s="60">
        <v>6100000</v>
      </c>
      <c r="X885" s="60">
        <v>0</v>
      </c>
      <c r="Y885" s="23" t="s">
        <v>104</v>
      </c>
      <c r="Z885" t="s">
        <v>98</v>
      </c>
      <c r="AA885" t="s">
        <v>105</v>
      </c>
      <c r="AB885" s="30">
        <f>+Tabla3[[#This Row],[VALOR DEL CONTRATO
(EN NUMEROS)]]-Tabla3[[#This Row],[VALOR RECURSOS (MADS/FONAM)]]</f>
        <v>0</v>
      </c>
      <c r="AC885" s="30"/>
      <c r="AD885" s="30"/>
      <c r="AE885" s="24">
        <v>2624</v>
      </c>
      <c r="AF885" s="61">
        <v>45294</v>
      </c>
      <c r="AG885">
        <v>143624</v>
      </c>
      <c r="AH885" s="53">
        <v>45358</v>
      </c>
      <c r="AI885" s="32" t="s">
        <v>106</v>
      </c>
      <c r="AJ885" t="s">
        <v>2030</v>
      </c>
      <c r="AK885" s="33"/>
      <c r="AL885" t="s">
        <v>98</v>
      </c>
      <c r="AM885" s="53">
        <v>45352</v>
      </c>
      <c r="AN885" s="23" t="s">
        <v>108</v>
      </c>
      <c r="AO885" s="23" t="s">
        <v>108</v>
      </c>
      <c r="AP885" t="s">
        <v>109</v>
      </c>
      <c r="AQ885" t="s">
        <v>2281</v>
      </c>
      <c r="AR885" t="s">
        <v>2282</v>
      </c>
      <c r="AS885" t="s">
        <v>700</v>
      </c>
      <c r="AT885" s="23">
        <v>80111600</v>
      </c>
      <c r="AU885" s="20" t="s">
        <v>6137</v>
      </c>
      <c r="AV885" s="23" t="s">
        <v>113</v>
      </c>
      <c r="AW885" s="20" t="s">
        <v>114</v>
      </c>
      <c r="AX885" s="53">
        <v>45352</v>
      </c>
      <c r="AY885" s="23" t="s">
        <v>115</v>
      </c>
      <c r="AZ885" s="53">
        <v>45352</v>
      </c>
      <c r="BA885" s="26">
        <v>45358</v>
      </c>
      <c r="BB885" s="62">
        <v>45656</v>
      </c>
      <c r="BC885" s="35">
        <f>+Tabla3[[#This Row],[FECHA TERMINACION
(INICIAL)]]-Tabla3[[#This Row],[FECHA INICIO]]</f>
        <v>298</v>
      </c>
      <c r="BD885" s="65">
        <f>+Tabla3[[#This Row],[PLAZO DE EJECUCIÓN EN DÍAS (INICIAL)]]/30</f>
        <v>9.9333333333333336</v>
      </c>
      <c r="BE885" t="s">
        <v>5711</v>
      </c>
      <c r="BF885" s="29">
        <f>+[1]BD_2!E893</f>
        <v>1220000</v>
      </c>
      <c r="BG885" s="29">
        <f>[1]BD_2!BA893</f>
        <v>0</v>
      </c>
      <c r="BH885" s="23">
        <f>[1]BD_2!CF893</f>
        <v>0</v>
      </c>
      <c r="BI885" s="23">
        <f>+COUNTIF(Tabla3[[#This Row],[VALOR REDUCIDO]:[TOTAL TIEMPO PRORROGADO EN DÍAS
]],"&lt;&gt;0")</f>
        <v>1</v>
      </c>
      <c r="BJ885" s="23" t="str">
        <f>+[1]BD_2!CG893</f>
        <v>2 NO</v>
      </c>
      <c r="BK885" s="26" t="str">
        <f>[1]BD_2!CL893</f>
        <v>2 NO</v>
      </c>
      <c r="BL885" s="23" t="s">
        <v>98</v>
      </c>
      <c r="BM885">
        <f t="shared" si="69"/>
        <v>298</v>
      </c>
      <c r="BN885" s="36">
        <f t="shared" si="70"/>
        <v>45358</v>
      </c>
      <c r="BO885" s="36">
        <f t="shared" si="71"/>
        <v>45656</v>
      </c>
      <c r="BP885" s="37" t="e">
        <f>IF(((#REF!-$BN885)/($BO885-$BN885))&gt;=100%,100%,((#REF!-$BN885)/($BO885-$BN885)))</f>
        <v>#REF!</v>
      </c>
      <c r="BQ885" s="29">
        <f t="shared" si="72"/>
        <v>59780000</v>
      </c>
      <c r="BR885" s="23" t="e">
        <f>+IF(BK885="1 SI","FINALIZADO",IF($BO885&lt;=#REF!,"FINALIZADO","EJECUCIÓN"))</f>
        <v>#REF!</v>
      </c>
      <c r="BS885" s="23">
        <v>59780000</v>
      </c>
      <c r="BT885" s="23">
        <f>+Tabla3[[#This Row],[VALOR TOTAL DE CONTRATO (ANTES DE LIQUIDACIÓN - LIBERACIÓN DE SALDOS)]]-Tabla3[[#This Row],[RECURSO TOTALES DESEMBOLSADOS]]</f>
        <v>0</v>
      </c>
      <c r="BU885" s="66"/>
      <c r="BW885" s="23" t="s">
        <v>98</v>
      </c>
      <c r="BX885" s="23" t="str">
        <f t="shared" si="68"/>
        <v>marzo</v>
      </c>
      <c r="BY885" s="23" t="s">
        <v>113</v>
      </c>
      <c r="BZ885" s="23" t="s">
        <v>113</v>
      </c>
      <c r="CA885" s="23" t="s">
        <v>113</v>
      </c>
      <c r="CB885" t="s">
        <v>117</v>
      </c>
      <c r="CC885" t="s">
        <v>118</v>
      </c>
    </row>
    <row r="886" spans="1:81" x14ac:dyDescent="0.25">
      <c r="A886" s="23">
        <v>2024</v>
      </c>
      <c r="B886" s="25">
        <v>846</v>
      </c>
      <c r="C886" s="23" t="s">
        <v>87</v>
      </c>
      <c r="D886" t="s">
        <v>88</v>
      </c>
      <c r="E886" t="s">
        <v>89</v>
      </c>
      <c r="F886" t="s">
        <v>90</v>
      </c>
      <c r="G886" t="s">
        <v>91</v>
      </c>
      <c r="H886" s="23" t="s">
        <v>92</v>
      </c>
      <c r="I886" s="23" t="s">
        <v>119</v>
      </c>
      <c r="J886" t="s">
        <v>6138</v>
      </c>
      <c r="K886" s="23" t="s">
        <v>95</v>
      </c>
      <c r="L886" t="s">
        <v>3089</v>
      </c>
      <c r="M886" s="28" t="s">
        <v>6139</v>
      </c>
      <c r="N886" s="23"/>
      <c r="O886" s="23" t="s">
        <v>98</v>
      </c>
      <c r="P886" s="20" t="s">
        <v>693</v>
      </c>
      <c r="Q886" s="20" t="s">
        <v>693</v>
      </c>
      <c r="R886" t="s">
        <v>6140</v>
      </c>
      <c r="S886" t="s">
        <v>6141</v>
      </c>
      <c r="T886" t="s">
        <v>5326</v>
      </c>
      <c r="U886" s="29">
        <v>55000000</v>
      </c>
      <c r="V886" s="29">
        <v>55000000</v>
      </c>
      <c r="W886" s="60">
        <v>5500000</v>
      </c>
      <c r="X886" s="60">
        <v>0</v>
      </c>
      <c r="Y886" s="23" t="s">
        <v>104</v>
      </c>
      <c r="Z886" t="s">
        <v>98</v>
      </c>
      <c r="AA886" t="s">
        <v>105</v>
      </c>
      <c r="AB886" s="30">
        <f>+Tabla3[[#This Row],[VALOR DEL CONTRATO
(EN NUMEROS)]]-Tabla3[[#This Row],[VALOR RECURSOS (MADS/FONAM)]]</f>
        <v>0</v>
      </c>
      <c r="AC886" s="30"/>
      <c r="AD886" s="30"/>
      <c r="AE886" s="24">
        <v>2624</v>
      </c>
      <c r="AF886" s="61">
        <v>45294</v>
      </c>
      <c r="AG886">
        <v>137124</v>
      </c>
      <c r="AH886" s="53">
        <v>45356</v>
      </c>
      <c r="AI886" s="32" t="s">
        <v>106</v>
      </c>
      <c r="AJ886" t="s">
        <v>2030</v>
      </c>
      <c r="AK886" s="33"/>
      <c r="AL886" t="s">
        <v>98</v>
      </c>
      <c r="AM886" s="53">
        <v>45352</v>
      </c>
      <c r="AN886" s="23" t="s">
        <v>108</v>
      </c>
      <c r="AO886" s="23" t="s">
        <v>108</v>
      </c>
      <c r="AP886" t="s">
        <v>109</v>
      </c>
      <c r="AQ886" t="s">
        <v>2281</v>
      </c>
      <c r="AR886" t="s">
        <v>2282</v>
      </c>
      <c r="AS886" t="s">
        <v>700</v>
      </c>
      <c r="AT886" s="23">
        <v>80111600</v>
      </c>
      <c r="AU886" s="20" t="s">
        <v>6142</v>
      </c>
      <c r="AV886" s="23" t="s">
        <v>113</v>
      </c>
      <c r="AW886" s="20" t="s">
        <v>114</v>
      </c>
      <c r="AX886" s="53">
        <v>45352</v>
      </c>
      <c r="AY886" s="23" t="s">
        <v>115</v>
      </c>
      <c r="AZ886" s="53">
        <v>45352</v>
      </c>
      <c r="BA886" s="26">
        <v>45356</v>
      </c>
      <c r="BB886" s="62">
        <v>45630</v>
      </c>
      <c r="BC886" s="35">
        <f>+Tabla3[[#This Row],[FECHA TERMINACION
(INICIAL)]]-Tabla3[[#This Row],[FECHA INICIO]]</f>
        <v>274</v>
      </c>
      <c r="BD886" s="65">
        <f>+Tabla3[[#This Row],[PLAZO DE EJECUCIÓN EN DÍAS (INICIAL)]]/30</f>
        <v>9.1333333333333329</v>
      </c>
      <c r="BE886" t="s">
        <v>5711</v>
      </c>
      <c r="BF886" s="29">
        <f>+[1]BD_2!E894</f>
        <v>733333</v>
      </c>
      <c r="BG886" s="29">
        <f>[1]BD_2!BA894</f>
        <v>0</v>
      </c>
      <c r="BH886" s="23">
        <f>[1]BD_2!CF894</f>
        <v>0</v>
      </c>
      <c r="BI886" s="23">
        <f>+COUNTIF(Tabla3[[#This Row],[VALOR REDUCIDO]:[TOTAL TIEMPO PRORROGADO EN DÍAS
]],"&lt;&gt;0")</f>
        <v>1</v>
      </c>
      <c r="BJ886" s="23" t="str">
        <f>+[1]BD_2!CG894</f>
        <v>2 NO</v>
      </c>
      <c r="BK886" s="26" t="str">
        <f>[1]BD_2!CL894</f>
        <v>2 NO</v>
      </c>
      <c r="BL886" s="23" t="s">
        <v>98</v>
      </c>
      <c r="BM886">
        <f t="shared" si="69"/>
        <v>274</v>
      </c>
      <c r="BN886" s="36">
        <f t="shared" si="70"/>
        <v>45356</v>
      </c>
      <c r="BO886" s="36">
        <f t="shared" si="71"/>
        <v>45630</v>
      </c>
      <c r="BP886" s="37" t="e">
        <f>IF(((#REF!-$BN886)/($BO886-$BN886))&gt;=100%,100%,((#REF!-$BN886)/($BO886-$BN886)))</f>
        <v>#REF!</v>
      </c>
      <c r="BQ886" s="29">
        <f t="shared" si="72"/>
        <v>54266667</v>
      </c>
      <c r="BR886" s="23" t="e">
        <f>+IF(BK886="1 SI","FINALIZADO",IF($BO886&lt;=#REF!,"FINALIZADO","EJECUCIÓN"))</f>
        <v>#REF!</v>
      </c>
      <c r="BS886" s="23">
        <v>54266667</v>
      </c>
      <c r="BT886" s="23">
        <f>+Tabla3[[#This Row],[VALOR TOTAL DE CONTRATO (ANTES DE LIQUIDACIÓN - LIBERACIÓN DE SALDOS)]]-Tabla3[[#This Row],[RECURSO TOTALES DESEMBOLSADOS]]</f>
        <v>0</v>
      </c>
      <c r="BU886" s="66"/>
      <c r="BW886" s="23" t="s">
        <v>98</v>
      </c>
      <c r="BX886" s="23" t="str">
        <f t="shared" si="68"/>
        <v>marzo</v>
      </c>
      <c r="BY886" s="23" t="s">
        <v>113</v>
      </c>
      <c r="BZ886" s="23" t="s">
        <v>113</v>
      </c>
      <c r="CA886" s="23" t="s">
        <v>113</v>
      </c>
      <c r="CB886" t="s">
        <v>117</v>
      </c>
      <c r="CC886" t="s">
        <v>118</v>
      </c>
    </row>
    <row r="887" spans="1:81" x14ac:dyDescent="0.25">
      <c r="A887" s="23">
        <v>2024</v>
      </c>
      <c r="B887" s="25">
        <v>847</v>
      </c>
      <c r="C887" s="23" t="s">
        <v>87</v>
      </c>
      <c r="D887" t="s">
        <v>88</v>
      </c>
      <c r="E887" t="s">
        <v>89</v>
      </c>
      <c r="F887" t="s">
        <v>90</v>
      </c>
      <c r="G887" t="s">
        <v>91</v>
      </c>
      <c r="H887" s="23" t="s">
        <v>92</v>
      </c>
      <c r="I887" s="23" t="s">
        <v>119</v>
      </c>
      <c r="J887" t="s">
        <v>6143</v>
      </c>
      <c r="K887" s="23" t="s">
        <v>95</v>
      </c>
      <c r="L887" s="20" t="s">
        <v>1075</v>
      </c>
      <c r="M887" s="28" t="s">
        <v>6144</v>
      </c>
      <c r="N887" s="23"/>
      <c r="O887" s="23" t="s">
        <v>98</v>
      </c>
      <c r="P887" s="20" t="s">
        <v>693</v>
      </c>
      <c r="Q887" s="20" t="s">
        <v>693</v>
      </c>
      <c r="R887" t="s">
        <v>6145</v>
      </c>
      <c r="S887" t="s">
        <v>6146</v>
      </c>
      <c r="T887" t="s">
        <v>6147</v>
      </c>
      <c r="U887" s="29">
        <v>53728500</v>
      </c>
      <c r="V887" s="29">
        <v>53728500</v>
      </c>
      <c r="W887" s="60">
        <v>5372850</v>
      </c>
      <c r="X887" s="60">
        <v>0</v>
      </c>
      <c r="Y887" s="23" t="s">
        <v>104</v>
      </c>
      <c r="Z887" t="s">
        <v>98</v>
      </c>
      <c r="AA887" t="s">
        <v>105</v>
      </c>
      <c r="AB887" s="30">
        <f>+Tabla3[[#This Row],[VALOR DEL CONTRATO
(EN NUMEROS)]]-Tabla3[[#This Row],[VALOR RECURSOS (MADS/FONAM)]]</f>
        <v>0</v>
      </c>
      <c r="AC887" s="30"/>
      <c r="AD887" s="30"/>
      <c r="AE887" s="24">
        <v>2624</v>
      </c>
      <c r="AF887" s="61">
        <v>45294</v>
      </c>
      <c r="AG887">
        <v>132124</v>
      </c>
      <c r="AH887" s="53">
        <v>45352</v>
      </c>
      <c r="AI887" s="32" t="s">
        <v>106</v>
      </c>
      <c r="AJ887" t="s">
        <v>2030</v>
      </c>
      <c r="AK887" s="33"/>
      <c r="AL887" t="s">
        <v>98</v>
      </c>
      <c r="AM887" s="26">
        <v>45350</v>
      </c>
      <c r="AN887" s="23" t="s">
        <v>108</v>
      </c>
      <c r="AO887" s="23" t="s">
        <v>108</v>
      </c>
      <c r="AP887" t="s">
        <v>109</v>
      </c>
      <c r="AQ887" t="s">
        <v>4683</v>
      </c>
      <c r="AR887" t="s">
        <v>4684</v>
      </c>
      <c r="AS887" t="s">
        <v>4685</v>
      </c>
      <c r="AT887" s="23">
        <v>80111600</v>
      </c>
      <c r="AU887" s="20" t="s">
        <v>6148</v>
      </c>
      <c r="AV887" s="23" t="s">
        <v>113</v>
      </c>
      <c r="AW887" s="20" t="s">
        <v>114</v>
      </c>
      <c r="AX887" s="53">
        <v>45351</v>
      </c>
      <c r="AY887" s="23" t="s">
        <v>115</v>
      </c>
      <c r="AZ887" s="53">
        <v>45351</v>
      </c>
      <c r="BA887" s="26">
        <v>45352</v>
      </c>
      <c r="BB887" s="62">
        <v>45503</v>
      </c>
      <c r="BC887" s="35">
        <f>+Tabla3[[#This Row],[FECHA TERMINACION
(INICIAL)]]-Tabla3[[#This Row],[FECHA INICIO]]</f>
        <v>151</v>
      </c>
      <c r="BD887" s="65">
        <f>+Tabla3[[#This Row],[PLAZO DE EJECUCIÓN EN DÍAS (INICIAL)]]/30</f>
        <v>5.0333333333333332</v>
      </c>
      <c r="BE887" t="s">
        <v>5711</v>
      </c>
      <c r="BF887" s="29">
        <f>+[1]BD_2!E895</f>
        <v>0</v>
      </c>
      <c r="BG887" s="29">
        <f>[1]BD_2!BA895</f>
        <v>0</v>
      </c>
      <c r="BH887" s="23">
        <f>[1]BD_2!CF895</f>
        <v>0</v>
      </c>
      <c r="BI887" s="23">
        <f>+COUNTIF(Tabla3[[#This Row],[VALOR REDUCIDO]:[TOTAL TIEMPO PRORROGADO EN DÍAS
]],"&lt;&gt;0")</f>
        <v>0</v>
      </c>
      <c r="BJ887" s="23" t="str">
        <f>+[1]BD_2!CG895</f>
        <v>2 NO</v>
      </c>
      <c r="BK887" s="26" t="str">
        <f>[1]BD_2!CL895</f>
        <v>2 NO</v>
      </c>
      <c r="BL887" s="23" t="s">
        <v>113</v>
      </c>
      <c r="BM887">
        <f t="shared" si="69"/>
        <v>151</v>
      </c>
      <c r="BN887" s="36">
        <f t="shared" si="70"/>
        <v>45352</v>
      </c>
      <c r="BO887" s="36">
        <f t="shared" si="71"/>
        <v>45503</v>
      </c>
      <c r="BP887" s="37" t="e">
        <f>IF(((#REF!-$BN887)/($BO887-$BN887))&gt;=100%,100%,((#REF!-$BN887)/($BO887-$BN887)))</f>
        <v>#REF!</v>
      </c>
      <c r="BQ887" s="29">
        <f t="shared" si="72"/>
        <v>53728500</v>
      </c>
      <c r="BR887" s="23" t="e">
        <f>+IF(BK887="1 SI","FINALIZADO",IF($BO887&lt;=#REF!,"FINALIZADO","EJECUCIÓN"))</f>
        <v>#REF!</v>
      </c>
      <c r="BS887" s="23">
        <v>26864250</v>
      </c>
      <c r="BT887" s="23">
        <f>+Tabla3[[#This Row],[VALOR TOTAL DE CONTRATO (ANTES DE LIQUIDACIÓN - LIBERACIÓN DE SALDOS)]]-Tabla3[[#This Row],[RECURSO TOTALES DESEMBOLSADOS]]</f>
        <v>26864250</v>
      </c>
      <c r="BU887" s="66"/>
      <c r="BW887" s="23" t="s">
        <v>98</v>
      </c>
      <c r="BX887" s="23" t="str">
        <f t="shared" si="68"/>
        <v>febrero</v>
      </c>
      <c r="BY887" s="23" t="s">
        <v>113</v>
      </c>
      <c r="BZ887" s="23" t="s">
        <v>113</v>
      </c>
      <c r="CA887" s="23" t="s">
        <v>113</v>
      </c>
      <c r="CB887" t="s">
        <v>117</v>
      </c>
      <c r="CC887" t="s">
        <v>118</v>
      </c>
    </row>
    <row r="888" spans="1:81" x14ac:dyDescent="0.25">
      <c r="A888" s="23">
        <v>2024</v>
      </c>
      <c r="B888" s="25" t="s">
        <v>6149</v>
      </c>
      <c r="C888" s="23" t="s">
        <v>87</v>
      </c>
      <c r="D888" t="s">
        <v>88</v>
      </c>
      <c r="E888" t="s">
        <v>89</v>
      </c>
      <c r="F888" t="s">
        <v>90</v>
      </c>
      <c r="G888" t="s">
        <v>91</v>
      </c>
      <c r="H888" s="23" t="s">
        <v>92</v>
      </c>
      <c r="I888" s="23" t="s">
        <v>119</v>
      </c>
      <c r="J888" t="s">
        <v>6150</v>
      </c>
      <c r="K888" s="23" t="s">
        <v>95</v>
      </c>
      <c r="L888" s="20" t="s">
        <v>358</v>
      </c>
      <c r="M888" s="28" t="s">
        <v>6151</v>
      </c>
      <c r="N888" s="23"/>
      <c r="O888" s="23" t="s">
        <v>98</v>
      </c>
      <c r="P888" s="20" t="s">
        <v>693</v>
      </c>
      <c r="Q888" s="20" t="s">
        <v>693</v>
      </c>
      <c r="R888" t="s">
        <v>6145</v>
      </c>
      <c r="S888" t="s">
        <v>6146</v>
      </c>
      <c r="T888" t="s">
        <v>6152</v>
      </c>
      <c r="U888" s="29">
        <v>26864250</v>
      </c>
      <c r="V888" s="29">
        <v>26864250</v>
      </c>
      <c r="W888" s="60">
        <v>5372850</v>
      </c>
      <c r="X888" s="60">
        <v>0</v>
      </c>
      <c r="Y888" s="23" t="s">
        <v>104</v>
      </c>
      <c r="Z888" t="s">
        <v>98</v>
      </c>
      <c r="AA888" t="s">
        <v>105</v>
      </c>
      <c r="AB888" s="30">
        <f>+Tabla3[[#This Row],[VALOR DEL CONTRATO
(EN NUMEROS)]]-Tabla3[[#This Row],[VALOR RECURSOS (MADS/FONAM)]]</f>
        <v>0</v>
      </c>
      <c r="AC888" s="30"/>
      <c r="AD888" s="30"/>
      <c r="AE888" s="24">
        <v>2624</v>
      </c>
      <c r="AF888" s="61">
        <v>45294</v>
      </c>
      <c r="AG888">
        <v>438724</v>
      </c>
      <c r="AH888" s="53">
        <v>45506</v>
      </c>
      <c r="AI888" s="32" t="s">
        <v>106</v>
      </c>
      <c r="AJ888" t="s">
        <v>2030</v>
      </c>
      <c r="AK888" s="33">
        <v>202300000000154</v>
      </c>
      <c r="AL888" t="s">
        <v>98</v>
      </c>
      <c r="AM888" s="26">
        <v>45505</v>
      </c>
      <c r="AN888" s="23" t="s">
        <v>108</v>
      </c>
      <c r="AO888" s="23" t="s">
        <v>108</v>
      </c>
      <c r="AP888" t="s">
        <v>109</v>
      </c>
      <c r="AQ888" t="s">
        <v>2991</v>
      </c>
      <c r="AR888" t="s">
        <v>2992</v>
      </c>
      <c r="AS888" t="s">
        <v>700</v>
      </c>
      <c r="AT888" s="23">
        <v>80111600</v>
      </c>
      <c r="AU888" s="20" t="s">
        <v>6148</v>
      </c>
      <c r="AV888" s="23" t="s">
        <v>113</v>
      </c>
      <c r="AW888" s="20" t="s">
        <v>114</v>
      </c>
      <c r="AX888" s="53">
        <v>45506</v>
      </c>
      <c r="AY888" s="23" t="s">
        <v>115</v>
      </c>
      <c r="AZ888" s="53">
        <v>45505</v>
      </c>
      <c r="BA888" s="53">
        <v>45505</v>
      </c>
      <c r="BB888" s="62">
        <v>45656</v>
      </c>
      <c r="BC888" s="35">
        <f>+Tabla3[[#This Row],[FECHA TERMINACION
(INICIAL)]]-Tabla3[[#This Row],[FECHA INICIO]]</f>
        <v>151</v>
      </c>
      <c r="BD888" s="65">
        <f>+Tabla3[[#This Row],[PLAZO DE EJECUCIÓN EN DÍAS (INICIAL)]]/30</f>
        <v>5.0333333333333332</v>
      </c>
      <c r="BE888" t="s">
        <v>6153</v>
      </c>
      <c r="BF888" s="29">
        <f>+[1]BD_2!E896</f>
        <v>179095</v>
      </c>
      <c r="BG888" s="29">
        <f>[1]BD_2!BA896</f>
        <v>0</v>
      </c>
      <c r="BH888" s="23">
        <f>[1]BD_2!CF896</f>
        <v>0</v>
      </c>
      <c r="BI888" s="23">
        <f>+COUNTIF(Tabla3[[#This Row],[VALOR REDUCIDO]:[TOTAL TIEMPO PRORROGADO EN DÍAS
]],"&lt;&gt;0")</f>
        <v>1</v>
      </c>
      <c r="BJ888" s="23" t="str">
        <f>+[1]BD_2!CG896</f>
        <v>2 NO</v>
      </c>
      <c r="BK888" s="26" t="str">
        <f>[1]BD_2!CL896</f>
        <v>2 NO</v>
      </c>
      <c r="BL888" s="23" t="s">
        <v>98</v>
      </c>
      <c r="BM888">
        <f>$BO888-$BN888</f>
        <v>151</v>
      </c>
      <c r="BN888" s="36">
        <f>$BA888</f>
        <v>45505</v>
      </c>
      <c r="BO888" s="36">
        <f>$BB888+$BH888</f>
        <v>45656</v>
      </c>
      <c r="BP888" s="37" t="e">
        <f>IF(((#REF!-$BN888)/($BO888-$BN888))&gt;=100%,100%,((#REF!-$BN888)/($BO888-$BN888)))</f>
        <v>#REF!</v>
      </c>
      <c r="BQ888" s="60">
        <f t="shared" si="72"/>
        <v>26685155</v>
      </c>
      <c r="BR888" s="23" t="e">
        <f>+IF(BK888="1 SI","FINALIZADO",IF($BO888&lt;=#REF!,"FINALIZADO","EJECUCIÓN"))</f>
        <v>#REF!</v>
      </c>
      <c r="BS888" s="23">
        <v>26685155</v>
      </c>
      <c r="BT888" s="23">
        <f>+Tabla3[[#This Row],[VALOR TOTAL DE CONTRATO (ANTES DE LIQUIDACIÓN - LIBERACIÓN DE SALDOS)]]-Tabla3[[#This Row],[RECURSO TOTALES DESEMBOLSADOS]]</f>
        <v>0</v>
      </c>
      <c r="BU888" s="66"/>
      <c r="BW888" s="23" t="s">
        <v>98</v>
      </c>
      <c r="BX888" s="23" t="str">
        <f t="shared" si="68"/>
        <v>agosto</v>
      </c>
      <c r="BY888" s="23" t="s">
        <v>113</v>
      </c>
      <c r="BZ888" s="23" t="s">
        <v>113</v>
      </c>
      <c r="CA888" s="23" t="s">
        <v>113</v>
      </c>
      <c r="CB888" t="s">
        <v>117</v>
      </c>
      <c r="CC888" t="s">
        <v>118</v>
      </c>
    </row>
    <row r="889" spans="1:81" x14ac:dyDescent="0.25">
      <c r="A889" s="23">
        <v>2024</v>
      </c>
      <c r="B889" s="25">
        <v>848</v>
      </c>
      <c r="C889" s="23" t="s">
        <v>87</v>
      </c>
      <c r="D889" t="s">
        <v>88</v>
      </c>
      <c r="E889" t="s">
        <v>89</v>
      </c>
      <c r="F889" t="s">
        <v>90</v>
      </c>
      <c r="G889" t="s">
        <v>91</v>
      </c>
      <c r="H889" s="23" t="s">
        <v>92</v>
      </c>
      <c r="I889" s="23" t="s">
        <v>119</v>
      </c>
      <c r="J889" t="s">
        <v>6154</v>
      </c>
      <c r="K889" s="23" t="s">
        <v>95</v>
      </c>
      <c r="L889" s="59" t="s">
        <v>358</v>
      </c>
      <c r="M889" s="28" t="s">
        <v>6155</v>
      </c>
      <c r="N889" s="23"/>
      <c r="O889" s="23" t="s">
        <v>98</v>
      </c>
      <c r="P889" s="20" t="s">
        <v>693</v>
      </c>
      <c r="Q889" s="20" t="s">
        <v>693</v>
      </c>
      <c r="R889" t="s">
        <v>6156</v>
      </c>
      <c r="S889" t="s">
        <v>6157</v>
      </c>
      <c r="T889" t="s">
        <v>6158</v>
      </c>
      <c r="U889" s="29">
        <v>52500000</v>
      </c>
      <c r="V889" s="29">
        <v>52500000</v>
      </c>
      <c r="W889" s="60">
        <v>5250000</v>
      </c>
      <c r="X889" s="60">
        <v>0</v>
      </c>
      <c r="Y889" s="23" t="s">
        <v>104</v>
      </c>
      <c r="Z889" t="s">
        <v>98</v>
      </c>
      <c r="AA889" t="s">
        <v>105</v>
      </c>
      <c r="AB889" s="30">
        <f>+Tabla3[[#This Row],[VALOR DEL CONTRATO
(EN NUMEROS)]]-Tabla3[[#This Row],[VALOR RECURSOS (MADS/FONAM)]]</f>
        <v>0</v>
      </c>
      <c r="AC889" s="30"/>
      <c r="AD889" s="30"/>
      <c r="AE889" s="24">
        <v>2124</v>
      </c>
      <c r="AF889" s="61">
        <v>45294</v>
      </c>
      <c r="AG889">
        <v>137324</v>
      </c>
      <c r="AH889" s="53">
        <v>45356</v>
      </c>
      <c r="AI889" s="32" t="s">
        <v>106</v>
      </c>
      <c r="AJ889" t="s">
        <v>1372</v>
      </c>
      <c r="AK889" s="33"/>
      <c r="AL889" t="s">
        <v>98</v>
      </c>
      <c r="AM889" s="53">
        <v>45352</v>
      </c>
      <c r="AN889" s="23" t="s">
        <v>108</v>
      </c>
      <c r="AO889" s="23" t="s">
        <v>108</v>
      </c>
      <c r="AP889" t="s">
        <v>109</v>
      </c>
      <c r="AQ889" t="s">
        <v>6159</v>
      </c>
      <c r="AR889" t="s">
        <v>2449</v>
      </c>
      <c r="AS889" t="s">
        <v>2142</v>
      </c>
      <c r="AT889" s="23">
        <v>80111600</v>
      </c>
      <c r="AU889" s="20" t="s">
        <v>6160</v>
      </c>
      <c r="AV889" s="23" t="s">
        <v>113</v>
      </c>
      <c r="AW889" s="20" t="s">
        <v>114</v>
      </c>
      <c r="AX889" s="53">
        <v>45352</v>
      </c>
      <c r="AY889" s="23" t="s">
        <v>115</v>
      </c>
      <c r="AZ889" s="53">
        <v>45352</v>
      </c>
      <c r="BA889" s="26">
        <v>45356</v>
      </c>
      <c r="BB889" s="62">
        <v>45655</v>
      </c>
      <c r="BC889" s="35">
        <f>+Tabla3[[#This Row],[FECHA TERMINACION
(INICIAL)]]-Tabla3[[#This Row],[FECHA INICIO]]</f>
        <v>299</v>
      </c>
      <c r="BD889" s="65">
        <f>+Tabla3[[#This Row],[PLAZO DE EJECUCIÓN EN DÍAS (INICIAL)]]/30</f>
        <v>9.9666666666666668</v>
      </c>
      <c r="BE889" t="s">
        <v>6161</v>
      </c>
      <c r="BF889" s="29">
        <f>+[1]BD_2!E897</f>
        <v>875000</v>
      </c>
      <c r="BG889" s="29">
        <f>[1]BD_2!BA897</f>
        <v>0</v>
      </c>
      <c r="BH889" s="23">
        <f>[1]BD_2!CF897</f>
        <v>0</v>
      </c>
      <c r="BI889" s="23">
        <f>+COUNTIF(Tabla3[[#This Row],[VALOR REDUCIDO]:[TOTAL TIEMPO PRORROGADO EN DÍAS
]],"&lt;&gt;0")</f>
        <v>1</v>
      </c>
      <c r="BJ889" s="23" t="str">
        <f>+[1]BD_2!CG897</f>
        <v>2 NO</v>
      </c>
      <c r="BK889" s="26" t="str">
        <f>[1]BD_2!CL897</f>
        <v>2 NO</v>
      </c>
      <c r="BL889" s="23" t="s">
        <v>98</v>
      </c>
      <c r="BM889">
        <f t="shared" si="69"/>
        <v>299</v>
      </c>
      <c r="BN889" s="36">
        <f t="shared" si="70"/>
        <v>45356</v>
      </c>
      <c r="BO889" s="36">
        <f t="shared" si="71"/>
        <v>45655</v>
      </c>
      <c r="BP889" s="37" t="e">
        <f>IF(((#REF!-$BN889)/($BO889-$BN889))&gt;=100%,100%,((#REF!-$BN889)/($BO889-$BN889)))</f>
        <v>#REF!</v>
      </c>
      <c r="BQ889" s="29">
        <f t="shared" si="72"/>
        <v>51625000</v>
      </c>
      <c r="BR889" s="23" t="e">
        <f>+IF(BK889="1 SI","FINALIZADO",IF($BO889&lt;=#REF!,"FINALIZADO","EJECUCIÓN"))</f>
        <v>#REF!</v>
      </c>
      <c r="BS889" s="23">
        <v>51625000</v>
      </c>
      <c r="BT889" s="23">
        <f>+Tabla3[[#This Row],[VALOR TOTAL DE CONTRATO (ANTES DE LIQUIDACIÓN - LIBERACIÓN DE SALDOS)]]-Tabla3[[#This Row],[RECURSO TOTALES DESEMBOLSADOS]]</f>
        <v>0</v>
      </c>
      <c r="BU889" s="66"/>
      <c r="BW889" s="23" t="s">
        <v>98</v>
      </c>
      <c r="BX889" s="23" t="str">
        <f t="shared" si="68"/>
        <v>marzo</v>
      </c>
      <c r="BY889" s="23" t="s">
        <v>113</v>
      </c>
      <c r="BZ889" s="23" t="s">
        <v>113</v>
      </c>
      <c r="CA889" s="23" t="s">
        <v>113</v>
      </c>
      <c r="CB889" t="s">
        <v>117</v>
      </c>
      <c r="CC889" t="s">
        <v>118</v>
      </c>
    </row>
    <row r="890" spans="1:81" x14ac:dyDescent="0.25">
      <c r="A890" s="23">
        <v>2024</v>
      </c>
      <c r="B890" s="25">
        <v>849</v>
      </c>
      <c r="C890" s="23" t="s">
        <v>87</v>
      </c>
      <c r="D890" t="s">
        <v>88</v>
      </c>
      <c r="E890" t="s">
        <v>89</v>
      </c>
      <c r="F890" t="s">
        <v>90</v>
      </c>
      <c r="G890" t="s">
        <v>91</v>
      </c>
      <c r="H890" s="23" t="s">
        <v>92</v>
      </c>
      <c r="I890" s="23" t="s">
        <v>119</v>
      </c>
      <c r="J890" t="s">
        <v>6162</v>
      </c>
      <c r="K890" s="23" t="s">
        <v>95</v>
      </c>
      <c r="L890" s="59" t="s">
        <v>3370</v>
      </c>
      <c r="M890" s="28" t="s">
        <v>6163</v>
      </c>
      <c r="N890" s="23"/>
      <c r="O890" s="23" t="s">
        <v>98</v>
      </c>
      <c r="P890" s="20" t="s">
        <v>538</v>
      </c>
      <c r="Q890" s="20" t="s">
        <v>538</v>
      </c>
      <c r="R890" t="s">
        <v>6164</v>
      </c>
      <c r="S890" t="s">
        <v>6165</v>
      </c>
      <c r="T890" t="s">
        <v>6166</v>
      </c>
      <c r="U890" s="29">
        <v>60564000</v>
      </c>
      <c r="V890" s="29">
        <v>60564000</v>
      </c>
      <c r="W890" s="60">
        <v>8652000</v>
      </c>
      <c r="X890" s="60">
        <v>0</v>
      </c>
      <c r="Y890" s="23" t="s">
        <v>104</v>
      </c>
      <c r="Z890" t="s">
        <v>98</v>
      </c>
      <c r="AA890" t="s">
        <v>105</v>
      </c>
      <c r="AB890" s="30">
        <f>+Tabla3[[#This Row],[VALOR DEL CONTRATO
(EN NUMEROS)]]-Tabla3[[#This Row],[VALOR RECURSOS (MADS/FONAM)]]</f>
        <v>0</v>
      </c>
      <c r="AC890" s="30"/>
      <c r="AD890" s="30"/>
      <c r="AE890" s="24">
        <v>5224</v>
      </c>
      <c r="AF890" s="61">
        <v>45295</v>
      </c>
      <c r="AG890">
        <v>131224</v>
      </c>
      <c r="AH890" s="53">
        <v>45352</v>
      </c>
      <c r="AI890" s="32" t="s">
        <v>106</v>
      </c>
      <c r="AJ890" t="s">
        <v>2797</v>
      </c>
      <c r="AK890" s="33">
        <v>202300000000179</v>
      </c>
      <c r="AL890" t="s">
        <v>98</v>
      </c>
      <c r="AM890" s="26">
        <v>45350</v>
      </c>
      <c r="AN890" s="23" t="s">
        <v>108</v>
      </c>
      <c r="AO890" s="23" t="s">
        <v>108</v>
      </c>
      <c r="AP890" t="s">
        <v>109</v>
      </c>
      <c r="AQ890" t="s">
        <v>2948</v>
      </c>
      <c r="AR890" t="s">
        <v>2949</v>
      </c>
      <c r="AS890" t="s">
        <v>2950</v>
      </c>
      <c r="AT890" s="23">
        <v>80111600</v>
      </c>
      <c r="AU890" s="41" t="s">
        <v>6167</v>
      </c>
      <c r="AV890" s="23" t="s">
        <v>113</v>
      </c>
      <c r="AW890" s="20" t="s">
        <v>114</v>
      </c>
      <c r="AX890" s="26">
        <v>45350</v>
      </c>
      <c r="AY890" s="20" t="s">
        <v>115</v>
      </c>
      <c r="AZ890" s="26">
        <v>45350</v>
      </c>
      <c r="BA890" s="26">
        <v>45352</v>
      </c>
      <c r="BB890" s="62">
        <v>45498</v>
      </c>
      <c r="BC890" s="35">
        <f>+Tabla3[[#This Row],[FECHA TERMINACION
(INICIAL)]]-Tabla3[[#This Row],[FECHA INICIO]]</f>
        <v>146</v>
      </c>
      <c r="BD890" s="65">
        <f>+Tabla3[[#This Row],[PLAZO DE EJECUCIÓN EN DÍAS (INICIAL)]]/30</f>
        <v>4.8666666666666663</v>
      </c>
      <c r="BE890" t="s">
        <v>6168</v>
      </c>
      <c r="BF890" s="29">
        <f>+[1]BD_2!E898</f>
        <v>0</v>
      </c>
      <c r="BG890" s="29">
        <f>[1]BD_2!BA898</f>
        <v>0</v>
      </c>
      <c r="BH890" s="23">
        <f>[1]BD_2!CF898</f>
        <v>0</v>
      </c>
      <c r="BI890" s="23">
        <f>+COUNTIF(Tabla3[[#This Row],[VALOR REDUCIDO]:[TOTAL TIEMPO PRORROGADO EN DÍAS
]],"&lt;&gt;0")</f>
        <v>0</v>
      </c>
      <c r="BJ890" s="23" t="str">
        <f>+[1]BD_2!CG898</f>
        <v>2 NO</v>
      </c>
      <c r="BK890" s="26" t="str">
        <f>[1]BD_2!CL898</f>
        <v>2 NO</v>
      </c>
      <c r="BL890" s="23" t="s">
        <v>113</v>
      </c>
      <c r="BM890">
        <f t="shared" si="69"/>
        <v>146</v>
      </c>
      <c r="BN890" s="36">
        <f t="shared" si="70"/>
        <v>45352</v>
      </c>
      <c r="BO890" s="36">
        <f t="shared" si="71"/>
        <v>45498</v>
      </c>
      <c r="BP890" s="37" t="e">
        <f>IF(((#REF!-$BN890)/($BO890-$BN890))&gt;=100%,100%,((#REF!-$BN890)/($BO890-$BN890)))</f>
        <v>#REF!</v>
      </c>
      <c r="BQ890" s="29">
        <f t="shared" si="72"/>
        <v>60564000</v>
      </c>
      <c r="BR890" s="23" t="e">
        <f>+IF(BK890="1 SI","FINALIZADO",IF($BO890&lt;=#REF!,"FINALIZADO","EJECUCIÓN"))</f>
        <v>#REF!</v>
      </c>
      <c r="BS890" s="23">
        <v>41818000</v>
      </c>
      <c r="BT890" s="23">
        <f>+Tabla3[[#This Row],[VALOR TOTAL DE CONTRATO (ANTES DE LIQUIDACIÓN - LIBERACIÓN DE SALDOS)]]-Tabla3[[#This Row],[RECURSO TOTALES DESEMBOLSADOS]]</f>
        <v>18746000</v>
      </c>
      <c r="BU890" s="66"/>
      <c r="BW890" s="23" t="s">
        <v>98</v>
      </c>
      <c r="BX890" s="23" t="str">
        <f t="shared" si="68"/>
        <v>febrero</v>
      </c>
      <c r="BY890" s="23" t="s">
        <v>113</v>
      </c>
      <c r="BZ890" s="23" t="s">
        <v>113</v>
      </c>
      <c r="CA890" s="23" t="s">
        <v>113</v>
      </c>
      <c r="CB890" t="s">
        <v>117</v>
      </c>
      <c r="CC890" t="s">
        <v>118</v>
      </c>
    </row>
    <row r="891" spans="1:81" x14ac:dyDescent="0.25">
      <c r="A891" s="23">
        <v>2024</v>
      </c>
      <c r="B891" s="25" t="s">
        <v>6169</v>
      </c>
      <c r="C891" s="23" t="s">
        <v>87</v>
      </c>
      <c r="D891" t="s">
        <v>88</v>
      </c>
      <c r="E891" t="s">
        <v>89</v>
      </c>
      <c r="F891" t="s">
        <v>90</v>
      </c>
      <c r="G891" t="s">
        <v>91</v>
      </c>
      <c r="H891" s="23" t="s">
        <v>92</v>
      </c>
      <c r="I891" s="23" t="s">
        <v>119</v>
      </c>
      <c r="J891" t="s">
        <v>6170</v>
      </c>
      <c r="K891" s="23" t="s">
        <v>95</v>
      </c>
      <c r="L891" s="59" t="s">
        <v>358</v>
      </c>
      <c r="M891" s="28" t="s">
        <v>3229</v>
      </c>
      <c r="N891" s="23"/>
      <c r="O891" s="23" t="s">
        <v>98</v>
      </c>
      <c r="P891" s="20" t="s">
        <v>538</v>
      </c>
      <c r="Q891" s="20" t="s">
        <v>538</v>
      </c>
      <c r="R891" t="s">
        <v>6164</v>
      </c>
      <c r="S891" t="s">
        <v>6165</v>
      </c>
      <c r="T891" t="s">
        <v>6171</v>
      </c>
      <c r="U891" s="29">
        <v>18746000</v>
      </c>
      <c r="V891" s="29">
        <v>18746000</v>
      </c>
      <c r="W891" s="60">
        <v>8652000</v>
      </c>
      <c r="X891" s="60">
        <v>0</v>
      </c>
      <c r="Y891" s="23" t="s">
        <v>104</v>
      </c>
      <c r="Z891" t="s">
        <v>98</v>
      </c>
      <c r="AA891" t="s">
        <v>105</v>
      </c>
      <c r="AB891" s="30">
        <f>+Tabla3[[#This Row],[VALOR DEL CONTRATO
(EN NUMEROS)]]-Tabla3[[#This Row],[VALOR RECURSOS (MADS/FONAM)]]</f>
        <v>0</v>
      </c>
      <c r="AC891" s="30"/>
      <c r="AD891" s="30"/>
      <c r="AE891" s="24">
        <v>5224</v>
      </c>
      <c r="AF891" s="61">
        <v>45295</v>
      </c>
      <c r="AG891">
        <v>429224</v>
      </c>
      <c r="AH891" s="53">
        <v>45499</v>
      </c>
      <c r="AI891" s="32" t="s">
        <v>106</v>
      </c>
      <c r="AJ891" t="s">
        <v>2797</v>
      </c>
      <c r="AK891" s="33">
        <v>202300000000179</v>
      </c>
      <c r="AL891" t="s">
        <v>98</v>
      </c>
      <c r="AM891" s="26">
        <v>45499</v>
      </c>
      <c r="AN891" s="23" t="s">
        <v>108</v>
      </c>
      <c r="AO891" s="23" t="s">
        <v>108</v>
      </c>
      <c r="AP891" t="s">
        <v>109</v>
      </c>
      <c r="AQ891" t="s">
        <v>2948</v>
      </c>
      <c r="AR891" t="s">
        <v>2949</v>
      </c>
      <c r="AS891" t="s">
        <v>2950</v>
      </c>
      <c r="AT891" s="23">
        <v>80111600</v>
      </c>
      <c r="AU891" s="41" t="s">
        <v>6167</v>
      </c>
      <c r="AV891" s="23" t="s">
        <v>113</v>
      </c>
      <c r="AW891" s="20" t="s">
        <v>114</v>
      </c>
      <c r="AX891" s="26">
        <v>45499</v>
      </c>
      <c r="AY891" s="20" t="s">
        <v>115</v>
      </c>
      <c r="AZ891" s="26">
        <v>45499</v>
      </c>
      <c r="BA891" s="26">
        <v>45499</v>
      </c>
      <c r="BB891" s="62">
        <v>45565</v>
      </c>
      <c r="BC891" s="35">
        <f>+Tabla3[[#This Row],[FECHA TERMINACION
(INICIAL)]]-Tabla3[[#This Row],[FECHA INICIO]]</f>
        <v>66</v>
      </c>
      <c r="BD891" s="65">
        <f>+Tabla3[[#This Row],[PLAZO DE EJECUCIÓN EN DÍAS (INICIAL)]]/30</f>
        <v>2.2000000000000002</v>
      </c>
      <c r="BE891" t="s">
        <v>6172</v>
      </c>
      <c r="BF891" s="29">
        <f>+[1]BD_2!E899</f>
        <v>0</v>
      </c>
      <c r="BG891" s="29">
        <f>[1]BD_2!BA899</f>
        <v>23072000</v>
      </c>
      <c r="BH891" s="23">
        <f>[1]BD_2!CF899</f>
        <v>81</v>
      </c>
      <c r="BI891" s="23">
        <f>+COUNTIF(Tabla3[[#This Row],[VALOR REDUCIDO]:[TOTAL TIEMPO PRORROGADO EN DÍAS
]],"&lt;&gt;0")</f>
        <v>2</v>
      </c>
      <c r="BJ891" s="23" t="str">
        <f>+[1]BD_2!CG899</f>
        <v>2 NO</v>
      </c>
      <c r="BK891" s="26" t="str">
        <f>[1]BD_2!CL899</f>
        <v>2 NO</v>
      </c>
      <c r="BL891" s="23" t="s">
        <v>98</v>
      </c>
      <c r="BM891">
        <f>$BO891-$BN891</f>
        <v>147</v>
      </c>
      <c r="BN891" s="36">
        <f>$BA891</f>
        <v>45499</v>
      </c>
      <c r="BO891" s="36">
        <f>$BB891+$BH891</f>
        <v>45646</v>
      </c>
      <c r="BP891" s="37" t="e">
        <f>IF(((#REF!-$BN891)/($BO891-$BN891))&gt;=100%,100%,((#REF!-$BN891)/($BO891-$BN891)))</f>
        <v>#REF!</v>
      </c>
      <c r="BQ891" s="60">
        <f t="shared" si="72"/>
        <v>41818000</v>
      </c>
      <c r="BR891" s="23" t="e">
        <f>+IF(BK891="1 SI","FINALIZADO",IF($BO891&lt;=#REF!,"FINALIZADO","EJECUCIÓN"))</f>
        <v>#REF!</v>
      </c>
      <c r="BS891" s="23">
        <v>41818000</v>
      </c>
      <c r="BT891" s="23">
        <f>+Tabla3[[#This Row],[VALOR TOTAL DE CONTRATO (ANTES DE LIQUIDACIÓN - LIBERACIÓN DE SALDOS)]]-Tabla3[[#This Row],[RECURSO TOTALES DESEMBOLSADOS]]</f>
        <v>0</v>
      </c>
      <c r="BU891" s="66"/>
      <c r="BW891" s="23" t="s">
        <v>98</v>
      </c>
      <c r="BX891" s="23" t="str">
        <f t="shared" si="68"/>
        <v>julio</v>
      </c>
      <c r="BY891" s="23" t="s">
        <v>113</v>
      </c>
      <c r="BZ891" s="23" t="s">
        <v>113</v>
      </c>
      <c r="CA891" s="23" t="s">
        <v>113</v>
      </c>
      <c r="CB891" t="s">
        <v>117</v>
      </c>
      <c r="CC891" t="s">
        <v>118</v>
      </c>
    </row>
    <row r="892" spans="1:81" s="46" customFormat="1" x14ac:dyDescent="0.25">
      <c r="A892" s="23">
        <v>2024</v>
      </c>
      <c r="B892" s="25">
        <v>850</v>
      </c>
      <c r="C892" s="23" t="s">
        <v>87</v>
      </c>
      <c r="D892" t="s">
        <v>88</v>
      </c>
      <c r="E892" t="s">
        <v>89</v>
      </c>
      <c r="F892" t="s">
        <v>90</v>
      </c>
      <c r="G892" t="s">
        <v>91</v>
      </c>
      <c r="H892" s="23" t="s">
        <v>92</v>
      </c>
      <c r="I892" s="23" t="s">
        <v>119</v>
      </c>
      <c r="J892" t="s">
        <v>6173</v>
      </c>
      <c r="K892" s="23" t="s">
        <v>95</v>
      </c>
      <c r="L892" s="59" t="s">
        <v>6174</v>
      </c>
      <c r="M892" s="28" t="s">
        <v>6175</v>
      </c>
      <c r="N892" s="23"/>
      <c r="O892" s="23" t="s">
        <v>98</v>
      </c>
      <c r="P892" s="20" t="s">
        <v>1552</v>
      </c>
      <c r="Q892" s="20" t="s">
        <v>1552</v>
      </c>
      <c r="R892" t="s">
        <v>6176</v>
      </c>
      <c r="S892" t="s">
        <v>6177</v>
      </c>
      <c r="T892" t="s">
        <v>6178</v>
      </c>
      <c r="U892" s="29">
        <v>72000000</v>
      </c>
      <c r="V892" s="29">
        <v>72000000</v>
      </c>
      <c r="W892" s="60">
        <v>9000000</v>
      </c>
      <c r="X892" s="60">
        <v>0</v>
      </c>
      <c r="Y892" s="23" t="s">
        <v>104</v>
      </c>
      <c r="Z892" t="s">
        <v>98</v>
      </c>
      <c r="AA892" t="s">
        <v>105</v>
      </c>
      <c r="AB892" s="30">
        <f>+Tabla3[[#This Row],[VALOR DEL CONTRATO
(EN NUMEROS)]]-Tabla3[[#This Row],[VALOR RECURSOS (MADS/FONAM)]]</f>
        <v>0</v>
      </c>
      <c r="AC892" s="30"/>
      <c r="AD892" s="30"/>
      <c r="AE892" s="24">
        <v>7724</v>
      </c>
      <c r="AF892" s="61">
        <v>45295</v>
      </c>
      <c r="AG892">
        <v>137624</v>
      </c>
      <c r="AH892" s="53">
        <v>45356</v>
      </c>
      <c r="AI892" s="32" t="s">
        <v>106</v>
      </c>
      <c r="AJ892" t="s">
        <v>697</v>
      </c>
      <c r="AK892" s="33"/>
      <c r="AL892" t="s">
        <v>98</v>
      </c>
      <c r="AM892" s="26">
        <v>45350</v>
      </c>
      <c r="AN892" s="23" t="s">
        <v>108</v>
      </c>
      <c r="AO892" s="23" t="s">
        <v>108</v>
      </c>
      <c r="AP892" t="s">
        <v>109</v>
      </c>
      <c r="AQ892" t="s">
        <v>1721</v>
      </c>
      <c r="AR892" t="s">
        <v>1722</v>
      </c>
      <c r="AS892" t="s">
        <v>1552</v>
      </c>
      <c r="AT892" s="23">
        <v>80111600</v>
      </c>
      <c r="AU892" s="20" t="s">
        <v>6179</v>
      </c>
      <c r="AV892" s="23" t="s">
        <v>113</v>
      </c>
      <c r="AW892" s="20" t="s">
        <v>114</v>
      </c>
      <c r="AX892" s="26">
        <v>45350</v>
      </c>
      <c r="AY892" s="23" t="s">
        <v>144</v>
      </c>
      <c r="AZ892" s="26">
        <v>45350</v>
      </c>
      <c r="BA892" s="26">
        <v>45356</v>
      </c>
      <c r="BB892" s="62">
        <v>45427</v>
      </c>
      <c r="BC892" s="35">
        <f>+Tabla3[[#This Row],[FECHA TERMINACION
(INICIAL)]]-Tabla3[[#This Row],[FECHA INICIO]]</f>
        <v>71</v>
      </c>
      <c r="BD892" s="65">
        <f>+Tabla3[[#This Row],[PLAZO DE EJECUCIÓN EN DÍAS (INICIAL)]]/30</f>
        <v>2.3666666666666667</v>
      </c>
      <c r="BE892" t="s">
        <v>4081</v>
      </c>
      <c r="BF892" s="29">
        <f>+[1]BD_2!E900</f>
        <v>0</v>
      </c>
      <c r="BG892" s="29">
        <f>[1]BD_2!BA900</f>
        <v>0</v>
      </c>
      <c r="BH892" s="23">
        <f>[1]BD_2!CF900</f>
        <v>0</v>
      </c>
      <c r="BI892" s="23">
        <f>+COUNTIF(Tabla3[[#This Row],[VALOR REDUCIDO]:[TOTAL TIEMPO PRORROGADO EN DÍAS
]],"&lt;&gt;0")</f>
        <v>0</v>
      </c>
      <c r="BJ892" s="23" t="str">
        <f>+[1]BD_2!CG900</f>
        <v>2 NO</v>
      </c>
      <c r="BK892" s="26" t="str">
        <f>[1]BD_2!CL900</f>
        <v>2 NO</v>
      </c>
      <c r="BL892" s="23" t="s">
        <v>113</v>
      </c>
      <c r="BM892">
        <f t="shared" si="69"/>
        <v>71</v>
      </c>
      <c r="BN892" s="36">
        <f t="shared" si="70"/>
        <v>45356</v>
      </c>
      <c r="BO892" s="36">
        <f t="shared" si="71"/>
        <v>45427</v>
      </c>
      <c r="BP892" s="37" t="e">
        <f>IF(((#REF!-$BN892)/($BO892-$BN892))&gt;=100%,100%,((#REF!-$BN892)/($BO892-$BN892)))</f>
        <v>#REF!</v>
      </c>
      <c r="BQ892" s="29">
        <f t="shared" si="72"/>
        <v>72000000</v>
      </c>
      <c r="BR892" s="23" t="e">
        <f>+IF(BK892="1 SI","FINALIZADO",IF($BO892&lt;=#REF!,"FINALIZADO","EJECUCIÓN"))</f>
        <v>#REF!</v>
      </c>
      <c r="BS892" s="23">
        <v>21300000</v>
      </c>
      <c r="BT892" s="23">
        <f>+Tabla3[[#This Row],[VALOR TOTAL DE CONTRATO (ANTES DE LIQUIDACIÓN - LIBERACIÓN DE SALDOS)]]-Tabla3[[#This Row],[RECURSO TOTALES DESEMBOLSADOS]]</f>
        <v>50700000</v>
      </c>
      <c r="BU892" s="66"/>
      <c r="BV892" s="38"/>
      <c r="BW892" s="23" t="s">
        <v>98</v>
      </c>
      <c r="BX892" s="23" t="str">
        <f t="shared" si="68"/>
        <v>febrero</v>
      </c>
      <c r="BY892" s="23" t="s">
        <v>113</v>
      </c>
      <c r="BZ892" s="23" t="s">
        <v>113</v>
      </c>
      <c r="CA892" s="23" t="s">
        <v>113</v>
      </c>
      <c r="CB892" t="s">
        <v>117</v>
      </c>
      <c r="CC892" t="s">
        <v>118</v>
      </c>
    </row>
    <row r="893" spans="1:81" x14ac:dyDescent="0.25">
      <c r="A893" s="23">
        <v>2024</v>
      </c>
      <c r="B893" s="25" t="s">
        <v>6180</v>
      </c>
      <c r="C893" s="23" t="s">
        <v>87</v>
      </c>
      <c r="D893" t="s">
        <v>88</v>
      </c>
      <c r="E893" t="s">
        <v>89</v>
      </c>
      <c r="F893" t="s">
        <v>90</v>
      </c>
      <c r="G893" t="s">
        <v>91</v>
      </c>
      <c r="H893" s="23" t="s">
        <v>92</v>
      </c>
      <c r="I893" s="23" t="s">
        <v>119</v>
      </c>
      <c r="J893" t="s">
        <v>6181</v>
      </c>
      <c r="K893" s="23" t="s">
        <v>95</v>
      </c>
      <c r="L893" s="59" t="s">
        <v>6174</v>
      </c>
      <c r="M893" s="28" t="s">
        <v>6182</v>
      </c>
      <c r="N893" s="23"/>
      <c r="O893" s="23" t="s">
        <v>98</v>
      </c>
      <c r="P893" s="20" t="s">
        <v>1552</v>
      </c>
      <c r="Q893" s="20" t="s">
        <v>1552</v>
      </c>
      <c r="R893" t="s">
        <v>6176</v>
      </c>
      <c r="S893" t="s">
        <v>6177</v>
      </c>
      <c r="T893" t="s">
        <v>6183</v>
      </c>
      <c r="U893" s="29">
        <v>50700000</v>
      </c>
      <c r="V893" s="29">
        <v>50700000</v>
      </c>
      <c r="W893" s="60">
        <v>9000000</v>
      </c>
      <c r="X893" s="60">
        <v>0</v>
      </c>
      <c r="Y893" s="23" t="s">
        <v>104</v>
      </c>
      <c r="Z893" t="s">
        <v>98</v>
      </c>
      <c r="AA893" t="s">
        <v>105</v>
      </c>
      <c r="AB893" s="30">
        <f>+Tabla3[[#This Row],[VALOR DEL CONTRATO
(EN NUMEROS)]]-Tabla3[[#This Row],[VALOR RECURSOS (MADS/FONAM)]]</f>
        <v>0</v>
      </c>
      <c r="AC893" s="30"/>
      <c r="AD893" s="30"/>
      <c r="AE893" s="24">
        <v>7724</v>
      </c>
      <c r="AF893" s="61">
        <v>45295</v>
      </c>
      <c r="AG893">
        <v>287724</v>
      </c>
      <c r="AH893" s="53">
        <v>45429</v>
      </c>
      <c r="AI893" s="32" t="s">
        <v>106</v>
      </c>
      <c r="AJ893" t="s">
        <v>697</v>
      </c>
      <c r="AK893" s="33"/>
      <c r="AL893" t="s">
        <v>98</v>
      </c>
      <c r="AM893" s="26">
        <v>45428</v>
      </c>
      <c r="AN893" s="23" t="s">
        <v>108</v>
      </c>
      <c r="AO893" s="23" t="s">
        <v>108</v>
      </c>
      <c r="AP893" t="s">
        <v>109</v>
      </c>
      <c r="AQ893" t="s">
        <v>1721</v>
      </c>
      <c r="AR893" t="s">
        <v>1722</v>
      </c>
      <c r="AS893" t="s">
        <v>1552</v>
      </c>
      <c r="AT893" s="23">
        <v>80111600</v>
      </c>
      <c r="AU893" s="20" t="s">
        <v>6184</v>
      </c>
      <c r="AV893" s="23" t="s">
        <v>113</v>
      </c>
      <c r="AW893" s="20" t="s">
        <v>114</v>
      </c>
      <c r="AX893" s="26">
        <v>45428</v>
      </c>
      <c r="AY893" s="23" t="s">
        <v>144</v>
      </c>
      <c r="AZ893" s="26">
        <v>45428</v>
      </c>
      <c r="BA893" s="26">
        <v>45428</v>
      </c>
      <c r="BB893" s="62">
        <v>45600</v>
      </c>
      <c r="BC893" s="35">
        <f>+Tabla3[[#This Row],[FECHA TERMINACION
(INICIAL)]]-Tabla3[[#This Row],[FECHA INICIO]]</f>
        <v>172</v>
      </c>
      <c r="BD893" s="65">
        <f>+Tabla3[[#This Row],[PLAZO DE EJECUCIÓN EN DÍAS (INICIAL)]]/30</f>
        <v>5.7333333333333334</v>
      </c>
      <c r="BE893" t="s">
        <v>6185</v>
      </c>
      <c r="BF893" s="29">
        <f>+[1]BD_2!E901</f>
        <v>300000</v>
      </c>
      <c r="BG893" s="29">
        <f>[1]BD_2!BA901</f>
        <v>13800000</v>
      </c>
      <c r="BH893" s="23">
        <f>[1]BD_2!CF901</f>
        <v>46</v>
      </c>
      <c r="BI893" s="23">
        <f>+COUNTIF(Tabla3[[#This Row],[VALOR REDUCIDO]:[TOTAL TIEMPO PRORROGADO EN DÍAS
]],"&lt;&gt;0")</f>
        <v>3</v>
      </c>
      <c r="BJ893" s="23" t="str">
        <f>+[1]BD_2!CG901</f>
        <v>2 NO</v>
      </c>
      <c r="BK893" s="26" t="str">
        <f>[1]BD_2!CL901</f>
        <v>2 NO</v>
      </c>
      <c r="BL893" s="23" t="s">
        <v>98</v>
      </c>
      <c r="BM893">
        <f t="shared" si="69"/>
        <v>218</v>
      </c>
      <c r="BN893" s="36">
        <f t="shared" si="70"/>
        <v>45428</v>
      </c>
      <c r="BO893" s="36">
        <f t="shared" si="71"/>
        <v>45646</v>
      </c>
      <c r="BP893" s="37" t="e">
        <f>IF(((#REF!-$BN893)/($BO893-$BN893))&gt;=100%,100%,((#REF!-$BN893)/($BO893-$BN893)))</f>
        <v>#REF!</v>
      </c>
      <c r="BQ893" s="60">
        <f t="shared" si="72"/>
        <v>64200000</v>
      </c>
      <c r="BR893" s="23" t="e">
        <f>+IF(BK893="1 SI","FINALIZADO",IF($BO893&lt;=#REF!,"FINALIZADO","EJECUCIÓN"))</f>
        <v>#REF!</v>
      </c>
      <c r="BS893" s="23">
        <v>64200000</v>
      </c>
      <c r="BT893" s="23">
        <f>+Tabla3[[#This Row],[VALOR TOTAL DE CONTRATO (ANTES DE LIQUIDACIÓN - LIBERACIÓN DE SALDOS)]]-Tabla3[[#This Row],[RECURSO TOTALES DESEMBOLSADOS]]</f>
        <v>0</v>
      </c>
      <c r="BU893" s="66"/>
      <c r="BW893" s="23" t="s">
        <v>98</v>
      </c>
      <c r="BX893" s="23" t="str">
        <f t="shared" si="68"/>
        <v>mayo</v>
      </c>
      <c r="BY893" s="23" t="s">
        <v>113</v>
      </c>
      <c r="BZ893" s="23" t="s">
        <v>113</v>
      </c>
      <c r="CA893" s="23" t="s">
        <v>113</v>
      </c>
      <c r="CB893" t="s">
        <v>117</v>
      </c>
      <c r="CC893" t="s">
        <v>118</v>
      </c>
    </row>
    <row r="894" spans="1:81" x14ac:dyDescent="0.25">
      <c r="A894" s="23">
        <v>2024</v>
      </c>
      <c r="B894" s="25">
        <v>851</v>
      </c>
      <c r="C894" s="23" t="s">
        <v>87</v>
      </c>
      <c r="D894" t="s">
        <v>88</v>
      </c>
      <c r="E894" t="s">
        <v>89</v>
      </c>
      <c r="F894" t="s">
        <v>90</v>
      </c>
      <c r="G894" t="s">
        <v>91</v>
      </c>
      <c r="H894" s="23" t="s">
        <v>92</v>
      </c>
      <c r="I894" s="23" t="s">
        <v>119</v>
      </c>
      <c r="J894" t="s">
        <v>6186</v>
      </c>
      <c r="K894" s="23" t="s">
        <v>95</v>
      </c>
      <c r="L894" s="20" t="s">
        <v>121</v>
      </c>
      <c r="M894" s="28" t="s">
        <v>6187</v>
      </c>
      <c r="N894" s="23"/>
      <c r="O894" s="23" t="s">
        <v>98</v>
      </c>
      <c r="P894" s="20" t="s">
        <v>764</v>
      </c>
      <c r="Q894" s="20" t="s">
        <v>764</v>
      </c>
      <c r="R894" t="s">
        <v>2112</v>
      </c>
      <c r="S894" t="s">
        <v>2113</v>
      </c>
      <c r="T894" t="s">
        <v>4906</v>
      </c>
      <c r="U894" s="29">
        <v>90000000</v>
      </c>
      <c r="V894" s="29">
        <v>90000000</v>
      </c>
      <c r="W894" s="60">
        <v>9000000</v>
      </c>
      <c r="X894" s="60">
        <v>0</v>
      </c>
      <c r="Y894" s="23" t="s">
        <v>104</v>
      </c>
      <c r="Z894" t="s">
        <v>98</v>
      </c>
      <c r="AA894" t="s">
        <v>105</v>
      </c>
      <c r="AB894" s="30">
        <f>+Tabla3[[#This Row],[VALOR DEL CONTRATO
(EN NUMEROS)]]-Tabla3[[#This Row],[VALOR RECURSOS (MADS/FONAM)]]</f>
        <v>0</v>
      </c>
      <c r="AC894" s="30"/>
      <c r="AD894" s="30"/>
      <c r="AE894" s="24">
        <v>6824</v>
      </c>
      <c r="AF894" s="61">
        <v>45295</v>
      </c>
      <c r="AG894">
        <v>134224</v>
      </c>
      <c r="AH894" s="53">
        <v>45355</v>
      </c>
      <c r="AI894" s="32" t="s">
        <v>106</v>
      </c>
      <c r="AJ894" t="s">
        <v>768</v>
      </c>
      <c r="AK894" s="33"/>
      <c r="AL894" t="s">
        <v>98</v>
      </c>
      <c r="AM894" s="53">
        <v>45352</v>
      </c>
      <c r="AN894" s="23" t="s">
        <v>108</v>
      </c>
      <c r="AO894" s="23" t="s">
        <v>108</v>
      </c>
      <c r="AP894" t="s">
        <v>109</v>
      </c>
      <c r="AQ894" t="s">
        <v>769</v>
      </c>
      <c r="AR894" t="s">
        <v>770</v>
      </c>
      <c r="AS894" t="s">
        <v>771</v>
      </c>
      <c r="AT894" s="23">
        <v>80111600</v>
      </c>
      <c r="AU894" s="20" t="s">
        <v>6188</v>
      </c>
      <c r="AV894" s="23" t="s">
        <v>113</v>
      </c>
      <c r="AW894" s="20" t="s">
        <v>114</v>
      </c>
      <c r="AX894" s="26">
        <v>45352</v>
      </c>
      <c r="AY894" s="23" t="s">
        <v>115</v>
      </c>
      <c r="AZ894" s="26">
        <v>45352</v>
      </c>
      <c r="BA894" s="26">
        <v>45355</v>
      </c>
      <c r="BB894" s="62">
        <v>45656</v>
      </c>
      <c r="BC894" s="35">
        <f>+Tabla3[[#This Row],[FECHA TERMINACION
(INICIAL)]]-Tabla3[[#This Row],[FECHA INICIO]]</f>
        <v>301</v>
      </c>
      <c r="BD894" s="65">
        <f>+Tabla3[[#This Row],[PLAZO DE EJECUCIÓN EN DÍAS (INICIAL)]]/30</f>
        <v>10.033333333333333</v>
      </c>
      <c r="BE894" t="s">
        <v>2619</v>
      </c>
      <c r="BF894" s="29">
        <f>+[1]BD_2!E902</f>
        <v>900000</v>
      </c>
      <c r="BG894" s="29">
        <f>[1]BD_2!BA902</f>
        <v>0</v>
      </c>
      <c r="BH894" s="23">
        <f>[1]BD_2!CF902</f>
        <v>0</v>
      </c>
      <c r="BI894" s="23">
        <f>+COUNTIF(Tabla3[[#This Row],[VALOR REDUCIDO]:[TOTAL TIEMPO PRORROGADO EN DÍAS
]],"&lt;&gt;0")</f>
        <v>1</v>
      </c>
      <c r="BJ894" s="23" t="str">
        <f>+[1]BD_2!CG902</f>
        <v>2 NO</v>
      </c>
      <c r="BK894" s="26" t="str">
        <f>[1]BD_2!CL902</f>
        <v>2 NO</v>
      </c>
      <c r="BL894" s="23" t="s">
        <v>98</v>
      </c>
      <c r="BM894">
        <f t="shared" si="69"/>
        <v>301</v>
      </c>
      <c r="BN894" s="36">
        <f t="shared" si="70"/>
        <v>45355</v>
      </c>
      <c r="BO894" s="36">
        <f t="shared" si="71"/>
        <v>45656</v>
      </c>
      <c r="BP894" s="37" t="e">
        <f>IF(((#REF!-$BN894)/($BO894-$BN894))&gt;=100%,100%,((#REF!-$BN894)/($BO894-$BN894)))</f>
        <v>#REF!</v>
      </c>
      <c r="BQ894" s="29">
        <f t="shared" si="72"/>
        <v>89100000</v>
      </c>
      <c r="BR894" s="23" t="e">
        <f>+IF(BK894="1 SI","FINALIZADO",IF($BO894&lt;=#REF!,"FINALIZADO","EJECUCIÓN"))</f>
        <v>#REF!</v>
      </c>
      <c r="BS894" s="23">
        <v>89100000</v>
      </c>
      <c r="BT894" s="23">
        <f>+Tabla3[[#This Row],[VALOR TOTAL DE CONTRATO (ANTES DE LIQUIDACIÓN - LIBERACIÓN DE SALDOS)]]-Tabla3[[#This Row],[RECURSO TOTALES DESEMBOLSADOS]]</f>
        <v>0</v>
      </c>
      <c r="BU894" s="66"/>
      <c r="BW894" s="23" t="s">
        <v>98</v>
      </c>
      <c r="BX894" s="23" t="str">
        <f t="shared" si="68"/>
        <v>marzo</v>
      </c>
      <c r="BY894" s="23" t="s">
        <v>113</v>
      </c>
      <c r="BZ894" s="23" t="s">
        <v>113</v>
      </c>
      <c r="CA894" s="23" t="s">
        <v>113</v>
      </c>
      <c r="CB894" t="s">
        <v>117</v>
      </c>
      <c r="CC894" t="s">
        <v>118</v>
      </c>
    </row>
    <row r="895" spans="1:81" x14ac:dyDescent="0.25">
      <c r="A895" s="23">
        <v>2024</v>
      </c>
      <c r="B895" s="25">
        <v>852</v>
      </c>
      <c r="C895" s="23" t="s">
        <v>87</v>
      </c>
      <c r="D895" t="s">
        <v>88</v>
      </c>
      <c r="E895" t="s">
        <v>89</v>
      </c>
      <c r="F895" t="s">
        <v>90</v>
      </c>
      <c r="G895" t="s">
        <v>91</v>
      </c>
      <c r="H895" s="23" t="s">
        <v>92</v>
      </c>
      <c r="I895" s="23" t="s">
        <v>93</v>
      </c>
      <c r="J895" t="s">
        <v>6189</v>
      </c>
      <c r="K895" s="23" t="s">
        <v>95</v>
      </c>
      <c r="L895" s="59" t="s">
        <v>1914</v>
      </c>
      <c r="M895" s="28" t="s">
        <v>6190</v>
      </c>
      <c r="N895" s="23"/>
      <c r="O895" s="23" t="s">
        <v>98</v>
      </c>
      <c r="P895" s="20" t="s">
        <v>2785</v>
      </c>
      <c r="Q895" s="20" t="s">
        <v>100</v>
      </c>
      <c r="R895" t="s">
        <v>6191</v>
      </c>
      <c r="S895" t="s">
        <v>6192</v>
      </c>
      <c r="T895" t="s">
        <v>5634</v>
      </c>
      <c r="U895" s="29">
        <v>49131000</v>
      </c>
      <c r="V895" s="29">
        <v>49131000</v>
      </c>
      <c r="W895" s="60">
        <v>5459000</v>
      </c>
      <c r="X895" s="60">
        <v>0</v>
      </c>
      <c r="Y895" s="23" t="s">
        <v>104</v>
      </c>
      <c r="Z895" t="s">
        <v>98</v>
      </c>
      <c r="AA895" t="s">
        <v>105</v>
      </c>
      <c r="AB895" s="30">
        <f>+Tabla3[[#This Row],[VALOR DEL CONTRATO
(EN NUMEROS)]]-Tabla3[[#This Row],[VALOR RECURSOS (MADS/FONAM)]]</f>
        <v>0</v>
      </c>
      <c r="AC895" s="30"/>
      <c r="AD895" s="30"/>
      <c r="AE895" s="24">
        <v>3324</v>
      </c>
      <c r="AF895" s="61">
        <v>45294</v>
      </c>
      <c r="AG895">
        <v>131724</v>
      </c>
      <c r="AH895" s="53">
        <v>45352</v>
      </c>
      <c r="AI895" s="32" t="s">
        <v>106</v>
      </c>
      <c r="AJ895" t="s">
        <v>958</v>
      </c>
      <c r="AK895" s="33"/>
      <c r="AL895" t="s">
        <v>98</v>
      </c>
      <c r="AM895" s="26">
        <v>45351</v>
      </c>
      <c r="AN895" s="23" t="s">
        <v>108</v>
      </c>
      <c r="AO895" s="23" t="s">
        <v>1829</v>
      </c>
      <c r="AP895" t="s">
        <v>109</v>
      </c>
      <c r="AQ895" t="s">
        <v>959</v>
      </c>
      <c r="AR895" t="s">
        <v>1830</v>
      </c>
      <c r="AS895" t="s">
        <v>100</v>
      </c>
      <c r="AT895" s="23">
        <v>80111600</v>
      </c>
      <c r="AU895" s="20" t="s">
        <v>6193</v>
      </c>
      <c r="AV895" s="23" t="s">
        <v>113</v>
      </c>
      <c r="AW895" s="20" t="s">
        <v>114</v>
      </c>
      <c r="AX895" s="53">
        <v>45351</v>
      </c>
      <c r="AY895" s="23" t="s">
        <v>144</v>
      </c>
      <c r="AZ895" s="53">
        <v>45351</v>
      </c>
      <c r="BA895" s="26">
        <v>45352</v>
      </c>
      <c r="BB895" s="62">
        <v>45626</v>
      </c>
      <c r="BC895" s="35">
        <f>+Tabla3[[#This Row],[FECHA TERMINACION
(INICIAL)]]-Tabla3[[#This Row],[FECHA INICIO]]</f>
        <v>274</v>
      </c>
      <c r="BD895" s="65">
        <f>+Tabla3[[#This Row],[PLAZO DE EJECUCIÓN EN DÍAS (INICIAL)]]/30</f>
        <v>9.1333333333333329</v>
      </c>
      <c r="BE895" t="s">
        <v>6194</v>
      </c>
      <c r="BF895" s="29">
        <f>+[1]BD_2!E903</f>
        <v>0</v>
      </c>
      <c r="BG895" s="29">
        <f>[1]BD_2!BA903</f>
        <v>5459000</v>
      </c>
      <c r="BH895" s="23">
        <f>[1]BD_2!CF903</f>
        <v>30</v>
      </c>
      <c r="BI895" s="23">
        <f>+COUNTIF(Tabla3[[#This Row],[VALOR REDUCIDO]:[TOTAL TIEMPO PRORROGADO EN DÍAS
]],"&lt;&gt;0")</f>
        <v>2</v>
      </c>
      <c r="BJ895" s="23" t="str">
        <f>+[1]BD_2!CG903</f>
        <v>2 NO</v>
      </c>
      <c r="BK895" s="26" t="str">
        <f>[1]BD_2!CL903</f>
        <v>2 NO</v>
      </c>
      <c r="BL895" s="23" t="s">
        <v>98</v>
      </c>
      <c r="BM895">
        <f t="shared" si="69"/>
        <v>304</v>
      </c>
      <c r="BN895" s="36">
        <f t="shared" si="70"/>
        <v>45352</v>
      </c>
      <c r="BO895" s="36">
        <f t="shared" si="71"/>
        <v>45656</v>
      </c>
      <c r="BP895" s="37" t="e">
        <f>IF(((#REF!-$BN895)/($BO895-$BN895))&gt;=100%,100%,((#REF!-$BN895)/($BO895-$BN895)))</f>
        <v>#REF!</v>
      </c>
      <c r="BQ895" s="29">
        <f t="shared" si="72"/>
        <v>54590000</v>
      </c>
      <c r="BR895" s="23" t="e">
        <f>+IF(BK895="1 SI","FINALIZADO",IF($BO895&lt;=#REF!,"FINALIZADO","EJECUCIÓN"))</f>
        <v>#REF!</v>
      </c>
      <c r="BS895" s="23">
        <v>54590000</v>
      </c>
      <c r="BT895" s="23">
        <f>+Tabla3[[#This Row],[VALOR TOTAL DE CONTRATO (ANTES DE LIQUIDACIÓN - LIBERACIÓN DE SALDOS)]]-Tabla3[[#This Row],[RECURSO TOTALES DESEMBOLSADOS]]</f>
        <v>0</v>
      </c>
      <c r="BU895" s="66"/>
      <c r="BW895" s="23" t="s">
        <v>98</v>
      </c>
      <c r="BX895" s="23" t="str">
        <f t="shared" si="68"/>
        <v>febrero</v>
      </c>
      <c r="BY895" s="23" t="s">
        <v>113</v>
      </c>
      <c r="BZ895" s="23" t="s">
        <v>113</v>
      </c>
      <c r="CA895" s="23" t="s">
        <v>113</v>
      </c>
      <c r="CB895" t="s">
        <v>117</v>
      </c>
      <c r="CC895" t="s">
        <v>118</v>
      </c>
    </row>
    <row r="896" spans="1:81" x14ac:dyDescent="0.25">
      <c r="A896" s="23">
        <v>2024</v>
      </c>
      <c r="B896" s="25">
        <v>853</v>
      </c>
      <c r="C896" s="23" t="s">
        <v>87</v>
      </c>
      <c r="D896" t="s">
        <v>88</v>
      </c>
      <c r="E896" t="s">
        <v>89</v>
      </c>
      <c r="F896" t="s">
        <v>90</v>
      </c>
      <c r="G896" t="s">
        <v>91</v>
      </c>
      <c r="H896" s="23" t="s">
        <v>92</v>
      </c>
      <c r="I896" s="23" t="s">
        <v>93</v>
      </c>
      <c r="J896" t="s">
        <v>6195</v>
      </c>
      <c r="K896" s="23" t="s">
        <v>95</v>
      </c>
      <c r="L896" s="59" t="s">
        <v>96</v>
      </c>
      <c r="M896" s="28" t="s">
        <v>6196</v>
      </c>
      <c r="N896" s="23"/>
      <c r="O896" s="23" t="s">
        <v>98</v>
      </c>
      <c r="P896" s="20" t="s">
        <v>2785</v>
      </c>
      <c r="Q896" s="20" t="s">
        <v>100</v>
      </c>
      <c r="R896" t="s">
        <v>6197</v>
      </c>
      <c r="S896" t="s">
        <v>6198</v>
      </c>
      <c r="T896" t="s">
        <v>6199</v>
      </c>
      <c r="U896" s="29">
        <v>41200000</v>
      </c>
      <c r="V896" s="29">
        <v>41200000</v>
      </c>
      <c r="W896" s="60">
        <v>4120000</v>
      </c>
      <c r="X896" s="60">
        <v>0</v>
      </c>
      <c r="Y896" s="23" t="s">
        <v>104</v>
      </c>
      <c r="Z896" t="s">
        <v>98</v>
      </c>
      <c r="AA896" t="s">
        <v>105</v>
      </c>
      <c r="AB896" s="30">
        <f>+Tabla3[[#This Row],[VALOR DEL CONTRATO
(EN NUMEROS)]]-Tabla3[[#This Row],[VALOR RECURSOS (MADS/FONAM)]]</f>
        <v>0</v>
      </c>
      <c r="AC896" s="30"/>
      <c r="AD896" s="30"/>
      <c r="AE896" s="24">
        <v>3124</v>
      </c>
      <c r="AF896" s="61">
        <v>45294</v>
      </c>
      <c r="AG896">
        <v>132724</v>
      </c>
      <c r="AH896" s="53">
        <v>45352</v>
      </c>
      <c r="AI896" s="32" t="s">
        <v>106</v>
      </c>
      <c r="AJ896" t="s">
        <v>958</v>
      </c>
      <c r="AK896" s="33"/>
      <c r="AL896" t="s">
        <v>98</v>
      </c>
      <c r="AM896" s="26">
        <v>45351</v>
      </c>
      <c r="AN896" s="23" t="s">
        <v>108</v>
      </c>
      <c r="AO896" s="23" t="s">
        <v>1829</v>
      </c>
      <c r="AP896" t="s">
        <v>109</v>
      </c>
      <c r="AQ896" t="s">
        <v>959</v>
      </c>
      <c r="AR896" t="s">
        <v>1830</v>
      </c>
      <c r="AS896" t="s">
        <v>100</v>
      </c>
      <c r="AT896" s="23">
        <v>80111600</v>
      </c>
      <c r="AU896" s="20" t="s">
        <v>6200</v>
      </c>
      <c r="AV896" s="23" t="s">
        <v>113</v>
      </c>
      <c r="AW896" s="20" t="s">
        <v>114</v>
      </c>
      <c r="AX896" s="53">
        <v>45351</v>
      </c>
      <c r="AY896" s="23" t="s">
        <v>144</v>
      </c>
      <c r="AZ896" s="53">
        <v>45351</v>
      </c>
      <c r="BA896" s="26">
        <v>45352</v>
      </c>
      <c r="BB896" s="62">
        <v>45656</v>
      </c>
      <c r="BC896" s="35">
        <v>0</v>
      </c>
      <c r="BD896" s="65">
        <v>0</v>
      </c>
      <c r="BE896" t="s">
        <v>6201</v>
      </c>
      <c r="BF896" s="29">
        <f>+[1]BD_2!E904</f>
        <v>0</v>
      </c>
      <c r="BG896" s="29">
        <f>[1]BD_2!BA904</f>
        <v>0</v>
      </c>
      <c r="BH896" s="23">
        <f>[1]BD_2!CF904</f>
        <v>0</v>
      </c>
      <c r="BI896" s="23">
        <f>+COUNTIF(Tabla3[[#This Row],[VALOR REDUCIDO]:[TOTAL TIEMPO PRORROGADO EN DÍAS
]],"&lt;&gt;0")</f>
        <v>0</v>
      </c>
      <c r="BJ896" s="23" t="str">
        <f>+[1]BD_2!CG904</f>
        <v>2 NO</v>
      </c>
      <c r="BK896" s="26" t="str">
        <f>[1]BD_2!CL904</f>
        <v>2 NO</v>
      </c>
      <c r="BL896" s="23" t="s">
        <v>98</v>
      </c>
      <c r="BM896">
        <f t="shared" si="69"/>
        <v>304</v>
      </c>
      <c r="BN896" s="36">
        <f t="shared" si="70"/>
        <v>45352</v>
      </c>
      <c r="BO896" s="36">
        <f t="shared" si="71"/>
        <v>45656</v>
      </c>
      <c r="BP896" s="37" t="e">
        <f>IF(((#REF!-$BN896)/($BO896-$BN896))&gt;=100%,100%,((#REF!-$BN896)/($BO896-$BN896)))</f>
        <v>#REF!</v>
      </c>
      <c r="BQ896" s="29">
        <f t="shared" si="72"/>
        <v>41200000</v>
      </c>
      <c r="BR896" s="23" t="e">
        <f>+IF(BK896="1 SI","FINALIZADO",IF($BO896&lt;=#REF!,"FINALIZADO","EJECUCIÓN"))</f>
        <v>#REF!</v>
      </c>
      <c r="BS896" s="23">
        <v>41200000</v>
      </c>
      <c r="BT896" s="23">
        <f>+Tabla3[[#This Row],[VALOR TOTAL DE CONTRATO (ANTES DE LIQUIDACIÓN - LIBERACIÓN DE SALDOS)]]-Tabla3[[#This Row],[RECURSO TOTALES DESEMBOLSADOS]]</f>
        <v>0</v>
      </c>
      <c r="BU896" s="66"/>
      <c r="BW896" s="23" t="s">
        <v>98</v>
      </c>
      <c r="BX896" s="23" t="str">
        <f t="shared" si="68"/>
        <v>febrero</v>
      </c>
      <c r="BY896" s="23" t="s">
        <v>113</v>
      </c>
      <c r="BZ896" s="23" t="s">
        <v>113</v>
      </c>
      <c r="CA896" s="23" t="s">
        <v>113</v>
      </c>
      <c r="CB896" t="s">
        <v>117</v>
      </c>
      <c r="CC896" t="s">
        <v>118</v>
      </c>
    </row>
    <row r="897" spans="1:81" x14ac:dyDescent="0.25">
      <c r="A897" s="23">
        <v>2024</v>
      </c>
      <c r="B897" s="25">
        <v>854</v>
      </c>
      <c r="C897" s="23" t="s">
        <v>87</v>
      </c>
      <c r="D897" t="s">
        <v>88</v>
      </c>
      <c r="E897" t="s">
        <v>89</v>
      </c>
      <c r="F897" t="s">
        <v>90</v>
      </c>
      <c r="G897" t="s">
        <v>91</v>
      </c>
      <c r="H897" s="23" t="s">
        <v>92</v>
      </c>
      <c r="I897" s="23" t="s">
        <v>119</v>
      </c>
      <c r="J897" t="s">
        <v>1448</v>
      </c>
      <c r="K897" s="23" t="s">
        <v>95</v>
      </c>
      <c r="L897" s="59" t="s">
        <v>494</v>
      </c>
      <c r="M897" s="28" t="s">
        <v>1449</v>
      </c>
      <c r="N897" s="23"/>
      <c r="O897" s="23" t="s">
        <v>98</v>
      </c>
      <c r="P897" s="20" t="s">
        <v>335</v>
      </c>
      <c r="Q897" s="20" t="s">
        <v>335</v>
      </c>
      <c r="R897" t="s">
        <v>6202</v>
      </c>
      <c r="S897" t="s">
        <v>6203</v>
      </c>
      <c r="T897" t="s">
        <v>6204</v>
      </c>
      <c r="U897" s="29">
        <v>73500000</v>
      </c>
      <c r="V897" s="29">
        <v>73500000</v>
      </c>
      <c r="W897" s="60">
        <v>7350000</v>
      </c>
      <c r="X897" s="60">
        <v>0</v>
      </c>
      <c r="Y897" s="23" t="s">
        <v>104</v>
      </c>
      <c r="Z897" t="s">
        <v>98</v>
      </c>
      <c r="AA897" t="s">
        <v>105</v>
      </c>
      <c r="AB897" s="30">
        <f>+Tabla3[[#This Row],[VALOR DEL CONTRATO
(EN NUMEROS)]]-Tabla3[[#This Row],[VALOR RECURSOS (MADS/FONAM)]]</f>
        <v>0</v>
      </c>
      <c r="AC897" s="30"/>
      <c r="AD897" s="30"/>
      <c r="AE897" s="24">
        <v>4224</v>
      </c>
      <c r="AF897" s="61">
        <v>45294</v>
      </c>
      <c r="AG897">
        <v>130924</v>
      </c>
      <c r="AH897" s="53">
        <v>45351</v>
      </c>
      <c r="AI897" s="32" t="s">
        <v>106</v>
      </c>
      <c r="AJ897" t="s">
        <v>1151</v>
      </c>
      <c r="AK897" s="33"/>
      <c r="AL897" t="s">
        <v>98</v>
      </c>
      <c r="AM897" s="26">
        <v>45350</v>
      </c>
      <c r="AN897" s="23" t="s">
        <v>108</v>
      </c>
      <c r="AO897" s="23" t="s">
        <v>108</v>
      </c>
      <c r="AP897" t="s">
        <v>109</v>
      </c>
      <c r="AQ897" t="s">
        <v>340</v>
      </c>
      <c r="AR897" t="s">
        <v>341</v>
      </c>
      <c r="AS897" t="s">
        <v>342</v>
      </c>
      <c r="AT897" s="23">
        <v>80111600</v>
      </c>
      <c r="AU897" s="20" t="s">
        <v>6205</v>
      </c>
      <c r="AV897" s="23" t="s">
        <v>113</v>
      </c>
      <c r="AW897" s="20" t="s">
        <v>114</v>
      </c>
      <c r="AX897" s="53">
        <v>45319</v>
      </c>
      <c r="AY897" s="23" t="s">
        <v>144</v>
      </c>
      <c r="AZ897" s="53">
        <v>45350</v>
      </c>
      <c r="BA897" s="26">
        <v>45351</v>
      </c>
      <c r="BB897" s="62">
        <v>45654</v>
      </c>
      <c r="BC897" s="35">
        <f>+Tabla3[[#This Row],[FECHA TERMINACION
(INICIAL)]]-Tabla3[[#This Row],[FECHA INICIO]]</f>
        <v>303</v>
      </c>
      <c r="BD897" s="65">
        <f>+Tabla3[[#This Row],[PLAZO DE EJECUCIÓN EN DÍAS (INICIAL)]]/30</f>
        <v>10.1</v>
      </c>
      <c r="BE897" t="s">
        <v>6206</v>
      </c>
      <c r="BF897" s="29">
        <f>+[1]BD_2!E905</f>
        <v>0</v>
      </c>
      <c r="BG897" s="29">
        <f>[1]BD_2!BA905</f>
        <v>0</v>
      </c>
      <c r="BH897" s="23">
        <f>[1]BD_2!CF905</f>
        <v>0</v>
      </c>
      <c r="BI897" s="23">
        <f>+COUNTIF(Tabla3[[#This Row],[VALOR REDUCIDO]:[TOTAL TIEMPO PRORROGADO EN DÍAS
]],"&lt;&gt;0")</f>
        <v>0</v>
      </c>
      <c r="BJ897" s="23" t="str">
        <f>+[1]BD_2!CG905</f>
        <v>2 NO</v>
      </c>
      <c r="BK897" s="26" t="str">
        <f>[1]BD_2!CL905</f>
        <v>1 SI</v>
      </c>
      <c r="BL897" s="23" t="s">
        <v>98</v>
      </c>
      <c r="BM897">
        <f t="shared" si="69"/>
        <v>303</v>
      </c>
      <c r="BN897" s="36">
        <f t="shared" si="70"/>
        <v>45351</v>
      </c>
      <c r="BO897" s="36">
        <f t="shared" si="71"/>
        <v>45654</v>
      </c>
      <c r="BP897" s="37" t="e">
        <f>IF(((#REF!-$BN897)/($BO897-$BN897))&gt;=100%,100%,((#REF!-$BN897)/($BO897-$BN897)))</f>
        <v>#REF!</v>
      </c>
      <c r="BQ897" s="29">
        <f t="shared" si="72"/>
        <v>73500000</v>
      </c>
      <c r="BR897" s="23" t="str">
        <f>+IF(BK897="1 SI","FINALIZADO",IF($BO897&lt;=#REF!,"FINALIZADO","EJECUCIÓN"))</f>
        <v>FINALIZADO</v>
      </c>
      <c r="BS897" s="23">
        <v>50470000</v>
      </c>
      <c r="BT897" s="23">
        <f>+Tabla3[[#This Row],[VALOR TOTAL DE CONTRATO (ANTES DE LIQUIDACIÓN - LIBERACIÓN DE SALDOS)]]-Tabla3[[#This Row],[RECURSO TOTALES DESEMBOLSADOS]]</f>
        <v>23030000</v>
      </c>
      <c r="BU897" s="66"/>
      <c r="BW897" s="23" t="s">
        <v>98</v>
      </c>
      <c r="BX897" s="23" t="str">
        <f t="shared" si="68"/>
        <v>febrero</v>
      </c>
      <c r="BY897" s="23" t="s">
        <v>113</v>
      </c>
      <c r="BZ897" s="23" t="s">
        <v>113</v>
      </c>
      <c r="CA897" s="23" t="s">
        <v>113</v>
      </c>
      <c r="CB897" t="s">
        <v>117</v>
      </c>
      <c r="CC897" t="s">
        <v>118</v>
      </c>
    </row>
    <row r="898" spans="1:81" x14ac:dyDescent="0.25">
      <c r="A898" s="23">
        <v>2024</v>
      </c>
      <c r="B898" s="25">
        <v>855</v>
      </c>
      <c r="C898" s="23" t="s">
        <v>87</v>
      </c>
      <c r="D898" t="s">
        <v>88</v>
      </c>
      <c r="E898" t="s">
        <v>89</v>
      </c>
      <c r="F898" t="s">
        <v>90</v>
      </c>
      <c r="G898" t="s">
        <v>91</v>
      </c>
      <c r="H898" s="23" t="s">
        <v>92</v>
      </c>
      <c r="I898" s="23" t="s">
        <v>119</v>
      </c>
      <c r="J898" t="s">
        <v>6207</v>
      </c>
      <c r="K898" s="23" t="s">
        <v>95</v>
      </c>
      <c r="L898" s="59" t="s">
        <v>494</v>
      </c>
      <c r="M898" s="28" t="s">
        <v>6208</v>
      </c>
      <c r="N898" s="23"/>
      <c r="O898" s="23" t="s">
        <v>98</v>
      </c>
      <c r="P898" s="20" t="s">
        <v>693</v>
      </c>
      <c r="Q898" s="20" t="s">
        <v>693</v>
      </c>
      <c r="R898" t="s">
        <v>6209</v>
      </c>
      <c r="S898" t="s">
        <v>6210</v>
      </c>
      <c r="T898" t="s">
        <v>6211</v>
      </c>
      <c r="U898" s="29">
        <v>72275000</v>
      </c>
      <c r="V898" s="29">
        <v>72275000</v>
      </c>
      <c r="W898" s="60">
        <v>7350000</v>
      </c>
      <c r="X898" s="60">
        <v>0</v>
      </c>
      <c r="Y898" s="23" t="s">
        <v>104</v>
      </c>
      <c r="Z898" t="s">
        <v>98</v>
      </c>
      <c r="AA898" t="s">
        <v>105</v>
      </c>
      <c r="AB898" s="30">
        <f>+Tabla3[[#This Row],[VALOR DEL CONTRATO
(EN NUMEROS)]]-Tabla3[[#This Row],[VALOR RECURSOS (MADS/FONAM)]]</f>
        <v>0</v>
      </c>
      <c r="AC898" s="30"/>
      <c r="AD898" s="30"/>
      <c r="AE898" s="24">
        <v>3524</v>
      </c>
      <c r="AF898" s="61">
        <v>45294</v>
      </c>
      <c r="AG898">
        <v>136924</v>
      </c>
      <c r="AH898" s="53">
        <v>45356</v>
      </c>
      <c r="AI898" s="32" t="s">
        <v>106</v>
      </c>
      <c r="AJ898" t="s">
        <v>697</v>
      </c>
      <c r="AK898" s="33"/>
      <c r="AL898" t="s">
        <v>98</v>
      </c>
      <c r="AM898" s="53">
        <v>45352</v>
      </c>
      <c r="AN898" s="23" t="s">
        <v>108</v>
      </c>
      <c r="AO898" s="23" t="s">
        <v>108</v>
      </c>
      <c r="AP898" t="s">
        <v>109</v>
      </c>
      <c r="AQ898" t="s">
        <v>2991</v>
      </c>
      <c r="AR898" t="s">
        <v>2992</v>
      </c>
      <c r="AS898" t="s">
        <v>700</v>
      </c>
      <c r="AT898" s="23">
        <v>80111600</v>
      </c>
      <c r="AU898" s="20" t="s">
        <v>6212</v>
      </c>
      <c r="AV898" s="23" t="s">
        <v>113</v>
      </c>
      <c r="AW898" s="20" t="s">
        <v>114</v>
      </c>
      <c r="AX898" s="53">
        <v>45352</v>
      </c>
      <c r="AY898" s="23" t="s">
        <v>115</v>
      </c>
      <c r="AZ898" s="53">
        <v>45352</v>
      </c>
      <c r="BA898" s="26">
        <v>45356</v>
      </c>
      <c r="BB898" s="62">
        <v>45655</v>
      </c>
      <c r="BC898" s="35">
        <f>+Tabla3[[#This Row],[FECHA TERMINACION
(INICIAL)]]-Tabla3[[#This Row],[FECHA INICIO]]</f>
        <v>299</v>
      </c>
      <c r="BD898" s="65">
        <f>+Tabla3[[#This Row],[PLAZO DE EJECUCIÓN EN DÍAS (INICIAL)]]/30</f>
        <v>9.9666666666666668</v>
      </c>
      <c r="BE898" t="s">
        <v>6043</v>
      </c>
      <c r="BF898" s="29">
        <f>+[1]BD_2!E906</f>
        <v>0</v>
      </c>
      <c r="BG898" s="29">
        <f>[1]BD_2!BA906</f>
        <v>0</v>
      </c>
      <c r="BH898" s="23">
        <f>[1]BD_2!CF906</f>
        <v>0</v>
      </c>
      <c r="BI898" s="23">
        <f>+COUNTIF(Tabla3[[#This Row],[VALOR REDUCIDO]:[TOTAL TIEMPO PRORROGADO EN DÍAS
]],"&lt;&gt;0")</f>
        <v>0</v>
      </c>
      <c r="BJ898" s="23" t="str">
        <f>+[1]BD_2!CG906</f>
        <v>2 NO</v>
      </c>
      <c r="BK898" s="26" t="str">
        <f>[1]BD_2!CL906</f>
        <v>2 NO</v>
      </c>
      <c r="BL898" s="23" t="s">
        <v>98</v>
      </c>
      <c r="BM898">
        <f t="shared" si="69"/>
        <v>299</v>
      </c>
      <c r="BN898" s="36">
        <f t="shared" si="70"/>
        <v>45356</v>
      </c>
      <c r="BO898" s="36">
        <f t="shared" si="71"/>
        <v>45655</v>
      </c>
      <c r="BP898" s="37" t="e">
        <f>IF(((#REF!-$BN898)/($BO898-$BN898))&gt;=100%,100%,((#REF!-$BN898)/($BO898-$BN898)))</f>
        <v>#REF!</v>
      </c>
      <c r="BQ898" s="29">
        <f t="shared" si="72"/>
        <v>72275000</v>
      </c>
      <c r="BR898" s="23" t="e">
        <f>+IF(BK898="1 SI","FINALIZADO",IF($BO898&lt;=#REF!,"FINALIZADO","EJECUCIÓN"))</f>
        <v>#REF!</v>
      </c>
      <c r="BS898" s="23">
        <v>72275000</v>
      </c>
      <c r="BT898" s="23">
        <f>+Tabla3[[#This Row],[VALOR TOTAL DE CONTRATO (ANTES DE LIQUIDACIÓN - LIBERACIÓN DE SALDOS)]]-Tabla3[[#This Row],[RECURSO TOTALES DESEMBOLSADOS]]</f>
        <v>0</v>
      </c>
      <c r="BU898" s="66"/>
      <c r="BW898" s="23" t="s">
        <v>98</v>
      </c>
      <c r="BX898" s="23" t="str">
        <f t="shared" si="68"/>
        <v>marzo</v>
      </c>
      <c r="BY898" s="23" t="s">
        <v>113</v>
      </c>
      <c r="BZ898" s="23" t="s">
        <v>113</v>
      </c>
      <c r="CA898" s="23" t="s">
        <v>113</v>
      </c>
      <c r="CB898" t="s">
        <v>117</v>
      </c>
      <c r="CC898" t="s">
        <v>118</v>
      </c>
    </row>
    <row r="899" spans="1:81" x14ac:dyDescent="0.25">
      <c r="A899" s="23">
        <v>2024</v>
      </c>
      <c r="B899" s="25">
        <v>856</v>
      </c>
      <c r="C899" s="23" t="s">
        <v>87</v>
      </c>
      <c r="D899" t="s">
        <v>88</v>
      </c>
      <c r="E899" t="s">
        <v>89</v>
      </c>
      <c r="F899" t="s">
        <v>90</v>
      </c>
      <c r="G899" t="s">
        <v>91</v>
      </c>
      <c r="H899" s="23" t="s">
        <v>92</v>
      </c>
      <c r="I899" s="23" t="s">
        <v>119</v>
      </c>
      <c r="J899" t="s">
        <v>6213</v>
      </c>
      <c r="K899" s="23" t="s">
        <v>95</v>
      </c>
      <c r="L899" s="59" t="s">
        <v>3952</v>
      </c>
      <c r="M899" s="28" t="s">
        <v>6214</v>
      </c>
      <c r="N899" s="23"/>
      <c r="O899" s="23" t="s">
        <v>98</v>
      </c>
      <c r="P899" s="20" t="s">
        <v>538</v>
      </c>
      <c r="Q899" s="20" t="s">
        <v>538</v>
      </c>
      <c r="R899" t="s">
        <v>6215</v>
      </c>
      <c r="S899" t="s">
        <v>6216</v>
      </c>
      <c r="T899" t="s">
        <v>6217</v>
      </c>
      <c r="U899" s="29">
        <v>104321833</v>
      </c>
      <c r="V899" s="29">
        <v>104321833</v>
      </c>
      <c r="W899" s="60">
        <v>10609000</v>
      </c>
      <c r="X899" s="60">
        <v>0</v>
      </c>
      <c r="Y899" s="23" t="s">
        <v>104</v>
      </c>
      <c r="Z899" t="s">
        <v>98</v>
      </c>
      <c r="AA899" t="s">
        <v>105</v>
      </c>
      <c r="AB899" s="30">
        <f>+Tabla3[[#This Row],[VALOR DEL CONTRATO
(EN NUMEROS)]]-Tabla3[[#This Row],[VALOR RECURSOS (MADS/FONAM)]]</f>
        <v>0</v>
      </c>
      <c r="AC899" s="30"/>
      <c r="AD899" s="30"/>
      <c r="AE899" s="24">
        <v>5224</v>
      </c>
      <c r="AF899" s="61">
        <v>45295</v>
      </c>
      <c r="AG899">
        <v>149724</v>
      </c>
      <c r="AH899" s="53">
        <v>45359</v>
      </c>
      <c r="AI899" s="32" t="s">
        <v>106</v>
      </c>
      <c r="AJ899" t="s">
        <v>543</v>
      </c>
      <c r="AK899" s="33"/>
      <c r="AL899" t="s">
        <v>98</v>
      </c>
      <c r="AM899" s="53">
        <v>45355</v>
      </c>
      <c r="AN899" s="23" t="s">
        <v>108</v>
      </c>
      <c r="AO899" s="23" t="s">
        <v>108</v>
      </c>
      <c r="AP899" t="s">
        <v>109</v>
      </c>
      <c r="AQ899" t="s">
        <v>544</v>
      </c>
      <c r="AR899" t="s">
        <v>545</v>
      </c>
      <c r="AS899" t="s">
        <v>546</v>
      </c>
      <c r="AT899" s="23">
        <v>80111600</v>
      </c>
      <c r="AU899" s="20" t="s">
        <v>6218</v>
      </c>
      <c r="AV899" s="23" t="s">
        <v>113</v>
      </c>
      <c r="AW899" s="20" t="s">
        <v>114</v>
      </c>
      <c r="AX899" s="53">
        <v>45356</v>
      </c>
      <c r="AY899" s="23" t="s">
        <v>115</v>
      </c>
      <c r="AZ899" s="53">
        <v>45356</v>
      </c>
      <c r="BA899" s="26">
        <v>45359</v>
      </c>
      <c r="BB899" s="62">
        <v>45656</v>
      </c>
      <c r="BC899" s="35">
        <f>+Tabla3[[#This Row],[FECHA TERMINACION
(INICIAL)]]-Tabla3[[#This Row],[FECHA INICIO]]</f>
        <v>297</v>
      </c>
      <c r="BD899" s="65">
        <f>+Tabla3[[#This Row],[PLAZO DE EJECUCIÓN EN DÍAS (INICIAL)]]/30</f>
        <v>9.9</v>
      </c>
      <c r="BE899" t="s">
        <v>6219</v>
      </c>
      <c r="BF899" s="29">
        <f>+[1]BD_2!E907</f>
        <v>707267</v>
      </c>
      <c r="BG899" s="29">
        <f>[1]BD_2!BA907</f>
        <v>0</v>
      </c>
      <c r="BH899" s="23">
        <f>[1]BD_2!CF907</f>
        <v>0</v>
      </c>
      <c r="BI899" s="23">
        <f>+COUNTIF(Tabla3[[#This Row],[VALOR REDUCIDO]:[TOTAL TIEMPO PRORROGADO EN DÍAS
]],"&lt;&gt;0")</f>
        <v>1</v>
      </c>
      <c r="BJ899" s="23" t="str">
        <f>+[1]BD_2!CG907</f>
        <v>2 NO</v>
      </c>
      <c r="BK899" s="26" t="str">
        <f>[1]BD_2!CL907</f>
        <v>2 NO</v>
      </c>
      <c r="BL899" s="23" t="s">
        <v>98</v>
      </c>
      <c r="BM899">
        <f t="shared" si="69"/>
        <v>297</v>
      </c>
      <c r="BN899" s="36">
        <f t="shared" si="70"/>
        <v>45359</v>
      </c>
      <c r="BO899" s="36">
        <f t="shared" si="71"/>
        <v>45656</v>
      </c>
      <c r="BP899" s="37" t="e">
        <f>IF(((#REF!-$BN899)/($BO899-$BN899))&gt;=100%,100%,((#REF!-$BN899)/($BO899-$BN899)))</f>
        <v>#REF!</v>
      </c>
      <c r="BQ899" s="29">
        <f t="shared" si="72"/>
        <v>103614566</v>
      </c>
      <c r="BR899" s="23" t="e">
        <f>+IF(BK899="1 SI","FINALIZADO",IF($BO899&lt;=#REF!,"FINALIZADO","EJECUCIÓN"))</f>
        <v>#REF!</v>
      </c>
      <c r="BS899" s="23">
        <v>103614566</v>
      </c>
      <c r="BT899" s="23">
        <f>+Tabla3[[#This Row],[VALOR TOTAL DE CONTRATO (ANTES DE LIQUIDACIÓN - LIBERACIÓN DE SALDOS)]]-Tabla3[[#This Row],[RECURSO TOTALES DESEMBOLSADOS]]</f>
        <v>0</v>
      </c>
      <c r="BU899" s="66"/>
      <c r="BW899" s="23" t="s">
        <v>98</v>
      </c>
      <c r="BX899" s="23" t="str">
        <f t="shared" si="68"/>
        <v>marzo</v>
      </c>
      <c r="BY899" s="23" t="s">
        <v>113</v>
      </c>
      <c r="BZ899" s="23" t="s">
        <v>113</v>
      </c>
      <c r="CA899" s="23" t="s">
        <v>113</v>
      </c>
      <c r="CB899" t="s">
        <v>117</v>
      </c>
      <c r="CC899" t="s">
        <v>118</v>
      </c>
    </row>
    <row r="900" spans="1:81" x14ac:dyDescent="0.25">
      <c r="A900" s="23">
        <v>2024</v>
      </c>
      <c r="B900" s="25">
        <v>857</v>
      </c>
      <c r="C900" s="23" t="s">
        <v>87</v>
      </c>
      <c r="D900" t="s">
        <v>88</v>
      </c>
      <c r="E900" t="s">
        <v>89</v>
      </c>
      <c r="F900" t="s">
        <v>90</v>
      </c>
      <c r="G900" t="s">
        <v>91</v>
      </c>
      <c r="H900" s="23" t="s">
        <v>92</v>
      </c>
      <c r="I900" s="23" t="s">
        <v>119</v>
      </c>
      <c r="J900" t="s">
        <v>6220</v>
      </c>
      <c r="K900" s="23" t="s">
        <v>95</v>
      </c>
      <c r="L900" s="59" t="s">
        <v>1240</v>
      </c>
      <c r="M900" s="28" t="s">
        <v>6221</v>
      </c>
      <c r="N900" s="23"/>
      <c r="O900" s="23" t="s">
        <v>98</v>
      </c>
      <c r="P900" s="20" t="s">
        <v>538</v>
      </c>
      <c r="Q900" s="20" t="s">
        <v>538</v>
      </c>
      <c r="R900" t="s">
        <v>6222</v>
      </c>
      <c r="S900" t="s">
        <v>6223</v>
      </c>
      <c r="T900" t="s">
        <v>6224</v>
      </c>
      <c r="U900" s="29">
        <v>62727000</v>
      </c>
      <c r="V900" s="29">
        <v>62727000</v>
      </c>
      <c r="W900" s="60">
        <v>8961000</v>
      </c>
      <c r="X900" s="60">
        <v>0</v>
      </c>
      <c r="Y900" s="23" t="s">
        <v>104</v>
      </c>
      <c r="Z900" t="s">
        <v>98</v>
      </c>
      <c r="AA900" t="s">
        <v>105</v>
      </c>
      <c r="AB900" s="30">
        <f>+Tabla3[[#This Row],[VALOR DEL CONTRATO
(EN NUMEROS)]]-Tabla3[[#This Row],[VALOR RECURSOS (MADS/FONAM)]]</f>
        <v>0</v>
      </c>
      <c r="AC900" s="30"/>
      <c r="AD900" s="30"/>
      <c r="AE900" s="24">
        <v>5224</v>
      </c>
      <c r="AF900" s="61">
        <v>45295</v>
      </c>
      <c r="AG900">
        <v>134624</v>
      </c>
      <c r="AH900" s="53">
        <v>45355</v>
      </c>
      <c r="AI900" s="32" t="s">
        <v>106</v>
      </c>
      <c r="AJ900" t="s">
        <v>1465</v>
      </c>
      <c r="AK900" s="33"/>
      <c r="AL900" t="s">
        <v>98</v>
      </c>
      <c r="AM900" s="53">
        <v>45352</v>
      </c>
      <c r="AN900" s="23" t="s">
        <v>108</v>
      </c>
      <c r="AO900" s="23" t="s">
        <v>108</v>
      </c>
      <c r="AP900" t="s">
        <v>109</v>
      </c>
      <c r="AQ900" t="s">
        <v>6225</v>
      </c>
      <c r="AR900" t="s">
        <v>6226</v>
      </c>
      <c r="AS900" t="s">
        <v>538</v>
      </c>
      <c r="AT900" s="23">
        <v>80111600</v>
      </c>
      <c r="AU900" s="20" t="s">
        <v>6227</v>
      </c>
      <c r="AV900" s="23" t="s">
        <v>113</v>
      </c>
      <c r="AW900" s="20" t="s">
        <v>114</v>
      </c>
      <c r="AX900" s="53">
        <v>45352</v>
      </c>
      <c r="AY900" s="23" t="s">
        <v>115</v>
      </c>
      <c r="AZ900" s="53">
        <v>45352</v>
      </c>
      <c r="BA900" s="26">
        <v>45355</v>
      </c>
      <c r="BB900" s="62">
        <v>45568</v>
      </c>
      <c r="BC900" s="35">
        <f>+Tabla3[[#This Row],[FECHA TERMINACION
(INICIAL)]]-Tabla3[[#This Row],[FECHA INICIO]]</f>
        <v>213</v>
      </c>
      <c r="BD900" s="65">
        <f>+Tabla3[[#This Row],[PLAZO DE EJECUCIÓN EN DÍAS (INICIAL)]]/30</f>
        <v>7.1</v>
      </c>
      <c r="BE900" t="s">
        <v>6228</v>
      </c>
      <c r="BF900" s="29">
        <f>+[1]BD_2!E908</f>
        <v>0</v>
      </c>
      <c r="BG900" s="29">
        <f>[1]BD_2!BA908</f>
        <v>22999900</v>
      </c>
      <c r="BH900" s="23">
        <f>[1]BD_2!CF908</f>
        <v>78</v>
      </c>
      <c r="BI900" s="23">
        <f>+COUNTIF(Tabla3[[#This Row],[VALOR REDUCIDO]:[TOTAL TIEMPO PRORROGADO EN DÍAS
]],"&lt;&gt;0")</f>
        <v>2</v>
      </c>
      <c r="BJ900" s="23" t="str">
        <f>+[1]BD_2!CG908</f>
        <v>2 NO</v>
      </c>
      <c r="BK900" s="26" t="str">
        <f>[1]BD_2!CL908</f>
        <v>2 NO</v>
      </c>
      <c r="BL900" s="23" t="s">
        <v>98</v>
      </c>
      <c r="BM900">
        <f t="shared" si="69"/>
        <v>291</v>
      </c>
      <c r="BN900" s="36">
        <f t="shared" si="70"/>
        <v>45355</v>
      </c>
      <c r="BO900" s="36">
        <f t="shared" si="71"/>
        <v>45646</v>
      </c>
      <c r="BP900" s="37" t="e">
        <f>IF(((#REF!-$BN900)/($BO900-$BN900))&gt;=100%,100%,((#REF!-$BN900)/($BO900-$BN900)))</f>
        <v>#REF!</v>
      </c>
      <c r="BQ900" s="29">
        <f t="shared" si="72"/>
        <v>85726900</v>
      </c>
      <c r="BR900" s="23" t="e">
        <f>+IF(BK900="1 SI","FINALIZADO",IF($BO900&lt;=#REF!,"FINALIZADO","EJECUCIÓN"))</f>
        <v>#REF!</v>
      </c>
      <c r="BS900" s="23">
        <v>85726900</v>
      </c>
      <c r="BT900" s="23">
        <f>+Tabla3[[#This Row],[VALOR TOTAL DE CONTRATO (ANTES DE LIQUIDACIÓN - LIBERACIÓN DE SALDOS)]]-Tabla3[[#This Row],[RECURSO TOTALES DESEMBOLSADOS]]</f>
        <v>0</v>
      </c>
      <c r="BU900" s="66"/>
      <c r="BW900" s="23" t="s">
        <v>98</v>
      </c>
      <c r="BX900" s="23" t="str">
        <f t="shared" ref="BX900:BX963" si="73">TEXT(AM900,"MMMM")</f>
        <v>marzo</v>
      </c>
      <c r="BY900" s="23" t="s">
        <v>113</v>
      </c>
      <c r="BZ900" s="23" t="s">
        <v>113</v>
      </c>
      <c r="CA900" s="23" t="s">
        <v>113</v>
      </c>
      <c r="CB900" t="s">
        <v>117</v>
      </c>
      <c r="CC900" t="s">
        <v>118</v>
      </c>
    </row>
    <row r="901" spans="1:81" x14ac:dyDescent="0.25">
      <c r="A901" s="23">
        <v>2024</v>
      </c>
      <c r="B901" s="25">
        <v>858</v>
      </c>
      <c r="C901" s="23" t="s">
        <v>87</v>
      </c>
      <c r="D901" t="s">
        <v>88</v>
      </c>
      <c r="E901" t="s">
        <v>89</v>
      </c>
      <c r="F901" t="s">
        <v>90</v>
      </c>
      <c r="G901" t="s">
        <v>91</v>
      </c>
      <c r="H901" s="23" t="s">
        <v>92</v>
      </c>
      <c r="I901" s="23" t="s">
        <v>119</v>
      </c>
      <c r="J901" t="s">
        <v>6229</v>
      </c>
      <c r="K901" s="23" t="s">
        <v>95</v>
      </c>
      <c r="L901" s="59" t="s">
        <v>494</v>
      </c>
      <c r="M901" s="28" t="s">
        <v>6230</v>
      </c>
      <c r="N901" s="23"/>
      <c r="O901" s="23" t="s">
        <v>98</v>
      </c>
      <c r="P901" s="20" t="s">
        <v>269</v>
      </c>
      <c r="Q901" s="20" t="s">
        <v>269</v>
      </c>
      <c r="R901" t="s">
        <v>6231</v>
      </c>
      <c r="S901" t="s">
        <v>6232</v>
      </c>
      <c r="T901" t="s">
        <v>6233</v>
      </c>
      <c r="U901" s="29">
        <v>33000000</v>
      </c>
      <c r="V901" s="29">
        <v>33000000</v>
      </c>
      <c r="W901" s="60">
        <v>5500000</v>
      </c>
      <c r="X901" s="60">
        <v>0</v>
      </c>
      <c r="Y901" s="23" t="s">
        <v>5132</v>
      </c>
      <c r="Z901" t="s">
        <v>98</v>
      </c>
      <c r="AA901" t="s">
        <v>105</v>
      </c>
      <c r="AB901" s="30">
        <f>+Tabla3[[#This Row],[VALOR DEL CONTRATO
(EN NUMEROS)]]-Tabla3[[#This Row],[VALOR RECURSOS (MADS/FONAM)]]</f>
        <v>0</v>
      </c>
      <c r="AC901" s="30"/>
      <c r="AD901" s="30"/>
      <c r="AE901" s="24">
        <v>123</v>
      </c>
      <c r="AF901" s="61">
        <v>44960</v>
      </c>
      <c r="AG901">
        <v>2824</v>
      </c>
      <c r="AH901" s="53">
        <v>45355</v>
      </c>
      <c r="AI901" s="32" t="s">
        <v>5133</v>
      </c>
      <c r="AJ901" t="s">
        <v>5134</v>
      </c>
      <c r="AK901" s="33" t="s">
        <v>4376</v>
      </c>
      <c r="AL901" t="s">
        <v>98</v>
      </c>
      <c r="AM901" s="26">
        <v>45351</v>
      </c>
      <c r="AN901" s="23" t="s">
        <v>108</v>
      </c>
      <c r="AO901" s="23" t="s">
        <v>108</v>
      </c>
      <c r="AP901" t="s">
        <v>109</v>
      </c>
      <c r="AQ901" t="s">
        <v>340</v>
      </c>
      <c r="AR901" t="s">
        <v>341</v>
      </c>
      <c r="AS901" t="s">
        <v>342</v>
      </c>
      <c r="AT901" s="23">
        <v>80111600</v>
      </c>
      <c r="AU901" s="20" t="s">
        <v>6234</v>
      </c>
      <c r="AV901" s="23" t="s">
        <v>113</v>
      </c>
      <c r="AW901" s="20" t="s">
        <v>114</v>
      </c>
      <c r="AX901" s="53">
        <v>45352</v>
      </c>
      <c r="AY901" s="23" t="s">
        <v>144</v>
      </c>
      <c r="AZ901" s="53">
        <v>45352</v>
      </c>
      <c r="BA901" s="26">
        <v>45355</v>
      </c>
      <c r="BB901" s="62">
        <v>45538</v>
      </c>
      <c r="BC901" s="35">
        <f>+Tabla3[[#This Row],[FECHA TERMINACION
(INICIAL)]]-Tabla3[[#This Row],[FECHA INICIO]]</f>
        <v>183</v>
      </c>
      <c r="BD901" s="65">
        <f>+Tabla3[[#This Row],[PLAZO DE EJECUCIÓN EN DÍAS (INICIAL)]]/30</f>
        <v>6.1</v>
      </c>
      <c r="BE901" t="s">
        <v>6235</v>
      </c>
      <c r="BF901" s="29">
        <f>+[1]BD_2!E909</f>
        <v>0</v>
      </c>
      <c r="BG901" s="29">
        <f>[1]BD_2!BA909</f>
        <v>0</v>
      </c>
      <c r="BH901" s="23">
        <f>[1]BD_2!CF909</f>
        <v>0</v>
      </c>
      <c r="BI901" s="23">
        <f>+COUNTIF(Tabla3[[#This Row],[VALOR REDUCIDO]:[TOTAL TIEMPO PRORROGADO EN DÍAS
]],"&lt;&gt;0")</f>
        <v>0</v>
      </c>
      <c r="BJ901" s="23" t="str">
        <f>+[1]BD_2!CG909</f>
        <v>2 NO</v>
      </c>
      <c r="BK901" s="26" t="str">
        <f>[1]BD_2!CL909</f>
        <v>2 NO</v>
      </c>
      <c r="BL901" s="23" t="s">
        <v>98</v>
      </c>
      <c r="BM901">
        <f t="shared" si="69"/>
        <v>183</v>
      </c>
      <c r="BN901" s="36">
        <f t="shared" si="70"/>
        <v>45355</v>
      </c>
      <c r="BO901" s="36">
        <f t="shared" si="71"/>
        <v>45538</v>
      </c>
      <c r="BP901" s="37" t="e">
        <f>IF(((#REF!-$BN901)/($BO901-$BN901))&gt;=100%,100%,((#REF!-$BN901)/($BO901-$BN901)))</f>
        <v>#REF!</v>
      </c>
      <c r="BQ901" s="29">
        <f t="shared" si="72"/>
        <v>33000000</v>
      </c>
      <c r="BR901" s="23" t="e">
        <f>+IF(BK901="1 SI","FINALIZADO",IF($BO901&lt;=#REF!,"FINALIZADO","EJECUCIÓN"))</f>
        <v>#REF!</v>
      </c>
      <c r="BS901" s="23">
        <v>33000000</v>
      </c>
      <c r="BT901" s="23">
        <f>+Tabla3[[#This Row],[VALOR TOTAL DE CONTRATO (ANTES DE LIQUIDACIÓN - LIBERACIÓN DE SALDOS)]]-Tabla3[[#This Row],[RECURSO TOTALES DESEMBOLSADOS]]</f>
        <v>0</v>
      </c>
      <c r="BU901" s="66"/>
      <c r="BW901" s="23" t="s">
        <v>98</v>
      </c>
      <c r="BX901" s="23" t="str">
        <f t="shared" si="73"/>
        <v>febrero</v>
      </c>
      <c r="BY901" s="23" t="s">
        <v>113</v>
      </c>
      <c r="BZ901" s="23" t="s">
        <v>113</v>
      </c>
      <c r="CA901" s="23" t="s">
        <v>113</v>
      </c>
      <c r="CB901" t="s">
        <v>117</v>
      </c>
      <c r="CC901" t="s">
        <v>118</v>
      </c>
    </row>
    <row r="902" spans="1:81" x14ac:dyDescent="0.25">
      <c r="A902" s="23">
        <v>2024</v>
      </c>
      <c r="B902" s="25">
        <v>859</v>
      </c>
      <c r="C902" s="23" t="s">
        <v>87</v>
      </c>
      <c r="D902" t="s">
        <v>88</v>
      </c>
      <c r="E902" t="s">
        <v>89</v>
      </c>
      <c r="F902" t="s">
        <v>90</v>
      </c>
      <c r="G902" t="s">
        <v>91</v>
      </c>
      <c r="H902" s="23" t="s">
        <v>92</v>
      </c>
      <c r="I902" s="23" t="s">
        <v>119</v>
      </c>
      <c r="J902" t="s">
        <v>6236</v>
      </c>
      <c r="K902" s="23" t="s">
        <v>95</v>
      </c>
      <c r="L902" s="20" t="s">
        <v>1102</v>
      </c>
      <c r="M902" s="28" t="s">
        <v>6237</v>
      </c>
      <c r="N902" s="23"/>
      <c r="O902" s="23" t="s">
        <v>98</v>
      </c>
      <c r="P902" s="20" t="s">
        <v>269</v>
      </c>
      <c r="Q902" s="20" t="s">
        <v>269</v>
      </c>
      <c r="R902" t="s">
        <v>6238</v>
      </c>
      <c r="S902" t="s">
        <v>6239</v>
      </c>
      <c r="T902" t="s">
        <v>6240</v>
      </c>
      <c r="U902" s="29">
        <v>52000000</v>
      </c>
      <c r="V902" s="29">
        <v>52000000</v>
      </c>
      <c r="W902" s="60">
        <v>5200000</v>
      </c>
      <c r="X902" s="60">
        <v>0</v>
      </c>
      <c r="Y902" s="23" t="s">
        <v>104</v>
      </c>
      <c r="Z902" t="s">
        <v>98</v>
      </c>
      <c r="AA902" t="s">
        <v>105</v>
      </c>
      <c r="AB902" s="30">
        <f>+Tabla3[[#This Row],[VALOR DEL CONTRATO
(EN NUMEROS)]]-Tabla3[[#This Row],[VALOR RECURSOS (MADS/FONAM)]]</f>
        <v>0</v>
      </c>
      <c r="AC902" s="30"/>
      <c r="AD902" s="30"/>
      <c r="AE902" s="24">
        <v>5524</v>
      </c>
      <c r="AF902" s="61">
        <v>45295</v>
      </c>
      <c r="AG902">
        <v>136424</v>
      </c>
      <c r="AH902" s="53">
        <v>45355</v>
      </c>
      <c r="AI902" s="32" t="s">
        <v>106</v>
      </c>
      <c r="AJ902" t="s">
        <v>940</v>
      </c>
      <c r="AK902" s="33"/>
      <c r="AL902" t="s">
        <v>98</v>
      </c>
      <c r="AM902" s="53">
        <v>45352</v>
      </c>
      <c r="AN902" s="23" t="s">
        <v>108</v>
      </c>
      <c r="AO902" s="23" t="s">
        <v>108</v>
      </c>
      <c r="AP902" t="s">
        <v>109</v>
      </c>
      <c r="AQ902" t="s">
        <v>274</v>
      </c>
      <c r="AR902" t="s">
        <v>275</v>
      </c>
      <c r="AS902" t="s">
        <v>269</v>
      </c>
      <c r="AT902" s="23">
        <v>80111600</v>
      </c>
      <c r="AU902" s="41" t="s">
        <v>6241</v>
      </c>
      <c r="AV902" s="23" t="s">
        <v>113</v>
      </c>
      <c r="AW902" s="20" t="s">
        <v>114</v>
      </c>
      <c r="AX902" s="53">
        <v>45355</v>
      </c>
      <c r="AY902" s="23" t="s">
        <v>115</v>
      </c>
      <c r="AZ902" s="53">
        <v>45355</v>
      </c>
      <c r="BA902" s="26">
        <v>45355</v>
      </c>
      <c r="BB902" s="62">
        <v>45656</v>
      </c>
      <c r="BC902" s="35">
        <f>+Tabla3[[#This Row],[FECHA TERMINACION
(INICIAL)]]-Tabla3[[#This Row],[FECHA INICIO]]</f>
        <v>301</v>
      </c>
      <c r="BD902" s="65">
        <f>+Tabla3[[#This Row],[PLAZO DE EJECUCIÓN EN DÍAS (INICIAL)]]/30</f>
        <v>10.033333333333333</v>
      </c>
      <c r="BE902" t="s">
        <v>6242</v>
      </c>
      <c r="BF902" s="29">
        <f>+[1]BD_2!E910</f>
        <v>520000</v>
      </c>
      <c r="BG902" s="29">
        <f>[1]BD_2!BA910</f>
        <v>0</v>
      </c>
      <c r="BH902" s="23">
        <f>[1]BD_2!CF910</f>
        <v>0</v>
      </c>
      <c r="BI902" s="23">
        <f>+COUNTIF(Tabla3[[#This Row],[VALOR REDUCIDO]:[TOTAL TIEMPO PRORROGADO EN DÍAS
]],"&lt;&gt;0")</f>
        <v>1</v>
      </c>
      <c r="BJ902" s="23" t="str">
        <f>+[1]BD_2!CG910</f>
        <v>2 NO</v>
      </c>
      <c r="BK902" s="26" t="str">
        <f>[1]BD_2!CL910</f>
        <v>1 SI</v>
      </c>
      <c r="BL902" s="23" t="s">
        <v>98</v>
      </c>
      <c r="BM902">
        <f t="shared" si="69"/>
        <v>301</v>
      </c>
      <c r="BN902" s="36">
        <f t="shared" si="70"/>
        <v>45355</v>
      </c>
      <c r="BO902" s="36">
        <f t="shared" si="71"/>
        <v>45656</v>
      </c>
      <c r="BP902" s="37" t="e">
        <f>IF(((#REF!-$BN902)/($BO902-$BN902))&gt;=100%,100%,((#REF!-$BN902)/($BO902-$BN902)))</f>
        <v>#REF!</v>
      </c>
      <c r="BQ902" s="29">
        <f t="shared" si="72"/>
        <v>51480000</v>
      </c>
      <c r="BR902" s="23" t="str">
        <f>+IF(BK902="1 SI","FINALIZADO",IF($BO902&lt;=#REF!,"FINALIZADO","EJECUCIÓN"))</f>
        <v>FINALIZADO</v>
      </c>
      <c r="BS902" s="23">
        <v>34840000</v>
      </c>
      <c r="BT902" s="23">
        <f>+Tabla3[[#This Row],[VALOR TOTAL DE CONTRATO (ANTES DE LIQUIDACIÓN - LIBERACIÓN DE SALDOS)]]-Tabla3[[#This Row],[RECURSO TOTALES DESEMBOLSADOS]]</f>
        <v>16640000</v>
      </c>
      <c r="BU902" s="66"/>
      <c r="BW902" s="23" t="s">
        <v>98</v>
      </c>
      <c r="BX902" s="23" t="str">
        <f t="shared" si="73"/>
        <v>marzo</v>
      </c>
      <c r="BY902" s="23" t="s">
        <v>113</v>
      </c>
      <c r="BZ902" s="23" t="s">
        <v>113</v>
      </c>
      <c r="CA902" s="23" t="s">
        <v>113</v>
      </c>
      <c r="CB902" t="s">
        <v>117</v>
      </c>
      <c r="CC902" t="s">
        <v>118</v>
      </c>
    </row>
    <row r="903" spans="1:81" x14ac:dyDescent="0.25">
      <c r="A903" s="23">
        <v>2024</v>
      </c>
      <c r="B903" s="25">
        <v>860</v>
      </c>
      <c r="C903" s="23" t="s">
        <v>87</v>
      </c>
      <c r="D903" t="s">
        <v>88</v>
      </c>
      <c r="E903" t="s">
        <v>89</v>
      </c>
      <c r="F903" t="s">
        <v>90</v>
      </c>
      <c r="G903" t="s">
        <v>91</v>
      </c>
      <c r="H903" s="23" t="s">
        <v>92</v>
      </c>
      <c r="I903" s="23" t="s">
        <v>119</v>
      </c>
      <c r="J903" t="s">
        <v>6243</v>
      </c>
      <c r="K903" s="23" t="s">
        <v>95</v>
      </c>
      <c r="L903" s="20" t="s">
        <v>1671</v>
      </c>
      <c r="M903" s="28" t="s">
        <v>6244</v>
      </c>
      <c r="N903" s="23"/>
      <c r="O903" s="23" t="s">
        <v>98</v>
      </c>
      <c r="P903" s="20" t="s">
        <v>538</v>
      </c>
      <c r="Q903" s="20" t="s">
        <v>538</v>
      </c>
      <c r="R903" t="s">
        <v>6245</v>
      </c>
      <c r="S903" t="s">
        <v>6246</v>
      </c>
      <c r="T903" t="s">
        <v>6247</v>
      </c>
      <c r="U903" s="29">
        <v>87000000</v>
      </c>
      <c r="V903" s="29">
        <v>87000000</v>
      </c>
      <c r="W903" s="60">
        <v>9000000</v>
      </c>
      <c r="X903" s="60">
        <v>0</v>
      </c>
      <c r="Y903" s="23" t="s">
        <v>104</v>
      </c>
      <c r="Z903" t="s">
        <v>98</v>
      </c>
      <c r="AA903" t="s">
        <v>105</v>
      </c>
      <c r="AB903" s="30">
        <f>+Tabla3[[#This Row],[VALOR DEL CONTRATO
(EN NUMEROS)]]-Tabla3[[#This Row],[VALOR RECURSOS (MADS/FONAM)]]</f>
        <v>0</v>
      </c>
      <c r="AC903" s="30"/>
      <c r="AD903" s="30"/>
      <c r="AE903" s="24">
        <v>5224</v>
      </c>
      <c r="AF903" s="61">
        <v>45295</v>
      </c>
      <c r="AG903">
        <v>171824</v>
      </c>
      <c r="AH903" s="53">
        <v>45369</v>
      </c>
      <c r="AI903" s="32" t="s">
        <v>106</v>
      </c>
      <c r="AJ903" t="s">
        <v>308</v>
      </c>
      <c r="AK903" s="33"/>
      <c r="AL903" t="s">
        <v>98</v>
      </c>
      <c r="AM903" s="53">
        <v>45366</v>
      </c>
      <c r="AN903" s="23" t="s">
        <v>108</v>
      </c>
      <c r="AO903" s="23" t="s">
        <v>108</v>
      </c>
      <c r="AP903" t="s">
        <v>109</v>
      </c>
      <c r="AQ903" t="s">
        <v>1473</v>
      </c>
      <c r="AR903" t="s">
        <v>1474</v>
      </c>
      <c r="AS903" t="s">
        <v>3957</v>
      </c>
      <c r="AT903" s="23">
        <v>80111600</v>
      </c>
      <c r="AU903" s="20" t="s">
        <v>6248</v>
      </c>
      <c r="AV903" s="23" t="s">
        <v>113</v>
      </c>
      <c r="AW903" s="20" t="s">
        <v>114</v>
      </c>
      <c r="AX903" s="53">
        <v>45363</v>
      </c>
      <c r="AY903" s="23" t="s">
        <v>115</v>
      </c>
      <c r="AZ903" s="53">
        <v>45363</v>
      </c>
      <c r="BA903" s="26">
        <v>45371</v>
      </c>
      <c r="BB903" s="62">
        <v>45656</v>
      </c>
      <c r="BC903" s="35">
        <f>+Tabla3[[#This Row],[FECHA TERMINACION
(INICIAL)]]-Tabla3[[#This Row],[FECHA INICIO]]</f>
        <v>285</v>
      </c>
      <c r="BD903" s="65">
        <f>+Tabla3[[#This Row],[PLAZO DE EJECUCIÓN EN DÍAS (INICIAL)]]/30</f>
        <v>9.5</v>
      </c>
      <c r="BE903" t="s">
        <v>6249</v>
      </c>
      <c r="BF903" s="29">
        <f>+[1]BD_2!E911</f>
        <v>0</v>
      </c>
      <c r="BG903" s="29">
        <f>[1]BD_2!BA911</f>
        <v>0</v>
      </c>
      <c r="BH903" s="23">
        <f>[1]BD_2!CF911</f>
        <v>0</v>
      </c>
      <c r="BI903" s="23">
        <f>+COUNTIF(Tabla3[[#This Row],[VALOR REDUCIDO]:[TOTAL TIEMPO PRORROGADO EN DÍAS
]],"&lt;&gt;0")</f>
        <v>0</v>
      </c>
      <c r="BJ903" s="23" t="str">
        <f>+[1]BD_2!CG911</f>
        <v>2 NO</v>
      </c>
      <c r="BK903" s="26" t="str">
        <f>[1]BD_2!CL911</f>
        <v>2 NO</v>
      </c>
      <c r="BL903" s="23" t="s">
        <v>98</v>
      </c>
      <c r="BM903">
        <f t="shared" si="69"/>
        <v>285</v>
      </c>
      <c r="BN903" s="36">
        <f t="shared" si="70"/>
        <v>45371</v>
      </c>
      <c r="BO903" s="36">
        <f t="shared" si="71"/>
        <v>45656</v>
      </c>
      <c r="BP903" s="37" t="e">
        <f>IF(((#REF!-$BN903)/($BO903-$BN903))&gt;=100%,100%,((#REF!-$BN903)/($BO903-$BN903)))</f>
        <v>#REF!</v>
      </c>
      <c r="BQ903" s="29">
        <f t="shared" si="72"/>
        <v>87000000</v>
      </c>
      <c r="BR903" s="23" t="e">
        <f>+IF(BK903="1 SI","FINALIZADO",IF($BO903&lt;=#REF!,"FINALIZADO","EJECUCIÓN"))</f>
        <v>#REF!</v>
      </c>
      <c r="BS903" s="23">
        <v>84300000</v>
      </c>
      <c r="BT903" s="23">
        <f>+Tabla3[[#This Row],[VALOR TOTAL DE CONTRATO (ANTES DE LIQUIDACIÓN - LIBERACIÓN DE SALDOS)]]-Tabla3[[#This Row],[RECURSO TOTALES DESEMBOLSADOS]]</f>
        <v>2700000</v>
      </c>
      <c r="BU903" s="66"/>
      <c r="BW903" s="23" t="s">
        <v>98</v>
      </c>
      <c r="BX903" s="23" t="str">
        <f t="shared" si="73"/>
        <v>marzo</v>
      </c>
      <c r="BY903" s="23" t="s">
        <v>113</v>
      </c>
      <c r="BZ903" s="23" t="s">
        <v>113</v>
      </c>
      <c r="CA903" s="23" t="s">
        <v>113</v>
      </c>
      <c r="CB903" t="s">
        <v>117</v>
      </c>
      <c r="CC903" t="s">
        <v>118</v>
      </c>
    </row>
    <row r="904" spans="1:81" x14ac:dyDescent="0.25">
      <c r="A904" s="23">
        <v>2024</v>
      </c>
      <c r="B904" s="25">
        <v>861</v>
      </c>
      <c r="C904" s="23" t="s">
        <v>87</v>
      </c>
      <c r="D904" t="s">
        <v>88</v>
      </c>
      <c r="E904" t="s">
        <v>89</v>
      </c>
      <c r="F904" t="s">
        <v>90</v>
      </c>
      <c r="G904" t="s">
        <v>91</v>
      </c>
      <c r="H904" s="23" t="s">
        <v>92</v>
      </c>
      <c r="I904" s="23" t="s">
        <v>119</v>
      </c>
      <c r="J904" t="s">
        <v>6250</v>
      </c>
      <c r="K904" s="23" t="s">
        <v>95</v>
      </c>
      <c r="L904" s="20" t="s">
        <v>358</v>
      </c>
      <c r="M904" s="28" t="s">
        <v>6251</v>
      </c>
      <c r="N904" s="23"/>
      <c r="O904" s="23" t="s">
        <v>98</v>
      </c>
      <c r="P904" s="20" t="s">
        <v>1552</v>
      </c>
      <c r="Q904" s="20" t="s">
        <v>1552</v>
      </c>
      <c r="R904" t="s">
        <v>6252</v>
      </c>
      <c r="S904" t="s">
        <v>6253</v>
      </c>
      <c r="T904" t="s">
        <v>6254</v>
      </c>
      <c r="U904" s="29">
        <v>88350000</v>
      </c>
      <c r="V904" s="29">
        <v>88350000</v>
      </c>
      <c r="W904" s="60">
        <v>9300000</v>
      </c>
      <c r="X904" s="60">
        <v>0</v>
      </c>
      <c r="Y904" s="23" t="s">
        <v>104</v>
      </c>
      <c r="Z904" t="s">
        <v>98</v>
      </c>
      <c r="AA904" t="s">
        <v>105</v>
      </c>
      <c r="AB904" s="30">
        <f>+Tabla3[[#This Row],[VALOR DEL CONTRATO
(EN NUMEROS)]]-Tabla3[[#This Row],[VALOR RECURSOS (MADS/FONAM)]]</f>
        <v>0</v>
      </c>
      <c r="AC904" s="30"/>
      <c r="AD904" s="30"/>
      <c r="AE904" s="24">
        <v>7724</v>
      </c>
      <c r="AF904" s="61">
        <v>45295</v>
      </c>
      <c r="AG904">
        <v>150924</v>
      </c>
      <c r="AH904" s="53">
        <v>45362</v>
      </c>
      <c r="AI904" s="32" t="s">
        <v>106</v>
      </c>
      <c r="AJ904" t="s">
        <v>2615</v>
      </c>
      <c r="AK904" s="33"/>
      <c r="AL904" t="s">
        <v>98</v>
      </c>
      <c r="AM904" s="53">
        <v>45352</v>
      </c>
      <c r="AN904" s="23" t="s">
        <v>108</v>
      </c>
      <c r="AO904" s="23" t="s">
        <v>108</v>
      </c>
      <c r="AP904" t="s">
        <v>109</v>
      </c>
      <c r="AQ904" t="s">
        <v>2616</v>
      </c>
      <c r="AR904" t="s">
        <v>2617</v>
      </c>
      <c r="AS904" t="s">
        <v>1552</v>
      </c>
      <c r="AT904" s="23">
        <v>80111600</v>
      </c>
      <c r="AU904" s="20" t="s">
        <v>6255</v>
      </c>
      <c r="AV904" s="23" t="s">
        <v>113</v>
      </c>
      <c r="AW904" s="20" t="s">
        <v>114</v>
      </c>
      <c r="AX904" s="53">
        <v>45352</v>
      </c>
      <c r="AY904" s="23" t="s">
        <v>144</v>
      </c>
      <c r="AZ904" s="53">
        <v>45352</v>
      </c>
      <c r="BA904" s="26">
        <v>45362</v>
      </c>
      <c r="BB904" s="62">
        <v>45651</v>
      </c>
      <c r="BC904" s="35">
        <f>+Tabla3[[#This Row],[FECHA TERMINACION
(INICIAL)]]-Tabla3[[#This Row],[FECHA INICIO]]</f>
        <v>289</v>
      </c>
      <c r="BD904" s="65">
        <f>+Tabla3[[#This Row],[PLAZO DE EJECUCIÓN EN DÍAS (INICIAL)]]/30</f>
        <v>9.6333333333333329</v>
      </c>
      <c r="BE904" t="s">
        <v>6256</v>
      </c>
      <c r="BF904" s="29">
        <f>+[1]BD_2!E912</f>
        <v>0</v>
      </c>
      <c r="BG904" s="29">
        <f>[1]BD_2!BA912</f>
        <v>0</v>
      </c>
      <c r="BH904" s="23">
        <f>[1]BD_2!CF912</f>
        <v>0</v>
      </c>
      <c r="BI904" s="23">
        <f>+COUNTIF(Tabla3[[#This Row],[VALOR REDUCIDO]:[TOTAL TIEMPO PRORROGADO EN DÍAS
]],"&lt;&gt;0")</f>
        <v>0</v>
      </c>
      <c r="BJ904" s="23" t="str">
        <f>+[1]BD_2!CG912</f>
        <v>2 NO</v>
      </c>
      <c r="BK904" s="26" t="str">
        <f>[1]BD_2!CL912</f>
        <v>1 SI</v>
      </c>
      <c r="BL904" s="23" t="s">
        <v>98</v>
      </c>
      <c r="BM904">
        <f t="shared" si="69"/>
        <v>289</v>
      </c>
      <c r="BN904" s="36">
        <f t="shared" si="70"/>
        <v>45362</v>
      </c>
      <c r="BO904" s="36">
        <f t="shared" si="71"/>
        <v>45651</v>
      </c>
      <c r="BP904" s="37" t="e">
        <f>IF(((#REF!-$BN904)/($BO904-$BN904))&gt;=100%,100%,((#REF!-$BN904)/($BO904-$BN904)))</f>
        <v>#REF!</v>
      </c>
      <c r="BQ904" s="29">
        <f t="shared" si="72"/>
        <v>88350000</v>
      </c>
      <c r="BR904" s="23" t="str">
        <f>+IF(BK904="1 SI","FINALIZADO",IF($BO904&lt;=#REF!,"FINALIZADO","EJECUCIÓN"))</f>
        <v>FINALIZADO</v>
      </c>
      <c r="BS904" s="23">
        <v>24800000</v>
      </c>
      <c r="BT904" s="23">
        <f>+Tabla3[[#This Row],[VALOR TOTAL DE CONTRATO (ANTES DE LIQUIDACIÓN - LIBERACIÓN DE SALDOS)]]-Tabla3[[#This Row],[RECURSO TOTALES DESEMBOLSADOS]]</f>
        <v>63550000</v>
      </c>
      <c r="BU904" s="66"/>
      <c r="BW904" s="23" t="s">
        <v>98</v>
      </c>
      <c r="BX904" s="23" t="str">
        <f t="shared" si="73"/>
        <v>marzo</v>
      </c>
      <c r="BY904" s="23" t="s">
        <v>113</v>
      </c>
      <c r="BZ904" s="23" t="s">
        <v>113</v>
      </c>
      <c r="CA904" s="23" t="s">
        <v>113</v>
      </c>
      <c r="CB904" t="s">
        <v>117</v>
      </c>
      <c r="CC904" t="s">
        <v>118</v>
      </c>
    </row>
    <row r="905" spans="1:81" x14ac:dyDescent="0.25">
      <c r="A905" s="23">
        <v>2024</v>
      </c>
      <c r="B905" s="25">
        <v>862</v>
      </c>
      <c r="C905" s="23" t="s">
        <v>87</v>
      </c>
      <c r="D905" t="s">
        <v>88</v>
      </c>
      <c r="E905" t="s">
        <v>89</v>
      </c>
      <c r="F905" t="s">
        <v>90</v>
      </c>
      <c r="G905" t="s">
        <v>91</v>
      </c>
      <c r="H905" s="23" t="s">
        <v>92</v>
      </c>
      <c r="I905" s="23" t="s">
        <v>93</v>
      </c>
      <c r="J905" t="s">
        <v>6257</v>
      </c>
      <c r="K905" s="23" t="s">
        <v>95</v>
      </c>
      <c r="L905" s="59" t="s">
        <v>96</v>
      </c>
      <c r="M905" s="28" t="s">
        <v>6258</v>
      </c>
      <c r="N905" s="23"/>
      <c r="O905" s="23" t="s">
        <v>98</v>
      </c>
      <c r="P905" s="20" t="s">
        <v>2785</v>
      </c>
      <c r="Q905" s="20" t="s">
        <v>100</v>
      </c>
      <c r="R905" t="s">
        <v>6259</v>
      </c>
      <c r="S905" t="s">
        <v>6260</v>
      </c>
      <c r="T905" t="s">
        <v>6261</v>
      </c>
      <c r="U905" s="29">
        <v>37080000</v>
      </c>
      <c r="V905" s="29">
        <v>37080000</v>
      </c>
      <c r="W905" s="60">
        <v>4120000</v>
      </c>
      <c r="X905" s="60">
        <v>0</v>
      </c>
      <c r="Y905" s="23" t="s">
        <v>104</v>
      </c>
      <c r="Z905" t="s">
        <v>98</v>
      </c>
      <c r="AA905" t="s">
        <v>105</v>
      </c>
      <c r="AB905" s="30">
        <f>+Tabla3[[#This Row],[VALOR DEL CONTRATO
(EN NUMEROS)]]-Tabla3[[#This Row],[VALOR RECURSOS (MADS/FONAM)]]</f>
        <v>0</v>
      </c>
      <c r="AC905" s="30"/>
      <c r="AD905" s="30"/>
      <c r="AE905" s="24">
        <v>3324</v>
      </c>
      <c r="AF905" s="61">
        <v>45294</v>
      </c>
      <c r="AG905">
        <v>134124</v>
      </c>
      <c r="AH905" s="53">
        <v>45355</v>
      </c>
      <c r="AI905" s="32" t="s">
        <v>106</v>
      </c>
      <c r="AJ905" t="s">
        <v>958</v>
      </c>
      <c r="AK905" s="33"/>
      <c r="AL905" t="s">
        <v>98</v>
      </c>
      <c r="AM905" s="53">
        <v>45352</v>
      </c>
      <c r="AN905" s="23" t="s">
        <v>108</v>
      </c>
      <c r="AO905" s="23" t="s">
        <v>1829</v>
      </c>
      <c r="AP905" t="s">
        <v>109</v>
      </c>
      <c r="AQ905" t="s">
        <v>959</v>
      </c>
      <c r="AR905" t="s">
        <v>1830</v>
      </c>
      <c r="AS905" t="s">
        <v>100</v>
      </c>
      <c r="AT905" s="23">
        <v>80111600</v>
      </c>
      <c r="AU905" s="20" t="s">
        <v>6262</v>
      </c>
      <c r="AV905" s="23" t="s">
        <v>113</v>
      </c>
      <c r="AW905" s="20" t="s">
        <v>114</v>
      </c>
      <c r="AX905" s="53">
        <v>45352</v>
      </c>
      <c r="AY905" s="23" t="s">
        <v>144</v>
      </c>
      <c r="AZ905" s="53">
        <v>45352</v>
      </c>
      <c r="BA905" s="26">
        <v>45355</v>
      </c>
      <c r="BB905" s="62">
        <v>45629</v>
      </c>
      <c r="BC905" s="35">
        <f>+Tabla3[[#This Row],[FECHA TERMINACION
(INICIAL)]]-Tabla3[[#This Row],[FECHA INICIO]]</f>
        <v>274</v>
      </c>
      <c r="BD905" s="65">
        <f>+Tabla3[[#This Row],[PLAZO DE EJECUCIÓN EN DÍAS (INICIAL)]]/30</f>
        <v>9.1333333333333329</v>
      </c>
      <c r="BE905" t="s">
        <v>6263</v>
      </c>
      <c r="BF905" s="29">
        <f>+[1]BD_2!E913</f>
        <v>0</v>
      </c>
      <c r="BG905" s="29">
        <f>[1]BD_2!BA913</f>
        <v>3708000</v>
      </c>
      <c r="BH905" s="23">
        <f>[1]BD_2!CF913</f>
        <v>27</v>
      </c>
      <c r="BI905" s="23">
        <f>+COUNTIF(Tabla3[[#This Row],[VALOR REDUCIDO]:[TOTAL TIEMPO PRORROGADO EN DÍAS
]],"&lt;&gt;0")</f>
        <v>2</v>
      </c>
      <c r="BJ905" s="23" t="str">
        <f>+[1]BD_2!CG913</f>
        <v>2 NO</v>
      </c>
      <c r="BK905" s="26" t="str">
        <f>[1]BD_2!CL913</f>
        <v>2 NO</v>
      </c>
      <c r="BL905" s="23" t="s">
        <v>98</v>
      </c>
      <c r="BM905">
        <f t="shared" si="69"/>
        <v>301</v>
      </c>
      <c r="BN905" s="36">
        <f t="shared" si="70"/>
        <v>45355</v>
      </c>
      <c r="BO905" s="36">
        <f t="shared" si="71"/>
        <v>45656</v>
      </c>
      <c r="BP905" s="37" t="e">
        <f>IF(((#REF!-$BN905)/($BO905-$BN905))&gt;=100%,100%,((#REF!-$BN905)/($BO905-$BN905)))</f>
        <v>#REF!</v>
      </c>
      <c r="BQ905" s="29">
        <f t="shared" si="72"/>
        <v>40788000</v>
      </c>
      <c r="BR905" s="23" t="e">
        <f>+IF(BK905="1 SI","FINALIZADO",IF($BO905&lt;=#REF!,"FINALIZADO","EJECUCIÓN"))</f>
        <v>#REF!</v>
      </c>
      <c r="BS905" s="23">
        <v>40788000</v>
      </c>
      <c r="BT905" s="23">
        <f>+Tabla3[[#This Row],[VALOR TOTAL DE CONTRATO (ANTES DE LIQUIDACIÓN - LIBERACIÓN DE SALDOS)]]-Tabla3[[#This Row],[RECURSO TOTALES DESEMBOLSADOS]]</f>
        <v>0</v>
      </c>
      <c r="BU905" s="66"/>
      <c r="BW905" s="23" t="s">
        <v>98</v>
      </c>
      <c r="BX905" s="23" t="str">
        <f t="shared" si="73"/>
        <v>marzo</v>
      </c>
      <c r="BY905" s="23" t="s">
        <v>113</v>
      </c>
      <c r="BZ905" s="23" t="s">
        <v>113</v>
      </c>
      <c r="CA905" s="23" t="s">
        <v>113</v>
      </c>
      <c r="CB905" t="s">
        <v>117</v>
      </c>
      <c r="CC905" t="s">
        <v>118</v>
      </c>
    </row>
    <row r="906" spans="1:81" x14ac:dyDescent="0.25">
      <c r="A906" s="23">
        <v>2024</v>
      </c>
      <c r="B906" s="25">
        <v>863</v>
      </c>
      <c r="C906" s="23" t="s">
        <v>87</v>
      </c>
      <c r="D906" t="s">
        <v>88</v>
      </c>
      <c r="E906" t="s">
        <v>89</v>
      </c>
      <c r="F906" t="s">
        <v>90</v>
      </c>
      <c r="G906" t="s">
        <v>91</v>
      </c>
      <c r="H906" s="23" t="s">
        <v>92</v>
      </c>
      <c r="I906" s="23" t="s">
        <v>119</v>
      </c>
      <c r="J906" t="s">
        <v>6264</v>
      </c>
      <c r="K906" s="23" t="s">
        <v>95</v>
      </c>
      <c r="L906" s="59" t="s">
        <v>358</v>
      </c>
      <c r="M906" s="28" t="s">
        <v>6265</v>
      </c>
      <c r="N906" s="23"/>
      <c r="O906" s="23" t="s">
        <v>98</v>
      </c>
      <c r="P906" s="20" t="s">
        <v>1552</v>
      </c>
      <c r="Q906" s="20" t="s">
        <v>1552</v>
      </c>
      <c r="R906" t="s">
        <v>6266</v>
      </c>
      <c r="S906" t="s">
        <v>6267</v>
      </c>
      <c r="T906" t="s">
        <v>6268</v>
      </c>
      <c r="U906" s="29">
        <v>45600000</v>
      </c>
      <c r="V906" s="29">
        <v>45600000</v>
      </c>
      <c r="W906" s="60">
        <v>5700000</v>
      </c>
      <c r="X906" s="60">
        <v>0</v>
      </c>
      <c r="Y906" s="23" t="s">
        <v>104</v>
      </c>
      <c r="Z906" t="s">
        <v>98</v>
      </c>
      <c r="AA906" t="s">
        <v>105</v>
      </c>
      <c r="AB906" s="30">
        <f>+Tabla3[[#This Row],[VALOR DEL CONTRATO
(EN NUMEROS)]]-Tabla3[[#This Row],[VALOR RECURSOS (MADS/FONAM)]]</f>
        <v>0</v>
      </c>
      <c r="AC906" s="30"/>
      <c r="AD906" s="30"/>
      <c r="AE906" s="24">
        <v>7724</v>
      </c>
      <c r="AF906" s="61">
        <v>45295</v>
      </c>
      <c r="AG906" s="70">
        <v>148924</v>
      </c>
      <c r="AH906" s="53">
        <v>45359</v>
      </c>
      <c r="AI906" s="32" t="s">
        <v>106</v>
      </c>
      <c r="AJ906" t="s">
        <v>697</v>
      </c>
      <c r="AK906" s="33"/>
      <c r="AL906" t="s">
        <v>98</v>
      </c>
      <c r="AM906" s="53">
        <v>45358</v>
      </c>
      <c r="AN906" s="23" t="s">
        <v>108</v>
      </c>
      <c r="AO906" s="23" t="s">
        <v>108</v>
      </c>
      <c r="AP906" t="s">
        <v>109</v>
      </c>
      <c r="AQ906" t="s">
        <v>6269</v>
      </c>
      <c r="AR906" t="s">
        <v>6270</v>
      </c>
      <c r="AS906" t="s">
        <v>1552</v>
      </c>
      <c r="AT906" s="23">
        <v>80111600</v>
      </c>
      <c r="AU906" s="20" t="s">
        <v>6271</v>
      </c>
      <c r="AV906" s="23" t="s">
        <v>113</v>
      </c>
      <c r="AW906" s="20" t="s">
        <v>114</v>
      </c>
      <c r="AX906" s="53">
        <v>45358</v>
      </c>
      <c r="AY906" s="23" t="s">
        <v>144</v>
      </c>
      <c r="AZ906" s="53">
        <v>45358</v>
      </c>
      <c r="BA906" s="26">
        <v>45359</v>
      </c>
      <c r="BB906" s="62">
        <v>45603</v>
      </c>
      <c r="BC906" s="35">
        <f>+Tabla3[[#This Row],[FECHA TERMINACION
(INICIAL)]]-Tabla3[[#This Row],[FECHA INICIO]]</f>
        <v>244</v>
      </c>
      <c r="BD906" s="65">
        <f>+Tabla3[[#This Row],[PLAZO DE EJECUCIÓN EN DÍAS (INICIAL)]]/30</f>
        <v>8.1333333333333329</v>
      </c>
      <c r="BE906" t="s">
        <v>4081</v>
      </c>
      <c r="BF906" s="29">
        <f>+[1]BD_2!E914</f>
        <v>0</v>
      </c>
      <c r="BG906" s="29">
        <f>[1]BD_2!BA914</f>
        <v>8170000</v>
      </c>
      <c r="BH906" s="23">
        <f>[1]BD_2!CF914</f>
        <v>43</v>
      </c>
      <c r="BI906" s="23">
        <f>+COUNTIF(Tabla3[[#This Row],[VALOR REDUCIDO]:[TOTAL TIEMPO PRORROGADO EN DÍAS
]],"&lt;&gt;0")</f>
        <v>2</v>
      </c>
      <c r="BJ906" s="23" t="str">
        <f>+[1]BD_2!CG914</f>
        <v>2 NO</v>
      </c>
      <c r="BK906" s="26" t="str">
        <f>[1]BD_2!CL914</f>
        <v>2 NO</v>
      </c>
      <c r="BL906" s="23" t="s">
        <v>98</v>
      </c>
      <c r="BM906">
        <f t="shared" si="69"/>
        <v>287</v>
      </c>
      <c r="BN906" s="36">
        <f t="shared" si="70"/>
        <v>45359</v>
      </c>
      <c r="BO906" s="36">
        <f t="shared" si="71"/>
        <v>45646</v>
      </c>
      <c r="BP906" s="37" t="e">
        <f>IF(((#REF!-$BN906)/($BO906-$BN906))&gt;=100%,100%,((#REF!-$BN906)/($BO906-$BN906)))</f>
        <v>#REF!</v>
      </c>
      <c r="BQ906" s="29">
        <f t="shared" si="72"/>
        <v>53770000</v>
      </c>
      <c r="BR906" s="23" t="e">
        <f>+IF(BK906="1 SI","FINALIZADO",IF($BO906&lt;=#REF!,"FINALIZADO","EJECUCIÓN"))</f>
        <v>#REF!</v>
      </c>
      <c r="BS906" s="23">
        <v>53770000</v>
      </c>
      <c r="BT906" s="23">
        <f>+Tabla3[[#This Row],[VALOR TOTAL DE CONTRATO (ANTES DE LIQUIDACIÓN - LIBERACIÓN DE SALDOS)]]-Tabla3[[#This Row],[RECURSO TOTALES DESEMBOLSADOS]]</f>
        <v>0</v>
      </c>
      <c r="BU906" s="66"/>
      <c r="BW906" s="23" t="s">
        <v>98</v>
      </c>
      <c r="BX906" s="23" t="str">
        <f t="shared" si="73"/>
        <v>marzo</v>
      </c>
      <c r="BY906" s="23" t="s">
        <v>113</v>
      </c>
      <c r="BZ906" s="23" t="s">
        <v>113</v>
      </c>
      <c r="CA906" s="23" t="s">
        <v>113</v>
      </c>
      <c r="CB906" t="s">
        <v>117</v>
      </c>
      <c r="CC906" t="s">
        <v>118</v>
      </c>
    </row>
    <row r="907" spans="1:81" x14ac:dyDescent="0.25">
      <c r="A907" s="23">
        <v>2024</v>
      </c>
      <c r="B907" s="25">
        <v>865</v>
      </c>
      <c r="C907" s="23" t="s">
        <v>87</v>
      </c>
      <c r="D907" t="s">
        <v>88</v>
      </c>
      <c r="E907" t="s">
        <v>89</v>
      </c>
      <c r="F907" t="s">
        <v>90</v>
      </c>
      <c r="G907" t="s">
        <v>91</v>
      </c>
      <c r="H907" s="23" t="s">
        <v>92</v>
      </c>
      <c r="I907" s="23" t="s">
        <v>119</v>
      </c>
      <c r="J907" t="s">
        <v>6272</v>
      </c>
      <c r="K907" s="23" t="s">
        <v>95</v>
      </c>
      <c r="L907" s="20" t="s">
        <v>420</v>
      </c>
      <c r="M907" s="28" t="s">
        <v>6273</v>
      </c>
      <c r="N907" s="23"/>
      <c r="O907" s="23" t="s">
        <v>98</v>
      </c>
      <c r="P907" s="20" t="s">
        <v>1552</v>
      </c>
      <c r="Q907" s="20" t="s">
        <v>1552</v>
      </c>
      <c r="R907" t="s">
        <v>6274</v>
      </c>
      <c r="S907" t="s">
        <v>6275</v>
      </c>
      <c r="T907" s="29" t="s">
        <v>6276</v>
      </c>
      <c r="U907" s="29">
        <v>74400000</v>
      </c>
      <c r="V907" s="29">
        <v>74400000</v>
      </c>
      <c r="W907" s="60">
        <v>9300000</v>
      </c>
      <c r="X907" s="60">
        <v>0</v>
      </c>
      <c r="Y907" s="23" t="s">
        <v>104</v>
      </c>
      <c r="Z907" t="s">
        <v>98</v>
      </c>
      <c r="AA907" t="s">
        <v>105</v>
      </c>
      <c r="AB907" s="30">
        <f>+Tabla3[[#This Row],[VALOR DEL CONTRATO
(EN NUMEROS)]]-Tabla3[[#This Row],[VALOR RECURSOS (MADS/FONAM)]]</f>
        <v>0</v>
      </c>
      <c r="AC907" s="30"/>
      <c r="AD907" s="30"/>
      <c r="AE907" s="24">
        <v>7724</v>
      </c>
      <c r="AF907" s="61">
        <v>45295</v>
      </c>
      <c r="AG907">
        <v>142224</v>
      </c>
      <c r="AH907" s="53">
        <v>45357</v>
      </c>
      <c r="AI907" s="32" t="s">
        <v>106</v>
      </c>
      <c r="AJ907" t="s">
        <v>697</v>
      </c>
      <c r="AK907" s="33"/>
      <c r="AL907" t="s">
        <v>98</v>
      </c>
      <c r="AM907" s="53">
        <v>45352</v>
      </c>
      <c r="AN907" s="23" t="s">
        <v>108</v>
      </c>
      <c r="AO907" s="23" t="s">
        <v>108</v>
      </c>
      <c r="AP907" t="s">
        <v>109</v>
      </c>
      <c r="AQ907" t="s">
        <v>1721</v>
      </c>
      <c r="AR907" t="s">
        <v>1722</v>
      </c>
      <c r="AS907" t="s">
        <v>1552</v>
      </c>
      <c r="AT907" s="23">
        <v>80111600</v>
      </c>
      <c r="AU907" s="20" t="s">
        <v>6277</v>
      </c>
      <c r="AV907" s="23" t="s">
        <v>113</v>
      </c>
      <c r="AW907" s="20" t="s">
        <v>114</v>
      </c>
      <c r="AX907" s="26">
        <v>45352</v>
      </c>
      <c r="AY907" s="23" t="s">
        <v>144</v>
      </c>
      <c r="AZ907" s="26">
        <v>45352</v>
      </c>
      <c r="BA907" s="26">
        <v>45357</v>
      </c>
      <c r="BB907" s="62">
        <v>45601</v>
      </c>
      <c r="BC907" s="35">
        <f>+Tabla3[[#This Row],[FECHA TERMINACION
(INICIAL)]]-Tabla3[[#This Row],[FECHA INICIO]]</f>
        <v>244</v>
      </c>
      <c r="BD907" s="65">
        <f>+Tabla3[[#This Row],[PLAZO DE EJECUCIÓN EN DÍAS (INICIAL)]]/30</f>
        <v>8.1333333333333329</v>
      </c>
      <c r="BE907" t="s">
        <v>4081</v>
      </c>
      <c r="BF907" s="29">
        <f>+[1]BD_2!E916</f>
        <v>0</v>
      </c>
      <c r="BG907" s="29">
        <f>[1]BD_2!BA916</f>
        <v>0</v>
      </c>
      <c r="BH907" s="23">
        <f>[1]BD_2!CF916</f>
        <v>0</v>
      </c>
      <c r="BI907" s="23">
        <f>+COUNTIF(Tabla3[[#This Row],[VALOR REDUCIDO]:[TOTAL TIEMPO PRORROGADO EN DÍAS
]],"&lt;&gt;0")</f>
        <v>0</v>
      </c>
      <c r="BJ907" s="23" t="str">
        <f>+[1]BD_2!CG916</f>
        <v>2 NO</v>
      </c>
      <c r="BK907" s="26" t="str">
        <f>[1]BD_2!CL916</f>
        <v>2 NO</v>
      </c>
      <c r="BL907" s="23" t="s">
        <v>98</v>
      </c>
      <c r="BM907">
        <f t="shared" si="69"/>
        <v>244</v>
      </c>
      <c r="BN907" s="36">
        <f t="shared" si="70"/>
        <v>45357</v>
      </c>
      <c r="BO907" s="36">
        <f t="shared" si="71"/>
        <v>45601</v>
      </c>
      <c r="BP907" s="37" t="e">
        <f>IF(((#REF!-$BN907)/($BO907-$BN907))&gt;=100%,100%,((#REF!-$BN907)/($BO907-$BN907)))</f>
        <v>#REF!</v>
      </c>
      <c r="BQ907" s="29">
        <f t="shared" si="72"/>
        <v>74400000</v>
      </c>
      <c r="BR907" s="23" t="e">
        <f>+IF(BK907="1 SI","FINALIZADO",IF($BO907&lt;=#REF!,"FINALIZADO","EJECUCIÓN"))</f>
        <v>#REF!</v>
      </c>
      <c r="BS907" s="23">
        <v>74400000</v>
      </c>
      <c r="BT907" s="23">
        <f>+Tabla3[[#This Row],[VALOR TOTAL DE CONTRATO (ANTES DE LIQUIDACIÓN - LIBERACIÓN DE SALDOS)]]-Tabla3[[#This Row],[RECURSO TOTALES DESEMBOLSADOS]]</f>
        <v>0</v>
      </c>
      <c r="BU907" s="66"/>
      <c r="BW907" s="23" t="s">
        <v>98</v>
      </c>
      <c r="BX907" s="23" t="str">
        <f t="shared" si="73"/>
        <v>marzo</v>
      </c>
      <c r="BY907" s="23" t="s">
        <v>113</v>
      </c>
      <c r="BZ907" s="23" t="s">
        <v>113</v>
      </c>
      <c r="CA907" s="23" t="s">
        <v>113</v>
      </c>
      <c r="CB907" t="s">
        <v>117</v>
      </c>
      <c r="CC907" t="s">
        <v>118</v>
      </c>
    </row>
    <row r="908" spans="1:81" x14ac:dyDescent="0.25">
      <c r="A908" s="23">
        <v>2024</v>
      </c>
      <c r="B908" s="25">
        <v>866</v>
      </c>
      <c r="C908" s="23" t="s">
        <v>87</v>
      </c>
      <c r="D908" t="s">
        <v>88</v>
      </c>
      <c r="E908" t="s">
        <v>89</v>
      </c>
      <c r="F908" t="s">
        <v>90</v>
      </c>
      <c r="G908" t="s">
        <v>91</v>
      </c>
      <c r="H908" s="23" t="s">
        <v>92</v>
      </c>
      <c r="I908" s="23" t="s">
        <v>119</v>
      </c>
      <c r="J908" t="s">
        <v>6278</v>
      </c>
      <c r="K908" s="23" t="s">
        <v>95</v>
      </c>
      <c r="L908" s="20" t="s">
        <v>3961</v>
      </c>
      <c r="M908" s="28" t="s">
        <v>6279</v>
      </c>
      <c r="N908" s="23"/>
      <c r="O908" s="23" t="s">
        <v>98</v>
      </c>
      <c r="P908" s="20" t="s">
        <v>1552</v>
      </c>
      <c r="Q908" s="20" t="s">
        <v>1552</v>
      </c>
      <c r="R908" t="s">
        <v>6280</v>
      </c>
      <c r="S908" t="s">
        <v>6281</v>
      </c>
      <c r="T908" t="s">
        <v>6282</v>
      </c>
      <c r="U908" s="29">
        <v>45600000</v>
      </c>
      <c r="V908" s="29">
        <v>45600000</v>
      </c>
      <c r="W908" s="60">
        <v>5700000</v>
      </c>
      <c r="X908" s="60">
        <v>0</v>
      </c>
      <c r="Y908" s="23" t="s">
        <v>104</v>
      </c>
      <c r="Z908" t="s">
        <v>98</v>
      </c>
      <c r="AA908" t="s">
        <v>105</v>
      </c>
      <c r="AB908" s="30">
        <f>+Tabla3[[#This Row],[VALOR DEL CONTRATO
(EN NUMEROS)]]-Tabla3[[#This Row],[VALOR RECURSOS (MADS/FONAM)]]</f>
        <v>0</v>
      </c>
      <c r="AC908" s="30"/>
      <c r="AD908" s="30"/>
      <c r="AE908" s="24">
        <v>7724</v>
      </c>
      <c r="AF908" s="61">
        <v>45295</v>
      </c>
      <c r="AG908">
        <v>155124</v>
      </c>
      <c r="AH908" s="53">
        <v>45364</v>
      </c>
      <c r="AI908" s="32" t="s">
        <v>106</v>
      </c>
      <c r="AJ908" t="s">
        <v>697</v>
      </c>
      <c r="AK908" s="33"/>
      <c r="AL908" t="s">
        <v>98</v>
      </c>
      <c r="AM908" s="53">
        <v>45359</v>
      </c>
      <c r="AN908" s="23" t="s">
        <v>108</v>
      </c>
      <c r="AO908" s="23" t="s">
        <v>108</v>
      </c>
      <c r="AP908" t="s">
        <v>109</v>
      </c>
      <c r="AQ908" t="s">
        <v>5047</v>
      </c>
      <c r="AR908" t="s">
        <v>5048</v>
      </c>
      <c r="AS908" t="s">
        <v>1552</v>
      </c>
      <c r="AT908" s="23">
        <v>80111600</v>
      </c>
      <c r="AU908" s="20" t="s">
        <v>6283</v>
      </c>
      <c r="AV908" s="23" t="s">
        <v>113</v>
      </c>
      <c r="AW908" s="20" t="s">
        <v>114</v>
      </c>
      <c r="AX908" s="53">
        <v>45362</v>
      </c>
      <c r="AY908" s="23" t="s">
        <v>144</v>
      </c>
      <c r="AZ908" s="53">
        <v>45362</v>
      </c>
      <c r="BA908" s="26">
        <v>45364</v>
      </c>
      <c r="BB908" s="62">
        <v>45608</v>
      </c>
      <c r="BC908" s="35">
        <f>+Tabla3[[#This Row],[FECHA TERMINACION
(INICIAL)]]-Tabla3[[#This Row],[FECHA INICIO]]</f>
        <v>244</v>
      </c>
      <c r="BD908" s="65">
        <f>+Tabla3[[#This Row],[PLAZO DE EJECUCIÓN EN DÍAS (INICIAL)]]/30</f>
        <v>8.1333333333333329</v>
      </c>
      <c r="BE908" t="s">
        <v>6284</v>
      </c>
      <c r="BF908" s="29">
        <f>+[1]BD_2!E917</f>
        <v>0</v>
      </c>
      <c r="BG908" s="29">
        <f>[1]BD_2!BA917</f>
        <v>7220000</v>
      </c>
      <c r="BH908" s="23">
        <f>[1]BD_2!CF917</f>
        <v>38</v>
      </c>
      <c r="BI908" s="23">
        <f>+COUNTIF(Tabla3[[#This Row],[VALOR REDUCIDO]:[TOTAL TIEMPO PRORROGADO EN DÍAS
]],"&lt;&gt;0")</f>
        <v>2</v>
      </c>
      <c r="BJ908" s="23" t="str">
        <f>+[1]BD_2!CG917</f>
        <v>2 NO</v>
      </c>
      <c r="BK908" s="26" t="str">
        <f>[1]BD_2!CL917</f>
        <v>2 NO</v>
      </c>
      <c r="BL908" s="23" t="s">
        <v>98</v>
      </c>
      <c r="BM908">
        <f t="shared" si="69"/>
        <v>282</v>
      </c>
      <c r="BN908" s="36">
        <f t="shared" si="70"/>
        <v>45364</v>
      </c>
      <c r="BO908" s="36">
        <f t="shared" si="71"/>
        <v>45646</v>
      </c>
      <c r="BP908" s="37" t="e">
        <f>IF(((#REF!-$BN908)/($BO908-$BN908))&gt;=100%,100%,((#REF!-$BN908)/($BO908-$BN908)))</f>
        <v>#REF!</v>
      </c>
      <c r="BQ908" s="29">
        <f t="shared" si="72"/>
        <v>52820000</v>
      </c>
      <c r="BR908" s="23" t="e">
        <f>+IF(BK908="1 SI","FINALIZADO",IF($BO908&lt;=#REF!,"FINALIZADO","EJECUCIÓN"))</f>
        <v>#REF!</v>
      </c>
      <c r="BS908" s="23">
        <v>52820000</v>
      </c>
      <c r="BT908" s="23">
        <f>+Tabla3[[#This Row],[VALOR TOTAL DE CONTRATO (ANTES DE LIQUIDACIÓN - LIBERACIÓN DE SALDOS)]]-Tabla3[[#This Row],[RECURSO TOTALES DESEMBOLSADOS]]</f>
        <v>0</v>
      </c>
      <c r="BU908" s="66"/>
      <c r="BW908" s="23" t="s">
        <v>98</v>
      </c>
      <c r="BX908" s="23" t="str">
        <f t="shared" si="73"/>
        <v>marzo</v>
      </c>
      <c r="BY908" s="23" t="s">
        <v>113</v>
      </c>
      <c r="BZ908" s="23" t="s">
        <v>113</v>
      </c>
      <c r="CA908" s="23" t="s">
        <v>113</v>
      </c>
      <c r="CB908" t="s">
        <v>117</v>
      </c>
      <c r="CC908" t="s">
        <v>118</v>
      </c>
    </row>
    <row r="909" spans="1:81" x14ac:dyDescent="0.25">
      <c r="A909" s="23">
        <v>2024</v>
      </c>
      <c r="B909" s="25">
        <v>867</v>
      </c>
      <c r="C909" s="23" t="s">
        <v>87</v>
      </c>
      <c r="D909" t="s">
        <v>88</v>
      </c>
      <c r="E909" t="s">
        <v>89</v>
      </c>
      <c r="F909" t="s">
        <v>90</v>
      </c>
      <c r="G909" t="s">
        <v>91</v>
      </c>
      <c r="H909" s="23" t="s">
        <v>92</v>
      </c>
      <c r="I909" s="23" t="s">
        <v>119</v>
      </c>
      <c r="J909" t="s">
        <v>6285</v>
      </c>
      <c r="K909" s="23" t="s">
        <v>95</v>
      </c>
      <c r="L909" s="20" t="s">
        <v>4897</v>
      </c>
      <c r="M909" s="28" t="s">
        <v>6286</v>
      </c>
      <c r="N909" s="23"/>
      <c r="O909" s="23" t="s">
        <v>98</v>
      </c>
      <c r="P909" s="20" t="s">
        <v>1552</v>
      </c>
      <c r="Q909" s="20" t="s">
        <v>1552</v>
      </c>
      <c r="R909" t="s">
        <v>6287</v>
      </c>
      <c r="S909" t="s">
        <v>6288</v>
      </c>
      <c r="T909" t="s">
        <v>6289</v>
      </c>
      <c r="U909" s="29">
        <v>80000000</v>
      </c>
      <c r="V909" s="29">
        <v>80000000</v>
      </c>
      <c r="W909" s="60">
        <v>10000000</v>
      </c>
      <c r="X909" s="60">
        <v>0</v>
      </c>
      <c r="Y909" s="23" t="s">
        <v>104</v>
      </c>
      <c r="Z909" t="s">
        <v>98</v>
      </c>
      <c r="AA909" t="s">
        <v>105</v>
      </c>
      <c r="AB909" s="30">
        <f>+Tabla3[[#This Row],[VALOR DEL CONTRATO
(EN NUMEROS)]]-Tabla3[[#This Row],[VALOR RECURSOS (MADS/FONAM)]]</f>
        <v>0</v>
      </c>
      <c r="AC909" s="30"/>
      <c r="AD909" s="30"/>
      <c r="AE909" s="24">
        <v>7724</v>
      </c>
      <c r="AF909" s="61">
        <v>45295</v>
      </c>
      <c r="AG909">
        <v>157324</v>
      </c>
      <c r="AH909" s="53">
        <v>45364</v>
      </c>
      <c r="AI909" s="32" t="s">
        <v>106</v>
      </c>
      <c r="AJ909" t="s">
        <v>1720</v>
      </c>
      <c r="AK909" s="33"/>
      <c r="AL909" t="s">
        <v>98</v>
      </c>
      <c r="AM909" s="53">
        <v>45358</v>
      </c>
      <c r="AN909" s="23" t="s">
        <v>108</v>
      </c>
      <c r="AO909" s="23" t="s">
        <v>108</v>
      </c>
      <c r="AP909" t="s">
        <v>109</v>
      </c>
      <c r="AQ909" t="s">
        <v>6269</v>
      </c>
      <c r="AR909" t="s">
        <v>6270</v>
      </c>
      <c r="AS909" t="s">
        <v>1552</v>
      </c>
      <c r="AT909" s="23">
        <v>80111600</v>
      </c>
      <c r="AU909" s="20" t="s">
        <v>6290</v>
      </c>
      <c r="AV909" s="23" t="s">
        <v>113</v>
      </c>
      <c r="AW909" s="20" t="s">
        <v>114</v>
      </c>
      <c r="AX909" s="53">
        <v>45363</v>
      </c>
      <c r="AY909" s="23" t="s">
        <v>144</v>
      </c>
      <c r="AZ909" s="53">
        <v>45363</v>
      </c>
      <c r="BA909" s="26">
        <v>45364</v>
      </c>
      <c r="BB909" s="62">
        <v>45608</v>
      </c>
      <c r="BC909" s="35">
        <f>+Tabla3[[#This Row],[FECHA TERMINACION
(INICIAL)]]-Tabla3[[#This Row],[FECHA INICIO]]</f>
        <v>244</v>
      </c>
      <c r="BD909" s="65">
        <f>+Tabla3[[#This Row],[PLAZO DE EJECUCIÓN EN DÍAS (INICIAL)]]/30</f>
        <v>8.1333333333333329</v>
      </c>
      <c r="BE909" t="s">
        <v>6291</v>
      </c>
      <c r="BF909" s="29">
        <f>+[1]BD_2!E918</f>
        <v>0</v>
      </c>
      <c r="BG909" s="29">
        <f>[1]BD_2!BA918</f>
        <v>12000000</v>
      </c>
      <c r="BH909" s="23">
        <f>[1]BD_2!CF918</f>
        <v>36</v>
      </c>
      <c r="BI909" s="23">
        <f>+COUNTIF(Tabla3[[#This Row],[VALOR REDUCIDO]:[TOTAL TIEMPO PRORROGADO EN DÍAS
]],"&lt;&gt;0")</f>
        <v>2</v>
      </c>
      <c r="BJ909" s="23" t="str">
        <f>+[1]BD_2!CG918</f>
        <v>2 NO</v>
      </c>
      <c r="BK909" s="26" t="str">
        <f>[1]BD_2!CL918</f>
        <v>2 NO</v>
      </c>
      <c r="BL909" s="23" t="s">
        <v>98</v>
      </c>
      <c r="BM909">
        <f t="shared" si="69"/>
        <v>280</v>
      </c>
      <c r="BN909" s="36">
        <f t="shared" si="70"/>
        <v>45364</v>
      </c>
      <c r="BO909" s="36">
        <f t="shared" si="71"/>
        <v>45644</v>
      </c>
      <c r="BP909" s="37" t="e">
        <f>IF(((#REF!-$BN909)/($BO909-$BN909))&gt;=100%,100%,((#REF!-$BN909)/($BO909-$BN909)))</f>
        <v>#REF!</v>
      </c>
      <c r="BQ909" s="29">
        <f t="shared" si="72"/>
        <v>92000000</v>
      </c>
      <c r="BR909" s="23" t="e">
        <f>+IF(BK909="1 SI","FINALIZADO",IF($BO909&lt;=#REF!,"FINALIZADO","EJECUCIÓN"))</f>
        <v>#REF!</v>
      </c>
      <c r="BS909" s="23">
        <v>92000000</v>
      </c>
      <c r="BT909" s="23">
        <f>+Tabla3[[#This Row],[VALOR TOTAL DE CONTRATO (ANTES DE LIQUIDACIÓN - LIBERACIÓN DE SALDOS)]]-Tabla3[[#This Row],[RECURSO TOTALES DESEMBOLSADOS]]</f>
        <v>0</v>
      </c>
      <c r="BU909" s="66"/>
      <c r="BW909" s="23" t="s">
        <v>98</v>
      </c>
      <c r="BX909" s="23" t="str">
        <f t="shared" si="73"/>
        <v>marzo</v>
      </c>
      <c r="BY909" s="23" t="s">
        <v>113</v>
      </c>
      <c r="BZ909" s="23" t="s">
        <v>113</v>
      </c>
      <c r="CA909" s="23" t="s">
        <v>113</v>
      </c>
      <c r="CB909" t="s">
        <v>117</v>
      </c>
      <c r="CC909" t="s">
        <v>118</v>
      </c>
    </row>
    <row r="910" spans="1:81" x14ac:dyDescent="0.25">
      <c r="A910" s="23">
        <v>2024</v>
      </c>
      <c r="B910" s="25">
        <v>868</v>
      </c>
      <c r="C910" s="23" t="s">
        <v>87</v>
      </c>
      <c r="D910" t="s">
        <v>88</v>
      </c>
      <c r="E910" t="s">
        <v>89</v>
      </c>
      <c r="F910" t="s">
        <v>90</v>
      </c>
      <c r="G910" t="s">
        <v>91</v>
      </c>
      <c r="H910" s="23" t="s">
        <v>92</v>
      </c>
      <c r="I910" s="23" t="s">
        <v>119</v>
      </c>
      <c r="J910" t="s">
        <v>6292</v>
      </c>
      <c r="K910" s="23" t="s">
        <v>95</v>
      </c>
      <c r="L910" s="20" t="s">
        <v>358</v>
      </c>
      <c r="M910" s="28" t="s">
        <v>6293</v>
      </c>
      <c r="N910" s="23"/>
      <c r="O910" s="23" t="s">
        <v>98</v>
      </c>
      <c r="P910" s="20" t="s">
        <v>1552</v>
      </c>
      <c r="Q910" s="20" t="s">
        <v>1552</v>
      </c>
      <c r="R910" t="s">
        <v>6294</v>
      </c>
      <c r="S910" t="s">
        <v>6295</v>
      </c>
      <c r="T910" t="s">
        <v>6296</v>
      </c>
      <c r="U910" s="29">
        <v>31500000</v>
      </c>
      <c r="V910" s="29">
        <v>31500000</v>
      </c>
      <c r="W910" s="60">
        <v>4500000</v>
      </c>
      <c r="X910" s="60">
        <v>0</v>
      </c>
      <c r="Y910" s="23" t="s">
        <v>104</v>
      </c>
      <c r="Z910" t="s">
        <v>98</v>
      </c>
      <c r="AA910" t="s">
        <v>105</v>
      </c>
      <c r="AB910" s="30">
        <f>+Tabla3[[#This Row],[VALOR DEL CONTRATO
(EN NUMEROS)]]-Tabla3[[#This Row],[VALOR RECURSOS (MADS/FONAM)]]</f>
        <v>0</v>
      </c>
      <c r="AC910" s="30"/>
      <c r="AD910" s="30"/>
      <c r="AE910" s="24">
        <v>7724</v>
      </c>
      <c r="AF910" s="61">
        <v>45295</v>
      </c>
      <c r="AG910">
        <v>146524</v>
      </c>
      <c r="AH910" s="53">
        <v>45358</v>
      </c>
      <c r="AI910" s="32" t="s">
        <v>106</v>
      </c>
      <c r="AJ910" t="s">
        <v>2744</v>
      </c>
      <c r="AK910" s="33"/>
      <c r="AL910" t="s">
        <v>98</v>
      </c>
      <c r="AM910" s="53">
        <v>45356</v>
      </c>
      <c r="AN910" s="23" t="s">
        <v>108</v>
      </c>
      <c r="AO910" s="23" t="s">
        <v>108</v>
      </c>
      <c r="AP910" t="s">
        <v>109</v>
      </c>
      <c r="AQ910" t="s">
        <v>1557</v>
      </c>
      <c r="AR910" t="s">
        <v>1558</v>
      </c>
      <c r="AS910" t="s">
        <v>1552</v>
      </c>
      <c r="AT910" s="23">
        <v>80111600</v>
      </c>
      <c r="AU910" s="41" t="s">
        <v>6297</v>
      </c>
      <c r="AV910" s="23" t="s">
        <v>113</v>
      </c>
      <c r="AW910" s="20" t="s">
        <v>114</v>
      </c>
      <c r="AX910" s="53">
        <v>45356</v>
      </c>
      <c r="AY910" s="23" t="s">
        <v>144</v>
      </c>
      <c r="AZ910" s="53">
        <v>45356</v>
      </c>
      <c r="BA910" s="26">
        <v>45358</v>
      </c>
      <c r="BB910" s="62">
        <v>45571</v>
      </c>
      <c r="BC910" s="35">
        <f>+Tabla3[[#This Row],[FECHA TERMINACION
(INICIAL)]]-Tabla3[[#This Row],[FECHA INICIO]]</f>
        <v>213</v>
      </c>
      <c r="BD910" s="65">
        <f>+Tabla3[[#This Row],[PLAZO DE EJECUCIÓN EN DÍAS (INICIAL)]]/30</f>
        <v>7.1</v>
      </c>
      <c r="BE910" t="s">
        <v>6298</v>
      </c>
      <c r="BF910" s="29">
        <f>+[1]BD_2!E919</f>
        <v>0</v>
      </c>
      <c r="BG910" s="29">
        <f>[1]BD_2!BA919</f>
        <v>11100000</v>
      </c>
      <c r="BH910" s="23">
        <f>[1]BD_2!CF919</f>
        <v>75</v>
      </c>
      <c r="BI910" s="23">
        <f>+COUNTIF(Tabla3[[#This Row],[VALOR REDUCIDO]:[TOTAL TIEMPO PRORROGADO EN DÍAS
]],"&lt;&gt;0")</f>
        <v>2</v>
      </c>
      <c r="BJ910" s="23" t="str">
        <f>+[1]BD_2!CG919</f>
        <v>2 NO</v>
      </c>
      <c r="BK910" s="26" t="str">
        <f>[1]BD_2!CL919</f>
        <v>2 NO</v>
      </c>
      <c r="BL910" s="23" t="s">
        <v>98</v>
      </c>
      <c r="BM910">
        <f t="shared" ref="BM910:BM974" si="74">$BO910-$BN910</f>
        <v>288</v>
      </c>
      <c r="BN910" s="36">
        <f t="shared" ref="BN910:BN974" si="75">$BA910</f>
        <v>45358</v>
      </c>
      <c r="BO910" s="36">
        <f t="shared" ref="BO910:BO974" si="76">$BB910+$BH910</f>
        <v>45646</v>
      </c>
      <c r="BP910" s="37" t="e">
        <f>IF(((#REF!-$BN910)/($BO910-$BN910))&gt;=100%,100%,((#REF!-$BN910)/($BO910-$BN910)))</f>
        <v>#REF!</v>
      </c>
      <c r="BQ910" s="29">
        <f t="shared" si="72"/>
        <v>42600000</v>
      </c>
      <c r="BR910" s="23" t="e">
        <f>+IF(BK910="1 SI","FINALIZADO",IF($BO910&lt;=#REF!,"FINALIZADO","EJECUCIÓN"))</f>
        <v>#REF!</v>
      </c>
      <c r="BS910" s="23">
        <v>42600000</v>
      </c>
      <c r="BT910" s="23">
        <f>+Tabla3[[#This Row],[VALOR TOTAL DE CONTRATO (ANTES DE LIQUIDACIÓN - LIBERACIÓN DE SALDOS)]]-Tabla3[[#This Row],[RECURSO TOTALES DESEMBOLSADOS]]</f>
        <v>0</v>
      </c>
      <c r="BU910" s="66"/>
      <c r="BW910" s="23" t="s">
        <v>98</v>
      </c>
      <c r="BX910" s="23" t="str">
        <f t="shared" si="73"/>
        <v>marzo</v>
      </c>
      <c r="BY910" s="23" t="s">
        <v>113</v>
      </c>
      <c r="BZ910" s="23" t="s">
        <v>113</v>
      </c>
      <c r="CA910" s="23" t="s">
        <v>113</v>
      </c>
      <c r="CB910" t="s">
        <v>117</v>
      </c>
      <c r="CC910" t="s">
        <v>118</v>
      </c>
    </row>
    <row r="911" spans="1:81" x14ac:dyDescent="0.25">
      <c r="A911" s="23">
        <v>2024</v>
      </c>
      <c r="B911" s="25">
        <v>869</v>
      </c>
      <c r="C911" s="23" t="s">
        <v>87</v>
      </c>
      <c r="D911" t="s">
        <v>88</v>
      </c>
      <c r="E911" t="s">
        <v>89</v>
      </c>
      <c r="F911" t="s">
        <v>90</v>
      </c>
      <c r="G911" t="s">
        <v>91</v>
      </c>
      <c r="H911" s="23" t="s">
        <v>92</v>
      </c>
      <c r="I911" s="23" t="s">
        <v>119</v>
      </c>
      <c r="J911" t="s">
        <v>6299</v>
      </c>
      <c r="K911" s="23" t="s">
        <v>95</v>
      </c>
      <c r="L911" s="20" t="s">
        <v>1715</v>
      </c>
      <c r="M911" s="28" t="s">
        <v>6300</v>
      </c>
      <c r="N911" s="23"/>
      <c r="O911" s="23" t="s">
        <v>98</v>
      </c>
      <c r="P911" s="20" t="s">
        <v>1552</v>
      </c>
      <c r="Q911" s="20" t="s">
        <v>1552</v>
      </c>
      <c r="R911" t="s">
        <v>6301</v>
      </c>
      <c r="S911" t="s">
        <v>6302</v>
      </c>
      <c r="T911" t="s">
        <v>6303</v>
      </c>
      <c r="U911" s="29">
        <v>69600000</v>
      </c>
      <c r="V911" s="29">
        <v>69600000</v>
      </c>
      <c r="W911" s="60">
        <v>8700000</v>
      </c>
      <c r="X911" s="60">
        <v>0</v>
      </c>
      <c r="Y911" s="23" t="s">
        <v>104</v>
      </c>
      <c r="Z911" t="s">
        <v>98</v>
      </c>
      <c r="AA911" t="s">
        <v>105</v>
      </c>
      <c r="AB911" s="30">
        <f>+Tabla3[[#This Row],[VALOR DEL CONTRATO
(EN NUMEROS)]]-Tabla3[[#This Row],[VALOR RECURSOS (MADS/FONAM)]]</f>
        <v>0</v>
      </c>
      <c r="AC911" s="30"/>
      <c r="AD911" s="30"/>
      <c r="AE911" s="24">
        <v>7724</v>
      </c>
      <c r="AF911" s="61">
        <v>45295</v>
      </c>
      <c r="AG911">
        <v>187924</v>
      </c>
      <c r="AH911" s="53">
        <v>45383</v>
      </c>
      <c r="AI911" s="32" t="s">
        <v>106</v>
      </c>
      <c r="AJ911" t="s">
        <v>1556</v>
      </c>
      <c r="AK911" s="33"/>
      <c r="AL911" t="s">
        <v>98</v>
      </c>
      <c r="AM911" s="53">
        <v>45371</v>
      </c>
      <c r="AN911" s="23" t="s">
        <v>108</v>
      </c>
      <c r="AO911" s="23" t="s">
        <v>108</v>
      </c>
      <c r="AP911" t="s">
        <v>109</v>
      </c>
      <c r="AQ911" t="s">
        <v>1721</v>
      </c>
      <c r="AR911" t="s">
        <v>1722</v>
      </c>
      <c r="AS911" t="s">
        <v>1552</v>
      </c>
      <c r="AT911" s="23">
        <v>80111600</v>
      </c>
      <c r="AU911" s="20" t="s">
        <v>6304</v>
      </c>
      <c r="AV911" s="23" t="s">
        <v>113</v>
      </c>
      <c r="AW911" s="20" t="s">
        <v>114</v>
      </c>
      <c r="AX911" s="53">
        <v>45373</v>
      </c>
      <c r="AY911" s="23" t="s">
        <v>144</v>
      </c>
      <c r="AZ911" s="53">
        <v>45373</v>
      </c>
      <c r="BA911" s="26">
        <v>45383</v>
      </c>
      <c r="BB911" s="62">
        <v>45626</v>
      </c>
      <c r="BC911" s="35">
        <f>+Tabla3[[#This Row],[FECHA TERMINACION
(INICIAL)]]-Tabla3[[#This Row],[FECHA INICIO]]</f>
        <v>243</v>
      </c>
      <c r="BD911" s="65">
        <f>+Tabla3[[#This Row],[PLAZO DE EJECUCIÓN EN DÍAS (INICIAL)]]/30</f>
        <v>8.1</v>
      </c>
      <c r="BE911" t="s">
        <v>6305</v>
      </c>
      <c r="BF911" s="29">
        <f>+[1]BD_2!E920</f>
        <v>0</v>
      </c>
      <c r="BG911" s="29">
        <f>[1]BD_2!BA920</f>
        <v>0</v>
      </c>
      <c r="BH911" s="23">
        <f>[1]BD_2!CF920</f>
        <v>0</v>
      </c>
      <c r="BI911" s="23">
        <f>+COUNTIF(Tabla3[[#This Row],[VALOR REDUCIDO]:[TOTAL TIEMPO PRORROGADO EN DÍAS
]],"&lt;&gt;0")</f>
        <v>0</v>
      </c>
      <c r="BJ911" s="23" t="str">
        <f>+[1]BD_2!CG920</f>
        <v>2 NO</v>
      </c>
      <c r="BK911" s="26" t="str">
        <f>[1]BD_2!CL920</f>
        <v>2 NO</v>
      </c>
      <c r="BL911" s="23" t="s">
        <v>98</v>
      </c>
      <c r="BM911">
        <f t="shared" si="74"/>
        <v>243</v>
      </c>
      <c r="BN911" s="36">
        <f t="shared" si="75"/>
        <v>45383</v>
      </c>
      <c r="BO911" s="36">
        <f t="shared" si="76"/>
        <v>45626</v>
      </c>
      <c r="BP911" s="37" t="e">
        <f>IF(((#REF!-$BN911)/($BO911-$BN911))&gt;=100%,100%,((#REF!-$BN911)/($BO911-$BN911)))</f>
        <v>#REF!</v>
      </c>
      <c r="BQ911" s="29">
        <f t="shared" si="72"/>
        <v>69600000</v>
      </c>
      <c r="BR911" s="23" t="e">
        <f>+IF(BK911="1 SI","FINALIZADO",IF($BO911&lt;=#REF!,"FINALIZADO","EJECUCIÓN"))</f>
        <v>#REF!</v>
      </c>
      <c r="BS911" s="23">
        <v>69600000</v>
      </c>
      <c r="BT911" s="23">
        <f>+Tabla3[[#This Row],[VALOR TOTAL DE CONTRATO (ANTES DE LIQUIDACIÓN - LIBERACIÓN DE SALDOS)]]-Tabla3[[#This Row],[RECURSO TOTALES DESEMBOLSADOS]]</f>
        <v>0</v>
      </c>
      <c r="BU911" s="66"/>
      <c r="BW911" s="23" t="s">
        <v>98</v>
      </c>
      <c r="BX911" s="23" t="str">
        <f t="shared" si="73"/>
        <v>marzo</v>
      </c>
      <c r="BY911" s="23" t="s">
        <v>113</v>
      </c>
      <c r="BZ911" s="23" t="s">
        <v>113</v>
      </c>
      <c r="CA911" s="23" t="s">
        <v>113</v>
      </c>
      <c r="CB911" t="s">
        <v>117</v>
      </c>
      <c r="CC911" t="s">
        <v>118</v>
      </c>
    </row>
    <row r="912" spans="1:81" x14ac:dyDescent="0.25">
      <c r="A912" s="23">
        <v>2024</v>
      </c>
      <c r="B912" s="25">
        <v>870</v>
      </c>
      <c r="C912" s="23" t="s">
        <v>87</v>
      </c>
      <c r="D912" t="s">
        <v>88</v>
      </c>
      <c r="E912" t="s">
        <v>89</v>
      </c>
      <c r="F912" t="s">
        <v>90</v>
      </c>
      <c r="G912" t="s">
        <v>91</v>
      </c>
      <c r="H912" s="23" t="s">
        <v>92</v>
      </c>
      <c r="I912" s="23" t="s">
        <v>119</v>
      </c>
      <c r="J912" t="s">
        <v>6306</v>
      </c>
      <c r="K912" s="23" t="s">
        <v>95</v>
      </c>
      <c r="L912" s="20" t="s">
        <v>1585</v>
      </c>
      <c r="M912" s="28" t="s">
        <v>6307</v>
      </c>
      <c r="N912" s="23"/>
      <c r="O912" s="23" t="s">
        <v>98</v>
      </c>
      <c r="P912" s="20" t="s">
        <v>1931</v>
      </c>
      <c r="Q912" s="20" t="s">
        <v>1931</v>
      </c>
      <c r="R912" t="s">
        <v>6308</v>
      </c>
      <c r="S912" t="s">
        <v>6309</v>
      </c>
      <c r="T912" t="s">
        <v>6310</v>
      </c>
      <c r="U912" s="29">
        <v>61458333</v>
      </c>
      <c r="V912" s="29">
        <v>61458333</v>
      </c>
      <c r="W912" s="60">
        <v>6250000</v>
      </c>
      <c r="X912" s="60">
        <v>0</v>
      </c>
      <c r="Y912" s="23" t="s">
        <v>104</v>
      </c>
      <c r="Z912" t="s">
        <v>98</v>
      </c>
      <c r="AA912" t="s">
        <v>105</v>
      </c>
      <c r="AB912" s="30">
        <f>+Tabla3[[#This Row],[VALOR DEL CONTRATO
(EN NUMEROS)]]-Tabla3[[#This Row],[VALOR RECURSOS (MADS/FONAM)]]</f>
        <v>0</v>
      </c>
      <c r="AC912" s="30"/>
      <c r="AD912" s="30"/>
      <c r="AE912" s="24">
        <v>9824</v>
      </c>
      <c r="AF912" s="61">
        <v>45306</v>
      </c>
      <c r="AG912">
        <v>145924</v>
      </c>
      <c r="AH912" s="53">
        <v>45358</v>
      </c>
      <c r="AI912" s="32" t="s">
        <v>106</v>
      </c>
      <c r="AJ912" t="s">
        <v>2527</v>
      </c>
      <c r="AK912" s="33"/>
      <c r="AL912" t="s">
        <v>98</v>
      </c>
      <c r="AM912" s="53">
        <v>45356</v>
      </c>
      <c r="AN912" s="23" t="s">
        <v>108</v>
      </c>
      <c r="AO912" s="23" t="s">
        <v>108</v>
      </c>
      <c r="AP912" t="s">
        <v>109</v>
      </c>
      <c r="AQ912" t="s">
        <v>1580</v>
      </c>
      <c r="AR912" t="s">
        <v>1581</v>
      </c>
      <c r="AS912" t="s">
        <v>1581</v>
      </c>
      <c r="AT912" s="23">
        <v>80111600</v>
      </c>
      <c r="AU912" t="s">
        <v>6311</v>
      </c>
      <c r="AV912" s="23" t="s">
        <v>113</v>
      </c>
      <c r="AW912" s="20" t="s">
        <v>114</v>
      </c>
      <c r="AX912" s="53">
        <v>45356</v>
      </c>
      <c r="AY912" s="23" t="s">
        <v>115</v>
      </c>
      <c r="AZ912" s="53">
        <v>45356</v>
      </c>
      <c r="BA912" s="26">
        <v>45358</v>
      </c>
      <c r="BB912" s="62">
        <v>45656</v>
      </c>
      <c r="BC912" s="35">
        <f>+Tabla3[[#This Row],[FECHA TERMINACION
(INICIAL)]]-Tabla3[[#This Row],[FECHA INICIO]]</f>
        <v>298</v>
      </c>
      <c r="BD912" s="65">
        <f>+Tabla3[[#This Row],[PLAZO DE EJECUCIÓN EN DÍAS (INICIAL)]]/30</f>
        <v>9.9333333333333336</v>
      </c>
      <c r="BE912" t="s">
        <v>6312</v>
      </c>
      <c r="BF912" s="29">
        <f>+[1]BD_2!E921</f>
        <v>0</v>
      </c>
      <c r="BG912" s="29">
        <f>[1]BD_2!BA921</f>
        <v>0</v>
      </c>
      <c r="BH912" s="23">
        <f>[1]BD_2!CF921</f>
        <v>0</v>
      </c>
      <c r="BI912" s="23">
        <f>+COUNTIF(Tabla3[[#This Row],[VALOR REDUCIDO]:[TOTAL TIEMPO PRORROGADO EN DÍAS
]],"&lt;&gt;0")</f>
        <v>0</v>
      </c>
      <c r="BJ912" s="23" t="str">
        <f>+[1]BD_2!CG921</f>
        <v>2 NO</v>
      </c>
      <c r="BK912" s="26" t="str">
        <f>[1]BD_2!CL921</f>
        <v>2 NO</v>
      </c>
      <c r="BL912" s="23" t="s">
        <v>98</v>
      </c>
      <c r="BM912">
        <f t="shared" si="74"/>
        <v>298</v>
      </c>
      <c r="BN912" s="36">
        <f t="shared" si="75"/>
        <v>45358</v>
      </c>
      <c r="BO912" s="36">
        <f t="shared" si="76"/>
        <v>45656</v>
      </c>
      <c r="BP912" s="37" t="e">
        <f>IF(((#REF!-$BN912)/($BO912-$BN912))&gt;=100%,100%,((#REF!-$BN912)/($BO912-$BN912)))</f>
        <v>#REF!</v>
      </c>
      <c r="BQ912" s="29">
        <f t="shared" si="72"/>
        <v>61458333</v>
      </c>
      <c r="BR912" s="23" t="e">
        <f>+IF(BK912="1 SI","FINALIZADO",IF($BO912&lt;=#REF!,"FINALIZADO","EJECUCIÓN"))</f>
        <v>#REF!</v>
      </c>
      <c r="BS912" s="23">
        <v>61250000</v>
      </c>
      <c r="BT912" s="23">
        <f>+Tabla3[[#This Row],[VALOR TOTAL DE CONTRATO (ANTES DE LIQUIDACIÓN - LIBERACIÓN DE SALDOS)]]-Tabla3[[#This Row],[RECURSO TOTALES DESEMBOLSADOS]]</f>
        <v>208333</v>
      </c>
      <c r="BU912" s="66"/>
      <c r="BW912" s="23" t="s">
        <v>98</v>
      </c>
      <c r="BX912" s="23" t="str">
        <f t="shared" si="73"/>
        <v>marzo</v>
      </c>
      <c r="BY912" s="23" t="s">
        <v>113</v>
      </c>
      <c r="BZ912" s="23" t="s">
        <v>113</v>
      </c>
      <c r="CA912" s="23" t="s">
        <v>113</v>
      </c>
      <c r="CB912" t="s">
        <v>117</v>
      </c>
      <c r="CC912" t="s">
        <v>118</v>
      </c>
    </row>
    <row r="913" spans="1:81" x14ac:dyDescent="0.25">
      <c r="A913" s="23">
        <v>2024</v>
      </c>
      <c r="B913" s="25">
        <v>871</v>
      </c>
      <c r="C913" s="23" t="s">
        <v>87</v>
      </c>
      <c r="D913" t="s">
        <v>88</v>
      </c>
      <c r="E913" t="s">
        <v>89</v>
      </c>
      <c r="F913" t="s">
        <v>90</v>
      </c>
      <c r="G913" t="s">
        <v>91</v>
      </c>
      <c r="H913" s="23" t="s">
        <v>92</v>
      </c>
      <c r="I913" s="23" t="s">
        <v>119</v>
      </c>
      <c r="J913" t="s">
        <v>6313</v>
      </c>
      <c r="K913" s="23" t="s">
        <v>95</v>
      </c>
      <c r="L913" s="20" t="s">
        <v>2096</v>
      </c>
      <c r="M913" s="28" t="s">
        <v>6314</v>
      </c>
      <c r="N913" s="23"/>
      <c r="O913" s="23" t="s">
        <v>98</v>
      </c>
      <c r="P913" s="20" t="s">
        <v>693</v>
      </c>
      <c r="Q913" s="20" t="s">
        <v>693</v>
      </c>
      <c r="R913" t="s">
        <v>6315</v>
      </c>
      <c r="S913" t="s">
        <v>6316</v>
      </c>
      <c r="T913" t="s">
        <v>6317</v>
      </c>
      <c r="U913" s="29">
        <v>51133333</v>
      </c>
      <c r="V913" s="29">
        <v>51133333</v>
      </c>
      <c r="W913" s="60">
        <v>5200000</v>
      </c>
      <c r="X913" s="60">
        <v>0</v>
      </c>
      <c r="Y913" s="23" t="s">
        <v>104</v>
      </c>
      <c r="Z913" t="s">
        <v>98</v>
      </c>
      <c r="AA913" t="s">
        <v>105</v>
      </c>
      <c r="AB913" s="30">
        <f>+Tabla3[[#This Row],[VALOR DEL CONTRATO
(EN NUMEROS)]]-Tabla3[[#This Row],[VALOR RECURSOS (MADS/FONAM)]]</f>
        <v>0</v>
      </c>
      <c r="AC913" s="30"/>
      <c r="AD913" s="30"/>
      <c r="AE913" s="24">
        <v>3524</v>
      </c>
      <c r="AF913" s="61">
        <v>45294</v>
      </c>
      <c r="AG913">
        <v>141524</v>
      </c>
      <c r="AH913" s="53">
        <v>45357</v>
      </c>
      <c r="AI913" s="32" t="s">
        <v>106</v>
      </c>
      <c r="AJ913" t="s">
        <v>697</v>
      </c>
      <c r="AK913" s="33"/>
      <c r="AL913" t="s">
        <v>98</v>
      </c>
      <c r="AM913" s="53">
        <v>45356</v>
      </c>
      <c r="AN913" s="23" t="s">
        <v>108</v>
      </c>
      <c r="AO913" s="23" t="s">
        <v>108</v>
      </c>
      <c r="AP913" t="s">
        <v>109</v>
      </c>
      <c r="AQ913" t="s">
        <v>1684</v>
      </c>
      <c r="AR913" t="s">
        <v>1685</v>
      </c>
      <c r="AS913" t="s">
        <v>700</v>
      </c>
      <c r="AT913" s="23">
        <v>80111600</v>
      </c>
      <c r="AU913" t="s">
        <v>6318</v>
      </c>
      <c r="AV913" s="23" t="s">
        <v>113</v>
      </c>
      <c r="AW913" s="20" t="s">
        <v>114</v>
      </c>
      <c r="AX913" s="53">
        <v>45356</v>
      </c>
      <c r="AY913" s="23" t="s">
        <v>115</v>
      </c>
      <c r="AZ913" s="53">
        <v>45356</v>
      </c>
      <c r="BA913" s="26">
        <v>45357</v>
      </c>
      <c r="BB913" s="62">
        <v>45656</v>
      </c>
      <c r="BC913" s="35">
        <f>+Tabla3[[#This Row],[FECHA TERMINACION
(INICIAL)]]-Tabla3[[#This Row],[FECHA INICIO]]</f>
        <v>299</v>
      </c>
      <c r="BD913" s="65">
        <f>+Tabla3[[#This Row],[PLAZO DE EJECUCIÓN EN DÍAS (INICIAL)]]/30</f>
        <v>9.9666666666666668</v>
      </c>
      <c r="BE913" t="s">
        <v>6319</v>
      </c>
      <c r="BF913" s="29">
        <f>+[1]BD_2!E922</f>
        <v>0</v>
      </c>
      <c r="BG913" s="29">
        <f>[1]BD_2!BA922</f>
        <v>0</v>
      </c>
      <c r="BH913" s="23">
        <f>[1]BD_2!CF922</f>
        <v>0</v>
      </c>
      <c r="BI913" s="23">
        <f>+COUNTIF(Tabla3[[#This Row],[VALOR REDUCIDO]:[TOTAL TIEMPO PRORROGADO EN DÍAS
]],"&lt;&gt;0")</f>
        <v>0</v>
      </c>
      <c r="BJ913" s="23" t="str">
        <f>+[1]BD_2!CG922</f>
        <v>2 NO</v>
      </c>
      <c r="BK913" s="26" t="str">
        <f>[1]BD_2!CL922</f>
        <v>2 NO</v>
      </c>
      <c r="BL913" s="23" t="s">
        <v>98</v>
      </c>
      <c r="BM913">
        <f t="shared" si="74"/>
        <v>299</v>
      </c>
      <c r="BN913" s="36">
        <f t="shared" si="75"/>
        <v>45357</v>
      </c>
      <c r="BO913" s="36">
        <f t="shared" si="76"/>
        <v>45656</v>
      </c>
      <c r="BP913" s="37" t="e">
        <f>IF(((#REF!-$BN913)/($BO913-$BN913))&gt;=100%,100%,((#REF!-$BN913)/($BO913-$BN913)))</f>
        <v>#REF!</v>
      </c>
      <c r="BQ913" s="29">
        <f t="shared" si="72"/>
        <v>51133333</v>
      </c>
      <c r="BR913" s="23" t="e">
        <f>+IF(BK913="1 SI","FINALIZADO",IF($BO913&lt;=#REF!,"FINALIZADO","EJECUCIÓN"))</f>
        <v>#REF!</v>
      </c>
      <c r="BS913" s="23">
        <v>51133333</v>
      </c>
      <c r="BT913" s="23">
        <f>+Tabla3[[#This Row],[VALOR TOTAL DE CONTRATO (ANTES DE LIQUIDACIÓN - LIBERACIÓN DE SALDOS)]]-Tabla3[[#This Row],[RECURSO TOTALES DESEMBOLSADOS]]</f>
        <v>0</v>
      </c>
      <c r="BU913" s="66"/>
      <c r="BW913" s="23" t="s">
        <v>98</v>
      </c>
      <c r="BX913" s="23" t="str">
        <f t="shared" si="73"/>
        <v>marzo</v>
      </c>
      <c r="BY913" s="23" t="s">
        <v>113</v>
      </c>
      <c r="BZ913" s="23" t="s">
        <v>113</v>
      </c>
      <c r="CA913" s="23" t="s">
        <v>113</v>
      </c>
      <c r="CB913" t="s">
        <v>117</v>
      </c>
      <c r="CC913" t="s">
        <v>118</v>
      </c>
    </row>
    <row r="914" spans="1:81" x14ac:dyDescent="0.25">
      <c r="A914" s="23">
        <v>2024</v>
      </c>
      <c r="B914" s="25">
        <v>872</v>
      </c>
      <c r="C914" s="23" t="s">
        <v>87</v>
      </c>
      <c r="D914" t="s">
        <v>88</v>
      </c>
      <c r="E914" t="s">
        <v>89</v>
      </c>
      <c r="F914" t="s">
        <v>90</v>
      </c>
      <c r="G914" t="s">
        <v>91</v>
      </c>
      <c r="H914" s="23" t="s">
        <v>92</v>
      </c>
      <c r="I914" s="23" t="s">
        <v>119</v>
      </c>
      <c r="J914" t="s">
        <v>6320</v>
      </c>
      <c r="K914" s="23" t="s">
        <v>95</v>
      </c>
      <c r="L914" s="20" t="s">
        <v>2001</v>
      </c>
      <c r="M914" s="28" t="s">
        <v>6321</v>
      </c>
      <c r="N914" s="23"/>
      <c r="O914" s="23" t="s">
        <v>98</v>
      </c>
      <c r="P914" s="20" t="s">
        <v>1552</v>
      </c>
      <c r="Q914" s="20" t="s">
        <v>1552</v>
      </c>
      <c r="R914" t="s">
        <v>6322</v>
      </c>
      <c r="S914" t="s">
        <v>6323</v>
      </c>
      <c r="T914" t="s">
        <v>6324</v>
      </c>
      <c r="U914" s="29">
        <v>72000000</v>
      </c>
      <c r="V914" s="29">
        <v>72000000</v>
      </c>
      <c r="W914" s="60">
        <v>9000000</v>
      </c>
      <c r="X914" s="60">
        <v>0</v>
      </c>
      <c r="Y914" s="23" t="s">
        <v>104</v>
      </c>
      <c r="Z914" t="s">
        <v>98</v>
      </c>
      <c r="AA914" t="s">
        <v>105</v>
      </c>
      <c r="AB914" s="30">
        <f>+Tabla3[[#This Row],[VALOR DEL CONTRATO
(EN NUMEROS)]]-Tabla3[[#This Row],[VALOR RECURSOS (MADS/FONAM)]]</f>
        <v>0</v>
      </c>
      <c r="AC914" s="30"/>
      <c r="AD914" s="30"/>
      <c r="AE914" s="24">
        <v>7724</v>
      </c>
      <c r="AF914" s="61">
        <v>45295</v>
      </c>
      <c r="AG914">
        <v>151624</v>
      </c>
      <c r="AH914" s="53">
        <v>45363</v>
      </c>
      <c r="AI914" s="32" t="s">
        <v>106</v>
      </c>
      <c r="AJ914" t="s">
        <v>1720</v>
      </c>
      <c r="AK914" s="33"/>
      <c r="AL914" t="s">
        <v>98</v>
      </c>
      <c r="AM914" s="53">
        <v>45359</v>
      </c>
      <c r="AN914" s="23" t="s">
        <v>108</v>
      </c>
      <c r="AO914" s="23" t="s">
        <v>108</v>
      </c>
      <c r="AP914" t="s">
        <v>109</v>
      </c>
      <c r="AQ914" t="s">
        <v>2616</v>
      </c>
      <c r="AR914" t="s">
        <v>2617</v>
      </c>
      <c r="AS914" t="s">
        <v>1552</v>
      </c>
      <c r="AT914" s="23">
        <v>80111600</v>
      </c>
      <c r="AU914" t="s">
        <v>6325</v>
      </c>
      <c r="AV914" s="23" t="s">
        <v>113</v>
      </c>
      <c r="AW914" s="20" t="s">
        <v>114</v>
      </c>
      <c r="AX914" s="53">
        <v>45362</v>
      </c>
      <c r="AY914" s="23" t="s">
        <v>144</v>
      </c>
      <c r="AZ914" s="53">
        <v>45362</v>
      </c>
      <c r="BA914" s="26">
        <v>45363</v>
      </c>
      <c r="BB914" s="62">
        <v>45607</v>
      </c>
      <c r="BC914" s="35">
        <f>+Tabla3[[#This Row],[FECHA TERMINACION
(INICIAL)]]-Tabla3[[#This Row],[FECHA INICIO]]</f>
        <v>244</v>
      </c>
      <c r="BD914" s="65">
        <f>+Tabla3[[#This Row],[PLAZO DE EJECUCIÓN EN DÍAS (INICIAL)]]/30</f>
        <v>8.1333333333333329</v>
      </c>
      <c r="BE914" t="s">
        <v>6326</v>
      </c>
      <c r="BF914" s="29">
        <f>+[1]BD_2!E923</f>
        <v>0</v>
      </c>
      <c r="BG914" s="29">
        <f>[1]BD_2!BA923</f>
        <v>11100000</v>
      </c>
      <c r="BH914" s="23">
        <f>[1]BD_2!CF923</f>
        <v>37</v>
      </c>
      <c r="BI914" s="23">
        <f>+COUNTIF(Tabla3[[#This Row],[VALOR REDUCIDO]:[TOTAL TIEMPO PRORROGADO EN DÍAS
]],"&lt;&gt;0")</f>
        <v>2</v>
      </c>
      <c r="BJ914" s="23" t="str">
        <f>+[1]BD_2!CG923</f>
        <v>2 NO</v>
      </c>
      <c r="BK914" s="26" t="str">
        <f>[1]BD_2!CL923</f>
        <v>2 NO</v>
      </c>
      <c r="BL914" s="23" t="s">
        <v>98</v>
      </c>
      <c r="BM914">
        <f t="shared" si="74"/>
        <v>281</v>
      </c>
      <c r="BN914" s="36">
        <f t="shared" si="75"/>
        <v>45363</v>
      </c>
      <c r="BO914" s="36">
        <f t="shared" si="76"/>
        <v>45644</v>
      </c>
      <c r="BP914" s="37" t="e">
        <f>IF(((#REF!-$BN914)/($BO914-$BN914))&gt;=100%,100%,((#REF!-$BN914)/($BO914-$BN914)))</f>
        <v>#REF!</v>
      </c>
      <c r="BQ914" s="29">
        <f t="shared" si="72"/>
        <v>83100000</v>
      </c>
      <c r="BR914" s="23" t="e">
        <f>+IF(BK914="1 SI","FINALIZADO",IF($BO914&lt;=#REF!,"FINALIZADO","EJECUCIÓN"))</f>
        <v>#REF!</v>
      </c>
      <c r="BS914" s="23">
        <v>77700000</v>
      </c>
      <c r="BT914" s="23">
        <f>+Tabla3[[#This Row],[VALOR TOTAL DE CONTRATO (ANTES DE LIQUIDACIÓN - LIBERACIÓN DE SALDOS)]]-Tabla3[[#This Row],[RECURSO TOTALES DESEMBOLSADOS]]</f>
        <v>5400000</v>
      </c>
      <c r="BU914" s="66"/>
      <c r="BW914" s="23" t="s">
        <v>98</v>
      </c>
      <c r="BX914" s="23" t="str">
        <f t="shared" si="73"/>
        <v>marzo</v>
      </c>
      <c r="BY914" s="23" t="s">
        <v>113</v>
      </c>
      <c r="BZ914" s="23" t="s">
        <v>113</v>
      </c>
      <c r="CA914" s="23" t="s">
        <v>113</v>
      </c>
      <c r="CB914" t="s">
        <v>117</v>
      </c>
      <c r="CC914" t="s">
        <v>118</v>
      </c>
    </row>
    <row r="915" spans="1:81" x14ac:dyDescent="0.25">
      <c r="A915" s="23">
        <v>2024</v>
      </c>
      <c r="B915" s="25">
        <v>873</v>
      </c>
      <c r="C915" s="23" t="s">
        <v>87</v>
      </c>
      <c r="D915" t="s">
        <v>88</v>
      </c>
      <c r="E915" t="s">
        <v>89</v>
      </c>
      <c r="F915" t="s">
        <v>90</v>
      </c>
      <c r="G915" t="s">
        <v>91</v>
      </c>
      <c r="H915" s="23" t="s">
        <v>92</v>
      </c>
      <c r="I915" s="23" t="s">
        <v>119</v>
      </c>
      <c r="J915" t="s">
        <v>6327</v>
      </c>
      <c r="K915" s="23" t="s">
        <v>95</v>
      </c>
      <c r="L915" s="20" t="s">
        <v>138</v>
      </c>
      <c r="M915" s="28" t="s">
        <v>6328</v>
      </c>
      <c r="N915" s="23"/>
      <c r="O915" s="23" t="s">
        <v>98</v>
      </c>
      <c r="P915" s="20" t="s">
        <v>1263</v>
      </c>
      <c r="Q915" s="20" t="s">
        <v>100</v>
      </c>
      <c r="R915" t="s">
        <v>6329</v>
      </c>
      <c r="S915" t="s">
        <v>6330</v>
      </c>
      <c r="T915" t="s">
        <v>6331</v>
      </c>
      <c r="U915" s="29">
        <v>33000000</v>
      </c>
      <c r="V915" s="29">
        <v>33000000</v>
      </c>
      <c r="W915" s="60">
        <v>5500000</v>
      </c>
      <c r="X915" s="60">
        <v>0</v>
      </c>
      <c r="Y915" s="23" t="s">
        <v>104</v>
      </c>
      <c r="Z915" t="s">
        <v>98</v>
      </c>
      <c r="AA915" t="s">
        <v>105</v>
      </c>
      <c r="AB915" s="30">
        <f>+Tabla3[[#This Row],[VALOR DEL CONTRATO
(EN NUMEROS)]]-Tabla3[[#This Row],[VALOR RECURSOS (MADS/FONAM)]]</f>
        <v>0</v>
      </c>
      <c r="AC915" s="30"/>
      <c r="AD915" s="30"/>
      <c r="AE915" s="24">
        <v>2724</v>
      </c>
      <c r="AF915" s="61">
        <v>45294</v>
      </c>
      <c r="AG915">
        <v>165224</v>
      </c>
      <c r="AH915" s="53">
        <v>45366</v>
      </c>
      <c r="AI915" s="32" t="s">
        <v>106</v>
      </c>
      <c r="AJ915" t="s">
        <v>656</v>
      </c>
      <c r="AK915" s="33"/>
      <c r="AL915" t="s">
        <v>98</v>
      </c>
      <c r="AM915" s="53">
        <v>45365</v>
      </c>
      <c r="AN915" s="23" t="s">
        <v>108</v>
      </c>
      <c r="AO915" s="23" t="s">
        <v>108</v>
      </c>
      <c r="AP915" t="s">
        <v>109</v>
      </c>
      <c r="AQ915" t="s">
        <v>657</v>
      </c>
      <c r="AR915" t="s">
        <v>658</v>
      </c>
      <c r="AS915" t="s">
        <v>100</v>
      </c>
      <c r="AT915" s="23">
        <v>80111600</v>
      </c>
      <c r="AU915" t="s">
        <v>6332</v>
      </c>
      <c r="AV915" s="23" t="s">
        <v>113</v>
      </c>
      <c r="AW915" s="20" t="s">
        <v>114</v>
      </c>
      <c r="AX915" s="53">
        <v>45365</v>
      </c>
      <c r="AY915" s="23" t="s">
        <v>115</v>
      </c>
      <c r="AZ915" s="53">
        <v>45365</v>
      </c>
      <c r="BA915" s="26">
        <v>45366</v>
      </c>
      <c r="BB915" s="62">
        <v>45549</v>
      </c>
      <c r="BC915" s="35">
        <f>+Tabla3[[#This Row],[FECHA TERMINACION
(INICIAL)]]-Tabla3[[#This Row],[FECHA INICIO]]</f>
        <v>183</v>
      </c>
      <c r="BD915" s="65">
        <f>+Tabla3[[#This Row],[PLAZO DE EJECUCIÓN EN DÍAS (INICIAL)]]/30</f>
        <v>6.1</v>
      </c>
      <c r="BE915" t="s">
        <v>6333</v>
      </c>
      <c r="BF915" s="29">
        <f>+[1]BD_2!E924</f>
        <v>0</v>
      </c>
      <c r="BG915" s="29">
        <f>[1]BD_2!BA924</f>
        <v>0</v>
      </c>
      <c r="BH915" s="23">
        <f>[1]BD_2!CF924</f>
        <v>0</v>
      </c>
      <c r="BI915" s="23">
        <f>+COUNTIF(Tabla3[[#This Row],[VALOR REDUCIDO]:[TOTAL TIEMPO PRORROGADO EN DÍAS
]],"&lt;&gt;0")</f>
        <v>0</v>
      </c>
      <c r="BJ915" s="23" t="str">
        <f>+[1]BD_2!CG924</f>
        <v>2 NO</v>
      </c>
      <c r="BK915" s="26" t="str">
        <f>[1]BD_2!CL924</f>
        <v>1 SI</v>
      </c>
      <c r="BL915" s="23" t="s">
        <v>98</v>
      </c>
      <c r="BM915">
        <f t="shared" si="74"/>
        <v>183</v>
      </c>
      <c r="BN915" s="36">
        <f t="shared" si="75"/>
        <v>45366</v>
      </c>
      <c r="BO915" s="36">
        <f t="shared" si="76"/>
        <v>45549</v>
      </c>
      <c r="BP915" s="37" t="e">
        <f>IF(((#REF!-$BN915)/($BO915-$BN915))&gt;=100%,100%,((#REF!-$BN915)/($BO915-$BN915)))</f>
        <v>#REF!</v>
      </c>
      <c r="BQ915" s="29">
        <f t="shared" si="72"/>
        <v>33000000</v>
      </c>
      <c r="BR915" s="23" t="str">
        <f>+IF(BK915="1 SI","FINALIZADO",IF($BO915&lt;=#REF!,"FINALIZADO","EJECUCIÓN"))</f>
        <v>FINALIZADO</v>
      </c>
      <c r="BS915" s="23">
        <v>23833333</v>
      </c>
      <c r="BT915" s="23">
        <f>+Tabla3[[#This Row],[VALOR TOTAL DE CONTRATO (ANTES DE LIQUIDACIÓN - LIBERACIÓN DE SALDOS)]]-Tabla3[[#This Row],[RECURSO TOTALES DESEMBOLSADOS]]</f>
        <v>9166667</v>
      </c>
      <c r="BU915" s="66"/>
      <c r="BW915" s="23" t="s">
        <v>98</v>
      </c>
      <c r="BX915" s="23" t="str">
        <f t="shared" si="73"/>
        <v>marzo</v>
      </c>
      <c r="BY915" s="23" t="s">
        <v>113</v>
      </c>
      <c r="BZ915" s="23" t="s">
        <v>113</v>
      </c>
      <c r="CA915" s="23" t="s">
        <v>113</v>
      </c>
      <c r="CB915" t="s">
        <v>117</v>
      </c>
      <c r="CC915" t="s">
        <v>118</v>
      </c>
    </row>
    <row r="916" spans="1:81" x14ac:dyDescent="0.25">
      <c r="A916" s="23">
        <v>2024</v>
      </c>
      <c r="B916" s="25">
        <v>874</v>
      </c>
      <c r="C916" s="23" t="s">
        <v>87</v>
      </c>
      <c r="D916" t="s">
        <v>88</v>
      </c>
      <c r="E916" t="s">
        <v>89</v>
      </c>
      <c r="F916" t="s">
        <v>90</v>
      </c>
      <c r="G916" t="s">
        <v>91</v>
      </c>
      <c r="H916" s="23" t="s">
        <v>92</v>
      </c>
      <c r="I916" s="23" t="s">
        <v>119</v>
      </c>
      <c r="J916" t="s">
        <v>6334</v>
      </c>
      <c r="K916" s="23" t="s">
        <v>95</v>
      </c>
      <c r="L916" s="20" t="s">
        <v>1715</v>
      </c>
      <c r="M916" s="28" t="s">
        <v>6335</v>
      </c>
      <c r="N916" s="23"/>
      <c r="O916" s="23" t="s">
        <v>98</v>
      </c>
      <c r="P916" s="20" t="s">
        <v>1552</v>
      </c>
      <c r="Q916" s="20" t="s">
        <v>1552</v>
      </c>
      <c r="R916" t="s">
        <v>6336</v>
      </c>
      <c r="S916" t="s">
        <v>6337</v>
      </c>
      <c r="T916" t="s">
        <v>6338</v>
      </c>
      <c r="U916" s="29">
        <v>72000000</v>
      </c>
      <c r="V916" s="29">
        <v>72000000</v>
      </c>
      <c r="W916" s="60">
        <v>9000000</v>
      </c>
      <c r="X916" s="60">
        <v>0</v>
      </c>
      <c r="Y916" s="23" t="s">
        <v>104</v>
      </c>
      <c r="Z916" t="s">
        <v>98</v>
      </c>
      <c r="AA916" t="s">
        <v>105</v>
      </c>
      <c r="AB916" s="30">
        <f>+Tabla3[[#This Row],[VALOR DEL CONTRATO
(EN NUMEROS)]]-Tabla3[[#This Row],[VALOR RECURSOS (MADS/FONAM)]]</f>
        <v>0</v>
      </c>
      <c r="AC916" s="30"/>
      <c r="AD916" s="30"/>
      <c r="AE916" s="24">
        <v>7724</v>
      </c>
      <c r="AF916" s="61">
        <v>45295</v>
      </c>
      <c r="AG916">
        <v>146924</v>
      </c>
      <c r="AH916" s="53">
        <v>45358</v>
      </c>
      <c r="AI916" s="32" t="s">
        <v>106</v>
      </c>
      <c r="AJ916" t="s">
        <v>1720</v>
      </c>
      <c r="AK916" s="33"/>
      <c r="AL916" t="s">
        <v>98</v>
      </c>
      <c r="AM916" s="53">
        <v>45356</v>
      </c>
      <c r="AN916" s="23" t="s">
        <v>108</v>
      </c>
      <c r="AO916" s="23" t="s">
        <v>108</v>
      </c>
      <c r="AP916" t="s">
        <v>109</v>
      </c>
      <c r="AQ916" t="s">
        <v>1721</v>
      </c>
      <c r="AR916" t="s">
        <v>1722</v>
      </c>
      <c r="AS916" t="s">
        <v>1552</v>
      </c>
      <c r="AT916" s="23">
        <v>80111600</v>
      </c>
      <c r="AU916" t="s">
        <v>6339</v>
      </c>
      <c r="AV916" s="23" t="s">
        <v>113</v>
      </c>
      <c r="AW916" s="20" t="s">
        <v>114</v>
      </c>
      <c r="AX916" s="53">
        <v>45357</v>
      </c>
      <c r="AY916" s="23" t="s">
        <v>144</v>
      </c>
      <c r="AZ916" s="53">
        <v>45357</v>
      </c>
      <c r="BA916" s="26">
        <v>45358</v>
      </c>
      <c r="BB916" s="62">
        <v>45602</v>
      </c>
      <c r="BC916" s="35">
        <f>+Tabla3[[#This Row],[FECHA TERMINACION
(INICIAL)]]-Tabla3[[#This Row],[FECHA INICIO]]</f>
        <v>244</v>
      </c>
      <c r="BD916" s="65">
        <f>+Tabla3[[#This Row],[PLAZO DE EJECUCIÓN EN DÍAS (INICIAL)]]/30</f>
        <v>8.1333333333333329</v>
      </c>
      <c r="BE916" t="s">
        <v>6326</v>
      </c>
      <c r="BF916" s="29">
        <f>+[1]BD_2!E925</f>
        <v>0</v>
      </c>
      <c r="BG916" s="29">
        <f>[1]BD_2!BA925</f>
        <v>13200000</v>
      </c>
      <c r="BH916" s="23">
        <f>[1]BD_2!CF925</f>
        <v>44</v>
      </c>
      <c r="BI916" s="23">
        <f>+COUNTIF(Tabla3[[#This Row],[VALOR REDUCIDO]:[TOTAL TIEMPO PRORROGADO EN DÍAS
]],"&lt;&gt;0")</f>
        <v>2</v>
      </c>
      <c r="BJ916" s="23" t="str">
        <f>+[1]BD_2!CG925</f>
        <v>2 NO</v>
      </c>
      <c r="BK916" s="26" t="str">
        <f>[1]BD_2!CL925</f>
        <v>2 NO</v>
      </c>
      <c r="BL916" s="23" t="s">
        <v>98</v>
      </c>
      <c r="BM916">
        <f t="shared" si="74"/>
        <v>288</v>
      </c>
      <c r="BN916" s="36">
        <f t="shared" si="75"/>
        <v>45358</v>
      </c>
      <c r="BO916" s="36">
        <f t="shared" si="76"/>
        <v>45646</v>
      </c>
      <c r="BP916" s="37" t="e">
        <f>IF(((#REF!-$BN916)/($BO916-$BN916))&gt;=100%,100%,((#REF!-$BN916)/($BO916-$BN916)))</f>
        <v>#REF!</v>
      </c>
      <c r="BQ916" s="29">
        <f t="shared" si="72"/>
        <v>85200000</v>
      </c>
      <c r="BR916" s="23" t="e">
        <f>+IF(BK916="1 SI","FINALIZADO",IF($BO916&lt;=#REF!,"FINALIZADO","EJECUCIÓN"))</f>
        <v>#REF!</v>
      </c>
      <c r="BS916" s="23">
        <v>85200000</v>
      </c>
      <c r="BT916" s="23">
        <f>+Tabla3[[#This Row],[VALOR TOTAL DE CONTRATO (ANTES DE LIQUIDACIÓN - LIBERACIÓN DE SALDOS)]]-Tabla3[[#This Row],[RECURSO TOTALES DESEMBOLSADOS]]</f>
        <v>0</v>
      </c>
      <c r="BU916" s="66"/>
      <c r="BW916" s="23" t="s">
        <v>98</v>
      </c>
      <c r="BX916" s="23" t="str">
        <f t="shared" si="73"/>
        <v>marzo</v>
      </c>
      <c r="BY916" s="23" t="s">
        <v>113</v>
      </c>
      <c r="BZ916" s="23" t="s">
        <v>113</v>
      </c>
      <c r="CA916" s="23" t="s">
        <v>113</v>
      </c>
      <c r="CB916" t="s">
        <v>117</v>
      </c>
      <c r="CC916" t="s">
        <v>118</v>
      </c>
    </row>
    <row r="917" spans="1:81" x14ac:dyDescent="0.25">
      <c r="A917" s="23">
        <v>2024</v>
      </c>
      <c r="B917" s="25">
        <v>875</v>
      </c>
      <c r="C917" s="23" t="s">
        <v>87</v>
      </c>
      <c r="D917" t="s">
        <v>88</v>
      </c>
      <c r="E917" t="s">
        <v>89</v>
      </c>
      <c r="F917" t="s">
        <v>90</v>
      </c>
      <c r="G917" t="s">
        <v>91</v>
      </c>
      <c r="H917" s="23" t="s">
        <v>92</v>
      </c>
      <c r="I917" s="23" t="s">
        <v>119</v>
      </c>
      <c r="J917" t="s">
        <v>6340</v>
      </c>
      <c r="K917" s="23" t="s">
        <v>95</v>
      </c>
      <c r="L917" s="20" t="s">
        <v>1197</v>
      </c>
      <c r="M917" s="28" t="s">
        <v>6341</v>
      </c>
      <c r="N917" s="23"/>
      <c r="O917" s="23" t="s">
        <v>98</v>
      </c>
      <c r="P917" s="20" t="s">
        <v>100</v>
      </c>
      <c r="Q917" s="20" t="s">
        <v>100</v>
      </c>
      <c r="R917" t="s">
        <v>6342</v>
      </c>
      <c r="S917" t="s">
        <v>6343</v>
      </c>
      <c r="T917" t="s">
        <v>6344</v>
      </c>
      <c r="U917" s="29">
        <v>88500000</v>
      </c>
      <c r="V917" s="29">
        <v>88500000</v>
      </c>
      <c r="W917" s="60">
        <v>9000000</v>
      </c>
      <c r="X917" s="60">
        <v>0</v>
      </c>
      <c r="Y917" s="23" t="s">
        <v>104</v>
      </c>
      <c r="Z917" t="s">
        <v>98</v>
      </c>
      <c r="AA917" t="s">
        <v>105</v>
      </c>
      <c r="AB917" s="30">
        <f>+Tabla3[[#This Row],[VALOR DEL CONTRATO
(EN NUMEROS)]]-Tabla3[[#This Row],[VALOR RECURSOS (MADS/FONAM)]]</f>
        <v>0</v>
      </c>
      <c r="AC917" s="30"/>
      <c r="AD917" s="30"/>
      <c r="AE917" s="24">
        <v>1724</v>
      </c>
      <c r="AF917" s="61">
        <v>45294</v>
      </c>
      <c r="AG917">
        <v>147424</v>
      </c>
      <c r="AH917" s="53">
        <v>45359</v>
      </c>
      <c r="AI917" s="32" t="s">
        <v>106</v>
      </c>
      <c r="AJ917" t="s">
        <v>107</v>
      </c>
      <c r="AK917" s="33"/>
      <c r="AL917" t="s">
        <v>98</v>
      </c>
      <c r="AM917" s="53">
        <v>45356</v>
      </c>
      <c r="AN917" s="23" t="s">
        <v>108</v>
      </c>
      <c r="AO917" s="23" t="s">
        <v>108</v>
      </c>
      <c r="AP917" t="s">
        <v>109</v>
      </c>
      <c r="AQ917" t="s">
        <v>174</v>
      </c>
      <c r="AR917" t="s">
        <v>175</v>
      </c>
      <c r="AS917" t="s">
        <v>100</v>
      </c>
      <c r="AT917" s="23">
        <v>80111600</v>
      </c>
      <c r="AU917" t="s">
        <v>6345</v>
      </c>
      <c r="AV917" s="23" t="s">
        <v>113</v>
      </c>
      <c r="AW917" s="20" t="s">
        <v>114</v>
      </c>
      <c r="AX917" s="53">
        <v>45358</v>
      </c>
      <c r="AY917" s="23" t="s">
        <v>115</v>
      </c>
      <c r="AZ917" s="53">
        <v>45358</v>
      </c>
      <c r="BA917" s="26">
        <v>45359</v>
      </c>
      <c r="BB917" s="62">
        <v>45656</v>
      </c>
      <c r="BC917" s="35">
        <f>+Tabla3[[#This Row],[FECHA TERMINACION
(INICIAL)]]-Tabla3[[#This Row],[FECHA INICIO]]</f>
        <v>297</v>
      </c>
      <c r="BD917" s="65">
        <f>+Tabla3[[#This Row],[PLAZO DE EJECUCIÓN EN DÍAS (INICIAL)]]/30</f>
        <v>9.9</v>
      </c>
      <c r="BE917" t="s">
        <v>6346</v>
      </c>
      <c r="BF917" s="29">
        <f>+[1]BD_2!E926</f>
        <v>600000</v>
      </c>
      <c r="BG917" s="29">
        <f>[1]BD_2!BA926</f>
        <v>0</v>
      </c>
      <c r="BH917" s="23">
        <f>[1]BD_2!CF926</f>
        <v>0</v>
      </c>
      <c r="BI917" s="23">
        <f>+COUNTIF(Tabla3[[#This Row],[VALOR REDUCIDO]:[TOTAL TIEMPO PRORROGADO EN DÍAS
]],"&lt;&gt;0")</f>
        <v>1</v>
      </c>
      <c r="BJ917" s="23" t="str">
        <f>+[1]BD_2!CG926</f>
        <v>2 NO</v>
      </c>
      <c r="BK917" s="26" t="str">
        <f>[1]BD_2!CL926</f>
        <v>1 SI</v>
      </c>
      <c r="BL917" s="23" t="s">
        <v>98</v>
      </c>
      <c r="BM917">
        <f t="shared" si="74"/>
        <v>297</v>
      </c>
      <c r="BN917" s="36">
        <f t="shared" si="75"/>
        <v>45359</v>
      </c>
      <c r="BO917" s="36">
        <f t="shared" si="76"/>
        <v>45656</v>
      </c>
      <c r="BP917" s="37" t="e">
        <f>IF(((#REF!-$BN917)/($BO917-$BN917))&gt;=100%,100%,((#REF!-$BN917)/($BO917-$BN917)))</f>
        <v>#REF!</v>
      </c>
      <c r="BQ917" s="29">
        <f t="shared" si="72"/>
        <v>87900000</v>
      </c>
      <c r="BR917" s="23" t="str">
        <f>+IF(BK917="1 SI","FINALIZADO",IF($BO917&lt;=#REF!,"FINALIZADO","EJECUCIÓN"))</f>
        <v>FINALIZADO</v>
      </c>
      <c r="BS917" s="23">
        <v>15900000</v>
      </c>
      <c r="BT917" s="23">
        <f>+Tabla3[[#This Row],[VALOR TOTAL DE CONTRATO (ANTES DE LIQUIDACIÓN - LIBERACIÓN DE SALDOS)]]-Tabla3[[#This Row],[RECURSO TOTALES DESEMBOLSADOS]]</f>
        <v>72000000</v>
      </c>
      <c r="BU917" s="66"/>
      <c r="BW917" s="23" t="s">
        <v>98</v>
      </c>
      <c r="BX917" s="23" t="str">
        <f t="shared" si="73"/>
        <v>marzo</v>
      </c>
      <c r="BY917" s="23" t="s">
        <v>113</v>
      </c>
      <c r="BZ917" s="23" t="s">
        <v>113</v>
      </c>
      <c r="CA917" s="23" t="s">
        <v>113</v>
      </c>
      <c r="CB917" t="s">
        <v>117</v>
      </c>
      <c r="CC917" t="s">
        <v>118</v>
      </c>
    </row>
    <row r="918" spans="1:81" x14ac:dyDescent="0.25">
      <c r="A918" s="23">
        <v>2024</v>
      </c>
      <c r="B918" s="25">
        <v>876</v>
      </c>
      <c r="C918" s="23" t="s">
        <v>87</v>
      </c>
      <c r="D918" t="s">
        <v>88</v>
      </c>
      <c r="E918" t="s">
        <v>89</v>
      </c>
      <c r="F918" t="s">
        <v>90</v>
      </c>
      <c r="G918" t="s">
        <v>91</v>
      </c>
      <c r="H918" s="23" t="s">
        <v>92</v>
      </c>
      <c r="I918" s="23" t="s">
        <v>119</v>
      </c>
      <c r="J918" t="s">
        <v>6347</v>
      </c>
      <c r="K918" s="23" t="s">
        <v>95</v>
      </c>
      <c r="L918" s="20" t="s">
        <v>138</v>
      </c>
      <c r="M918" s="28" t="s">
        <v>6348</v>
      </c>
      <c r="N918" s="23"/>
      <c r="O918" s="23" t="s">
        <v>98</v>
      </c>
      <c r="P918" s="20" t="s">
        <v>269</v>
      </c>
      <c r="Q918" s="20" t="s">
        <v>269</v>
      </c>
      <c r="R918" t="s">
        <v>6349</v>
      </c>
      <c r="S918" t="s">
        <v>6350</v>
      </c>
      <c r="T918" t="s">
        <v>6351</v>
      </c>
      <c r="U918" s="29">
        <v>61875000</v>
      </c>
      <c r="V918" s="29">
        <v>61875000</v>
      </c>
      <c r="W918" s="60">
        <v>6250000</v>
      </c>
      <c r="X918" s="60">
        <v>0</v>
      </c>
      <c r="Y918" s="23" t="s">
        <v>104</v>
      </c>
      <c r="Z918" t="s">
        <v>98</v>
      </c>
      <c r="AA918" t="s">
        <v>105</v>
      </c>
      <c r="AB918" s="30">
        <f>+Tabla3[[#This Row],[VALOR DEL CONTRATO
(EN NUMEROS)]]-Tabla3[[#This Row],[VALOR RECURSOS (MADS/FONAM)]]</f>
        <v>0</v>
      </c>
      <c r="AC918" s="30"/>
      <c r="AD918" s="30"/>
      <c r="AE918" s="24">
        <v>123</v>
      </c>
      <c r="AF918" s="61">
        <v>44960</v>
      </c>
      <c r="AG918">
        <v>2724</v>
      </c>
      <c r="AH918" s="53" t="s">
        <v>6352</v>
      </c>
      <c r="AI918" s="32" t="s">
        <v>5133</v>
      </c>
      <c r="AJ918" t="s">
        <v>5134</v>
      </c>
      <c r="AK918" s="33"/>
      <c r="AL918" t="s">
        <v>98</v>
      </c>
      <c r="AM918" s="53">
        <v>45352</v>
      </c>
      <c r="AN918" s="23" t="s">
        <v>108</v>
      </c>
      <c r="AO918" s="23" t="s">
        <v>108</v>
      </c>
      <c r="AP918" t="s">
        <v>109</v>
      </c>
      <c r="AQ918" t="s">
        <v>1047</v>
      </c>
      <c r="AR918" t="s">
        <v>1048</v>
      </c>
      <c r="AS918" t="s">
        <v>269</v>
      </c>
      <c r="AT918" s="23">
        <v>80111600</v>
      </c>
      <c r="AU918" t="s">
        <v>6353</v>
      </c>
      <c r="AV918" s="23" t="s">
        <v>113</v>
      </c>
      <c r="AW918" s="20" t="s">
        <v>114</v>
      </c>
      <c r="AX918" s="26">
        <v>45352</v>
      </c>
      <c r="AY918" s="20" t="s">
        <v>115</v>
      </c>
      <c r="AZ918" s="26">
        <v>45352</v>
      </c>
      <c r="BA918" s="26">
        <v>45355</v>
      </c>
      <c r="BB918" s="62">
        <v>45656</v>
      </c>
      <c r="BC918" s="35">
        <f>+Tabla3[[#This Row],[FECHA TERMINACION
(INICIAL)]]-Tabla3[[#This Row],[FECHA INICIO]]</f>
        <v>301</v>
      </c>
      <c r="BD918" s="65">
        <f>+Tabla3[[#This Row],[PLAZO DE EJECUCIÓN EN DÍAS (INICIAL)]]/30</f>
        <v>10.033333333333333</v>
      </c>
      <c r="BE918" t="s">
        <v>6354</v>
      </c>
      <c r="BF918" s="29">
        <f>+[1]BD_2!E927</f>
        <v>0</v>
      </c>
      <c r="BG918" s="29">
        <f>[1]BD_2!BA927</f>
        <v>0</v>
      </c>
      <c r="BH918" s="23">
        <f>[1]BD_2!CF927</f>
        <v>0</v>
      </c>
      <c r="BI918" s="23">
        <f>+COUNTIF(Tabla3[[#This Row],[VALOR REDUCIDO]:[TOTAL TIEMPO PRORROGADO EN DÍAS
]],"&lt;&gt;0")</f>
        <v>0</v>
      </c>
      <c r="BJ918" s="23" t="str">
        <f>+[1]BD_2!CG927</f>
        <v>2 NO</v>
      </c>
      <c r="BK918" s="26" t="str">
        <f>[1]BD_2!CL927</f>
        <v>1 SI</v>
      </c>
      <c r="BL918" s="23" t="s">
        <v>98</v>
      </c>
      <c r="BM918">
        <f t="shared" si="74"/>
        <v>301</v>
      </c>
      <c r="BN918" s="36">
        <f t="shared" si="75"/>
        <v>45355</v>
      </c>
      <c r="BO918" s="36">
        <f t="shared" si="76"/>
        <v>45656</v>
      </c>
      <c r="BP918" s="37" t="e">
        <f>IF(((#REF!-$BN918)/($BO918-$BN918))&gt;=100%,100%,((#REF!-$BN918)/($BO918-$BN918)))</f>
        <v>#REF!</v>
      </c>
      <c r="BQ918" s="29">
        <f t="shared" si="72"/>
        <v>61875000</v>
      </c>
      <c r="BR918" s="23" t="str">
        <f>+IF(BK918="1 SI","FINALIZADO",IF($BO918&lt;=#REF!,"FINALIZADO","EJECUCIÓN"))</f>
        <v>FINALIZADO</v>
      </c>
      <c r="BS918" s="23" t="e">
        <v>#N/A</v>
      </c>
      <c r="BT918" s="23" t="e">
        <f>+Tabla3[[#This Row],[VALOR TOTAL DE CONTRATO (ANTES DE LIQUIDACIÓN - LIBERACIÓN DE SALDOS)]]-Tabla3[[#This Row],[RECURSO TOTALES DESEMBOLSADOS]]</f>
        <v>#N/A</v>
      </c>
      <c r="BU918" s="66"/>
      <c r="BW918" s="23" t="s">
        <v>98</v>
      </c>
      <c r="BX918" s="23" t="str">
        <f t="shared" si="73"/>
        <v>marzo</v>
      </c>
      <c r="BY918" s="23" t="s">
        <v>113</v>
      </c>
      <c r="BZ918" s="23" t="s">
        <v>113</v>
      </c>
      <c r="CA918" s="23" t="s">
        <v>113</v>
      </c>
      <c r="CB918" t="s">
        <v>117</v>
      </c>
      <c r="CC918" t="s">
        <v>118</v>
      </c>
    </row>
    <row r="919" spans="1:81" x14ac:dyDescent="0.25">
      <c r="A919" s="23">
        <v>2024</v>
      </c>
      <c r="B919" s="25">
        <v>877</v>
      </c>
      <c r="C919" s="23" t="s">
        <v>87</v>
      </c>
      <c r="D919" t="s">
        <v>88</v>
      </c>
      <c r="E919" t="s">
        <v>89</v>
      </c>
      <c r="F919" t="s">
        <v>90</v>
      </c>
      <c r="G919" t="s">
        <v>91</v>
      </c>
      <c r="H919" s="23" t="s">
        <v>92</v>
      </c>
      <c r="I919" s="23" t="s">
        <v>119</v>
      </c>
      <c r="J919" t="s">
        <v>6355</v>
      </c>
      <c r="K919" s="23" t="s">
        <v>95</v>
      </c>
      <c r="L919" s="20" t="s">
        <v>451</v>
      </c>
      <c r="M919" s="28" t="s">
        <v>6356</v>
      </c>
      <c r="N919" s="23"/>
      <c r="O919" s="23" t="s">
        <v>98</v>
      </c>
      <c r="P919" s="20" t="s">
        <v>705</v>
      </c>
      <c r="Q919" s="20" t="s">
        <v>100</v>
      </c>
      <c r="R919" t="s">
        <v>6357</v>
      </c>
      <c r="S919" t="s">
        <v>6358</v>
      </c>
      <c r="T919" t="s">
        <v>6359</v>
      </c>
      <c r="U919" s="29">
        <v>44852783</v>
      </c>
      <c r="V919" s="29">
        <v>44852783</v>
      </c>
      <c r="W919" s="60">
        <v>4561300</v>
      </c>
      <c r="X919" s="60">
        <v>0</v>
      </c>
      <c r="Y919" s="23" t="s">
        <v>104</v>
      </c>
      <c r="Z919" t="s">
        <v>98</v>
      </c>
      <c r="AA919" t="s">
        <v>105</v>
      </c>
      <c r="AB919" s="30">
        <f>+Tabla3[[#This Row],[VALOR DEL CONTRATO
(EN NUMEROS)]]-Tabla3[[#This Row],[VALOR RECURSOS (MADS/FONAM)]]</f>
        <v>0</v>
      </c>
      <c r="AC919" s="30"/>
      <c r="AD919" s="30"/>
      <c r="AE919" s="24">
        <v>4124</v>
      </c>
      <c r="AF919" s="61">
        <v>45294</v>
      </c>
      <c r="AG919">
        <v>141724</v>
      </c>
      <c r="AH919" s="53">
        <v>45357</v>
      </c>
      <c r="AI919" s="32" t="s">
        <v>106</v>
      </c>
      <c r="AJ919" t="s">
        <v>107</v>
      </c>
      <c r="AK919" s="33"/>
      <c r="AL919" t="s">
        <v>98</v>
      </c>
      <c r="AM919" s="53">
        <v>45356</v>
      </c>
      <c r="AN919" s="23" t="s">
        <v>108</v>
      </c>
      <c r="AO919" s="23" t="s">
        <v>108</v>
      </c>
      <c r="AP919" t="s">
        <v>109</v>
      </c>
      <c r="AQ919" t="s">
        <v>566</v>
      </c>
      <c r="AR919" t="s">
        <v>709</v>
      </c>
      <c r="AS919" t="s">
        <v>100</v>
      </c>
      <c r="AT919" s="23">
        <v>80111600</v>
      </c>
      <c r="AU919" t="s">
        <v>6360</v>
      </c>
      <c r="AV919" s="23" t="s">
        <v>98</v>
      </c>
      <c r="AW919" s="20" t="s">
        <v>476</v>
      </c>
      <c r="AX919" s="53" t="s">
        <v>105</v>
      </c>
      <c r="AY919" s="23" t="s">
        <v>477</v>
      </c>
      <c r="AZ919" s="53">
        <v>45357</v>
      </c>
      <c r="BA919" s="26">
        <v>45357</v>
      </c>
      <c r="BB919" s="62">
        <v>45656</v>
      </c>
      <c r="BC919" s="35">
        <f>+Tabla3[[#This Row],[FECHA TERMINACION
(INICIAL)]]-Tabla3[[#This Row],[FECHA INICIO]]</f>
        <v>299</v>
      </c>
      <c r="BD919" s="65">
        <f>+Tabla3[[#This Row],[PLAZO DE EJECUCIÓN EN DÍAS (INICIAL)]]/30</f>
        <v>9.9666666666666668</v>
      </c>
      <c r="BE919" t="s">
        <v>6361</v>
      </c>
      <c r="BF919" s="29">
        <f>+[1]BD_2!E928</f>
        <v>0</v>
      </c>
      <c r="BG919" s="29">
        <f>[1]BD_2!BA928</f>
        <v>0</v>
      </c>
      <c r="BH919" s="23">
        <f>[1]BD_2!CF928</f>
        <v>0</v>
      </c>
      <c r="BI919" s="23">
        <f>+COUNTIF(Tabla3[[#This Row],[VALOR REDUCIDO]:[TOTAL TIEMPO PRORROGADO EN DÍAS
]],"&lt;&gt;0")</f>
        <v>0</v>
      </c>
      <c r="BJ919" s="23" t="str">
        <f>+[1]BD_2!CG928</f>
        <v>2 NO</v>
      </c>
      <c r="BK919" s="26" t="str">
        <f>[1]BD_2!CL928</f>
        <v>2 NO</v>
      </c>
      <c r="BL919" s="23" t="s">
        <v>98</v>
      </c>
      <c r="BM919">
        <f t="shared" si="74"/>
        <v>299</v>
      </c>
      <c r="BN919" s="36">
        <f t="shared" si="75"/>
        <v>45357</v>
      </c>
      <c r="BO919" s="36">
        <f t="shared" si="76"/>
        <v>45656</v>
      </c>
      <c r="BP919" s="37" t="e">
        <f>IF(((#REF!-$BN919)/($BO919-$BN919))&gt;=100%,100%,((#REF!-$BN919)/($BO919-$BN919)))</f>
        <v>#REF!</v>
      </c>
      <c r="BQ919" s="29">
        <f t="shared" si="72"/>
        <v>44852783</v>
      </c>
      <c r="BR919" s="23" t="e">
        <f>+IF(BK919="1 SI","FINALIZADO",IF($BO919&lt;=#REF!,"FINALIZADO","EJECUCIÓN"))</f>
        <v>#REF!</v>
      </c>
      <c r="BS919" s="23">
        <v>44852783</v>
      </c>
      <c r="BT919" s="23">
        <f>+Tabla3[[#This Row],[VALOR TOTAL DE CONTRATO (ANTES DE LIQUIDACIÓN - LIBERACIÓN DE SALDOS)]]-Tabla3[[#This Row],[RECURSO TOTALES DESEMBOLSADOS]]</f>
        <v>0</v>
      </c>
      <c r="BU919" s="66"/>
      <c r="BW919" s="23" t="s">
        <v>98</v>
      </c>
      <c r="BX919" s="23" t="str">
        <f t="shared" si="73"/>
        <v>marzo</v>
      </c>
      <c r="BY919" s="23" t="s">
        <v>113</v>
      </c>
      <c r="BZ919" s="23" t="s">
        <v>113</v>
      </c>
      <c r="CA919" s="23" t="s">
        <v>113</v>
      </c>
      <c r="CB919" t="s">
        <v>117</v>
      </c>
      <c r="CC919" t="s">
        <v>118</v>
      </c>
    </row>
    <row r="920" spans="1:81" x14ac:dyDescent="0.25">
      <c r="A920" s="23">
        <v>2024</v>
      </c>
      <c r="B920" s="25">
        <v>878</v>
      </c>
      <c r="C920" s="23" t="s">
        <v>87</v>
      </c>
      <c r="D920" t="s">
        <v>88</v>
      </c>
      <c r="E920" t="s">
        <v>89</v>
      </c>
      <c r="F920" t="s">
        <v>90</v>
      </c>
      <c r="G920" t="s">
        <v>91</v>
      </c>
      <c r="H920" s="23" t="s">
        <v>92</v>
      </c>
      <c r="I920" s="23" t="s">
        <v>119</v>
      </c>
      <c r="J920" t="s">
        <v>6362</v>
      </c>
      <c r="K920" s="23" t="s">
        <v>95</v>
      </c>
      <c r="L920" s="20" t="s">
        <v>997</v>
      </c>
      <c r="M920" s="28" t="s">
        <v>6363</v>
      </c>
      <c r="N920" s="23"/>
      <c r="O920" s="23" t="s">
        <v>98</v>
      </c>
      <c r="P920" s="20" t="s">
        <v>1263</v>
      </c>
      <c r="Q920" s="20" t="s">
        <v>100</v>
      </c>
      <c r="R920" t="s">
        <v>6329</v>
      </c>
      <c r="S920" t="s">
        <v>6364</v>
      </c>
      <c r="T920" t="s">
        <v>6331</v>
      </c>
      <c r="U920" s="29">
        <v>33000000</v>
      </c>
      <c r="V920" s="29">
        <v>33000000</v>
      </c>
      <c r="W920" s="60">
        <v>5500000</v>
      </c>
      <c r="X920" s="60">
        <v>0</v>
      </c>
      <c r="Y920" s="23" t="s">
        <v>104</v>
      </c>
      <c r="Z920" t="s">
        <v>98</v>
      </c>
      <c r="AA920" t="s">
        <v>105</v>
      </c>
      <c r="AB920" s="30">
        <f>+Tabla3[[#This Row],[VALOR DEL CONTRATO
(EN NUMEROS)]]-Tabla3[[#This Row],[VALOR RECURSOS (MADS/FONAM)]]</f>
        <v>0</v>
      </c>
      <c r="AC920" s="30"/>
      <c r="AD920" s="30"/>
      <c r="AE920" s="24">
        <v>2724</v>
      </c>
      <c r="AF920" s="61">
        <v>45294</v>
      </c>
      <c r="AG920">
        <v>137224</v>
      </c>
      <c r="AH920" s="53">
        <v>45356</v>
      </c>
      <c r="AI920" s="32" t="s">
        <v>106</v>
      </c>
      <c r="AJ920" t="s">
        <v>656</v>
      </c>
      <c r="AK920" s="33"/>
      <c r="AL920" t="s">
        <v>98</v>
      </c>
      <c r="AM920" s="53">
        <v>45352</v>
      </c>
      <c r="AN920" s="23" t="s">
        <v>108</v>
      </c>
      <c r="AO920" s="23" t="s">
        <v>108</v>
      </c>
      <c r="AP920" t="s">
        <v>109</v>
      </c>
      <c r="AQ920" t="s">
        <v>657</v>
      </c>
      <c r="AR920" t="s">
        <v>658</v>
      </c>
      <c r="AS920" t="s">
        <v>100</v>
      </c>
      <c r="AT920" s="23">
        <v>80111600</v>
      </c>
      <c r="AU920" t="s">
        <v>6365</v>
      </c>
      <c r="AV920" s="23" t="s">
        <v>113</v>
      </c>
      <c r="AW920" s="20" t="s">
        <v>114</v>
      </c>
      <c r="AX920" s="53">
        <v>45355</v>
      </c>
      <c r="AY920" s="23" t="s">
        <v>115</v>
      </c>
      <c r="AZ920" s="53">
        <v>45355</v>
      </c>
      <c r="BA920" s="26">
        <v>45356</v>
      </c>
      <c r="BB920" s="62">
        <v>45539</v>
      </c>
      <c r="BC920" s="35">
        <f>+Tabla3[[#This Row],[FECHA TERMINACION
(INICIAL)]]-Tabla3[[#This Row],[FECHA INICIO]]</f>
        <v>183</v>
      </c>
      <c r="BD920" s="65">
        <f>+Tabla3[[#This Row],[PLAZO DE EJECUCIÓN EN DÍAS (INICIAL)]]/30</f>
        <v>6.1</v>
      </c>
      <c r="BE920" t="s">
        <v>6333</v>
      </c>
      <c r="BF920" s="29">
        <f>+[1]BD_2!E929</f>
        <v>0</v>
      </c>
      <c r="BG920" s="29">
        <f>[1]BD_2!BA929</f>
        <v>15766667</v>
      </c>
      <c r="BH920" s="23">
        <f>[1]BD_2!CF929</f>
        <v>87</v>
      </c>
      <c r="BI920" s="23">
        <f>+COUNTIF(Tabla3[[#This Row],[VALOR REDUCIDO]:[TOTAL TIEMPO PRORROGADO EN DÍAS
]],"&lt;&gt;0")</f>
        <v>2</v>
      </c>
      <c r="BJ920" s="23" t="str">
        <f>+[1]BD_2!CG929</f>
        <v>2 NO</v>
      </c>
      <c r="BK920" s="26" t="str">
        <f>[1]BD_2!CL929</f>
        <v>2 NO</v>
      </c>
      <c r="BL920" s="23" t="s">
        <v>98</v>
      </c>
      <c r="BM920">
        <f t="shared" si="74"/>
        <v>270</v>
      </c>
      <c r="BN920" s="36">
        <f t="shared" si="75"/>
        <v>45356</v>
      </c>
      <c r="BO920" s="36">
        <f t="shared" si="76"/>
        <v>45626</v>
      </c>
      <c r="BP920" s="37" t="e">
        <f>IF(((#REF!-$BN920)/($BO920-$BN920))&gt;=100%,100%,((#REF!-$BN920)/($BO920-$BN920)))</f>
        <v>#REF!</v>
      </c>
      <c r="BQ920" s="29">
        <f t="shared" si="72"/>
        <v>48766667</v>
      </c>
      <c r="BR920" s="23" t="e">
        <f>+IF(BK920="1 SI","FINALIZADO",IF($BO920&lt;=#REF!,"FINALIZADO","EJECUCIÓN"))</f>
        <v>#REF!</v>
      </c>
      <c r="BS920" s="23">
        <v>48766667</v>
      </c>
      <c r="BT920" s="23">
        <f>+Tabla3[[#This Row],[VALOR TOTAL DE CONTRATO (ANTES DE LIQUIDACIÓN - LIBERACIÓN DE SALDOS)]]-Tabla3[[#This Row],[RECURSO TOTALES DESEMBOLSADOS]]</f>
        <v>0</v>
      </c>
      <c r="BU920" s="66"/>
      <c r="BW920" s="23" t="s">
        <v>98</v>
      </c>
      <c r="BX920" s="23" t="str">
        <f t="shared" si="73"/>
        <v>marzo</v>
      </c>
      <c r="BY920" s="23" t="s">
        <v>113</v>
      </c>
      <c r="BZ920" s="23" t="s">
        <v>113</v>
      </c>
      <c r="CA920" s="23" t="s">
        <v>113</v>
      </c>
      <c r="CB920" t="s">
        <v>117</v>
      </c>
      <c r="CC920" t="s">
        <v>118</v>
      </c>
    </row>
    <row r="921" spans="1:81" x14ac:dyDescent="0.25">
      <c r="A921" s="23">
        <v>2024</v>
      </c>
      <c r="B921" s="25">
        <v>879</v>
      </c>
      <c r="C921" s="23" t="s">
        <v>87</v>
      </c>
      <c r="D921" t="s">
        <v>88</v>
      </c>
      <c r="E921" t="s">
        <v>89</v>
      </c>
      <c r="F921" t="s">
        <v>90</v>
      </c>
      <c r="G921" t="s">
        <v>91</v>
      </c>
      <c r="H921" s="23" t="s">
        <v>92</v>
      </c>
      <c r="I921" s="23" t="s">
        <v>119</v>
      </c>
      <c r="J921" t="s">
        <v>6366</v>
      </c>
      <c r="K921" s="23" t="s">
        <v>95</v>
      </c>
      <c r="L921" s="20" t="s">
        <v>420</v>
      </c>
      <c r="M921" s="28" t="s">
        <v>6367</v>
      </c>
      <c r="N921" s="23"/>
      <c r="O921" s="23" t="s">
        <v>98</v>
      </c>
      <c r="P921" s="20" t="s">
        <v>1552</v>
      </c>
      <c r="Q921" s="20" t="s">
        <v>1552</v>
      </c>
      <c r="R921" t="s">
        <v>6368</v>
      </c>
      <c r="S921" t="s">
        <v>6369</v>
      </c>
      <c r="T921" t="s">
        <v>6370</v>
      </c>
      <c r="U921" s="29">
        <v>41600000</v>
      </c>
      <c r="V921" s="29">
        <v>41600000</v>
      </c>
      <c r="W921" s="60">
        <v>5200000</v>
      </c>
      <c r="X921" s="60">
        <v>0</v>
      </c>
      <c r="Y921" s="23" t="s">
        <v>104</v>
      </c>
      <c r="Z921" t="s">
        <v>98</v>
      </c>
      <c r="AA921" t="s">
        <v>105</v>
      </c>
      <c r="AB921" s="30">
        <f>+Tabla3[[#This Row],[VALOR DEL CONTRATO
(EN NUMEROS)]]-Tabla3[[#This Row],[VALOR RECURSOS (MADS/FONAM)]]</f>
        <v>0</v>
      </c>
      <c r="AC921" s="30"/>
      <c r="AD921" s="30"/>
      <c r="AE921" s="24">
        <v>7724</v>
      </c>
      <c r="AF921" s="61">
        <v>45295</v>
      </c>
      <c r="AG921">
        <v>156924</v>
      </c>
      <c r="AH921" s="53">
        <v>45364</v>
      </c>
      <c r="AI921" s="32" t="s">
        <v>106</v>
      </c>
      <c r="AJ921" t="s">
        <v>1556</v>
      </c>
      <c r="AK921" s="33"/>
      <c r="AL921" t="s">
        <v>98</v>
      </c>
      <c r="AM921" s="53">
        <v>45359</v>
      </c>
      <c r="AN921" s="23" t="s">
        <v>108</v>
      </c>
      <c r="AO921" s="23" t="s">
        <v>108</v>
      </c>
      <c r="AP921" t="s">
        <v>109</v>
      </c>
      <c r="AQ921" t="s">
        <v>1721</v>
      </c>
      <c r="AR921" t="s">
        <v>1722</v>
      </c>
      <c r="AS921" t="s">
        <v>1552</v>
      </c>
      <c r="AT921" s="23">
        <v>80111600</v>
      </c>
      <c r="AU921" t="s">
        <v>6371</v>
      </c>
      <c r="AV921" s="23" t="s">
        <v>113</v>
      </c>
      <c r="AW921" s="20" t="s">
        <v>114</v>
      </c>
      <c r="AX921" s="26">
        <v>45360</v>
      </c>
      <c r="AY921" s="23" t="s">
        <v>144</v>
      </c>
      <c r="AZ921" s="53">
        <v>45360</v>
      </c>
      <c r="BA921" s="26">
        <v>45364</v>
      </c>
      <c r="BB921" s="62">
        <v>45608</v>
      </c>
      <c r="BC921" s="35">
        <f>+Tabla3[[#This Row],[FECHA TERMINACION
(INICIAL)]]-Tabla3[[#This Row],[FECHA INICIO]]</f>
        <v>244</v>
      </c>
      <c r="BD921" s="65">
        <f>+Tabla3[[#This Row],[PLAZO DE EJECUCIÓN EN DÍAS (INICIAL)]]/30</f>
        <v>8.1333333333333329</v>
      </c>
      <c r="BE921" t="s">
        <v>6372</v>
      </c>
      <c r="BF921" s="29">
        <f>+[1]BD_2!E930</f>
        <v>0</v>
      </c>
      <c r="BG921" s="29">
        <f>[1]BD_2!BA930</f>
        <v>6586667</v>
      </c>
      <c r="BH921" s="23">
        <f>[1]BD_2!CF930</f>
        <v>38</v>
      </c>
      <c r="BI921" s="23">
        <f>+COUNTIF(Tabla3[[#This Row],[VALOR REDUCIDO]:[TOTAL TIEMPO PRORROGADO EN DÍAS
]],"&lt;&gt;0")</f>
        <v>2</v>
      </c>
      <c r="BJ921" s="23" t="str">
        <f>+[1]BD_2!CG930</f>
        <v>2 NO</v>
      </c>
      <c r="BK921" s="26" t="str">
        <f>[1]BD_2!CL930</f>
        <v>2 NO</v>
      </c>
      <c r="BL921" s="23" t="s">
        <v>98</v>
      </c>
      <c r="BM921">
        <f t="shared" si="74"/>
        <v>282</v>
      </c>
      <c r="BN921" s="36">
        <f t="shared" si="75"/>
        <v>45364</v>
      </c>
      <c r="BO921" s="36">
        <f t="shared" si="76"/>
        <v>45646</v>
      </c>
      <c r="BP921" s="37" t="e">
        <f>IF(((#REF!-$BN921)/($BO921-$BN921))&gt;=100%,100%,((#REF!-$BN921)/($BO921-$BN921)))</f>
        <v>#REF!</v>
      </c>
      <c r="BQ921" s="29">
        <f t="shared" si="72"/>
        <v>48186667</v>
      </c>
      <c r="BR921" s="23" t="e">
        <f>+IF(BK921="1 SI","FINALIZADO",IF($BO921&lt;=#REF!,"FINALIZADO","EJECUCIÓN"))</f>
        <v>#REF!</v>
      </c>
      <c r="BS921" s="23">
        <v>48186667</v>
      </c>
      <c r="BT921" s="23">
        <f>+Tabla3[[#This Row],[VALOR TOTAL DE CONTRATO (ANTES DE LIQUIDACIÓN - LIBERACIÓN DE SALDOS)]]-Tabla3[[#This Row],[RECURSO TOTALES DESEMBOLSADOS]]</f>
        <v>0</v>
      </c>
      <c r="BU921" s="66"/>
      <c r="BW921" s="23" t="s">
        <v>98</v>
      </c>
      <c r="BX921" s="23" t="str">
        <f t="shared" si="73"/>
        <v>marzo</v>
      </c>
      <c r="BY921" s="23" t="s">
        <v>113</v>
      </c>
      <c r="BZ921" s="23" t="s">
        <v>113</v>
      </c>
      <c r="CA921" s="23" t="s">
        <v>113</v>
      </c>
      <c r="CB921" t="s">
        <v>117</v>
      </c>
      <c r="CC921" t="s">
        <v>118</v>
      </c>
    </row>
    <row r="922" spans="1:81" x14ac:dyDescent="0.25">
      <c r="A922" s="23">
        <v>2024</v>
      </c>
      <c r="B922" s="25">
        <v>880</v>
      </c>
      <c r="C922" s="23" t="s">
        <v>87</v>
      </c>
      <c r="D922" t="s">
        <v>88</v>
      </c>
      <c r="E922" t="s">
        <v>89</v>
      </c>
      <c r="F922" t="s">
        <v>90</v>
      </c>
      <c r="G922" t="s">
        <v>91</v>
      </c>
      <c r="H922" s="23" t="s">
        <v>92</v>
      </c>
      <c r="I922" s="23" t="s">
        <v>119</v>
      </c>
      <c r="J922" t="s">
        <v>6373</v>
      </c>
      <c r="K922" s="23" t="s">
        <v>95</v>
      </c>
      <c r="L922" s="20" t="s">
        <v>515</v>
      </c>
      <c r="M922" s="28" t="s">
        <v>6374</v>
      </c>
      <c r="N922" s="23"/>
      <c r="O922" s="23" t="s">
        <v>98</v>
      </c>
      <c r="P922" s="20" t="s">
        <v>562</v>
      </c>
      <c r="Q922" s="20" t="s">
        <v>562</v>
      </c>
      <c r="R922" t="s">
        <v>6375</v>
      </c>
      <c r="S922" t="s">
        <v>6376</v>
      </c>
      <c r="T922" t="s">
        <v>6377</v>
      </c>
      <c r="U922" s="29">
        <v>36400000</v>
      </c>
      <c r="V922" s="29">
        <v>36400000</v>
      </c>
      <c r="W922" s="60">
        <v>5200000</v>
      </c>
      <c r="X922" s="60">
        <v>0</v>
      </c>
      <c r="Y922" s="23" t="s">
        <v>104</v>
      </c>
      <c r="Z922" t="s">
        <v>98</v>
      </c>
      <c r="AA922" t="s">
        <v>105</v>
      </c>
      <c r="AB922" s="30">
        <f>+Tabla3[[#This Row],[VALOR DEL CONTRATO
(EN NUMEROS)]]-Tabla3[[#This Row],[VALOR RECURSOS (MADS/FONAM)]]</f>
        <v>0</v>
      </c>
      <c r="AC922" s="30"/>
      <c r="AD922" s="30"/>
      <c r="AE922" s="24">
        <v>1724</v>
      </c>
      <c r="AF922" s="61">
        <v>45294</v>
      </c>
      <c r="AG922">
        <v>141824</v>
      </c>
      <c r="AH922" s="53">
        <v>45357</v>
      </c>
      <c r="AI922" s="32" t="s">
        <v>106</v>
      </c>
      <c r="AJ922" t="s">
        <v>107</v>
      </c>
      <c r="AK922" s="33"/>
      <c r="AL922" t="s">
        <v>98</v>
      </c>
      <c r="AM922" s="53">
        <v>45352</v>
      </c>
      <c r="AN922" s="23" t="s">
        <v>108</v>
      </c>
      <c r="AO922" s="23" t="s">
        <v>108</v>
      </c>
      <c r="AP922" t="s">
        <v>109</v>
      </c>
      <c r="AQ922" t="s">
        <v>174</v>
      </c>
      <c r="AR922" t="s">
        <v>175</v>
      </c>
      <c r="AS922" t="s">
        <v>100</v>
      </c>
      <c r="AT922" s="23">
        <v>80111600</v>
      </c>
      <c r="AU922" t="s">
        <v>6378</v>
      </c>
      <c r="AV922" s="23" t="s">
        <v>113</v>
      </c>
      <c r="AW922" s="20" t="s">
        <v>114</v>
      </c>
      <c r="AX922" s="53">
        <v>45356</v>
      </c>
      <c r="AY922" s="23" t="s">
        <v>115</v>
      </c>
      <c r="AZ922" s="53">
        <v>45356</v>
      </c>
      <c r="BA922" s="26">
        <v>45357</v>
      </c>
      <c r="BB922" s="62">
        <v>45570</v>
      </c>
      <c r="BC922" s="35">
        <f>+Tabla3[[#This Row],[FECHA TERMINACION
(INICIAL)]]-Tabla3[[#This Row],[FECHA INICIO]]</f>
        <v>213</v>
      </c>
      <c r="BD922" s="65">
        <f>+Tabla3[[#This Row],[PLAZO DE EJECUCIÓN EN DÍAS (INICIAL)]]/30</f>
        <v>7.1</v>
      </c>
      <c r="BE922" t="s">
        <v>6379</v>
      </c>
      <c r="BF922" s="29">
        <f>+[1]BD_2!E931</f>
        <v>0</v>
      </c>
      <c r="BG922" s="29">
        <f>[1]BD_2!BA931</f>
        <v>14733333</v>
      </c>
      <c r="BH922" s="23">
        <f>[1]BD_2!CF931</f>
        <v>86</v>
      </c>
      <c r="BI922" s="23">
        <f>+COUNTIF(Tabla3[[#This Row],[VALOR REDUCIDO]:[TOTAL TIEMPO PRORROGADO EN DÍAS
]],"&lt;&gt;0")</f>
        <v>2</v>
      </c>
      <c r="BJ922" s="23" t="str">
        <f>+[1]BD_2!CG931</f>
        <v>2 NO</v>
      </c>
      <c r="BK922" s="26" t="str">
        <f>[1]BD_2!CL931</f>
        <v>2 NO</v>
      </c>
      <c r="BL922" s="23" t="s">
        <v>98</v>
      </c>
      <c r="BM922">
        <f t="shared" si="74"/>
        <v>299</v>
      </c>
      <c r="BN922" s="36">
        <f t="shared" si="75"/>
        <v>45357</v>
      </c>
      <c r="BO922" s="36">
        <f t="shared" si="76"/>
        <v>45656</v>
      </c>
      <c r="BP922" s="37" t="e">
        <f>IF(((#REF!-$BN922)/($BO922-$BN922))&gt;=100%,100%,((#REF!-$BN922)/($BO922-$BN922)))</f>
        <v>#REF!</v>
      </c>
      <c r="BQ922" s="29">
        <f t="shared" si="72"/>
        <v>51133333</v>
      </c>
      <c r="BR922" s="23" t="e">
        <f>+IF(BK922="1 SI","FINALIZADO",IF($BO922&lt;=#REF!,"FINALIZADO","EJECUCIÓN"))</f>
        <v>#REF!</v>
      </c>
      <c r="BS922" s="23">
        <v>51133333</v>
      </c>
      <c r="BT922" s="23">
        <f>+Tabla3[[#This Row],[VALOR TOTAL DE CONTRATO (ANTES DE LIQUIDACIÓN - LIBERACIÓN DE SALDOS)]]-Tabla3[[#This Row],[RECURSO TOTALES DESEMBOLSADOS]]</f>
        <v>0</v>
      </c>
      <c r="BU922" s="66"/>
      <c r="BW922" s="23" t="s">
        <v>98</v>
      </c>
      <c r="BX922" s="23" t="str">
        <f t="shared" si="73"/>
        <v>marzo</v>
      </c>
      <c r="BY922" s="23" t="s">
        <v>113</v>
      </c>
      <c r="BZ922" s="23" t="s">
        <v>113</v>
      </c>
      <c r="CA922" s="23" t="s">
        <v>113</v>
      </c>
      <c r="CB922" t="s">
        <v>117</v>
      </c>
      <c r="CC922" t="s">
        <v>118</v>
      </c>
    </row>
    <row r="923" spans="1:81" x14ac:dyDescent="0.25">
      <c r="A923" s="23">
        <v>2024</v>
      </c>
      <c r="B923" s="25">
        <v>881</v>
      </c>
      <c r="C923" s="23" t="s">
        <v>87</v>
      </c>
      <c r="D923" t="s">
        <v>88</v>
      </c>
      <c r="E923" t="s">
        <v>89</v>
      </c>
      <c r="F923" t="s">
        <v>90</v>
      </c>
      <c r="G923" t="s">
        <v>91</v>
      </c>
      <c r="H923" s="23" t="s">
        <v>92</v>
      </c>
      <c r="I923" s="23" t="s">
        <v>119</v>
      </c>
      <c r="J923" t="s">
        <v>6380</v>
      </c>
      <c r="K923" s="23" t="s">
        <v>95</v>
      </c>
      <c r="L923" s="20" t="s">
        <v>494</v>
      </c>
      <c r="M923" s="28" t="s">
        <v>6381</v>
      </c>
      <c r="N923" s="23"/>
      <c r="O923" s="23" t="s">
        <v>98</v>
      </c>
      <c r="P923" s="20" t="s">
        <v>1514</v>
      </c>
      <c r="Q923" s="20" t="s">
        <v>1514</v>
      </c>
      <c r="R923" t="s">
        <v>6382</v>
      </c>
      <c r="S923" t="s">
        <v>6383</v>
      </c>
      <c r="T923" t="s">
        <v>6384</v>
      </c>
      <c r="U923" s="29">
        <v>71466667</v>
      </c>
      <c r="V923" s="29">
        <v>71466667</v>
      </c>
      <c r="W923" s="60">
        <v>8000000</v>
      </c>
      <c r="X923" s="60">
        <v>0</v>
      </c>
      <c r="Y923" s="23" t="s">
        <v>104</v>
      </c>
      <c r="Z923" t="s">
        <v>98</v>
      </c>
      <c r="AA923" t="s">
        <v>105</v>
      </c>
      <c r="AB923" s="30">
        <f>+Tabla3[[#This Row],[VALOR DEL CONTRATO
(EN NUMEROS)]]-Tabla3[[#This Row],[VALOR RECURSOS (MADS/FONAM)]]</f>
        <v>0</v>
      </c>
      <c r="AC923" s="30"/>
      <c r="AD923" s="30"/>
      <c r="AE923" s="24">
        <v>9024</v>
      </c>
      <c r="AF923" s="61">
        <v>45300</v>
      </c>
      <c r="AG923">
        <v>199224</v>
      </c>
      <c r="AH923" s="53">
        <v>45387</v>
      </c>
      <c r="AI923" s="32" t="s">
        <v>106</v>
      </c>
      <c r="AJ923" t="s">
        <v>1974</v>
      </c>
      <c r="AK923" s="33"/>
      <c r="AL923" t="s">
        <v>98</v>
      </c>
      <c r="AM923" s="53">
        <v>45385</v>
      </c>
      <c r="AN923" s="23" t="s">
        <v>108</v>
      </c>
      <c r="AO923" s="23" t="s">
        <v>108</v>
      </c>
      <c r="AP923" t="s">
        <v>109</v>
      </c>
      <c r="AQ923" t="s">
        <v>4517</v>
      </c>
      <c r="AR923" t="s">
        <v>4518</v>
      </c>
      <c r="AS923" t="s">
        <v>1514</v>
      </c>
      <c r="AT923" s="23">
        <v>80111600</v>
      </c>
      <c r="AU923" t="s">
        <v>6385</v>
      </c>
      <c r="AV923" s="23" t="s">
        <v>113</v>
      </c>
      <c r="AW923" s="20" t="s">
        <v>114</v>
      </c>
      <c r="AX923" s="53">
        <v>45385</v>
      </c>
      <c r="AY923" s="23" t="s">
        <v>115</v>
      </c>
      <c r="AZ923" s="53">
        <v>45385</v>
      </c>
      <c r="BA923" s="26">
        <v>45387</v>
      </c>
      <c r="BB923" s="62">
        <v>45657</v>
      </c>
      <c r="BC923" s="35">
        <f>+Tabla3[[#This Row],[FECHA TERMINACION
(INICIAL)]]-Tabla3[[#This Row],[FECHA INICIO]]</f>
        <v>270</v>
      </c>
      <c r="BD923" s="65">
        <f>+Tabla3[[#This Row],[PLAZO DE EJECUCIÓN EN DÍAS (INICIAL)]]/30</f>
        <v>9</v>
      </c>
      <c r="BE923" t="s">
        <v>6386</v>
      </c>
      <c r="BF923" s="29">
        <f>+[1]BD_2!E932</f>
        <v>533334</v>
      </c>
      <c r="BG923" s="29">
        <f>[1]BD_2!BA932</f>
        <v>0</v>
      </c>
      <c r="BH923" s="23">
        <f>[1]BD_2!CF932</f>
        <v>0</v>
      </c>
      <c r="BI923" s="23">
        <f>+COUNTIF(Tabla3[[#This Row],[VALOR REDUCIDO]:[TOTAL TIEMPO PRORROGADO EN DÍAS
]],"&lt;&gt;0")</f>
        <v>1</v>
      </c>
      <c r="BJ923" s="23" t="str">
        <f>+[1]BD_2!CG932</f>
        <v>2 NO</v>
      </c>
      <c r="BK923" s="26" t="str">
        <f>[1]BD_2!CL932</f>
        <v>2 NO</v>
      </c>
      <c r="BL923" s="23" t="s">
        <v>98</v>
      </c>
      <c r="BM923">
        <f t="shared" si="74"/>
        <v>270</v>
      </c>
      <c r="BN923" s="36">
        <f t="shared" si="75"/>
        <v>45387</v>
      </c>
      <c r="BO923" s="36">
        <f t="shared" si="76"/>
        <v>45657</v>
      </c>
      <c r="BP923" s="37" t="e">
        <f>IF(((#REF!-$BN923)/($BO923-$BN923))&gt;=100%,100%,((#REF!-$BN923)/($BO923-$BN923)))</f>
        <v>#REF!</v>
      </c>
      <c r="BQ923" s="29">
        <f t="shared" si="72"/>
        <v>70933333</v>
      </c>
      <c r="BR923" s="23" t="e">
        <f>+IF(BK923="1 SI","FINALIZADO",IF($BO923&lt;=#REF!,"FINALIZADO","EJECUCIÓN"))</f>
        <v>#REF!</v>
      </c>
      <c r="BS923" s="23">
        <v>70933333</v>
      </c>
      <c r="BT923" s="23">
        <f>+Tabla3[[#This Row],[VALOR TOTAL DE CONTRATO (ANTES DE LIQUIDACIÓN - LIBERACIÓN DE SALDOS)]]-Tabla3[[#This Row],[RECURSO TOTALES DESEMBOLSADOS]]</f>
        <v>0</v>
      </c>
      <c r="BU923" s="66"/>
      <c r="BW923" s="23" t="s">
        <v>98</v>
      </c>
      <c r="BX923" s="23" t="str">
        <f t="shared" si="73"/>
        <v>abril</v>
      </c>
      <c r="BY923" s="23" t="s">
        <v>113</v>
      </c>
      <c r="BZ923" s="23" t="s">
        <v>113</v>
      </c>
      <c r="CA923" s="23" t="s">
        <v>113</v>
      </c>
      <c r="CB923" t="s">
        <v>117</v>
      </c>
      <c r="CC923" t="s">
        <v>118</v>
      </c>
    </row>
    <row r="924" spans="1:81" x14ac:dyDescent="0.25">
      <c r="A924" s="23">
        <v>2024</v>
      </c>
      <c r="B924" s="25">
        <v>882</v>
      </c>
      <c r="C924" s="23" t="s">
        <v>87</v>
      </c>
      <c r="D924" t="s">
        <v>88</v>
      </c>
      <c r="E924" t="s">
        <v>89</v>
      </c>
      <c r="F924" t="s">
        <v>90</v>
      </c>
      <c r="G924" t="s">
        <v>91</v>
      </c>
      <c r="H924" s="23" t="s">
        <v>92</v>
      </c>
      <c r="I924" s="23" t="s">
        <v>119</v>
      </c>
      <c r="J924" t="s">
        <v>6387</v>
      </c>
      <c r="K924" s="23" t="s">
        <v>95</v>
      </c>
      <c r="L924" s="20" t="s">
        <v>121</v>
      </c>
      <c r="M924" s="28" t="s">
        <v>6388</v>
      </c>
      <c r="N924" s="23"/>
      <c r="O924" s="23" t="s">
        <v>98</v>
      </c>
      <c r="P924" s="20" t="s">
        <v>693</v>
      </c>
      <c r="Q924" s="20" t="s">
        <v>693</v>
      </c>
      <c r="R924" t="s">
        <v>6389</v>
      </c>
      <c r="S924" t="s">
        <v>6390</v>
      </c>
      <c r="T924" t="s">
        <v>6391</v>
      </c>
      <c r="U924" s="29">
        <v>76466667</v>
      </c>
      <c r="V924" s="29">
        <v>76466667</v>
      </c>
      <c r="W924" s="60">
        <v>7750000</v>
      </c>
      <c r="X924" s="60">
        <v>0</v>
      </c>
      <c r="Y924" s="23" t="s">
        <v>104</v>
      </c>
      <c r="Z924" t="s">
        <v>98</v>
      </c>
      <c r="AA924" t="s">
        <v>105</v>
      </c>
      <c r="AB924" s="30">
        <f>+Tabla3[[#This Row],[VALOR DEL CONTRATO
(EN NUMEROS)]]-Tabla3[[#This Row],[VALOR RECURSOS (MADS/FONAM)]]</f>
        <v>0</v>
      </c>
      <c r="AC924" s="30"/>
      <c r="AD924" s="30"/>
      <c r="AE924" s="24">
        <v>2624</v>
      </c>
      <c r="AF924" s="61">
        <v>45294</v>
      </c>
      <c r="AG924">
        <v>147224</v>
      </c>
      <c r="AH924" s="53">
        <v>45359</v>
      </c>
      <c r="AI924" s="32" t="s">
        <v>106</v>
      </c>
      <c r="AJ924" t="s">
        <v>2030</v>
      </c>
      <c r="AK924" s="33"/>
      <c r="AL924" t="s">
        <v>98</v>
      </c>
      <c r="AM924" s="53">
        <v>45357</v>
      </c>
      <c r="AN924" s="23" t="s">
        <v>108</v>
      </c>
      <c r="AO924" s="23" t="s">
        <v>108</v>
      </c>
      <c r="AP924" t="s">
        <v>109</v>
      </c>
      <c r="AQ924" t="s">
        <v>2325</v>
      </c>
      <c r="AR924" t="s">
        <v>2326</v>
      </c>
      <c r="AS924" t="s">
        <v>700</v>
      </c>
      <c r="AT924" s="23">
        <v>80111600</v>
      </c>
      <c r="AU924" t="s">
        <v>6392</v>
      </c>
      <c r="AV924" s="23" t="s">
        <v>113</v>
      </c>
      <c r="AW924" s="20" t="s">
        <v>114</v>
      </c>
      <c r="AX924" s="26">
        <v>45357</v>
      </c>
      <c r="AY924" s="20" t="s">
        <v>115</v>
      </c>
      <c r="AZ924" s="26">
        <v>45357</v>
      </c>
      <c r="BA924" s="26">
        <v>45359</v>
      </c>
      <c r="BB924" s="62">
        <v>45656</v>
      </c>
      <c r="BC924" s="35">
        <f>+Tabla3[[#This Row],[FECHA TERMINACION
(INICIAL)]]-Tabla3[[#This Row],[FECHA INICIO]]</f>
        <v>297</v>
      </c>
      <c r="BD924" s="65">
        <f>+Tabla3[[#This Row],[PLAZO DE EJECUCIÓN EN DÍAS (INICIAL)]]/30</f>
        <v>9.9</v>
      </c>
      <c r="BE924" t="s">
        <v>6393</v>
      </c>
      <c r="BF924" s="29">
        <f>+[1]BD_2!E933</f>
        <v>0</v>
      </c>
      <c r="BG924" s="29">
        <f>[1]BD_2!BA933</f>
        <v>0</v>
      </c>
      <c r="BH924" s="23">
        <f>[1]BD_2!CF933</f>
        <v>0</v>
      </c>
      <c r="BI924" s="23">
        <f>+COUNTIF(Tabla3[[#This Row],[VALOR REDUCIDO]:[TOTAL TIEMPO PRORROGADO EN DÍAS
]],"&lt;&gt;0")</f>
        <v>0</v>
      </c>
      <c r="BJ924" s="23" t="str">
        <f>+[1]BD_2!CG933</f>
        <v>2 NO</v>
      </c>
      <c r="BK924" s="26" t="str">
        <f>[1]BD_2!CL933</f>
        <v>2 NO</v>
      </c>
      <c r="BL924" s="23" t="s">
        <v>98</v>
      </c>
      <c r="BM924">
        <f t="shared" si="74"/>
        <v>297</v>
      </c>
      <c r="BN924" s="36">
        <f t="shared" si="75"/>
        <v>45359</v>
      </c>
      <c r="BO924" s="36">
        <f t="shared" si="76"/>
        <v>45656</v>
      </c>
      <c r="BP924" s="37" t="e">
        <f>IF(((#REF!-$BN924)/($BO924-$BN924))&gt;=100%,100%,((#REF!-$BN924)/($BO924-$BN924)))</f>
        <v>#REF!</v>
      </c>
      <c r="BQ924" s="29">
        <f t="shared" si="72"/>
        <v>76466667</v>
      </c>
      <c r="BR924" s="23" t="e">
        <f>+IF(BK924="1 SI","FINALIZADO",IF($BO924&lt;=#REF!,"FINALIZADO","EJECUCIÓN"))</f>
        <v>#REF!</v>
      </c>
      <c r="BS924" s="23">
        <v>75691667</v>
      </c>
      <c r="BT924" s="23">
        <f>+Tabla3[[#This Row],[VALOR TOTAL DE CONTRATO (ANTES DE LIQUIDACIÓN - LIBERACIÓN DE SALDOS)]]-Tabla3[[#This Row],[RECURSO TOTALES DESEMBOLSADOS]]</f>
        <v>775000</v>
      </c>
      <c r="BU924" s="66"/>
      <c r="BW924" s="23" t="s">
        <v>98</v>
      </c>
      <c r="BX924" s="23" t="str">
        <f t="shared" si="73"/>
        <v>marzo</v>
      </c>
      <c r="BY924" s="23" t="s">
        <v>113</v>
      </c>
      <c r="BZ924" s="23" t="s">
        <v>113</v>
      </c>
      <c r="CA924" s="23" t="s">
        <v>113</v>
      </c>
      <c r="CB924" t="s">
        <v>117</v>
      </c>
      <c r="CC924" t="s">
        <v>118</v>
      </c>
    </row>
    <row r="925" spans="1:81" x14ac:dyDescent="0.25">
      <c r="A925" s="23">
        <v>2024</v>
      </c>
      <c r="B925" s="25">
        <v>883</v>
      </c>
      <c r="C925" s="23" t="s">
        <v>87</v>
      </c>
      <c r="D925" t="s">
        <v>88</v>
      </c>
      <c r="E925" t="s">
        <v>89</v>
      </c>
      <c r="F925" t="s">
        <v>90</v>
      </c>
      <c r="G925" t="s">
        <v>91</v>
      </c>
      <c r="H925" s="23" t="s">
        <v>92</v>
      </c>
      <c r="I925" s="23" t="s">
        <v>119</v>
      </c>
      <c r="J925" t="s">
        <v>6394</v>
      </c>
      <c r="K925" s="23" t="s">
        <v>95</v>
      </c>
      <c r="L925" s="20" t="s">
        <v>358</v>
      </c>
      <c r="M925" s="28" t="s">
        <v>6395</v>
      </c>
      <c r="N925" s="23"/>
      <c r="O925" s="23" t="s">
        <v>98</v>
      </c>
      <c r="P925" s="20" t="s">
        <v>1552</v>
      </c>
      <c r="Q925" s="20" t="s">
        <v>1552</v>
      </c>
      <c r="R925" t="s">
        <v>6396</v>
      </c>
      <c r="S925" t="s">
        <v>6397</v>
      </c>
      <c r="T925" t="s">
        <v>6398</v>
      </c>
      <c r="U925" s="29">
        <v>60000000</v>
      </c>
      <c r="V925" s="29">
        <v>60000000</v>
      </c>
      <c r="W925" s="60">
        <v>7500000</v>
      </c>
      <c r="X925" s="60">
        <v>0</v>
      </c>
      <c r="Y925" s="23" t="s">
        <v>104</v>
      </c>
      <c r="Z925" t="s">
        <v>98</v>
      </c>
      <c r="AA925" t="s">
        <v>105</v>
      </c>
      <c r="AB925" s="30">
        <f>+Tabla3[[#This Row],[VALOR DEL CONTRATO
(EN NUMEROS)]]-Tabla3[[#This Row],[VALOR RECURSOS (MADS/FONAM)]]</f>
        <v>0</v>
      </c>
      <c r="AC925" s="30"/>
      <c r="AD925" s="30"/>
      <c r="AE925" s="24">
        <v>7724</v>
      </c>
      <c r="AF925" s="61">
        <v>45295</v>
      </c>
      <c r="AG925">
        <v>150724</v>
      </c>
      <c r="AH925" s="53">
        <v>45362</v>
      </c>
      <c r="AI925" s="32" t="s">
        <v>106</v>
      </c>
      <c r="AJ925" t="s">
        <v>1720</v>
      </c>
      <c r="AK925" s="33"/>
      <c r="AL925" t="s">
        <v>98</v>
      </c>
      <c r="AM925" s="53">
        <v>45356</v>
      </c>
      <c r="AN925" s="23" t="s">
        <v>108</v>
      </c>
      <c r="AO925" s="23" t="s">
        <v>108</v>
      </c>
      <c r="AP925" t="s">
        <v>109</v>
      </c>
      <c r="AQ925" t="s">
        <v>1721</v>
      </c>
      <c r="AR925" t="s">
        <v>1722</v>
      </c>
      <c r="AS925" t="s">
        <v>1552</v>
      </c>
      <c r="AT925" s="23">
        <v>80111600</v>
      </c>
      <c r="AU925" t="s">
        <v>6399</v>
      </c>
      <c r="AV925" s="23" t="s">
        <v>113</v>
      </c>
      <c r="AW925" s="20" t="s">
        <v>114</v>
      </c>
      <c r="AX925" s="53">
        <v>45358</v>
      </c>
      <c r="AY925" s="23" t="s">
        <v>144</v>
      </c>
      <c r="AZ925" s="53">
        <v>45358</v>
      </c>
      <c r="BA925" s="26">
        <v>45362</v>
      </c>
      <c r="BB925" s="62">
        <v>45606</v>
      </c>
      <c r="BC925" s="35">
        <f>+Tabla3[[#This Row],[FECHA TERMINACION
(INICIAL)]]-Tabla3[[#This Row],[FECHA INICIO]]</f>
        <v>244</v>
      </c>
      <c r="BD925" s="65">
        <f>+Tabla3[[#This Row],[PLAZO DE EJECUCIÓN EN DÍAS (INICIAL)]]/30</f>
        <v>8.1333333333333329</v>
      </c>
      <c r="BE925" t="s">
        <v>6326</v>
      </c>
      <c r="BF925" s="29">
        <f>+[1]BD_2!E934</f>
        <v>0</v>
      </c>
      <c r="BG925" s="29">
        <f>[1]BD_2!BA934</f>
        <v>10000000</v>
      </c>
      <c r="BH925" s="23">
        <f>[1]BD_2!CF934</f>
        <v>40</v>
      </c>
      <c r="BI925" s="23">
        <f>+COUNTIF(Tabla3[[#This Row],[VALOR REDUCIDO]:[TOTAL TIEMPO PRORROGADO EN DÍAS
]],"&lt;&gt;0")</f>
        <v>2</v>
      </c>
      <c r="BJ925" s="23" t="str">
        <f>+[1]BD_2!CG934</f>
        <v>2 NO</v>
      </c>
      <c r="BK925" s="26" t="str">
        <f>[1]BD_2!CL934</f>
        <v>2 NO</v>
      </c>
      <c r="BL925" s="23" t="s">
        <v>98</v>
      </c>
      <c r="BM925">
        <f t="shared" si="74"/>
        <v>284</v>
      </c>
      <c r="BN925" s="36">
        <f t="shared" si="75"/>
        <v>45362</v>
      </c>
      <c r="BO925" s="36">
        <f t="shared" si="76"/>
        <v>45646</v>
      </c>
      <c r="BP925" s="37" t="e">
        <f>IF(((#REF!-$BN925)/($BO925-$BN925))&gt;=100%,100%,((#REF!-$BN925)/($BO925-$BN925)))</f>
        <v>#REF!</v>
      </c>
      <c r="BQ925" s="29">
        <f t="shared" si="72"/>
        <v>70000000</v>
      </c>
      <c r="BR925" s="23" t="e">
        <f>+IF(BK925="1 SI","FINALIZADO",IF($BO925&lt;=#REF!,"FINALIZADO","EJECUCIÓN"))</f>
        <v>#REF!</v>
      </c>
      <c r="BS925" s="23">
        <v>70000000</v>
      </c>
      <c r="BT925" s="23">
        <f>+Tabla3[[#This Row],[VALOR TOTAL DE CONTRATO (ANTES DE LIQUIDACIÓN - LIBERACIÓN DE SALDOS)]]-Tabla3[[#This Row],[RECURSO TOTALES DESEMBOLSADOS]]</f>
        <v>0</v>
      </c>
      <c r="BU925" s="66"/>
      <c r="BW925" s="23" t="s">
        <v>98</v>
      </c>
      <c r="BX925" s="23" t="str">
        <f t="shared" si="73"/>
        <v>marzo</v>
      </c>
      <c r="BY925" s="23" t="s">
        <v>113</v>
      </c>
      <c r="BZ925" s="23" t="s">
        <v>113</v>
      </c>
      <c r="CA925" s="23" t="s">
        <v>113</v>
      </c>
      <c r="CB925" t="s">
        <v>117</v>
      </c>
      <c r="CC925" t="s">
        <v>118</v>
      </c>
    </row>
    <row r="926" spans="1:81" x14ac:dyDescent="0.25">
      <c r="A926" s="23">
        <v>2024</v>
      </c>
      <c r="B926" s="25">
        <v>884</v>
      </c>
      <c r="C926" s="23" t="s">
        <v>87</v>
      </c>
      <c r="D926" t="s">
        <v>88</v>
      </c>
      <c r="E926" t="s">
        <v>89</v>
      </c>
      <c r="F926" t="s">
        <v>90</v>
      </c>
      <c r="G926" t="s">
        <v>91</v>
      </c>
      <c r="H926" s="23" t="s">
        <v>92</v>
      </c>
      <c r="I926" s="23" t="s">
        <v>3950</v>
      </c>
      <c r="J926" t="s">
        <v>6400</v>
      </c>
      <c r="K926" s="23" t="s">
        <v>95</v>
      </c>
      <c r="L926" s="20" t="s">
        <v>138</v>
      </c>
      <c r="M926" s="28" t="s">
        <v>6401</v>
      </c>
      <c r="N926" s="23"/>
      <c r="O926" s="23" t="s">
        <v>98</v>
      </c>
      <c r="P926" s="20" t="s">
        <v>1552</v>
      </c>
      <c r="Q926" s="20" t="s">
        <v>1552</v>
      </c>
      <c r="R926" t="s">
        <v>6402</v>
      </c>
      <c r="S926" t="s">
        <v>6403</v>
      </c>
      <c r="T926" t="s">
        <v>5019</v>
      </c>
      <c r="U926" s="29">
        <v>56000000</v>
      </c>
      <c r="V926" s="29">
        <v>56000000</v>
      </c>
      <c r="W926" s="60">
        <v>7000000</v>
      </c>
      <c r="X926" s="60">
        <v>0</v>
      </c>
      <c r="Y926" s="23" t="s">
        <v>104</v>
      </c>
      <c r="Z926" t="s">
        <v>98</v>
      </c>
      <c r="AA926" t="s">
        <v>105</v>
      </c>
      <c r="AB926" s="30">
        <f>+Tabla3[[#This Row],[VALOR DEL CONTRATO
(EN NUMEROS)]]-Tabla3[[#This Row],[VALOR RECURSOS (MADS/FONAM)]]</f>
        <v>0</v>
      </c>
      <c r="AC926" s="30"/>
      <c r="AD926" s="30"/>
      <c r="AE926" s="24">
        <v>7224</v>
      </c>
      <c r="AF926" s="61">
        <v>45295</v>
      </c>
      <c r="AG926">
        <v>147824</v>
      </c>
      <c r="AH926" s="53">
        <v>45359</v>
      </c>
      <c r="AI926" s="32" t="s">
        <v>106</v>
      </c>
      <c r="AJ926" t="s">
        <v>6404</v>
      </c>
      <c r="AK926" s="33"/>
      <c r="AL926" t="s">
        <v>98</v>
      </c>
      <c r="AM926" s="53">
        <v>45356</v>
      </c>
      <c r="AN926" s="23" t="s">
        <v>108</v>
      </c>
      <c r="AO926" s="23" t="s">
        <v>108</v>
      </c>
      <c r="AP926" t="s">
        <v>109</v>
      </c>
      <c r="AQ926" t="s">
        <v>1721</v>
      </c>
      <c r="AR926" t="s">
        <v>1722</v>
      </c>
      <c r="AS926" t="s">
        <v>1552</v>
      </c>
      <c r="AT926" s="23">
        <v>80111600</v>
      </c>
      <c r="AU926" t="s">
        <v>6405</v>
      </c>
      <c r="AV926" s="23" t="s">
        <v>113</v>
      </c>
      <c r="AW926" s="20" t="s">
        <v>114</v>
      </c>
      <c r="AX926" s="26">
        <v>45356</v>
      </c>
      <c r="AY926" s="23" t="s">
        <v>144</v>
      </c>
      <c r="AZ926" s="26">
        <v>45356</v>
      </c>
      <c r="BA926" s="26">
        <v>45359</v>
      </c>
      <c r="BB926" s="62">
        <v>45603</v>
      </c>
      <c r="BC926" s="35">
        <f>+Tabla3[[#This Row],[FECHA TERMINACION
(INICIAL)]]-Tabla3[[#This Row],[FECHA INICIO]]</f>
        <v>244</v>
      </c>
      <c r="BD926" s="65">
        <f>+Tabla3[[#This Row],[PLAZO DE EJECUCIÓN EN DÍAS (INICIAL)]]/30</f>
        <v>8.1333333333333329</v>
      </c>
      <c r="BE926" t="s">
        <v>4771</v>
      </c>
      <c r="BF926" s="29">
        <f>+[1]BD_2!E935</f>
        <v>0</v>
      </c>
      <c r="BG926" s="29">
        <f>[1]BD_2!BA935</f>
        <v>0</v>
      </c>
      <c r="BH926" s="23">
        <f>[1]BD_2!CF935</f>
        <v>0</v>
      </c>
      <c r="BI926" s="23">
        <f>+COUNTIF(Tabla3[[#This Row],[VALOR REDUCIDO]:[TOTAL TIEMPO PRORROGADO EN DÍAS
]],"&lt;&gt;0")</f>
        <v>0</v>
      </c>
      <c r="BJ926" s="23" t="str">
        <f>+[1]BD_2!CG935</f>
        <v>2 NO</v>
      </c>
      <c r="BK926" s="26" t="str">
        <f>[1]BD_2!CL935</f>
        <v>2 NO</v>
      </c>
      <c r="BL926" s="23" t="s">
        <v>98</v>
      </c>
      <c r="BM926">
        <f t="shared" si="74"/>
        <v>244</v>
      </c>
      <c r="BN926" s="36">
        <f t="shared" si="75"/>
        <v>45359</v>
      </c>
      <c r="BO926" s="36">
        <f t="shared" si="76"/>
        <v>45603</v>
      </c>
      <c r="BP926" s="37" t="e">
        <f>IF(((#REF!-$BN926)/($BO926-$BN926))&gt;=100%,100%,((#REF!-$BN926)/($BO926-$BN926)))</f>
        <v>#REF!</v>
      </c>
      <c r="BQ926" s="29">
        <f t="shared" si="72"/>
        <v>56000000</v>
      </c>
      <c r="BR926" s="23" t="e">
        <f>+IF(BK926="1 SI","FINALIZADO",IF($BO926&lt;=#REF!,"FINALIZADO","EJECUCIÓN"))</f>
        <v>#REF!</v>
      </c>
      <c r="BS926" s="23">
        <v>54366667</v>
      </c>
      <c r="BT926" s="23">
        <f>+Tabla3[[#This Row],[VALOR TOTAL DE CONTRATO (ANTES DE LIQUIDACIÓN - LIBERACIÓN DE SALDOS)]]-Tabla3[[#This Row],[RECURSO TOTALES DESEMBOLSADOS]]</f>
        <v>1633333</v>
      </c>
      <c r="BU926" s="66"/>
      <c r="BW926" s="23" t="s">
        <v>98</v>
      </c>
      <c r="BX926" s="23" t="str">
        <f t="shared" si="73"/>
        <v>marzo</v>
      </c>
      <c r="BY926" s="23" t="s">
        <v>113</v>
      </c>
      <c r="BZ926" s="23" t="s">
        <v>113</v>
      </c>
      <c r="CA926" s="23" t="s">
        <v>113</v>
      </c>
      <c r="CB926" t="s">
        <v>117</v>
      </c>
      <c r="CC926" t="s">
        <v>118</v>
      </c>
    </row>
    <row r="927" spans="1:81" x14ac:dyDescent="0.25">
      <c r="A927" s="23">
        <v>2024</v>
      </c>
      <c r="B927" s="25">
        <v>885</v>
      </c>
      <c r="C927" s="23" t="s">
        <v>87</v>
      </c>
      <c r="D927" t="s">
        <v>88</v>
      </c>
      <c r="E927" t="s">
        <v>89</v>
      </c>
      <c r="F927" t="s">
        <v>90</v>
      </c>
      <c r="G927" t="s">
        <v>91</v>
      </c>
      <c r="H927" s="23" t="s">
        <v>92</v>
      </c>
      <c r="I927" s="23" t="s">
        <v>3950</v>
      </c>
      <c r="J927" t="s">
        <v>6406</v>
      </c>
      <c r="K927" s="23" t="s">
        <v>95</v>
      </c>
      <c r="L927" s="20" t="s">
        <v>2096</v>
      </c>
      <c r="M927" s="28" t="s">
        <v>6407</v>
      </c>
      <c r="N927" s="23"/>
      <c r="O927" s="23" t="s">
        <v>98</v>
      </c>
      <c r="P927" s="20" t="s">
        <v>1552</v>
      </c>
      <c r="Q927" s="20" t="s">
        <v>1552</v>
      </c>
      <c r="R927" t="s">
        <v>6408</v>
      </c>
      <c r="S927" t="s">
        <v>6409</v>
      </c>
      <c r="T927" t="s">
        <v>6324</v>
      </c>
      <c r="U927" s="29">
        <v>72000000</v>
      </c>
      <c r="V927" s="29">
        <v>72000000</v>
      </c>
      <c r="W927" s="60">
        <v>9000000</v>
      </c>
      <c r="X927" s="60">
        <v>0</v>
      </c>
      <c r="Y927" s="23" t="s">
        <v>104</v>
      </c>
      <c r="Z927" t="s">
        <v>98</v>
      </c>
      <c r="AA927" t="s">
        <v>105</v>
      </c>
      <c r="AB927" s="30">
        <f>+Tabla3[[#This Row],[VALOR DEL CONTRATO
(EN NUMEROS)]]-Tabla3[[#This Row],[VALOR RECURSOS (MADS/FONAM)]]</f>
        <v>0</v>
      </c>
      <c r="AC927" s="30"/>
      <c r="AD927" s="30"/>
      <c r="AE927" s="24">
        <v>7724</v>
      </c>
      <c r="AF927" s="61">
        <v>45295</v>
      </c>
      <c r="AG927">
        <v>150824</v>
      </c>
      <c r="AH927" s="53">
        <v>45362</v>
      </c>
      <c r="AI927" s="32" t="s">
        <v>106</v>
      </c>
      <c r="AJ927" t="s">
        <v>1556</v>
      </c>
      <c r="AK927" s="33"/>
      <c r="AL927" t="s">
        <v>98</v>
      </c>
      <c r="AM927" s="53">
        <v>45357</v>
      </c>
      <c r="AN927" s="23" t="s">
        <v>108</v>
      </c>
      <c r="AO927" s="23" t="s">
        <v>108</v>
      </c>
      <c r="AP927" t="s">
        <v>109</v>
      </c>
      <c r="AQ927" t="s">
        <v>2616</v>
      </c>
      <c r="AR927" t="s">
        <v>2617</v>
      </c>
      <c r="AS927" t="s">
        <v>1552</v>
      </c>
      <c r="AT927" s="23">
        <v>80111600</v>
      </c>
      <c r="AU927" t="s">
        <v>6410</v>
      </c>
      <c r="AV927" s="23" t="s">
        <v>113</v>
      </c>
      <c r="AW927" s="20" t="s">
        <v>114</v>
      </c>
      <c r="AX927" s="53">
        <v>45357</v>
      </c>
      <c r="AY927" s="23" t="s">
        <v>144</v>
      </c>
      <c r="AZ927" s="53">
        <v>45357</v>
      </c>
      <c r="BA927" s="26">
        <v>45362</v>
      </c>
      <c r="BB927" s="62">
        <v>45606</v>
      </c>
      <c r="BC927" s="35">
        <f>+Tabla3[[#This Row],[FECHA TERMINACION
(INICIAL)]]-Tabla3[[#This Row],[FECHA INICIO]]</f>
        <v>244</v>
      </c>
      <c r="BD927" s="65">
        <f>+Tabla3[[#This Row],[PLAZO DE EJECUCIÓN EN DÍAS (INICIAL)]]/30</f>
        <v>8.1333333333333329</v>
      </c>
      <c r="BE927" t="s">
        <v>6326</v>
      </c>
      <c r="BF927" s="29">
        <f>+[1]BD_2!E936</f>
        <v>0</v>
      </c>
      <c r="BG927" s="29">
        <f>[1]BD_2!BA936</f>
        <v>15000000</v>
      </c>
      <c r="BH927" s="23">
        <f>[1]BD_2!CF936</f>
        <v>50</v>
      </c>
      <c r="BI927" s="23">
        <f>+COUNTIF(Tabla3[[#This Row],[VALOR REDUCIDO]:[TOTAL TIEMPO PRORROGADO EN DÍAS
]],"&lt;&gt;0")</f>
        <v>2</v>
      </c>
      <c r="BJ927" s="23" t="str">
        <f>+[1]BD_2!CG936</f>
        <v>2 NO</v>
      </c>
      <c r="BK927" s="26" t="str">
        <f>[1]BD_2!CL936</f>
        <v>2 NO</v>
      </c>
      <c r="BL927" s="23" t="s">
        <v>98</v>
      </c>
      <c r="BM927">
        <f t="shared" si="74"/>
        <v>294</v>
      </c>
      <c r="BN927" s="36">
        <f t="shared" si="75"/>
        <v>45362</v>
      </c>
      <c r="BO927" s="36">
        <f t="shared" si="76"/>
        <v>45656</v>
      </c>
      <c r="BP927" s="37" t="e">
        <f>IF(((#REF!-$BN927)/($BO927-$BN927))&gt;=100%,100%,((#REF!-$BN927)/($BO927-$BN927)))</f>
        <v>#REF!</v>
      </c>
      <c r="BQ927" s="29">
        <f t="shared" si="72"/>
        <v>87000000</v>
      </c>
      <c r="BR927" s="23" t="e">
        <f>+IF(BK927="1 SI","FINALIZADO",IF($BO927&lt;=#REF!,"FINALIZADO","EJECUCIÓN"))</f>
        <v>#REF!</v>
      </c>
      <c r="BS927" s="23">
        <v>87000000</v>
      </c>
      <c r="BT927" s="23">
        <f>+Tabla3[[#This Row],[VALOR TOTAL DE CONTRATO (ANTES DE LIQUIDACIÓN - LIBERACIÓN DE SALDOS)]]-Tabla3[[#This Row],[RECURSO TOTALES DESEMBOLSADOS]]</f>
        <v>0</v>
      </c>
      <c r="BU927" s="66"/>
      <c r="BW927" s="23" t="s">
        <v>98</v>
      </c>
      <c r="BX927" s="23" t="str">
        <f t="shared" si="73"/>
        <v>marzo</v>
      </c>
      <c r="BY927" s="23" t="s">
        <v>113</v>
      </c>
      <c r="BZ927" s="23" t="s">
        <v>113</v>
      </c>
      <c r="CA927" s="23" t="s">
        <v>113</v>
      </c>
      <c r="CB927" t="s">
        <v>117</v>
      </c>
      <c r="CC927" t="s">
        <v>118</v>
      </c>
    </row>
    <row r="928" spans="1:81" x14ac:dyDescent="0.25">
      <c r="A928" s="23">
        <v>2024</v>
      </c>
      <c r="B928" s="25">
        <v>886</v>
      </c>
      <c r="C928" s="23" t="s">
        <v>4365</v>
      </c>
      <c r="D928" t="s">
        <v>88</v>
      </c>
      <c r="E928" t="s">
        <v>6411</v>
      </c>
      <c r="F928" t="s">
        <v>90</v>
      </c>
      <c r="G928" t="s">
        <v>91</v>
      </c>
      <c r="H928" s="23" t="s">
        <v>92</v>
      </c>
      <c r="I928" s="23" t="s">
        <v>105</v>
      </c>
      <c r="J928" t="s">
        <v>6412</v>
      </c>
      <c r="K928" s="23" t="s">
        <v>4369</v>
      </c>
      <c r="L928" s="20" t="s">
        <v>4370</v>
      </c>
      <c r="N928" s="23" t="s">
        <v>6413</v>
      </c>
      <c r="O928" s="23" t="s">
        <v>98</v>
      </c>
      <c r="P928" s="20" t="s">
        <v>304</v>
      </c>
      <c r="Q928" s="20" t="s">
        <v>304</v>
      </c>
      <c r="R928" t="s">
        <v>6414</v>
      </c>
      <c r="S928" t="s">
        <v>6415</v>
      </c>
      <c r="T928" t="s">
        <v>6416</v>
      </c>
      <c r="U928" s="29">
        <v>2600000000</v>
      </c>
      <c r="V928" s="29">
        <v>2600000000</v>
      </c>
      <c r="W928" s="60">
        <v>0</v>
      </c>
      <c r="X928" s="60">
        <v>0</v>
      </c>
      <c r="Y928" s="23" t="s">
        <v>104</v>
      </c>
      <c r="Z928" t="s">
        <v>98</v>
      </c>
      <c r="AA928" t="s">
        <v>105</v>
      </c>
      <c r="AB928" s="30">
        <f>+Tabla3[[#This Row],[VALOR DEL CONTRATO
(EN NUMEROS)]]-Tabla3[[#This Row],[VALOR RECURSOS (MADS/FONAM)]]</f>
        <v>0</v>
      </c>
      <c r="AC928" s="30"/>
      <c r="AD928" s="30"/>
      <c r="AE928" s="24">
        <v>11124</v>
      </c>
      <c r="AF928" s="61">
        <v>45321</v>
      </c>
      <c r="AG928">
        <v>138124</v>
      </c>
      <c r="AH928" s="53">
        <v>45356</v>
      </c>
      <c r="AI928" s="32" t="s">
        <v>106</v>
      </c>
      <c r="AJ928" t="s">
        <v>308</v>
      </c>
      <c r="AK928" s="33"/>
      <c r="AL928" t="s">
        <v>98</v>
      </c>
      <c r="AM928" s="53">
        <v>45356</v>
      </c>
      <c r="AN928" s="23" t="s">
        <v>108</v>
      </c>
      <c r="AO928" s="23" t="s">
        <v>108</v>
      </c>
      <c r="AP928" t="s">
        <v>109</v>
      </c>
      <c r="AQ928" t="s">
        <v>309</v>
      </c>
      <c r="AR928" t="s">
        <v>310</v>
      </c>
      <c r="AS928" t="s">
        <v>304</v>
      </c>
      <c r="AT928" s="23">
        <v>80111600</v>
      </c>
      <c r="AU928" t="s">
        <v>6417</v>
      </c>
      <c r="AV928" s="23" t="s">
        <v>113</v>
      </c>
      <c r="AW928" s="20" t="s">
        <v>114</v>
      </c>
      <c r="AX928" s="53">
        <v>45357</v>
      </c>
      <c r="AY928" s="23" t="s">
        <v>6418</v>
      </c>
      <c r="AZ928" s="53">
        <v>45357</v>
      </c>
      <c r="BA928" s="26">
        <v>45358</v>
      </c>
      <c r="BB928" s="62">
        <v>45646</v>
      </c>
      <c r="BC928" s="35">
        <f>+Tabla3[[#This Row],[FECHA TERMINACION
(INICIAL)]]-Tabla3[[#This Row],[FECHA INICIO]]</f>
        <v>288</v>
      </c>
      <c r="BD928" s="65">
        <f>+Tabla3[[#This Row],[PLAZO DE EJECUCIÓN EN DÍAS (INICIAL)]]/30</f>
        <v>9.6</v>
      </c>
      <c r="BE928" t="s">
        <v>6419</v>
      </c>
      <c r="BF928" s="29">
        <f>+[1]BD_2!E937</f>
        <v>0</v>
      </c>
      <c r="BG928" s="29">
        <f>[1]BD_2!BA937</f>
        <v>1300000000</v>
      </c>
      <c r="BH928" s="23">
        <f>[1]BD_2!CF937</f>
        <v>0</v>
      </c>
      <c r="BI928" s="23">
        <f>+COUNTIF(Tabla3[[#This Row],[VALOR REDUCIDO]:[TOTAL TIEMPO PRORROGADO EN DÍAS
]],"&lt;&gt;0")</f>
        <v>1</v>
      </c>
      <c r="BJ928" s="23" t="str">
        <f>+[1]BD_2!CG937</f>
        <v>2 NO</v>
      </c>
      <c r="BK928" s="26" t="str">
        <f>[1]BD_2!CL937</f>
        <v>2 NO</v>
      </c>
      <c r="BL928" s="23" t="s">
        <v>98</v>
      </c>
      <c r="BM928">
        <f t="shared" si="74"/>
        <v>288</v>
      </c>
      <c r="BN928" s="36">
        <f t="shared" si="75"/>
        <v>45358</v>
      </c>
      <c r="BO928" s="36">
        <f t="shared" si="76"/>
        <v>45646</v>
      </c>
      <c r="BP928" s="37" t="e">
        <f>IF(((#REF!-$BN928)/($BO928-$BN928))&gt;=100%,100%,((#REF!-$BN928)/($BO928-$BN928)))</f>
        <v>#REF!</v>
      </c>
      <c r="BQ928" s="60">
        <f t="shared" si="72"/>
        <v>3900000000</v>
      </c>
      <c r="BR928" s="23" t="e">
        <f>+IF(BK928="1 SI","FINALIZADO",IF($BO928&lt;=#REF!,"FINALIZADO","EJECUCIÓN"))</f>
        <v>#REF!</v>
      </c>
      <c r="BS928" s="23">
        <v>3900000000</v>
      </c>
      <c r="BT928" s="23">
        <f>+Tabla3[[#This Row],[VALOR TOTAL DE CONTRATO (ANTES DE LIQUIDACIÓN - LIBERACIÓN DE SALDOS)]]-Tabla3[[#This Row],[RECURSO TOTALES DESEMBOLSADOS]]</f>
        <v>0</v>
      </c>
      <c r="BU928" s="66"/>
      <c r="BW928" s="23" t="s">
        <v>98</v>
      </c>
      <c r="BX928" s="23" t="str">
        <f t="shared" si="73"/>
        <v>marzo</v>
      </c>
      <c r="BY928" s="23" t="s">
        <v>113</v>
      </c>
      <c r="BZ928" s="23" t="s">
        <v>113</v>
      </c>
      <c r="CA928" s="23" t="s">
        <v>113</v>
      </c>
      <c r="CB928" t="s">
        <v>117</v>
      </c>
      <c r="CC928" t="s">
        <v>118</v>
      </c>
    </row>
    <row r="929" spans="1:81" x14ac:dyDescent="0.25">
      <c r="A929" s="23">
        <v>2024</v>
      </c>
      <c r="B929" s="25">
        <v>887</v>
      </c>
      <c r="C929" s="23" t="s">
        <v>87</v>
      </c>
      <c r="D929" t="s">
        <v>88</v>
      </c>
      <c r="E929" t="s">
        <v>89</v>
      </c>
      <c r="F929" t="s">
        <v>90</v>
      </c>
      <c r="G929" t="s">
        <v>91</v>
      </c>
      <c r="H929" s="23" t="s">
        <v>92</v>
      </c>
      <c r="I929" s="23" t="s">
        <v>3950</v>
      </c>
      <c r="J929" t="s">
        <v>6420</v>
      </c>
      <c r="K929" s="23" t="s">
        <v>95</v>
      </c>
      <c r="L929" s="20" t="s">
        <v>121</v>
      </c>
      <c r="M929" s="28" t="s">
        <v>6421</v>
      </c>
      <c r="N929" s="23"/>
      <c r="O929" s="23" t="s">
        <v>98</v>
      </c>
      <c r="P929" s="20" t="s">
        <v>764</v>
      </c>
      <c r="Q929" s="20" t="s">
        <v>764</v>
      </c>
      <c r="R929" t="s">
        <v>6422</v>
      </c>
      <c r="S929" t="s">
        <v>6423</v>
      </c>
      <c r="T929" t="s">
        <v>6424</v>
      </c>
      <c r="U929" s="29">
        <v>137750000</v>
      </c>
      <c r="V929" s="29">
        <v>137750000</v>
      </c>
      <c r="W929" s="60">
        <v>14500000</v>
      </c>
      <c r="X929" s="60">
        <v>0</v>
      </c>
      <c r="Y929" s="23" t="s">
        <v>104</v>
      </c>
      <c r="Z929" t="s">
        <v>98</v>
      </c>
      <c r="AA929" t="s">
        <v>105</v>
      </c>
      <c r="AB929" s="30">
        <f>+Tabla3[[#This Row],[VALOR DEL CONTRATO
(EN NUMEROS)]]-Tabla3[[#This Row],[VALOR RECURSOS (MADS/FONAM)]]</f>
        <v>0</v>
      </c>
      <c r="AC929" s="30"/>
      <c r="AD929" s="30"/>
      <c r="AE929" s="24">
        <v>7024</v>
      </c>
      <c r="AF929" s="61">
        <v>45295</v>
      </c>
      <c r="AG929">
        <v>166824</v>
      </c>
      <c r="AH929" s="53">
        <v>45366</v>
      </c>
      <c r="AI929" s="32" t="s">
        <v>106</v>
      </c>
      <c r="AJ929" t="s">
        <v>779</v>
      </c>
      <c r="AK929" s="33"/>
      <c r="AL929" t="s">
        <v>98</v>
      </c>
      <c r="AM929" s="53">
        <v>45365</v>
      </c>
      <c r="AN929" s="23" t="s">
        <v>108</v>
      </c>
      <c r="AO929" s="23" t="s">
        <v>108</v>
      </c>
      <c r="AP929" t="s">
        <v>109</v>
      </c>
      <c r="AQ929" t="s">
        <v>769</v>
      </c>
      <c r="AR929" t="s">
        <v>770</v>
      </c>
      <c r="AS929" t="s">
        <v>771</v>
      </c>
      <c r="AT929" s="23">
        <v>80111600</v>
      </c>
      <c r="AU929" t="s">
        <v>6425</v>
      </c>
      <c r="AV929" s="23" t="s">
        <v>113</v>
      </c>
      <c r="AW929" s="20" t="s">
        <v>114</v>
      </c>
      <c r="AX929" s="53">
        <v>45365</v>
      </c>
      <c r="AY929" s="23" t="s">
        <v>115</v>
      </c>
      <c r="AZ929" s="53">
        <v>45365</v>
      </c>
      <c r="BA929" s="26">
        <v>45366</v>
      </c>
      <c r="BB929" s="62">
        <v>45656</v>
      </c>
      <c r="BC929" s="35">
        <f>+Tabla3[[#This Row],[FECHA TERMINACION
(INICIAL)]]-Tabla3[[#This Row],[FECHA INICIO]]</f>
        <v>290</v>
      </c>
      <c r="BD929" s="65">
        <f>+Tabla3[[#This Row],[PLAZO DE EJECUCIÓN EN DÍAS (INICIAL)]]/30</f>
        <v>9.6666666666666661</v>
      </c>
      <c r="BE929" t="s">
        <v>6426</v>
      </c>
      <c r="BF929" s="29">
        <f>+[1]BD_2!E938</f>
        <v>0</v>
      </c>
      <c r="BG929" s="29">
        <f>[1]BD_2!BA938</f>
        <v>0</v>
      </c>
      <c r="BH929" s="23">
        <f>[1]BD_2!CF938</f>
        <v>0</v>
      </c>
      <c r="BI929" s="23">
        <f>+COUNTIF(Tabla3[[#This Row],[VALOR REDUCIDO]:[TOTAL TIEMPO PRORROGADO EN DÍAS
]],"&lt;&gt;0")</f>
        <v>0</v>
      </c>
      <c r="BJ929" s="23" t="str">
        <f>+[1]BD_2!CG938</f>
        <v>2 NO</v>
      </c>
      <c r="BK929" s="26" t="str">
        <f>[1]BD_2!CL938</f>
        <v>2 NO</v>
      </c>
      <c r="BL929" s="23" t="s">
        <v>98</v>
      </c>
      <c r="BM929">
        <f t="shared" si="74"/>
        <v>290</v>
      </c>
      <c r="BN929" s="36">
        <f t="shared" si="75"/>
        <v>45366</v>
      </c>
      <c r="BO929" s="36">
        <f t="shared" si="76"/>
        <v>45656</v>
      </c>
      <c r="BP929" s="37" t="e">
        <f>IF(((#REF!-$BN929)/($BO929-$BN929))&gt;=100%,100%,((#REF!-$BN929)/($BO929-$BN929)))</f>
        <v>#REF!</v>
      </c>
      <c r="BQ929" s="29">
        <f t="shared" si="72"/>
        <v>137750000</v>
      </c>
      <c r="BR929" s="23" t="e">
        <f>+IF(BK929="1 SI","FINALIZADO",IF($BO929&lt;=#REF!,"FINALIZADO","EJECUCIÓN"))</f>
        <v>#REF!</v>
      </c>
      <c r="BS929" s="23">
        <v>123733333</v>
      </c>
      <c r="BT929" s="23">
        <f>+Tabla3[[#This Row],[VALOR TOTAL DE CONTRATO (ANTES DE LIQUIDACIÓN - LIBERACIÓN DE SALDOS)]]-Tabla3[[#This Row],[RECURSO TOTALES DESEMBOLSADOS]]</f>
        <v>14016667</v>
      </c>
      <c r="BU929" s="66"/>
      <c r="BW929" s="23" t="s">
        <v>98</v>
      </c>
      <c r="BX929" s="23" t="str">
        <f t="shared" si="73"/>
        <v>marzo</v>
      </c>
      <c r="BY929" s="23" t="s">
        <v>113</v>
      </c>
      <c r="BZ929" s="23" t="s">
        <v>113</v>
      </c>
      <c r="CA929" s="23" t="s">
        <v>113</v>
      </c>
      <c r="CB929" t="s">
        <v>117</v>
      </c>
      <c r="CC929" t="s">
        <v>118</v>
      </c>
    </row>
    <row r="930" spans="1:81" x14ac:dyDescent="0.25">
      <c r="A930" s="23">
        <v>2024</v>
      </c>
      <c r="B930" s="25">
        <v>888</v>
      </c>
      <c r="C930" s="23" t="s">
        <v>87</v>
      </c>
      <c r="D930" t="s">
        <v>88</v>
      </c>
      <c r="E930" t="s">
        <v>89</v>
      </c>
      <c r="F930" t="s">
        <v>90</v>
      </c>
      <c r="G930" t="s">
        <v>91</v>
      </c>
      <c r="H930" s="23" t="s">
        <v>92</v>
      </c>
      <c r="I930" s="23" t="s">
        <v>3950</v>
      </c>
      <c r="J930" t="s">
        <v>6427</v>
      </c>
      <c r="K930" s="23" t="s">
        <v>95</v>
      </c>
      <c r="L930" s="20" t="s">
        <v>1550</v>
      </c>
      <c r="M930" s="28" t="s">
        <v>6428</v>
      </c>
      <c r="N930" s="23"/>
      <c r="O930" s="23" t="s">
        <v>98</v>
      </c>
      <c r="P930" s="20" t="s">
        <v>538</v>
      </c>
      <c r="Q930" s="20" t="s">
        <v>538</v>
      </c>
      <c r="R930" t="s">
        <v>6429</v>
      </c>
      <c r="S930" t="s">
        <v>6430</v>
      </c>
      <c r="T930" t="s">
        <v>6431</v>
      </c>
      <c r="U930" s="29">
        <v>81000000</v>
      </c>
      <c r="V930" s="29">
        <v>81000000</v>
      </c>
      <c r="W930" s="60">
        <v>9000000</v>
      </c>
      <c r="X930" s="60">
        <v>0</v>
      </c>
      <c r="Y930" s="23" t="s">
        <v>104</v>
      </c>
      <c r="Z930" t="s">
        <v>98</v>
      </c>
      <c r="AA930" t="s">
        <v>105</v>
      </c>
      <c r="AB930" s="30">
        <f>+Tabla3[[#This Row],[VALOR DEL CONTRATO
(EN NUMEROS)]]-Tabla3[[#This Row],[VALOR RECURSOS (MADS/FONAM)]]</f>
        <v>0</v>
      </c>
      <c r="AC930" s="30"/>
      <c r="AD930" s="30"/>
      <c r="AE930" s="24">
        <v>5224</v>
      </c>
      <c r="AF930" s="61">
        <v>45295</v>
      </c>
      <c r="AG930">
        <v>146124</v>
      </c>
      <c r="AH930" s="53">
        <v>45358</v>
      </c>
      <c r="AI930" s="32" t="s">
        <v>106</v>
      </c>
      <c r="AJ930" t="s">
        <v>543</v>
      </c>
      <c r="AK930" s="33"/>
      <c r="AL930" t="s">
        <v>98</v>
      </c>
      <c r="AM930" s="53">
        <v>45356</v>
      </c>
      <c r="AN930" s="23" t="s">
        <v>108</v>
      </c>
      <c r="AO930" s="23" t="s">
        <v>108</v>
      </c>
      <c r="AP930" t="s">
        <v>109</v>
      </c>
      <c r="AQ930" t="s">
        <v>6225</v>
      </c>
      <c r="AR930" t="s">
        <v>6226</v>
      </c>
      <c r="AS930" t="s">
        <v>538</v>
      </c>
      <c r="AT930" s="23">
        <v>80111600</v>
      </c>
      <c r="AU930" t="s">
        <v>6432</v>
      </c>
      <c r="AV930" s="23" t="s">
        <v>113</v>
      </c>
      <c r="AW930" s="20" t="s">
        <v>114</v>
      </c>
      <c r="AX930" s="53">
        <v>45357</v>
      </c>
      <c r="AY930" s="23" t="s">
        <v>115</v>
      </c>
      <c r="AZ930" s="53">
        <v>45357</v>
      </c>
      <c r="BA930" s="26">
        <v>45358</v>
      </c>
      <c r="BB930" s="62">
        <v>45632</v>
      </c>
      <c r="BC930" s="35">
        <f>+Tabla3[[#This Row],[FECHA TERMINACION
(INICIAL)]]-Tabla3[[#This Row],[FECHA INICIO]]</f>
        <v>274</v>
      </c>
      <c r="BD930" s="65">
        <f>+Tabla3[[#This Row],[PLAZO DE EJECUCIÓN EN DÍAS (INICIAL)]]/30</f>
        <v>9.1333333333333329</v>
      </c>
      <c r="BE930" t="s">
        <v>6433</v>
      </c>
      <c r="BF930" s="29">
        <f>+[1]BD_2!E939</f>
        <v>0</v>
      </c>
      <c r="BG930" s="29">
        <f>[1]BD_2!BA939</f>
        <v>7200000</v>
      </c>
      <c r="BH930" s="23">
        <f>[1]BD_2!CF939</f>
        <v>24</v>
      </c>
      <c r="BI930" s="23">
        <f>+COUNTIF(Tabla3[[#This Row],[VALOR REDUCIDO]:[TOTAL TIEMPO PRORROGADO EN DÍAS
]],"&lt;&gt;0")</f>
        <v>2</v>
      </c>
      <c r="BJ930" s="23" t="str">
        <f>+[1]BD_2!CG939</f>
        <v>2 NO</v>
      </c>
      <c r="BK930" s="26" t="str">
        <f>[1]BD_2!CL939</f>
        <v>2 NO</v>
      </c>
      <c r="BL930" s="23" t="s">
        <v>98</v>
      </c>
      <c r="BM930">
        <f t="shared" si="74"/>
        <v>298</v>
      </c>
      <c r="BN930" s="36">
        <f t="shared" si="75"/>
        <v>45358</v>
      </c>
      <c r="BO930" s="36">
        <f t="shared" si="76"/>
        <v>45656</v>
      </c>
      <c r="BP930" s="37" t="e">
        <f>IF(((#REF!-$BN930)/($BO930-$BN930))&gt;=100%,100%,((#REF!-$BN930)/($BO930-$BN930)))</f>
        <v>#REF!</v>
      </c>
      <c r="BQ930" s="29">
        <f t="shared" si="72"/>
        <v>88200000</v>
      </c>
      <c r="BR930" s="23" t="e">
        <f>+IF(BK930="1 SI","FINALIZADO",IF($BO930&lt;=#REF!,"FINALIZADO","EJECUCIÓN"))</f>
        <v>#REF!</v>
      </c>
      <c r="BS930" s="23">
        <v>88200000</v>
      </c>
      <c r="BT930" s="23">
        <f>+Tabla3[[#This Row],[VALOR TOTAL DE CONTRATO (ANTES DE LIQUIDACIÓN - LIBERACIÓN DE SALDOS)]]-Tabla3[[#This Row],[RECURSO TOTALES DESEMBOLSADOS]]</f>
        <v>0</v>
      </c>
      <c r="BU930" s="66"/>
      <c r="BW930" s="23" t="s">
        <v>98</v>
      </c>
      <c r="BX930" s="23" t="str">
        <f t="shared" si="73"/>
        <v>marzo</v>
      </c>
      <c r="BY930" s="23" t="s">
        <v>113</v>
      </c>
      <c r="BZ930" s="23" t="s">
        <v>113</v>
      </c>
      <c r="CA930" s="23" t="s">
        <v>113</v>
      </c>
      <c r="CB930" t="s">
        <v>117</v>
      </c>
      <c r="CC930" t="s">
        <v>118</v>
      </c>
    </row>
    <row r="931" spans="1:81" x14ac:dyDescent="0.25">
      <c r="A931" s="23">
        <v>2024</v>
      </c>
      <c r="B931" s="25">
        <v>889</v>
      </c>
      <c r="C931" s="23" t="s">
        <v>87</v>
      </c>
      <c r="D931" t="s">
        <v>88</v>
      </c>
      <c r="E931" t="s">
        <v>89</v>
      </c>
      <c r="F931" t="s">
        <v>90</v>
      </c>
      <c r="G931" t="s">
        <v>91</v>
      </c>
      <c r="H931" s="23" t="s">
        <v>92</v>
      </c>
      <c r="I931" s="23" t="s">
        <v>119</v>
      </c>
      <c r="J931" t="s">
        <v>6434</v>
      </c>
      <c r="K931" s="23" t="s">
        <v>95</v>
      </c>
      <c r="L931" s="20" t="s">
        <v>121</v>
      </c>
      <c r="M931" s="28" t="s">
        <v>6435</v>
      </c>
      <c r="N931" s="23"/>
      <c r="O931" s="23" t="s">
        <v>98</v>
      </c>
      <c r="P931" s="20" t="s">
        <v>693</v>
      </c>
      <c r="Q931" s="20" t="s">
        <v>693</v>
      </c>
      <c r="R931" t="s">
        <v>6436</v>
      </c>
      <c r="S931" t="s">
        <v>6437</v>
      </c>
      <c r="T931" t="s">
        <v>6438</v>
      </c>
      <c r="U931" s="29">
        <v>64133333</v>
      </c>
      <c r="V931" s="29">
        <v>64133333</v>
      </c>
      <c r="W931" s="60">
        <v>6500000</v>
      </c>
      <c r="X931" s="60">
        <v>0</v>
      </c>
      <c r="Y931" s="23" t="s">
        <v>104</v>
      </c>
      <c r="Z931" t="s">
        <v>98</v>
      </c>
      <c r="AA931" t="s">
        <v>105</v>
      </c>
      <c r="AB931" s="30">
        <f>+Tabla3[[#This Row],[VALOR DEL CONTRATO
(EN NUMEROS)]]-Tabla3[[#This Row],[VALOR RECURSOS (MADS/FONAM)]]</f>
        <v>0</v>
      </c>
      <c r="AC931" s="30"/>
      <c r="AD931" s="30"/>
      <c r="AE931" s="24">
        <v>2624</v>
      </c>
      <c r="AF931" s="61">
        <v>45294</v>
      </c>
      <c r="AG931">
        <v>146024</v>
      </c>
      <c r="AH931" s="53">
        <v>45358</v>
      </c>
      <c r="AI931" s="32" t="s">
        <v>106</v>
      </c>
      <c r="AJ931" t="s">
        <v>2030</v>
      </c>
      <c r="AK931" s="33"/>
      <c r="AL931" t="s">
        <v>98</v>
      </c>
      <c r="AM931" s="53">
        <v>45356</v>
      </c>
      <c r="AN931" s="23" t="s">
        <v>108</v>
      </c>
      <c r="AO931" s="23" t="s">
        <v>108</v>
      </c>
      <c r="AP931" t="s">
        <v>109</v>
      </c>
      <c r="AQ931" t="s">
        <v>4600</v>
      </c>
      <c r="AR931" t="s">
        <v>977</v>
      </c>
      <c r="AS931" t="s">
        <v>700</v>
      </c>
      <c r="AT931" s="23">
        <v>80111600</v>
      </c>
      <c r="AU931" t="s">
        <v>6439</v>
      </c>
      <c r="AV931" s="23" t="s">
        <v>113</v>
      </c>
      <c r="AW931" s="20" t="s">
        <v>114</v>
      </c>
      <c r="AX931" s="53">
        <v>45356</v>
      </c>
      <c r="AY931" s="23" t="s">
        <v>115</v>
      </c>
      <c r="AZ931" s="53">
        <v>45356</v>
      </c>
      <c r="BA931" s="26">
        <v>45358</v>
      </c>
      <c r="BB931" s="62">
        <v>45656</v>
      </c>
      <c r="BC931" s="35">
        <f>+Tabla3[[#This Row],[FECHA TERMINACION
(INICIAL)]]-Tabla3[[#This Row],[FECHA INICIO]]</f>
        <v>298</v>
      </c>
      <c r="BD931" s="65">
        <f>+Tabla3[[#This Row],[PLAZO DE EJECUCIÓN EN DÍAS (INICIAL)]]/30</f>
        <v>9.9333333333333336</v>
      </c>
      <c r="BE931" t="s">
        <v>6393</v>
      </c>
      <c r="BF931" s="29">
        <f>+[1]BD_2!E940</f>
        <v>433333</v>
      </c>
      <c r="BG931" s="29">
        <f>[1]BD_2!BA940</f>
        <v>0</v>
      </c>
      <c r="BH931" s="23">
        <f>[1]BD_2!CF940</f>
        <v>0</v>
      </c>
      <c r="BI931" s="23">
        <f>+COUNTIF(Tabla3[[#This Row],[VALOR REDUCIDO]:[TOTAL TIEMPO PRORROGADO EN DÍAS
]],"&lt;&gt;0")</f>
        <v>1</v>
      </c>
      <c r="BJ931" s="23" t="str">
        <f>+[1]BD_2!CG940</f>
        <v>2 NO</v>
      </c>
      <c r="BK931" s="26" t="str">
        <f>[1]BD_2!CL940</f>
        <v>2 NO</v>
      </c>
      <c r="BL931" s="23" t="s">
        <v>98</v>
      </c>
      <c r="BM931">
        <f t="shared" si="74"/>
        <v>298</v>
      </c>
      <c r="BN931" s="36">
        <f t="shared" si="75"/>
        <v>45358</v>
      </c>
      <c r="BO931" s="36">
        <f t="shared" si="76"/>
        <v>45656</v>
      </c>
      <c r="BP931" s="37" t="e">
        <f>IF(((#REF!-$BN931)/($BO931-$BN931))&gt;=100%,100%,((#REF!-$BN931)/($BO931-$BN931)))</f>
        <v>#REF!</v>
      </c>
      <c r="BQ931" s="29">
        <f t="shared" si="72"/>
        <v>63700000</v>
      </c>
      <c r="BR931" s="23" t="e">
        <f>+IF(BK931="1 SI","FINALIZADO",IF($BO931&lt;=#REF!,"FINALIZADO","EJECUCIÓN"))</f>
        <v>#REF!</v>
      </c>
      <c r="BS931" s="23">
        <v>63700000</v>
      </c>
      <c r="BT931" s="23">
        <f>+Tabla3[[#This Row],[VALOR TOTAL DE CONTRATO (ANTES DE LIQUIDACIÓN - LIBERACIÓN DE SALDOS)]]-Tabla3[[#This Row],[RECURSO TOTALES DESEMBOLSADOS]]</f>
        <v>0</v>
      </c>
      <c r="BU931" s="66"/>
      <c r="BW931" s="23" t="s">
        <v>98</v>
      </c>
      <c r="BX931" s="23" t="str">
        <f t="shared" si="73"/>
        <v>marzo</v>
      </c>
      <c r="BY931" s="23" t="s">
        <v>113</v>
      </c>
      <c r="BZ931" s="23" t="s">
        <v>113</v>
      </c>
      <c r="CA931" s="23" t="s">
        <v>113</v>
      </c>
      <c r="CB931" t="s">
        <v>117</v>
      </c>
      <c r="CC931" t="s">
        <v>118</v>
      </c>
    </row>
    <row r="932" spans="1:81" x14ac:dyDescent="0.25">
      <c r="A932" s="23">
        <v>2024</v>
      </c>
      <c r="B932" s="25">
        <v>890</v>
      </c>
      <c r="C932" s="23" t="s">
        <v>87</v>
      </c>
      <c r="D932" t="s">
        <v>88</v>
      </c>
      <c r="E932" t="s">
        <v>89</v>
      </c>
      <c r="F932" t="s">
        <v>90</v>
      </c>
      <c r="G932" t="s">
        <v>91</v>
      </c>
      <c r="H932" s="23" t="s">
        <v>92</v>
      </c>
      <c r="I932" s="23" t="s">
        <v>119</v>
      </c>
      <c r="J932" t="s">
        <v>6440</v>
      </c>
      <c r="K932" s="23" t="s">
        <v>95</v>
      </c>
      <c r="L932" s="20" t="s">
        <v>5210</v>
      </c>
      <c r="M932" s="28" t="s">
        <v>6441</v>
      </c>
      <c r="N932" s="23"/>
      <c r="O932" s="23" t="s">
        <v>98</v>
      </c>
      <c r="P932" s="20" t="s">
        <v>1931</v>
      </c>
      <c r="Q932" s="20" t="s">
        <v>1931</v>
      </c>
      <c r="R932" t="s">
        <v>6442</v>
      </c>
      <c r="S932" t="s">
        <v>6443</v>
      </c>
      <c r="T932" t="s">
        <v>6444</v>
      </c>
      <c r="U932" s="29">
        <v>98333333</v>
      </c>
      <c r="V932" s="29">
        <v>98333333</v>
      </c>
      <c r="W932" s="60">
        <v>10000000</v>
      </c>
      <c r="X932" s="60">
        <v>0</v>
      </c>
      <c r="Y932" s="23" t="s">
        <v>104</v>
      </c>
      <c r="Z932" t="s">
        <v>98</v>
      </c>
      <c r="AA932" t="s">
        <v>105</v>
      </c>
      <c r="AB932" s="30">
        <f>+Tabla3[[#This Row],[VALOR DEL CONTRATO
(EN NUMEROS)]]-Tabla3[[#This Row],[VALOR RECURSOS (MADS/FONAM)]]</f>
        <v>0</v>
      </c>
      <c r="AC932" s="30"/>
      <c r="AD932" s="30"/>
      <c r="AE932" s="24">
        <v>9424</v>
      </c>
      <c r="AF932" s="61">
        <v>45306</v>
      </c>
      <c r="AG932">
        <v>147124</v>
      </c>
      <c r="AH932" s="53">
        <v>45359</v>
      </c>
      <c r="AI932" s="32" t="s">
        <v>106</v>
      </c>
      <c r="AJ932" t="s">
        <v>4874</v>
      </c>
      <c r="AK932" s="33"/>
      <c r="AL932" t="s">
        <v>98</v>
      </c>
      <c r="AM932" s="53">
        <v>45357</v>
      </c>
      <c r="AN932" s="23" t="s">
        <v>108</v>
      </c>
      <c r="AO932" s="23" t="s">
        <v>108</v>
      </c>
      <c r="AP932" t="s">
        <v>109</v>
      </c>
      <c r="AQ932" t="s">
        <v>1580</v>
      </c>
      <c r="AR932" t="s">
        <v>1581</v>
      </c>
      <c r="AS932" t="s">
        <v>1581</v>
      </c>
      <c r="AT932" s="23">
        <v>80111600</v>
      </c>
      <c r="AU932" t="s">
        <v>6445</v>
      </c>
      <c r="AV932" s="23" t="s">
        <v>113</v>
      </c>
      <c r="AW932" s="20" t="s">
        <v>114</v>
      </c>
      <c r="AX932" s="53">
        <v>45358</v>
      </c>
      <c r="AY932" s="23" t="s">
        <v>115</v>
      </c>
      <c r="AZ932" s="53">
        <v>45358</v>
      </c>
      <c r="BA932" s="26">
        <v>45359</v>
      </c>
      <c r="BB932" s="62">
        <v>45656</v>
      </c>
      <c r="BC932" s="35">
        <f>+Tabla3[[#This Row],[FECHA TERMINACION
(INICIAL)]]-Tabla3[[#This Row],[FECHA INICIO]]</f>
        <v>297</v>
      </c>
      <c r="BD932" s="65">
        <f>+Tabla3[[#This Row],[PLAZO DE EJECUCIÓN EN DÍAS (INICIAL)]]/30</f>
        <v>9.9</v>
      </c>
      <c r="BE932" t="s">
        <v>6446</v>
      </c>
      <c r="BF932" s="29">
        <f>+[1]BD_2!E941</f>
        <v>0</v>
      </c>
      <c r="BG932" s="29">
        <f>[1]BD_2!BA941</f>
        <v>0</v>
      </c>
      <c r="BH932" s="23">
        <f>[1]BD_2!CF941</f>
        <v>0</v>
      </c>
      <c r="BI932" s="23">
        <f>+COUNTIF(Tabla3[[#This Row],[VALOR REDUCIDO]:[TOTAL TIEMPO PRORROGADO EN DÍAS
]],"&lt;&gt;0")</f>
        <v>0</v>
      </c>
      <c r="BJ932" s="23" t="str">
        <f>+[1]BD_2!CG941</f>
        <v>2 NO</v>
      </c>
      <c r="BK932" s="26" t="str">
        <f>[1]BD_2!CL941</f>
        <v>1 SI</v>
      </c>
      <c r="BL932" s="23" t="s">
        <v>98</v>
      </c>
      <c r="BM932">
        <f t="shared" si="74"/>
        <v>297</v>
      </c>
      <c r="BN932" s="36">
        <f t="shared" si="75"/>
        <v>45359</v>
      </c>
      <c r="BO932" s="36">
        <f t="shared" si="76"/>
        <v>45656</v>
      </c>
      <c r="BP932" s="37" t="e">
        <f>IF(((#REF!-$BN932)/($BO932-$BN932))&gt;=100%,100%,((#REF!-$BN932)/($BO932-$BN932)))</f>
        <v>#REF!</v>
      </c>
      <c r="BQ932" s="29">
        <f t="shared" si="72"/>
        <v>98333333</v>
      </c>
      <c r="BR932" s="23" t="str">
        <f>+IF(BK932="1 SI","FINALIZADO",IF($BO932&lt;=#REF!,"FINALIZADO","EJECUCIÓN"))</f>
        <v>FINALIZADO</v>
      </c>
      <c r="BS932" s="23">
        <v>19666667</v>
      </c>
      <c r="BT932" s="23">
        <f>+Tabla3[[#This Row],[VALOR TOTAL DE CONTRATO (ANTES DE LIQUIDACIÓN - LIBERACIÓN DE SALDOS)]]-Tabla3[[#This Row],[RECURSO TOTALES DESEMBOLSADOS]]</f>
        <v>78666666</v>
      </c>
      <c r="BU932" s="66"/>
      <c r="BW932" s="23" t="s">
        <v>98</v>
      </c>
      <c r="BX932" s="23" t="str">
        <f t="shared" si="73"/>
        <v>marzo</v>
      </c>
      <c r="BY932" s="23" t="s">
        <v>113</v>
      </c>
      <c r="BZ932" s="23" t="s">
        <v>113</v>
      </c>
      <c r="CA932" s="23" t="s">
        <v>113</v>
      </c>
      <c r="CB932" t="s">
        <v>117</v>
      </c>
      <c r="CC932" t="s">
        <v>118</v>
      </c>
    </row>
    <row r="933" spans="1:81" x14ac:dyDescent="0.25">
      <c r="A933" s="23">
        <v>2024</v>
      </c>
      <c r="B933" s="25">
        <v>891</v>
      </c>
      <c r="C933" s="23" t="s">
        <v>87</v>
      </c>
      <c r="D933" t="s">
        <v>88</v>
      </c>
      <c r="E933" t="s">
        <v>89</v>
      </c>
      <c r="F933" t="s">
        <v>90</v>
      </c>
      <c r="G933" t="s">
        <v>91</v>
      </c>
      <c r="H933" s="23" t="s">
        <v>92</v>
      </c>
      <c r="I933" s="23" t="s">
        <v>119</v>
      </c>
      <c r="J933" t="s">
        <v>6447</v>
      </c>
      <c r="K933" s="23" t="s">
        <v>95</v>
      </c>
      <c r="L933" s="20" t="s">
        <v>1197</v>
      </c>
      <c r="M933" s="28" t="s">
        <v>6448</v>
      </c>
      <c r="N933" s="23"/>
      <c r="O933" s="23" t="s">
        <v>98</v>
      </c>
      <c r="P933" s="20" t="s">
        <v>693</v>
      </c>
      <c r="Q933" s="20" t="s">
        <v>693</v>
      </c>
      <c r="R933" t="s">
        <v>6449</v>
      </c>
      <c r="S933" t="s">
        <v>6450</v>
      </c>
      <c r="T933" t="s">
        <v>6451</v>
      </c>
      <c r="U933" s="29">
        <v>61458333</v>
      </c>
      <c r="V933" s="29">
        <v>61458333</v>
      </c>
      <c r="W933" s="60">
        <v>6250000</v>
      </c>
      <c r="X933" s="60">
        <v>0</v>
      </c>
      <c r="Y933" s="23" t="s">
        <v>104</v>
      </c>
      <c r="Z933" t="s">
        <v>98</v>
      </c>
      <c r="AA933" t="s">
        <v>105</v>
      </c>
      <c r="AB933" s="30">
        <f>+Tabla3[[#This Row],[VALOR DEL CONTRATO
(EN NUMEROS)]]-Tabla3[[#This Row],[VALOR RECURSOS (MADS/FONAM)]]</f>
        <v>0</v>
      </c>
      <c r="AC933" s="30"/>
      <c r="AD933" s="30"/>
      <c r="AE933" s="24">
        <v>2624</v>
      </c>
      <c r="AF933" s="61">
        <v>45294</v>
      </c>
      <c r="AG933">
        <v>141924</v>
      </c>
      <c r="AH933" s="53">
        <v>45357</v>
      </c>
      <c r="AI933" s="32" t="s">
        <v>106</v>
      </c>
      <c r="AJ933" t="s">
        <v>2030</v>
      </c>
      <c r="AK933" s="33"/>
      <c r="AL933" t="s">
        <v>98</v>
      </c>
      <c r="AM933" s="53">
        <v>45356</v>
      </c>
      <c r="AN933" s="23" t="s">
        <v>108</v>
      </c>
      <c r="AO933" s="23" t="s">
        <v>108</v>
      </c>
      <c r="AP933" t="s">
        <v>109</v>
      </c>
      <c r="AQ933" t="s">
        <v>2991</v>
      </c>
      <c r="AR933" t="s">
        <v>2992</v>
      </c>
      <c r="AS933" t="s">
        <v>700</v>
      </c>
      <c r="AT933" s="23">
        <v>80111600</v>
      </c>
      <c r="AU933" t="s">
        <v>6452</v>
      </c>
      <c r="AV933" s="23" t="s">
        <v>113</v>
      </c>
      <c r="AW933" s="20" t="s">
        <v>114</v>
      </c>
      <c r="AX933" s="53">
        <v>45356</v>
      </c>
      <c r="AY933" s="23" t="s">
        <v>115</v>
      </c>
      <c r="AZ933" s="53">
        <v>45356</v>
      </c>
      <c r="BA933" s="26">
        <v>45357</v>
      </c>
      <c r="BB933" s="62">
        <v>45656</v>
      </c>
      <c r="BC933" s="35">
        <f>+Tabla3[[#This Row],[FECHA TERMINACION
(INICIAL)]]-Tabla3[[#This Row],[FECHA INICIO]]</f>
        <v>299</v>
      </c>
      <c r="BD933" s="65">
        <f>+Tabla3[[#This Row],[PLAZO DE EJECUCIÓN EN DÍAS (INICIAL)]]/30</f>
        <v>9.9666666666666668</v>
      </c>
      <c r="BE933" t="s">
        <v>6057</v>
      </c>
      <c r="BF933" s="29">
        <f>+[1]BD_2!E942</f>
        <v>0</v>
      </c>
      <c r="BG933" s="29">
        <f>[1]BD_2!BA942</f>
        <v>0</v>
      </c>
      <c r="BH933" s="23">
        <f>[1]BD_2!CF942</f>
        <v>0</v>
      </c>
      <c r="BI933" s="23">
        <f>+COUNTIF(Tabla3[[#This Row],[VALOR REDUCIDO]:[TOTAL TIEMPO PRORROGADO EN DÍAS
]],"&lt;&gt;0")</f>
        <v>0</v>
      </c>
      <c r="BJ933" s="23" t="str">
        <f>+[1]BD_2!CG942</f>
        <v>2 NO</v>
      </c>
      <c r="BK933" s="26" t="str">
        <f>[1]BD_2!CL942</f>
        <v>2 NO</v>
      </c>
      <c r="BL933" s="23" t="s">
        <v>98</v>
      </c>
      <c r="BM933">
        <f t="shared" si="74"/>
        <v>299</v>
      </c>
      <c r="BN933" s="36">
        <f t="shared" si="75"/>
        <v>45357</v>
      </c>
      <c r="BO933" s="36">
        <f t="shared" si="76"/>
        <v>45656</v>
      </c>
      <c r="BP933" s="37" t="e">
        <f>IF(((#REF!-$BN933)/($BO933-$BN933))&gt;=100%,100%,((#REF!-$BN933)/($BO933-$BN933)))</f>
        <v>#REF!</v>
      </c>
      <c r="BQ933" s="29">
        <f t="shared" si="72"/>
        <v>61458333</v>
      </c>
      <c r="BR933" s="23" t="e">
        <f>+IF(BK933="1 SI","FINALIZADO",IF($BO933&lt;=#REF!,"FINALIZADO","EJECUCIÓN"))</f>
        <v>#REF!</v>
      </c>
      <c r="BS933" s="23">
        <v>61458333</v>
      </c>
      <c r="BT933" s="23">
        <f>+Tabla3[[#This Row],[VALOR TOTAL DE CONTRATO (ANTES DE LIQUIDACIÓN - LIBERACIÓN DE SALDOS)]]-Tabla3[[#This Row],[RECURSO TOTALES DESEMBOLSADOS]]</f>
        <v>0</v>
      </c>
      <c r="BU933" s="66"/>
      <c r="BW933" s="23" t="s">
        <v>98</v>
      </c>
      <c r="BX933" s="23" t="str">
        <f t="shared" si="73"/>
        <v>marzo</v>
      </c>
      <c r="BY933" s="23" t="s">
        <v>113</v>
      </c>
      <c r="BZ933" s="23" t="s">
        <v>113</v>
      </c>
      <c r="CA933" s="23" t="s">
        <v>113</v>
      </c>
      <c r="CB933" t="s">
        <v>117</v>
      </c>
      <c r="CC933" t="s">
        <v>118</v>
      </c>
    </row>
    <row r="934" spans="1:81" x14ac:dyDescent="0.25">
      <c r="A934" s="23">
        <v>2024</v>
      </c>
      <c r="B934" s="25">
        <v>892</v>
      </c>
      <c r="C934" s="23" t="s">
        <v>87</v>
      </c>
      <c r="D934" t="s">
        <v>88</v>
      </c>
      <c r="E934" t="s">
        <v>89</v>
      </c>
      <c r="F934" t="s">
        <v>90</v>
      </c>
      <c r="G934" t="s">
        <v>91</v>
      </c>
      <c r="H934" s="23" t="s">
        <v>92</v>
      </c>
      <c r="I934" s="23" t="s">
        <v>119</v>
      </c>
      <c r="J934" t="s">
        <v>6453</v>
      </c>
      <c r="K934" s="23" t="s">
        <v>95</v>
      </c>
      <c r="L934" s="20" t="s">
        <v>1175</v>
      </c>
      <c r="M934" s="28" t="s">
        <v>6454</v>
      </c>
      <c r="N934" s="23"/>
      <c r="O934" s="23" t="s">
        <v>98</v>
      </c>
      <c r="P934" s="20" t="s">
        <v>100</v>
      </c>
      <c r="Q934" s="20" t="s">
        <v>100</v>
      </c>
      <c r="R934" t="s">
        <v>6455</v>
      </c>
      <c r="S934" t="s">
        <v>6456</v>
      </c>
      <c r="T934" t="s">
        <v>6457</v>
      </c>
      <c r="U934" s="29">
        <v>49000000</v>
      </c>
      <c r="V934" s="29">
        <v>49000000</v>
      </c>
      <c r="W934" s="60">
        <v>7000000</v>
      </c>
      <c r="X934" s="60">
        <v>0</v>
      </c>
      <c r="Y934" s="23" t="s">
        <v>104</v>
      </c>
      <c r="Z934" t="s">
        <v>98</v>
      </c>
      <c r="AA934" t="s">
        <v>105</v>
      </c>
      <c r="AB934" s="30">
        <f>+Tabla3[[#This Row],[VALOR DEL CONTRATO
(EN NUMEROS)]]-Tabla3[[#This Row],[VALOR RECURSOS (MADS/FONAM)]]</f>
        <v>0</v>
      </c>
      <c r="AC934" s="30"/>
      <c r="AD934" s="30"/>
      <c r="AE934" s="24">
        <v>2724</v>
      </c>
      <c r="AF934" s="61">
        <v>45294</v>
      </c>
      <c r="AG934">
        <v>145824</v>
      </c>
      <c r="AH934" s="53">
        <v>45358</v>
      </c>
      <c r="AI934" s="32" t="s">
        <v>106</v>
      </c>
      <c r="AJ934" t="s">
        <v>656</v>
      </c>
      <c r="AK934" s="33"/>
      <c r="AL934" t="s">
        <v>98</v>
      </c>
      <c r="AM934" s="53">
        <v>45356</v>
      </c>
      <c r="AN934" s="23" t="s">
        <v>108</v>
      </c>
      <c r="AO934" s="23" t="s">
        <v>108</v>
      </c>
      <c r="AP934" t="s">
        <v>109</v>
      </c>
      <c r="AQ934" t="s">
        <v>174</v>
      </c>
      <c r="AR934" t="s">
        <v>175</v>
      </c>
      <c r="AS934" t="s">
        <v>100</v>
      </c>
      <c r="AT934" s="23">
        <v>80111600</v>
      </c>
      <c r="AU934" t="s">
        <v>6458</v>
      </c>
      <c r="AV934" s="23" t="s">
        <v>113</v>
      </c>
      <c r="AW934" s="20" t="s">
        <v>114</v>
      </c>
      <c r="AX934" s="53">
        <v>45357</v>
      </c>
      <c r="AY934" s="23" t="s">
        <v>115</v>
      </c>
      <c r="AZ934" s="53">
        <v>45357</v>
      </c>
      <c r="BA934" s="26">
        <v>45358</v>
      </c>
      <c r="BB934" s="62">
        <v>45571</v>
      </c>
      <c r="BC934" s="35">
        <f>+Tabla3[[#This Row],[FECHA TERMINACION
(INICIAL)]]-Tabla3[[#This Row],[FECHA INICIO]]</f>
        <v>213</v>
      </c>
      <c r="BD934" s="65">
        <f>+Tabla3[[#This Row],[PLAZO DE EJECUCIÓN EN DÍAS (INICIAL)]]/30</f>
        <v>7.1</v>
      </c>
      <c r="BE934" t="s">
        <v>3741</v>
      </c>
      <c r="BF934" s="29">
        <f>+[1]BD_2!E943</f>
        <v>0</v>
      </c>
      <c r="BG934" s="29">
        <f>[1]BD_2!BA943</f>
        <v>0</v>
      </c>
      <c r="BH934" s="23">
        <f>[1]BD_2!CF943</f>
        <v>0</v>
      </c>
      <c r="BI934" s="23">
        <f>+COUNTIF(Tabla3[[#This Row],[VALOR REDUCIDO]:[TOTAL TIEMPO PRORROGADO EN DÍAS
]],"&lt;&gt;0")</f>
        <v>0</v>
      </c>
      <c r="BJ934" s="23" t="str">
        <f>+[1]BD_2!CG943</f>
        <v>2 NO</v>
      </c>
      <c r="BK934" s="26" t="str">
        <f>[1]BD_2!CL943</f>
        <v>2 NO</v>
      </c>
      <c r="BL934" s="23" t="s">
        <v>98</v>
      </c>
      <c r="BM934">
        <f t="shared" si="74"/>
        <v>213</v>
      </c>
      <c r="BN934" s="36">
        <f t="shared" si="75"/>
        <v>45358</v>
      </c>
      <c r="BO934" s="36">
        <f t="shared" si="76"/>
        <v>45571</v>
      </c>
      <c r="BP934" s="37" t="e">
        <f>IF(((#REF!-$BN934)/($BO934-$BN934))&gt;=100%,100%,((#REF!-$BN934)/($BO934-$BN934)))</f>
        <v>#REF!</v>
      </c>
      <c r="BQ934" s="29">
        <f t="shared" si="72"/>
        <v>49000000</v>
      </c>
      <c r="BR934" s="23" t="e">
        <f>+IF(BK934="1 SI","FINALIZADO",IF($BO934&lt;=#REF!,"FINALIZADO","EJECUCIÓN"))</f>
        <v>#REF!</v>
      </c>
      <c r="BS934" s="23">
        <v>49000000</v>
      </c>
      <c r="BT934" s="23">
        <f>+Tabla3[[#This Row],[VALOR TOTAL DE CONTRATO (ANTES DE LIQUIDACIÓN - LIBERACIÓN DE SALDOS)]]-Tabla3[[#This Row],[RECURSO TOTALES DESEMBOLSADOS]]</f>
        <v>0</v>
      </c>
      <c r="BU934" s="66"/>
      <c r="BW934" s="23" t="s">
        <v>98</v>
      </c>
      <c r="BX934" s="23" t="str">
        <f t="shared" si="73"/>
        <v>marzo</v>
      </c>
      <c r="BY934" s="23" t="s">
        <v>113</v>
      </c>
      <c r="BZ934" s="23" t="s">
        <v>113</v>
      </c>
      <c r="CA934" s="23" t="s">
        <v>113</v>
      </c>
      <c r="CB934" t="s">
        <v>117</v>
      </c>
      <c r="CC934" t="s">
        <v>118</v>
      </c>
    </row>
    <row r="935" spans="1:81" x14ac:dyDescent="0.25">
      <c r="A935" s="23">
        <v>2024</v>
      </c>
      <c r="B935" s="25">
        <v>893</v>
      </c>
      <c r="C935" s="23" t="s">
        <v>87</v>
      </c>
      <c r="D935" t="s">
        <v>88</v>
      </c>
      <c r="E935" t="s">
        <v>89</v>
      </c>
      <c r="F935" t="s">
        <v>90</v>
      </c>
      <c r="G935" t="s">
        <v>91</v>
      </c>
      <c r="H935" s="23" t="s">
        <v>92</v>
      </c>
      <c r="I935" s="23" t="s">
        <v>119</v>
      </c>
      <c r="J935" t="s">
        <v>6459</v>
      </c>
      <c r="K935" s="23" t="s">
        <v>95</v>
      </c>
      <c r="L935" s="20" t="s">
        <v>3654</v>
      </c>
      <c r="M935" s="28" t="s">
        <v>6460</v>
      </c>
      <c r="N935" s="23"/>
      <c r="O935" s="23" t="s">
        <v>98</v>
      </c>
      <c r="P935" s="20" t="s">
        <v>538</v>
      </c>
      <c r="Q935" s="20" t="s">
        <v>538</v>
      </c>
      <c r="R935" t="s">
        <v>6461</v>
      </c>
      <c r="S935" t="s">
        <v>6462</v>
      </c>
      <c r="T935" t="s">
        <v>6463</v>
      </c>
      <c r="U935" s="29">
        <v>79200000</v>
      </c>
      <c r="V935" s="29">
        <v>79200000</v>
      </c>
      <c r="W935" s="60">
        <v>8800000</v>
      </c>
      <c r="X935" s="60">
        <v>0</v>
      </c>
      <c r="Y935" s="23" t="s">
        <v>104</v>
      </c>
      <c r="Z935" t="s">
        <v>98</v>
      </c>
      <c r="AA935" t="s">
        <v>105</v>
      </c>
      <c r="AB935" s="30">
        <f>+Tabla3[[#This Row],[VALOR DEL CONTRATO
(EN NUMEROS)]]-Tabla3[[#This Row],[VALOR RECURSOS (MADS/FONAM)]]</f>
        <v>0</v>
      </c>
      <c r="AC935" s="30"/>
      <c r="AD935" s="30"/>
      <c r="AE935" s="24">
        <v>5224</v>
      </c>
      <c r="AF935" s="61">
        <v>45295</v>
      </c>
      <c r="AG935">
        <v>150324</v>
      </c>
      <c r="AH935" s="53">
        <v>45362</v>
      </c>
      <c r="AI935" s="32" t="s">
        <v>106</v>
      </c>
      <c r="AJ935" t="s">
        <v>2797</v>
      </c>
      <c r="AK935" s="33"/>
      <c r="AL935" t="s">
        <v>98</v>
      </c>
      <c r="AM935" s="53">
        <v>45359</v>
      </c>
      <c r="AN935" s="23" t="s">
        <v>108</v>
      </c>
      <c r="AO935" s="23" t="s">
        <v>108</v>
      </c>
      <c r="AP935" t="s">
        <v>109</v>
      </c>
      <c r="AQ935" t="s">
        <v>6225</v>
      </c>
      <c r="AR935" t="s">
        <v>6226</v>
      </c>
      <c r="AS935" t="s">
        <v>538</v>
      </c>
      <c r="AT935" s="23">
        <v>80111600</v>
      </c>
      <c r="AU935" s="20" t="s">
        <v>6464</v>
      </c>
      <c r="AV935" s="23" t="s">
        <v>113</v>
      </c>
      <c r="AW935" s="20" t="s">
        <v>114</v>
      </c>
      <c r="AX935" s="53">
        <v>45357</v>
      </c>
      <c r="AY935" s="23" t="s">
        <v>115</v>
      </c>
      <c r="AZ935" s="53">
        <v>45357</v>
      </c>
      <c r="BA935" s="26">
        <v>45362</v>
      </c>
      <c r="BB935" s="62">
        <v>45636</v>
      </c>
      <c r="BC935" s="35">
        <f>+Tabla3[[#This Row],[FECHA TERMINACION
(INICIAL)]]-Tabla3[[#This Row],[FECHA INICIO]]</f>
        <v>274</v>
      </c>
      <c r="BD935" s="65">
        <f>+Tabla3[[#This Row],[PLAZO DE EJECUCIÓN EN DÍAS (INICIAL)]]/30</f>
        <v>9.1333333333333329</v>
      </c>
      <c r="BE935" t="s">
        <v>6465</v>
      </c>
      <c r="BF935" s="29">
        <f>+[1]BD_2!E944</f>
        <v>0</v>
      </c>
      <c r="BG935" s="29">
        <f>[1]BD_2!BA944</f>
        <v>0</v>
      </c>
      <c r="BH935" s="23">
        <f>[1]BD_2!CF944</f>
        <v>0</v>
      </c>
      <c r="BI935" s="23">
        <f>+COUNTIF(Tabla3[[#This Row],[VALOR REDUCIDO]:[TOTAL TIEMPO PRORROGADO EN DÍAS
]],"&lt;&gt;0")</f>
        <v>0</v>
      </c>
      <c r="BJ935" s="23" t="str">
        <f>+[1]BD_2!CG944</f>
        <v>2 NO</v>
      </c>
      <c r="BK935" s="26" t="str">
        <f>[1]BD_2!CL944</f>
        <v>2 NO</v>
      </c>
      <c r="BL935" s="23" t="s">
        <v>98</v>
      </c>
      <c r="BM935">
        <f t="shared" si="74"/>
        <v>274</v>
      </c>
      <c r="BN935" s="36">
        <f t="shared" si="75"/>
        <v>45362</v>
      </c>
      <c r="BO935" s="36">
        <f t="shared" si="76"/>
        <v>45636</v>
      </c>
      <c r="BP935" s="37" t="e">
        <f>IF(((#REF!-$BN935)/($BO935-$BN935))&gt;=100%,100%,((#REF!-$BN935)/($BO935-$BN935)))</f>
        <v>#REF!</v>
      </c>
      <c r="BQ935" s="29">
        <f t="shared" si="72"/>
        <v>79200000</v>
      </c>
      <c r="BR935" s="23" t="e">
        <f>+IF(BK935="1 SI","FINALIZADO",IF($BO935&lt;=#REF!,"FINALIZADO","EJECUCIÓN"))</f>
        <v>#REF!</v>
      </c>
      <c r="BS935" s="23">
        <v>79200000</v>
      </c>
      <c r="BT935" s="23">
        <f>+Tabla3[[#This Row],[VALOR TOTAL DE CONTRATO (ANTES DE LIQUIDACIÓN - LIBERACIÓN DE SALDOS)]]-Tabla3[[#This Row],[RECURSO TOTALES DESEMBOLSADOS]]</f>
        <v>0</v>
      </c>
      <c r="BU935" s="66"/>
      <c r="BW935" s="23" t="s">
        <v>98</v>
      </c>
      <c r="BX935" s="23" t="str">
        <f t="shared" si="73"/>
        <v>marzo</v>
      </c>
      <c r="BY935" s="23" t="s">
        <v>113</v>
      </c>
      <c r="BZ935" s="23" t="s">
        <v>113</v>
      </c>
      <c r="CA935" s="23" t="s">
        <v>113</v>
      </c>
      <c r="CB935" t="s">
        <v>117</v>
      </c>
      <c r="CC935" t="s">
        <v>118</v>
      </c>
    </row>
    <row r="936" spans="1:81" x14ac:dyDescent="0.25">
      <c r="A936" s="23">
        <v>2024</v>
      </c>
      <c r="B936" s="25">
        <v>894</v>
      </c>
      <c r="C936" s="23" t="s">
        <v>87</v>
      </c>
      <c r="D936" t="s">
        <v>88</v>
      </c>
      <c r="E936" t="s">
        <v>89</v>
      </c>
      <c r="F936" t="s">
        <v>90</v>
      </c>
      <c r="G936" t="s">
        <v>91</v>
      </c>
      <c r="H936" s="23" t="s">
        <v>92</v>
      </c>
      <c r="I936" s="23" t="s">
        <v>119</v>
      </c>
      <c r="J936" t="s">
        <v>6466</v>
      </c>
      <c r="K936" s="23" t="s">
        <v>95</v>
      </c>
      <c r="L936" s="20" t="s">
        <v>1420</v>
      </c>
      <c r="M936" s="28" t="s">
        <v>6467</v>
      </c>
      <c r="N936" s="23"/>
      <c r="O936" s="23" t="s">
        <v>98</v>
      </c>
      <c r="P936" s="20" t="s">
        <v>538</v>
      </c>
      <c r="Q936" s="20" t="s">
        <v>538</v>
      </c>
      <c r="R936" t="s">
        <v>6468</v>
      </c>
      <c r="S936" t="s">
        <v>6469</v>
      </c>
      <c r="T936" t="s">
        <v>6470</v>
      </c>
      <c r="U936" s="29">
        <v>62006000</v>
      </c>
      <c r="V936" s="29">
        <v>62006000</v>
      </c>
      <c r="W936" s="60">
        <v>8858000</v>
      </c>
      <c r="X936" s="60">
        <v>0</v>
      </c>
      <c r="Y936" s="23" t="s">
        <v>104</v>
      </c>
      <c r="Z936" t="s">
        <v>98</v>
      </c>
      <c r="AA936" t="s">
        <v>105</v>
      </c>
      <c r="AB936" s="30">
        <f>+Tabla3[[#This Row],[VALOR DEL CONTRATO
(EN NUMEROS)]]-Tabla3[[#This Row],[VALOR RECURSOS (MADS/FONAM)]]</f>
        <v>0</v>
      </c>
      <c r="AC936" s="30"/>
      <c r="AD936" s="30"/>
      <c r="AE936" s="24">
        <v>5224</v>
      </c>
      <c r="AF936" s="61">
        <v>45295</v>
      </c>
      <c r="AG936">
        <v>151724</v>
      </c>
      <c r="AH936" s="53">
        <v>45363</v>
      </c>
      <c r="AI936" s="32" t="s">
        <v>106</v>
      </c>
      <c r="AJ936" t="s">
        <v>543</v>
      </c>
      <c r="AK936" s="33"/>
      <c r="AL936" t="s">
        <v>98</v>
      </c>
      <c r="AM936" s="53">
        <v>45358</v>
      </c>
      <c r="AN936" s="23" t="s">
        <v>108</v>
      </c>
      <c r="AO936" s="23" t="s">
        <v>108</v>
      </c>
      <c r="AP936" t="s">
        <v>109</v>
      </c>
      <c r="AQ936" t="s">
        <v>5745</v>
      </c>
      <c r="AR936" t="s">
        <v>5746</v>
      </c>
      <c r="AS936" t="s">
        <v>5664</v>
      </c>
      <c r="AT936" s="23">
        <v>80111600</v>
      </c>
      <c r="AU936" s="20" t="s">
        <v>6471</v>
      </c>
      <c r="AV936" s="23" t="s">
        <v>113</v>
      </c>
      <c r="AW936" s="20" t="s">
        <v>114</v>
      </c>
      <c r="AX936" s="53">
        <v>45362</v>
      </c>
      <c r="AY936" s="23" t="s">
        <v>115</v>
      </c>
      <c r="AZ936" s="53">
        <v>45362</v>
      </c>
      <c r="BA936" s="26">
        <v>45363</v>
      </c>
      <c r="BB936" s="62">
        <v>45576</v>
      </c>
      <c r="BC936" s="35">
        <f>+Tabla3[[#This Row],[FECHA TERMINACION
(INICIAL)]]-Tabla3[[#This Row],[FECHA INICIO]]</f>
        <v>213</v>
      </c>
      <c r="BD936" s="65">
        <f>+Tabla3[[#This Row],[PLAZO DE EJECUCIÓN EN DÍAS (INICIAL)]]/30</f>
        <v>7.1</v>
      </c>
      <c r="BE936" t="s">
        <v>6472</v>
      </c>
      <c r="BF936" s="29">
        <f>+[1]BD_2!E945</f>
        <v>0</v>
      </c>
      <c r="BG936" s="29">
        <f>[1]BD_2!BA945</f>
        <v>20373400</v>
      </c>
      <c r="BH936" s="23">
        <f>[1]BD_2!CF945</f>
        <v>70</v>
      </c>
      <c r="BI936" s="23">
        <f>+COUNTIF(Tabla3[[#This Row],[VALOR REDUCIDO]:[TOTAL TIEMPO PRORROGADO EN DÍAS
]],"&lt;&gt;0")</f>
        <v>2</v>
      </c>
      <c r="BJ936" s="23" t="str">
        <f>+[1]BD_2!CG945</f>
        <v>2 NO</v>
      </c>
      <c r="BK936" s="26" t="str">
        <f>[1]BD_2!CL945</f>
        <v>2 NO</v>
      </c>
      <c r="BL936" s="23" t="s">
        <v>98</v>
      </c>
      <c r="BM936">
        <f t="shared" si="74"/>
        <v>283</v>
      </c>
      <c r="BN936" s="36">
        <f t="shared" si="75"/>
        <v>45363</v>
      </c>
      <c r="BO936" s="36">
        <f t="shared" si="76"/>
        <v>45646</v>
      </c>
      <c r="BP936" s="37" t="e">
        <f>IF(((#REF!-$BN936)/($BO936-$BN936))&gt;=100%,100%,((#REF!-$BN936)/($BO936-$BN936)))</f>
        <v>#REF!</v>
      </c>
      <c r="BQ936" s="29">
        <f t="shared" si="72"/>
        <v>82379400</v>
      </c>
      <c r="BR936" s="23" t="e">
        <f>+IF(BK936="1 SI","FINALIZADO",IF($BO936&lt;=#REF!,"FINALIZADO","EJECUCIÓN"))</f>
        <v>#REF!</v>
      </c>
      <c r="BS936" s="23">
        <v>82379400</v>
      </c>
      <c r="BT936" s="23">
        <f>+Tabla3[[#This Row],[VALOR TOTAL DE CONTRATO (ANTES DE LIQUIDACIÓN - LIBERACIÓN DE SALDOS)]]-Tabla3[[#This Row],[RECURSO TOTALES DESEMBOLSADOS]]</f>
        <v>0</v>
      </c>
      <c r="BU936" s="66"/>
      <c r="BW936" s="23" t="s">
        <v>98</v>
      </c>
      <c r="BX936" s="23" t="str">
        <f t="shared" si="73"/>
        <v>marzo</v>
      </c>
      <c r="BY936" s="23" t="s">
        <v>113</v>
      </c>
      <c r="BZ936" s="23" t="s">
        <v>113</v>
      </c>
      <c r="CA936" s="23" t="s">
        <v>113</v>
      </c>
      <c r="CB936" t="s">
        <v>117</v>
      </c>
      <c r="CC936" t="s">
        <v>118</v>
      </c>
    </row>
    <row r="937" spans="1:81" x14ac:dyDescent="0.25">
      <c r="A937" s="23">
        <v>2024</v>
      </c>
      <c r="B937" s="25">
        <v>895</v>
      </c>
      <c r="C937" s="23" t="s">
        <v>87</v>
      </c>
      <c r="D937" t="s">
        <v>88</v>
      </c>
      <c r="E937" t="s">
        <v>89</v>
      </c>
      <c r="F937" t="s">
        <v>90</v>
      </c>
      <c r="G937" t="s">
        <v>91</v>
      </c>
      <c r="H937" s="23" t="s">
        <v>92</v>
      </c>
      <c r="I937" s="23" t="s">
        <v>119</v>
      </c>
      <c r="J937" t="s">
        <v>6473</v>
      </c>
      <c r="K937" s="23" t="s">
        <v>95</v>
      </c>
      <c r="L937" s="20" t="s">
        <v>997</v>
      </c>
      <c r="M937" s="28" t="s">
        <v>6474</v>
      </c>
      <c r="N937" s="23"/>
      <c r="O937" s="23" t="s">
        <v>98</v>
      </c>
      <c r="P937" s="20" t="s">
        <v>1263</v>
      </c>
      <c r="Q937" s="20" t="s">
        <v>100</v>
      </c>
      <c r="R937" t="s">
        <v>6329</v>
      </c>
      <c r="S937" t="s">
        <v>6330</v>
      </c>
      <c r="T937" t="s">
        <v>6331</v>
      </c>
      <c r="U937" s="29">
        <v>33000000</v>
      </c>
      <c r="V937" s="29">
        <v>33000000</v>
      </c>
      <c r="W937" s="60">
        <v>5500000</v>
      </c>
      <c r="X937" s="60">
        <v>0</v>
      </c>
      <c r="Y937" s="23" t="s">
        <v>104</v>
      </c>
      <c r="Z937" t="s">
        <v>98</v>
      </c>
      <c r="AA937" t="s">
        <v>105</v>
      </c>
      <c r="AB937" s="30">
        <f>+Tabla3[[#This Row],[VALOR DEL CONTRATO
(EN NUMEROS)]]-Tabla3[[#This Row],[VALOR RECURSOS (MADS/FONAM)]]</f>
        <v>0</v>
      </c>
      <c r="AC937" s="30"/>
      <c r="AD937" s="30"/>
      <c r="AE937" s="24">
        <v>2724</v>
      </c>
      <c r="AF937" s="61">
        <v>45294</v>
      </c>
      <c r="AG937">
        <v>137524</v>
      </c>
      <c r="AH937" s="53">
        <v>45356</v>
      </c>
      <c r="AI937" s="32" t="s">
        <v>106</v>
      </c>
      <c r="AJ937" t="s">
        <v>656</v>
      </c>
      <c r="AK937" s="33"/>
      <c r="AL937" t="s">
        <v>98</v>
      </c>
      <c r="AM937" s="53">
        <v>45356</v>
      </c>
      <c r="AN937" s="23" t="s">
        <v>108</v>
      </c>
      <c r="AO937" s="23" t="s">
        <v>108</v>
      </c>
      <c r="AP937" t="s">
        <v>109</v>
      </c>
      <c r="AQ937" t="s">
        <v>657</v>
      </c>
      <c r="AR937" t="s">
        <v>658</v>
      </c>
      <c r="AS937" t="s">
        <v>100</v>
      </c>
      <c r="AT937" s="23">
        <v>80111600</v>
      </c>
      <c r="AU937" t="s">
        <v>6475</v>
      </c>
      <c r="AV937" s="23" t="s">
        <v>113</v>
      </c>
      <c r="AW937" s="20" t="s">
        <v>114</v>
      </c>
      <c r="AX937" s="53">
        <v>45355</v>
      </c>
      <c r="AY937" s="23" t="s">
        <v>115</v>
      </c>
      <c r="AZ937" s="53">
        <v>45355</v>
      </c>
      <c r="BA937" s="26">
        <v>45356</v>
      </c>
      <c r="BB937" s="62">
        <v>45539</v>
      </c>
      <c r="BC937" s="35">
        <f>+Tabla3[[#This Row],[FECHA TERMINACION
(INICIAL)]]-Tabla3[[#This Row],[FECHA INICIO]]</f>
        <v>183</v>
      </c>
      <c r="BD937" s="65">
        <f>+Tabla3[[#This Row],[PLAZO DE EJECUCIÓN EN DÍAS (INICIAL)]]/30</f>
        <v>6.1</v>
      </c>
      <c r="BE937" t="s">
        <v>6333</v>
      </c>
      <c r="BF937" s="29">
        <f>+[1]BD_2!E946</f>
        <v>0</v>
      </c>
      <c r="BG937" s="29">
        <f>[1]BD_2!BA946</f>
        <v>15766667</v>
      </c>
      <c r="BH937" s="23">
        <f>[1]BD_2!CF946</f>
        <v>87</v>
      </c>
      <c r="BI937" s="23">
        <f>+COUNTIF(Tabla3[[#This Row],[VALOR REDUCIDO]:[TOTAL TIEMPO PRORROGADO EN DÍAS
]],"&lt;&gt;0")</f>
        <v>2</v>
      </c>
      <c r="BJ937" s="23" t="str">
        <f>+[1]BD_2!CG946</f>
        <v>2 NO</v>
      </c>
      <c r="BK937" s="26" t="str">
        <f>[1]BD_2!CL946</f>
        <v>2 NO</v>
      </c>
      <c r="BL937" s="23" t="s">
        <v>98</v>
      </c>
      <c r="BM937">
        <f t="shared" si="74"/>
        <v>270</v>
      </c>
      <c r="BN937" s="36">
        <f t="shared" si="75"/>
        <v>45356</v>
      </c>
      <c r="BO937" s="36">
        <f t="shared" si="76"/>
        <v>45626</v>
      </c>
      <c r="BP937" s="37" t="e">
        <f>IF(((#REF!-$BN937)/($BO937-$BN937))&gt;=100%,100%,((#REF!-$BN937)/($BO937-$BN937)))</f>
        <v>#REF!</v>
      </c>
      <c r="BQ937" s="29">
        <f t="shared" si="72"/>
        <v>48766667</v>
      </c>
      <c r="BR937" s="23" t="e">
        <f>+IF(BK937="1 SI","FINALIZADO",IF($BO937&lt;=#REF!,"FINALIZADO","EJECUCIÓN"))</f>
        <v>#REF!</v>
      </c>
      <c r="BS937" s="23">
        <v>48766667</v>
      </c>
      <c r="BT937" s="23">
        <f>+Tabla3[[#This Row],[VALOR TOTAL DE CONTRATO (ANTES DE LIQUIDACIÓN - LIBERACIÓN DE SALDOS)]]-Tabla3[[#This Row],[RECURSO TOTALES DESEMBOLSADOS]]</f>
        <v>0</v>
      </c>
      <c r="BU937" s="66"/>
      <c r="BW937" s="23" t="s">
        <v>98</v>
      </c>
      <c r="BX937" s="23" t="str">
        <f t="shared" si="73"/>
        <v>marzo</v>
      </c>
      <c r="BY937" s="23" t="s">
        <v>113</v>
      </c>
      <c r="BZ937" s="23" t="s">
        <v>113</v>
      </c>
      <c r="CA937" s="23" t="s">
        <v>113</v>
      </c>
      <c r="CB937" t="s">
        <v>117</v>
      </c>
      <c r="CC937" t="s">
        <v>118</v>
      </c>
    </row>
    <row r="938" spans="1:81" ht="14.45" customHeight="1" x14ac:dyDescent="0.25">
      <c r="A938" s="23">
        <v>2024</v>
      </c>
      <c r="B938" s="25">
        <v>896</v>
      </c>
      <c r="C938" s="23" t="s">
        <v>87</v>
      </c>
      <c r="D938" t="s">
        <v>88</v>
      </c>
      <c r="E938" t="s">
        <v>89</v>
      </c>
      <c r="F938" t="s">
        <v>90</v>
      </c>
      <c r="G938" t="s">
        <v>91</v>
      </c>
      <c r="H938" s="23" t="s">
        <v>92</v>
      </c>
      <c r="I938" s="23" t="s">
        <v>119</v>
      </c>
      <c r="J938" t="s">
        <v>6476</v>
      </c>
      <c r="K938" s="23" t="s">
        <v>95</v>
      </c>
      <c r="L938" s="20" t="s">
        <v>121</v>
      </c>
      <c r="M938" s="28" t="s">
        <v>6477</v>
      </c>
      <c r="N938" s="23"/>
      <c r="O938" s="23" t="s">
        <v>98</v>
      </c>
      <c r="P938" s="20" t="s">
        <v>693</v>
      </c>
      <c r="Q938" s="20" t="s">
        <v>693</v>
      </c>
      <c r="R938" t="s">
        <v>6478</v>
      </c>
      <c r="S938" t="s">
        <v>6479</v>
      </c>
      <c r="T938" t="s">
        <v>6480</v>
      </c>
      <c r="U938" s="29">
        <v>54083333</v>
      </c>
      <c r="V938" s="29">
        <v>54083333</v>
      </c>
      <c r="W938" s="60">
        <v>5500000</v>
      </c>
      <c r="X938" s="60">
        <v>0</v>
      </c>
      <c r="Y938" s="23" t="s">
        <v>104</v>
      </c>
      <c r="Z938" t="s">
        <v>98</v>
      </c>
      <c r="AA938" t="s">
        <v>105</v>
      </c>
      <c r="AB938" s="30">
        <f>+Tabla3[[#This Row],[VALOR DEL CONTRATO
(EN NUMEROS)]]-Tabla3[[#This Row],[VALOR RECURSOS (MADS/FONAM)]]</f>
        <v>0</v>
      </c>
      <c r="AC938" s="30"/>
      <c r="AD938" s="30"/>
      <c r="AE938" s="24">
        <v>3524</v>
      </c>
      <c r="AF938" s="61">
        <v>45294</v>
      </c>
      <c r="AG938">
        <v>146224</v>
      </c>
      <c r="AH938" s="53">
        <v>45358</v>
      </c>
      <c r="AI938" s="32" t="s">
        <v>106</v>
      </c>
      <c r="AJ938" t="s">
        <v>697</v>
      </c>
      <c r="AK938" s="33"/>
      <c r="AL938" t="s">
        <v>98</v>
      </c>
      <c r="AM938" s="53">
        <v>45356</v>
      </c>
      <c r="AN938" s="23" t="s">
        <v>108</v>
      </c>
      <c r="AO938" s="23" t="s">
        <v>108</v>
      </c>
      <c r="AP938" t="s">
        <v>109</v>
      </c>
      <c r="AQ938" t="s">
        <v>1684</v>
      </c>
      <c r="AR938" t="s">
        <v>1685</v>
      </c>
      <c r="AS938" t="s">
        <v>700</v>
      </c>
      <c r="AT938" s="23">
        <v>80111600</v>
      </c>
      <c r="AU938" t="s">
        <v>6481</v>
      </c>
      <c r="AV938" s="23" t="s">
        <v>113</v>
      </c>
      <c r="AW938" s="20" t="s">
        <v>114</v>
      </c>
      <c r="AX938" s="53">
        <v>45356</v>
      </c>
      <c r="AY938" s="23" t="s">
        <v>115</v>
      </c>
      <c r="AZ938" s="53">
        <v>45356</v>
      </c>
      <c r="BA938" s="26">
        <v>45358</v>
      </c>
      <c r="BB938" s="62">
        <v>45656</v>
      </c>
      <c r="BC938" s="35">
        <f>+Tabla3[[#This Row],[FECHA TERMINACION
(INICIAL)]]-Tabla3[[#This Row],[FECHA INICIO]]</f>
        <v>298</v>
      </c>
      <c r="BD938" s="65">
        <f>+Tabla3[[#This Row],[PLAZO DE EJECUCIÓN EN DÍAS (INICIAL)]]/30</f>
        <v>9.9333333333333336</v>
      </c>
      <c r="BE938" t="s">
        <v>6482</v>
      </c>
      <c r="BF938" s="29">
        <f>+[1]BD_2!E947</f>
        <v>183333</v>
      </c>
      <c r="BG938" s="29">
        <f>[1]BD_2!BA947</f>
        <v>0</v>
      </c>
      <c r="BH938" s="23">
        <f>[1]BD_2!CF947</f>
        <v>0</v>
      </c>
      <c r="BI938" s="23">
        <f>+COUNTIF(Tabla3[[#This Row],[VALOR REDUCIDO]:[TOTAL TIEMPO PRORROGADO EN DÍAS
]],"&lt;&gt;0")</f>
        <v>1</v>
      </c>
      <c r="BJ938" s="23" t="str">
        <f>+[1]BD_2!CG947</f>
        <v>2 NO</v>
      </c>
      <c r="BK938" s="26" t="str">
        <f>[1]BD_2!CL947</f>
        <v>2 NO</v>
      </c>
      <c r="BL938" s="23" t="s">
        <v>98</v>
      </c>
      <c r="BM938">
        <f t="shared" si="74"/>
        <v>298</v>
      </c>
      <c r="BN938" s="36">
        <f t="shared" si="75"/>
        <v>45358</v>
      </c>
      <c r="BO938" s="36">
        <f t="shared" si="76"/>
        <v>45656</v>
      </c>
      <c r="BP938" s="37" t="e">
        <f>IF(((#REF!-$BN938)/($BO938-$BN938))&gt;=100%,100%,((#REF!-$BN938)/($BO938-$BN938)))</f>
        <v>#REF!</v>
      </c>
      <c r="BQ938" s="29">
        <f t="shared" si="72"/>
        <v>53900000</v>
      </c>
      <c r="BR938" s="23" t="e">
        <f>+IF(BK938="1 SI","FINALIZADO",IF($BO938&lt;=#REF!,"FINALIZADO","EJECUCIÓN"))</f>
        <v>#REF!</v>
      </c>
      <c r="BS938" s="23">
        <v>53900000</v>
      </c>
      <c r="BT938" s="23">
        <f>+Tabla3[[#This Row],[VALOR TOTAL DE CONTRATO (ANTES DE LIQUIDACIÓN - LIBERACIÓN DE SALDOS)]]-Tabla3[[#This Row],[RECURSO TOTALES DESEMBOLSADOS]]</f>
        <v>0</v>
      </c>
      <c r="BU938" s="66"/>
      <c r="BW938" s="23" t="s">
        <v>98</v>
      </c>
      <c r="BX938" s="23" t="str">
        <f t="shared" si="73"/>
        <v>marzo</v>
      </c>
      <c r="BY938" s="23" t="s">
        <v>113</v>
      </c>
      <c r="BZ938" s="23" t="s">
        <v>113</v>
      </c>
      <c r="CA938" s="23" t="s">
        <v>113</v>
      </c>
      <c r="CB938" t="s">
        <v>117</v>
      </c>
      <c r="CC938" t="s">
        <v>118</v>
      </c>
    </row>
    <row r="939" spans="1:81" x14ac:dyDescent="0.25">
      <c r="A939" s="23">
        <v>2024</v>
      </c>
      <c r="B939" s="25">
        <v>897</v>
      </c>
      <c r="C939" s="23" t="s">
        <v>87</v>
      </c>
      <c r="D939" t="s">
        <v>88</v>
      </c>
      <c r="E939" t="s">
        <v>89</v>
      </c>
      <c r="F939" t="s">
        <v>90</v>
      </c>
      <c r="G939" t="s">
        <v>91</v>
      </c>
      <c r="H939" s="23" t="s">
        <v>92</v>
      </c>
      <c r="I939" s="23" t="s">
        <v>119</v>
      </c>
      <c r="J939" t="s">
        <v>6483</v>
      </c>
      <c r="K939" s="23" t="s">
        <v>95</v>
      </c>
      <c r="L939" s="20" t="s">
        <v>358</v>
      </c>
      <c r="M939" s="28" t="s">
        <v>6484</v>
      </c>
      <c r="N939" s="23"/>
      <c r="O939" s="23" t="s">
        <v>98</v>
      </c>
      <c r="P939" s="20" t="s">
        <v>693</v>
      </c>
      <c r="Q939" s="20" t="s">
        <v>693</v>
      </c>
      <c r="R939" t="s">
        <v>6485</v>
      </c>
      <c r="S939" t="s">
        <v>6486</v>
      </c>
      <c r="T939" t="s">
        <v>6487</v>
      </c>
      <c r="U939" s="29">
        <v>53166667</v>
      </c>
      <c r="V939" s="29">
        <v>53166667</v>
      </c>
      <c r="W939" s="60">
        <v>5500000</v>
      </c>
      <c r="X939" s="60">
        <v>0</v>
      </c>
      <c r="Y939" s="23" t="s">
        <v>104</v>
      </c>
      <c r="Z939" t="s">
        <v>98</v>
      </c>
      <c r="AA939" t="s">
        <v>105</v>
      </c>
      <c r="AB939" s="30">
        <f>+Tabla3[[#This Row],[VALOR DEL CONTRATO
(EN NUMEROS)]]-Tabla3[[#This Row],[VALOR RECURSOS (MADS/FONAM)]]</f>
        <v>0</v>
      </c>
      <c r="AC939" s="30"/>
      <c r="AD939" s="30"/>
      <c r="AE939" s="24">
        <v>3524</v>
      </c>
      <c r="AF939" s="61">
        <v>45294</v>
      </c>
      <c r="AG939">
        <v>143524</v>
      </c>
      <c r="AH939" s="53">
        <v>45358</v>
      </c>
      <c r="AI939" s="32" t="s">
        <v>106</v>
      </c>
      <c r="AJ939" t="s">
        <v>697</v>
      </c>
      <c r="AK939" s="33"/>
      <c r="AL939" t="s">
        <v>98</v>
      </c>
      <c r="AM939" s="53">
        <v>45356</v>
      </c>
      <c r="AN939" s="23" t="s">
        <v>108</v>
      </c>
      <c r="AO939" s="23" t="s">
        <v>108</v>
      </c>
      <c r="AP939" t="s">
        <v>109</v>
      </c>
      <c r="AQ939" t="s">
        <v>698</v>
      </c>
      <c r="AR939" t="s">
        <v>699</v>
      </c>
      <c r="AS939" t="s">
        <v>700</v>
      </c>
      <c r="AT939" s="23">
        <v>80111600</v>
      </c>
      <c r="AU939" t="s">
        <v>6488</v>
      </c>
      <c r="AV939" s="23" t="s">
        <v>113</v>
      </c>
      <c r="AW939" s="20" t="s">
        <v>114</v>
      </c>
      <c r="AX939" s="53">
        <v>45357</v>
      </c>
      <c r="AY939" s="23" t="s">
        <v>115</v>
      </c>
      <c r="AZ939" s="53">
        <v>45357</v>
      </c>
      <c r="BA939" s="26">
        <v>45358</v>
      </c>
      <c r="BB939" s="62">
        <v>45652</v>
      </c>
      <c r="BC939" s="35">
        <f>+Tabla3[[#This Row],[FECHA TERMINACION
(INICIAL)]]-Tabla3[[#This Row],[FECHA INICIO]]</f>
        <v>294</v>
      </c>
      <c r="BD939" s="65">
        <f>+Tabla3[[#This Row],[PLAZO DE EJECUCIÓN EN DÍAS (INICIAL)]]/30</f>
        <v>9.8000000000000007</v>
      </c>
      <c r="BE939" t="s">
        <v>6489</v>
      </c>
      <c r="BF939" s="29">
        <f>+[1]BD_2!E948</f>
        <v>0</v>
      </c>
      <c r="BG939" s="29">
        <f>[1]BD_2!BA948</f>
        <v>0</v>
      </c>
      <c r="BH939" s="23">
        <f>[1]BD_2!CF948</f>
        <v>0</v>
      </c>
      <c r="BI939" s="23">
        <f>+COUNTIF(Tabla3[[#This Row],[VALOR REDUCIDO]:[TOTAL TIEMPO PRORROGADO EN DÍAS
]],"&lt;&gt;0")</f>
        <v>0</v>
      </c>
      <c r="BJ939" s="23" t="str">
        <f>+[1]BD_2!CG948</f>
        <v>2 NO</v>
      </c>
      <c r="BK939" s="26" t="str">
        <f>[1]BD_2!CL948</f>
        <v>2 NO</v>
      </c>
      <c r="BL939" s="23" t="s">
        <v>98</v>
      </c>
      <c r="BM939">
        <f t="shared" si="74"/>
        <v>294</v>
      </c>
      <c r="BN939" s="36">
        <f t="shared" si="75"/>
        <v>45358</v>
      </c>
      <c r="BO939" s="36">
        <f t="shared" si="76"/>
        <v>45652</v>
      </c>
      <c r="BP939" s="37" t="e">
        <f>IF(((#REF!-$BN939)/($BO939-$BN939))&gt;=100%,100%,((#REF!-$BN939)/($BO939-$BN939)))</f>
        <v>#REF!</v>
      </c>
      <c r="BQ939" s="29">
        <f t="shared" si="72"/>
        <v>53166667</v>
      </c>
      <c r="BR939" s="23" t="e">
        <f>+IF(BK939="1 SI","FINALIZADO",IF($BO939&lt;=#REF!,"FINALIZADO","EJECUCIÓN"))</f>
        <v>#REF!</v>
      </c>
      <c r="BS939" s="23">
        <v>53166667</v>
      </c>
      <c r="BT939" s="23">
        <f>+Tabla3[[#This Row],[VALOR TOTAL DE CONTRATO (ANTES DE LIQUIDACIÓN - LIBERACIÓN DE SALDOS)]]-Tabla3[[#This Row],[RECURSO TOTALES DESEMBOLSADOS]]</f>
        <v>0</v>
      </c>
      <c r="BU939" s="66"/>
      <c r="BW939" s="23" t="s">
        <v>98</v>
      </c>
      <c r="BX939" s="23" t="str">
        <f t="shared" si="73"/>
        <v>marzo</v>
      </c>
      <c r="BY939" s="23" t="s">
        <v>113</v>
      </c>
      <c r="BZ939" s="23" t="s">
        <v>113</v>
      </c>
      <c r="CA939" s="23" t="s">
        <v>113</v>
      </c>
      <c r="CB939" t="s">
        <v>117</v>
      </c>
      <c r="CC939" t="s">
        <v>118</v>
      </c>
    </row>
    <row r="940" spans="1:81" x14ac:dyDescent="0.25">
      <c r="A940" s="23">
        <v>2024</v>
      </c>
      <c r="B940" s="25">
        <v>898</v>
      </c>
      <c r="C940" s="23" t="s">
        <v>87</v>
      </c>
      <c r="D940" t="s">
        <v>88</v>
      </c>
      <c r="E940" t="s">
        <v>89</v>
      </c>
      <c r="F940" t="s">
        <v>90</v>
      </c>
      <c r="G940" t="s">
        <v>91</v>
      </c>
      <c r="H940" s="23" t="s">
        <v>92</v>
      </c>
      <c r="I940" s="23" t="s">
        <v>119</v>
      </c>
      <c r="J940" t="s">
        <v>6490</v>
      </c>
      <c r="K940" s="23" t="s">
        <v>95</v>
      </c>
      <c r="L940" s="20" t="s">
        <v>2850</v>
      </c>
      <c r="M940" s="28" t="s">
        <v>6491</v>
      </c>
      <c r="N940" s="23"/>
      <c r="O940" s="23" t="s">
        <v>98</v>
      </c>
      <c r="P940" s="20" t="s">
        <v>1552</v>
      </c>
      <c r="Q940" s="20" t="s">
        <v>1552</v>
      </c>
      <c r="R940" t="s">
        <v>6492</v>
      </c>
      <c r="S940" t="s">
        <v>6493</v>
      </c>
      <c r="T940" t="s">
        <v>4805</v>
      </c>
      <c r="U940" s="29">
        <v>63000000</v>
      </c>
      <c r="V940" s="29">
        <v>63000000</v>
      </c>
      <c r="W940" s="60">
        <v>9000000</v>
      </c>
      <c r="X940" s="60">
        <v>0</v>
      </c>
      <c r="Y940" s="23" t="s">
        <v>104</v>
      </c>
      <c r="Z940" t="s">
        <v>98</v>
      </c>
      <c r="AA940" t="s">
        <v>105</v>
      </c>
      <c r="AB940" s="30">
        <f>+Tabla3[[#This Row],[VALOR DEL CONTRATO
(EN NUMEROS)]]-Tabla3[[#This Row],[VALOR RECURSOS (MADS/FONAM)]]</f>
        <v>0</v>
      </c>
      <c r="AC940" s="30"/>
      <c r="AD940" s="30"/>
      <c r="AE940" s="24">
        <v>7724</v>
      </c>
      <c r="AF940" s="61">
        <v>45295</v>
      </c>
      <c r="AG940">
        <v>154924</v>
      </c>
      <c r="AH940" s="53">
        <v>45364</v>
      </c>
      <c r="AI940" s="32" t="s">
        <v>106</v>
      </c>
      <c r="AJ940" t="s">
        <v>2744</v>
      </c>
      <c r="AK940" s="33"/>
      <c r="AL940" t="s">
        <v>98</v>
      </c>
      <c r="AM940" s="53">
        <v>45357</v>
      </c>
      <c r="AN940" s="23" t="s">
        <v>108</v>
      </c>
      <c r="AO940" s="23" t="s">
        <v>108</v>
      </c>
      <c r="AP940" t="s">
        <v>109</v>
      </c>
      <c r="AQ940" t="s">
        <v>2616</v>
      </c>
      <c r="AR940" t="s">
        <v>2617</v>
      </c>
      <c r="AS940" t="s">
        <v>1552</v>
      </c>
      <c r="AT940" s="23">
        <v>80111600</v>
      </c>
      <c r="AU940" t="s">
        <v>6494</v>
      </c>
      <c r="AV940" s="23" t="s">
        <v>113</v>
      </c>
      <c r="AW940" s="20" t="s">
        <v>114</v>
      </c>
      <c r="AX940" s="53">
        <v>45363</v>
      </c>
      <c r="AY940" s="23" t="s">
        <v>144</v>
      </c>
      <c r="AZ940" s="53">
        <v>45363</v>
      </c>
      <c r="BA940" s="26">
        <v>45364</v>
      </c>
      <c r="BB940" s="62">
        <v>45577</v>
      </c>
      <c r="BC940" s="35">
        <f>+Tabla3[[#This Row],[FECHA TERMINACION
(INICIAL)]]-Tabla3[[#This Row],[FECHA INICIO]]</f>
        <v>213</v>
      </c>
      <c r="BD940" s="65">
        <f>+Tabla3[[#This Row],[PLAZO DE EJECUCIÓN EN DÍAS (INICIAL)]]/30</f>
        <v>7.1</v>
      </c>
      <c r="BE940" t="s">
        <v>6495</v>
      </c>
      <c r="BF940" s="29">
        <f>+[1]BD_2!E949</f>
        <v>0</v>
      </c>
      <c r="BG940" s="29">
        <f>[1]BD_2!BA949</f>
        <v>21300000</v>
      </c>
      <c r="BH940" s="23">
        <f>[1]BD_2!CF949</f>
        <v>72</v>
      </c>
      <c r="BI940" s="23">
        <f>+COUNTIF(Tabla3[[#This Row],[VALOR REDUCIDO]:[TOTAL TIEMPO PRORROGADO EN DÍAS
]],"&lt;&gt;0")</f>
        <v>2</v>
      </c>
      <c r="BJ940" s="23" t="str">
        <f>+[1]BD_2!CG949</f>
        <v>2 NO</v>
      </c>
      <c r="BK940" s="26" t="str">
        <f>[1]BD_2!CL949</f>
        <v>2 NO</v>
      </c>
      <c r="BL940" s="23" t="s">
        <v>98</v>
      </c>
      <c r="BM940">
        <f t="shared" si="74"/>
        <v>285</v>
      </c>
      <c r="BN940" s="36">
        <f t="shared" si="75"/>
        <v>45364</v>
      </c>
      <c r="BO940" s="36">
        <f t="shared" si="76"/>
        <v>45649</v>
      </c>
      <c r="BP940" s="37" t="e">
        <f>IF(((#REF!-$BN940)/($BO940-$BN940))&gt;=100%,100%,((#REF!-$BN940)/($BO940-$BN940)))</f>
        <v>#REF!</v>
      </c>
      <c r="BQ940" s="29">
        <f t="shared" si="72"/>
        <v>84300000</v>
      </c>
      <c r="BR940" s="23" t="e">
        <f>+IF(BK940="1 SI","FINALIZADO",IF($BO940&lt;=#REF!,"FINALIZADO","EJECUCIÓN"))</f>
        <v>#REF!</v>
      </c>
      <c r="BS940" s="23">
        <v>78900000</v>
      </c>
      <c r="BT940" s="23">
        <f>+Tabla3[[#This Row],[VALOR TOTAL DE CONTRATO (ANTES DE LIQUIDACIÓN - LIBERACIÓN DE SALDOS)]]-Tabla3[[#This Row],[RECURSO TOTALES DESEMBOLSADOS]]</f>
        <v>5400000</v>
      </c>
      <c r="BU940" s="66"/>
      <c r="BW940" s="23" t="s">
        <v>98</v>
      </c>
      <c r="BX940" s="23" t="str">
        <f t="shared" si="73"/>
        <v>marzo</v>
      </c>
      <c r="BY940" s="23" t="s">
        <v>113</v>
      </c>
      <c r="BZ940" s="23" t="s">
        <v>113</v>
      </c>
      <c r="CA940" s="23" t="s">
        <v>113</v>
      </c>
      <c r="CB940" t="s">
        <v>117</v>
      </c>
      <c r="CC940" t="s">
        <v>118</v>
      </c>
    </row>
    <row r="941" spans="1:81" x14ac:dyDescent="0.25">
      <c r="A941" s="23">
        <v>2024</v>
      </c>
      <c r="B941" s="25">
        <v>899</v>
      </c>
      <c r="C941" s="23" t="s">
        <v>87</v>
      </c>
      <c r="D941" t="s">
        <v>88</v>
      </c>
      <c r="E941" t="s">
        <v>89</v>
      </c>
      <c r="F941" t="s">
        <v>90</v>
      </c>
      <c r="G941" t="s">
        <v>91</v>
      </c>
      <c r="H941" s="23" t="s">
        <v>92</v>
      </c>
      <c r="I941" s="23" t="s">
        <v>119</v>
      </c>
      <c r="J941" t="s">
        <v>6496</v>
      </c>
      <c r="K941" s="23" t="s">
        <v>95</v>
      </c>
      <c r="L941" s="20" t="s">
        <v>643</v>
      </c>
      <c r="M941" s="28" t="s">
        <v>6497</v>
      </c>
      <c r="N941" s="23"/>
      <c r="O941" s="23" t="s">
        <v>98</v>
      </c>
      <c r="P941" s="20" t="s">
        <v>1514</v>
      </c>
      <c r="Q941" s="20" t="s">
        <v>1514</v>
      </c>
      <c r="R941" t="s">
        <v>6498</v>
      </c>
      <c r="S941" t="s">
        <v>6499</v>
      </c>
      <c r="T941" t="s">
        <v>6500</v>
      </c>
      <c r="U941" s="29">
        <v>92783333</v>
      </c>
      <c r="V941" s="29">
        <v>92783333</v>
      </c>
      <c r="W941" s="60">
        <v>9500000</v>
      </c>
      <c r="X941" s="60">
        <v>0</v>
      </c>
      <c r="Y941" s="23" t="s">
        <v>104</v>
      </c>
      <c r="Z941" t="s">
        <v>98</v>
      </c>
      <c r="AA941" t="s">
        <v>105</v>
      </c>
      <c r="AB941" s="30">
        <f>+Tabla3[[#This Row],[VALOR DEL CONTRATO
(EN NUMEROS)]]-Tabla3[[#This Row],[VALOR RECURSOS (MADS/FONAM)]]</f>
        <v>0</v>
      </c>
      <c r="AC941" s="30"/>
      <c r="AD941" s="30"/>
      <c r="AE941" s="24">
        <v>9024</v>
      </c>
      <c r="AF941" s="61">
        <v>45300</v>
      </c>
      <c r="AG941">
        <v>147524</v>
      </c>
      <c r="AH941" s="53">
        <v>45359</v>
      </c>
      <c r="AI941" s="32" t="s">
        <v>106</v>
      </c>
      <c r="AK941" s="33"/>
      <c r="AL941" t="s">
        <v>98</v>
      </c>
      <c r="AM941" s="53">
        <v>45358</v>
      </c>
      <c r="AN941" s="23" t="s">
        <v>108</v>
      </c>
      <c r="AO941" s="23" t="s">
        <v>108</v>
      </c>
      <c r="AP941" t="s">
        <v>109</v>
      </c>
      <c r="AQ941" t="s">
        <v>1730</v>
      </c>
      <c r="AR941" t="s">
        <v>1731</v>
      </c>
      <c r="AS941" t="s">
        <v>1514</v>
      </c>
      <c r="AT941" s="23">
        <v>80111600</v>
      </c>
      <c r="AU941" t="s">
        <v>6501</v>
      </c>
      <c r="AV941" s="23" t="s">
        <v>113</v>
      </c>
      <c r="AW941" s="20" t="s">
        <v>114</v>
      </c>
      <c r="AX941" s="53">
        <v>45358</v>
      </c>
      <c r="AY941" s="23" t="s">
        <v>115</v>
      </c>
      <c r="AZ941" s="53">
        <v>45358</v>
      </c>
      <c r="BA941" s="26">
        <v>45359</v>
      </c>
      <c r="BB941" s="62">
        <v>45656</v>
      </c>
      <c r="BC941" s="35">
        <f>+Tabla3[[#This Row],[FECHA TERMINACION
(INICIAL)]]-Tabla3[[#This Row],[FECHA INICIO]]</f>
        <v>297</v>
      </c>
      <c r="BD941" s="65">
        <f>+Tabla3[[#This Row],[PLAZO DE EJECUCIÓN EN DÍAS (INICIAL)]]/30</f>
        <v>9.9</v>
      </c>
      <c r="BE941" t="s">
        <v>6502</v>
      </c>
      <c r="BF941" s="29">
        <f>+[1]BD_2!E950</f>
        <v>0</v>
      </c>
      <c r="BG941" s="29">
        <f>[1]BD_2!BA950</f>
        <v>0</v>
      </c>
      <c r="BH941" s="23">
        <f>[1]BD_2!CF950</f>
        <v>0</v>
      </c>
      <c r="BI941" s="23">
        <f>+COUNTIF(Tabla3[[#This Row],[VALOR REDUCIDO]:[TOTAL TIEMPO PRORROGADO EN DÍAS
]],"&lt;&gt;0")</f>
        <v>0</v>
      </c>
      <c r="BJ941" s="23" t="str">
        <f>+[1]BD_2!CG950</f>
        <v>2 NO</v>
      </c>
      <c r="BK941" s="26" t="str">
        <f>[1]BD_2!CL950</f>
        <v>2 NO</v>
      </c>
      <c r="BL941" s="23" t="s">
        <v>98</v>
      </c>
      <c r="BM941">
        <f t="shared" si="74"/>
        <v>297</v>
      </c>
      <c r="BN941" s="36">
        <f t="shared" si="75"/>
        <v>45359</v>
      </c>
      <c r="BO941" s="36">
        <f t="shared" si="76"/>
        <v>45656</v>
      </c>
      <c r="BP941" s="37" t="e">
        <f>IF(((#REF!-$BN941)/($BO941-$BN941))&gt;=100%,100%,((#REF!-$BN941)/($BO941-$BN941)))</f>
        <v>#REF!</v>
      </c>
      <c r="BQ941" s="29">
        <f t="shared" si="72"/>
        <v>92783333</v>
      </c>
      <c r="BR941" s="23" t="e">
        <f>+IF(BK941="1 SI","FINALIZADO",IF($BO941&lt;=#REF!,"FINALIZADO","EJECUCIÓN"))</f>
        <v>#REF!</v>
      </c>
      <c r="BS941" s="23">
        <v>92783333</v>
      </c>
      <c r="BT941" s="23">
        <f>+Tabla3[[#This Row],[VALOR TOTAL DE CONTRATO (ANTES DE LIQUIDACIÓN - LIBERACIÓN DE SALDOS)]]-Tabla3[[#This Row],[RECURSO TOTALES DESEMBOLSADOS]]</f>
        <v>0</v>
      </c>
      <c r="BU941" s="66"/>
      <c r="BW941" s="23" t="s">
        <v>98</v>
      </c>
      <c r="BX941" s="23" t="str">
        <f t="shared" si="73"/>
        <v>marzo</v>
      </c>
      <c r="BY941" s="23" t="s">
        <v>113</v>
      </c>
      <c r="BZ941" s="23" t="s">
        <v>113</v>
      </c>
      <c r="CA941" s="23" t="s">
        <v>113</v>
      </c>
      <c r="CB941" t="s">
        <v>117</v>
      </c>
      <c r="CC941" t="s">
        <v>118</v>
      </c>
    </row>
    <row r="942" spans="1:81" x14ac:dyDescent="0.25">
      <c r="A942" s="23">
        <v>2024</v>
      </c>
      <c r="B942" s="25">
        <v>900</v>
      </c>
      <c r="C942" s="23" t="s">
        <v>87</v>
      </c>
      <c r="D942" t="s">
        <v>88</v>
      </c>
      <c r="E942" t="s">
        <v>89</v>
      </c>
      <c r="F942" t="s">
        <v>90</v>
      </c>
      <c r="G942" t="s">
        <v>91</v>
      </c>
      <c r="H942" s="23" t="s">
        <v>92</v>
      </c>
      <c r="I942" s="23" t="s">
        <v>119</v>
      </c>
      <c r="J942" t="s">
        <v>6503</v>
      </c>
      <c r="K942" s="23" t="s">
        <v>95</v>
      </c>
      <c r="L942" s="20" t="s">
        <v>6504</v>
      </c>
      <c r="M942" s="28" t="s">
        <v>6505</v>
      </c>
      <c r="N942" s="23"/>
      <c r="O942" s="23" t="s">
        <v>98</v>
      </c>
      <c r="P942" s="20" t="s">
        <v>1552</v>
      </c>
      <c r="Q942" s="20" t="s">
        <v>1552</v>
      </c>
      <c r="R942" t="s">
        <v>6506</v>
      </c>
      <c r="S942" t="s">
        <v>6507</v>
      </c>
      <c r="T942" t="s">
        <v>6508</v>
      </c>
      <c r="U942" s="29">
        <v>80000000</v>
      </c>
      <c r="V942" s="29">
        <v>80000000</v>
      </c>
      <c r="W942" s="60">
        <v>10000000</v>
      </c>
      <c r="X942" s="60">
        <v>0</v>
      </c>
      <c r="Y942" s="23" t="s">
        <v>104</v>
      </c>
      <c r="Z942" t="s">
        <v>98</v>
      </c>
      <c r="AA942" t="s">
        <v>105</v>
      </c>
      <c r="AB942" s="30">
        <f>+Tabla3[[#This Row],[VALOR DEL CONTRATO
(EN NUMEROS)]]-Tabla3[[#This Row],[VALOR RECURSOS (MADS/FONAM)]]</f>
        <v>0</v>
      </c>
      <c r="AC942" s="30"/>
      <c r="AD942" s="30"/>
      <c r="AE942" s="24">
        <v>7724</v>
      </c>
      <c r="AF942" s="61">
        <v>45295</v>
      </c>
      <c r="AG942">
        <v>150524</v>
      </c>
      <c r="AH942" s="53">
        <v>45362</v>
      </c>
      <c r="AI942" s="32" t="s">
        <v>106</v>
      </c>
      <c r="AJ942" t="s">
        <v>697</v>
      </c>
      <c r="AK942" s="33"/>
      <c r="AL942" t="s">
        <v>98</v>
      </c>
      <c r="AM942" s="53">
        <v>45358</v>
      </c>
      <c r="AN942" s="23" t="s">
        <v>108</v>
      </c>
      <c r="AO942" s="23" t="s">
        <v>108</v>
      </c>
      <c r="AP942" t="s">
        <v>109</v>
      </c>
      <c r="AQ942" t="s">
        <v>1721</v>
      </c>
      <c r="AR942" t="s">
        <v>1722</v>
      </c>
      <c r="AS942" t="s">
        <v>1552</v>
      </c>
      <c r="AT942" s="23">
        <v>80111600</v>
      </c>
      <c r="AU942" t="s">
        <v>6509</v>
      </c>
      <c r="AV942" s="23" t="s">
        <v>113</v>
      </c>
      <c r="AW942" s="20" t="s">
        <v>114</v>
      </c>
      <c r="AX942" s="53">
        <v>45358</v>
      </c>
      <c r="AY942" s="23" t="s">
        <v>144</v>
      </c>
      <c r="AZ942" s="53">
        <v>45358</v>
      </c>
      <c r="BA942" s="26">
        <v>45362</v>
      </c>
      <c r="BB942" s="62">
        <v>45606</v>
      </c>
      <c r="BC942" s="35">
        <f>+Tabla3[[#This Row],[FECHA TERMINACION
(INICIAL)]]-Tabla3[[#This Row],[FECHA INICIO]]</f>
        <v>244</v>
      </c>
      <c r="BD942" s="65">
        <f>+Tabla3[[#This Row],[PLAZO DE EJECUCIÓN EN DÍAS (INICIAL)]]/30</f>
        <v>8.1333333333333329</v>
      </c>
      <c r="BE942" t="s">
        <v>4771</v>
      </c>
      <c r="BF942" s="29">
        <f>+[1]BD_2!E951</f>
        <v>0</v>
      </c>
      <c r="BG942" s="29">
        <f>[1]BD_2!BA951</f>
        <v>12666667</v>
      </c>
      <c r="BH942" s="23">
        <f>[1]BD_2!CF951</f>
        <v>38</v>
      </c>
      <c r="BI942" s="23">
        <f>+COUNTIF(Tabla3[[#This Row],[VALOR REDUCIDO]:[TOTAL TIEMPO PRORROGADO EN DÍAS
]],"&lt;&gt;0")</f>
        <v>2</v>
      </c>
      <c r="BJ942" s="23" t="str">
        <f>+[1]BD_2!CG951</f>
        <v>2 NO</v>
      </c>
      <c r="BK942" s="26" t="str">
        <f>[1]BD_2!CL951</f>
        <v>2 NO</v>
      </c>
      <c r="BL942" s="23" t="s">
        <v>98</v>
      </c>
      <c r="BM942">
        <f t="shared" si="74"/>
        <v>282</v>
      </c>
      <c r="BN942" s="36">
        <f t="shared" si="75"/>
        <v>45362</v>
      </c>
      <c r="BO942" s="36">
        <f t="shared" si="76"/>
        <v>45644</v>
      </c>
      <c r="BP942" s="37" t="e">
        <f>IF(((#REF!-$BN942)/($BO942-$BN942))&gt;=100%,100%,((#REF!-$BN942)/($BO942-$BN942)))</f>
        <v>#REF!</v>
      </c>
      <c r="BQ942" s="29">
        <f t="shared" si="72"/>
        <v>92666667</v>
      </c>
      <c r="BR942" s="23" t="e">
        <f>+IF(BK942="1 SI","FINALIZADO",IF($BO942&lt;=#REF!,"FINALIZADO","EJECUCIÓN"))</f>
        <v>#REF!</v>
      </c>
      <c r="BS942" s="23">
        <v>86666667</v>
      </c>
      <c r="BT942" s="23">
        <f>+Tabla3[[#This Row],[VALOR TOTAL DE CONTRATO (ANTES DE LIQUIDACIÓN - LIBERACIÓN DE SALDOS)]]-Tabla3[[#This Row],[RECURSO TOTALES DESEMBOLSADOS]]</f>
        <v>6000000</v>
      </c>
      <c r="BU942" s="66"/>
      <c r="BW942" s="23" t="s">
        <v>98</v>
      </c>
      <c r="BX942" s="23" t="str">
        <f t="shared" si="73"/>
        <v>marzo</v>
      </c>
      <c r="BY942" s="23" t="s">
        <v>113</v>
      </c>
      <c r="BZ942" s="23" t="s">
        <v>113</v>
      </c>
      <c r="CA942" s="23" t="s">
        <v>113</v>
      </c>
      <c r="CB942" t="s">
        <v>117</v>
      </c>
      <c r="CC942" t="s">
        <v>118</v>
      </c>
    </row>
    <row r="943" spans="1:81" x14ac:dyDescent="0.25">
      <c r="A943" s="23">
        <v>2024</v>
      </c>
      <c r="B943" s="25">
        <v>901</v>
      </c>
      <c r="C943" s="23" t="s">
        <v>87</v>
      </c>
      <c r="D943" t="s">
        <v>88</v>
      </c>
      <c r="E943" t="s">
        <v>89</v>
      </c>
      <c r="F943" t="s">
        <v>90</v>
      </c>
      <c r="G943" t="s">
        <v>91</v>
      </c>
      <c r="H943" s="23" t="s">
        <v>92</v>
      </c>
      <c r="I943" s="23" t="s">
        <v>119</v>
      </c>
      <c r="J943" t="s">
        <v>6510</v>
      </c>
      <c r="K943" s="23" t="s">
        <v>95</v>
      </c>
      <c r="L943" s="20" t="s">
        <v>451</v>
      </c>
      <c r="M943" s="28" t="s">
        <v>6511</v>
      </c>
      <c r="N943" s="23"/>
      <c r="O943" s="23" t="s">
        <v>98</v>
      </c>
      <c r="P943" s="20" t="s">
        <v>460</v>
      </c>
      <c r="Q943" s="20" t="s">
        <v>460</v>
      </c>
      <c r="R943" t="s">
        <v>6512</v>
      </c>
      <c r="S943" t="s">
        <v>6513</v>
      </c>
      <c r="T943" t="s">
        <v>6514</v>
      </c>
      <c r="U943" s="29">
        <v>50266667</v>
      </c>
      <c r="V943" s="29">
        <v>50266667</v>
      </c>
      <c r="W943" s="60">
        <v>5200000</v>
      </c>
      <c r="X943" s="60">
        <v>0</v>
      </c>
      <c r="Y943" s="23" t="s">
        <v>104</v>
      </c>
      <c r="Z943" t="s">
        <v>98</v>
      </c>
      <c r="AA943" t="s">
        <v>105</v>
      </c>
      <c r="AB943" s="30">
        <f>+Tabla3[[#This Row],[VALOR DEL CONTRATO
(EN NUMEROS)]]-Tabla3[[#This Row],[VALOR RECURSOS (MADS/FONAM)]]</f>
        <v>0</v>
      </c>
      <c r="AC943" s="30"/>
      <c r="AD943" s="30"/>
      <c r="AE943" s="24">
        <v>4324</v>
      </c>
      <c r="AF943" s="61">
        <v>45294</v>
      </c>
      <c r="AG943">
        <v>146624</v>
      </c>
      <c r="AH943" s="53">
        <v>45358</v>
      </c>
      <c r="AI943" s="32" t="s">
        <v>106</v>
      </c>
      <c r="AJ943" t="s">
        <v>464</v>
      </c>
      <c r="AK943" s="33"/>
      <c r="AL943" t="s">
        <v>98</v>
      </c>
      <c r="AM943" s="53">
        <v>45357</v>
      </c>
      <c r="AN943" s="23" t="s">
        <v>108</v>
      </c>
      <c r="AO943" s="23" t="s">
        <v>108</v>
      </c>
      <c r="AP943" t="s">
        <v>109</v>
      </c>
      <c r="AQ943" t="s">
        <v>465</v>
      </c>
      <c r="AR943" t="s">
        <v>466</v>
      </c>
      <c r="AS943" t="s">
        <v>467</v>
      </c>
      <c r="AT943" s="23">
        <v>80111600</v>
      </c>
      <c r="AU943" t="s">
        <v>6515</v>
      </c>
      <c r="AV943" s="23" t="s">
        <v>113</v>
      </c>
      <c r="AW943" s="20" t="s">
        <v>114</v>
      </c>
      <c r="AX943" s="53">
        <v>45357</v>
      </c>
      <c r="AY943" s="23" t="s">
        <v>115</v>
      </c>
      <c r="AZ943" s="53">
        <v>45357</v>
      </c>
      <c r="BA943" s="26">
        <v>45358</v>
      </c>
      <c r="BB943" s="62">
        <v>45652</v>
      </c>
      <c r="BC943" s="35">
        <f>+Tabla3[[#This Row],[FECHA TERMINACION
(INICIAL)]]-Tabla3[[#This Row],[FECHA INICIO]]</f>
        <v>294</v>
      </c>
      <c r="BD943" s="65">
        <f>+Tabla3[[#This Row],[PLAZO DE EJECUCIÓN EN DÍAS (INICIAL)]]/30</f>
        <v>9.8000000000000007</v>
      </c>
      <c r="BE943" t="s">
        <v>6516</v>
      </c>
      <c r="BF943" s="29">
        <f>+[1]BD_2!E952</f>
        <v>0</v>
      </c>
      <c r="BG943" s="29">
        <f>[1]BD_2!BA952</f>
        <v>0</v>
      </c>
      <c r="BH943" s="23">
        <f>[1]BD_2!CF952</f>
        <v>0</v>
      </c>
      <c r="BI943" s="23">
        <f>+COUNTIF(Tabla3[[#This Row],[VALOR REDUCIDO]:[TOTAL TIEMPO PRORROGADO EN DÍAS
]],"&lt;&gt;0")</f>
        <v>0</v>
      </c>
      <c r="BJ943" s="23" t="str">
        <f>+[1]BD_2!CG952</f>
        <v>2 NO</v>
      </c>
      <c r="BK943" s="26" t="str">
        <f>[1]BD_2!CL952</f>
        <v>2 NO</v>
      </c>
      <c r="BL943" s="23" t="s">
        <v>98</v>
      </c>
      <c r="BM943">
        <f t="shared" si="74"/>
        <v>294</v>
      </c>
      <c r="BN943" s="36">
        <f t="shared" si="75"/>
        <v>45358</v>
      </c>
      <c r="BO943" s="36">
        <f t="shared" si="76"/>
        <v>45652</v>
      </c>
      <c r="BP943" s="37" t="e">
        <f>IF(((#REF!-$BN943)/($BO943-$BN943))&gt;=100%,100%,((#REF!-$BN943)/($BO943-$BN943)))</f>
        <v>#REF!</v>
      </c>
      <c r="BQ943" s="29">
        <f t="shared" si="72"/>
        <v>50266667</v>
      </c>
      <c r="BR943" s="23" t="e">
        <f>+IF(BK943="1 SI","FINALIZADO",IF($BO943&lt;=#REF!,"FINALIZADO","EJECUCIÓN"))</f>
        <v>#REF!</v>
      </c>
      <c r="BS943" s="23">
        <v>50266667</v>
      </c>
      <c r="BT943" s="23">
        <f>+Tabla3[[#This Row],[VALOR TOTAL DE CONTRATO (ANTES DE LIQUIDACIÓN - LIBERACIÓN DE SALDOS)]]-Tabla3[[#This Row],[RECURSO TOTALES DESEMBOLSADOS]]</f>
        <v>0</v>
      </c>
      <c r="BU943" s="66"/>
      <c r="BW943" s="23" t="s">
        <v>98</v>
      </c>
      <c r="BX943" s="23" t="str">
        <f t="shared" si="73"/>
        <v>marzo</v>
      </c>
      <c r="BY943" s="23" t="s">
        <v>113</v>
      </c>
      <c r="BZ943" s="23" t="s">
        <v>113</v>
      </c>
      <c r="CA943" s="23" t="s">
        <v>113</v>
      </c>
      <c r="CB943" t="s">
        <v>117</v>
      </c>
      <c r="CC943" t="s">
        <v>118</v>
      </c>
    </row>
    <row r="944" spans="1:81" x14ac:dyDescent="0.25">
      <c r="A944" s="23">
        <v>2024</v>
      </c>
      <c r="B944" s="25">
        <v>902</v>
      </c>
      <c r="C944" s="23" t="s">
        <v>87</v>
      </c>
      <c r="D944" t="s">
        <v>88</v>
      </c>
      <c r="E944" t="s">
        <v>89</v>
      </c>
      <c r="F944" t="s">
        <v>90</v>
      </c>
      <c r="G944" t="s">
        <v>91</v>
      </c>
      <c r="H944" s="23" t="s">
        <v>92</v>
      </c>
      <c r="I944" s="23" t="s">
        <v>119</v>
      </c>
      <c r="J944" t="s">
        <v>6517</v>
      </c>
      <c r="K944" s="23" t="s">
        <v>95</v>
      </c>
      <c r="L944" s="20" t="s">
        <v>2096</v>
      </c>
      <c r="M944" s="28" t="s">
        <v>6518</v>
      </c>
      <c r="N944" s="23"/>
      <c r="O944" s="23" t="s">
        <v>98</v>
      </c>
      <c r="P944" s="20" t="s">
        <v>460</v>
      </c>
      <c r="Q944" s="20" t="s">
        <v>460</v>
      </c>
      <c r="R944" t="s">
        <v>6519</v>
      </c>
      <c r="S944" t="s">
        <v>6520</v>
      </c>
      <c r="T944" t="s">
        <v>6521</v>
      </c>
      <c r="U944" s="29">
        <v>67500000</v>
      </c>
      <c r="V944" s="29">
        <v>67500000</v>
      </c>
      <c r="W944" s="60">
        <v>7500000</v>
      </c>
      <c r="X944" s="60">
        <v>0</v>
      </c>
      <c r="Y944" s="23" t="s">
        <v>104</v>
      </c>
      <c r="Z944" t="s">
        <v>98</v>
      </c>
      <c r="AA944" t="s">
        <v>105</v>
      </c>
      <c r="AB944" s="30">
        <f>+Tabla3[[#This Row],[VALOR DEL CONTRATO
(EN NUMEROS)]]-Tabla3[[#This Row],[VALOR RECURSOS (MADS/FONAM)]]</f>
        <v>0</v>
      </c>
      <c r="AC944" s="30"/>
      <c r="AD944" s="30"/>
      <c r="AE944" s="24">
        <v>4324</v>
      </c>
      <c r="AF944" s="61">
        <v>45294</v>
      </c>
      <c r="AG944">
        <v>170524</v>
      </c>
      <c r="AH944" s="53">
        <v>45369</v>
      </c>
      <c r="AI944" s="32" t="s">
        <v>106</v>
      </c>
      <c r="AJ944" t="s">
        <v>464</v>
      </c>
      <c r="AK944" s="33"/>
      <c r="AL944" t="s">
        <v>98</v>
      </c>
      <c r="AM944" s="53">
        <v>45363</v>
      </c>
      <c r="AN944" s="23" t="s">
        <v>108</v>
      </c>
      <c r="AO944" s="23" t="s">
        <v>108</v>
      </c>
      <c r="AP944" t="s">
        <v>109</v>
      </c>
      <c r="AQ944" t="s">
        <v>465</v>
      </c>
      <c r="AR944" t="s">
        <v>466</v>
      </c>
      <c r="AS944" t="s">
        <v>467</v>
      </c>
      <c r="AT944" s="23">
        <v>80111600</v>
      </c>
      <c r="AU944" t="s">
        <v>6522</v>
      </c>
      <c r="AV944" s="23" t="s">
        <v>113</v>
      </c>
      <c r="AW944" s="20" t="s">
        <v>114</v>
      </c>
      <c r="AX944" s="53">
        <v>45364</v>
      </c>
      <c r="AY944" s="23" t="s">
        <v>115</v>
      </c>
      <c r="AZ944" s="53">
        <v>45364</v>
      </c>
      <c r="BA944" s="26">
        <v>45369</v>
      </c>
      <c r="BB944" s="62">
        <v>45643</v>
      </c>
      <c r="BC944" s="35">
        <f>+Tabla3[[#This Row],[FECHA TERMINACION
(INICIAL)]]-Tabla3[[#This Row],[FECHA INICIO]]</f>
        <v>274</v>
      </c>
      <c r="BD944" s="65">
        <f>+Tabla3[[#This Row],[PLAZO DE EJECUCIÓN EN DÍAS (INICIAL)]]/30</f>
        <v>9.1333333333333329</v>
      </c>
      <c r="BE944" t="s">
        <v>6523</v>
      </c>
      <c r="BF944" s="29">
        <f>+[1]BD_2!E953</f>
        <v>0</v>
      </c>
      <c r="BG944" s="29">
        <f>[1]BD_2!BA953</f>
        <v>0</v>
      </c>
      <c r="BH944" s="23">
        <f>[1]BD_2!CF953</f>
        <v>0</v>
      </c>
      <c r="BI944" s="23">
        <f>+COUNTIF(Tabla3[[#This Row],[VALOR REDUCIDO]:[TOTAL TIEMPO PRORROGADO EN DÍAS
]],"&lt;&gt;0")</f>
        <v>0</v>
      </c>
      <c r="BJ944" s="23" t="str">
        <f>+[1]BD_2!CG953</f>
        <v>2 NO</v>
      </c>
      <c r="BK944" s="26" t="str">
        <f>[1]BD_2!CL953</f>
        <v>2 NO</v>
      </c>
      <c r="BL944" s="23" t="s">
        <v>98</v>
      </c>
      <c r="BM944">
        <f t="shared" si="74"/>
        <v>274</v>
      </c>
      <c r="BN944" s="36">
        <f t="shared" si="75"/>
        <v>45369</v>
      </c>
      <c r="BO944" s="36">
        <f t="shared" si="76"/>
        <v>45643</v>
      </c>
      <c r="BP944" s="37" t="e">
        <f>IF(((#REF!-$BN944)/($BO944-$BN944))&gt;=100%,100%,((#REF!-$BN944)/($BO944-$BN944)))</f>
        <v>#REF!</v>
      </c>
      <c r="BQ944" s="29">
        <f t="shared" ref="BQ944:BQ1007" si="77">$V944+$BG944-$BF944</f>
        <v>67500000</v>
      </c>
      <c r="BR944" s="23" t="e">
        <f>+IF(BK944="1 SI","FINALIZADO",IF($BO944&lt;=#REF!,"FINALIZADO","EJECUCIÓN"))</f>
        <v>#REF!</v>
      </c>
      <c r="BS944" s="23">
        <v>67500000</v>
      </c>
      <c r="BT944" s="23">
        <f>+Tabla3[[#This Row],[VALOR TOTAL DE CONTRATO (ANTES DE LIQUIDACIÓN - LIBERACIÓN DE SALDOS)]]-Tabla3[[#This Row],[RECURSO TOTALES DESEMBOLSADOS]]</f>
        <v>0</v>
      </c>
      <c r="BU944" s="66"/>
      <c r="BW944" s="23" t="s">
        <v>98</v>
      </c>
      <c r="BX944" s="23" t="str">
        <f t="shared" si="73"/>
        <v>marzo</v>
      </c>
      <c r="BY944" s="23" t="s">
        <v>113</v>
      </c>
      <c r="BZ944" s="23" t="s">
        <v>113</v>
      </c>
      <c r="CA944" s="23" t="s">
        <v>113</v>
      </c>
      <c r="CB944" t="s">
        <v>117</v>
      </c>
      <c r="CC944" t="s">
        <v>118</v>
      </c>
    </row>
    <row r="945" spans="1:81" x14ac:dyDescent="0.25">
      <c r="A945" s="23">
        <v>2024</v>
      </c>
      <c r="B945" s="25">
        <v>903</v>
      </c>
      <c r="C945" s="23" t="s">
        <v>87</v>
      </c>
      <c r="D945" t="s">
        <v>88</v>
      </c>
      <c r="E945" t="s">
        <v>89</v>
      </c>
      <c r="F945" t="s">
        <v>90</v>
      </c>
      <c r="G945" t="s">
        <v>91</v>
      </c>
      <c r="H945" s="23" t="s">
        <v>92</v>
      </c>
      <c r="I945" s="23" t="s">
        <v>119</v>
      </c>
      <c r="J945" t="s">
        <v>6524</v>
      </c>
      <c r="K945" s="23" t="s">
        <v>95</v>
      </c>
      <c r="L945" s="20" t="s">
        <v>4512</v>
      </c>
      <c r="M945" s="28" t="s">
        <v>6525</v>
      </c>
      <c r="N945" s="23"/>
      <c r="O945" s="23" t="s">
        <v>98</v>
      </c>
      <c r="P945" s="20" t="s">
        <v>1552</v>
      </c>
      <c r="Q945" s="20" t="s">
        <v>1552</v>
      </c>
      <c r="R945" t="s">
        <v>6526</v>
      </c>
      <c r="S945" t="s">
        <v>6527</v>
      </c>
      <c r="T945" t="s">
        <v>6528</v>
      </c>
      <c r="U945" s="29">
        <v>71200000</v>
      </c>
      <c r="V945" s="29">
        <v>71200000</v>
      </c>
      <c r="W945" s="60">
        <v>8900000</v>
      </c>
      <c r="X945" s="60">
        <v>0</v>
      </c>
      <c r="Y945" s="23" t="s">
        <v>104</v>
      </c>
      <c r="Z945" t="s">
        <v>98</v>
      </c>
      <c r="AA945" t="s">
        <v>105</v>
      </c>
      <c r="AB945" s="30">
        <f>+Tabla3[[#This Row],[VALOR DEL CONTRATO
(EN NUMEROS)]]-Tabla3[[#This Row],[VALOR RECURSOS (MADS/FONAM)]]</f>
        <v>0</v>
      </c>
      <c r="AC945" s="30"/>
      <c r="AD945" s="30"/>
      <c r="AE945" s="24">
        <v>7724</v>
      </c>
      <c r="AF945" s="61">
        <v>45295</v>
      </c>
      <c r="AG945">
        <v>147024</v>
      </c>
      <c r="AH945" s="53">
        <v>45359</v>
      </c>
      <c r="AI945" s="32" t="s">
        <v>106</v>
      </c>
      <c r="AJ945" t="s">
        <v>1556</v>
      </c>
      <c r="AK945" s="33"/>
      <c r="AL945" t="s">
        <v>98</v>
      </c>
      <c r="AM945" s="53">
        <v>45357</v>
      </c>
      <c r="AN945" s="23" t="s">
        <v>108</v>
      </c>
      <c r="AO945" s="23" t="s">
        <v>108</v>
      </c>
      <c r="AP945" t="s">
        <v>109</v>
      </c>
      <c r="AQ945" t="s">
        <v>1557</v>
      </c>
      <c r="AR945" t="s">
        <v>1558</v>
      </c>
      <c r="AS945" t="s">
        <v>1552</v>
      </c>
      <c r="AT945" s="23">
        <v>80111600</v>
      </c>
      <c r="AU945" t="s">
        <v>6529</v>
      </c>
      <c r="AV945" s="23" t="s">
        <v>113</v>
      </c>
      <c r="AW945" s="20" t="s">
        <v>114</v>
      </c>
      <c r="AX945" s="53">
        <v>45357</v>
      </c>
      <c r="AY945" s="23" t="s">
        <v>144</v>
      </c>
      <c r="AZ945" s="53">
        <v>45357</v>
      </c>
      <c r="BA945" s="26">
        <v>45359</v>
      </c>
      <c r="BB945" s="62">
        <v>45603</v>
      </c>
      <c r="BC945" s="35">
        <f>+Tabla3[[#This Row],[FECHA TERMINACION
(INICIAL)]]-Tabla3[[#This Row],[FECHA INICIO]]</f>
        <v>244</v>
      </c>
      <c r="BD945" s="65">
        <f>+Tabla3[[#This Row],[PLAZO DE EJECUCIÓN EN DÍAS (INICIAL)]]/30</f>
        <v>8.1333333333333329</v>
      </c>
      <c r="BE945" t="s">
        <v>4081</v>
      </c>
      <c r="BF945" s="29">
        <f>+[1]BD_2!E954</f>
        <v>0</v>
      </c>
      <c r="BG945" s="29">
        <f>[1]BD_2!BA954</f>
        <v>0</v>
      </c>
      <c r="BH945" s="23">
        <f>[1]BD_2!CF954</f>
        <v>0</v>
      </c>
      <c r="BI945" s="23">
        <f>+COUNTIF(Tabla3[[#This Row],[VALOR REDUCIDO]:[TOTAL TIEMPO PRORROGADO EN DÍAS
]],"&lt;&gt;0")</f>
        <v>0</v>
      </c>
      <c r="BJ945" s="23" t="str">
        <f>+[1]BD_2!CG954</f>
        <v>2 NO</v>
      </c>
      <c r="BK945" s="26" t="str">
        <f>[1]BD_2!CL954</f>
        <v>1 SI</v>
      </c>
      <c r="BL945" s="23" t="s">
        <v>98</v>
      </c>
      <c r="BM945">
        <f t="shared" si="74"/>
        <v>244</v>
      </c>
      <c r="BN945" s="36">
        <f t="shared" si="75"/>
        <v>45359</v>
      </c>
      <c r="BO945" s="36">
        <f t="shared" si="76"/>
        <v>45603</v>
      </c>
      <c r="BP945" s="37" t="e">
        <f>IF(((#REF!-$BN945)/($BO945-$BN945))&gt;=100%,100%,((#REF!-$BN945)/($BO945-$BN945)))</f>
        <v>#REF!</v>
      </c>
      <c r="BQ945" s="29">
        <f t="shared" si="77"/>
        <v>71200000</v>
      </c>
      <c r="BR945" s="23" t="str">
        <f>+IF(BK945="1 SI","FINALIZADO",IF($BO945&lt;=#REF!,"FINALIZADO","EJECUCIÓN"))</f>
        <v>FINALIZADO</v>
      </c>
      <c r="BS945" s="23">
        <v>36490000</v>
      </c>
      <c r="BT945" s="23">
        <f>+Tabla3[[#This Row],[VALOR TOTAL DE CONTRATO (ANTES DE LIQUIDACIÓN - LIBERACIÓN DE SALDOS)]]-Tabla3[[#This Row],[RECURSO TOTALES DESEMBOLSADOS]]</f>
        <v>34710000</v>
      </c>
      <c r="BU945" s="66"/>
      <c r="BW945" s="23" t="s">
        <v>98</v>
      </c>
      <c r="BX945" s="23" t="str">
        <f t="shared" si="73"/>
        <v>marzo</v>
      </c>
      <c r="BY945" s="23" t="s">
        <v>113</v>
      </c>
      <c r="BZ945" s="23" t="s">
        <v>113</v>
      </c>
      <c r="CA945" s="23" t="s">
        <v>113</v>
      </c>
      <c r="CB945" t="s">
        <v>117</v>
      </c>
      <c r="CC945" t="s">
        <v>118</v>
      </c>
    </row>
    <row r="946" spans="1:81" x14ac:dyDescent="0.25">
      <c r="A946" s="23">
        <v>2024</v>
      </c>
      <c r="B946" s="25">
        <v>904</v>
      </c>
      <c r="C946" s="23" t="s">
        <v>4365</v>
      </c>
      <c r="D946" t="s">
        <v>88</v>
      </c>
      <c r="E946" t="s">
        <v>6411</v>
      </c>
      <c r="F946" t="s">
        <v>6530</v>
      </c>
      <c r="G946" t="s">
        <v>4367</v>
      </c>
      <c r="H946" s="23" t="s">
        <v>92</v>
      </c>
      <c r="I946" s="23" t="s">
        <v>105</v>
      </c>
      <c r="J946" s="71" t="s">
        <v>6531</v>
      </c>
      <c r="K946" s="23" t="s">
        <v>4369</v>
      </c>
      <c r="L946" s="20" t="s">
        <v>4370</v>
      </c>
      <c r="N946" s="23" t="s">
        <v>6532</v>
      </c>
      <c r="O946" s="23" t="s">
        <v>98</v>
      </c>
      <c r="P946" s="20" t="s">
        <v>1931</v>
      </c>
      <c r="Q946" s="20" t="s">
        <v>1931</v>
      </c>
      <c r="R946" t="s">
        <v>6533</v>
      </c>
      <c r="S946" t="s">
        <v>6534</v>
      </c>
      <c r="T946" t="s">
        <v>6535</v>
      </c>
      <c r="U946" s="29">
        <v>2700000000</v>
      </c>
      <c r="V946" s="29">
        <v>2700000000</v>
      </c>
      <c r="W946" s="60">
        <v>0</v>
      </c>
      <c r="X946" s="60">
        <v>0</v>
      </c>
      <c r="Y946" s="23" t="s">
        <v>104</v>
      </c>
      <c r="Z946" t="s">
        <v>98</v>
      </c>
      <c r="AA946" t="s">
        <v>105</v>
      </c>
      <c r="AB946" s="30">
        <f>+Tabla3[[#This Row],[VALOR DEL CONTRATO
(EN NUMEROS)]]-Tabla3[[#This Row],[VALOR RECURSOS (MADS/FONAM)]]</f>
        <v>0</v>
      </c>
      <c r="AC946" s="30"/>
      <c r="AD946" s="30"/>
      <c r="AE946" s="24">
        <v>12024</v>
      </c>
      <c r="AF946" s="61">
        <v>45336</v>
      </c>
      <c r="AG946">
        <v>141024</v>
      </c>
      <c r="AH946" s="53">
        <v>45357</v>
      </c>
      <c r="AI946" s="32" t="s">
        <v>106</v>
      </c>
      <c r="AK946" s="33"/>
      <c r="AL946" t="s">
        <v>98</v>
      </c>
      <c r="AM946" s="53">
        <v>45356</v>
      </c>
      <c r="AN946" s="23" t="s">
        <v>108</v>
      </c>
      <c r="AO946" s="23" t="s">
        <v>108</v>
      </c>
      <c r="AP946" t="s">
        <v>109</v>
      </c>
      <c r="AQ946" t="s">
        <v>1580</v>
      </c>
      <c r="AR946" t="s">
        <v>1581</v>
      </c>
      <c r="AS946" t="s">
        <v>1581</v>
      </c>
      <c r="AT946" s="23">
        <v>77101600</v>
      </c>
      <c r="AU946" s="41" t="s">
        <v>6536</v>
      </c>
      <c r="AV946" s="23" t="s">
        <v>113</v>
      </c>
      <c r="AW946" s="20" t="s">
        <v>114</v>
      </c>
      <c r="AX946" s="53">
        <v>45357</v>
      </c>
      <c r="AY946" s="23" t="s">
        <v>6418</v>
      </c>
      <c r="AZ946" s="53">
        <v>45357</v>
      </c>
      <c r="BA946" s="26">
        <v>45372</v>
      </c>
      <c r="BB946" s="62">
        <v>45508</v>
      </c>
      <c r="BC946" s="35">
        <f>+Tabla3[[#This Row],[FECHA TERMINACION
(INICIAL)]]-Tabla3[[#This Row],[FECHA INICIO]]</f>
        <v>136</v>
      </c>
      <c r="BD946" s="65">
        <f>+Tabla3[[#This Row],[PLAZO DE EJECUCIÓN EN DÍAS (INICIAL)]]/30</f>
        <v>4.5333333333333332</v>
      </c>
      <c r="BE946" t="s">
        <v>6537</v>
      </c>
      <c r="BF946" s="29">
        <f>+[1]BD_2!E955</f>
        <v>0</v>
      </c>
      <c r="BG946" s="29">
        <f>[1]BD_2!BA955</f>
        <v>0</v>
      </c>
      <c r="BH946" s="23">
        <f>[1]BD_2!CF955</f>
        <v>32</v>
      </c>
      <c r="BI946" s="23">
        <f>+COUNTIF(Tabla3[[#This Row],[VALOR REDUCIDO]:[TOTAL TIEMPO PRORROGADO EN DÍAS
]],"&lt;&gt;0")</f>
        <v>1</v>
      </c>
      <c r="BJ946" s="23" t="str">
        <f>+[1]BD_2!CG955</f>
        <v>2 NO</v>
      </c>
      <c r="BK946" s="26" t="str">
        <f>[1]BD_2!CL955</f>
        <v>2 NO</v>
      </c>
      <c r="BL946" s="23" t="s">
        <v>98</v>
      </c>
      <c r="BM946">
        <f t="shared" si="74"/>
        <v>168</v>
      </c>
      <c r="BN946" s="36">
        <f t="shared" si="75"/>
        <v>45372</v>
      </c>
      <c r="BO946" s="36">
        <f t="shared" si="76"/>
        <v>45540</v>
      </c>
      <c r="BP946" s="37" t="e">
        <f>IF(((#REF!-$BN946)/($BO946-$BN946))&gt;=100%,100%,((#REF!-$BN946)/($BO946-$BN946)))</f>
        <v>#REF!</v>
      </c>
      <c r="BQ946" s="60">
        <f t="shared" si="77"/>
        <v>2700000000</v>
      </c>
      <c r="BR946" s="23" t="e">
        <f>+IF(BK946="1 SI","FINALIZADO",IF($BO946&lt;=#REF!,"FINALIZADO","EJECUCIÓN"))</f>
        <v>#REF!</v>
      </c>
      <c r="BS946" s="23">
        <v>2700000000</v>
      </c>
      <c r="BT946" s="23">
        <f>+Tabla3[[#This Row],[VALOR TOTAL DE CONTRATO (ANTES DE LIQUIDACIÓN - LIBERACIÓN DE SALDOS)]]-Tabla3[[#This Row],[RECURSO TOTALES DESEMBOLSADOS]]</f>
        <v>0</v>
      </c>
      <c r="BU946" s="66"/>
      <c r="BW946" s="23" t="s">
        <v>98</v>
      </c>
      <c r="BX946" s="23" t="str">
        <f t="shared" si="73"/>
        <v>marzo</v>
      </c>
      <c r="BY946" s="23" t="s">
        <v>113</v>
      </c>
      <c r="BZ946" s="23" t="s">
        <v>113</v>
      </c>
      <c r="CA946" s="23" t="s">
        <v>113</v>
      </c>
      <c r="CB946" t="s">
        <v>117</v>
      </c>
      <c r="CC946" t="s">
        <v>118</v>
      </c>
    </row>
    <row r="947" spans="1:81" x14ac:dyDescent="0.25">
      <c r="A947" s="23">
        <v>2024</v>
      </c>
      <c r="B947" s="25">
        <v>905</v>
      </c>
      <c r="C947" s="23" t="s">
        <v>87</v>
      </c>
      <c r="D947" t="s">
        <v>88</v>
      </c>
      <c r="E947" t="s">
        <v>89</v>
      </c>
      <c r="F947" t="s">
        <v>90</v>
      </c>
      <c r="G947" t="s">
        <v>91</v>
      </c>
      <c r="H947" s="23" t="s">
        <v>92</v>
      </c>
      <c r="I947" s="23" t="s">
        <v>119</v>
      </c>
      <c r="J947" t="s">
        <v>6538</v>
      </c>
      <c r="K947" s="23" t="s">
        <v>95</v>
      </c>
      <c r="L947" s="20" t="s">
        <v>121</v>
      </c>
      <c r="M947" s="28" t="s">
        <v>6539</v>
      </c>
      <c r="N947" s="23"/>
      <c r="O947" s="23" t="s">
        <v>98</v>
      </c>
      <c r="P947" s="20" t="s">
        <v>186</v>
      </c>
      <c r="Q947" s="20" t="s">
        <v>186</v>
      </c>
      <c r="R947" t="s">
        <v>1773</v>
      </c>
      <c r="S947" t="s">
        <v>1767</v>
      </c>
      <c r="T947" t="s">
        <v>6540</v>
      </c>
      <c r="U947" s="29">
        <v>49903500</v>
      </c>
      <c r="V947" s="29">
        <v>49903500</v>
      </c>
      <c r="W947" s="60">
        <v>5253000</v>
      </c>
      <c r="X947" s="60">
        <v>0</v>
      </c>
      <c r="Y947" s="23" t="s">
        <v>104</v>
      </c>
      <c r="Z947" t="s">
        <v>98</v>
      </c>
      <c r="AA947" t="s">
        <v>105</v>
      </c>
      <c r="AB947" s="30">
        <f>+Tabla3[[#This Row],[VALOR DEL CONTRATO
(EN NUMEROS)]]-Tabla3[[#This Row],[VALOR RECURSOS (MADS/FONAM)]]</f>
        <v>0</v>
      </c>
      <c r="AC947" s="30"/>
      <c r="AD947" s="30"/>
      <c r="AE947" s="24">
        <v>3224</v>
      </c>
      <c r="AF947" s="61">
        <v>45294</v>
      </c>
      <c r="AG947">
        <v>150424</v>
      </c>
      <c r="AH947" s="53">
        <v>45362</v>
      </c>
      <c r="AI947" s="32" t="s">
        <v>106</v>
      </c>
      <c r="AJ947" t="s">
        <v>1465</v>
      </c>
      <c r="AK947" s="33"/>
      <c r="AL947" t="s">
        <v>98</v>
      </c>
      <c r="AM947" s="53">
        <v>45359</v>
      </c>
      <c r="AN947" s="23" t="s">
        <v>108</v>
      </c>
      <c r="AO947" s="23" t="s">
        <v>108</v>
      </c>
      <c r="AP947" t="s">
        <v>109</v>
      </c>
      <c r="AQ947" t="s">
        <v>191</v>
      </c>
      <c r="AR947" t="s">
        <v>192</v>
      </c>
      <c r="AS947" t="s">
        <v>186</v>
      </c>
      <c r="AT947" s="23">
        <v>80111600</v>
      </c>
      <c r="AU947" t="s">
        <v>6541</v>
      </c>
      <c r="AV947" s="23" t="s">
        <v>113</v>
      </c>
      <c r="AW947" s="20" t="s">
        <v>114</v>
      </c>
      <c r="AX947" s="53">
        <v>45359</v>
      </c>
      <c r="AY947" s="23" t="s">
        <v>144</v>
      </c>
      <c r="AZ947" s="53">
        <v>45359</v>
      </c>
      <c r="BA947" s="26">
        <v>45362</v>
      </c>
      <c r="BB947" s="62">
        <v>45651</v>
      </c>
      <c r="BC947" s="35">
        <f>+Tabla3[[#This Row],[FECHA TERMINACION
(INICIAL)]]-Tabla3[[#This Row],[FECHA INICIO]]</f>
        <v>289</v>
      </c>
      <c r="BD947" s="65">
        <f>+Tabla3[[#This Row],[PLAZO DE EJECUCIÓN EN DÍAS (INICIAL)]]/30</f>
        <v>9.6333333333333329</v>
      </c>
      <c r="BE947" t="s">
        <v>6542</v>
      </c>
      <c r="BF947" s="29">
        <f>+[1]BD_2!E956</f>
        <v>0</v>
      </c>
      <c r="BG947" s="29">
        <f>[1]BD_2!BA956</f>
        <v>875500</v>
      </c>
      <c r="BH947" s="23">
        <f>[1]BD_2!CF956</f>
        <v>5</v>
      </c>
      <c r="BI947" s="23">
        <f>+COUNTIF(Tabla3[[#This Row],[VALOR REDUCIDO]:[TOTAL TIEMPO PRORROGADO EN DÍAS
]],"&lt;&gt;0")</f>
        <v>2</v>
      </c>
      <c r="BJ947" s="23" t="str">
        <f>+[1]BD_2!CG956</f>
        <v>2 NO</v>
      </c>
      <c r="BK947" s="26" t="str">
        <f>[1]BD_2!CL956</f>
        <v>2 NO</v>
      </c>
      <c r="BL947" s="23" t="s">
        <v>98</v>
      </c>
      <c r="BM947">
        <f t="shared" si="74"/>
        <v>294</v>
      </c>
      <c r="BN947" s="36">
        <f t="shared" si="75"/>
        <v>45362</v>
      </c>
      <c r="BO947" s="36">
        <f t="shared" si="76"/>
        <v>45656</v>
      </c>
      <c r="BP947" s="37" t="e">
        <f>IF(((#REF!-$BN947)/($BO947-$BN947))&gt;=100%,100%,((#REF!-$BN947)/($BO947-$BN947)))</f>
        <v>#REF!</v>
      </c>
      <c r="BQ947" s="29">
        <f t="shared" si="77"/>
        <v>50779000</v>
      </c>
      <c r="BR947" s="23" t="e">
        <f>+IF(BK947="1 SI","FINALIZADO",IF($BO947&lt;=#REF!,"FINALIZADO","EJECUCIÓN"))</f>
        <v>#REF!</v>
      </c>
      <c r="BS947" s="23">
        <v>50779000</v>
      </c>
      <c r="BT947" s="23">
        <f>+Tabla3[[#This Row],[VALOR TOTAL DE CONTRATO (ANTES DE LIQUIDACIÓN - LIBERACIÓN DE SALDOS)]]-Tabla3[[#This Row],[RECURSO TOTALES DESEMBOLSADOS]]</f>
        <v>0</v>
      </c>
      <c r="BU947" s="66"/>
      <c r="BW947" s="23" t="s">
        <v>98</v>
      </c>
      <c r="BX947" s="23" t="str">
        <f t="shared" si="73"/>
        <v>marzo</v>
      </c>
      <c r="BY947" s="23" t="s">
        <v>113</v>
      </c>
      <c r="BZ947" s="23" t="s">
        <v>113</v>
      </c>
      <c r="CA947" s="23" t="s">
        <v>113</v>
      </c>
      <c r="CB947" t="s">
        <v>117</v>
      </c>
      <c r="CC947" t="s">
        <v>118</v>
      </c>
    </row>
    <row r="948" spans="1:81" x14ac:dyDescent="0.25">
      <c r="A948" s="23">
        <v>2024</v>
      </c>
      <c r="B948" s="25">
        <v>906</v>
      </c>
      <c r="C948" s="23" t="s">
        <v>87</v>
      </c>
      <c r="D948" t="s">
        <v>88</v>
      </c>
      <c r="E948" t="s">
        <v>89</v>
      </c>
      <c r="F948" t="s">
        <v>90</v>
      </c>
      <c r="G948" t="s">
        <v>91</v>
      </c>
      <c r="H948" s="23" t="s">
        <v>92</v>
      </c>
      <c r="I948" s="23" t="s">
        <v>119</v>
      </c>
      <c r="J948" t="s">
        <v>6543</v>
      </c>
      <c r="K948" s="23" t="s">
        <v>95</v>
      </c>
      <c r="L948" s="20" t="s">
        <v>4272</v>
      </c>
      <c r="M948" s="28" t="s">
        <v>6544</v>
      </c>
      <c r="N948" s="23"/>
      <c r="O948" s="23" t="s">
        <v>98</v>
      </c>
      <c r="P948" s="20" t="s">
        <v>693</v>
      </c>
      <c r="Q948" s="20" t="s">
        <v>693</v>
      </c>
      <c r="R948" t="s">
        <v>5715</v>
      </c>
      <c r="S948" t="s">
        <v>6545</v>
      </c>
      <c r="T948" t="s">
        <v>6546</v>
      </c>
      <c r="U948" s="29">
        <v>61750000</v>
      </c>
      <c r="V948" s="29">
        <v>61750000</v>
      </c>
      <c r="W948" s="60">
        <v>6500000</v>
      </c>
      <c r="X948" s="60">
        <v>0</v>
      </c>
      <c r="Y948" s="23" t="s">
        <v>104</v>
      </c>
      <c r="Z948" t="s">
        <v>98</v>
      </c>
      <c r="AA948" t="s">
        <v>105</v>
      </c>
      <c r="AB948" s="30">
        <f>+Tabla3[[#This Row],[VALOR DEL CONTRATO
(EN NUMEROS)]]-Tabla3[[#This Row],[VALOR RECURSOS (MADS/FONAM)]]</f>
        <v>0</v>
      </c>
      <c r="AC948" s="30"/>
      <c r="AD948" s="30"/>
      <c r="AE948" s="24">
        <v>3524</v>
      </c>
      <c r="AF948" s="61">
        <v>45294</v>
      </c>
      <c r="AG948">
        <v>182824</v>
      </c>
      <c r="AH948" s="53">
        <v>45373</v>
      </c>
      <c r="AI948" s="32" t="s">
        <v>106</v>
      </c>
      <c r="AJ948" t="s">
        <v>697</v>
      </c>
      <c r="AK948" s="33"/>
      <c r="AL948" t="s">
        <v>98</v>
      </c>
      <c r="AM948" s="53">
        <v>45366</v>
      </c>
      <c r="AN948" s="23" t="s">
        <v>108</v>
      </c>
      <c r="AO948" s="23" t="s">
        <v>108</v>
      </c>
      <c r="AP948" t="s">
        <v>109</v>
      </c>
      <c r="AQ948" t="s">
        <v>698</v>
      </c>
      <c r="AR948" t="s">
        <v>699</v>
      </c>
      <c r="AS948" t="s">
        <v>700</v>
      </c>
      <c r="AT948" s="23">
        <v>80111600</v>
      </c>
      <c r="AU948" t="s">
        <v>6547</v>
      </c>
      <c r="AV948" s="23" t="s">
        <v>113</v>
      </c>
      <c r="AW948" s="20" t="s">
        <v>114</v>
      </c>
      <c r="AX948" s="53">
        <v>45369</v>
      </c>
      <c r="AY948" s="23" t="s">
        <v>115</v>
      </c>
      <c r="AZ948" s="53">
        <v>45369</v>
      </c>
      <c r="BA948" s="26">
        <v>45373</v>
      </c>
      <c r="BB948" s="62">
        <v>45655</v>
      </c>
      <c r="BC948" s="35">
        <f>+Tabla3[[#This Row],[FECHA TERMINACION
(INICIAL)]]-Tabla3[[#This Row],[FECHA INICIO]]</f>
        <v>282</v>
      </c>
      <c r="BD948" s="65">
        <f>+Tabla3[[#This Row],[PLAZO DE EJECUCIÓN EN DÍAS (INICIAL)]]/30</f>
        <v>9.4</v>
      </c>
      <c r="BE948" t="s">
        <v>6548</v>
      </c>
      <c r="BF948" s="29">
        <f>+[1]BD_2!E957</f>
        <v>1516666</v>
      </c>
      <c r="BG948" s="29">
        <f>[1]BD_2!BA957</f>
        <v>0</v>
      </c>
      <c r="BH948" s="23">
        <f>[1]BD_2!CF957</f>
        <v>0</v>
      </c>
      <c r="BI948" s="23">
        <f>+COUNTIF(Tabla3[[#This Row],[VALOR REDUCIDO]:[TOTAL TIEMPO PRORROGADO EN DÍAS
]],"&lt;&gt;0")</f>
        <v>1</v>
      </c>
      <c r="BJ948" s="23" t="str">
        <f>+[1]BD_2!CG957</f>
        <v>2 NO</v>
      </c>
      <c r="BK948" s="26" t="str">
        <f>[1]BD_2!CL957</f>
        <v>2 NO</v>
      </c>
      <c r="BL948" s="23" t="s">
        <v>98</v>
      </c>
      <c r="BM948">
        <f t="shared" si="74"/>
        <v>282</v>
      </c>
      <c r="BN948" s="36">
        <f t="shared" si="75"/>
        <v>45373</v>
      </c>
      <c r="BO948" s="36">
        <f t="shared" si="76"/>
        <v>45655</v>
      </c>
      <c r="BP948" s="37" t="e">
        <f>IF(((#REF!-$BN948)/($BO948-$BN948))&gt;=100%,100%,((#REF!-$BN948)/($BO948-$BN948)))</f>
        <v>#REF!</v>
      </c>
      <c r="BQ948" s="29">
        <f t="shared" si="77"/>
        <v>60233334</v>
      </c>
      <c r="BR948" s="23" t="e">
        <f>+IF(BK948="1 SI","FINALIZADO",IF($BO948&lt;=#REF!,"FINALIZADO","EJECUCIÓN"))</f>
        <v>#REF!</v>
      </c>
      <c r="BS948" s="23">
        <v>60233333</v>
      </c>
      <c r="BT948" s="23">
        <f>+Tabla3[[#This Row],[VALOR TOTAL DE CONTRATO (ANTES DE LIQUIDACIÓN - LIBERACIÓN DE SALDOS)]]-Tabla3[[#This Row],[RECURSO TOTALES DESEMBOLSADOS]]</f>
        <v>1</v>
      </c>
      <c r="BU948" s="66"/>
      <c r="BW948" s="23" t="s">
        <v>98</v>
      </c>
      <c r="BX948" s="23" t="str">
        <f t="shared" si="73"/>
        <v>marzo</v>
      </c>
      <c r="BY948" s="23" t="s">
        <v>113</v>
      </c>
      <c r="BZ948" s="23" t="s">
        <v>113</v>
      </c>
      <c r="CA948" s="23" t="s">
        <v>113</v>
      </c>
      <c r="CB948" t="s">
        <v>117</v>
      </c>
      <c r="CC948" t="s">
        <v>118</v>
      </c>
    </row>
    <row r="949" spans="1:81" x14ac:dyDescent="0.25">
      <c r="A949" s="23">
        <v>2024</v>
      </c>
      <c r="B949" s="25">
        <v>907</v>
      </c>
      <c r="C949" s="23" t="s">
        <v>87</v>
      </c>
      <c r="D949" t="s">
        <v>88</v>
      </c>
      <c r="E949" t="s">
        <v>89</v>
      </c>
      <c r="F949" t="s">
        <v>90</v>
      </c>
      <c r="G949" t="s">
        <v>91</v>
      </c>
      <c r="H949" s="23" t="s">
        <v>92</v>
      </c>
      <c r="I949" s="23" t="s">
        <v>119</v>
      </c>
      <c r="J949" t="s">
        <v>6549</v>
      </c>
      <c r="K949" s="23" t="s">
        <v>95</v>
      </c>
      <c r="L949" s="20" t="s">
        <v>2096</v>
      </c>
      <c r="M949" s="28" t="s">
        <v>6550</v>
      </c>
      <c r="N949" s="23"/>
      <c r="O949" s="23" t="s">
        <v>98</v>
      </c>
      <c r="P949" s="20" t="s">
        <v>1931</v>
      </c>
      <c r="Q949" s="20" t="s">
        <v>1931</v>
      </c>
      <c r="R949" t="s">
        <v>6551</v>
      </c>
      <c r="S949" t="s">
        <v>6552</v>
      </c>
      <c r="T949" t="s">
        <v>6553</v>
      </c>
      <c r="U949" s="29">
        <v>80750000</v>
      </c>
      <c r="V949" s="29">
        <v>80750000</v>
      </c>
      <c r="W949" s="60">
        <v>8500000</v>
      </c>
      <c r="X949" s="60">
        <v>0</v>
      </c>
      <c r="Y949" s="23" t="s">
        <v>104</v>
      </c>
      <c r="Z949" t="s">
        <v>98</v>
      </c>
      <c r="AA949" t="s">
        <v>105</v>
      </c>
      <c r="AB949" s="30">
        <f>+Tabla3[[#This Row],[VALOR DEL CONTRATO
(EN NUMEROS)]]-Tabla3[[#This Row],[VALOR RECURSOS (MADS/FONAM)]]</f>
        <v>0</v>
      </c>
      <c r="AC949" s="30"/>
      <c r="AD949" s="30"/>
      <c r="AE949" s="24">
        <v>9824</v>
      </c>
      <c r="AF949" s="61">
        <v>45306</v>
      </c>
      <c r="AG949">
        <v>150624</v>
      </c>
      <c r="AH949" s="53">
        <v>45362</v>
      </c>
      <c r="AI949" s="32" t="s">
        <v>106</v>
      </c>
      <c r="AJ949" t="s">
        <v>2527</v>
      </c>
      <c r="AK949" s="33"/>
      <c r="AL949" t="s">
        <v>98</v>
      </c>
      <c r="AM949" s="53">
        <v>45358</v>
      </c>
      <c r="AN949" s="23" t="s">
        <v>108</v>
      </c>
      <c r="AO949" s="23" t="s">
        <v>108</v>
      </c>
      <c r="AP949" t="s">
        <v>109</v>
      </c>
      <c r="AQ949" t="s">
        <v>1580</v>
      </c>
      <c r="AR949" t="s">
        <v>1581</v>
      </c>
      <c r="AS949" t="s">
        <v>1581</v>
      </c>
      <c r="AT949" s="23">
        <v>80111600</v>
      </c>
      <c r="AU949" t="s">
        <v>6554</v>
      </c>
      <c r="AV949" s="23" t="s">
        <v>113</v>
      </c>
      <c r="AW949" s="20" t="s">
        <v>114</v>
      </c>
      <c r="AX949" s="53">
        <v>45359</v>
      </c>
      <c r="AY949" s="23" t="s">
        <v>144</v>
      </c>
      <c r="AZ949" s="53">
        <v>45359</v>
      </c>
      <c r="BA949" s="26">
        <v>45362</v>
      </c>
      <c r="BB949" s="62">
        <v>45651</v>
      </c>
      <c r="BC949" s="35">
        <f>+Tabla3[[#This Row],[FECHA TERMINACION
(INICIAL)]]-Tabla3[[#This Row],[FECHA INICIO]]</f>
        <v>289</v>
      </c>
      <c r="BD949" s="65">
        <f>+Tabla3[[#This Row],[PLAZO DE EJECUCIÓN EN DÍAS (INICIAL)]]/30</f>
        <v>9.6333333333333329</v>
      </c>
      <c r="BE949" t="s">
        <v>6555</v>
      </c>
      <c r="BF949" s="29">
        <f>+[1]BD_2!E958</f>
        <v>0</v>
      </c>
      <c r="BG949" s="29">
        <f>[1]BD_2!BA958</f>
        <v>0</v>
      </c>
      <c r="BH949" s="23">
        <f>[1]BD_2!CF958</f>
        <v>0</v>
      </c>
      <c r="BI949" s="23">
        <f>+COUNTIF(Tabla3[[#This Row],[VALOR REDUCIDO]:[TOTAL TIEMPO PRORROGADO EN DÍAS
]],"&lt;&gt;0")</f>
        <v>0</v>
      </c>
      <c r="BJ949" s="23" t="str">
        <f>+[1]BD_2!CG958</f>
        <v>2 NO</v>
      </c>
      <c r="BK949" s="26" t="str">
        <f>[1]BD_2!CL958</f>
        <v>2 NO</v>
      </c>
      <c r="BL949" s="23" t="s">
        <v>98</v>
      </c>
      <c r="BM949">
        <f t="shared" si="74"/>
        <v>289</v>
      </c>
      <c r="BN949" s="36">
        <f t="shared" si="75"/>
        <v>45362</v>
      </c>
      <c r="BO949" s="36">
        <f t="shared" si="76"/>
        <v>45651</v>
      </c>
      <c r="BP949" s="37" t="e">
        <f>IF(((#REF!-$BN949)/($BO949-$BN949))&gt;=100%,100%,((#REF!-$BN949)/($BO949-$BN949)))</f>
        <v>#REF!</v>
      </c>
      <c r="BQ949" s="29">
        <f t="shared" si="77"/>
        <v>80750000</v>
      </c>
      <c r="BR949" s="23" t="e">
        <f>+IF(BK949="1 SI","FINALIZADO",IF($BO949&lt;=#REF!,"FINALIZADO","EJECUCIÓN"))</f>
        <v>#REF!</v>
      </c>
      <c r="BS949" s="23">
        <v>80750000</v>
      </c>
      <c r="BT949" s="23">
        <f>+Tabla3[[#This Row],[VALOR TOTAL DE CONTRATO (ANTES DE LIQUIDACIÓN - LIBERACIÓN DE SALDOS)]]-Tabla3[[#This Row],[RECURSO TOTALES DESEMBOLSADOS]]</f>
        <v>0</v>
      </c>
      <c r="BU949" s="66"/>
      <c r="BW949" s="23" t="s">
        <v>98</v>
      </c>
      <c r="BX949" s="23" t="str">
        <f t="shared" si="73"/>
        <v>marzo</v>
      </c>
      <c r="BY949" s="23" t="s">
        <v>113</v>
      </c>
      <c r="BZ949" s="23" t="s">
        <v>113</v>
      </c>
      <c r="CA949" s="23" t="s">
        <v>113</v>
      </c>
      <c r="CB949" t="s">
        <v>117</v>
      </c>
      <c r="CC949" t="s">
        <v>118</v>
      </c>
    </row>
    <row r="950" spans="1:81" x14ac:dyDescent="0.25">
      <c r="A950" s="23">
        <v>2024</v>
      </c>
      <c r="B950" s="25">
        <v>908</v>
      </c>
      <c r="C950" s="23" t="s">
        <v>87</v>
      </c>
      <c r="D950" t="s">
        <v>88</v>
      </c>
      <c r="E950" t="s">
        <v>89</v>
      </c>
      <c r="F950" t="s">
        <v>90</v>
      </c>
      <c r="G950" t="s">
        <v>91</v>
      </c>
      <c r="H950" s="23" t="s">
        <v>92</v>
      </c>
      <c r="I950" s="23" t="s">
        <v>119</v>
      </c>
      <c r="J950" t="s">
        <v>6556</v>
      </c>
      <c r="K950" s="23" t="s">
        <v>95</v>
      </c>
      <c r="L950" s="20" t="s">
        <v>2001</v>
      </c>
      <c r="M950" s="28" t="s">
        <v>6557</v>
      </c>
      <c r="N950" s="23"/>
      <c r="O950" s="23" t="s">
        <v>98</v>
      </c>
      <c r="P950" s="20" t="s">
        <v>693</v>
      </c>
      <c r="Q950" s="20" t="s">
        <v>693</v>
      </c>
      <c r="R950" t="s">
        <v>6558</v>
      </c>
      <c r="S950" t="s">
        <v>6559</v>
      </c>
      <c r="T950" t="s">
        <v>6560</v>
      </c>
      <c r="U950" s="29">
        <v>77333333</v>
      </c>
      <c r="V950" s="29">
        <v>77333333</v>
      </c>
      <c r="W950" s="60">
        <v>8000000</v>
      </c>
      <c r="X950" s="60">
        <v>0</v>
      </c>
      <c r="Y950" s="23" t="s">
        <v>104</v>
      </c>
      <c r="Z950" t="s">
        <v>98</v>
      </c>
      <c r="AA950" t="s">
        <v>105</v>
      </c>
      <c r="AB950" s="30">
        <f>+Tabla3[[#This Row],[VALOR DEL CONTRATO
(EN NUMEROS)]]-Tabla3[[#This Row],[VALOR RECURSOS (MADS/FONAM)]]</f>
        <v>0</v>
      </c>
      <c r="AC950" s="30"/>
      <c r="AD950" s="30"/>
      <c r="AE950" s="24">
        <v>3524</v>
      </c>
      <c r="AF950" s="61">
        <v>45294</v>
      </c>
      <c r="AG950">
        <v>157224</v>
      </c>
      <c r="AH950" s="53">
        <v>45364</v>
      </c>
      <c r="AI950" s="32" t="s">
        <v>106</v>
      </c>
      <c r="AJ950" t="s">
        <v>697</v>
      </c>
      <c r="AK950" s="33"/>
      <c r="AL950" t="s">
        <v>98</v>
      </c>
      <c r="AM950" s="53">
        <v>45359</v>
      </c>
      <c r="AN950" s="23" t="s">
        <v>108</v>
      </c>
      <c r="AO950" s="23" t="s">
        <v>108</v>
      </c>
      <c r="AP950" t="s">
        <v>109</v>
      </c>
      <c r="AQ950" t="s">
        <v>4981</v>
      </c>
      <c r="AR950" t="s">
        <v>4982</v>
      </c>
      <c r="AS950" t="s">
        <v>4983</v>
      </c>
      <c r="AT950" s="23">
        <v>80111600</v>
      </c>
      <c r="AU950" t="s">
        <v>6561</v>
      </c>
      <c r="AV950" s="23" t="s">
        <v>113</v>
      </c>
      <c r="AW950" s="20" t="s">
        <v>114</v>
      </c>
      <c r="AX950" s="53">
        <v>45362</v>
      </c>
      <c r="AY950" s="23" t="s">
        <v>115</v>
      </c>
      <c r="AZ950" s="53">
        <v>45362</v>
      </c>
      <c r="BA950" s="26">
        <v>45364</v>
      </c>
      <c r="BB950" s="62">
        <v>45656</v>
      </c>
      <c r="BC950" s="35">
        <f>+Tabla3[[#This Row],[FECHA TERMINACION
(INICIAL)]]-Tabla3[[#This Row],[FECHA INICIO]]</f>
        <v>292</v>
      </c>
      <c r="BD950" s="65">
        <f>+Tabla3[[#This Row],[PLAZO DE EJECUCIÓN EN DÍAS (INICIAL)]]/30</f>
        <v>9.7333333333333325</v>
      </c>
      <c r="BE950" t="s">
        <v>6562</v>
      </c>
      <c r="BF950" s="29">
        <f>+[1]BD_2!E959</f>
        <v>0</v>
      </c>
      <c r="BG950" s="29">
        <f>[1]BD_2!BA959</f>
        <v>0</v>
      </c>
      <c r="BH950" s="23">
        <f>[1]BD_2!CF959</f>
        <v>0</v>
      </c>
      <c r="BI950" s="23">
        <f>+COUNTIF(Tabla3[[#This Row],[VALOR REDUCIDO]:[TOTAL TIEMPO PRORROGADO EN DÍAS
]],"&lt;&gt;0")</f>
        <v>0</v>
      </c>
      <c r="BJ950" s="23" t="str">
        <f>+[1]BD_2!CG959</f>
        <v>2 NO</v>
      </c>
      <c r="BK950" s="26" t="str">
        <f>[1]BD_2!CL959</f>
        <v>2 NO</v>
      </c>
      <c r="BL950" s="23" t="s">
        <v>98</v>
      </c>
      <c r="BM950">
        <f t="shared" si="74"/>
        <v>292</v>
      </c>
      <c r="BN950" s="36">
        <f t="shared" si="75"/>
        <v>45364</v>
      </c>
      <c r="BO950" s="36">
        <f t="shared" si="76"/>
        <v>45656</v>
      </c>
      <c r="BP950" s="37" t="e">
        <f>IF(((#REF!-$BN950)/($BO950-$BN950))&gt;=100%,100%,((#REF!-$BN950)/($BO950-$BN950)))</f>
        <v>#REF!</v>
      </c>
      <c r="BQ950" s="29">
        <f t="shared" si="77"/>
        <v>77333333</v>
      </c>
      <c r="BR950" s="23" t="e">
        <f>+IF(BK950="1 SI","FINALIZADO",IF($BO950&lt;=#REF!,"FINALIZADO","EJECUCIÓN"))</f>
        <v>#REF!</v>
      </c>
      <c r="BS950" s="23">
        <v>76800000</v>
      </c>
      <c r="BT950" s="23">
        <f>+Tabla3[[#This Row],[VALOR TOTAL DE CONTRATO (ANTES DE LIQUIDACIÓN - LIBERACIÓN DE SALDOS)]]-Tabla3[[#This Row],[RECURSO TOTALES DESEMBOLSADOS]]</f>
        <v>533333</v>
      </c>
      <c r="BU950" s="66"/>
      <c r="BW950" s="23" t="s">
        <v>98</v>
      </c>
      <c r="BX950" s="23" t="str">
        <f t="shared" si="73"/>
        <v>marzo</v>
      </c>
      <c r="BY950" s="23" t="s">
        <v>113</v>
      </c>
      <c r="BZ950" s="23" t="s">
        <v>113</v>
      </c>
      <c r="CA950" s="23" t="s">
        <v>113</v>
      </c>
      <c r="CB950" t="s">
        <v>117</v>
      </c>
      <c r="CC950" t="s">
        <v>118</v>
      </c>
    </row>
    <row r="951" spans="1:81" x14ac:dyDescent="0.25">
      <c r="A951" s="23">
        <v>2024</v>
      </c>
      <c r="B951" s="25">
        <v>909</v>
      </c>
      <c r="C951" s="23" t="s">
        <v>87</v>
      </c>
      <c r="D951" t="s">
        <v>88</v>
      </c>
      <c r="E951" t="s">
        <v>89</v>
      </c>
      <c r="F951" t="s">
        <v>90</v>
      </c>
      <c r="G951" t="s">
        <v>91</v>
      </c>
      <c r="H951" s="23" t="s">
        <v>92</v>
      </c>
      <c r="I951" s="23" t="s">
        <v>119</v>
      </c>
      <c r="J951" t="s">
        <v>6563</v>
      </c>
      <c r="K951" s="23" t="s">
        <v>95</v>
      </c>
      <c r="L951" s="20" t="s">
        <v>1550</v>
      </c>
      <c r="M951" s="28" t="s">
        <v>6564</v>
      </c>
      <c r="N951" s="23"/>
      <c r="O951" s="23" t="s">
        <v>98</v>
      </c>
      <c r="P951" s="20" t="s">
        <v>693</v>
      </c>
      <c r="Q951" s="20" t="s">
        <v>693</v>
      </c>
      <c r="R951" t="s">
        <v>6565</v>
      </c>
      <c r="S951" t="s">
        <v>6566</v>
      </c>
      <c r="T951" t="s">
        <v>6567</v>
      </c>
      <c r="U951" s="29">
        <v>50266667</v>
      </c>
      <c r="V951" s="29">
        <v>50266667</v>
      </c>
      <c r="W951" s="60">
        <v>5200000</v>
      </c>
      <c r="X951" s="60">
        <v>0</v>
      </c>
      <c r="Y951" s="23" t="s">
        <v>104</v>
      </c>
      <c r="Z951" t="s">
        <v>98</v>
      </c>
      <c r="AA951" t="s">
        <v>105</v>
      </c>
      <c r="AB951" s="30">
        <f>+Tabla3[[#This Row],[VALOR DEL CONTRATO
(EN NUMEROS)]]-Tabla3[[#This Row],[VALOR RECURSOS (MADS/FONAM)]]</f>
        <v>0</v>
      </c>
      <c r="AC951" s="30"/>
      <c r="AD951" s="30"/>
      <c r="AE951" s="24">
        <v>1924</v>
      </c>
      <c r="AF951" s="61">
        <v>45294</v>
      </c>
      <c r="AG951">
        <v>161224</v>
      </c>
      <c r="AH951" s="53">
        <v>45365</v>
      </c>
      <c r="AI951" s="32" t="s">
        <v>106</v>
      </c>
      <c r="AJ951" t="s">
        <v>1372</v>
      </c>
      <c r="AK951" s="33"/>
      <c r="AL951" t="s">
        <v>98</v>
      </c>
      <c r="AM951" s="53">
        <v>45359</v>
      </c>
      <c r="AN951" s="23" t="s">
        <v>108</v>
      </c>
      <c r="AO951" s="23" t="s">
        <v>108</v>
      </c>
      <c r="AP951" t="s">
        <v>109</v>
      </c>
      <c r="AQ951" t="s">
        <v>6568</v>
      </c>
      <c r="AR951" t="s">
        <v>6569</v>
      </c>
      <c r="AS951" t="s">
        <v>700</v>
      </c>
      <c r="AT951" s="23">
        <v>80111600</v>
      </c>
      <c r="AU951" s="20" t="s">
        <v>6570</v>
      </c>
      <c r="AV951" s="23" t="s">
        <v>113</v>
      </c>
      <c r="AW951" s="20" t="s">
        <v>114</v>
      </c>
      <c r="AX951" s="53">
        <v>45362</v>
      </c>
      <c r="AY951" s="23" t="s">
        <v>115</v>
      </c>
      <c r="AZ951" s="53">
        <v>45362</v>
      </c>
      <c r="BA951" s="26">
        <v>45365</v>
      </c>
      <c r="BB951" s="62">
        <v>45656</v>
      </c>
      <c r="BC951" s="35">
        <f>+Tabla3[[#This Row],[FECHA TERMINACION
(INICIAL)]]-Tabla3[[#This Row],[FECHA INICIO]]</f>
        <v>291</v>
      </c>
      <c r="BD951" s="65">
        <f>+Tabla3[[#This Row],[PLAZO DE EJECUCIÓN EN DÍAS (INICIAL)]]/30</f>
        <v>9.6999999999999993</v>
      </c>
      <c r="BE951" t="s">
        <v>6571</v>
      </c>
      <c r="BF951" s="29">
        <f>+[1]BD_2!E960</f>
        <v>0</v>
      </c>
      <c r="BG951" s="29">
        <f>[1]BD_2!BA960</f>
        <v>0</v>
      </c>
      <c r="BH951" s="23">
        <f>[1]BD_2!CF960</f>
        <v>0</v>
      </c>
      <c r="BI951" s="23">
        <f>+COUNTIF(Tabla3[[#This Row],[VALOR REDUCIDO]:[TOTAL TIEMPO PRORROGADO EN DÍAS
]],"&lt;&gt;0")</f>
        <v>0</v>
      </c>
      <c r="BJ951" s="23" t="str">
        <f>+[1]BD_2!CG960</f>
        <v>2 NO</v>
      </c>
      <c r="BK951" s="26" t="str">
        <f>[1]BD_2!CL960</f>
        <v>2 NO</v>
      </c>
      <c r="BL951" s="23" t="s">
        <v>98</v>
      </c>
      <c r="BM951">
        <f t="shared" si="74"/>
        <v>291</v>
      </c>
      <c r="BN951" s="36">
        <f t="shared" si="75"/>
        <v>45365</v>
      </c>
      <c r="BO951" s="36">
        <f t="shared" si="76"/>
        <v>45656</v>
      </c>
      <c r="BP951" s="37" t="e">
        <f>IF(((#REF!-$BN951)/($BO951-$BN951))&gt;=100%,100%,((#REF!-$BN951)/($BO951-$BN951)))</f>
        <v>#REF!</v>
      </c>
      <c r="BQ951" s="29">
        <f t="shared" si="77"/>
        <v>50266667</v>
      </c>
      <c r="BR951" s="23" t="e">
        <f>+IF(BK951="1 SI","FINALIZADO",IF($BO951&lt;=#REF!,"FINALIZADO","EJECUCIÓN"))</f>
        <v>#REF!</v>
      </c>
      <c r="BS951" s="23">
        <v>49746667</v>
      </c>
      <c r="BT951" s="23">
        <f>+Tabla3[[#This Row],[VALOR TOTAL DE CONTRATO (ANTES DE LIQUIDACIÓN - LIBERACIÓN DE SALDOS)]]-Tabla3[[#This Row],[RECURSO TOTALES DESEMBOLSADOS]]</f>
        <v>520000</v>
      </c>
      <c r="BU951" s="66"/>
      <c r="BW951" s="23" t="s">
        <v>98</v>
      </c>
      <c r="BX951" s="23" t="str">
        <f t="shared" si="73"/>
        <v>marzo</v>
      </c>
      <c r="BY951" s="23" t="s">
        <v>113</v>
      </c>
      <c r="BZ951" s="23" t="s">
        <v>113</v>
      </c>
      <c r="CA951" s="23" t="s">
        <v>113</v>
      </c>
      <c r="CB951" t="s">
        <v>117</v>
      </c>
      <c r="CC951" t="s">
        <v>118</v>
      </c>
    </row>
    <row r="952" spans="1:81" s="46" customFormat="1" x14ac:dyDescent="0.25">
      <c r="A952" s="23">
        <v>2024</v>
      </c>
      <c r="B952" s="25">
        <v>910</v>
      </c>
      <c r="C952" s="23" t="s">
        <v>87</v>
      </c>
      <c r="D952" t="s">
        <v>88</v>
      </c>
      <c r="E952" t="s">
        <v>89</v>
      </c>
      <c r="F952" t="s">
        <v>90</v>
      </c>
      <c r="G952" t="s">
        <v>91</v>
      </c>
      <c r="H952" s="23" t="s">
        <v>92</v>
      </c>
      <c r="I952" s="23" t="s">
        <v>119</v>
      </c>
      <c r="J952" s="67" t="s">
        <v>6572</v>
      </c>
      <c r="K952" s="23" t="s">
        <v>95</v>
      </c>
      <c r="L952" s="20" t="s">
        <v>643</v>
      </c>
      <c r="M952" s="28" t="s">
        <v>6573</v>
      </c>
      <c r="N952" s="23"/>
      <c r="O952" s="23" t="s">
        <v>98</v>
      </c>
      <c r="P952" s="20" t="s">
        <v>100</v>
      </c>
      <c r="Q952" s="20" t="s">
        <v>100</v>
      </c>
      <c r="R952" t="s">
        <v>6574</v>
      </c>
      <c r="S952" t="s">
        <v>6575</v>
      </c>
      <c r="T952" t="s">
        <v>6576</v>
      </c>
      <c r="U952" s="29">
        <v>43500000</v>
      </c>
      <c r="V952" s="29">
        <v>43500000</v>
      </c>
      <c r="W952" s="60">
        <v>5800000</v>
      </c>
      <c r="X952" s="60">
        <v>0</v>
      </c>
      <c r="Y952" s="23" t="s">
        <v>104</v>
      </c>
      <c r="Z952" t="s">
        <v>98</v>
      </c>
      <c r="AA952" t="s">
        <v>105</v>
      </c>
      <c r="AB952" s="30">
        <f>+Tabla3[[#This Row],[VALOR DEL CONTRATO
(EN NUMEROS)]]-Tabla3[[#This Row],[VALOR RECURSOS (MADS/FONAM)]]</f>
        <v>0</v>
      </c>
      <c r="AC952" s="30"/>
      <c r="AD952" s="30"/>
      <c r="AE952" s="24">
        <v>1724</v>
      </c>
      <c r="AF952" s="61">
        <v>45294</v>
      </c>
      <c r="AG952">
        <v>151024</v>
      </c>
      <c r="AH952" s="53">
        <v>45362</v>
      </c>
      <c r="AI952" s="32" t="s">
        <v>106</v>
      </c>
      <c r="AJ952" t="s">
        <v>107</v>
      </c>
      <c r="AK952" s="33"/>
      <c r="AL952" t="s">
        <v>98</v>
      </c>
      <c r="AM952" s="53">
        <v>45358</v>
      </c>
      <c r="AN952" s="23" t="s">
        <v>108</v>
      </c>
      <c r="AO952" s="23" t="s">
        <v>108</v>
      </c>
      <c r="AP952" t="s">
        <v>109</v>
      </c>
      <c r="AQ952" t="s">
        <v>174</v>
      </c>
      <c r="AR952" t="s">
        <v>175</v>
      </c>
      <c r="AS952" t="s">
        <v>100</v>
      </c>
      <c r="AT952" s="23">
        <v>80111600</v>
      </c>
      <c r="AU952" s="20" t="s">
        <v>6577</v>
      </c>
      <c r="AV952" s="23" t="s">
        <v>113</v>
      </c>
      <c r="AW952" s="20" t="s">
        <v>114</v>
      </c>
      <c r="AX952" s="53">
        <v>45359</v>
      </c>
      <c r="AY952" s="23" t="s">
        <v>115</v>
      </c>
      <c r="AZ952" s="53">
        <v>45359</v>
      </c>
      <c r="BA952" s="26">
        <v>45362</v>
      </c>
      <c r="BB952" s="62">
        <v>45590</v>
      </c>
      <c r="BC952" s="35">
        <f>+Tabla3[[#This Row],[FECHA TERMINACION
(INICIAL)]]-Tabla3[[#This Row],[FECHA INICIO]]</f>
        <v>228</v>
      </c>
      <c r="BD952" s="65">
        <f>+Tabla3[[#This Row],[PLAZO DE EJECUCIÓN EN DÍAS (INICIAL)]]/30</f>
        <v>7.6</v>
      </c>
      <c r="BE952" t="s">
        <v>6578</v>
      </c>
      <c r="BF952" s="29">
        <f>+[1]BD_2!E961</f>
        <v>0</v>
      </c>
      <c r="BG952" s="29">
        <f>[1]BD_2!BA961</f>
        <v>12566667</v>
      </c>
      <c r="BH952" s="23">
        <f>[1]BD_2!CF961</f>
        <v>67</v>
      </c>
      <c r="BI952" s="23">
        <f>+COUNTIF(Tabla3[[#This Row],[VALOR REDUCIDO]:[TOTAL TIEMPO PRORROGADO EN DÍAS
]],"&lt;&gt;0")</f>
        <v>2</v>
      </c>
      <c r="BJ952" s="23" t="str">
        <f>+[1]BD_2!CG961</f>
        <v>2 NO</v>
      </c>
      <c r="BK952" s="26" t="str">
        <f>[1]BD_2!CL961</f>
        <v>2 NO</v>
      </c>
      <c r="BL952" s="23" t="s">
        <v>98</v>
      </c>
      <c r="BM952">
        <f t="shared" si="74"/>
        <v>295</v>
      </c>
      <c r="BN952" s="36">
        <f t="shared" si="75"/>
        <v>45362</v>
      </c>
      <c r="BO952" s="36">
        <f t="shared" si="76"/>
        <v>45657</v>
      </c>
      <c r="BP952" s="37" t="e">
        <f>IF(((#REF!-$BN952)/($BO952-$BN952))&gt;=100%,100%,((#REF!-$BN952)/($BO952-$BN952)))</f>
        <v>#REF!</v>
      </c>
      <c r="BQ952" s="29">
        <f t="shared" si="77"/>
        <v>56066667</v>
      </c>
      <c r="BR952" s="23" t="e">
        <f>+IF(BK952="1 SI","FINALIZADO",IF($BO952&lt;=#REF!,"FINALIZADO","EJECUCIÓN"))</f>
        <v>#REF!</v>
      </c>
      <c r="BS952" s="23">
        <v>56066667</v>
      </c>
      <c r="BT952" s="23">
        <f>+Tabla3[[#This Row],[VALOR TOTAL DE CONTRATO (ANTES DE LIQUIDACIÓN - LIBERACIÓN DE SALDOS)]]-Tabla3[[#This Row],[RECURSO TOTALES DESEMBOLSADOS]]</f>
        <v>0</v>
      </c>
      <c r="BU952" s="66"/>
      <c r="BV952" s="38"/>
      <c r="BW952" s="23" t="s">
        <v>98</v>
      </c>
      <c r="BX952" s="23" t="str">
        <f t="shared" si="73"/>
        <v>marzo</v>
      </c>
      <c r="BY952" s="23" t="s">
        <v>113</v>
      </c>
      <c r="BZ952" s="23" t="s">
        <v>113</v>
      </c>
      <c r="CA952" s="23" t="s">
        <v>113</v>
      </c>
      <c r="CB952" t="s">
        <v>117</v>
      </c>
      <c r="CC952" t="s">
        <v>118</v>
      </c>
    </row>
    <row r="953" spans="1:81" x14ac:dyDescent="0.25">
      <c r="A953" s="23">
        <v>2024</v>
      </c>
      <c r="B953" s="25">
        <v>911</v>
      </c>
      <c r="C953" s="23" t="s">
        <v>87</v>
      </c>
      <c r="D953" t="s">
        <v>88</v>
      </c>
      <c r="E953" t="s">
        <v>89</v>
      </c>
      <c r="F953" t="s">
        <v>90</v>
      </c>
      <c r="G953" t="s">
        <v>91</v>
      </c>
      <c r="H953" s="23" t="s">
        <v>92</v>
      </c>
      <c r="I953" s="23" t="s">
        <v>119</v>
      </c>
      <c r="J953" t="s">
        <v>6579</v>
      </c>
      <c r="K953" s="23" t="s">
        <v>95</v>
      </c>
      <c r="L953" s="20" t="s">
        <v>358</v>
      </c>
      <c r="M953" s="28" t="s">
        <v>6580</v>
      </c>
      <c r="N953" s="23"/>
      <c r="O953" s="23" t="s">
        <v>98</v>
      </c>
      <c r="P953" s="20" t="s">
        <v>764</v>
      </c>
      <c r="Q953" s="20" t="s">
        <v>764</v>
      </c>
      <c r="R953" t="s">
        <v>6581</v>
      </c>
      <c r="S953" t="s">
        <v>6582</v>
      </c>
      <c r="T953" t="s">
        <v>6583</v>
      </c>
      <c r="U953" s="29">
        <v>49920000</v>
      </c>
      <c r="V953" s="29">
        <v>49920000</v>
      </c>
      <c r="W953" s="60">
        <v>5200000</v>
      </c>
      <c r="X953" s="60">
        <v>0</v>
      </c>
      <c r="Y953" s="23" t="s">
        <v>104</v>
      </c>
      <c r="Z953" t="s">
        <v>98</v>
      </c>
      <c r="AA953" t="s">
        <v>105</v>
      </c>
      <c r="AB953" s="30">
        <f>+Tabla3[[#This Row],[VALOR DEL CONTRATO
(EN NUMEROS)]]-Tabla3[[#This Row],[VALOR RECURSOS (MADS/FONAM)]]</f>
        <v>0</v>
      </c>
      <c r="AC953" s="30"/>
      <c r="AD953" s="30"/>
      <c r="AE953" s="24">
        <v>6824</v>
      </c>
      <c r="AF953" s="61">
        <v>45295</v>
      </c>
      <c r="AG953">
        <v>150124</v>
      </c>
      <c r="AH953" s="53">
        <v>45362</v>
      </c>
      <c r="AI953" s="32" t="s">
        <v>106</v>
      </c>
      <c r="AJ953" t="s">
        <v>768</v>
      </c>
      <c r="AK953" s="33"/>
      <c r="AL953" t="s">
        <v>98</v>
      </c>
      <c r="AM953" s="53">
        <v>45359</v>
      </c>
      <c r="AN953" s="23" t="s">
        <v>108</v>
      </c>
      <c r="AO953" s="23" t="s">
        <v>108</v>
      </c>
      <c r="AP953" t="s">
        <v>109</v>
      </c>
      <c r="AQ953" t="s">
        <v>769</v>
      </c>
      <c r="AR953" t="s">
        <v>770</v>
      </c>
      <c r="AS953" t="s">
        <v>771</v>
      </c>
      <c r="AT953" s="23">
        <v>80111600</v>
      </c>
      <c r="AU953" s="20" t="s">
        <v>6584</v>
      </c>
      <c r="AV953" s="23" t="s">
        <v>113</v>
      </c>
      <c r="AW953" s="20" t="s">
        <v>114</v>
      </c>
      <c r="AX953" s="53">
        <v>45359</v>
      </c>
      <c r="AY953" s="23" t="s">
        <v>115</v>
      </c>
      <c r="AZ953" s="53">
        <v>45359</v>
      </c>
      <c r="BA953" s="26">
        <v>45362</v>
      </c>
      <c r="BB953" s="62">
        <v>45654</v>
      </c>
      <c r="BC953" s="35">
        <f>+Tabla3[[#This Row],[FECHA TERMINACION
(INICIAL)]]-Tabla3[[#This Row],[FECHA INICIO]]</f>
        <v>292</v>
      </c>
      <c r="BD953" s="65">
        <f>+Tabla3[[#This Row],[PLAZO DE EJECUCIÓN EN DÍAS (INICIAL)]]/30</f>
        <v>9.7333333333333325</v>
      </c>
      <c r="BE953" t="s">
        <v>6585</v>
      </c>
      <c r="BF953" s="29">
        <f>+[1]BD_2!E962</f>
        <v>0</v>
      </c>
      <c r="BG953" s="29">
        <f>[1]BD_2!BA962</f>
        <v>0</v>
      </c>
      <c r="BH953" s="23">
        <f>[1]BD_2!CF962</f>
        <v>0</v>
      </c>
      <c r="BI953" s="23">
        <f>+COUNTIF(Tabla3[[#This Row],[VALOR REDUCIDO]:[TOTAL TIEMPO PRORROGADO EN DÍAS
]],"&lt;&gt;0")</f>
        <v>0</v>
      </c>
      <c r="BJ953" s="23" t="str">
        <f>+[1]BD_2!CG962</f>
        <v>2 NO</v>
      </c>
      <c r="BK953" s="26" t="str">
        <f>[1]BD_2!CL962</f>
        <v>2 NO</v>
      </c>
      <c r="BL953" s="23" t="s">
        <v>98</v>
      </c>
      <c r="BM953">
        <f t="shared" si="74"/>
        <v>292</v>
      </c>
      <c r="BN953" s="36">
        <f t="shared" si="75"/>
        <v>45362</v>
      </c>
      <c r="BO953" s="36">
        <f t="shared" si="76"/>
        <v>45654</v>
      </c>
      <c r="BP953" s="37" t="e">
        <f>IF(((#REF!-$BN953)/($BO953-$BN953))&gt;=100%,100%,((#REF!-$BN953)/($BO953-$BN953)))</f>
        <v>#REF!</v>
      </c>
      <c r="BQ953" s="29">
        <f t="shared" si="77"/>
        <v>49920000</v>
      </c>
      <c r="BR953" s="23" t="e">
        <f>+IF(BK953="1 SI","FINALIZADO",IF($BO953&lt;=#REF!,"FINALIZADO","EJECUCIÓN"))</f>
        <v>#REF!</v>
      </c>
      <c r="BS953" s="23">
        <v>49920000</v>
      </c>
      <c r="BT953" s="23">
        <f>+Tabla3[[#This Row],[VALOR TOTAL DE CONTRATO (ANTES DE LIQUIDACIÓN - LIBERACIÓN DE SALDOS)]]-Tabla3[[#This Row],[RECURSO TOTALES DESEMBOLSADOS]]</f>
        <v>0</v>
      </c>
      <c r="BU953" s="66"/>
      <c r="BW953" s="23" t="s">
        <v>98</v>
      </c>
      <c r="BX953" s="23" t="str">
        <f t="shared" si="73"/>
        <v>marzo</v>
      </c>
      <c r="BY953" s="23" t="s">
        <v>113</v>
      </c>
      <c r="BZ953" s="23" t="s">
        <v>113</v>
      </c>
      <c r="CA953" s="23" t="s">
        <v>113</v>
      </c>
      <c r="CB953" t="s">
        <v>117</v>
      </c>
      <c r="CC953" t="s">
        <v>118</v>
      </c>
    </row>
    <row r="954" spans="1:81" x14ac:dyDescent="0.25">
      <c r="A954" s="23">
        <v>2024</v>
      </c>
      <c r="B954" s="25">
        <v>912</v>
      </c>
      <c r="C954" s="23" t="s">
        <v>87</v>
      </c>
      <c r="D954" t="s">
        <v>88</v>
      </c>
      <c r="E954" t="s">
        <v>89</v>
      </c>
      <c r="F954" t="s">
        <v>90</v>
      </c>
      <c r="G954" t="s">
        <v>91</v>
      </c>
      <c r="H954" s="23" t="s">
        <v>92</v>
      </c>
      <c r="I954" s="23" t="s">
        <v>119</v>
      </c>
      <c r="J954" t="s">
        <v>6586</v>
      </c>
      <c r="K954" s="23" t="s">
        <v>95</v>
      </c>
      <c r="L954" s="20" t="s">
        <v>358</v>
      </c>
      <c r="M954" s="28" t="s">
        <v>6587</v>
      </c>
      <c r="N954" s="23"/>
      <c r="O954" s="23" t="s">
        <v>98</v>
      </c>
      <c r="P954" s="20" t="s">
        <v>1552</v>
      </c>
      <c r="Q954" s="20" t="s">
        <v>1552</v>
      </c>
      <c r="R954" t="s">
        <v>5675</v>
      </c>
      <c r="S954" t="s">
        <v>6588</v>
      </c>
      <c r="T954" t="s">
        <v>6178</v>
      </c>
      <c r="U954" s="29">
        <v>72000000</v>
      </c>
      <c r="V954" s="29">
        <v>72000000</v>
      </c>
      <c r="W954" s="60">
        <v>9000000</v>
      </c>
      <c r="X954" s="60">
        <v>0</v>
      </c>
      <c r="Y954" s="23" t="s">
        <v>104</v>
      </c>
      <c r="Z954" t="s">
        <v>98</v>
      </c>
      <c r="AA954" t="s">
        <v>105</v>
      </c>
      <c r="AB954" s="30">
        <f>+Tabla3[[#This Row],[VALOR DEL CONTRATO
(EN NUMEROS)]]-Tabla3[[#This Row],[VALOR RECURSOS (MADS/FONAM)]]</f>
        <v>0</v>
      </c>
      <c r="AC954" s="30"/>
      <c r="AD954" s="30"/>
      <c r="AE954" s="24">
        <v>7724</v>
      </c>
      <c r="AF954" s="61">
        <v>45295</v>
      </c>
      <c r="AG954">
        <v>161524</v>
      </c>
      <c r="AH954" s="53">
        <v>45365</v>
      </c>
      <c r="AI954" s="32" t="s">
        <v>106</v>
      </c>
      <c r="AJ954" t="s">
        <v>697</v>
      </c>
      <c r="AK954" s="33"/>
      <c r="AL954" t="s">
        <v>98</v>
      </c>
      <c r="AM954" s="53">
        <v>45363</v>
      </c>
      <c r="AN954" s="23" t="s">
        <v>108</v>
      </c>
      <c r="AO954" s="23" t="s">
        <v>108</v>
      </c>
      <c r="AP954" t="s">
        <v>109</v>
      </c>
      <c r="AQ954" t="s">
        <v>6269</v>
      </c>
      <c r="AR954" t="s">
        <v>6270</v>
      </c>
      <c r="AS954" t="s">
        <v>1552</v>
      </c>
      <c r="AT954" s="23">
        <v>80111600</v>
      </c>
      <c r="AU954" t="s">
        <v>6589</v>
      </c>
      <c r="AV954" s="23" t="s">
        <v>113</v>
      </c>
      <c r="AW954" s="20" t="s">
        <v>114</v>
      </c>
      <c r="AX954" s="53">
        <v>45363</v>
      </c>
      <c r="AY954" s="23" t="s">
        <v>144</v>
      </c>
      <c r="AZ954" s="53">
        <v>45363</v>
      </c>
      <c r="BA954" s="26">
        <v>45366</v>
      </c>
      <c r="BB954" s="62">
        <v>45610</v>
      </c>
      <c r="BC954" s="35">
        <f>+Tabla3[[#This Row],[FECHA TERMINACION
(INICIAL)]]-Tabla3[[#This Row],[FECHA INICIO]]</f>
        <v>244</v>
      </c>
      <c r="BD954" s="65">
        <f>+Tabla3[[#This Row],[PLAZO DE EJECUCIÓN EN DÍAS (INICIAL)]]/30</f>
        <v>8.1333333333333329</v>
      </c>
      <c r="BE954" t="s">
        <v>6590</v>
      </c>
      <c r="BF954" s="29">
        <f>+[1]BD_2!E963</f>
        <v>0</v>
      </c>
      <c r="BG954" s="29">
        <f>[1]BD_2!BA963</f>
        <v>9900000</v>
      </c>
      <c r="BH954" s="23">
        <f>[1]BD_2!CF963</f>
        <v>33</v>
      </c>
      <c r="BI954" s="23">
        <f>+COUNTIF(Tabla3[[#This Row],[VALOR REDUCIDO]:[TOTAL TIEMPO PRORROGADO EN DÍAS
]],"&lt;&gt;0")</f>
        <v>2</v>
      </c>
      <c r="BJ954" s="23" t="str">
        <f>+[1]BD_2!CG963</f>
        <v>2 NO</v>
      </c>
      <c r="BK954" s="26" t="str">
        <f>[1]BD_2!CL963</f>
        <v>2 NO</v>
      </c>
      <c r="BL954" s="23" t="s">
        <v>98</v>
      </c>
      <c r="BM954">
        <f t="shared" si="74"/>
        <v>277</v>
      </c>
      <c r="BN954" s="36">
        <f t="shared" si="75"/>
        <v>45366</v>
      </c>
      <c r="BO954" s="36">
        <f t="shared" si="76"/>
        <v>45643</v>
      </c>
      <c r="BP954" s="37" t="e">
        <f>IF(((#REF!-$BN954)/($BO954-$BN954))&gt;=100%,100%,((#REF!-$BN954)/($BO954-$BN954)))</f>
        <v>#REF!</v>
      </c>
      <c r="BQ954" s="29">
        <f t="shared" si="77"/>
        <v>81900000</v>
      </c>
      <c r="BR954" s="23" t="e">
        <f>+IF(BK954="1 SI","FINALIZADO",IF($BO954&lt;=#REF!,"FINALIZADO","EJECUCIÓN"))</f>
        <v>#REF!</v>
      </c>
      <c r="BS954" s="23">
        <v>81900000</v>
      </c>
      <c r="BT954" s="23">
        <f>+Tabla3[[#This Row],[VALOR TOTAL DE CONTRATO (ANTES DE LIQUIDACIÓN - LIBERACIÓN DE SALDOS)]]-Tabla3[[#This Row],[RECURSO TOTALES DESEMBOLSADOS]]</f>
        <v>0</v>
      </c>
      <c r="BU954" s="66"/>
      <c r="BW954" s="23" t="s">
        <v>98</v>
      </c>
      <c r="BX954" s="23" t="str">
        <f t="shared" si="73"/>
        <v>marzo</v>
      </c>
      <c r="BY954" s="23" t="s">
        <v>113</v>
      </c>
      <c r="BZ954" s="23" t="s">
        <v>113</v>
      </c>
      <c r="CA954" s="23" t="s">
        <v>113</v>
      </c>
      <c r="CB954" t="s">
        <v>117</v>
      </c>
      <c r="CC954" t="s">
        <v>118</v>
      </c>
    </row>
    <row r="955" spans="1:81" x14ac:dyDescent="0.25">
      <c r="A955" s="23">
        <v>2024</v>
      </c>
      <c r="B955" s="25">
        <v>913</v>
      </c>
      <c r="C955" s="23" t="s">
        <v>87</v>
      </c>
      <c r="D955" t="s">
        <v>88</v>
      </c>
      <c r="E955" t="s">
        <v>89</v>
      </c>
      <c r="F955" t="s">
        <v>90</v>
      </c>
      <c r="G955" t="s">
        <v>91</v>
      </c>
      <c r="H955" s="23" t="s">
        <v>92</v>
      </c>
      <c r="I955" s="23" t="s">
        <v>119</v>
      </c>
      <c r="J955" t="s">
        <v>6591</v>
      </c>
      <c r="K955" s="23" t="s">
        <v>95</v>
      </c>
      <c r="L955" s="20" t="s">
        <v>358</v>
      </c>
      <c r="M955" s="28" t="s">
        <v>6592</v>
      </c>
      <c r="N955" s="23"/>
      <c r="O955" s="23" t="s">
        <v>98</v>
      </c>
      <c r="P955" s="20" t="s">
        <v>1552</v>
      </c>
      <c r="Q955" s="20" t="s">
        <v>1552</v>
      </c>
      <c r="R955" t="s">
        <v>6593</v>
      </c>
      <c r="S955" t="s">
        <v>6594</v>
      </c>
      <c r="T955" t="s">
        <v>6595</v>
      </c>
      <c r="U955" s="29">
        <v>72000000</v>
      </c>
      <c r="V955" s="29">
        <v>72000000</v>
      </c>
      <c r="W955" s="60">
        <v>9000000</v>
      </c>
      <c r="X955" s="60">
        <v>0</v>
      </c>
      <c r="Y955" s="23" t="s">
        <v>104</v>
      </c>
      <c r="Z955" t="s">
        <v>98</v>
      </c>
      <c r="AA955" t="s">
        <v>105</v>
      </c>
      <c r="AB955" s="30">
        <f>+Tabla3[[#This Row],[VALOR DEL CONTRATO
(EN NUMEROS)]]-Tabla3[[#This Row],[VALOR RECURSOS (MADS/FONAM)]]</f>
        <v>0</v>
      </c>
      <c r="AC955" s="30"/>
      <c r="AD955" s="30"/>
      <c r="AE955" s="24">
        <v>7724</v>
      </c>
      <c r="AF955" s="61">
        <v>45295</v>
      </c>
      <c r="AG955">
        <v>165524</v>
      </c>
      <c r="AH955" s="53">
        <v>45366</v>
      </c>
      <c r="AI955" s="32" t="s">
        <v>106</v>
      </c>
      <c r="AJ955" t="s">
        <v>1556</v>
      </c>
      <c r="AK955" s="33"/>
      <c r="AL955" t="s">
        <v>98</v>
      </c>
      <c r="AM955" s="53">
        <v>45363</v>
      </c>
      <c r="AN955" s="23" t="s">
        <v>108</v>
      </c>
      <c r="AO955" s="23" t="s">
        <v>108</v>
      </c>
      <c r="AP955" t="s">
        <v>109</v>
      </c>
      <c r="AQ955" t="s">
        <v>5047</v>
      </c>
      <c r="AR955" t="s">
        <v>5048</v>
      </c>
      <c r="AS955" t="s">
        <v>1552</v>
      </c>
      <c r="AT955" s="23">
        <v>80111600</v>
      </c>
      <c r="AU955" t="s">
        <v>6596</v>
      </c>
      <c r="AV955" s="23" t="s">
        <v>113</v>
      </c>
      <c r="AW955" s="20" t="s">
        <v>114</v>
      </c>
      <c r="AX955" s="53">
        <v>45365</v>
      </c>
      <c r="AY955" s="23" t="s">
        <v>144</v>
      </c>
      <c r="AZ955" s="53">
        <v>45365</v>
      </c>
      <c r="BA955" s="26">
        <v>45366</v>
      </c>
      <c r="BB955" s="62">
        <v>45610</v>
      </c>
      <c r="BC955" s="35">
        <f>+Tabla3[[#This Row],[FECHA TERMINACION
(INICIAL)]]-Tabla3[[#This Row],[FECHA INICIO]]</f>
        <v>244</v>
      </c>
      <c r="BD955" s="65">
        <f>+Tabla3[[#This Row],[PLAZO DE EJECUCIÓN EN DÍAS (INICIAL)]]/30</f>
        <v>8.1333333333333329</v>
      </c>
      <c r="BE955" t="s">
        <v>4081</v>
      </c>
      <c r="BF955" s="29">
        <f>+[1]BD_2!E964</f>
        <v>0</v>
      </c>
      <c r="BG955" s="29">
        <f>[1]BD_2!BA964</f>
        <v>10800000</v>
      </c>
      <c r="BH955" s="23">
        <f>[1]BD_2!CF964</f>
        <v>36</v>
      </c>
      <c r="BI955" s="23">
        <f>+COUNTIF(Tabla3[[#This Row],[VALOR REDUCIDO]:[TOTAL TIEMPO PRORROGADO EN DÍAS
]],"&lt;&gt;0")</f>
        <v>2</v>
      </c>
      <c r="BJ955" s="23" t="str">
        <f>+[1]BD_2!CG964</f>
        <v>2 NO</v>
      </c>
      <c r="BK955" s="26" t="str">
        <f>[1]BD_2!CL964</f>
        <v>2 NO</v>
      </c>
      <c r="BL955" s="23" t="s">
        <v>98</v>
      </c>
      <c r="BM955">
        <f t="shared" si="74"/>
        <v>280</v>
      </c>
      <c r="BN955" s="36">
        <f t="shared" si="75"/>
        <v>45366</v>
      </c>
      <c r="BO955" s="36">
        <f t="shared" si="76"/>
        <v>45646</v>
      </c>
      <c r="BP955" s="37" t="e">
        <f>IF(((#REF!-$BN955)/($BO955-$BN955))&gt;=100%,100%,((#REF!-$BN955)/($BO955-$BN955)))</f>
        <v>#REF!</v>
      </c>
      <c r="BQ955" s="29">
        <f t="shared" si="77"/>
        <v>82800000</v>
      </c>
      <c r="BR955" s="23" t="e">
        <f>+IF(BK955="1 SI","FINALIZADO",IF($BO955&lt;=#REF!,"FINALIZADO","EJECUCIÓN"))</f>
        <v>#REF!</v>
      </c>
      <c r="BS955" s="23">
        <v>82800000</v>
      </c>
      <c r="BT955" s="23">
        <f>+Tabla3[[#This Row],[VALOR TOTAL DE CONTRATO (ANTES DE LIQUIDACIÓN - LIBERACIÓN DE SALDOS)]]-Tabla3[[#This Row],[RECURSO TOTALES DESEMBOLSADOS]]</f>
        <v>0</v>
      </c>
      <c r="BU955" s="66"/>
      <c r="BW955" s="23" t="s">
        <v>98</v>
      </c>
      <c r="BX955" s="23" t="str">
        <f t="shared" si="73"/>
        <v>marzo</v>
      </c>
      <c r="BY955" s="23" t="s">
        <v>113</v>
      </c>
      <c r="BZ955" s="23" t="s">
        <v>113</v>
      </c>
      <c r="CA955" s="23" t="s">
        <v>113</v>
      </c>
      <c r="CB955" t="s">
        <v>117</v>
      </c>
      <c r="CC955" t="s">
        <v>118</v>
      </c>
    </row>
    <row r="956" spans="1:81" x14ac:dyDescent="0.25">
      <c r="A956" s="23">
        <v>2024</v>
      </c>
      <c r="B956" s="25">
        <v>914</v>
      </c>
      <c r="C956" s="23" t="s">
        <v>87</v>
      </c>
      <c r="D956" t="s">
        <v>88</v>
      </c>
      <c r="E956" t="s">
        <v>89</v>
      </c>
      <c r="F956" t="s">
        <v>90</v>
      </c>
      <c r="G956" t="s">
        <v>91</v>
      </c>
      <c r="H956" s="23" t="s">
        <v>92</v>
      </c>
      <c r="I956" s="23" t="s">
        <v>119</v>
      </c>
      <c r="J956" t="s">
        <v>6597</v>
      </c>
      <c r="K956" s="23" t="s">
        <v>95</v>
      </c>
      <c r="L956" s="20" t="s">
        <v>6598</v>
      </c>
      <c r="M956" s="28" t="s">
        <v>6599</v>
      </c>
      <c r="N956" s="23"/>
      <c r="O956" s="23" t="s">
        <v>98</v>
      </c>
      <c r="P956" s="20" t="s">
        <v>1552</v>
      </c>
      <c r="Q956" s="20" t="s">
        <v>1552</v>
      </c>
      <c r="R956" t="s">
        <v>6600</v>
      </c>
      <c r="S956" t="s">
        <v>6601</v>
      </c>
      <c r="T956" t="s">
        <v>4839</v>
      </c>
      <c r="U956" s="29">
        <v>68000000</v>
      </c>
      <c r="V956" s="29">
        <v>68000000</v>
      </c>
      <c r="W956" s="60">
        <v>8500000</v>
      </c>
      <c r="X956" s="60">
        <v>0</v>
      </c>
      <c r="Y956" s="23" t="s">
        <v>104</v>
      </c>
      <c r="Z956" t="s">
        <v>98</v>
      </c>
      <c r="AA956" t="s">
        <v>105</v>
      </c>
      <c r="AB956" s="30">
        <f>+Tabla3[[#This Row],[VALOR DEL CONTRATO
(EN NUMEROS)]]-Tabla3[[#This Row],[VALOR RECURSOS (MADS/FONAM)]]</f>
        <v>0</v>
      </c>
      <c r="AC956" s="30"/>
      <c r="AD956" s="30"/>
      <c r="AE956" s="24">
        <v>7724</v>
      </c>
      <c r="AF956" s="61">
        <v>45295</v>
      </c>
      <c r="AG956">
        <v>161324</v>
      </c>
      <c r="AH956" s="53">
        <v>45365</v>
      </c>
      <c r="AI956" s="32" t="s">
        <v>106</v>
      </c>
      <c r="AJ956" t="s">
        <v>1556</v>
      </c>
      <c r="AK956" s="33"/>
      <c r="AL956" t="s">
        <v>98</v>
      </c>
      <c r="AM956" s="53">
        <v>45363</v>
      </c>
      <c r="AN956" s="23" t="s">
        <v>108</v>
      </c>
      <c r="AO956" s="23" t="s">
        <v>108</v>
      </c>
      <c r="AP956" t="s">
        <v>109</v>
      </c>
      <c r="AQ956" t="s">
        <v>3738</v>
      </c>
      <c r="AR956" t="s">
        <v>3739</v>
      </c>
      <c r="AS956" s="20" t="s">
        <v>1552</v>
      </c>
      <c r="AT956" s="23">
        <v>80111600</v>
      </c>
      <c r="AU956" t="s">
        <v>6602</v>
      </c>
      <c r="AV956" s="23" t="s">
        <v>113</v>
      </c>
      <c r="AW956" s="20" t="s">
        <v>114</v>
      </c>
      <c r="AX956" s="53">
        <v>45364</v>
      </c>
      <c r="AY956" s="23" t="s">
        <v>144</v>
      </c>
      <c r="AZ956" s="53">
        <v>45364</v>
      </c>
      <c r="BA956" s="26">
        <v>45366</v>
      </c>
      <c r="BB956" s="62">
        <v>45610</v>
      </c>
      <c r="BC956" s="35">
        <f>+Tabla3[[#This Row],[FECHA TERMINACION
(INICIAL)]]-Tabla3[[#This Row],[FECHA INICIO]]</f>
        <v>244</v>
      </c>
      <c r="BD956" s="65">
        <f>+Tabla3[[#This Row],[PLAZO DE EJECUCIÓN EN DÍAS (INICIAL)]]/30</f>
        <v>8.1333333333333329</v>
      </c>
      <c r="BE956" t="s">
        <v>4081</v>
      </c>
      <c r="BF956" s="29">
        <f>+[1]BD_2!E965</f>
        <v>0</v>
      </c>
      <c r="BG956" s="29">
        <f>[1]BD_2!BA965</f>
        <v>10200000</v>
      </c>
      <c r="BH956" s="23">
        <f>[1]BD_2!CF965</f>
        <v>36</v>
      </c>
      <c r="BI956" s="23">
        <f>+COUNTIF(Tabla3[[#This Row],[VALOR REDUCIDO]:[TOTAL TIEMPO PRORROGADO EN DÍAS
]],"&lt;&gt;0")</f>
        <v>2</v>
      </c>
      <c r="BJ956" s="23" t="str">
        <f>+[1]BD_2!CG965</f>
        <v>2 NO</v>
      </c>
      <c r="BK956" s="26" t="str">
        <f>[1]BD_2!CL965</f>
        <v>2 NO</v>
      </c>
      <c r="BL956" s="23" t="s">
        <v>98</v>
      </c>
      <c r="BM956">
        <f t="shared" si="74"/>
        <v>280</v>
      </c>
      <c r="BN956" s="36">
        <f t="shared" si="75"/>
        <v>45366</v>
      </c>
      <c r="BO956" s="36">
        <f t="shared" si="76"/>
        <v>45646</v>
      </c>
      <c r="BP956" s="37" t="e">
        <f>IF(((#REF!-$BN956)/($BO956-$BN956))&gt;=100%,100%,((#REF!-$BN956)/($BO956-$BN956)))</f>
        <v>#REF!</v>
      </c>
      <c r="BQ956" s="29">
        <f t="shared" si="77"/>
        <v>78200000</v>
      </c>
      <c r="BR956" s="23" t="e">
        <f>+IF(BK956="1 SI","FINALIZADO",IF($BO956&lt;=#REF!,"FINALIZADO","EJECUCIÓN"))</f>
        <v>#REF!</v>
      </c>
      <c r="BS956" s="23">
        <v>78200000</v>
      </c>
      <c r="BT956" s="23">
        <f>+Tabla3[[#This Row],[VALOR TOTAL DE CONTRATO (ANTES DE LIQUIDACIÓN - LIBERACIÓN DE SALDOS)]]-Tabla3[[#This Row],[RECURSO TOTALES DESEMBOLSADOS]]</f>
        <v>0</v>
      </c>
      <c r="BU956" s="66"/>
      <c r="BW956" s="23" t="s">
        <v>98</v>
      </c>
      <c r="BX956" s="23" t="str">
        <f t="shared" si="73"/>
        <v>marzo</v>
      </c>
      <c r="BY956" s="23" t="s">
        <v>113</v>
      </c>
      <c r="BZ956" s="23" t="s">
        <v>113</v>
      </c>
      <c r="CA956" s="23" t="s">
        <v>113</v>
      </c>
      <c r="CB956" t="s">
        <v>117</v>
      </c>
      <c r="CC956" t="s">
        <v>118</v>
      </c>
    </row>
    <row r="957" spans="1:81" x14ac:dyDescent="0.25">
      <c r="A957" s="23">
        <v>2024</v>
      </c>
      <c r="B957" s="25">
        <v>915</v>
      </c>
      <c r="C957" s="23" t="s">
        <v>87</v>
      </c>
      <c r="D957" t="s">
        <v>88</v>
      </c>
      <c r="E957" t="s">
        <v>89</v>
      </c>
      <c r="F957" t="s">
        <v>90</v>
      </c>
      <c r="G957" t="s">
        <v>91</v>
      </c>
      <c r="H957" s="23" t="s">
        <v>92</v>
      </c>
      <c r="I957" s="23" t="s">
        <v>119</v>
      </c>
      <c r="J957" t="s">
        <v>6603</v>
      </c>
      <c r="K957" s="23" t="s">
        <v>95</v>
      </c>
      <c r="L957" s="20" t="s">
        <v>1671</v>
      </c>
      <c r="M957" s="28" t="s">
        <v>6604</v>
      </c>
      <c r="N957" s="23"/>
      <c r="O957" s="23" t="s">
        <v>98</v>
      </c>
      <c r="P957" s="20" t="s">
        <v>538</v>
      </c>
      <c r="Q957" s="20" t="s">
        <v>538</v>
      </c>
      <c r="R957" t="s">
        <v>6605</v>
      </c>
      <c r="S957" t="s">
        <v>6606</v>
      </c>
      <c r="T957" t="s">
        <v>5937</v>
      </c>
      <c r="U957" s="29">
        <v>56000000</v>
      </c>
      <c r="V957" s="29">
        <v>56000000</v>
      </c>
      <c r="W957" s="60">
        <v>8000000</v>
      </c>
      <c r="X957" s="60">
        <v>0</v>
      </c>
      <c r="Y957" s="23" t="s">
        <v>104</v>
      </c>
      <c r="Z957" t="s">
        <v>98</v>
      </c>
      <c r="AA957" t="s">
        <v>105</v>
      </c>
      <c r="AB957" s="30">
        <f>+Tabla3[[#This Row],[VALOR DEL CONTRATO
(EN NUMEROS)]]-Tabla3[[#This Row],[VALOR RECURSOS (MADS/FONAM)]]</f>
        <v>0</v>
      </c>
      <c r="AC957" s="30"/>
      <c r="AD957" s="30"/>
      <c r="AE957" s="24">
        <v>5224</v>
      </c>
      <c r="AF957" s="61">
        <v>45295</v>
      </c>
      <c r="AG957">
        <v>161624</v>
      </c>
      <c r="AH957" s="53">
        <v>45365</v>
      </c>
      <c r="AI957" s="32" t="s">
        <v>106</v>
      </c>
      <c r="AJ957" t="s">
        <v>543</v>
      </c>
      <c r="AK957" s="33"/>
      <c r="AL957" t="s">
        <v>98</v>
      </c>
      <c r="AM957" s="53">
        <v>45362</v>
      </c>
      <c r="AN957" s="23" t="s">
        <v>108</v>
      </c>
      <c r="AO957" s="23" t="s">
        <v>108</v>
      </c>
      <c r="AP957" t="s">
        <v>109</v>
      </c>
      <c r="AQ957" t="s">
        <v>2798</v>
      </c>
      <c r="AR957" t="s">
        <v>2799</v>
      </c>
      <c r="AS957" t="s">
        <v>1592</v>
      </c>
      <c r="AT957" s="23">
        <v>80111600</v>
      </c>
      <c r="AU957" t="s">
        <v>6607</v>
      </c>
      <c r="AV957" s="23" t="s">
        <v>113</v>
      </c>
      <c r="AW957" s="20" t="s">
        <v>114</v>
      </c>
      <c r="AX957" s="53">
        <v>45363</v>
      </c>
      <c r="AY957" s="23" t="s">
        <v>115</v>
      </c>
      <c r="AZ957" s="53">
        <v>45363</v>
      </c>
      <c r="BA957" s="26">
        <v>45365</v>
      </c>
      <c r="BB957" s="62">
        <v>45578</v>
      </c>
      <c r="BC957" s="35">
        <f>+Tabla3[[#This Row],[FECHA TERMINACION
(INICIAL)]]-Tabla3[[#This Row],[FECHA INICIO]]</f>
        <v>213</v>
      </c>
      <c r="BD957" s="65">
        <f>+Tabla3[[#This Row],[PLAZO DE EJECUCIÓN EN DÍAS (INICIAL)]]/30</f>
        <v>7.1</v>
      </c>
      <c r="BE957" t="s">
        <v>6608</v>
      </c>
      <c r="BF957" s="29">
        <f>+[1]BD_2!E966</f>
        <v>0</v>
      </c>
      <c r="BG957" s="29">
        <f>[1]BD_2!BA966</f>
        <v>16000000</v>
      </c>
      <c r="BH957" s="23">
        <f>[1]BD_2!CF966</f>
        <v>61</v>
      </c>
      <c r="BI957" s="23">
        <f>+COUNTIF(Tabla3[[#This Row],[VALOR REDUCIDO]:[TOTAL TIEMPO PRORROGADO EN DÍAS
]],"&lt;&gt;0")</f>
        <v>2</v>
      </c>
      <c r="BJ957" s="23" t="str">
        <f>+[1]BD_2!CG966</f>
        <v>2 NO</v>
      </c>
      <c r="BK957" s="26" t="str">
        <f>[1]BD_2!CL966</f>
        <v>2 NO</v>
      </c>
      <c r="BL957" s="23" t="s">
        <v>98</v>
      </c>
      <c r="BM957">
        <f t="shared" si="74"/>
        <v>274</v>
      </c>
      <c r="BN957" s="36">
        <f t="shared" si="75"/>
        <v>45365</v>
      </c>
      <c r="BO957" s="36">
        <f t="shared" si="76"/>
        <v>45639</v>
      </c>
      <c r="BP957" s="37" t="e">
        <f>IF(((#REF!-$BN957)/($BO957-$BN957))&gt;=100%,100%,((#REF!-$BN957)/($BO957-$BN957)))</f>
        <v>#REF!</v>
      </c>
      <c r="BQ957" s="29">
        <f t="shared" si="77"/>
        <v>72000000</v>
      </c>
      <c r="BR957" s="23" t="e">
        <f>+IF(BK957="1 SI","FINALIZADO",IF($BO957&lt;=#REF!,"FINALIZADO","EJECUCIÓN"))</f>
        <v>#REF!</v>
      </c>
      <c r="BS957" s="23">
        <v>72000000</v>
      </c>
      <c r="BT957" s="23">
        <f>+Tabla3[[#This Row],[VALOR TOTAL DE CONTRATO (ANTES DE LIQUIDACIÓN - LIBERACIÓN DE SALDOS)]]-Tabla3[[#This Row],[RECURSO TOTALES DESEMBOLSADOS]]</f>
        <v>0</v>
      </c>
      <c r="BU957" s="66"/>
      <c r="BW957" s="23" t="s">
        <v>98</v>
      </c>
      <c r="BX957" s="23" t="str">
        <f t="shared" si="73"/>
        <v>marzo</v>
      </c>
      <c r="BY957" s="23" t="s">
        <v>113</v>
      </c>
      <c r="BZ957" s="23" t="s">
        <v>113</v>
      </c>
      <c r="CA957" s="23" t="s">
        <v>113</v>
      </c>
      <c r="CB957" t="s">
        <v>117</v>
      </c>
      <c r="CC957" t="s">
        <v>118</v>
      </c>
    </row>
    <row r="958" spans="1:81" x14ac:dyDescent="0.25">
      <c r="A958" s="23">
        <v>2024</v>
      </c>
      <c r="B958" s="25">
        <v>916</v>
      </c>
      <c r="C958" s="23" t="s">
        <v>87</v>
      </c>
      <c r="D958" t="s">
        <v>88</v>
      </c>
      <c r="E958" t="s">
        <v>89</v>
      </c>
      <c r="F958" t="s">
        <v>90</v>
      </c>
      <c r="G958" t="s">
        <v>91</v>
      </c>
      <c r="H958" s="23" t="s">
        <v>92</v>
      </c>
      <c r="I958" s="23" t="s">
        <v>93</v>
      </c>
      <c r="J958" t="s">
        <v>6609</v>
      </c>
      <c r="K958" s="23" t="s">
        <v>95</v>
      </c>
      <c r="L958" t="s">
        <v>6610</v>
      </c>
      <c r="M958" s="28" t="s">
        <v>6611</v>
      </c>
      <c r="N958" s="23"/>
      <c r="O958" s="23" t="s">
        <v>98</v>
      </c>
      <c r="P958" s="20" t="s">
        <v>1183</v>
      </c>
      <c r="Q958" s="20" t="s">
        <v>100</v>
      </c>
      <c r="R958" t="s">
        <v>1703</v>
      </c>
      <c r="S958" t="s">
        <v>6612</v>
      </c>
      <c r="T958" t="s">
        <v>6613</v>
      </c>
      <c r="U958" s="29">
        <v>34608000</v>
      </c>
      <c r="V958" s="29">
        <v>34608000</v>
      </c>
      <c r="W958" s="60">
        <v>3605000</v>
      </c>
      <c r="X958" s="60">
        <v>0</v>
      </c>
      <c r="Y958" s="23" t="s">
        <v>104</v>
      </c>
      <c r="Z958" t="s">
        <v>98</v>
      </c>
      <c r="AA958" t="s">
        <v>105</v>
      </c>
      <c r="AB958" s="30">
        <f>+Tabla3[[#This Row],[VALOR DEL CONTRATO
(EN NUMEROS)]]-Tabla3[[#This Row],[VALOR RECURSOS (MADS/FONAM)]]</f>
        <v>0</v>
      </c>
      <c r="AC958" s="30"/>
      <c r="AD958" s="30"/>
      <c r="AE958" s="24">
        <v>2024</v>
      </c>
      <c r="AF958" s="61">
        <v>45294</v>
      </c>
      <c r="AG958">
        <v>165124</v>
      </c>
      <c r="AH958" s="53">
        <v>45366</v>
      </c>
      <c r="AI958" s="32" t="s">
        <v>106</v>
      </c>
      <c r="AJ958" t="s">
        <v>1187</v>
      </c>
      <c r="AK958" s="33"/>
      <c r="AL958" t="s">
        <v>98</v>
      </c>
      <c r="AM958" s="53">
        <v>45365</v>
      </c>
      <c r="AN958" s="23" t="s">
        <v>108</v>
      </c>
      <c r="AO958" s="23" t="s">
        <v>108</v>
      </c>
      <c r="AP958" t="s">
        <v>109</v>
      </c>
      <c r="AQ958" t="s">
        <v>1188</v>
      </c>
      <c r="AR958" t="s">
        <v>1189</v>
      </c>
      <c r="AS958" t="s">
        <v>100</v>
      </c>
      <c r="AT958" s="23">
        <v>80111600</v>
      </c>
      <c r="AU958" t="s">
        <v>6614</v>
      </c>
      <c r="AV958" s="23" t="s">
        <v>113</v>
      </c>
      <c r="AW958" s="20" t="s">
        <v>114</v>
      </c>
      <c r="AX958" s="53">
        <v>45365</v>
      </c>
      <c r="AY958" s="23" t="s">
        <v>144</v>
      </c>
      <c r="AZ958" s="53">
        <v>45365</v>
      </c>
      <c r="BA958" s="26">
        <v>45366</v>
      </c>
      <c r="BB958" s="62">
        <v>45656</v>
      </c>
      <c r="BC958" s="35">
        <f>+Tabla3[[#This Row],[FECHA TERMINACION
(INICIAL)]]-Tabla3[[#This Row],[FECHA INICIO]]</f>
        <v>290</v>
      </c>
      <c r="BD958" s="65">
        <f>+Tabla3[[#This Row],[PLAZO DE EJECUCIÓN EN DÍAS (INICIAL)]]/30</f>
        <v>9.6666666666666661</v>
      </c>
      <c r="BE958" t="s">
        <v>6615</v>
      </c>
      <c r="BF958" s="29">
        <f>+[1]BD_2!E967</f>
        <v>240333</v>
      </c>
      <c r="BG958" s="29">
        <f>[1]BD_2!BA967</f>
        <v>0</v>
      </c>
      <c r="BH958" s="23">
        <f>[1]BD_2!CF967</f>
        <v>0</v>
      </c>
      <c r="BI958" s="23">
        <f>+COUNTIF(Tabla3[[#This Row],[VALOR REDUCIDO]:[TOTAL TIEMPO PRORROGADO EN DÍAS
]],"&lt;&gt;0")</f>
        <v>1</v>
      </c>
      <c r="BJ958" s="23" t="str">
        <f>+[1]BD_2!CG967</f>
        <v>2 NO</v>
      </c>
      <c r="BK958" s="26" t="str">
        <f>[1]BD_2!CL967</f>
        <v>2 NO</v>
      </c>
      <c r="BL958" s="23" t="s">
        <v>98</v>
      </c>
      <c r="BM958">
        <f t="shared" si="74"/>
        <v>290</v>
      </c>
      <c r="BN958" s="36">
        <f t="shared" si="75"/>
        <v>45366</v>
      </c>
      <c r="BO958" s="36">
        <f t="shared" si="76"/>
        <v>45656</v>
      </c>
      <c r="BP958" s="37" t="e">
        <f>IF(((#REF!-$BN958)/($BO958-$BN958))&gt;=100%,100%,((#REF!-$BN958)/($BO958-$BN958)))</f>
        <v>#REF!</v>
      </c>
      <c r="BQ958" s="29">
        <f t="shared" si="77"/>
        <v>34367667</v>
      </c>
      <c r="BR958" s="23" t="e">
        <f>+IF(BK958="1 SI","FINALIZADO",IF($BO958&lt;=#REF!,"FINALIZADO","EJECUCIÓN"))</f>
        <v>#REF!</v>
      </c>
      <c r="BS958" s="23">
        <v>34367667</v>
      </c>
      <c r="BT958" s="23">
        <f>+Tabla3[[#This Row],[VALOR TOTAL DE CONTRATO (ANTES DE LIQUIDACIÓN - LIBERACIÓN DE SALDOS)]]-Tabla3[[#This Row],[RECURSO TOTALES DESEMBOLSADOS]]</f>
        <v>0</v>
      </c>
      <c r="BU958" s="66"/>
      <c r="BW958" s="23" t="s">
        <v>98</v>
      </c>
      <c r="BX958" s="23" t="str">
        <f t="shared" si="73"/>
        <v>marzo</v>
      </c>
      <c r="BY958" s="23" t="s">
        <v>113</v>
      </c>
      <c r="BZ958" s="23" t="s">
        <v>113</v>
      </c>
      <c r="CA958" s="23" t="s">
        <v>113</v>
      </c>
      <c r="CB958" t="s">
        <v>117</v>
      </c>
      <c r="CC958" t="s">
        <v>118</v>
      </c>
    </row>
    <row r="959" spans="1:81" x14ac:dyDescent="0.25">
      <c r="A959" s="23">
        <v>2024</v>
      </c>
      <c r="B959" s="25">
        <v>917</v>
      </c>
      <c r="C959" s="23" t="s">
        <v>87</v>
      </c>
      <c r="D959" t="s">
        <v>88</v>
      </c>
      <c r="E959" t="s">
        <v>89</v>
      </c>
      <c r="F959" t="s">
        <v>90</v>
      </c>
      <c r="G959" t="s">
        <v>91</v>
      </c>
      <c r="H959" s="23" t="s">
        <v>92</v>
      </c>
      <c r="I959" s="23" t="s">
        <v>93</v>
      </c>
      <c r="J959" t="s">
        <v>6616</v>
      </c>
      <c r="K959" s="23" t="s">
        <v>95</v>
      </c>
      <c r="L959" s="20" t="s">
        <v>96</v>
      </c>
      <c r="M959" s="28" t="s">
        <v>6617</v>
      </c>
      <c r="N959" s="23"/>
      <c r="O959" s="23" t="s">
        <v>98</v>
      </c>
      <c r="P959" s="20" t="s">
        <v>1183</v>
      </c>
      <c r="Q959" s="20" t="s">
        <v>100</v>
      </c>
      <c r="R959" t="s">
        <v>6618</v>
      </c>
      <c r="S959" t="s">
        <v>6619</v>
      </c>
      <c r="T959" t="s">
        <v>6620</v>
      </c>
      <c r="U959" s="29">
        <v>27974400</v>
      </c>
      <c r="V959" s="29">
        <v>27974400</v>
      </c>
      <c r="W959" s="60">
        <v>3008000</v>
      </c>
      <c r="X959" s="60">
        <v>0</v>
      </c>
      <c r="Y959" s="23" t="s">
        <v>104</v>
      </c>
      <c r="Z959" t="s">
        <v>98</v>
      </c>
      <c r="AA959" t="s">
        <v>105</v>
      </c>
      <c r="AB959" s="30">
        <f>+Tabla3[[#This Row],[VALOR DEL CONTRATO
(EN NUMEROS)]]-Tabla3[[#This Row],[VALOR RECURSOS (MADS/FONAM)]]</f>
        <v>0</v>
      </c>
      <c r="AC959" s="30"/>
      <c r="AD959" s="30"/>
      <c r="AE959" s="24">
        <v>8424</v>
      </c>
      <c r="AF959" s="61">
        <v>45296</v>
      </c>
      <c r="AG959">
        <v>182424</v>
      </c>
      <c r="AH959" s="53">
        <v>45373</v>
      </c>
      <c r="AI959" s="32" t="s">
        <v>1819</v>
      </c>
      <c r="AJ959" t="s">
        <v>1820</v>
      </c>
      <c r="AK959" s="33"/>
      <c r="AL959" t="s">
        <v>98</v>
      </c>
      <c r="AM959" s="53">
        <v>45372</v>
      </c>
      <c r="AN959" s="23" t="s">
        <v>108</v>
      </c>
      <c r="AO959" s="23" t="s">
        <v>108</v>
      </c>
      <c r="AP959" t="s">
        <v>109</v>
      </c>
      <c r="AQ959" t="s">
        <v>2821</v>
      </c>
      <c r="AR959" t="s">
        <v>2822</v>
      </c>
      <c r="AS959" t="s">
        <v>100</v>
      </c>
      <c r="AT959" s="23">
        <v>80111600</v>
      </c>
      <c r="AU959" t="s">
        <v>6621</v>
      </c>
      <c r="AV959" s="23" t="s">
        <v>98</v>
      </c>
      <c r="AW959" s="20" t="s">
        <v>476</v>
      </c>
      <c r="AX959" s="26" t="s">
        <v>105</v>
      </c>
      <c r="AY959" s="20" t="s">
        <v>477</v>
      </c>
      <c r="AZ959" s="53">
        <v>45373</v>
      </c>
      <c r="BA959" s="26">
        <v>45373</v>
      </c>
      <c r="BB959" s="62">
        <v>45656</v>
      </c>
      <c r="BC959" s="35">
        <f>+Tabla3[[#This Row],[FECHA TERMINACION
(INICIAL)]]-Tabla3[[#This Row],[FECHA INICIO]]</f>
        <v>283</v>
      </c>
      <c r="BD959" s="65">
        <f>+Tabla3[[#This Row],[PLAZO DE EJECUCIÓN EN DÍAS (INICIAL)]]/30</f>
        <v>9.4333333333333336</v>
      </c>
      <c r="BE959" t="s">
        <v>6622</v>
      </c>
      <c r="BF959" s="29">
        <f>+[1]BD_2!E968</f>
        <v>0</v>
      </c>
      <c r="BG959" s="29">
        <f>[1]BD_2!BA968</f>
        <v>0</v>
      </c>
      <c r="BH959" s="23">
        <f>[1]BD_2!CF968</f>
        <v>0</v>
      </c>
      <c r="BI959" s="23">
        <f>+COUNTIF(Tabla3[[#This Row],[VALOR REDUCIDO]:[TOTAL TIEMPO PRORROGADO EN DÍAS
]],"&lt;&gt;0")</f>
        <v>0</v>
      </c>
      <c r="BJ959" s="23" t="str">
        <f>+[1]BD_2!CG968</f>
        <v>2 NO</v>
      </c>
      <c r="BK959" s="26" t="str">
        <f>[1]BD_2!CL968</f>
        <v>2 NO</v>
      </c>
      <c r="BL959" s="23" t="s">
        <v>98</v>
      </c>
      <c r="BM959">
        <f t="shared" si="74"/>
        <v>283</v>
      </c>
      <c r="BN959" s="36">
        <f t="shared" si="75"/>
        <v>45373</v>
      </c>
      <c r="BO959" s="36">
        <f t="shared" si="76"/>
        <v>45656</v>
      </c>
      <c r="BP959" s="37" t="e">
        <f>IF(((#REF!-$BN959)/($BO959-$BN959))&gt;=100%,100%,((#REF!-$BN959)/($BO959-$BN959)))</f>
        <v>#REF!</v>
      </c>
      <c r="BQ959" s="29">
        <f t="shared" si="77"/>
        <v>27974400</v>
      </c>
      <c r="BR959" s="23" t="e">
        <f>+IF(BK959="1 SI","FINALIZADO",IF($BO959&lt;=#REF!,"FINALIZADO","EJECUCIÓN"))</f>
        <v>#REF!</v>
      </c>
      <c r="BS959" s="23">
        <v>27974400</v>
      </c>
      <c r="BT959" s="23">
        <f>+Tabla3[[#This Row],[VALOR TOTAL DE CONTRATO (ANTES DE LIQUIDACIÓN - LIBERACIÓN DE SALDOS)]]-Tabla3[[#This Row],[RECURSO TOTALES DESEMBOLSADOS]]</f>
        <v>0</v>
      </c>
      <c r="BU959" s="66"/>
      <c r="BW959" s="23" t="s">
        <v>98</v>
      </c>
      <c r="BX959" s="23" t="str">
        <f t="shared" si="73"/>
        <v>marzo</v>
      </c>
      <c r="BY959" s="23" t="s">
        <v>113</v>
      </c>
      <c r="BZ959" s="23" t="s">
        <v>113</v>
      </c>
      <c r="CA959" s="23" t="s">
        <v>113</v>
      </c>
      <c r="CB959" t="s">
        <v>117</v>
      </c>
      <c r="CC959" t="s">
        <v>118</v>
      </c>
    </row>
    <row r="960" spans="1:81" x14ac:dyDescent="0.25">
      <c r="A960" s="23">
        <v>2024</v>
      </c>
      <c r="B960" s="25">
        <v>918</v>
      </c>
      <c r="C960" s="23" t="s">
        <v>87</v>
      </c>
      <c r="D960" t="s">
        <v>88</v>
      </c>
      <c r="E960" t="s">
        <v>89</v>
      </c>
      <c r="F960" t="s">
        <v>90</v>
      </c>
      <c r="G960" t="s">
        <v>91</v>
      </c>
      <c r="H960" s="23" t="s">
        <v>92</v>
      </c>
      <c r="I960" s="23" t="s">
        <v>93</v>
      </c>
      <c r="J960" t="s">
        <v>6623</v>
      </c>
      <c r="K960" s="23" t="s">
        <v>95</v>
      </c>
      <c r="L960" s="20" t="s">
        <v>6624</v>
      </c>
      <c r="M960" s="28" t="s">
        <v>6625</v>
      </c>
      <c r="N960" s="23"/>
      <c r="O960" s="23" t="s">
        <v>98</v>
      </c>
      <c r="P960" s="20" t="s">
        <v>2785</v>
      </c>
      <c r="Q960" s="20" t="s">
        <v>100</v>
      </c>
      <c r="R960" t="s">
        <v>6626</v>
      </c>
      <c r="S960" t="s">
        <v>6627</v>
      </c>
      <c r="T960" t="s">
        <v>6628</v>
      </c>
      <c r="U960" s="29">
        <v>30222000</v>
      </c>
      <c r="V960" s="29">
        <v>30222000</v>
      </c>
      <c r="W960" s="60">
        <v>3358000</v>
      </c>
      <c r="X960" s="60">
        <v>0</v>
      </c>
      <c r="Y960" s="23" t="s">
        <v>104</v>
      </c>
      <c r="Z960" t="s">
        <v>98</v>
      </c>
      <c r="AA960" t="s">
        <v>105</v>
      </c>
      <c r="AB960" s="30">
        <f>+Tabla3[[#This Row],[VALOR DEL CONTRATO
(EN NUMEROS)]]-Tabla3[[#This Row],[VALOR RECURSOS (MADS/FONAM)]]</f>
        <v>0</v>
      </c>
      <c r="AC960" s="30"/>
      <c r="AD960" s="30"/>
      <c r="AE960" s="24">
        <v>4124</v>
      </c>
      <c r="AF960" s="61">
        <v>45294</v>
      </c>
      <c r="AG960">
        <v>151524</v>
      </c>
      <c r="AH960" s="53">
        <v>45363</v>
      </c>
      <c r="AI960" s="32" t="s">
        <v>106</v>
      </c>
      <c r="AJ960" t="s">
        <v>107</v>
      </c>
      <c r="AK960" s="33"/>
      <c r="AL960" t="s">
        <v>98</v>
      </c>
      <c r="AM960" s="53">
        <v>45362</v>
      </c>
      <c r="AN960" s="23" t="s">
        <v>108</v>
      </c>
      <c r="AO960" s="23" t="s">
        <v>108</v>
      </c>
      <c r="AP960" t="s">
        <v>109</v>
      </c>
      <c r="AQ960" t="s">
        <v>959</v>
      </c>
      <c r="AR960" t="s">
        <v>1830</v>
      </c>
      <c r="AS960" t="s">
        <v>100</v>
      </c>
      <c r="AT960" s="23">
        <v>80111600</v>
      </c>
      <c r="AU960" t="s">
        <v>6629</v>
      </c>
      <c r="AV960" s="23" t="s">
        <v>113</v>
      </c>
      <c r="AW960" s="20" t="s">
        <v>114</v>
      </c>
      <c r="AX960" s="53">
        <v>45362</v>
      </c>
      <c r="AY960" s="23" t="s">
        <v>144</v>
      </c>
      <c r="AZ960" s="53">
        <v>45362</v>
      </c>
      <c r="BA960" s="26">
        <v>45363</v>
      </c>
      <c r="BB960" s="62">
        <v>45637</v>
      </c>
      <c r="BC960" s="35">
        <f>+Tabla3[[#This Row],[FECHA TERMINACION
(INICIAL)]]-Tabla3[[#This Row],[FECHA INICIO]]</f>
        <v>274</v>
      </c>
      <c r="BD960" s="65">
        <f>+Tabla3[[#This Row],[PLAZO DE EJECUCIÓN EN DÍAS (INICIAL)]]/30</f>
        <v>9.1333333333333329</v>
      </c>
      <c r="BE960" t="s">
        <v>6630</v>
      </c>
      <c r="BF960" s="29">
        <f>+[1]BD_2!E969</f>
        <v>0</v>
      </c>
      <c r="BG960" s="29">
        <f>[1]BD_2!BA969</f>
        <v>2126733</v>
      </c>
      <c r="BH960" s="23">
        <f>[1]BD_2!CF969</f>
        <v>19</v>
      </c>
      <c r="BI960" s="23">
        <f>+COUNTIF(Tabla3[[#This Row],[VALOR REDUCIDO]:[TOTAL TIEMPO PRORROGADO EN DÍAS
]],"&lt;&gt;0")</f>
        <v>2</v>
      </c>
      <c r="BJ960" s="23" t="str">
        <f>+[1]BD_2!CG969</f>
        <v>2 NO</v>
      </c>
      <c r="BK960" s="26" t="str">
        <f>[1]BD_2!CL969</f>
        <v>2 NO</v>
      </c>
      <c r="BL960" s="23" t="s">
        <v>98</v>
      </c>
      <c r="BM960">
        <f t="shared" si="74"/>
        <v>293</v>
      </c>
      <c r="BN960" s="36">
        <f t="shared" si="75"/>
        <v>45363</v>
      </c>
      <c r="BO960" s="36">
        <f t="shared" si="76"/>
        <v>45656</v>
      </c>
      <c r="BP960" s="37" t="e">
        <f>IF(((#REF!-$BN960)/($BO960-$BN960))&gt;=100%,100%,((#REF!-$BN960)/($BO960-$BN960)))</f>
        <v>#REF!</v>
      </c>
      <c r="BQ960" s="29">
        <f t="shared" si="77"/>
        <v>32348733</v>
      </c>
      <c r="BR960" s="23" t="e">
        <f>+IF(BK960="1 SI","FINALIZADO",IF($BO960&lt;=#REF!,"FINALIZADO","EJECUCIÓN"))</f>
        <v>#REF!</v>
      </c>
      <c r="BS960" s="23">
        <v>32348733</v>
      </c>
      <c r="BT960" s="23">
        <f>+Tabla3[[#This Row],[VALOR TOTAL DE CONTRATO (ANTES DE LIQUIDACIÓN - LIBERACIÓN DE SALDOS)]]-Tabla3[[#This Row],[RECURSO TOTALES DESEMBOLSADOS]]</f>
        <v>0</v>
      </c>
      <c r="BU960" s="66"/>
      <c r="BW960" s="23" t="s">
        <v>98</v>
      </c>
      <c r="BX960" s="23" t="str">
        <f t="shared" si="73"/>
        <v>marzo</v>
      </c>
      <c r="BY960" s="23" t="s">
        <v>113</v>
      </c>
      <c r="BZ960" s="23" t="s">
        <v>113</v>
      </c>
      <c r="CA960" s="23" t="s">
        <v>113</v>
      </c>
      <c r="CB960" t="s">
        <v>117</v>
      </c>
      <c r="CC960" t="s">
        <v>118</v>
      </c>
    </row>
    <row r="961" spans="1:81" x14ac:dyDescent="0.25">
      <c r="A961" s="23">
        <v>2024</v>
      </c>
      <c r="B961" s="25">
        <v>919</v>
      </c>
      <c r="C961" s="23" t="s">
        <v>87</v>
      </c>
      <c r="D961" t="s">
        <v>88</v>
      </c>
      <c r="E961" t="s">
        <v>89</v>
      </c>
      <c r="F961" t="s">
        <v>90</v>
      </c>
      <c r="G961" t="s">
        <v>91</v>
      </c>
      <c r="H961" s="23" t="s">
        <v>92</v>
      </c>
      <c r="I961" s="23" t="s">
        <v>119</v>
      </c>
      <c r="J961" t="s">
        <v>6631</v>
      </c>
      <c r="K961" s="23" t="s">
        <v>95</v>
      </c>
      <c r="L961" s="20" t="s">
        <v>121</v>
      </c>
      <c r="M961" s="28" t="s">
        <v>6632</v>
      </c>
      <c r="N961" s="23"/>
      <c r="O961" s="23" t="s">
        <v>98</v>
      </c>
      <c r="P961" s="20" t="s">
        <v>562</v>
      </c>
      <c r="Q961" s="20" t="s">
        <v>562</v>
      </c>
      <c r="R961" t="s">
        <v>6633</v>
      </c>
      <c r="S961" t="s">
        <v>6634</v>
      </c>
      <c r="T961" t="s">
        <v>6635</v>
      </c>
      <c r="U961" s="29">
        <v>84186667</v>
      </c>
      <c r="V961" s="29">
        <v>84186667</v>
      </c>
      <c r="W961" s="60">
        <v>8800000</v>
      </c>
      <c r="X961" s="60">
        <v>0</v>
      </c>
      <c r="Y961" s="23" t="s">
        <v>104</v>
      </c>
      <c r="Z961" t="s">
        <v>98</v>
      </c>
      <c r="AA961" t="s">
        <v>105</v>
      </c>
      <c r="AB961" s="30">
        <f>+Tabla3[[#This Row],[VALOR DEL CONTRATO
(EN NUMEROS)]]-Tabla3[[#This Row],[VALOR RECURSOS (MADS/FONAM)]]</f>
        <v>0</v>
      </c>
      <c r="AC961" s="30"/>
      <c r="AD961" s="30"/>
      <c r="AE961" s="24">
        <v>1724</v>
      </c>
      <c r="AF961" s="61">
        <v>45294</v>
      </c>
      <c r="AG961">
        <v>165724</v>
      </c>
      <c r="AH961" s="53">
        <v>45366</v>
      </c>
      <c r="AI961" s="32" t="s">
        <v>106</v>
      </c>
      <c r="AJ961" t="s">
        <v>107</v>
      </c>
      <c r="AK961" s="33"/>
      <c r="AL961" t="s">
        <v>98</v>
      </c>
      <c r="AM961" s="53">
        <v>45365</v>
      </c>
      <c r="AN961" s="23" t="s">
        <v>108</v>
      </c>
      <c r="AO961" s="23" t="s">
        <v>108</v>
      </c>
      <c r="AP961" t="s">
        <v>109</v>
      </c>
      <c r="AQ961" t="s">
        <v>3995</v>
      </c>
      <c r="AR961" t="s">
        <v>567</v>
      </c>
      <c r="AS961" t="s">
        <v>100</v>
      </c>
      <c r="AT961" s="23">
        <v>80161500</v>
      </c>
      <c r="AU961" t="s">
        <v>6636</v>
      </c>
      <c r="AV961" s="23" t="s">
        <v>113</v>
      </c>
      <c r="AW961" s="20" t="s">
        <v>114</v>
      </c>
      <c r="AX961" s="53">
        <v>45365</v>
      </c>
      <c r="AY961" s="23" t="s">
        <v>115</v>
      </c>
      <c r="AZ961" s="53">
        <v>45365</v>
      </c>
      <c r="BA961" s="53">
        <v>45366</v>
      </c>
      <c r="BB961" s="62">
        <v>45565</v>
      </c>
      <c r="BC961" s="35">
        <f>+Tabla3[[#This Row],[FECHA TERMINACION
(INICIAL)]]-Tabla3[[#This Row],[FECHA INICIO]]</f>
        <v>199</v>
      </c>
      <c r="BD961" s="65">
        <f>+Tabla3[[#This Row],[PLAZO DE EJECUCIÓN EN DÍAS (INICIAL)]]/30</f>
        <v>6.6333333333333337</v>
      </c>
      <c r="BE961" t="s">
        <v>6637</v>
      </c>
      <c r="BF961" s="29">
        <f>+[1]BD_2!E970</f>
        <v>293333</v>
      </c>
      <c r="BG961" s="29">
        <f>[1]BD_2!BA970</f>
        <v>0</v>
      </c>
      <c r="BH961" s="23">
        <f>[1]BD_2!CF970</f>
        <v>0</v>
      </c>
      <c r="BI961" s="23">
        <f>+COUNTIF(Tabla3[[#This Row],[VALOR REDUCIDO]:[TOTAL TIEMPO PRORROGADO EN DÍAS
]],"&lt;&gt;0")</f>
        <v>1</v>
      </c>
      <c r="BJ961" s="23" t="str">
        <f>+[1]BD_2!CG970</f>
        <v>2 NO</v>
      </c>
      <c r="BK961" s="26" t="str">
        <f>[1]BD_2!CL970</f>
        <v>2 NO</v>
      </c>
      <c r="BL961" s="23" t="s">
        <v>113</v>
      </c>
      <c r="BM961">
        <f t="shared" si="74"/>
        <v>199</v>
      </c>
      <c r="BN961" s="36">
        <f t="shared" si="75"/>
        <v>45366</v>
      </c>
      <c r="BO961" s="36">
        <f t="shared" si="76"/>
        <v>45565</v>
      </c>
      <c r="BP961" s="37" t="e">
        <f>IF(((#REF!-$BN961)/($BO961-$BN961))&gt;=100%,100%,((#REF!-$BN961)/($BO961-$BN961)))</f>
        <v>#REF!</v>
      </c>
      <c r="BQ961" s="29">
        <f t="shared" si="77"/>
        <v>83893334</v>
      </c>
      <c r="BR961" s="23" t="e">
        <f>+IF(BK961="1 SI","FINALIZADO",IF($BO961&lt;=#REF!,"FINALIZADO","EJECUCIÓN"))</f>
        <v>#REF!</v>
      </c>
      <c r="BS961" s="23">
        <v>45045000</v>
      </c>
      <c r="BT961" s="23">
        <f>+Tabla3[[#This Row],[VALOR TOTAL DE CONTRATO (ANTES DE LIQUIDACIÓN - LIBERACIÓN DE SALDOS)]]-Tabla3[[#This Row],[RECURSO TOTALES DESEMBOLSADOS]]</f>
        <v>38848334</v>
      </c>
      <c r="BU961" s="66"/>
      <c r="BW961" s="23" t="s">
        <v>98</v>
      </c>
      <c r="BX961" s="23" t="str">
        <f t="shared" si="73"/>
        <v>marzo</v>
      </c>
      <c r="BY961" s="23" t="s">
        <v>113</v>
      </c>
      <c r="BZ961" s="23" t="s">
        <v>113</v>
      </c>
      <c r="CA961" s="23" t="s">
        <v>113</v>
      </c>
      <c r="CB961" t="s">
        <v>117</v>
      </c>
      <c r="CC961" t="s">
        <v>118</v>
      </c>
    </row>
    <row r="962" spans="1:81" x14ac:dyDescent="0.25">
      <c r="A962" s="23">
        <v>2024</v>
      </c>
      <c r="B962" s="25" t="s">
        <v>6638</v>
      </c>
      <c r="C962" s="23" t="s">
        <v>87</v>
      </c>
      <c r="D962" t="s">
        <v>88</v>
      </c>
      <c r="E962" t="s">
        <v>89</v>
      </c>
      <c r="F962" t="s">
        <v>90</v>
      </c>
      <c r="G962" t="s">
        <v>91</v>
      </c>
      <c r="H962" s="23" t="s">
        <v>92</v>
      </c>
      <c r="I962" s="23" t="s">
        <v>119</v>
      </c>
      <c r="J962" t="s">
        <v>6639</v>
      </c>
      <c r="K962" s="23" t="s">
        <v>95</v>
      </c>
      <c r="L962" s="20" t="s">
        <v>121</v>
      </c>
      <c r="M962" s="28" t="s">
        <v>6640</v>
      </c>
      <c r="N962" s="23"/>
      <c r="O962" s="23" t="s">
        <v>98</v>
      </c>
      <c r="P962" s="20" t="s">
        <v>562</v>
      </c>
      <c r="Q962" s="20" t="s">
        <v>562</v>
      </c>
      <c r="R962" t="s">
        <v>6633</v>
      </c>
      <c r="S962" t="s">
        <v>6634</v>
      </c>
      <c r="T962" t="s">
        <v>6641</v>
      </c>
      <c r="U962" s="29">
        <v>26400000</v>
      </c>
      <c r="V962" s="29">
        <v>26400000</v>
      </c>
      <c r="W962" s="60">
        <v>8800000</v>
      </c>
      <c r="X962" s="60">
        <v>0</v>
      </c>
      <c r="Y962" s="23" t="s">
        <v>104</v>
      </c>
      <c r="Z962" t="s">
        <v>98</v>
      </c>
      <c r="AA962" t="s">
        <v>105</v>
      </c>
      <c r="AB962" s="30">
        <f>+Tabla3[[#This Row],[VALOR DEL CONTRATO
(EN NUMEROS)]]-Tabla3[[#This Row],[VALOR RECURSOS (MADS/FONAM)]]</f>
        <v>0</v>
      </c>
      <c r="AC962" s="30"/>
      <c r="AD962" s="30"/>
      <c r="AE962" s="24">
        <v>1724</v>
      </c>
      <c r="AF962" s="61">
        <v>45294</v>
      </c>
      <c r="AG962">
        <v>547524</v>
      </c>
      <c r="AH962" s="53">
        <v>45568</v>
      </c>
      <c r="AI962" s="32" t="s">
        <v>106</v>
      </c>
      <c r="AJ962" t="s">
        <v>107</v>
      </c>
      <c r="AK962" s="33">
        <v>202300000000289</v>
      </c>
      <c r="AL962" t="s">
        <v>98</v>
      </c>
      <c r="AM962" s="53">
        <v>45566</v>
      </c>
      <c r="AN962" s="23" t="s">
        <v>108</v>
      </c>
      <c r="AO962" s="23" t="s">
        <v>108</v>
      </c>
      <c r="AP962" t="s">
        <v>109</v>
      </c>
      <c r="AQ962" t="s">
        <v>174</v>
      </c>
      <c r="AR962" t="s">
        <v>175</v>
      </c>
      <c r="AS962" t="s">
        <v>100</v>
      </c>
      <c r="AT962" s="23">
        <v>80111600</v>
      </c>
      <c r="AU962" t="s">
        <v>6636</v>
      </c>
      <c r="AV962" s="23" t="s">
        <v>113</v>
      </c>
      <c r="AW962" s="20" t="s">
        <v>114</v>
      </c>
      <c r="AX962" s="53">
        <v>45566</v>
      </c>
      <c r="AY962" s="23" t="s">
        <v>115</v>
      </c>
      <c r="AZ962" s="53">
        <v>45566</v>
      </c>
      <c r="BA962" s="53">
        <v>45566</v>
      </c>
      <c r="BB962" s="62">
        <v>45656</v>
      </c>
      <c r="BC962" s="35">
        <f>+Tabla3[[#This Row],[FECHA TERMINACION
(INICIAL)]]-Tabla3[[#This Row],[FECHA INICIO]]</f>
        <v>90</v>
      </c>
      <c r="BD962" s="65">
        <f>+Tabla3[[#This Row],[PLAZO DE EJECUCIÓN EN DÍAS (INICIAL)]]/30</f>
        <v>3</v>
      </c>
      <c r="BE962" t="s">
        <v>6642</v>
      </c>
      <c r="BF962" s="29">
        <f>+[1]BD_2!E971</f>
        <v>293333</v>
      </c>
      <c r="BG962" s="29">
        <f>[1]BD_2!BA971</f>
        <v>0</v>
      </c>
      <c r="BH962" s="23">
        <f>[1]BD_2!CF971</f>
        <v>0</v>
      </c>
      <c r="BI962" s="23">
        <f>+COUNTIF(Tabla3[[#This Row],[VALOR REDUCIDO]:[TOTAL TIEMPO PRORROGADO EN DÍAS
]],"&lt;&gt;0")</f>
        <v>1</v>
      </c>
      <c r="BJ962" s="23">
        <f>+[1]BD_2!CG971</f>
        <v>0</v>
      </c>
      <c r="BK962" s="26">
        <f>[1]BD_2!CL971</f>
        <v>0</v>
      </c>
      <c r="BL962" s="23" t="s">
        <v>98</v>
      </c>
      <c r="BM962">
        <f>$BO962-$BN962</f>
        <v>90</v>
      </c>
      <c r="BN962" s="36">
        <f>$BA962</f>
        <v>45566</v>
      </c>
      <c r="BO962" s="36">
        <f>$BB962+$BH962</f>
        <v>45656</v>
      </c>
      <c r="BP962" s="37" t="e">
        <f>IF(((#REF!-$BN962)/($BO962-$BN962))&gt;=100%,100%,((#REF!-$BN962)/($BO962-$BN962)))</f>
        <v>#REF!</v>
      </c>
      <c r="BQ962" s="60">
        <f t="shared" si="77"/>
        <v>26106667</v>
      </c>
      <c r="BR962" s="23" t="e">
        <f>+IF(BK962="1 SI","FINALIZADO",IF($BO962&lt;=#REF!,"FINALIZADO","EJECUCIÓN"))</f>
        <v>#REF!</v>
      </c>
      <c r="BS962" s="23">
        <v>19337500</v>
      </c>
      <c r="BT962" s="23">
        <f>+Tabla3[[#This Row],[VALOR TOTAL DE CONTRATO (ANTES DE LIQUIDACIÓN - LIBERACIÓN DE SALDOS)]]-Tabla3[[#This Row],[RECURSO TOTALES DESEMBOLSADOS]]</f>
        <v>6769167</v>
      </c>
      <c r="BU962" s="66"/>
      <c r="BW962" s="23" t="s">
        <v>98</v>
      </c>
      <c r="BX962" s="23" t="str">
        <f t="shared" si="73"/>
        <v>octubre</v>
      </c>
      <c r="BY962" s="23" t="s">
        <v>113</v>
      </c>
      <c r="BZ962" s="23" t="s">
        <v>113</v>
      </c>
      <c r="CA962" s="23" t="s">
        <v>113</v>
      </c>
      <c r="CB962" t="s">
        <v>117</v>
      </c>
      <c r="CC962" t="s">
        <v>118</v>
      </c>
    </row>
    <row r="963" spans="1:81" x14ac:dyDescent="0.25">
      <c r="A963" s="23">
        <v>2024</v>
      </c>
      <c r="B963" s="25">
        <v>920</v>
      </c>
      <c r="C963" s="23" t="s">
        <v>87</v>
      </c>
      <c r="D963" t="s">
        <v>88</v>
      </c>
      <c r="E963" t="s">
        <v>89</v>
      </c>
      <c r="F963" t="s">
        <v>90</v>
      </c>
      <c r="G963" t="s">
        <v>91</v>
      </c>
      <c r="H963" s="23" t="s">
        <v>92</v>
      </c>
      <c r="I963" s="23" t="s">
        <v>119</v>
      </c>
      <c r="J963" t="s">
        <v>6643</v>
      </c>
      <c r="K963" s="23" t="s">
        <v>95</v>
      </c>
      <c r="L963" s="20" t="s">
        <v>1197</v>
      </c>
      <c r="M963" s="28" t="s">
        <v>6644</v>
      </c>
      <c r="N963" s="23"/>
      <c r="O963" s="23" t="s">
        <v>98</v>
      </c>
      <c r="P963" s="20" t="s">
        <v>764</v>
      </c>
      <c r="Q963" s="20" t="s">
        <v>764</v>
      </c>
      <c r="R963" t="s">
        <v>6645</v>
      </c>
      <c r="S963" t="s">
        <v>6646</v>
      </c>
      <c r="T963" t="s">
        <v>6647</v>
      </c>
      <c r="U963" s="29">
        <v>50350000</v>
      </c>
      <c r="V963" s="29">
        <v>50350000</v>
      </c>
      <c r="W963" s="60">
        <v>5300000</v>
      </c>
      <c r="X963" s="60">
        <v>0</v>
      </c>
      <c r="Y963" s="23" t="s">
        <v>104</v>
      </c>
      <c r="Z963" t="s">
        <v>98</v>
      </c>
      <c r="AA963" t="s">
        <v>105</v>
      </c>
      <c r="AB963" s="30">
        <f>+Tabla3[[#This Row],[VALOR DEL CONTRATO
(EN NUMEROS)]]-Tabla3[[#This Row],[VALOR RECURSOS (MADS/FONAM)]]</f>
        <v>0</v>
      </c>
      <c r="AC963" s="30"/>
      <c r="AD963" s="30"/>
      <c r="AE963" s="24">
        <v>7824</v>
      </c>
      <c r="AF963" s="61">
        <v>45296</v>
      </c>
      <c r="AG963">
        <v>159824</v>
      </c>
      <c r="AH963" s="53">
        <v>45365</v>
      </c>
      <c r="AI963" s="32" t="s">
        <v>106</v>
      </c>
      <c r="AJ963" t="s">
        <v>779</v>
      </c>
      <c r="AK963" s="33"/>
      <c r="AL963" t="s">
        <v>98</v>
      </c>
      <c r="AM963" s="53">
        <v>45362</v>
      </c>
      <c r="AN963" s="23" t="s">
        <v>108</v>
      </c>
      <c r="AO963" s="23" t="s">
        <v>108</v>
      </c>
      <c r="AP963" t="s">
        <v>109</v>
      </c>
      <c r="AQ963" t="s">
        <v>769</v>
      </c>
      <c r="AR963" t="s">
        <v>770</v>
      </c>
      <c r="AS963" t="s">
        <v>771</v>
      </c>
      <c r="AT963" s="23">
        <v>80111600</v>
      </c>
      <c r="AU963" t="s">
        <v>6648</v>
      </c>
      <c r="AV963" s="23" t="s">
        <v>113</v>
      </c>
      <c r="AW963" s="20" t="s">
        <v>114</v>
      </c>
      <c r="AX963" s="26">
        <v>45362</v>
      </c>
      <c r="AY963" s="23" t="s">
        <v>115</v>
      </c>
      <c r="AZ963" s="26">
        <v>45362</v>
      </c>
      <c r="BA963" s="26">
        <v>45365</v>
      </c>
      <c r="BB963" s="62">
        <v>45654</v>
      </c>
      <c r="BC963" s="35">
        <f>+Tabla3[[#This Row],[FECHA TERMINACION
(INICIAL)]]-Tabla3[[#This Row],[FECHA INICIO]]</f>
        <v>289</v>
      </c>
      <c r="BD963" s="65">
        <f>+Tabla3[[#This Row],[PLAZO DE EJECUCIÓN EN DÍAS (INICIAL)]]/30</f>
        <v>9.6333333333333329</v>
      </c>
      <c r="BE963" t="s">
        <v>6426</v>
      </c>
      <c r="BF963" s="29">
        <f>+[1]BD_2!E972</f>
        <v>0</v>
      </c>
      <c r="BG963" s="29">
        <f>[1]BD_2!BA972</f>
        <v>0</v>
      </c>
      <c r="BH963" s="23">
        <f>[1]BD_2!CF972</f>
        <v>0</v>
      </c>
      <c r="BI963" s="23">
        <f>+COUNTIF(Tabla3[[#This Row],[VALOR REDUCIDO]:[TOTAL TIEMPO PRORROGADO EN DÍAS
]],"&lt;&gt;0")</f>
        <v>0</v>
      </c>
      <c r="BJ963" s="23" t="str">
        <f>+[1]BD_2!CG972</f>
        <v>2 NO</v>
      </c>
      <c r="BK963" s="26" t="str">
        <f>[1]BD_2!CL972</f>
        <v>2 NO</v>
      </c>
      <c r="BL963" s="23" t="s">
        <v>98</v>
      </c>
      <c r="BM963">
        <f t="shared" si="74"/>
        <v>289</v>
      </c>
      <c r="BN963" s="36">
        <f t="shared" si="75"/>
        <v>45365</v>
      </c>
      <c r="BO963" s="36">
        <f t="shared" si="76"/>
        <v>45654</v>
      </c>
      <c r="BP963" s="37" t="e">
        <f>IF(((#REF!-$BN963)/($BO963-$BN963))&gt;=100%,100%,((#REF!-$BN963)/($BO963-$BN963)))</f>
        <v>#REF!</v>
      </c>
      <c r="BQ963" s="29">
        <f t="shared" si="77"/>
        <v>50350000</v>
      </c>
      <c r="BR963" s="23" t="e">
        <f>+IF(BK963="1 SI","FINALIZADO",IF($BO963&lt;=#REF!,"FINALIZADO","EJECUCIÓN"))</f>
        <v>#REF!</v>
      </c>
      <c r="BS963" s="23">
        <v>50350000</v>
      </c>
      <c r="BT963" s="23">
        <f>+Tabla3[[#This Row],[VALOR TOTAL DE CONTRATO (ANTES DE LIQUIDACIÓN - LIBERACIÓN DE SALDOS)]]-Tabla3[[#This Row],[RECURSO TOTALES DESEMBOLSADOS]]</f>
        <v>0</v>
      </c>
      <c r="BU963" s="66"/>
      <c r="BW963" s="23" t="s">
        <v>98</v>
      </c>
      <c r="BX963" s="23" t="str">
        <f t="shared" si="73"/>
        <v>marzo</v>
      </c>
      <c r="BY963" s="23" t="s">
        <v>113</v>
      </c>
      <c r="BZ963" s="23" t="s">
        <v>113</v>
      </c>
      <c r="CA963" s="23" t="s">
        <v>113</v>
      </c>
      <c r="CB963" t="s">
        <v>117</v>
      </c>
      <c r="CC963" t="s">
        <v>118</v>
      </c>
    </row>
    <row r="964" spans="1:81" x14ac:dyDescent="0.25">
      <c r="A964" s="23">
        <v>2024</v>
      </c>
      <c r="B964" s="25">
        <v>921</v>
      </c>
      <c r="C964" s="23" t="s">
        <v>87</v>
      </c>
      <c r="D964" t="s">
        <v>88</v>
      </c>
      <c r="E964" t="s">
        <v>89</v>
      </c>
      <c r="F964" t="s">
        <v>90</v>
      </c>
      <c r="G964" t="s">
        <v>91</v>
      </c>
      <c r="H964" s="23" t="s">
        <v>92</v>
      </c>
      <c r="I964" s="23" t="s">
        <v>119</v>
      </c>
      <c r="J964" t="s">
        <v>3075</v>
      </c>
      <c r="K964" s="23" t="s">
        <v>95</v>
      </c>
      <c r="L964" s="20" t="s">
        <v>1550</v>
      </c>
      <c r="M964" s="28" t="s">
        <v>3076</v>
      </c>
      <c r="N964" s="23"/>
      <c r="O964" s="23" t="s">
        <v>98</v>
      </c>
      <c r="P964" s="20" t="s">
        <v>693</v>
      </c>
      <c r="Q964" s="20" t="s">
        <v>693</v>
      </c>
      <c r="R964" t="s">
        <v>5088</v>
      </c>
      <c r="S964" t="s">
        <v>6649</v>
      </c>
      <c r="T964" t="s">
        <v>6650</v>
      </c>
      <c r="U964" s="29">
        <v>64837500</v>
      </c>
      <c r="V964" s="29">
        <v>64837500</v>
      </c>
      <c r="W964" s="60">
        <v>6825000</v>
      </c>
      <c r="X964" s="60">
        <v>0</v>
      </c>
      <c r="Y964" s="23" t="s">
        <v>104</v>
      </c>
      <c r="Z964" t="s">
        <v>98</v>
      </c>
      <c r="AA964" t="s">
        <v>105</v>
      </c>
      <c r="AB964" s="30">
        <f>+Tabla3[[#This Row],[VALOR DEL CONTRATO
(EN NUMEROS)]]-Tabla3[[#This Row],[VALOR RECURSOS (MADS/FONAM)]]</f>
        <v>0</v>
      </c>
      <c r="AC964" s="30"/>
      <c r="AD964" s="30"/>
      <c r="AE964" s="24">
        <v>2124</v>
      </c>
      <c r="AF964" s="61">
        <v>45294</v>
      </c>
      <c r="AG964">
        <v>157024</v>
      </c>
      <c r="AH964" s="53">
        <v>45364</v>
      </c>
      <c r="AI964" s="32" t="s">
        <v>106</v>
      </c>
      <c r="AJ964" t="s">
        <v>1372</v>
      </c>
      <c r="AK964" s="33"/>
      <c r="AL964" t="s">
        <v>98</v>
      </c>
      <c r="AM964" s="53">
        <v>45362</v>
      </c>
      <c r="AN964" s="23" t="s">
        <v>108</v>
      </c>
      <c r="AO964" s="23" t="s">
        <v>108</v>
      </c>
      <c r="AP964" t="s">
        <v>109</v>
      </c>
      <c r="AQ964" t="s">
        <v>698</v>
      </c>
      <c r="AR964" t="s">
        <v>699</v>
      </c>
      <c r="AS964" t="s">
        <v>700</v>
      </c>
      <c r="AT964" s="23">
        <v>80111600</v>
      </c>
      <c r="AU964" t="s">
        <v>6651</v>
      </c>
      <c r="AV964" s="23" t="s">
        <v>113</v>
      </c>
      <c r="AW964" s="20" t="s">
        <v>114</v>
      </c>
      <c r="AX964" s="53">
        <v>45362</v>
      </c>
      <c r="AY964" s="23" t="s">
        <v>115</v>
      </c>
      <c r="AZ964" s="53">
        <v>45362</v>
      </c>
      <c r="BA964" s="26">
        <v>45364</v>
      </c>
      <c r="BB964" s="62">
        <v>45565</v>
      </c>
      <c r="BC964" s="35">
        <f>+Tabla3[[#This Row],[FECHA TERMINACION
(INICIAL)]]-Tabla3[[#This Row],[FECHA INICIO]]</f>
        <v>201</v>
      </c>
      <c r="BD964" s="65">
        <f>+Tabla3[[#This Row],[PLAZO DE EJECUCIÓN EN DÍAS (INICIAL)]]/30</f>
        <v>6.7</v>
      </c>
      <c r="BE964" t="s">
        <v>6652</v>
      </c>
      <c r="BF964" s="29">
        <f>+[1]BD_2!E973</f>
        <v>0</v>
      </c>
      <c r="BG964" s="29">
        <f>[1]BD_2!BA973</f>
        <v>0</v>
      </c>
      <c r="BH964" s="23">
        <f>[1]BD_2!CF973</f>
        <v>0</v>
      </c>
      <c r="BI964" s="23">
        <f>+COUNTIF(Tabla3[[#This Row],[VALOR REDUCIDO]:[TOTAL TIEMPO PRORROGADO EN DÍAS
]],"&lt;&gt;0")</f>
        <v>0</v>
      </c>
      <c r="BJ964" s="23" t="str">
        <f>+[1]BD_2!CG973</f>
        <v>2 NO</v>
      </c>
      <c r="BK964" s="26" t="str">
        <f>[1]BD_2!CL973</f>
        <v>2 NO</v>
      </c>
      <c r="BL964" s="23" t="s">
        <v>113</v>
      </c>
      <c r="BM964">
        <f t="shared" si="74"/>
        <v>201</v>
      </c>
      <c r="BN964" s="36">
        <f t="shared" si="75"/>
        <v>45364</v>
      </c>
      <c r="BO964" s="36">
        <f t="shared" si="76"/>
        <v>45565</v>
      </c>
      <c r="BP964" s="37" t="e">
        <f>IF(((#REF!-$BN964)/($BO964-$BN964))&gt;=100%,100%,((#REF!-$BN964)/($BO964-$BN964)))</f>
        <v>#REF!</v>
      </c>
      <c r="BQ964" s="29">
        <f t="shared" si="77"/>
        <v>64837500</v>
      </c>
      <c r="BR964" s="23" t="e">
        <f>+IF(BK964="1 SI","FINALIZADO",IF($BO964&lt;=#REF!,"FINALIZADO","EJECUCIÓN"))</f>
        <v>#REF!</v>
      </c>
      <c r="BS964" s="23">
        <v>68511666</v>
      </c>
      <c r="BT964" s="23">
        <v>0</v>
      </c>
      <c r="BU964" s="66"/>
      <c r="BW964" s="23" t="s">
        <v>98</v>
      </c>
      <c r="BX964" s="23" t="str">
        <f t="shared" ref="BX964:BX1027" si="78">TEXT(AM964,"MMMM")</f>
        <v>marzo</v>
      </c>
      <c r="BY964" s="23" t="s">
        <v>113</v>
      </c>
      <c r="BZ964" s="23" t="s">
        <v>113</v>
      </c>
      <c r="CA964" s="23" t="s">
        <v>113</v>
      </c>
      <c r="CB964" t="s">
        <v>117</v>
      </c>
      <c r="CC964" t="s">
        <v>118</v>
      </c>
    </row>
    <row r="965" spans="1:81" x14ac:dyDescent="0.25">
      <c r="A965" s="23">
        <v>2024</v>
      </c>
      <c r="B965" s="25" t="s">
        <v>6653</v>
      </c>
      <c r="C965" s="23" t="s">
        <v>87</v>
      </c>
      <c r="D965" t="s">
        <v>88</v>
      </c>
      <c r="E965" t="s">
        <v>89</v>
      </c>
      <c r="F965" t="s">
        <v>90</v>
      </c>
      <c r="G965" t="s">
        <v>91</v>
      </c>
      <c r="H965" s="23" t="s">
        <v>92</v>
      </c>
      <c r="I965" s="23" t="s">
        <v>119</v>
      </c>
      <c r="J965" t="s">
        <v>6654</v>
      </c>
      <c r="K965" s="23" t="s">
        <v>95</v>
      </c>
      <c r="L965" s="20" t="s">
        <v>2096</v>
      </c>
      <c r="M965" s="28" t="s">
        <v>6655</v>
      </c>
      <c r="N965" s="23"/>
      <c r="O965" s="23" t="s">
        <v>98</v>
      </c>
      <c r="P965" s="20" t="s">
        <v>693</v>
      </c>
      <c r="Q965" s="20" t="s">
        <v>693</v>
      </c>
      <c r="R965" t="s">
        <v>5088</v>
      </c>
      <c r="S965" t="s">
        <v>6649</v>
      </c>
      <c r="T965" t="s">
        <v>6656</v>
      </c>
      <c r="U965" s="29">
        <v>19792500</v>
      </c>
      <c r="V965" s="29">
        <v>19792500</v>
      </c>
      <c r="W965" s="60">
        <v>6825000</v>
      </c>
      <c r="X965" s="60">
        <v>0</v>
      </c>
      <c r="Y965" s="23" t="s">
        <v>104</v>
      </c>
      <c r="Z965" t="s">
        <v>98</v>
      </c>
      <c r="AA965" t="s">
        <v>105</v>
      </c>
      <c r="AB965" s="30">
        <f>+Tabla3[[#This Row],[VALOR DEL CONTRATO
(EN NUMEROS)]]-Tabla3[[#This Row],[VALOR RECURSOS (MADS/FONAM)]]</f>
        <v>0</v>
      </c>
      <c r="AC965" s="30"/>
      <c r="AD965" s="30"/>
      <c r="AE965" s="24">
        <v>2124</v>
      </c>
      <c r="AF965" s="61">
        <v>45294</v>
      </c>
      <c r="AG965">
        <v>547624</v>
      </c>
      <c r="AH965" s="53">
        <v>45568</v>
      </c>
      <c r="AI965" s="32" t="s">
        <v>106</v>
      </c>
      <c r="AJ965" t="s">
        <v>1372</v>
      </c>
      <c r="AK965" s="33">
        <v>202300000000154</v>
      </c>
      <c r="AL965" t="s">
        <v>98</v>
      </c>
      <c r="AM965" s="53">
        <v>45566</v>
      </c>
      <c r="AN965" s="23" t="s">
        <v>108</v>
      </c>
      <c r="AO965" s="23" t="s">
        <v>108</v>
      </c>
      <c r="AP965" t="s">
        <v>109</v>
      </c>
      <c r="AQ965" t="s">
        <v>698</v>
      </c>
      <c r="AR965" t="s">
        <v>699</v>
      </c>
      <c r="AS965" t="s">
        <v>700</v>
      </c>
      <c r="AT965" s="23">
        <v>80111600</v>
      </c>
      <c r="AU965" t="s">
        <v>6651</v>
      </c>
      <c r="AV965" s="23" t="s">
        <v>113</v>
      </c>
      <c r="AW965" s="20" t="s">
        <v>114</v>
      </c>
      <c r="AX965" s="53">
        <v>45566</v>
      </c>
      <c r="AY965" s="23" t="s">
        <v>115</v>
      </c>
      <c r="AZ965" s="53">
        <v>45566</v>
      </c>
      <c r="BA965" s="53">
        <v>45566</v>
      </c>
      <c r="BB965" s="62">
        <v>45653</v>
      </c>
      <c r="BC965" s="35">
        <f>+Tabla3[[#This Row],[FECHA TERMINACION
(INICIAL)]]-Tabla3[[#This Row],[FECHA INICIO]]</f>
        <v>87</v>
      </c>
      <c r="BD965" s="65">
        <f>+Tabla3[[#This Row],[PLAZO DE EJECUCIÓN EN DÍAS (INICIAL)]]/30</f>
        <v>2.9</v>
      </c>
      <c r="BE965" t="s">
        <v>6657</v>
      </c>
      <c r="BF965" s="29">
        <f>+[1]BD_2!E974</f>
        <v>455000</v>
      </c>
      <c r="BG965" s="29">
        <f>[1]BD_2!BA974</f>
        <v>0</v>
      </c>
      <c r="BH965" s="23">
        <f>[1]BD_2!CF974</f>
        <v>0</v>
      </c>
      <c r="BI965" s="23">
        <f>+COUNTIF(Tabla3[[#This Row],[VALOR REDUCIDO]:[TOTAL TIEMPO PRORROGADO EN DÍAS
]],"&lt;&gt;0")</f>
        <v>1</v>
      </c>
      <c r="BJ965" s="23" t="str">
        <f>+[1]BD_2!CG974</f>
        <v>2 NO</v>
      </c>
      <c r="BK965" s="26" t="str">
        <f>[1]BD_2!CL974</f>
        <v>2 NO</v>
      </c>
      <c r="BL965" s="23" t="s">
        <v>98</v>
      </c>
      <c r="BM965">
        <f>$BO965-$BN965</f>
        <v>87</v>
      </c>
      <c r="BN965" s="36">
        <f>$BA965</f>
        <v>45566</v>
      </c>
      <c r="BO965" s="36">
        <f>$BB965+$BH965</f>
        <v>45653</v>
      </c>
      <c r="BP965" s="37" t="e">
        <f>IF(((#REF!-$BN965)/($BO965-$BN965))&gt;=100%,100%,((#REF!-$BN965)/($BO965-$BN965)))</f>
        <v>#REF!</v>
      </c>
      <c r="BQ965" s="60">
        <f t="shared" si="77"/>
        <v>19337500</v>
      </c>
      <c r="BR965" s="23" t="e">
        <f>+IF(BK965="1 SI","FINALIZADO",IF($BO965&lt;=#REF!,"FINALIZADO","EJECUCIÓN"))</f>
        <v>#REF!</v>
      </c>
      <c r="BS965" s="23">
        <v>19337500</v>
      </c>
      <c r="BT965" s="23">
        <f>+Tabla3[[#This Row],[VALOR TOTAL DE CONTRATO (ANTES DE LIQUIDACIÓN - LIBERACIÓN DE SALDOS)]]-Tabla3[[#This Row],[RECURSO TOTALES DESEMBOLSADOS]]</f>
        <v>0</v>
      </c>
      <c r="BU965" s="66"/>
      <c r="BW965" s="23" t="s">
        <v>98</v>
      </c>
      <c r="BX965" s="23" t="str">
        <f t="shared" si="78"/>
        <v>octubre</v>
      </c>
      <c r="BY965" s="23" t="s">
        <v>113</v>
      </c>
      <c r="BZ965" s="23" t="s">
        <v>113</v>
      </c>
      <c r="CA965" s="23" t="s">
        <v>113</v>
      </c>
      <c r="CB965" t="s">
        <v>117</v>
      </c>
      <c r="CC965" t="s">
        <v>118</v>
      </c>
    </row>
    <row r="966" spans="1:81" x14ac:dyDescent="0.25">
      <c r="A966" s="23">
        <v>2024</v>
      </c>
      <c r="B966" s="25">
        <v>922</v>
      </c>
      <c r="C966" s="23" t="s">
        <v>87</v>
      </c>
      <c r="D966" t="s">
        <v>88</v>
      </c>
      <c r="E966" t="s">
        <v>89</v>
      </c>
      <c r="F966" t="s">
        <v>90</v>
      </c>
      <c r="G966" t="s">
        <v>91</v>
      </c>
      <c r="H966" s="23" t="s">
        <v>92</v>
      </c>
      <c r="I966" s="23" t="s">
        <v>119</v>
      </c>
      <c r="J966" t="s">
        <v>6658</v>
      </c>
      <c r="K966" s="23" t="s">
        <v>95</v>
      </c>
      <c r="L966" s="20" t="s">
        <v>2096</v>
      </c>
      <c r="M966" s="28" t="s">
        <v>6659</v>
      </c>
      <c r="N966" s="23"/>
      <c r="O966" s="23" t="s">
        <v>98</v>
      </c>
      <c r="P966" s="20" t="s">
        <v>693</v>
      </c>
      <c r="Q966" s="20" t="s">
        <v>693</v>
      </c>
      <c r="R966" t="s">
        <v>6315</v>
      </c>
      <c r="S966" t="s">
        <v>6316</v>
      </c>
      <c r="T966" t="s">
        <v>6660</v>
      </c>
      <c r="U966" s="29">
        <v>49400000</v>
      </c>
      <c r="V966" s="29">
        <v>49400000</v>
      </c>
      <c r="W966" s="60">
        <v>5200000</v>
      </c>
      <c r="X966" s="60">
        <v>0</v>
      </c>
      <c r="Y966" s="23" t="s">
        <v>104</v>
      </c>
      <c r="Z966" t="s">
        <v>98</v>
      </c>
      <c r="AA966" t="s">
        <v>105</v>
      </c>
      <c r="AB966" s="30">
        <f>+Tabla3[[#This Row],[VALOR DEL CONTRATO
(EN NUMEROS)]]-Tabla3[[#This Row],[VALOR RECURSOS (MADS/FONAM)]]</f>
        <v>0</v>
      </c>
      <c r="AC966" s="30"/>
      <c r="AD966" s="30"/>
      <c r="AE966" s="24">
        <v>3524</v>
      </c>
      <c r="AF966" s="61">
        <v>45294</v>
      </c>
      <c r="AG966">
        <v>151324</v>
      </c>
      <c r="AH966" s="53">
        <v>45363</v>
      </c>
      <c r="AI966" s="32" t="s">
        <v>106</v>
      </c>
      <c r="AJ966" t="s">
        <v>697</v>
      </c>
      <c r="AK966" s="33"/>
      <c r="AL966" t="s">
        <v>98</v>
      </c>
      <c r="AM966" s="53">
        <v>45362</v>
      </c>
      <c r="AN966" s="23" t="s">
        <v>108</v>
      </c>
      <c r="AO966" s="23" t="s">
        <v>108</v>
      </c>
      <c r="AP966" t="s">
        <v>109</v>
      </c>
      <c r="AQ966" t="s">
        <v>1684</v>
      </c>
      <c r="AR966" t="s">
        <v>1685</v>
      </c>
      <c r="AS966" t="s">
        <v>700</v>
      </c>
      <c r="AT966" s="23">
        <v>80111600</v>
      </c>
      <c r="AU966" t="s">
        <v>6661</v>
      </c>
      <c r="AV966" s="23" t="s">
        <v>113</v>
      </c>
      <c r="AW966" s="20" t="s">
        <v>114</v>
      </c>
      <c r="AX966" s="53">
        <v>45362</v>
      </c>
      <c r="AY966" s="23" t="s">
        <v>115</v>
      </c>
      <c r="AZ966" s="53">
        <v>45362</v>
      </c>
      <c r="BA966" s="26">
        <v>45363</v>
      </c>
      <c r="BB966" s="62">
        <v>45652</v>
      </c>
      <c r="BC966" s="35">
        <f>+Tabla3[[#This Row],[FECHA TERMINACION
(INICIAL)]]-Tabla3[[#This Row],[FECHA INICIO]]</f>
        <v>289</v>
      </c>
      <c r="BD966" s="65">
        <f>+Tabla3[[#This Row],[PLAZO DE EJECUCIÓN EN DÍAS (INICIAL)]]/30</f>
        <v>9.6333333333333329</v>
      </c>
      <c r="BE966" t="s">
        <v>6662</v>
      </c>
      <c r="BF966" s="29">
        <f>+[1]BD_2!E975</f>
        <v>0</v>
      </c>
      <c r="BG966" s="29">
        <f>[1]BD_2!BA975</f>
        <v>0</v>
      </c>
      <c r="BH966" s="23">
        <f>[1]BD_2!CF975</f>
        <v>0</v>
      </c>
      <c r="BI966" s="23">
        <f>+COUNTIF(Tabla3[[#This Row],[VALOR REDUCIDO]:[TOTAL TIEMPO PRORROGADO EN DÍAS
]],"&lt;&gt;0")</f>
        <v>0</v>
      </c>
      <c r="BJ966" s="23" t="str">
        <f>+[1]BD_2!CG975</f>
        <v>2 NO</v>
      </c>
      <c r="BK966" s="26" t="str">
        <f>[1]BD_2!CL975</f>
        <v>2 NO</v>
      </c>
      <c r="BL966" s="23" t="s">
        <v>98</v>
      </c>
      <c r="BM966">
        <f t="shared" si="74"/>
        <v>289</v>
      </c>
      <c r="BN966" s="36">
        <f t="shared" si="75"/>
        <v>45363</v>
      </c>
      <c r="BO966" s="36">
        <f t="shared" si="76"/>
        <v>45652</v>
      </c>
      <c r="BP966" s="37" t="e">
        <f>IF(((#REF!-$BN966)/($BO966-$BN966))&gt;=100%,100%,((#REF!-$BN966)/($BO966-$BN966)))</f>
        <v>#REF!</v>
      </c>
      <c r="BQ966" s="29">
        <f t="shared" si="77"/>
        <v>49400000</v>
      </c>
      <c r="BR966" s="23" t="e">
        <f>+IF(BK966="1 SI","FINALIZADO",IF($BO966&lt;=#REF!,"FINALIZADO","EJECUCIÓN"))</f>
        <v>#REF!</v>
      </c>
      <c r="BS966" s="23">
        <v>49400000</v>
      </c>
      <c r="BT966" s="23">
        <f>+Tabla3[[#This Row],[VALOR TOTAL DE CONTRATO (ANTES DE LIQUIDACIÓN - LIBERACIÓN DE SALDOS)]]-Tabla3[[#This Row],[RECURSO TOTALES DESEMBOLSADOS]]</f>
        <v>0</v>
      </c>
      <c r="BU966" s="66"/>
      <c r="BW966" s="23" t="s">
        <v>98</v>
      </c>
      <c r="BX966" s="23" t="str">
        <f t="shared" si="78"/>
        <v>marzo</v>
      </c>
      <c r="BY966" s="23" t="s">
        <v>113</v>
      </c>
      <c r="BZ966" s="23" t="s">
        <v>113</v>
      </c>
      <c r="CA966" s="23" t="s">
        <v>113</v>
      </c>
      <c r="CB966" t="s">
        <v>117</v>
      </c>
      <c r="CC966" t="s">
        <v>118</v>
      </c>
    </row>
    <row r="967" spans="1:81" x14ac:dyDescent="0.25">
      <c r="A967" s="23">
        <v>2024</v>
      </c>
      <c r="B967" s="25">
        <v>923</v>
      </c>
      <c r="C967" s="23" t="s">
        <v>87</v>
      </c>
      <c r="D967" t="s">
        <v>88</v>
      </c>
      <c r="E967" t="s">
        <v>89</v>
      </c>
      <c r="F967" t="s">
        <v>90</v>
      </c>
      <c r="G967" t="s">
        <v>91</v>
      </c>
      <c r="H967" s="23" t="s">
        <v>92</v>
      </c>
      <c r="I967" s="23" t="s">
        <v>119</v>
      </c>
      <c r="J967" t="s">
        <v>6663</v>
      </c>
      <c r="K967" s="23" t="s">
        <v>95</v>
      </c>
      <c r="L967" s="20" t="s">
        <v>1715</v>
      </c>
      <c r="M967" s="28" t="s">
        <v>6664</v>
      </c>
      <c r="N967" s="23"/>
      <c r="O967" s="23" t="s">
        <v>98</v>
      </c>
      <c r="P967" s="20" t="s">
        <v>335</v>
      </c>
      <c r="Q967" s="20" t="s">
        <v>335</v>
      </c>
      <c r="R967" t="s">
        <v>6665</v>
      </c>
      <c r="S967" t="s">
        <v>6666</v>
      </c>
      <c r="T967" t="s">
        <v>6667</v>
      </c>
      <c r="U967" s="29">
        <v>47500000</v>
      </c>
      <c r="V967" s="29">
        <v>47500000</v>
      </c>
      <c r="W967" s="60">
        <v>5000000</v>
      </c>
      <c r="X967" s="60">
        <v>0</v>
      </c>
      <c r="Y967" s="23" t="s">
        <v>104</v>
      </c>
      <c r="Z967" t="s">
        <v>98</v>
      </c>
      <c r="AA967" t="s">
        <v>105</v>
      </c>
      <c r="AB967" s="30">
        <f>+Tabla3[[#This Row],[VALOR DEL CONTRATO
(EN NUMEROS)]]-Tabla3[[#This Row],[VALOR RECURSOS (MADS/FONAM)]]</f>
        <v>0</v>
      </c>
      <c r="AC967" s="30"/>
      <c r="AD967" s="30"/>
      <c r="AE967" s="24">
        <v>4224</v>
      </c>
      <c r="AF967" s="61">
        <v>45294</v>
      </c>
      <c r="AG967">
        <v>151424</v>
      </c>
      <c r="AH967" s="53">
        <v>45363</v>
      </c>
      <c r="AI967" s="32" t="s">
        <v>106</v>
      </c>
      <c r="AJ967" t="s">
        <v>1151</v>
      </c>
      <c r="AK967" s="33"/>
      <c r="AL967" t="s">
        <v>98</v>
      </c>
      <c r="AM967" s="53">
        <v>45362</v>
      </c>
      <c r="AN967" s="23" t="s">
        <v>108</v>
      </c>
      <c r="AO967" s="23" t="s">
        <v>108</v>
      </c>
      <c r="AP967" t="s">
        <v>109</v>
      </c>
      <c r="AQ967" t="s">
        <v>340</v>
      </c>
      <c r="AR967" t="s">
        <v>341</v>
      </c>
      <c r="AS967" t="s">
        <v>342</v>
      </c>
      <c r="AT967" s="23">
        <v>80111600</v>
      </c>
      <c r="AU967" t="s">
        <v>6668</v>
      </c>
      <c r="AV967" s="23" t="s">
        <v>98</v>
      </c>
      <c r="AW967" s="20" t="s">
        <v>476</v>
      </c>
      <c r="AX967" s="53" t="s">
        <v>105</v>
      </c>
      <c r="AY967" s="23" t="s">
        <v>477</v>
      </c>
      <c r="AZ967" s="53">
        <v>45363</v>
      </c>
      <c r="BA967" s="53">
        <v>45363</v>
      </c>
      <c r="BB967" s="62">
        <v>45652</v>
      </c>
      <c r="BC967" s="35">
        <f>+Tabla3[[#This Row],[FECHA TERMINACION
(INICIAL)]]-Tabla3[[#This Row],[FECHA INICIO]]</f>
        <v>289</v>
      </c>
      <c r="BD967" s="65">
        <f>+Tabla3[[#This Row],[PLAZO DE EJECUCIÓN EN DÍAS (INICIAL)]]/30</f>
        <v>9.6333333333333329</v>
      </c>
      <c r="BE967" t="s">
        <v>6669</v>
      </c>
      <c r="BF967" s="29">
        <f>+[1]BD_2!E976</f>
        <v>0</v>
      </c>
      <c r="BG967" s="29">
        <f>[1]BD_2!BA976</f>
        <v>0</v>
      </c>
      <c r="BH967" s="23">
        <f>[1]BD_2!CF976</f>
        <v>0</v>
      </c>
      <c r="BI967" s="23">
        <f>+COUNTIF(Tabla3[[#This Row],[VALOR REDUCIDO]:[TOTAL TIEMPO PRORROGADO EN DÍAS
]],"&lt;&gt;0")</f>
        <v>0</v>
      </c>
      <c r="BJ967" s="23" t="str">
        <f>+[1]BD_2!CG976</f>
        <v>2 NO</v>
      </c>
      <c r="BK967" s="26" t="str">
        <f>[1]BD_2!CL976</f>
        <v>2 NO</v>
      </c>
      <c r="BL967" s="23" t="s">
        <v>98</v>
      </c>
      <c r="BM967">
        <f t="shared" si="74"/>
        <v>289</v>
      </c>
      <c r="BN967" s="36">
        <f t="shared" si="75"/>
        <v>45363</v>
      </c>
      <c r="BO967" s="36">
        <f t="shared" si="76"/>
        <v>45652</v>
      </c>
      <c r="BP967" s="37" t="e">
        <f>IF(((#REF!-$BN967)/($BO967-$BN967))&gt;=100%,100%,((#REF!-$BN967)/($BO967-$BN967)))</f>
        <v>#REF!</v>
      </c>
      <c r="BQ967" s="29">
        <f t="shared" si="77"/>
        <v>47500000</v>
      </c>
      <c r="BR967" s="23" t="e">
        <f>+IF(BK967="1 SI","FINALIZADO",IF($BO967&lt;=#REF!,"FINALIZADO","EJECUCIÓN"))</f>
        <v>#REF!</v>
      </c>
      <c r="BS967" s="23">
        <v>47500000</v>
      </c>
      <c r="BT967" s="23">
        <f>+Tabla3[[#This Row],[VALOR TOTAL DE CONTRATO (ANTES DE LIQUIDACIÓN - LIBERACIÓN DE SALDOS)]]-Tabla3[[#This Row],[RECURSO TOTALES DESEMBOLSADOS]]</f>
        <v>0</v>
      </c>
      <c r="BU967" s="66"/>
      <c r="BW967" s="23" t="s">
        <v>98</v>
      </c>
      <c r="BX967" s="23" t="str">
        <f t="shared" si="78"/>
        <v>marzo</v>
      </c>
      <c r="BY967" s="23" t="s">
        <v>113</v>
      </c>
      <c r="BZ967" s="23" t="s">
        <v>113</v>
      </c>
      <c r="CA967" s="23" t="s">
        <v>113</v>
      </c>
      <c r="CB967" t="s">
        <v>117</v>
      </c>
      <c r="CC967" t="s">
        <v>118</v>
      </c>
    </row>
    <row r="968" spans="1:81" x14ac:dyDescent="0.25">
      <c r="A968" s="23">
        <v>2024</v>
      </c>
      <c r="B968" s="25">
        <v>924</v>
      </c>
      <c r="C968" s="23" t="s">
        <v>87</v>
      </c>
      <c r="D968" t="s">
        <v>88</v>
      </c>
      <c r="E968" t="s">
        <v>89</v>
      </c>
      <c r="F968" t="s">
        <v>90</v>
      </c>
      <c r="G968" t="s">
        <v>91</v>
      </c>
      <c r="H968" s="23" t="s">
        <v>92</v>
      </c>
      <c r="I968" s="23" t="s">
        <v>119</v>
      </c>
      <c r="J968" t="s">
        <v>6670</v>
      </c>
      <c r="K968" s="23" t="s">
        <v>95</v>
      </c>
      <c r="L968" s="20" t="s">
        <v>2096</v>
      </c>
      <c r="M968" s="28" t="s">
        <v>6671</v>
      </c>
      <c r="N968" s="23"/>
      <c r="O968" s="23" t="s">
        <v>98</v>
      </c>
      <c r="P968" s="20" t="s">
        <v>693</v>
      </c>
      <c r="Q968" s="20" t="s">
        <v>693</v>
      </c>
      <c r="R968" t="s">
        <v>6672</v>
      </c>
      <c r="S968" t="s">
        <v>6673</v>
      </c>
      <c r="T968" t="s">
        <v>6674</v>
      </c>
      <c r="U968" s="29">
        <v>48533333</v>
      </c>
      <c r="V968" s="29">
        <v>48533333</v>
      </c>
      <c r="W968" s="60">
        <v>5200000</v>
      </c>
      <c r="X968" s="60">
        <v>0</v>
      </c>
      <c r="Y968" s="23" t="s">
        <v>104</v>
      </c>
      <c r="Z968" t="s">
        <v>98</v>
      </c>
      <c r="AA968" t="s">
        <v>105</v>
      </c>
      <c r="AB968" s="30">
        <f>+Tabla3[[#This Row],[VALOR DEL CONTRATO
(EN NUMEROS)]]-Tabla3[[#This Row],[VALOR RECURSOS (MADS/FONAM)]]</f>
        <v>0</v>
      </c>
      <c r="AC968" s="30"/>
      <c r="AD968" s="30"/>
      <c r="AE968" s="24">
        <v>3524</v>
      </c>
      <c r="AF968" s="61">
        <v>45294</v>
      </c>
      <c r="AG968">
        <v>157124</v>
      </c>
      <c r="AH968" s="53">
        <v>45364</v>
      </c>
      <c r="AI968" s="32" t="s">
        <v>106</v>
      </c>
      <c r="AJ968" t="s">
        <v>697</v>
      </c>
      <c r="AK968" s="33"/>
      <c r="AL968" t="s">
        <v>98</v>
      </c>
      <c r="AM968" s="53">
        <v>45362</v>
      </c>
      <c r="AN968" s="23" t="s">
        <v>108</v>
      </c>
      <c r="AO968" s="23" t="s">
        <v>108</v>
      </c>
      <c r="AP968" t="s">
        <v>109</v>
      </c>
      <c r="AQ968" t="s">
        <v>1646</v>
      </c>
      <c r="AR968" t="s">
        <v>1647</v>
      </c>
      <c r="AS968" t="s">
        <v>700</v>
      </c>
      <c r="AT968" s="23">
        <v>80111600</v>
      </c>
      <c r="AU968" t="s">
        <v>6675</v>
      </c>
      <c r="AV968" s="23" t="s">
        <v>113</v>
      </c>
      <c r="AW968" s="20" t="s">
        <v>114</v>
      </c>
      <c r="AX968" s="53">
        <v>45363</v>
      </c>
      <c r="AY968" s="23" t="s">
        <v>115</v>
      </c>
      <c r="AZ968" s="53">
        <v>45363</v>
      </c>
      <c r="BA968" s="26">
        <v>45364</v>
      </c>
      <c r="BB968" s="62">
        <v>45648</v>
      </c>
      <c r="BC968" s="35">
        <f>+Tabla3[[#This Row],[FECHA TERMINACION
(INICIAL)]]-Tabla3[[#This Row],[FECHA INICIO]]</f>
        <v>284</v>
      </c>
      <c r="BD968" s="65">
        <f>+Tabla3[[#This Row],[PLAZO DE EJECUCIÓN EN DÍAS (INICIAL)]]/30</f>
        <v>9.4666666666666668</v>
      </c>
      <c r="BE968" t="s">
        <v>6676</v>
      </c>
      <c r="BF968" s="29">
        <f>+[1]BD_2!E977</f>
        <v>0</v>
      </c>
      <c r="BG968" s="29">
        <f>[1]BD_2!BA977</f>
        <v>0</v>
      </c>
      <c r="BH968" s="23">
        <f>[1]BD_2!CF977</f>
        <v>0</v>
      </c>
      <c r="BI968" s="23">
        <f>+COUNTIF(Tabla3[[#This Row],[VALOR REDUCIDO]:[TOTAL TIEMPO PRORROGADO EN DÍAS
]],"&lt;&gt;0")</f>
        <v>0</v>
      </c>
      <c r="BJ968" s="23" t="str">
        <f>+[1]BD_2!CG977</f>
        <v>2 NO</v>
      </c>
      <c r="BK968" s="26" t="str">
        <f>[1]BD_2!CL977</f>
        <v>2 NO</v>
      </c>
      <c r="BL968" s="23" t="s">
        <v>98</v>
      </c>
      <c r="BM968">
        <f t="shared" si="74"/>
        <v>284</v>
      </c>
      <c r="BN968" s="36">
        <f t="shared" si="75"/>
        <v>45364</v>
      </c>
      <c r="BO968" s="36">
        <f t="shared" si="76"/>
        <v>45648</v>
      </c>
      <c r="BP968" s="37" t="e">
        <f>IF(((#REF!-$BN968)/($BO968-$BN968))&gt;=100%,100%,((#REF!-$BN968)/($BO968-$BN968)))</f>
        <v>#REF!</v>
      </c>
      <c r="BQ968" s="29">
        <f t="shared" si="77"/>
        <v>48533333</v>
      </c>
      <c r="BR968" s="23" t="e">
        <f>+IF(BK968="1 SI","FINALIZADO",IF($BO968&lt;=#REF!,"FINALIZADO","EJECUCIÓN"))</f>
        <v>#REF!</v>
      </c>
      <c r="BS968" s="23">
        <v>48533333</v>
      </c>
      <c r="BT968" s="23">
        <f>+Tabla3[[#This Row],[VALOR TOTAL DE CONTRATO (ANTES DE LIQUIDACIÓN - LIBERACIÓN DE SALDOS)]]-Tabla3[[#This Row],[RECURSO TOTALES DESEMBOLSADOS]]</f>
        <v>0</v>
      </c>
      <c r="BU968" s="66"/>
      <c r="BW968" s="23" t="s">
        <v>98</v>
      </c>
      <c r="BX968" s="23" t="str">
        <f t="shared" si="78"/>
        <v>marzo</v>
      </c>
      <c r="BY968" s="23" t="s">
        <v>113</v>
      </c>
      <c r="BZ968" s="23" t="s">
        <v>113</v>
      </c>
      <c r="CA968" s="23" t="s">
        <v>113</v>
      </c>
      <c r="CB968" t="s">
        <v>117</v>
      </c>
      <c r="CC968" t="s">
        <v>118</v>
      </c>
    </row>
    <row r="969" spans="1:81" x14ac:dyDescent="0.25">
      <c r="A969" s="23">
        <v>2024</v>
      </c>
      <c r="B969" s="25">
        <v>926</v>
      </c>
      <c r="C969" s="23" t="s">
        <v>87</v>
      </c>
      <c r="D969" t="s">
        <v>88</v>
      </c>
      <c r="E969" t="s">
        <v>89</v>
      </c>
      <c r="F969" t="s">
        <v>90</v>
      </c>
      <c r="G969" t="s">
        <v>91</v>
      </c>
      <c r="H969" s="23" t="s">
        <v>92</v>
      </c>
      <c r="I969" s="23" t="s">
        <v>119</v>
      </c>
      <c r="J969" t="s">
        <v>6677</v>
      </c>
      <c r="K969" s="23" t="s">
        <v>95</v>
      </c>
      <c r="L969" s="20" t="s">
        <v>420</v>
      </c>
      <c r="M969" s="28" t="s">
        <v>6678</v>
      </c>
      <c r="N969" s="23"/>
      <c r="O969" s="23" t="s">
        <v>98</v>
      </c>
      <c r="P969" s="20" t="s">
        <v>538</v>
      </c>
      <c r="Q969" s="20" t="s">
        <v>538</v>
      </c>
      <c r="R969" t="s">
        <v>6679</v>
      </c>
      <c r="S969" t="s">
        <v>6680</v>
      </c>
      <c r="T969" t="s">
        <v>6681</v>
      </c>
      <c r="U969" s="29">
        <v>52500000</v>
      </c>
      <c r="V969" s="29">
        <v>52500000</v>
      </c>
      <c r="W969" s="60">
        <v>7500000</v>
      </c>
      <c r="X969" s="60">
        <v>0</v>
      </c>
      <c r="Y969" s="23" t="s">
        <v>104</v>
      </c>
      <c r="Z969" t="s">
        <v>98</v>
      </c>
      <c r="AA969" t="s">
        <v>105</v>
      </c>
      <c r="AB969" s="30">
        <f>+Tabla3[[#This Row],[VALOR DEL CONTRATO
(EN NUMEROS)]]-Tabla3[[#This Row],[VALOR RECURSOS (MADS/FONAM)]]</f>
        <v>0</v>
      </c>
      <c r="AC969" s="30"/>
      <c r="AD969" s="30"/>
      <c r="AE969" s="24">
        <v>5224</v>
      </c>
      <c r="AF969" s="61">
        <v>45295</v>
      </c>
      <c r="AG969">
        <v>161424</v>
      </c>
      <c r="AH969" s="53">
        <v>45365</v>
      </c>
      <c r="AI969" s="24" t="s">
        <v>106</v>
      </c>
      <c r="AJ969" t="s">
        <v>2797</v>
      </c>
      <c r="AK969" s="33"/>
      <c r="AL969" t="s">
        <v>98</v>
      </c>
      <c r="AM969" s="53">
        <v>45364</v>
      </c>
      <c r="AN969" s="23" t="s">
        <v>108</v>
      </c>
      <c r="AO969" s="23" t="s">
        <v>108</v>
      </c>
      <c r="AP969" t="s">
        <v>109</v>
      </c>
      <c r="AQ969" t="s">
        <v>3350</v>
      </c>
      <c r="AR969" t="s">
        <v>3351</v>
      </c>
      <c r="AS969" s="20" t="s">
        <v>538</v>
      </c>
      <c r="AT969" s="23">
        <v>80111600</v>
      </c>
      <c r="AU969" t="s">
        <v>6682</v>
      </c>
      <c r="AV969" s="23" t="s">
        <v>113</v>
      </c>
      <c r="AW969" s="20" t="s">
        <v>114</v>
      </c>
      <c r="AX969" s="53">
        <v>45364</v>
      </c>
      <c r="AY969" s="23" t="s">
        <v>115</v>
      </c>
      <c r="AZ969" s="53">
        <v>45364</v>
      </c>
      <c r="BA969" s="26">
        <v>45365</v>
      </c>
      <c r="BB969" s="62">
        <v>45578</v>
      </c>
      <c r="BC969" s="35">
        <f>+Tabla3[[#This Row],[FECHA TERMINACION
(INICIAL)]]-Tabla3[[#This Row],[FECHA INICIO]]</f>
        <v>213</v>
      </c>
      <c r="BD969" s="65">
        <f>+Tabla3[[#This Row],[PLAZO DE EJECUCIÓN EN DÍAS (INICIAL)]]/30</f>
        <v>7.1</v>
      </c>
      <c r="BE969" t="s">
        <v>6683</v>
      </c>
      <c r="BF969" s="29">
        <f>+[1]BD_2!E979</f>
        <v>0</v>
      </c>
      <c r="BG969" s="29">
        <f>[1]BD_2!BA979</f>
        <v>17000000</v>
      </c>
      <c r="BH969" s="23">
        <f>[1]BD_2!CF979</f>
        <v>69</v>
      </c>
      <c r="BI969" s="23">
        <f>+COUNTIF(Tabla3[[#This Row],[VALOR REDUCIDO]:[TOTAL TIEMPO PRORROGADO EN DÍAS
]],"&lt;&gt;0")</f>
        <v>2</v>
      </c>
      <c r="BJ969" s="23" t="str">
        <f>+[1]BD_2!CG979</f>
        <v>2 NO</v>
      </c>
      <c r="BK969" s="26" t="str">
        <f>[1]BD_2!CL979</f>
        <v>2 NO</v>
      </c>
      <c r="BL969" s="23" t="s">
        <v>98</v>
      </c>
      <c r="BM969">
        <f t="shared" si="74"/>
        <v>282</v>
      </c>
      <c r="BN969" s="36">
        <f t="shared" si="75"/>
        <v>45365</v>
      </c>
      <c r="BO969" s="36">
        <f t="shared" si="76"/>
        <v>45647</v>
      </c>
      <c r="BP969" s="37" t="e">
        <f>IF(((#REF!-$BN969)/($BO969-$BN969))&gt;=100%,100%,((#REF!-$BN969)/($BO969-$BN969)))</f>
        <v>#REF!</v>
      </c>
      <c r="BQ969" s="29">
        <f t="shared" si="77"/>
        <v>69500000</v>
      </c>
      <c r="BR969" s="23" t="e">
        <f>+IF(BK969="1 SI","FINALIZADO",IF($BO969&lt;=#REF!,"FINALIZADO","EJECUCIÓN"))</f>
        <v>#REF!</v>
      </c>
      <c r="BS969" s="23">
        <v>69500000</v>
      </c>
      <c r="BT969" s="23">
        <f>+Tabla3[[#This Row],[VALOR TOTAL DE CONTRATO (ANTES DE LIQUIDACIÓN - LIBERACIÓN DE SALDOS)]]-Tabla3[[#This Row],[RECURSO TOTALES DESEMBOLSADOS]]</f>
        <v>0</v>
      </c>
      <c r="BU969" s="66"/>
      <c r="BW969" s="23" t="s">
        <v>98</v>
      </c>
      <c r="BX969" s="23" t="str">
        <f t="shared" si="78"/>
        <v>marzo</v>
      </c>
      <c r="BY969" s="23" t="s">
        <v>113</v>
      </c>
      <c r="BZ969" s="23" t="s">
        <v>113</v>
      </c>
      <c r="CA969" s="23" t="s">
        <v>113</v>
      </c>
      <c r="CB969" t="s">
        <v>117</v>
      </c>
      <c r="CC969" t="s">
        <v>118</v>
      </c>
    </row>
    <row r="970" spans="1:81" x14ac:dyDescent="0.25">
      <c r="A970" s="23">
        <v>2024</v>
      </c>
      <c r="B970" s="25">
        <v>927</v>
      </c>
      <c r="C970" s="23" t="s">
        <v>87</v>
      </c>
      <c r="D970" t="s">
        <v>88</v>
      </c>
      <c r="E970" t="s">
        <v>89</v>
      </c>
      <c r="F970" t="s">
        <v>90</v>
      </c>
      <c r="G970" t="s">
        <v>91</v>
      </c>
      <c r="H970" s="23" t="s">
        <v>92</v>
      </c>
      <c r="I970" s="23" t="s">
        <v>93</v>
      </c>
      <c r="J970" t="s">
        <v>6684</v>
      </c>
      <c r="K970" s="23" t="s">
        <v>95</v>
      </c>
      <c r="L970" s="20" t="s">
        <v>96</v>
      </c>
      <c r="M970" s="28" t="s">
        <v>6685</v>
      </c>
      <c r="N970" s="23"/>
      <c r="O970" s="23" t="s">
        <v>98</v>
      </c>
      <c r="P970" s="20" t="s">
        <v>169</v>
      </c>
      <c r="Q970" s="20" t="s">
        <v>100</v>
      </c>
      <c r="R970" t="s">
        <v>6686</v>
      </c>
      <c r="S970" t="s">
        <v>6687</v>
      </c>
      <c r="T970" t="s">
        <v>6688</v>
      </c>
      <c r="U970" s="29">
        <v>14000000</v>
      </c>
      <c r="V970" s="29">
        <v>14000000</v>
      </c>
      <c r="W970" s="60">
        <v>3500000</v>
      </c>
      <c r="X970" s="60">
        <v>0</v>
      </c>
      <c r="Y970" s="23" t="s">
        <v>104</v>
      </c>
      <c r="Z970" t="s">
        <v>98</v>
      </c>
      <c r="AA970" t="s">
        <v>105</v>
      </c>
      <c r="AB970" s="30">
        <f>+Tabla3[[#This Row],[VALOR DEL CONTRATO
(EN NUMEROS)]]-Tabla3[[#This Row],[VALOR RECURSOS (MADS/FONAM)]]</f>
        <v>0</v>
      </c>
      <c r="AC970" s="30"/>
      <c r="AD970" s="30"/>
      <c r="AE970" s="24">
        <v>3924</v>
      </c>
      <c r="AF970" s="61">
        <v>45294</v>
      </c>
      <c r="AG970">
        <v>160324</v>
      </c>
      <c r="AH970" s="53">
        <v>45365</v>
      </c>
      <c r="AI970" s="24" t="s">
        <v>106</v>
      </c>
      <c r="AJ970" t="s">
        <v>173</v>
      </c>
      <c r="AK970" s="33">
        <v>202300000000289</v>
      </c>
      <c r="AL970" t="s">
        <v>98</v>
      </c>
      <c r="AM970" s="53">
        <v>45364</v>
      </c>
      <c r="AN970" s="23" t="s">
        <v>108</v>
      </c>
      <c r="AO970" s="23" t="s">
        <v>108</v>
      </c>
      <c r="AP970" t="s">
        <v>109</v>
      </c>
      <c r="AQ970" t="s">
        <v>363</v>
      </c>
      <c r="AR970" t="s">
        <v>364</v>
      </c>
      <c r="AS970" t="s">
        <v>100</v>
      </c>
      <c r="AT970" s="23">
        <v>80111600</v>
      </c>
      <c r="AU970" t="s">
        <v>6689</v>
      </c>
      <c r="AV970" s="23" t="s">
        <v>113</v>
      </c>
      <c r="AW970" s="20" t="s">
        <v>114</v>
      </c>
      <c r="AX970" s="53">
        <v>45364</v>
      </c>
      <c r="AY970" s="23" t="s">
        <v>115</v>
      </c>
      <c r="AZ970" s="53">
        <v>45364</v>
      </c>
      <c r="BA970" s="26">
        <v>45365</v>
      </c>
      <c r="BB970" s="62">
        <v>45486</v>
      </c>
      <c r="BC970" s="35">
        <f>+Tabla3[[#This Row],[FECHA TERMINACION
(INICIAL)]]-Tabla3[[#This Row],[FECHA INICIO]]</f>
        <v>121</v>
      </c>
      <c r="BD970" s="65">
        <f>+Tabla3[[#This Row],[PLAZO DE EJECUCIÓN EN DÍAS (INICIAL)]]/30</f>
        <v>4.0333333333333332</v>
      </c>
      <c r="BE970" t="s">
        <v>6690</v>
      </c>
      <c r="BF970" s="29">
        <f>+[1]BD_2!E980</f>
        <v>0</v>
      </c>
      <c r="BG970" s="29">
        <f>[1]BD_2!BA980</f>
        <v>7000000</v>
      </c>
      <c r="BH970" s="23">
        <f>[1]BD_2!CF980</f>
        <v>62</v>
      </c>
      <c r="BI970" s="23">
        <f>+COUNTIF(Tabla3[[#This Row],[VALOR REDUCIDO]:[TOTAL TIEMPO PRORROGADO EN DÍAS
]],"&lt;&gt;0")</f>
        <v>2</v>
      </c>
      <c r="BJ970" s="23" t="str">
        <f>+[1]BD_2!CG980</f>
        <v>2 NO</v>
      </c>
      <c r="BK970" s="26" t="str">
        <f>[1]BD_2!CL980</f>
        <v>2 NO</v>
      </c>
      <c r="BL970" s="23" t="s">
        <v>98</v>
      </c>
      <c r="BM970">
        <f t="shared" si="74"/>
        <v>183</v>
      </c>
      <c r="BN970" s="36">
        <f t="shared" si="75"/>
        <v>45365</v>
      </c>
      <c r="BO970" s="36">
        <f t="shared" si="76"/>
        <v>45548</v>
      </c>
      <c r="BP970" s="37" t="e">
        <f>IF(((#REF!-$BN970)/($BO970-$BN970))&gt;=100%,100%,((#REF!-$BN970)/($BO970-$BN970)))</f>
        <v>#REF!</v>
      </c>
      <c r="BQ970" s="29">
        <f t="shared" si="77"/>
        <v>21000000</v>
      </c>
      <c r="BR970" s="23" t="e">
        <f>+IF(BK970="1 SI","FINALIZADO",IF($BO970&lt;=#REF!,"FINALIZADO","EJECUCIÓN"))</f>
        <v>#REF!</v>
      </c>
      <c r="BS970" s="23">
        <v>21000000</v>
      </c>
      <c r="BT970" s="23">
        <f>+Tabla3[[#This Row],[VALOR TOTAL DE CONTRATO (ANTES DE LIQUIDACIÓN - LIBERACIÓN DE SALDOS)]]-Tabla3[[#This Row],[RECURSO TOTALES DESEMBOLSADOS]]</f>
        <v>0</v>
      </c>
      <c r="BU970" s="66"/>
      <c r="BW970" s="23" t="s">
        <v>98</v>
      </c>
      <c r="BX970" s="23" t="str">
        <f t="shared" si="78"/>
        <v>marzo</v>
      </c>
      <c r="BY970" s="23" t="s">
        <v>113</v>
      </c>
      <c r="BZ970" s="23" t="s">
        <v>113</v>
      </c>
      <c r="CA970" s="23" t="s">
        <v>113</v>
      </c>
      <c r="CB970" t="s">
        <v>117</v>
      </c>
      <c r="CC970" t="s">
        <v>118</v>
      </c>
    </row>
    <row r="971" spans="1:81" x14ac:dyDescent="0.25">
      <c r="A971" s="23">
        <v>2024</v>
      </c>
      <c r="B971" s="25">
        <v>928</v>
      </c>
      <c r="C971" s="23" t="s">
        <v>87</v>
      </c>
      <c r="D971" t="s">
        <v>88</v>
      </c>
      <c r="E971" t="s">
        <v>89</v>
      </c>
      <c r="F971" t="s">
        <v>90</v>
      </c>
      <c r="G971" t="s">
        <v>91</v>
      </c>
      <c r="H971" s="23" t="s">
        <v>92</v>
      </c>
      <c r="I971" s="23" t="s">
        <v>119</v>
      </c>
      <c r="J971" t="s">
        <v>6691</v>
      </c>
      <c r="K971" s="23" t="s">
        <v>95</v>
      </c>
      <c r="L971" s="20" t="s">
        <v>358</v>
      </c>
      <c r="M971" s="28" t="s">
        <v>6692</v>
      </c>
      <c r="N971" s="23"/>
      <c r="O971" s="23" t="s">
        <v>98</v>
      </c>
      <c r="P971" s="20" t="s">
        <v>538</v>
      </c>
      <c r="Q971" s="20" t="s">
        <v>538</v>
      </c>
      <c r="R971" t="s">
        <v>6693</v>
      </c>
      <c r="S971" t="s">
        <v>6694</v>
      </c>
      <c r="T971" t="s">
        <v>5937</v>
      </c>
      <c r="U971" s="29">
        <v>56000000</v>
      </c>
      <c r="V971" s="29">
        <v>56000000</v>
      </c>
      <c r="W971" s="60">
        <v>8000000</v>
      </c>
      <c r="X971" s="60">
        <v>0</v>
      </c>
      <c r="Y971" s="23" t="s">
        <v>104</v>
      </c>
      <c r="Z971" t="s">
        <v>98</v>
      </c>
      <c r="AA971" t="s">
        <v>105</v>
      </c>
      <c r="AB971" s="30">
        <f>+Tabla3[[#This Row],[VALOR DEL CONTRATO
(EN NUMEROS)]]-Tabla3[[#This Row],[VALOR RECURSOS (MADS/FONAM)]]</f>
        <v>0</v>
      </c>
      <c r="AC971" s="30"/>
      <c r="AD971" s="30"/>
      <c r="AE971" s="24">
        <v>5224</v>
      </c>
      <c r="AF971" s="61">
        <v>45295</v>
      </c>
      <c r="AG971">
        <v>170924</v>
      </c>
      <c r="AH971" s="53">
        <v>45369</v>
      </c>
      <c r="AI971" s="24" t="s">
        <v>106</v>
      </c>
      <c r="AJ971" t="s">
        <v>2797</v>
      </c>
      <c r="AK971" s="33"/>
      <c r="AL971" t="s">
        <v>98</v>
      </c>
      <c r="AM971" s="53">
        <v>45363</v>
      </c>
      <c r="AN971" s="23" t="s">
        <v>108</v>
      </c>
      <c r="AO971" s="23" t="s">
        <v>108</v>
      </c>
      <c r="AP971" t="s">
        <v>109</v>
      </c>
      <c r="AQ971" t="s">
        <v>2948</v>
      </c>
      <c r="AR971" t="s">
        <v>2949</v>
      </c>
      <c r="AS971" t="s">
        <v>2950</v>
      </c>
      <c r="AT971" s="23">
        <v>80111600</v>
      </c>
      <c r="AU971" t="s">
        <v>6695</v>
      </c>
      <c r="AV971" s="23" t="s">
        <v>113</v>
      </c>
      <c r="AW971" s="20" t="s">
        <v>114</v>
      </c>
      <c r="AX971" s="26">
        <v>45363</v>
      </c>
      <c r="AY971" s="23" t="s">
        <v>115</v>
      </c>
      <c r="AZ971" s="26">
        <v>45363</v>
      </c>
      <c r="BA971" s="26">
        <v>45369</v>
      </c>
      <c r="BB971" s="62">
        <v>45582</v>
      </c>
      <c r="BC971" s="35">
        <f>+Tabla3[[#This Row],[FECHA TERMINACION
(INICIAL)]]-Tabla3[[#This Row],[FECHA INICIO]]</f>
        <v>213</v>
      </c>
      <c r="BD971" s="65">
        <f>+Tabla3[[#This Row],[PLAZO DE EJECUCIÓN EN DÍAS (INICIAL)]]/30</f>
        <v>7.1</v>
      </c>
      <c r="BE971" t="s">
        <v>6696</v>
      </c>
      <c r="BF971" s="29">
        <f>+[1]BD_2!E981</f>
        <v>0</v>
      </c>
      <c r="BG971" s="29">
        <f>[1]BD_2!BA981</f>
        <v>16000000</v>
      </c>
      <c r="BH971" s="23">
        <f>[1]BD_2!CF981</f>
        <v>61</v>
      </c>
      <c r="BI971" s="23">
        <f>+COUNTIF(Tabla3[[#This Row],[VALOR REDUCIDO]:[TOTAL TIEMPO PRORROGADO EN DÍAS
]],"&lt;&gt;0")</f>
        <v>2</v>
      </c>
      <c r="BJ971" s="23" t="str">
        <f>+[1]BD_2!CG981</f>
        <v>2 NO</v>
      </c>
      <c r="BK971" s="26" t="str">
        <f>[1]BD_2!CL981</f>
        <v>2 NO</v>
      </c>
      <c r="BL971" s="23" t="s">
        <v>98</v>
      </c>
      <c r="BM971">
        <f t="shared" si="74"/>
        <v>274</v>
      </c>
      <c r="BN971" s="36">
        <f t="shared" si="75"/>
        <v>45369</v>
      </c>
      <c r="BO971" s="36">
        <f t="shared" si="76"/>
        <v>45643</v>
      </c>
      <c r="BP971" s="37" t="e">
        <f>IF(((#REF!-$BN971)/($BO971-$BN971))&gt;=100%,100%,((#REF!-$BN971)/($BO971-$BN971)))</f>
        <v>#REF!</v>
      </c>
      <c r="BQ971" s="29">
        <f t="shared" si="77"/>
        <v>72000000</v>
      </c>
      <c r="BR971" s="23" t="e">
        <f>+IF(BK971="1 SI","FINALIZADO",IF($BO971&lt;=#REF!,"FINALIZADO","EJECUCIÓN"))</f>
        <v>#REF!</v>
      </c>
      <c r="BS971" s="23">
        <v>72000000</v>
      </c>
      <c r="BT971" s="23">
        <f>+Tabla3[[#This Row],[VALOR TOTAL DE CONTRATO (ANTES DE LIQUIDACIÓN - LIBERACIÓN DE SALDOS)]]-Tabla3[[#This Row],[RECURSO TOTALES DESEMBOLSADOS]]</f>
        <v>0</v>
      </c>
      <c r="BU971" s="66"/>
      <c r="BW971" s="23" t="s">
        <v>98</v>
      </c>
      <c r="BX971" s="23" t="str">
        <f t="shared" si="78"/>
        <v>marzo</v>
      </c>
      <c r="BY971" s="23" t="s">
        <v>113</v>
      </c>
      <c r="BZ971" s="23" t="s">
        <v>113</v>
      </c>
      <c r="CA971" s="23" t="s">
        <v>113</v>
      </c>
      <c r="CB971" t="s">
        <v>117</v>
      </c>
      <c r="CC971" t="s">
        <v>118</v>
      </c>
    </row>
    <row r="972" spans="1:81" x14ac:dyDescent="0.25">
      <c r="A972" s="23">
        <v>2024</v>
      </c>
      <c r="B972" s="25">
        <v>929</v>
      </c>
      <c r="C972" s="23" t="s">
        <v>87</v>
      </c>
      <c r="D972" t="s">
        <v>88</v>
      </c>
      <c r="E972" t="s">
        <v>89</v>
      </c>
      <c r="F972" t="s">
        <v>90</v>
      </c>
      <c r="G972" t="s">
        <v>91</v>
      </c>
      <c r="H972" s="23" t="s">
        <v>92</v>
      </c>
      <c r="I972" s="23" t="s">
        <v>119</v>
      </c>
      <c r="J972" t="s">
        <v>6697</v>
      </c>
      <c r="K972" s="23" t="s">
        <v>95</v>
      </c>
      <c r="L972" s="20" t="s">
        <v>2096</v>
      </c>
      <c r="M972" s="28" t="s">
        <v>6698</v>
      </c>
      <c r="N972" s="23"/>
      <c r="O972" s="23" t="s">
        <v>98</v>
      </c>
      <c r="P972" s="20" t="s">
        <v>693</v>
      </c>
      <c r="Q972" s="20" t="s">
        <v>693</v>
      </c>
      <c r="R972" t="s">
        <v>6699</v>
      </c>
      <c r="S972" t="s">
        <v>6700</v>
      </c>
      <c r="T972" t="s">
        <v>6701</v>
      </c>
      <c r="U972" s="29">
        <v>57950000</v>
      </c>
      <c r="V972" s="29">
        <v>57950000</v>
      </c>
      <c r="W972" s="60">
        <v>6100000</v>
      </c>
      <c r="X972" s="60">
        <v>0</v>
      </c>
      <c r="Y972" s="23" t="s">
        <v>104</v>
      </c>
      <c r="Z972" t="s">
        <v>98</v>
      </c>
      <c r="AA972" t="s">
        <v>105</v>
      </c>
      <c r="AB972" s="30">
        <f>+Tabla3[[#This Row],[VALOR DEL CONTRATO
(EN NUMEROS)]]-Tabla3[[#This Row],[VALOR RECURSOS (MADS/FONAM)]]</f>
        <v>0</v>
      </c>
      <c r="AC972" s="30"/>
      <c r="AD972" s="30"/>
      <c r="AE972" s="24">
        <v>2624</v>
      </c>
      <c r="AF972" s="61">
        <v>45294</v>
      </c>
      <c r="AG972">
        <v>165324</v>
      </c>
      <c r="AH972" s="53">
        <v>45366</v>
      </c>
      <c r="AI972" s="24" t="s">
        <v>106</v>
      </c>
      <c r="AJ972" t="s">
        <v>2030</v>
      </c>
      <c r="AK972" s="33"/>
      <c r="AL972" t="s">
        <v>98</v>
      </c>
      <c r="AM972" s="53">
        <v>45364</v>
      </c>
      <c r="AN972" s="23" t="s">
        <v>108</v>
      </c>
      <c r="AO972" s="23" t="s">
        <v>108</v>
      </c>
      <c r="AP972" t="s">
        <v>109</v>
      </c>
      <c r="AQ972" t="s">
        <v>6702</v>
      </c>
      <c r="AR972" t="s">
        <v>6703</v>
      </c>
      <c r="AS972" t="s">
        <v>700</v>
      </c>
      <c r="AT972" s="23">
        <v>80111600</v>
      </c>
      <c r="AU972" t="s">
        <v>6704</v>
      </c>
      <c r="AV972" s="23" t="s">
        <v>113</v>
      </c>
      <c r="AW972" s="20" t="s">
        <v>114</v>
      </c>
      <c r="AX972" s="53">
        <v>45364</v>
      </c>
      <c r="AY972" s="23" t="s">
        <v>115</v>
      </c>
      <c r="AZ972" s="53">
        <v>45364</v>
      </c>
      <c r="BA972" s="26">
        <v>45366</v>
      </c>
      <c r="BB972" s="62">
        <v>45655</v>
      </c>
      <c r="BC972" s="35">
        <f>+Tabla3[[#This Row],[FECHA TERMINACION
(INICIAL)]]-Tabla3[[#This Row],[FECHA INICIO]]</f>
        <v>289</v>
      </c>
      <c r="BD972" s="65">
        <f>+Tabla3[[#This Row],[PLAZO DE EJECUCIÓN EN DÍAS (INICIAL)]]/30</f>
        <v>9.6333333333333329</v>
      </c>
      <c r="BE972" t="s">
        <v>6669</v>
      </c>
      <c r="BF972" s="29">
        <f>+[1]BD_2!E982</f>
        <v>0</v>
      </c>
      <c r="BG972" s="29">
        <f>[1]BD_2!BA982</f>
        <v>0</v>
      </c>
      <c r="BH972" s="23">
        <f>[1]BD_2!CF982</f>
        <v>0</v>
      </c>
      <c r="BI972" s="23">
        <f>+COUNTIF(Tabla3[[#This Row],[VALOR REDUCIDO]:[TOTAL TIEMPO PRORROGADO EN DÍAS
]],"&lt;&gt;0")</f>
        <v>0</v>
      </c>
      <c r="BJ972" s="23" t="str">
        <f>+[1]BD_2!CG982</f>
        <v>2 NO</v>
      </c>
      <c r="BK972" s="26" t="str">
        <f>[1]BD_2!CL982</f>
        <v>2 NO</v>
      </c>
      <c r="BL972" s="23" t="s">
        <v>98</v>
      </c>
      <c r="BM972">
        <f t="shared" si="74"/>
        <v>289</v>
      </c>
      <c r="BN972" s="36">
        <f t="shared" si="75"/>
        <v>45366</v>
      </c>
      <c r="BO972" s="36">
        <f t="shared" si="76"/>
        <v>45655</v>
      </c>
      <c r="BP972" s="37" t="e">
        <f>IF(((#REF!-$BN972)/($BO972-$BN972))&gt;=100%,100%,((#REF!-$BN972)/($BO972-$BN972)))</f>
        <v>#REF!</v>
      </c>
      <c r="BQ972" s="29">
        <f t="shared" si="77"/>
        <v>57950000</v>
      </c>
      <c r="BR972" s="23" t="e">
        <f>+IF(BK972="1 SI","FINALIZADO",IF($BO972&lt;=#REF!,"FINALIZADO","EJECUCIÓN"))</f>
        <v>#REF!</v>
      </c>
      <c r="BS972" s="23">
        <v>57950000</v>
      </c>
      <c r="BT972" s="23">
        <f>+Tabla3[[#This Row],[VALOR TOTAL DE CONTRATO (ANTES DE LIQUIDACIÓN - LIBERACIÓN DE SALDOS)]]-Tabla3[[#This Row],[RECURSO TOTALES DESEMBOLSADOS]]</f>
        <v>0</v>
      </c>
      <c r="BU972" s="66"/>
      <c r="BW972" s="23" t="s">
        <v>98</v>
      </c>
      <c r="BX972" s="23" t="str">
        <f t="shared" si="78"/>
        <v>marzo</v>
      </c>
      <c r="BY972" s="23" t="s">
        <v>113</v>
      </c>
      <c r="BZ972" s="23" t="s">
        <v>113</v>
      </c>
      <c r="CA972" s="23" t="s">
        <v>113</v>
      </c>
      <c r="CB972" t="s">
        <v>117</v>
      </c>
      <c r="CC972" t="s">
        <v>118</v>
      </c>
    </row>
    <row r="973" spans="1:81" x14ac:dyDescent="0.25">
      <c r="A973" s="23">
        <v>2024</v>
      </c>
      <c r="B973" s="25">
        <v>930</v>
      </c>
      <c r="C973" s="23" t="s">
        <v>87</v>
      </c>
      <c r="D973" t="s">
        <v>88</v>
      </c>
      <c r="E973" t="s">
        <v>89</v>
      </c>
      <c r="F973" t="s">
        <v>90</v>
      </c>
      <c r="G973" t="s">
        <v>91</v>
      </c>
      <c r="H973" s="23" t="s">
        <v>92</v>
      </c>
      <c r="I973" s="23" t="s">
        <v>119</v>
      </c>
      <c r="J973" t="s">
        <v>6705</v>
      </c>
      <c r="K973" s="23" t="s">
        <v>95</v>
      </c>
      <c r="L973" s="20" t="s">
        <v>2497</v>
      </c>
      <c r="M973" s="28" t="s">
        <v>6706</v>
      </c>
      <c r="N973" s="23"/>
      <c r="O973" s="23" t="s">
        <v>98</v>
      </c>
      <c r="P973" s="20" t="s">
        <v>1552</v>
      </c>
      <c r="Q973" s="20" t="s">
        <v>1552</v>
      </c>
      <c r="R973" t="s">
        <v>6707</v>
      </c>
      <c r="S973" t="s">
        <v>6708</v>
      </c>
      <c r="T973" t="s">
        <v>6709</v>
      </c>
      <c r="U973" s="29">
        <v>44000000</v>
      </c>
      <c r="V973" s="29">
        <v>44000000</v>
      </c>
      <c r="W973" s="60">
        <v>5500000</v>
      </c>
      <c r="X973" s="60">
        <v>0</v>
      </c>
      <c r="Y973" s="23" t="s">
        <v>104</v>
      </c>
      <c r="Z973" t="s">
        <v>98</v>
      </c>
      <c r="AA973" t="s">
        <v>105</v>
      </c>
      <c r="AB973" s="30">
        <f>+Tabla3[[#This Row],[VALOR DEL CONTRATO
(EN NUMEROS)]]-Tabla3[[#This Row],[VALOR RECURSOS (MADS/FONAM)]]</f>
        <v>0</v>
      </c>
      <c r="AC973" s="30"/>
      <c r="AD973" s="30"/>
      <c r="AE973" s="24">
        <v>7724</v>
      </c>
      <c r="AF973" s="61">
        <v>45295</v>
      </c>
      <c r="AG973">
        <v>198424</v>
      </c>
      <c r="AH973" s="53">
        <v>45387</v>
      </c>
      <c r="AI973" s="24" t="s">
        <v>106</v>
      </c>
      <c r="AJ973" t="s">
        <v>1556</v>
      </c>
      <c r="AK973" s="33"/>
      <c r="AL973" t="s">
        <v>98</v>
      </c>
      <c r="AM973" s="53">
        <v>45378</v>
      </c>
      <c r="AN973" s="23" t="s">
        <v>108</v>
      </c>
      <c r="AO973" s="23" t="s">
        <v>108</v>
      </c>
      <c r="AP973" t="s">
        <v>109</v>
      </c>
      <c r="AQ973" t="s">
        <v>5047</v>
      </c>
      <c r="AR973" t="s">
        <v>5048</v>
      </c>
      <c r="AS973" t="s">
        <v>1552</v>
      </c>
      <c r="AT973" s="23">
        <v>80111600</v>
      </c>
      <c r="AU973" t="s">
        <v>6710</v>
      </c>
      <c r="AV973" s="23" t="s">
        <v>113</v>
      </c>
      <c r="AW973" s="20" t="s">
        <v>114</v>
      </c>
      <c r="AX973" s="53">
        <v>45383</v>
      </c>
      <c r="AY973" s="23" t="s">
        <v>144</v>
      </c>
      <c r="AZ973" s="53">
        <v>45383</v>
      </c>
      <c r="BA973" s="26">
        <v>45387</v>
      </c>
      <c r="BB973" s="62">
        <v>45630</v>
      </c>
      <c r="BC973" s="35">
        <f>+Tabla3[[#This Row],[FECHA TERMINACION
(INICIAL)]]-Tabla3[[#This Row],[FECHA INICIO]]</f>
        <v>243</v>
      </c>
      <c r="BD973" s="65">
        <f>+Tabla3[[#This Row],[PLAZO DE EJECUCIÓN EN DÍAS (INICIAL)]]/30</f>
        <v>8.1</v>
      </c>
      <c r="BE973" t="s">
        <v>6711</v>
      </c>
      <c r="BF973" s="29">
        <f>+[1]BD_2!E983</f>
        <v>0</v>
      </c>
      <c r="BG973" s="29">
        <f>[1]BD_2!BA983</f>
        <v>0</v>
      </c>
      <c r="BH973" s="23">
        <f>[1]BD_2!CF983</f>
        <v>0</v>
      </c>
      <c r="BI973" s="23">
        <f>+COUNTIF(Tabla3[[#This Row],[VALOR REDUCIDO]:[TOTAL TIEMPO PRORROGADO EN DÍAS
]],"&lt;&gt;0")</f>
        <v>0</v>
      </c>
      <c r="BJ973" s="23" t="str">
        <f>+[1]BD_2!CG983</f>
        <v>2 NO</v>
      </c>
      <c r="BK973" s="26" t="str">
        <f>[1]BD_2!CL983</f>
        <v>2 NO</v>
      </c>
      <c r="BL973" s="23" t="s">
        <v>98</v>
      </c>
      <c r="BM973">
        <f t="shared" si="74"/>
        <v>243</v>
      </c>
      <c r="BN973" s="36">
        <f t="shared" si="75"/>
        <v>45387</v>
      </c>
      <c r="BO973" s="36">
        <f t="shared" si="76"/>
        <v>45630</v>
      </c>
      <c r="BP973" s="37" t="e">
        <f>IF(((#REF!-$BN973)/($BO973-$BN973))&gt;=100%,100%,((#REF!-$BN973)/($BO973-$BN973)))</f>
        <v>#REF!</v>
      </c>
      <c r="BQ973" s="29">
        <f t="shared" si="77"/>
        <v>44000000</v>
      </c>
      <c r="BR973" s="23" t="e">
        <f>+IF(BK973="1 SI","FINALIZADO",IF($BO973&lt;=#REF!,"FINALIZADO","EJECUCIÓN"))</f>
        <v>#REF!</v>
      </c>
      <c r="BS973" s="23">
        <v>43266667</v>
      </c>
      <c r="BT973" s="23">
        <f>+Tabla3[[#This Row],[VALOR TOTAL DE CONTRATO (ANTES DE LIQUIDACIÓN - LIBERACIÓN DE SALDOS)]]-Tabla3[[#This Row],[RECURSO TOTALES DESEMBOLSADOS]]</f>
        <v>733333</v>
      </c>
      <c r="BU973" s="66"/>
      <c r="BW973" s="23" t="s">
        <v>98</v>
      </c>
      <c r="BX973" s="23" t="str">
        <f t="shared" si="78"/>
        <v>marzo</v>
      </c>
      <c r="BY973" s="23" t="s">
        <v>113</v>
      </c>
      <c r="BZ973" s="23" t="s">
        <v>113</v>
      </c>
      <c r="CA973" s="23" t="s">
        <v>113</v>
      </c>
      <c r="CB973" t="s">
        <v>117</v>
      </c>
      <c r="CC973" t="s">
        <v>118</v>
      </c>
    </row>
    <row r="974" spans="1:81" x14ac:dyDescent="0.25">
      <c r="A974" s="23">
        <v>2024</v>
      </c>
      <c r="B974" s="25">
        <v>931</v>
      </c>
      <c r="C974" s="23" t="s">
        <v>87</v>
      </c>
      <c r="D974" t="s">
        <v>88</v>
      </c>
      <c r="E974" t="s">
        <v>89</v>
      </c>
      <c r="F974" t="s">
        <v>90</v>
      </c>
      <c r="G974" t="s">
        <v>91</v>
      </c>
      <c r="H974" s="23" t="s">
        <v>92</v>
      </c>
      <c r="I974" s="23" t="s">
        <v>119</v>
      </c>
      <c r="J974" t="s">
        <v>6712</v>
      </c>
      <c r="K974" s="23" t="s">
        <v>95</v>
      </c>
      <c r="L974" s="20" t="s">
        <v>3581</v>
      </c>
      <c r="M974" s="28" t="s">
        <v>6713</v>
      </c>
      <c r="N974" s="23"/>
      <c r="O974" s="23" t="s">
        <v>98</v>
      </c>
      <c r="P974" s="20" t="s">
        <v>693</v>
      </c>
      <c r="Q974" s="20" t="s">
        <v>693</v>
      </c>
      <c r="R974" t="s">
        <v>6714</v>
      </c>
      <c r="S974" t="s">
        <v>6715</v>
      </c>
      <c r="T974" t="s">
        <v>3374</v>
      </c>
      <c r="U974" s="29">
        <v>74666667</v>
      </c>
      <c r="V974" s="29">
        <v>74666667</v>
      </c>
      <c r="W974" s="60">
        <v>8000000</v>
      </c>
      <c r="X974" s="60">
        <v>0</v>
      </c>
      <c r="Y974" s="23" t="s">
        <v>104</v>
      </c>
      <c r="Z974" t="s">
        <v>98</v>
      </c>
      <c r="AA974" t="s">
        <v>105</v>
      </c>
      <c r="AB974" s="30">
        <f>+Tabla3[[#This Row],[VALOR DEL CONTRATO
(EN NUMEROS)]]-Tabla3[[#This Row],[VALOR RECURSOS (MADS/FONAM)]]</f>
        <v>0</v>
      </c>
      <c r="AC974" s="30"/>
      <c r="AD974" s="30"/>
      <c r="AE974" s="24">
        <v>3524</v>
      </c>
      <c r="AF974" s="61">
        <v>45294</v>
      </c>
      <c r="AG974">
        <v>166924</v>
      </c>
      <c r="AH974" s="53">
        <v>45366</v>
      </c>
      <c r="AI974" s="24" t="s">
        <v>106</v>
      </c>
      <c r="AJ974" t="s">
        <v>697</v>
      </c>
      <c r="AK974" s="33"/>
      <c r="AL974" t="s">
        <v>98</v>
      </c>
      <c r="AM974" s="53">
        <v>45365</v>
      </c>
      <c r="AN974" s="23" t="s">
        <v>108</v>
      </c>
      <c r="AO974" s="23" t="s">
        <v>108</v>
      </c>
      <c r="AP974" t="s">
        <v>109</v>
      </c>
      <c r="AQ974" t="s">
        <v>4981</v>
      </c>
      <c r="AR974" t="s">
        <v>4982</v>
      </c>
      <c r="AS974" t="s">
        <v>4983</v>
      </c>
      <c r="AT974" s="23">
        <v>80111600</v>
      </c>
      <c r="AU974" t="s">
        <v>6716</v>
      </c>
      <c r="AV974" s="23" t="s">
        <v>113</v>
      </c>
      <c r="AW974" s="20" t="s">
        <v>114</v>
      </c>
      <c r="AX974" s="53">
        <v>45365</v>
      </c>
      <c r="AY974" s="23" t="s">
        <v>115</v>
      </c>
      <c r="AZ974" s="53">
        <v>45365</v>
      </c>
      <c r="BA974" s="26">
        <v>45366</v>
      </c>
      <c r="BB974" s="62">
        <v>45650</v>
      </c>
      <c r="BC974" s="35">
        <f>+Tabla3[[#This Row],[FECHA TERMINACION
(INICIAL)]]-Tabla3[[#This Row],[FECHA INICIO]]</f>
        <v>284</v>
      </c>
      <c r="BD974" s="65">
        <f>+Tabla3[[#This Row],[PLAZO DE EJECUCIÓN EN DÍAS (INICIAL)]]/30</f>
        <v>9.4666666666666668</v>
      </c>
      <c r="BE974" t="s">
        <v>6717</v>
      </c>
      <c r="BF974" s="29">
        <f>+[1]BD_2!E984</f>
        <v>0</v>
      </c>
      <c r="BG974" s="29">
        <f>[1]BD_2!BA984</f>
        <v>0</v>
      </c>
      <c r="BH974" s="23">
        <f>[1]BD_2!CF984</f>
        <v>0</v>
      </c>
      <c r="BI974" s="23">
        <f>+COUNTIF(Tabla3[[#This Row],[VALOR REDUCIDO]:[TOTAL TIEMPO PRORROGADO EN DÍAS
]],"&lt;&gt;0")</f>
        <v>0</v>
      </c>
      <c r="BJ974" s="23" t="str">
        <f>+[1]BD_2!CG984</f>
        <v>2 NO</v>
      </c>
      <c r="BK974" s="26" t="str">
        <f>[1]BD_2!CL984</f>
        <v>2 NO</v>
      </c>
      <c r="BL974" s="23" t="s">
        <v>98</v>
      </c>
      <c r="BM974">
        <f t="shared" si="74"/>
        <v>284</v>
      </c>
      <c r="BN974" s="36">
        <f t="shared" si="75"/>
        <v>45366</v>
      </c>
      <c r="BO974" s="36">
        <f t="shared" si="76"/>
        <v>45650</v>
      </c>
      <c r="BP974" s="37" t="e">
        <f>IF(((#REF!-$BN974)/($BO974-$BN974))&gt;=100%,100%,((#REF!-$BN974)/($BO974-$BN974)))</f>
        <v>#REF!</v>
      </c>
      <c r="BQ974" s="29">
        <f t="shared" si="77"/>
        <v>74666667</v>
      </c>
      <c r="BR974" s="23" t="e">
        <f>+IF(BK974="1 SI","FINALIZADO",IF($BO974&lt;=#REF!,"FINALIZADO","EJECUCIÓN"))</f>
        <v>#REF!</v>
      </c>
      <c r="BS974" s="23">
        <v>74666667</v>
      </c>
      <c r="BT974" s="23">
        <f>+Tabla3[[#This Row],[VALOR TOTAL DE CONTRATO (ANTES DE LIQUIDACIÓN - LIBERACIÓN DE SALDOS)]]-Tabla3[[#This Row],[RECURSO TOTALES DESEMBOLSADOS]]</f>
        <v>0</v>
      </c>
      <c r="BU974" s="66"/>
      <c r="BW974" s="23" t="s">
        <v>98</v>
      </c>
      <c r="BX974" s="23" t="str">
        <f t="shared" si="78"/>
        <v>marzo</v>
      </c>
      <c r="BY974" s="23" t="s">
        <v>113</v>
      </c>
      <c r="BZ974" s="23" t="s">
        <v>113</v>
      </c>
      <c r="CA974" s="23" t="s">
        <v>113</v>
      </c>
      <c r="CB974" t="s">
        <v>117</v>
      </c>
      <c r="CC974" t="s">
        <v>118</v>
      </c>
    </row>
    <row r="975" spans="1:81" x14ac:dyDescent="0.25">
      <c r="A975" s="23">
        <v>2024</v>
      </c>
      <c r="B975" s="25">
        <v>932</v>
      </c>
      <c r="C975" s="23" t="s">
        <v>87</v>
      </c>
      <c r="D975" t="s">
        <v>88</v>
      </c>
      <c r="E975" t="s">
        <v>89</v>
      </c>
      <c r="F975" t="s">
        <v>90</v>
      </c>
      <c r="G975" t="s">
        <v>91</v>
      </c>
      <c r="H975" s="23" t="s">
        <v>92</v>
      </c>
      <c r="I975" s="23" t="s">
        <v>119</v>
      </c>
      <c r="J975" t="s">
        <v>6718</v>
      </c>
      <c r="K975" s="23" t="s">
        <v>95</v>
      </c>
      <c r="L975" s="20" t="s">
        <v>3162</v>
      </c>
      <c r="M975" s="28" t="s">
        <v>6719</v>
      </c>
      <c r="N975" s="23"/>
      <c r="O975" s="23" t="s">
        <v>98</v>
      </c>
      <c r="P975" s="20" t="s">
        <v>693</v>
      </c>
      <c r="Q975" s="20" t="s">
        <v>693</v>
      </c>
      <c r="R975" t="s">
        <v>6720</v>
      </c>
      <c r="S975" t="s">
        <v>6721</v>
      </c>
      <c r="T975" t="s">
        <v>6722</v>
      </c>
      <c r="U975" s="29">
        <v>66150000</v>
      </c>
      <c r="V975" s="29">
        <v>66150000</v>
      </c>
      <c r="W975" s="60">
        <v>7350000</v>
      </c>
      <c r="X975" s="60">
        <v>0</v>
      </c>
      <c r="Y975" s="23" t="s">
        <v>104</v>
      </c>
      <c r="Z975" t="s">
        <v>98</v>
      </c>
      <c r="AA975" t="s">
        <v>105</v>
      </c>
      <c r="AB975" s="30">
        <f>+Tabla3[[#This Row],[VALOR DEL CONTRATO
(EN NUMEROS)]]-Tabla3[[#This Row],[VALOR RECURSOS (MADS/FONAM)]]</f>
        <v>0</v>
      </c>
      <c r="AC975" s="30"/>
      <c r="AD975" s="30"/>
      <c r="AE975" s="24">
        <v>1924</v>
      </c>
      <c r="AF975" s="61">
        <v>45294</v>
      </c>
      <c r="AG975">
        <v>165924</v>
      </c>
      <c r="AH975" s="53">
        <v>45366</v>
      </c>
      <c r="AI975" s="24" t="s">
        <v>106</v>
      </c>
      <c r="AJ975" t="s">
        <v>1372</v>
      </c>
      <c r="AK975" s="33"/>
      <c r="AL975" t="s">
        <v>98</v>
      </c>
      <c r="AM975" s="53">
        <v>45364</v>
      </c>
      <c r="AN975" s="23" t="s">
        <v>108</v>
      </c>
      <c r="AO975" s="23" t="s">
        <v>108</v>
      </c>
      <c r="AP975" t="s">
        <v>109</v>
      </c>
      <c r="AQ975" t="s">
        <v>2991</v>
      </c>
      <c r="AR975" t="s">
        <v>2992</v>
      </c>
      <c r="AS975" t="s">
        <v>700</v>
      </c>
      <c r="AT975" s="23">
        <v>80111600</v>
      </c>
      <c r="AU975" t="s">
        <v>6723</v>
      </c>
      <c r="AV975" s="23" t="s">
        <v>113</v>
      </c>
      <c r="AW975" s="20" t="s">
        <v>114</v>
      </c>
      <c r="AX975" s="53">
        <v>45365</v>
      </c>
      <c r="AY975" s="23" t="s">
        <v>115</v>
      </c>
      <c r="AZ975" s="53">
        <v>45365</v>
      </c>
      <c r="BA975" s="26">
        <v>45366</v>
      </c>
      <c r="BB975" s="62">
        <v>45640</v>
      </c>
      <c r="BC975" s="35">
        <f>+Tabla3[[#This Row],[FECHA TERMINACION
(INICIAL)]]-Tabla3[[#This Row],[FECHA INICIO]]</f>
        <v>274</v>
      </c>
      <c r="BD975" s="65">
        <f>+Tabla3[[#This Row],[PLAZO DE EJECUCIÓN EN DÍAS (INICIAL)]]/30</f>
        <v>9.1333333333333329</v>
      </c>
      <c r="BE975" t="s">
        <v>6433</v>
      </c>
      <c r="BF975" s="29">
        <f>+[1]BD_2!E985</f>
        <v>0</v>
      </c>
      <c r="BG975" s="29">
        <f>[1]BD_2!BA985</f>
        <v>3920000</v>
      </c>
      <c r="BH975" s="23">
        <f>[1]BD_2!CF985</f>
        <v>16</v>
      </c>
      <c r="BI975" s="23">
        <f>+COUNTIF(Tabla3[[#This Row],[VALOR REDUCIDO]:[TOTAL TIEMPO PRORROGADO EN DÍAS
]],"&lt;&gt;0")</f>
        <v>2</v>
      </c>
      <c r="BJ975" s="23" t="str">
        <f>+[1]BD_2!CG985</f>
        <v>2 NO</v>
      </c>
      <c r="BK975" s="26" t="str">
        <f>[1]BD_2!CL985</f>
        <v>2 NO</v>
      </c>
      <c r="BL975" s="23" t="s">
        <v>98</v>
      </c>
      <c r="BM975">
        <f t="shared" ref="BM975:BM1038" si="79">$BO975-$BN975</f>
        <v>290</v>
      </c>
      <c r="BN975" s="36">
        <f t="shared" ref="BN975:BN1038" si="80">$BA975</f>
        <v>45366</v>
      </c>
      <c r="BO975" s="36">
        <f t="shared" ref="BO975:BO1038" si="81">$BB975+$BH975</f>
        <v>45656</v>
      </c>
      <c r="BP975" s="37" t="e">
        <f>IF(((#REF!-$BN975)/($BO975-$BN975))&gt;=100%,100%,((#REF!-$BN975)/($BO975-$BN975)))</f>
        <v>#REF!</v>
      </c>
      <c r="BQ975" s="29">
        <f t="shared" si="77"/>
        <v>70070000</v>
      </c>
      <c r="BR975" s="23" t="e">
        <f>+IF(BK975="1 SI","FINALIZADO",IF($BO975&lt;=#REF!,"FINALIZADO","EJECUCIÓN"))</f>
        <v>#REF!</v>
      </c>
      <c r="BS975" s="23">
        <v>70070000</v>
      </c>
      <c r="BT975" s="23">
        <f>+Tabla3[[#This Row],[VALOR TOTAL DE CONTRATO (ANTES DE LIQUIDACIÓN - LIBERACIÓN DE SALDOS)]]-Tabla3[[#This Row],[RECURSO TOTALES DESEMBOLSADOS]]</f>
        <v>0</v>
      </c>
      <c r="BU975" s="66"/>
      <c r="BW975" s="23" t="s">
        <v>98</v>
      </c>
      <c r="BX975" s="23" t="str">
        <f t="shared" si="78"/>
        <v>marzo</v>
      </c>
      <c r="BY975" s="23" t="s">
        <v>113</v>
      </c>
      <c r="BZ975" s="23" t="s">
        <v>113</v>
      </c>
      <c r="CA975" s="23" t="s">
        <v>113</v>
      </c>
      <c r="CB975" t="s">
        <v>117</v>
      </c>
      <c r="CC975" t="s">
        <v>118</v>
      </c>
    </row>
    <row r="976" spans="1:81" x14ac:dyDescent="0.25">
      <c r="A976" s="23">
        <v>2024</v>
      </c>
      <c r="B976" s="25">
        <v>933</v>
      </c>
      <c r="C976" s="23" t="s">
        <v>87</v>
      </c>
      <c r="D976" t="s">
        <v>88</v>
      </c>
      <c r="E976" t="s">
        <v>89</v>
      </c>
      <c r="F976" t="s">
        <v>90</v>
      </c>
      <c r="G976" t="s">
        <v>91</v>
      </c>
      <c r="H976" s="23" t="s">
        <v>92</v>
      </c>
      <c r="I976" s="23" t="s">
        <v>119</v>
      </c>
      <c r="J976" t="s">
        <v>6724</v>
      </c>
      <c r="K976" s="23" t="s">
        <v>95</v>
      </c>
      <c r="L976" s="20" t="s">
        <v>420</v>
      </c>
      <c r="M976" s="28" t="s">
        <v>6725</v>
      </c>
      <c r="N976" s="23"/>
      <c r="O976" s="23" t="s">
        <v>98</v>
      </c>
      <c r="P976" s="20" t="s">
        <v>1552</v>
      </c>
      <c r="Q976" s="20" t="s">
        <v>1552</v>
      </c>
      <c r="R976" t="s">
        <v>6726</v>
      </c>
      <c r="S976" t="s">
        <v>6727</v>
      </c>
      <c r="T976" t="s">
        <v>6728</v>
      </c>
      <c r="U976" s="29">
        <v>48750000</v>
      </c>
      <c r="V976" s="29">
        <v>48750000</v>
      </c>
      <c r="W976" s="60">
        <v>6500000</v>
      </c>
      <c r="X976" s="60">
        <v>0</v>
      </c>
      <c r="Y976" s="23" t="s">
        <v>104</v>
      </c>
      <c r="Z976" t="s">
        <v>98</v>
      </c>
      <c r="AA976" t="s">
        <v>105</v>
      </c>
      <c r="AB976" s="30">
        <f>+Tabla3[[#This Row],[VALOR DEL CONTRATO
(EN NUMEROS)]]-Tabla3[[#This Row],[VALOR RECURSOS (MADS/FONAM)]]</f>
        <v>0</v>
      </c>
      <c r="AC976" s="30"/>
      <c r="AD976" s="30"/>
      <c r="AE976" s="24">
        <v>7724</v>
      </c>
      <c r="AF976" s="61">
        <v>45295</v>
      </c>
      <c r="AG976">
        <v>180124</v>
      </c>
      <c r="AH976" s="53">
        <v>45372</v>
      </c>
      <c r="AI976" s="24" t="s">
        <v>106</v>
      </c>
      <c r="AK976" s="33"/>
      <c r="AL976" t="s">
        <v>98</v>
      </c>
      <c r="AM976" s="53">
        <v>45364</v>
      </c>
      <c r="AN976" s="23" t="s">
        <v>108</v>
      </c>
      <c r="AO976" s="23" t="s">
        <v>108</v>
      </c>
      <c r="AP976" t="s">
        <v>109</v>
      </c>
      <c r="AQ976" t="s">
        <v>6269</v>
      </c>
      <c r="AR976" t="s">
        <v>6270</v>
      </c>
      <c r="AS976" t="s">
        <v>1552</v>
      </c>
      <c r="AT976" s="23">
        <v>80111600</v>
      </c>
      <c r="AU976" t="s">
        <v>6729</v>
      </c>
      <c r="AV976" s="23" t="s">
        <v>113</v>
      </c>
      <c r="AW976" s="20" t="s">
        <v>114</v>
      </c>
      <c r="AX976" s="53">
        <v>45366</v>
      </c>
      <c r="AY976" s="23" t="s">
        <v>144</v>
      </c>
      <c r="AZ976" s="53">
        <v>45366</v>
      </c>
      <c r="BA976" s="26">
        <v>45372</v>
      </c>
      <c r="BB976" s="62">
        <v>45601</v>
      </c>
      <c r="BC976" s="35">
        <f>+Tabla3[[#This Row],[FECHA TERMINACION
(INICIAL)]]-Tabla3[[#This Row],[FECHA INICIO]]</f>
        <v>229</v>
      </c>
      <c r="BD976" s="65">
        <f>+Tabla3[[#This Row],[PLAZO DE EJECUCIÓN EN DÍAS (INICIAL)]]/30</f>
        <v>7.6333333333333337</v>
      </c>
      <c r="BE976" t="s">
        <v>6730</v>
      </c>
      <c r="BF976" s="29">
        <f>+[1]BD_2!E986</f>
        <v>0</v>
      </c>
      <c r="BG976" s="29">
        <f>[1]BD_2!BA986</f>
        <v>9750000</v>
      </c>
      <c r="BH976" s="23">
        <f>[1]BD_2!CF986</f>
        <v>45</v>
      </c>
      <c r="BI976" s="23">
        <f>+COUNTIF(Tabla3[[#This Row],[VALOR REDUCIDO]:[TOTAL TIEMPO PRORROGADO EN DÍAS
]],"&lt;&gt;0")</f>
        <v>2</v>
      </c>
      <c r="BJ976" s="23" t="str">
        <f>+[1]BD_2!CG986</f>
        <v>2 NO</v>
      </c>
      <c r="BK976" s="26" t="str">
        <f>[1]BD_2!CL986</f>
        <v>2 NO</v>
      </c>
      <c r="BL976" s="23" t="s">
        <v>98</v>
      </c>
      <c r="BM976">
        <f t="shared" si="79"/>
        <v>274</v>
      </c>
      <c r="BN976" s="36">
        <f t="shared" si="80"/>
        <v>45372</v>
      </c>
      <c r="BO976" s="36">
        <f t="shared" si="81"/>
        <v>45646</v>
      </c>
      <c r="BP976" s="37" t="e">
        <f>IF(((#REF!-$BN976)/($BO976-$BN976))&gt;=100%,100%,((#REF!-$BN976)/($BO976-$BN976)))</f>
        <v>#REF!</v>
      </c>
      <c r="BQ976" s="29">
        <f t="shared" si="77"/>
        <v>58500000</v>
      </c>
      <c r="BR976" s="23" t="e">
        <f>+IF(BK976="1 SI","FINALIZADO",IF($BO976&lt;=#REF!,"FINALIZADO","EJECUCIÓN"))</f>
        <v>#REF!</v>
      </c>
      <c r="BS976" s="23">
        <v>58500000</v>
      </c>
      <c r="BT976" s="23">
        <f>+Tabla3[[#This Row],[VALOR TOTAL DE CONTRATO (ANTES DE LIQUIDACIÓN - LIBERACIÓN DE SALDOS)]]-Tabla3[[#This Row],[RECURSO TOTALES DESEMBOLSADOS]]</f>
        <v>0</v>
      </c>
      <c r="BU976" s="66"/>
      <c r="BW976" s="23" t="s">
        <v>98</v>
      </c>
      <c r="BX976" s="23" t="str">
        <f t="shared" si="78"/>
        <v>marzo</v>
      </c>
      <c r="BY976" s="23" t="s">
        <v>113</v>
      </c>
      <c r="BZ976" s="23" t="s">
        <v>113</v>
      </c>
      <c r="CA976" s="23" t="s">
        <v>113</v>
      </c>
      <c r="CB976" t="s">
        <v>117</v>
      </c>
      <c r="CC976" t="s">
        <v>118</v>
      </c>
    </row>
    <row r="977" spans="1:81" x14ac:dyDescent="0.25">
      <c r="A977" s="23">
        <v>2024</v>
      </c>
      <c r="B977" s="25">
        <v>934</v>
      </c>
      <c r="C977" s="23" t="s">
        <v>87</v>
      </c>
      <c r="D977" t="s">
        <v>88</v>
      </c>
      <c r="E977" t="s">
        <v>89</v>
      </c>
      <c r="F977" t="s">
        <v>90</v>
      </c>
      <c r="G977" t="s">
        <v>91</v>
      </c>
      <c r="H977" s="23" t="s">
        <v>92</v>
      </c>
      <c r="I977" s="23" t="s">
        <v>119</v>
      </c>
      <c r="J977" t="s">
        <v>6731</v>
      </c>
      <c r="K977" s="23" t="s">
        <v>95</v>
      </c>
      <c r="L977" s="20" t="s">
        <v>1671</v>
      </c>
      <c r="M977" s="28" t="s">
        <v>6732</v>
      </c>
      <c r="N977" s="23"/>
      <c r="O977" s="23" t="s">
        <v>98</v>
      </c>
      <c r="P977" s="20" t="s">
        <v>693</v>
      </c>
      <c r="Q977" s="20" t="s">
        <v>693</v>
      </c>
      <c r="R977" t="s">
        <v>6733</v>
      </c>
      <c r="S977" t="s">
        <v>6734</v>
      </c>
      <c r="T977" t="s">
        <v>6735</v>
      </c>
      <c r="U977" s="29">
        <v>61750000</v>
      </c>
      <c r="V977" s="29">
        <v>61750000</v>
      </c>
      <c r="W977" s="60">
        <v>6500000</v>
      </c>
      <c r="X977" s="60">
        <v>0</v>
      </c>
      <c r="Y977" s="23" t="s">
        <v>104</v>
      </c>
      <c r="Z977" t="s">
        <v>98</v>
      </c>
      <c r="AA977" t="s">
        <v>105</v>
      </c>
      <c r="AB977" s="30">
        <f>+Tabla3[[#This Row],[VALOR DEL CONTRATO
(EN NUMEROS)]]-Tabla3[[#This Row],[VALOR RECURSOS (MADS/FONAM)]]</f>
        <v>0</v>
      </c>
      <c r="AC977" s="30"/>
      <c r="AD977" s="30"/>
      <c r="AE977" s="24">
        <v>3524</v>
      </c>
      <c r="AF977" s="61">
        <v>45294</v>
      </c>
      <c r="AG977">
        <v>169324</v>
      </c>
      <c r="AH977" s="53">
        <v>45366</v>
      </c>
      <c r="AI977" s="24" t="s">
        <v>106</v>
      </c>
      <c r="AJ977" t="s">
        <v>697</v>
      </c>
      <c r="AK977" s="33"/>
      <c r="AL977" t="s">
        <v>98</v>
      </c>
      <c r="AM977" s="53">
        <v>45365</v>
      </c>
      <c r="AN977" s="23" t="s">
        <v>108</v>
      </c>
      <c r="AO977" s="23" t="s">
        <v>108</v>
      </c>
      <c r="AP977" t="s">
        <v>109</v>
      </c>
      <c r="AQ977" t="s">
        <v>698</v>
      </c>
      <c r="AR977" t="s">
        <v>699</v>
      </c>
      <c r="AS977" t="s">
        <v>700</v>
      </c>
      <c r="AT977" s="23">
        <v>80111600</v>
      </c>
      <c r="AU977" t="s">
        <v>6736</v>
      </c>
      <c r="AV977" s="23" t="s">
        <v>113</v>
      </c>
      <c r="AW977" s="20" t="s">
        <v>114</v>
      </c>
      <c r="AX977" s="53">
        <v>45366</v>
      </c>
      <c r="AY977" s="23" t="s">
        <v>144</v>
      </c>
      <c r="AZ977" s="53">
        <v>45366</v>
      </c>
      <c r="BA977" s="26">
        <v>45366</v>
      </c>
      <c r="BB977" s="62">
        <v>45655</v>
      </c>
      <c r="BC977" s="35">
        <f>+Tabla3[[#This Row],[FECHA TERMINACION
(INICIAL)]]-Tabla3[[#This Row],[FECHA INICIO]]</f>
        <v>289</v>
      </c>
      <c r="BD977" s="65">
        <f>+Tabla3[[#This Row],[PLAZO DE EJECUCIÓN EN DÍAS (INICIAL)]]/30</f>
        <v>9.6333333333333329</v>
      </c>
      <c r="BE977" t="s">
        <v>6548</v>
      </c>
      <c r="BF977" s="29">
        <f>+[1]BD_2!E987</f>
        <v>0</v>
      </c>
      <c r="BG977" s="29">
        <f>[1]BD_2!BA987</f>
        <v>0</v>
      </c>
      <c r="BH977" s="23">
        <f>[1]BD_2!CF987</f>
        <v>0</v>
      </c>
      <c r="BI977" s="23">
        <f>+COUNTIF(Tabla3[[#This Row],[VALOR REDUCIDO]:[TOTAL TIEMPO PRORROGADO EN DÍAS
]],"&lt;&gt;0")</f>
        <v>0</v>
      </c>
      <c r="BJ977" s="23" t="str">
        <f>+[1]BD_2!CG987</f>
        <v>2 NO</v>
      </c>
      <c r="BK977" s="26" t="str">
        <f>[1]BD_2!CL987</f>
        <v>2 NO</v>
      </c>
      <c r="BL977" s="23" t="s">
        <v>98</v>
      </c>
      <c r="BM977">
        <f t="shared" si="79"/>
        <v>289</v>
      </c>
      <c r="BN977" s="36">
        <f t="shared" si="80"/>
        <v>45366</v>
      </c>
      <c r="BO977" s="36">
        <f t="shared" si="81"/>
        <v>45655</v>
      </c>
      <c r="BP977" s="37" t="e">
        <f>IF(((#REF!-$BN977)/($BO977-$BN977))&gt;=100%,100%,((#REF!-$BN977)/($BO977-$BN977)))</f>
        <v>#REF!</v>
      </c>
      <c r="BQ977" s="29">
        <f t="shared" si="77"/>
        <v>61750000</v>
      </c>
      <c r="BR977" s="23" t="e">
        <f>+IF(BK977="1 SI","FINALIZADO",IF($BO977&lt;=#REF!,"FINALIZADO","EJECUCIÓN"))</f>
        <v>#REF!</v>
      </c>
      <c r="BS977" s="23">
        <v>61750000</v>
      </c>
      <c r="BT977" s="23">
        <f>+Tabla3[[#This Row],[VALOR TOTAL DE CONTRATO (ANTES DE LIQUIDACIÓN - LIBERACIÓN DE SALDOS)]]-Tabla3[[#This Row],[RECURSO TOTALES DESEMBOLSADOS]]</f>
        <v>0</v>
      </c>
      <c r="BU977" s="66"/>
      <c r="BW977" s="23" t="s">
        <v>98</v>
      </c>
      <c r="BX977" s="23" t="str">
        <f t="shared" si="78"/>
        <v>marzo</v>
      </c>
      <c r="BY977" s="23" t="s">
        <v>113</v>
      </c>
      <c r="BZ977" s="23" t="s">
        <v>113</v>
      </c>
      <c r="CA977" s="23" t="s">
        <v>113</v>
      </c>
      <c r="CB977" t="s">
        <v>117</v>
      </c>
      <c r="CC977" t="s">
        <v>118</v>
      </c>
    </row>
    <row r="978" spans="1:81" x14ac:dyDescent="0.25">
      <c r="A978" s="23">
        <v>2024</v>
      </c>
      <c r="B978" s="25">
        <v>935</v>
      </c>
      <c r="C978" s="23" t="s">
        <v>87</v>
      </c>
      <c r="D978" t="s">
        <v>88</v>
      </c>
      <c r="E978" t="s">
        <v>89</v>
      </c>
      <c r="F978" t="s">
        <v>90</v>
      </c>
      <c r="G978" t="s">
        <v>91</v>
      </c>
      <c r="H978" s="23" t="s">
        <v>92</v>
      </c>
      <c r="I978" s="23" t="s">
        <v>119</v>
      </c>
      <c r="J978" t="s">
        <v>6737</v>
      </c>
      <c r="K978" s="23" t="s">
        <v>95</v>
      </c>
      <c r="L978" s="20" t="s">
        <v>1550</v>
      </c>
      <c r="M978" s="28" t="s">
        <v>6738</v>
      </c>
      <c r="N978" s="23"/>
      <c r="O978" s="23" t="s">
        <v>98</v>
      </c>
      <c r="P978" s="20" t="s">
        <v>1552</v>
      </c>
      <c r="Q978" s="20" t="s">
        <v>1552</v>
      </c>
      <c r="R978" t="s">
        <v>6739</v>
      </c>
      <c r="S978" t="s">
        <v>6740</v>
      </c>
      <c r="T978" t="s">
        <v>6741</v>
      </c>
      <c r="U978" s="29">
        <v>56000000</v>
      </c>
      <c r="V978" s="29">
        <v>56000000</v>
      </c>
      <c r="W978" s="60">
        <v>7000000</v>
      </c>
      <c r="X978" s="60">
        <v>0</v>
      </c>
      <c r="Y978" s="23" t="s">
        <v>104</v>
      </c>
      <c r="Z978" t="s">
        <v>98</v>
      </c>
      <c r="AA978" t="s">
        <v>105</v>
      </c>
      <c r="AB978" s="30">
        <f>+Tabla3[[#This Row],[VALOR DEL CONTRATO
(EN NUMEROS)]]-Tabla3[[#This Row],[VALOR RECURSOS (MADS/FONAM)]]</f>
        <v>0</v>
      </c>
      <c r="AC978" s="30"/>
      <c r="AD978" s="30"/>
      <c r="AE978" s="24">
        <v>7724</v>
      </c>
      <c r="AF978" s="61">
        <v>45295</v>
      </c>
      <c r="AG978">
        <v>178524</v>
      </c>
      <c r="AH978" s="53">
        <v>45371</v>
      </c>
      <c r="AI978" s="24" t="s">
        <v>106</v>
      </c>
      <c r="AJ978" t="s">
        <v>697</v>
      </c>
      <c r="AK978" s="33"/>
      <c r="AL978" t="s">
        <v>98</v>
      </c>
      <c r="AM978" s="53">
        <v>45369</v>
      </c>
      <c r="AN978" s="23" t="s">
        <v>108</v>
      </c>
      <c r="AO978" s="23" t="s">
        <v>108</v>
      </c>
      <c r="AP978" t="s">
        <v>109</v>
      </c>
      <c r="AQ978" t="s">
        <v>6269</v>
      </c>
      <c r="AR978" t="s">
        <v>6270</v>
      </c>
      <c r="AS978" t="s">
        <v>1552</v>
      </c>
      <c r="AT978" s="23">
        <v>80111600</v>
      </c>
      <c r="AU978" t="s">
        <v>6742</v>
      </c>
      <c r="AV978" s="23" t="s">
        <v>113</v>
      </c>
      <c r="AW978" s="20" t="s">
        <v>114</v>
      </c>
      <c r="AX978" s="53">
        <v>45369</v>
      </c>
      <c r="AY978" s="23" t="s">
        <v>144</v>
      </c>
      <c r="AZ978" s="53">
        <v>45369</v>
      </c>
      <c r="BA978" s="26">
        <v>45371</v>
      </c>
      <c r="BB978" s="62">
        <v>45615</v>
      </c>
      <c r="BC978" s="35">
        <f>+Tabla3[[#This Row],[FECHA TERMINACION
(INICIAL)]]-Tabla3[[#This Row],[FECHA INICIO]]</f>
        <v>244</v>
      </c>
      <c r="BD978" s="65">
        <f>+Tabla3[[#This Row],[PLAZO DE EJECUCIÓN EN DÍAS (INICIAL)]]/30</f>
        <v>8.1333333333333329</v>
      </c>
      <c r="BE978" t="s">
        <v>4081</v>
      </c>
      <c r="BF978" s="29">
        <f>+[1]BD_2!E988</f>
        <v>0</v>
      </c>
      <c r="BG978" s="29">
        <f>[1]BD_2!BA988</f>
        <v>0</v>
      </c>
      <c r="BH978" s="23">
        <f>[1]BD_2!CF988</f>
        <v>0</v>
      </c>
      <c r="BI978" s="23">
        <f>+COUNTIF(Tabla3[[#This Row],[VALOR REDUCIDO]:[TOTAL TIEMPO PRORROGADO EN DÍAS
]],"&lt;&gt;0")</f>
        <v>0</v>
      </c>
      <c r="BJ978" s="23" t="str">
        <f>+[1]BD_2!CG988</f>
        <v>1 SI</v>
      </c>
      <c r="BK978" s="26" t="str">
        <f>[1]BD_2!CL988</f>
        <v>2 NO</v>
      </c>
      <c r="BL978" s="23" t="s">
        <v>98</v>
      </c>
      <c r="BM978">
        <f t="shared" si="79"/>
        <v>244</v>
      </c>
      <c r="BN978" s="36">
        <f t="shared" si="80"/>
        <v>45371</v>
      </c>
      <c r="BO978" s="36">
        <f t="shared" si="81"/>
        <v>45615</v>
      </c>
      <c r="BP978" s="37" t="e">
        <f>IF(((#REF!-$BN978)/($BO978-$BN978))&gt;=100%,100%,((#REF!-$BN978)/($BO978-$BN978)))</f>
        <v>#REF!</v>
      </c>
      <c r="BQ978" s="29">
        <f t="shared" si="77"/>
        <v>56000000</v>
      </c>
      <c r="BR978" s="23" t="e">
        <f>+IF(BK978="1 SI","FINALIZADO",IF($BO978&lt;=#REF!,"FINALIZADO","EJECUCIÓN"))</f>
        <v>#REF!</v>
      </c>
      <c r="BS978" s="23">
        <v>52266667</v>
      </c>
      <c r="BT978" s="23">
        <f>+Tabla3[[#This Row],[VALOR TOTAL DE CONTRATO (ANTES DE LIQUIDACIÓN - LIBERACIÓN DE SALDOS)]]-Tabla3[[#This Row],[RECURSO TOTALES DESEMBOLSADOS]]</f>
        <v>3733333</v>
      </c>
      <c r="BU978" s="66"/>
      <c r="BW978" s="23" t="s">
        <v>98</v>
      </c>
      <c r="BX978" s="23" t="str">
        <f t="shared" si="78"/>
        <v>marzo</v>
      </c>
      <c r="BY978" s="23" t="s">
        <v>113</v>
      </c>
      <c r="BZ978" s="23" t="s">
        <v>113</v>
      </c>
      <c r="CA978" s="23" t="s">
        <v>113</v>
      </c>
      <c r="CB978" t="s">
        <v>117</v>
      </c>
      <c r="CC978" t="s">
        <v>118</v>
      </c>
    </row>
    <row r="979" spans="1:81" x14ac:dyDescent="0.25">
      <c r="A979" s="23">
        <v>2024</v>
      </c>
      <c r="B979" s="25">
        <v>936</v>
      </c>
      <c r="C979" s="23" t="s">
        <v>87</v>
      </c>
      <c r="D979" t="s">
        <v>88</v>
      </c>
      <c r="E979" t="s">
        <v>89</v>
      </c>
      <c r="F979" t="s">
        <v>90</v>
      </c>
      <c r="G979" t="s">
        <v>91</v>
      </c>
      <c r="H979" s="23" t="s">
        <v>92</v>
      </c>
      <c r="I979" s="23" t="s">
        <v>119</v>
      </c>
      <c r="J979" t="s">
        <v>6743</v>
      </c>
      <c r="K979" s="23" t="s">
        <v>95</v>
      </c>
      <c r="L979" s="20" t="s">
        <v>1715</v>
      </c>
      <c r="M979" s="28" t="s">
        <v>6744</v>
      </c>
      <c r="N979" s="23"/>
      <c r="O979" s="23" t="s">
        <v>98</v>
      </c>
      <c r="P979" s="20" t="s">
        <v>1514</v>
      </c>
      <c r="Q979" s="20" t="s">
        <v>1514</v>
      </c>
      <c r="R979" t="s">
        <v>6745</v>
      </c>
      <c r="S979" t="s">
        <v>6746</v>
      </c>
      <c r="T979" t="s">
        <v>6747</v>
      </c>
      <c r="U979" s="29">
        <v>89040000</v>
      </c>
      <c r="V979" s="29">
        <v>89040000</v>
      </c>
      <c r="W979" s="60">
        <v>9540000</v>
      </c>
      <c r="X979" s="60">
        <v>0</v>
      </c>
      <c r="Y979" s="23" t="s">
        <v>104</v>
      </c>
      <c r="Z979" t="s">
        <v>98</v>
      </c>
      <c r="AA979" t="s">
        <v>105</v>
      </c>
      <c r="AB979" s="30">
        <f>+Tabla3[[#This Row],[VALOR DEL CONTRATO
(EN NUMEROS)]]-Tabla3[[#This Row],[VALOR RECURSOS (MADS/FONAM)]]</f>
        <v>0</v>
      </c>
      <c r="AC979" s="30"/>
      <c r="AD979" s="30"/>
      <c r="AE979" s="24">
        <v>9024</v>
      </c>
      <c r="AF979" s="61">
        <v>45300</v>
      </c>
      <c r="AG979">
        <v>198724</v>
      </c>
      <c r="AH979" s="53">
        <v>45387</v>
      </c>
      <c r="AI979" s="24" t="s">
        <v>106</v>
      </c>
      <c r="AJ979" t="s">
        <v>1465</v>
      </c>
      <c r="AK979" s="33"/>
      <c r="AL979" t="s">
        <v>98</v>
      </c>
      <c r="AM979" s="53">
        <v>45373</v>
      </c>
      <c r="AN979" s="23" t="s">
        <v>108</v>
      </c>
      <c r="AO979" s="23" t="s">
        <v>108</v>
      </c>
      <c r="AP979" t="s">
        <v>109</v>
      </c>
      <c r="AQ979" t="s">
        <v>3471</v>
      </c>
      <c r="AR979" t="s">
        <v>3472</v>
      </c>
      <c r="AS979" t="s">
        <v>3473</v>
      </c>
      <c r="AT979" s="23">
        <v>80111600</v>
      </c>
      <c r="AU979" t="s">
        <v>6748</v>
      </c>
      <c r="AV979" s="23" t="s">
        <v>113</v>
      </c>
      <c r="AW979" s="20" t="s">
        <v>114</v>
      </c>
      <c r="AX979" s="53">
        <v>45374</v>
      </c>
      <c r="AY979" s="23" t="s">
        <v>115</v>
      </c>
      <c r="AZ979" s="53">
        <v>45374</v>
      </c>
      <c r="BA979" s="26">
        <v>45387</v>
      </c>
      <c r="BB979" s="62">
        <v>45657</v>
      </c>
      <c r="BC979" s="35">
        <f>+Tabla3[[#This Row],[FECHA TERMINACION
(INICIAL)]]-Tabla3[[#This Row],[FECHA INICIO]]</f>
        <v>270</v>
      </c>
      <c r="BD979" s="65">
        <f>+Tabla3[[#This Row],[PLAZO DE EJECUCIÓN EN DÍAS (INICIAL)]]/30</f>
        <v>9</v>
      </c>
      <c r="BE979" t="s">
        <v>6749</v>
      </c>
      <c r="BF979" s="29">
        <f>+[1]BD_2!E989</f>
        <v>4452000</v>
      </c>
      <c r="BG979" s="29">
        <f>[1]BD_2!BA989</f>
        <v>0</v>
      </c>
      <c r="BH979" s="23">
        <f>[1]BD_2!CF989</f>
        <v>0</v>
      </c>
      <c r="BI979" s="23">
        <f>+COUNTIF(Tabla3[[#This Row],[VALOR REDUCIDO]:[TOTAL TIEMPO PRORROGADO EN DÍAS
]],"&lt;&gt;0")</f>
        <v>1</v>
      </c>
      <c r="BJ979" s="23" t="str">
        <f>+[1]BD_2!CG989</f>
        <v>1 SI</v>
      </c>
      <c r="BK979" s="26" t="str">
        <f>[1]BD_2!CL989</f>
        <v>2 NO</v>
      </c>
      <c r="BL979" s="23" t="s">
        <v>98</v>
      </c>
      <c r="BM979">
        <f t="shared" si="79"/>
        <v>270</v>
      </c>
      <c r="BN979" s="36">
        <f t="shared" si="80"/>
        <v>45387</v>
      </c>
      <c r="BO979" s="36">
        <f t="shared" si="81"/>
        <v>45657</v>
      </c>
      <c r="BP979" s="37" t="e">
        <f>IF(((#REF!-$BN979)/($BO979-$BN979))&gt;=100%,100%,((#REF!-$BN979)/($BO979-$BN979)))</f>
        <v>#REF!</v>
      </c>
      <c r="BQ979" s="29">
        <f t="shared" si="77"/>
        <v>84588000</v>
      </c>
      <c r="BR979" s="23" t="e">
        <f>+IF(BK979="1 SI","FINALIZADO",IF($BO979&lt;=#REF!,"FINALIZADO","EJECUCIÓN"))</f>
        <v>#REF!</v>
      </c>
      <c r="BS979" s="23">
        <v>78546000</v>
      </c>
      <c r="BT979" s="23">
        <f>+Tabla3[[#This Row],[VALOR TOTAL DE CONTRATO (ANTES DE LIQUIDACIÓN - LIBERACIÓN DE SALDOS)]]-Tabla3[[#This Row],[RECURSO TOTALES DESEMBOLSADOS]]</f>
        <v>6042000</v>
      </c>
      <c r="BU979" s="66"/>
      <c r="BW979" s="23" t="s">
        <v>98</v>
      </c>
      <c r="BX979" s="23" t="str">
        <f t="shared" si="78"/>
        <v>marzo</v>
      </c>
      <c r="BY979" s="23" t="s">
        <v>113</v>
      </c>
      <c r="BZ979" s="23" t="s">
        <v>113</v>
      </c>
      <c r="CA979" s="23" t="s">
        <v>113</v>
      </c>
      <c r="CB979" t="s">
        <v>117</v>
      </c>
      <c r="CC979" t="s">
        <v>118</v>
      </c>
    </row>
    <row r="980" spans="1:81" ht="14.45" customHeight="1" x14ac:dyDescent="0.25">
      <c r="A980" s="23">
        <v>2024</v>
      </c>
      <c r="B980" s="25">
        <v>937</v>
      </c>
      <c r="C980" s="23" t="s">
        <v>87</v>
      </c>
      <c r="D980" t="s">
        <v>88</v>
      </c>
      <c r="E980" t="s">
        <v>89</v>
      </c>
      <c r="F980" t="s">
        <v>90</v>
      </c>
      <c r="G980" t="s">
        <v>91</v>
      </c>
      <c r="H980" s="23" t="s">
        <v>92</v>
      </c>
      <c r="I980" s="23" t="s">
        <v>119</v>
      </c>
      <c r="J980" t="s">
        <v>6750</v>
      </c>
      <c r="K980" s="23" t="s">
        <v>95</v>
      </c>
      <c r="L980" s="20" t="s">
        <v>121</v>
      </c>
      <c r="M980" s="28" t="s">
        <v>6751</v>
      </c>
      <c r="N980" s="23"/>
      <c r="O980" s="23" t="s">
        <v>98</v>
      </c>
      <c r="P980" s="20" t="s">
        <v>693</v>
      </c>
      <c r="Q980" s="20" t="s">
        <v>693</v>
      </c>
      <c r="R980" t="s">
        <v>9645</v>
      </c>
      <c r="S980" t="s">
        <v>9646</v>
      </c>
      <c r="T980" t="s">
        <v>9647</v>
      </c>
      <c r="U980" s="29">
        <v>69335000</v>
      </c>
      <c r="V980" s="29">
        <v>69335000</v>
      </c>
      <c r="W980" s="60">
        <v>7350000</v>
      </c>
      <c r="X980" s="60">
        <v>0</v>
      </c>
      <c r="Y980" s="23" t="s">
        <v>104</v>
      </c>
      <c r="Z980" t="s">
        <v>98</v>
      </c>
      <c r="AA980" t="s">
        <v>105</v>
      </c>
      <c r="AB980" s="30">
        <f>+Tabla3[[#This Row],[VALOR DEL CONTRATO
(EN NUMEROS)]]-Tabla3[[#This Row],[VALOR RECURSOS (MADS/FONAM)]]</f>
        <v>0</v>
      </c>
      <c r="AC980" s="30"/>
      <c r="AD980" s="30"/>
      <c r="AE980" s="24">
        <v>1924</v>
      </c>
      <c r="AF980" s="61">
        <v>45294</v>
      </c>
      <c r="AG980">
        <v>171024</v>
      </c>
      <c r="AH980" s="53">
        <v>45369</v>
      </c>
      <c r="AI980" s="24" t="s">
        <v>106</v>
      </c>
      <c r="AJ980" t="s">
        <v>1372</v>
      </c>
      <c r="AK980" s="33"/>
      <c r="AL980" t="s">
        <v>98</v>
      </c>
      <c r="AM980" s="53">
        <v>45365</v>
      </c>
      <c r="AN980" s="23" t="s">
        <v>108</v>
      </c>
      <c r="AO980" s="23" t="s">
        <v>108</v>
      </c>
      <c r="AP980" t="s">
        <v>109</v>
      </c>
      <c r="AQ980" t="s">
        <v>6568</v>
      </c>
      <c r="AR980" t="s">
        <v>6569</v>
      </c>
      <c r="AS980" t="s">
        <v>700</v>
      </c>
      <c r="AT980" s="23">
        <v>80111600</v>
      </c>
      <c r="AU980" t="s">
        <v>6752</v>
      </c>
      <c r="AV980" s="23" t="s">
        <v>113</v>
      </c>
      <c r="AW980" s="20" t="s">
        <v>114</v>
      </c>
      <c r="AX980" s="53">
        <v>45366</v>
      </c>
      <c r="AY980" s="23" t="s">
        <v>115</v>
      </c>
      <c r="AZ980" s="53">
        <v>45366</v>
      </c>
      <c r="BA980" s="26">
        <v>45369</v>
      </c>
      <c r="BB980" s="62">
        <v>45656</v>
      </c>
      <c r="BC980" s="35">
        <f>+Tabla3[[#This Row],[FECHA TERMINACION
(INICIAL)]]-Tabla3[[#This Row],[FECHA INICIO]]</f>
        <v>287</v>
      </c>
      <c r="BD980" s="65">
        <f>+Tabla3[[#This Row],[PLAZO DE EJECUCIÓN EN DÍAS (INICIAL)]]/30</f>
        <v>9.5666666666666664</v>
      </c>
      <c r="BE980" t="s">
        <v>6730</v>
      </c>
      <c r="BF980" s="29">
        <f>+[1]BD_2!E990</f>
        <v>0</v>
      </c>
      <c r="BG980" s="29">
        <f>[1]BD_2!BA990</f>
        <v>0</v>
      </c>
      <c r="BH980" s="23">
        <f>[1]BD_2!CF990</f>
        <v>0</v>
      </c>
      <c r="BI980" s="23">
        <f>+COUNTIF(Tabla3[[#This Row],[VALOR REDUCIDO]:[TOTAL TIEMPO PRORROGADO EN DÍAS
]],"&lt;&gt;0")</f>
        <v>0</v>
      </c>
      <c r="BJ980" s="23" t="str">
        <f>+[1]BD_2!CG990</f>
        <v>2 NO</v>
      </c>
      <c r="BK980" s="26" t="str">
        <f>[1]BD_2!CL990</f>
        <v>2 NO</v>
      </c>
      <c r="BL980" s="23" t="s">
        <v>98</v>
      </c>
      <c r="BM980">
        <f t="shared" si="79"/>
        <v>287</v>
      </c>
      <c r="BN980" s="36">
        <f t="shared" si="80"/>
        <v>45369</v>
      </c>
      <c r="BO980" s="36">
        <f t="shared" si="81"/>
        <v>45656</v>
      </c>
      <c r="BP980" s="37" t="e">
        <f>IF(((#REF!-$BN980)/($BO980-$BN980))&gt;=100%,100%,((#REF!-$BN980)/($BO980-$BN980)))</f>
        <v>#REF!</v>
      </c>
      <c r="BQ980" s="29">
        <f t="shared" si="77"/>
        <v>69335000</v>
      </c>
      <c r="BR980" s="23" t="e">
        <f>+IF(BK980="1 SI","FINALIZADO",IF($BO980&lt;=#REF!,"FINALIZADO","EJECUCIÓN"))</f>
        <v>#REF!</v>
      </c>
      <c r="BS980" s="23">
        <v>69335000</v>
      </c>
      <c r="BT980" s="23">
        <f>+Tabla3[[#This Row],[VALOR TOTAL DE CONTRATO (ANTES DE LIQUIDACIÓN - LIBERACIÓN DE SALDOS)]]-Tabla3[[#This Row],[RECURSO TOTALES DESEMBOLSADOS]]</f>
        <v>0</v>
      </c>
      <c r="BU980" s="66"/>
      <c r="BW980" s="23" t="s">
        <v>98</v>
      </c>
      <c r="BX980" s="23" t="str">
        <f t="shared" si="78"/>
        <v>marzo</v>
      </c>
      <c r="BY980" s="23" t="s">
        <v>113</v>
      </c>
      <c r="BZ980" s="23" t="s">
        <v>113</v>
      </c>
      <c r="CA980" s="23" t="s">
        <v>113</v>
      </c>
      <c r="CB980" t="s">
        <v>117</v>
      </c>
      <c r="CC980" t="s">
        <v>118</v>
      </c>
    </row>
    <row r="981" spans="1:81" x14ac:dyDescent="0.25">
      <c r="A981" s="23">
        <v>2024</v>
      </c>
      <c r="B981" s="25">
        <v>938</v>
      </c>
      <c r="C981" s="23" t="s">
        <v>87</v>
      </c>
      <c r="D981" t="s">
        <v>88</v>
      </c>
      <c r="E981" t="s">
        <v>89</v>
      </c>
      <c r="F981" t="s">
        <v>90</v>
      </c>
      <c r="G981" t="s">
        <v>91</v>
      </c>
      <c r="H981" s="23" t="s">
        <v>92</v>
      </c>
      <c r="I981" s="23" t="s">
        <v>119</v>
      </c>
      <c r="J981" t="s">
        <v>6753</v>
      </c>
      <c r="K981" s="23" t="s">
        <v>95</v>
      </c>
      <c r="L981" s="20" t="s">
        <v>997</v>
      </c>
      <c r="M981" s="28" t="s">
        <v>6754</v>
      </c>
      <c r="N981" s="23"/>
      <c r="O981" s="23" t="s">
        <v>98</v>
      </c>
      <c r="P981" s="20" t="s">
        <v>269</v>
      </c>
      <c r="Q981" s="20" t="s">
        <v>269</v>
      </c>
      <c r="R981" t="s">
        <v>6755</v>
      </c>
      <c r="S981" t="s">
        <v>6756</v>
      </c>
      <c r="T981" t="s">
        <v>6757</v>
      </c>
      <c r="U981" s="29">
        <v>94333333</v>
      </c>
      <c r="V981" s="29">
        <v>94333333</v>
      </c>
      <c r="W981" s="60">
        <v>10000000</v>
      </c>
      <c r="X981" s="60">
        <v>0</v>
      </c>
      <c r="Y981" s="23" t="s">
        <v>104</v>
      </c>
      <c r="Z981" t="s">
        <v>98</v>
      </c>
      <c r="AA981" t="s">
        <v>105</v>
      </c>
      <c r="AB981" s="30">
        <f>+Tabla3[[#This Row],[VALOR DEL CONTRATO
(EN NUMEROS)]]-Tabla3[[#This Row],[VALOR RECURSOS (MADS/FONAM)]]</f>
        <v>0</v>
      </c>
      <c r="AC981" s="30"/>
      <c r="AD981" s="30"/>
      <c r="AE981" s="24">
        <v>123</v>
      </c>
      <c r="AF981" s="61">
        <v>44960</v>
      </c>
      <c r="AG981">
        <v>2924</v>
      </c>
      <c r="AH981" s="53">
        <v>45369</v>
      </c>
      <c r="AI981" s="24" t="s">
        <v>5133</v>
      </c>
      <c r="AJ981" t="s">
        <v>5134</v>
      </c>
      <c r="AK981" s="33"/>
      <c r="AL981" t="s">
        <v>98</v>
      </c>
      <c r="AM981" s="53">
        <v>45365</v>
      </c>
      <c r="AN981" s="23" t="s">
        <v>108</v>
      </c>
      <c r="AO981" s="23" t="s">
        <v>108</v>
      </c>
      <c r="AP981" t="s">
        <v>109</v>
      </c>
      <c r="AQ981" t="s">
        <v>1047</v>
      </c>
      <c r="AR981" t="s">
        <v>1048</v>
      </c>
      <c r="AS981" t="s">
        <v>269</v>
      </c>
      <c r="AT981" s="23">
        <v>80111600</v>
      </c>
      <c r="AU981" t="s">
        <v>6758</v>
      </c>
      <c r="AV981" s="23" t="s">
        <v>113</v>
      </c>
      <c r="AW981" s="20" t="s">
        <v>114</v>
      </c>
      <c r="AX981" s="53">
        <v>45365</v>
      </c>
      <c r="AY981" s="23" t="s">
        <v>115</v>
      </c>
      <c r="AZ981" s="53">
        <v>45365</v>
      </c>
      <c r="BA981" s="26">
        <v>45369</v>
      </c>
      <c r="BB981" s="62">
        <v>45656</v>
      </c>
      <c r="BC981" s="35">
        <f>+Tabla3[[#This Row],[FECHA TERMINACION
(INICIAL)]]-Tabla3[[#This Row],[FECHA INICIO]]</f>
        <v>287</v>
      </c>
      <c r="BD981" s="65">
        <f>+Tabla3[[#This Row],[PLAZO DE EJECUCIÓN EN DÍAS (INICIAL)]]/30</f>
        <v>9.5666666666666664</v>
      </c>
      <c r="BE981" t="s">
        <v>6759</v>
      </c>
      <c r="BF981" s="29">
        <f>+[1]BD_2!E991</f>
        <v>0</v>
      </c>
      <c r="BG981" s="29">
        <f>[1]BD_2!BA991</f>
        <v>40000000</v>
      </c>
      <c r="BH981" s="23">
        <f>[1]BD_2!CF991</f>
        <v>121</v>
      </c>
      <c r="BI981" s="23">
        <f>+COUNTIF(Tabla3[[#This Row],[VALOR REDUCIDO]:[TOTAL TIEMPO PRORROGADO EN DÍAS
]],"&lt;&gt;0")</f>
        <v>2</v>
      </c>
      <c r="BJ981" s="23" t="str">
        <f>+[1]BD_2!CG991</f>
        <v>2 NO</v>
      </c>
      <c r="BK981" s="26" t="str">
        <f>[1]BD_2!CL991</f>
        <v>2 NO</v>
      </c>
      <c r="BL981" s="23" t="s">
        <v>98</v>
      </c>
      <c r="BM981">
        <f t="shared" si="79"/>
        <v>408</v>
      </c>
      <c r="BN981" s="36">
        <f t="shared" si="80"/>
        <v>45369</v>
      </c>
      <c r="BO981" s="36">
        <f t="shared" si="81"/>
        <v>45777</v>
      </c>
      <c r="BP981" s="37" t="e">
        <f>IF(((#REF!-$BN981)/($BO981-$BN981))&gt;=100%,100%,((#REF!-$BN981)/($BO981-$BN981)))</f>
        <v>#REF!</v>
      </c>
      <c r="BQ981" s="29">
        <f t="shared" si="77"/>
        <v>134333333</v>
      </c>
      <c r="BR981" s="23" t="e">
        <f>+IF(BK981="1 SI","FINALIZADO",IF($BO981&lt;=#REF!,"FINALIZADO","EJECUCIÓN"))</f>
        <v>#REF!</v>
      </c>
      <c r="BS981" s="23" t="e">
        <v>#N/A</v>
      </c>
      <c r="BT981" s="23" t="e">
        <f>+Tabla3[[#This Row],[VALOR TOTAL DE CONTRATO (ANTES DE LIQUIDACIÓN - LIBERACIÓN DE SALDOS)]]-Tabla3[[#This Row],[RECURSO TOTALES DESEMBOLSADOS]]</f>
        <v>#N/A</v>
      </c>
      <c r="BU981" s="66"/>
      <c r="BW981" s="23" t="s">
        <v>98</v>
      </c>
      <c r="BX981" s="23" t="str">
        <f t="shared" si="78"/>
        <v>marzo</v>
      </c>
      <c r="BY981" s="23" t="s">
        <v>113</v>
      </c>
      <c r="BZ981" s="23" t="s">
        <v>113</v>
      </c>
      <c r="CA981" s="23" t="s">
        <v>113</v>
      </c>
      <c r="CB981" t="s">
        <v>117</v>
      </c>
      <c r="CC981" t="s">
        <v>118</v>
      </c>
    </row>
    <row r="982" spans="1:81" x14ac:dyDescent="0.25">
      <c r="A982" s="23">
        <v>2024</v>
      </c>
      <c r="B982" s="25">
        <v>939</v>
      </c>
      <c r="C982" s="23" t="s">
        <v>87</v>
      </c>
      <c r="D982" t="s">
        <v>88</v>
      </c>
      <c r="E982" t="s">
        <v>89</v>
      </c>
      <c r="F982" t="s">
        <v>90</v>
      </c>
      <c r="G982" t="s">
        <v>91</v>
      </c>
      <c r="H982" s="23" t="s">
        <v>92</v>
      </c>
      <c r="I982" s="23" t="s">
        <v>119</v>
      </c>
      <c r="J982" t="s">
        <v>6760</v>
      </c>
      <c r="K982" s="23" t="s">
        <v>95</v>
      </c>
      <c r="L982" s="20" t="s">
        <v>1550</v>
      </c>
      <c r="M982" s="28" t="s">
        <v>6761</v>
      </c>
      <c r="N982" s="23"/>
      <c r="O982" s="23" t="s">
        <v>98</v>
      </c>
      <c r="P982" s="20" t="s">
        <v>2185</v>
      </c>
      <c r="Q982" s="20" t="s">
        <v>2185</v>
      </c>
      <c r="R982" t="s">
        <v>6762</v>
      </c>
      <c r="S982" t="s">
        <v>6763</v>
      </c>
      <c r="T982" t="s">
        <v>6764</v>
      </c>
      <c r="U982" s="29">
        <v>92767500</v>
      </c>
      <c r="V982" s="29">
        <v>92767500</v>
      </c>
      <c r="W982" s="60">
        <v>9765000</v>
      </c>
      <c r="X982" s="60">
        <v>0</v>
      </c>
      <c r="Y982" s="23" t="s">
        <v>104</v>
      </c>
      <c r="Z982" t="s">
        <v>98</v>
      </c>
      <c r="AA982" t="s">
        <v>105</v>
      </c>
      <c r="AB982" s="30">
        <f>+Tabla3[[#This Row],[VALOR DEL CONTRATO
(EN NUMEROS)]]-Tabla3[[#This Row],[VALOR RECURSOS (MADS/FONAM)]]</f>
        <v>0</v>
      </c>
      <c r="AC982" s="30"/>
      <c r="AD982" s="30"/>
      <c r="AE982" s="24">
        <v>7324</v>
      </c>
      <c r="AF982" s="61">
        <v>45295</v>
      </c>
      <c r="AG982">
        <v>178724</v>
      </c>
      <c r="AH982" s="53">
        <v>45371</v>
      </c>
      <c r="AI982" s="24" t="s">
        <v>106</v>
      </c>
      <c r="AJ982" t="s">
        <v>2631</v>
      </c>
      <c r="AK982" s="33"/>
      <c r="AL982" t="s">
        <v>98</v>
      </c>
      <c r="AM982" s="53">
        <v>45369</v>
      </c>
      <c r="AN982" s="23" t="s">
        <v>108</v>
      </c>
      <c r="AO982" s="23" t="s">
        <v>108</v>
      </c>
      <c r="AP982" t="s">
        <v>109</v>
      </c>
      <c r="AQ982" t="s">
        <v>2190</v>
      </c>
      <c r="AR982" t="s">
        <v>2191</v>
      </c>
      <c r="AS982" t="s">
        <v>2192</v>
      </c>
      <c r="AT982" s="23">
        <v>80111600</v>
      </c>
      <c r="AU982" t="s">
        <v>6765</v>
      </c>
      <c r="AV982" s="23" t="s">
        <v>113</v>
      </c>
      <c r="AW982" s="20" t="s">
        <v>114</v>
      </c>
      <c r="AX982" s="26">
        <v>45370</v>
      </c>
      <c r="AY982" s="23" t="s">
        <v>115</v>
      </c>
      <c r="AZ982" s="26">
        <v>45370</v>
      </c>
      <c r="BA982" s="26">
        <v>45371</v>
      </c>
      <c r="BB982" s="62">
        <v>45656</v>
      </c>
      <c r="BC982" s="35">
        <f>+Tabla3[[#This Row],[FECHA TERMINACION
(INICIAL)]]-Tabla3[[#This Row],[FECHA INICIO]]</f>
        <v>285</v>
      </c>
      <c r="BD982" s="65">
        <f>+Tabla3[[#This Row],[PLAZO DE EJECUCIÓN EN DÍAS (INICIAL)]]/30</f>
        <v>9.5</v>
      </c>
      <c r="BE982" t="s">
        <v>4846</v>
      </c>
      <c r="BF982" s="29">
        <f>+[1]BD_2!E992</f>
        <v>1302000</v>
      </c>
      <c r="BG982" s="29">
        <f>[1]BD_2!BA992</f>
        <v>0</v>
      </c>
      <c r="BH982" s="23">
        <f>[1]BD_2!CF992</f>
        <v>0</v>
      </c>
      <c r="BI982" s="23">
        <f>+COUNTIF(Tabla3[[#This Row],[VALOR REDUCIDO]:[TOTAL TIEMPO PRORROGADO EN DÍAS
]],"&lt;&gt;0")</f>
        <v>1</v>
      </c>
      <c r="BJ982" s="23" t="str">
        <f>+[1]BD_2!CG992</f>
        <v>2 NO</v>
      </c>
      <c r="BK982" s="26" t="str">
        <f>[1]BD_2!CL992</f>
        <v>2 NO</v>
      </c>
      <c r="BL982" s="23" t="s">
        <v>98</v>
      </c>
      <c r="BM982">
        <f t="shared" si="79"/>
        <v>285</v>
      </c>
      <c r="BN982" s="36">
        <f t="shared" si="80"/>
        <v>45371</v>
      </c>
      <c r="BO982" s="36">
        <f t="shared" si="81"/>
        <v>45656</v>
      </c>
      <c r="BP982" s="37" t="e">
        <f>IF(((#REF!-$BN982)/($BO982-$BN982))&gt;=100%,100%,((#REF!-$BN982)/($BO982-$BN982)))</f>
        <v>#REF!</v>
      </c>
      <c r="BQ982" s="29">
        <f t="shared" si="77"/>
        <v>91465500</v>
      </c>
      <c r="BR982" s="23" t="e">
        <f>+IF(BK982="1 SI","FINALIZADO",IF($BO982&lt;=#REF!,"FINALIZADO","EJECUCIÓN"))</f>
        <v>#REF!</v>
      </c>
      <c r="BS982" s="23">
        <v>91465500</v>
      </c>
      <c r="BT982" s="23">
        <f>+Tabla3[[#This Row],[VALOR TOTAL DE CONTRATO (ANTES DE LIQUIDACIÓN - LIBERACIÓN DE SALDOS)]]-Tabla3[[#This Row],[RECURSO TOTALES DESEMBOLSADOS]]</f>
        <v>0</v>
      </c>
      <c r="BU982" s="66"/>
      <c r="BW982" s="23" t="s">
        <v>98</v>
      </c>
      <c r="BX982" s="23" t="str">
        <f t="shared" si="78"/>
        <v>marzo</v>
      </c>
      <c r="BY982" s="23" t="s">
        <v>113</v>
      </c>
      <c r="BZ982" s="23" t="s">
        <v>113</v>
      </c>
      <c r="CA982" s="23" t="s">
        <v>113</v>
      </c>
      <c r="CB982" t="s">
        <v>117</v>
      </c>
      <c r="CC982" t="s">
        <v>118</v>
      </c>
    </row>
    <row r="983" spans="1:81" x14ac:dyDescent="0.25">
      <c r="A983" s="23">
        <v>2024</v>
      </c>
      <c r="B983" s="25">
        <v>940</v>
      </c>
      <c r="C983" s="23" t="s">
        <v>87</v>
      </c>
      <c r="D983" t="s">
        <v>88</v>
      </c>
      <c r="E983" t="s">
        <v>89</v>
      </c>
      <c r="F983" t="s">
        <v>90</v>
      </c>
      <c r="G983" t="s">
        <v>91</v>
      </c>
      <c r="H983" s="23" t="s">
        <v>92</v>
      </c>
      <c r="I983" s="23" t="s">
        <v>119</v>
      </c>
      <c r="J983" t="s">
        <v>6766</v>
      </c>
      <c r="K983" s="23" t="s">
        <v>95</v>
      </c>
      <c r="L983" s="20" t="s">
        <v>5015</v>
      </c>
      <c r="M983" s="28" t="s">
        <v>6767</v>
      </c>
      <c r="N983" s="23"/>
      <c r="O983" s="23" t="s">
        <v>98</v>
      </c>
      <c r="P983" s="20" t="s">
        <v>2185</v>
      </c>
      <c r="Q983" s="20" t="s">
        <v>2185</v>
      </c>
      <c r="R983" t="s">
        <v>6768</v>
      </c>
      <c r="S983" t="s">
        <v>6769</v>
      </c>
      <c r="T983" t="s">
        <v>6770</v>
      </c>
      <c r="U983" s="29">
        <v>80750000</v>
      </c>
      <c r="V983" s="29">
        <v>80750000</v>
      </c>
      <c r="W983" s="60">
        <v>8500000</v>
      </c>
      <c r="X983" s="60">
        <v>0</v>
      </c>
      <c r="Y983" s="23" t="s">
        <v>104</v>
      </c>
      <c r="Z983" t="s">
        <v>98</v>
      </c>
      <c r="AA983" t="s">
        <v>105</v>
      </c>
      <c r="AB983" s="30">
        <f>+Tabla3[[#This Row],[VALOR DEL CONTRATO
(EN NUMEROS)]]-Tabla3[[#This Row],[VALOR RECURSOS (MADS/FONAM)]]</f>
        <v>0</v>
      </c>
      <c r="AC983" s="30"/>
      <c r="AD983" s="30"/>
      <c r="AE983" s="24">
        <v>7224</v>
      </c>
      <c r="AF983" s="61">
        <v>45295</v>
      </c>
      <c r="AG983">
        <v>166724</v>
      </c>
      <c r="AH983" s="53">
        <v>45366</v>
      </c>
      <c r="AI983" s="24" t="s">
        <v>106</v>
      </c>
      <c r="AJ983" t="s">
        <v>2189</v>
      </c>
      <c r="AK983" s="33"/>
      <c r="AL983" t="s">
        <v>98</v>
      </c>
      <c r="AM983" s="53">
        <v>45365</v>
      </c>
      <c r="AN983" s="23" t="s">
        <v>108</v>
      </c>
      <c r="AO983" s="23" t="s">
        <v>108</v>
      </c>
      <c r="AP983" t="s">
        <v>109</v>
      </c>
      <c r="AQ983" t="s">
        <v>2190</v>
      </c>
      <c r="AR983" t="s">
        <v>2191</v>
      </c>
      <c r="AS983" t="s">
        <v>2192</v>
      </c>
      <c r="AT983" s="23">
        <v>80111600</v>
      </c>
      <c r="AU983" t="s">
        <v>6771</v>
      </c>
      <c r="AV983" s="23" t="s">
        <v>113</v>
      </c>
      <c r="AW983" s="20" t="s">
        <v>114</v>
      </c>
      <c r="AX983" s="53">
        <v>45365</v>
      </c>
      <c r="AY983" s="23" t="s">
        <v>115</v>
      </c>
      <c r="AZ983" s="53">
        <v>45365</v>
      </c>
      <c r="BA983" s="26">
        <v>45366</v>
      </c>
      <c r="BB983" s="62">
        <v>45655</v>
      </c>
      <c r="BC983" s="35">
        <f>+Tabla3[[#This Row],[FECHA TERMINACION
(INICIAL)]]-Tabla3[[#This Row],[FECHA INICIO]]</f>
        <v>289</v>
      </c>
      <c r="BD983" s="65">
        <f>+Tabla3[[#This Row],[PLAZO DE EJECUCIÓN EN DÍAS (INICIAL)]]/30</f>
        <v>9.6333333333333329</v>
      </c>
      <c r="BE983" t="s">
        <v>4846</v>
      </c>
      <c r="BF983" s="29">
        <f>+[1]BD_2!E993</f>
        <v>0</v>
      </c>
      <c r="BG983" s="29">
        <f>[1]BD_2!BA993</f>
        <v>0</v>
      </c>
      <c r="BH983" s="23">
        <f>[1]BD_2!CF993</f>
        <v>0</v>
      </c>
      <c r="BI983" s="23">
        <f>+COUNTIF(Tabla3[[#This Row],[VALOR REDUCIDO]:[TOTAL TIEMPO PRORROGADO EN DÍAS
]],"&lt;&gt;0")</f>
        <v>0</v>
      </c>
      <c r="BJ983" s="23" t="str">
        <f>+[1]BD_2!CG993</f>
        <v>2 NO</v>
      </c>
      <c r="BK983" s="26" t="str">
        <f>[1]BD_2!CL993</f>
        <v>2 NO</v>
      </c>
      <c r="BL983" s="23" t="s">
        <v>98</v>
      </c>
      <c r="BM983">
        <f t="shared" si="79"/>
        <v>289</v>
      </c>
      <c r="BN983" s="36">
        <f t="shared" si="80"/>
        <v>45366</v>
      </c>
      <c r="BO983" s="36">
        <f t="shared" si="81"/>
        <v>45655</v>
      </c>
      <c r="BP983" s="37" t="e">
        <f>IF(((#REF!-$BN983)/($BO983-$BN983))&gt;=100%,100%,((#REF!-$BN983)/($BO983-$BN983)))</f>
        <v>#REF!</v>
      </c>
      <c r="BQ983" s="29">
        <f t="shared" si="77"/>
        <v>80750000</v>
      </c>
      <c r="BR983" s="23" t="e">
        <f>+IF(BK983="1 SI","FINALIZADO",IF($BO983&lt;=#REF!,"FINALIZADO","EJECUCIÓN"))</f>
        <v>#REF!</v>
      </c>
      <c r="BS983" s="23">
        <v>80750000</v>
      </c>
      <c r="BT983" s="23">
        <f>+Tabla3[[#This Row],[VALOR TOTAL DE CONTRATO (ANTES DE LIQUIDACIÓN - LIBERACIÓN DE SALDOS)]]-Tabla3[[#This Row],[RECURSO TOTALES DESEMBOLSADOS]]</f>
        <v>0</v>
      </c>
      <c r="BU983" s="66"/>
      <c r="BW983" s="23" t="s">
        <v>98</v>
      </c>
      <c r="BX983" s="23" t="str">
        <f t="shared" si="78"/>
        <v>marzo</v>
      </c>
      <c r="BY983" s="23" t="s">
        <v>113</v>
      </c>
      <c r="BZ983" s="23" t="s">
        <v>113</v>
      </c>
      <c r="CA983" s="23" t="s">
        <v>113</v>
      </c>
      <c r="CB983" t="s">
        <v>117</v>
      </c>
      <c r="CC983" t="s">
        <v>118</v>
      </c>
    </row>
    <row r="984" spans="1:81" x14ac:dyDescent="0.25">
      <c r="A984" s="23">
        <v>2024</v>
      </c>
      <c r="B984" s="25">
        <v>941</v>
      </c>
      <c r="C984" s="23" t="s">
        <v>87</v>
      </c>
      <c r="D984" t="s">
        <v>88</v>
      </c>
      <c r="E984" t="s">
        <v>89</v>
      </c>
      <c r="F984" t="s">
        <v>90</v>
      </c>
      <c r="G984" t="s">
        <v>91</v>
      </c>
      <c r="H984" s="23" t="s">
        <v>92</v>
      </c>
      <c r="I984" s="23" t="s">
        <v>119</v>
      </c>
      <c r="J984" t="s">
        <v>6772</v>
      </c>
      <c r="K984" s="23" t="s">
        <v>95</v>
      </c>
      <c r="L984" s="20" t="s">
        <v>121</v>
      </c>
      <c r="M984" s="28" t="s">
        <v>6773</v>
      </c>
      <c r="N984" s="23"/>
      <c r="O984" s="23" t="s">
        <v>98</v>
      </c>
      <c r="P984" s="20" t="s">
        <v>2185</v>
      </c>
      <c r="Q984" s="20" t="s">
        <v>2185</v>
      </c>
      <c r="R984" t="s">
        <v>6774</v>
      </c>
      <c r="S984" t="s">
        <v>6775</v>
      </c>
      <c r="T984" t="s">
        <v>5974</v>
      </c>
      <c r="U984" s="29">
        <v>66500000</v>
      </c>
      <c r="V984" s="29">
        <v>66500000</v>
      </c>
      <c r="W984" s="60">
        <v>7000000</v>
      </c>
      <c r="X984" s="60">
        <v>0</v>
      </c>
      <c r="Y984" s="23" t="s">
        <v>104</v>
      </c>
      <c r="Z984" t="s">
        <v>98</v>
      </c>
      <c r="AA984" t="s">
        <v>105</v>
      </c>
      <c r="AB984" s="30">
        <f>+Tabla3[[#This Row],[VALOR DEL CONTRATO
(EN NUMEROS)]]-Tabla3[[#This Row],[VALOR RECURSOS (MADS/FONAM)]]</f>
        <v>0</v>
      </c>
      <c r="AC984" s="30"/>
      <c r="AD984" s="30"/>
      <c r="AE984" s="24">
        <v>7424</v>
      </c>
      <c r="AF984" s="61">
        <v>45386</v>
      </c>
      <c r="AG984">
        <v>175724</v>
      </c>
      <c r="AH984" s="53">
        <v>45370</v>
      </c>
      <c r="AI984" s="24" t="s">
        <v>106</v>
      </c>
      <c r="AJ984" t="s">
        <v>2653</v>
      </c>
      <c r="AK984" s="33"/>
      <c r="AL984" t="s">
        <v>98</v>
      </c>
      <c r="AM984" s="53">
        <v>45365</v>
      </c>
      <c r="AN984" s="23" t="s">
        <v>108</v>
      </c>
      <c r="AO984" s="23" t="s">
        <v>108</v>
      </c>
      <c r="AP984" t="s">
        <v>109</v>
      </c>
      <c r="AQ984" t="s">
        <v>2190</v>
      </c>
      <c r="AR984" t="s">
        <v>2191</v>
      </c>
      <c r="AS984" t="s">
        <v>2192</v>
      </c>
      <c r="AT984" s="23">
        <v>80111600</v>
      </c>
      <c r="AU984" t="s">
        <v>6776</v>
      </c>
      <c r="AV984" s="23" t="s">
        <v>113</v>
      </c>
      <c r="AW984" s="20" t="s">
        <v>114</v>
      </c>
      <c r="AX984" s="53">
        <v>45366</v>
      </c>
      <c r="AY984" s="23" t="s">
        <v>115</v>
      </c>
      <c r="AZ984" s="53">
        <v>45366</v>
      </c>
      <c r="BA984" s="26">
        <v>45370</v>
      </c>
      <c r="BB984" s="62">
        <v>45656</v>
      </c>
      <c r="BC984" s="35">
        <f>+Tabla3[[#This Row],[FECHA TERMINACION
(INICIAL)]]-Tabla3[[#This Row],[FECHA INICIO]]</f>
        <v>286</v>
      </c>
      <c r="BD984" s="65">
        <f>+Tabla3[[#This Row],[PLAZO DE EJECUCIÓN EN DÍAS (INICIAL)]]/30</f>
        <v>9.5333333333333332</v>
      </c>
      <c r="BE984" t="s">
        <v>4846</v>
      </c>
      <c r="BF984" s="29">
        <f>+[1]BD_2!E994</f>
        <v>0</v>
      </c>
      <c r="BG984" s="29">
        <f>[1]BD_2!BA994</f>
        <v>0</v>
      </c>
      <c r="BH984" s="23">
        <f>[1]BD_2!CF994</f>
        <v>0</v>
      </c>
      <c r="BI984" s="23">
        <f>+COUNTIF(Tabla3[[#This Row],[VALOR REDUCIDO]:[TOTAL TIEMPO PRORROGADO EN DÍAS
]],"&lt;&gt;0")</f>
        <v>0</v>
      </c>
      <c r="BJ984" s="23" t="str">
        <f>+[1]BD_2!CG994</f>
        <v>2 NO</v>
      </c>
      <c r="BK984" s="26" t="str">
        <f>[1]BD_2!CL994</f>
        <v>2 NO</v>
      </c>
      <c r="BL984" s="23" t="s">
        <v>98</v>
      </c>
      <c r="BM984">
        <f t="shared" si="79"/>
        <v>286</v>
      </c>
      <c r="BN984" s="36">
        <f t="shared" si="80"/>
        <v>45370</v>
      </c>
      <c r="BO984" s="36">
        <f t="shared" si="81"/>
        <v>45656</v>
      </c>
      <c r="BP984" s="37" t="e">
        <f>IF(((#REF!-$BN984)/($BO984-$BN984))&gt;=100%,100%,((#REF!-$BN984)/($BO984-$BN984)))</f>
        <v>#REF!</v>
      </c>
      <c r="BQ984" s="29">
        <f t="shared" si="77"/>
        <v>66500000</v>
      </c>
      <c r="BR984" s="23" t="e">
        <f>+IF(BK984="1 SI","FINALIZADO",IF($BO984&lt;=#REF!,"FINALIZADO","EJECUCIÓN"))</f>
        <v>#REF!</v>
      </c>
      <c r="BS984" s="23">
        <v>65800000</v>
      </c>
      <c r="BT984" s="23">
        <f>+Tabla3[[#This Row],[VALOR TOTAL DE CONTRATO (ANTES DE LIQUIDACIÓN - LIBERACIÓN DE SALDOS)]]-Tabla3[[#This Row],[RECURSO TOTALES DESEMBOLSADOS]]</f>
        <v>700000</v>
      </c>
      <c r="BU984" s="66"/>
      <c r="BW984" s="23" t="s">
        <v>98</v>
      </c>
      <c r="BX984" s="23" t="str">
        <f t="shared" si="78"/>
        <v>marzo</v>
      </c>
      <c r="BY984" s="23" t="s">
        <v>113</v>
      </c>
      <c r="BZ984" s="23" t="s">
        <v>113</v>
      </c>
      <c r="CA984" s="23" t="s">
        <v>113</v>
      </c>
      <c r="CB984" t="s">
        <v>117</v>
      </c>
      <c r="CC984" t="s">
        <v>118</v>
      </c>
    </row>
    <row r="985" spans="1:81" s="46" customFormat="1" x14ac:dyDescent="0.25">
      <c r="A985" s="23">
        <v>2024</v>
      </c>
      <c r="B985" s="25">
        <v>942</v>
      </c>
      <c r="C985" s="23" t="s">
        <v>87</v>
      </c>
      <c r="D985" t="s">
        <v>88</v>
      </c>
      <c r="E985" t="s">
        <v>89</v>
      </c>
      <c r="F985" t="s">
        <v>90</v>
      </c>
      <c r="G985" t="s">
        <v>91</v>
      </c>
      <c r="H985" s="23" t="s">
        <v>92</v>
      </c>
      <c r="I985" s="23" t="s">
        <v>119</v>
      </c>
      <c r="J985" t="s">
        <v>6777</v>
      </c>
      <c r="K985" s="23" t="s">
        <v>95</v>
      </c>
      <c r="L985" s="20" t="s">
        <v>1550</v>
      </c>
      <c r="M985" s="28" t="s">
        <v>6778</v>
      </c>
      <c r="N985" s="23"/>
      <c r="O985" s="23" t="s">
        <v>98</v>
      </c>
      <c r="P985" s="20" t="s">
        <v>693</v>
      </c>
      <c r="Q985" s="20" t="s">
        <v>693</v>
      </c>
      <c r="R985" t="s">
        <v>6699</v>
      </c>
      <c r="S985" t="s">
        <v>6779</v>
      </c>
      <c r="T985" t="s">
        <v>6780</v>
      </c>
      <c r="U985" s="29">
        <v>57950000</v>
      </c>
      <c r="V985" s="29">
        <v>57950000</v>
      </c>
      <c r="W985" s="60">
        <v>6100000</v>
      </c>
      <c r="X985" s="60">
        <v>0</v>
      </c>
      <c r="Y985" s="23" t="s">
        <v>104</v>
      </c>
      <c r="Z985" t="s">
        <v>98</v>
      </c>
      <c r="AA985" t="s">
        <v>105</v>
      </c>
      <c r="AB985" s="30">
        <f>+Tabla3[[#This Row],[VALOR DEL CONTRATO
(EN NUMEROS)]]-Tabla3[[#This Row],[VALOR RECURSOS (MADS/FONAM)]]</f>
        <v>0</v>
      </c>
      <c r="AC985" s="30"/>
      <c r="AD985" s="30"/>
      <c r="AE985" s="24">
        <v>2624</v>
      </c>
      <c r="AF985" s="61">
        <v>45294</v>
      </c>
      <c r="AG985">
        <v>169224</v>
      </c>
      <c r="AH985" s="53">
        <v>45366</v>
      </c>
      <c r="AI985" s="24" t="s">
        <v>106</v>
      </c>
      <c r="AJ985" t="s">
        <v>2030</v>
      </c>
      <c r="AK985" s="33"/>
      <c r="AL985" t="s">
        <v>98</v>
      </c>
      <c r="AM985" s="53">
        <v>45364</v>
      </c>
      <c r="AN985" s="23" t="s">
        <v>108</v>
      </c>
      <c r="AO985" s="23" t="s">
        <v>108</v>
      </c>
      <c r="AP985" t="s">
        <v>109</v>
      </c>
      <c r="AQ985" t="s">
        <v>6702</v>
      </c>
      <c r="AR985" t="s">
        <v>6703</v>
      </c>
      <c r="AS985" t="s">
        <v>700</v>
      </c>
      <c r="AT985" s="23">
        <v>80111600</v>
      </c>
      <c r="AU985" t="s">
        <v>6781</v>
      </c>
      <c r="AV985" s="23" t="s">
        <v>113</v>
      </c>
      <c r="AW985" s="20" t="s">
        <v>114</v>
      </c>
      <c r="AX985" s="53">
        <v>45364</v>
      </c>
      <c r="AY985" s="23" t="s">
        <v>115</v>
      </c>
      <c r="AZ985" s="53">
        <v>45364</v>
      </c>
      <c r="BA985" s="26">
        <v>45366</v>
      </c>
      <c r="BB985" s="62">
        <v>45655</v>
      </c>
      <c r="BC985" s="35">
        <f>+Tabla3[[#This Row],[FECHA TERMINACION
(INICIAL)]]-Tabla3[[#This Row],[FECHA INICIO]]</f>
        <v>289</v>
      </c>
      <c r="BD985" s="65">
        <f>+Tabla3[[#This Row],[PLAZO DE EJECUCIÓN EN DÍAS (INICIAL)]]/30</f>
        <v>9.6333333333333329</v>
      </c>
      <c r="BE985" t="s">
        <v>6782</v>
      </c>
      <c r="BF985" s="29">
        <f>+[1]BD_2!E995</f>
        <v>0</v>
      </c>
      <c r="BG985" s="29">
        <f>[1]BD_2!BA995</f>
        <v>0</v>
      </c>
      <c r="BH985" s="23">
        <f>[1]BD_2!CF995</f>
        <v>0</v>
      </c>
      <c r="BI985" s="23">
        <f>+COUNTIF(Tabla3[[#This Row],[VALOR REDUCIDO]:[TOTAL TIEMPO PRORROGADO EN DÍAS
]],"&lt;&gt;0")</f>
        <v>0</v>
      </c>
      <c r="BJ985" s="23" t="str">
        <f>+[1]BD_2!CG995</f>
        <v>2 NO</v>
      </c>
      <c r="BK985" s="26" t="str">
        <f>[1]BD_2!CL995</f>
        <v>2 NO</v>
      </c>
      <c r="BL985" s="23" t="s">
        <v>98</v>
      </c>
      <c r="BM985">
        <f t="shared" si="79"/>
        <v>289</v>
      </c>
      <c r="BN985" s="36">
        <f t="shared" si="80"/>
        <v>45366</v>
      </c>
      <c r="BO985" s="36">
        <f t="shared" si="81"/>
        <v>45655</v>
      </c>
      <c r="BP985" s="37" t="e">
        <f>IF(((#REF!-$BN985)/($BO985-$BN985))&gt;=100%,100%,((#REF!-$BN985)/($BO985-$BN985)))</f>
        <v>#REF!</v>
      </c>
      <c r="BQ985" s="29">
        <f t="shared" si="77"/>
        <v>57950000</v>
      </c>
      <c r="BR985" s="23" t="e">
        <f>+IF(BK985="1 SI","FINALIZADO",IF($BO985&lt;=#REF!,"FINALIZADO","EJECUCIÓN"))</f>
        <v>#REF!</v>
      </c>
      <c r="BS985" s="23">
        <v>57950000</v>
      </c>
      <c r="BT985" s="23">
        <f>+Tabla3[[#This Row],[VALOR TOTAL DE CONTRATO (ANTES DE LIQUIDACIÓN - LIBERACIÓN DE SALDOS)]]-Tabla3[[#This Row],[RECURSO TOTALES DESEMBOLSADOS]]</f>
        <v>0</v>
      </c>
      <c r="BU985" s="66"/>
      <c r="BV985" s="38"/>
      <c r="BW985" s="23" t="s">
        <v>98</v>
      </c>
      <c r="BX985" s="23" t="str">
        <f t="shared" si="78"/>
        <v>marzo</v>
      </c>
      <c r="BY985" s="23" t="s">
        <v>113</v>
      </c>
      <c r="BZ985" s="23" t="s">
        <v>113</v>
      </c>
      <c r="CA985" s="23" t="s">
        <v>113</v>
      </c>
      <c r="CB985" t="s">
        <v>117</v>
      </c>
      <c r="CC985" t="s">
        <v>118</v>
      </c>
    </row>
    <row r="986" spans="1:81" x14ac:dyDescent="0.25">
      <c r="A986" s="23">
        <v>2024</v>
      </c>
      <c r="B986" s="25">
        <v>943</v>
      </c>
      <c r="C986" s="23" t="s">
        <v>87</v>
      </c>
      <c r="D986" t="s">
        <v>88</v>
      </c>
      <c r="E986" t="s">
        <v>89</v>
      </c>
      <c r="F986" t="s">
        <v>90</v>
      </c>
      <c r="G986" t="s">
        <v>91</v>
      </c>
      <c r="H986" s="23" t="s">
        <v>92</v>
      </c>
      <c r="I986" s="23" t="s">
        <v>119</v>
      </c>
      <c r="J986" t="s">
        <v>6783</v>
      </c>
      <c r="K986" s="23" t="s">
        <v>95</v>
      </c>
      <c r="L986" s="20" t="s">
        <v>420</v>
      </c>
      <c r="M986" s="28" t="s">
        <v>6784</v>
      </c>
      <c r="N986" s="23"/>
      <c r="O986" s="23" t="s">
        <v>98</v>
      </c>
      <c r="P986" s="20" t="s">
        <v>1552</v>
      </c>
      <c r="Q986" s="20" t="s">
        <v>1552</v>
      </c>
      <c r="R986" t="s">
        <v>6785</v>
      </c>
      <c r="S986" t="s">
        <v>6786</v>
      </c>
      <c r="T986" t="s">
        <v>6787</v>
      </c>
      <c r="U986" s="29">
        <v>49600000</v>
      </c>
      <c r="V986" s="29">
        <v>49600000</v>
      </c>
      <c r="W986" s="60">
        <v>6200000</v>
      </c>
      <c r="X986" s="60">
        <v>0</v>
      </c>
      <c r="Y986" s="23" t="s">
        <v>104</v>
      </c>
      <c r="Z986" t="s">
        <v>98</v>
      </c>
      <c r="AA986" t="s">
        <v>105</v>
      </c>
      <c r="AB986" s="30">
        <f>+Tabla3[[#This Row],[VALOR DEL CONTRATO
(EN NUMEROS)]]-Tabla3[[#This Row],[VALOR RECURSOS (MADS/FONAM)]]</f>
        <v>0</v>
      </c>
      <c r="AC986" s="30"/>
      <c r="AD986" s="30"/>
      <c r="AE986" s="24">
        <v>7724</v>
      </c>
      <c r="AF986" s="61">
        <v>45295</v>
      </c>
      <c r="AG986">
        <v>178424</v>
      </c>
      <c r="AH986" s="53">
        <v>45371</v>
      </c>
      <c r="AI986" s="24" t="s">
        <v>106</v>
      </c>
      <c r="AJ986" t="s">
        <v>697</v>
      </c>
      <c r="AK986" s="33"/>
      <c r="AL986" t="s">
        <v>98</v>
      </c>
      <c r="AM986" s="53">
        <v>45366</v>
      </c>
      <c r="AN986" s="23" t="s">
        <v>108</v>
      </c>
      <c r="AO986" s="23" t="s">
        <v>108</v>
      </c>
      <c r="AP986" t="s">
        <v>109</v>
      </c>
      <c r="AQ986" t="s">
        <v>6269</v>
      </c>
      <c r="AR986" t="s">
        <v>6270</v>
      </c>
      <c r="AS986" t="s">
        <v>1552</v>
      </c>
      <c r="AT986" s="23">
        <v>80111600</v>
      </c>
      <c r="AU986" t="s">
        <v>6788</v>
      </c>
      <c r="AV986" s="23" t="s">
        <v>113</v>
      </c>
      <c r="AW986" s="20" t="s">
        <v>114</v>
      </c>
      <c r="AX986" s="53">
        <v>45367</v>
      </c>
      <c r="AY986" s="23" t="s">
        <v>144</v>
      </c>
      <c r="AZ986" s="53">
        <v>45367</v>
      </c>
      <c r="BA986" s="26">
        <v>45371</v>
      </c>
      <c r="BB986" s="62">
        <v>45615</v>
      </c>
      <c r="BC986" s="35">
        <f>+Tabla3[[#This Row],[FECHA TERMINACION
(INICIAL)]]-Tabla3[[#This Row],[FECHA INICIO]]</f>
        <v>244</v>
      </c>
      <c r="BD986" s="65">
        <f>+Tabla3[[#This Row],[PLAZO DE EJECUCIÓN EN DÍAS (INICIAL)]]/30</f>
        <v>8.1333333333333329</v>
      </c>
      <c r="BE986" t="s">
        <v>4081</v>
      </c>
      <c r="BF986" s="29">
        <f>+[1]BD_2!E996</f>
        <v>0</v>
      </c>
      <c r="BG986" s="29">
        <f>[1]BD_2!BA996</f>
        <v>6613333</v>
      </c>
      <c r="BH986" s="23">
        <f>[1]BD_2!CF996</f>
        <v>32</v>
      </c>
      <c r="BI986" s="23">
        <f>+COUNTIF(Tabla3[[#This Row],[VALOR REDUCIDO]:[TOTAL TIEMPO PRORROGADO EN DÍAS
]],"&lt;&gt;0")</f>
        <v>2</v>
      </c>
      <c r="BJ986" s="23" t="str">
        <f>+[1]BD_2!CG996</f>
        <v>2 NO</v>
      </c>
      <c r="BK986" s="26" t="str">
        <f>[1]BD_2!CL996</f>
        <v>2 NO</v>
      </c>
      <c r="BL986" s="23" t="s">
        <v>98</v>
      </c>
      <c r="BM986">
        <f t="shared" si="79"/>
        <v>276</v>
      </c>
      <c r="BN986" s="36">
        <f t="shared" si="80"/>
        <v>45371</v>
      </c>
      <c r="BO986" s="36">
        <f t="shared" si="81"/>
        <v>45647</v>
      </c>
      <c r="BP986" s="37" t="e">
        <f>IF(((#REF!-$BN986)/($BO986-$BN986))&gt;=100%,100%,((#REF!-$BN986)/($BO986-$BN986)))</f>
        <v>#REF!</v>
      </c>
      <c r="BQ986" s="29">
        <f t="shared" si="77"/>
        <v>56213333</v>
      </c>
      <c r="BR986" s="23" t="e">
        <f>+IF(BK986="1 SI","FINALIZADO",IF($BO986&lt;=#REF!,"FINALIZADO","EJECUCIÓN"))</f>
        <v>#REF!</v>
      </c>
      <c r="BS986" s="23">
        <v>56213333</v>
      </c>
      <c r="BT986" s="23">
        <f>+Tabla3[[#This Row],[VALOR TOTAL DE CONTRATO (ANTES DE LIQUIDACIÓN - LIBERACIÓN DE SALDOS)]]-Tabla3[[#This Row],[RECURSO TOTALES DESEMBOLSADOS]]</f>
        <v>0</v>
      </c>
      <c r="BU986" s="66"/>
      <c r="BW986" s="23" t="s">
        <v>98</v>
      </c>
      <c r="BX986" s="23" t="str">
        <f t="shared" si="78"/>
        <v>marzo</v>
      </c>
      <c r="BY986" s="23" t="s">
        <v>113</v>
      </c>
      <c r="BZ986" s="23" t="s">
        <v>113</v>
      </c>
      <c r="CA986" s="23" t="s">
        <v>113</v>
      </c>
      <c r="CB986" t="s">
        <v>117</v>
      </c>
      <c r="CC986" t="s">
        <v>118</v>
      </c>
    </row>
    <row r="987" spans="1:81" x14ac:dyDescent="0.25">
      <c r="A987" s="23">
        <v>2024</v>
      </c>
      <c r="B987" s="25">
        <v>944</v>
      </c>
      <c r="C987" s="23" t="s">
        <v>87</v>
      </c>
      <c r="D987" t="s">
        <v>88</v>
      </c>
      <c r="E987" t="s">
        <v>89</v>
      </c>
      <c r="F987" t="s">
        <v>90</v>
      </c>
      <c r="G987" t="s">
        <v>91</v>
      </c>
      <c r="H987" s="23" t="s">
        <v>92</v>
      </c>
      <c r="I987" s="23" t="s">
        <v>119</v>
      </c>
      <c r="J987" t="s">
        <v>6789</v>
      </c>
      <c r="K987" s="23" t="s">
        <v>95</v>
      </c>
      <c r="L987" s="20" t="s">
        <v>420</v>
      </c>
      <c r="M987" s="28" t="s">
        <v>6790</v>
      </c>
      <c r="N987" s="23"/>
      <c r="O987" s="23" t="s">
        <v>98</v>
      </c>
      <c r="P987" s="20" t="s">
        <v>693</v>
      </c>
      <c r="Q987" s="20" t="s">
        <v>693</v>
      </c>
      <c r="R987" t="s">
        <v>6791</v>
      </c>
      <c r="S987" t="s">
        <v>6792</v>
      </c>
      <c r="T987" t="s">
        <v>6793</v>
      </c>
      <c r="U987" s="29">
        <v>54133333</v>
      </c>
      <c r="V987" s="29">
        <v>54133333</v>
      </c>
      <c r="W987" s="60">
        <v>5800000</v>
      </c>
      <c r="X987" s="60">
        <v>0</v>
      </c>
      <c r="Y987" s="23" t="s">
        <v>104</v>
      </c>
      <c r="Z987" t="s">
        <v>98</v>
      </c>
      <c r="AA987" t="s">
        <v>105</v>
      </c>
      <c r="AB987" s="30">
        <f>+Tabla3[[#This Row],[VALOR DEL CONTRATO
(EN NUMEROS)]]-Tabla3[[#This Row],[VALOR RECURSOS (MADS/FONAM)]]</f>
        <v>0</v>
      </c>
      <c r="AC987" s="30"/>
      <c r="AD987" s="30"/>
      <c r="AE987" s="24">
        <v>2624</v>
      </c>
      <c r="AF987" s="61">
        <v>45294</v>
      </c>
      <c r="AG987">
        <v>182924</v>
      </c>
      <c r="AH987" s="53">
        <v>45373</v>
      </c>
      <c r="AI987" s="24" t="s">
        <v>106</v>
      </c>
      <c r="AJ987" t="s">
        <v>2030</v>
      </c>
      <c r="AK987" s="33"/>
      <c r="AL987" t="s">
        <v>98</v>
      </c>
      <c r="AM987" s="53">
        <v>45371</v>
      </c>
      <c r="AN987" s="23" t="s">
        <v>108</v>
      </c>
      <c r="AO987" s="23" t="s">
        <v>108</v>
      </c>
      <c r="AP987" t="s">
        <v>109</v>
      </c>
      <c r="AQ987" t="s">
        <v>6568</v>
      </c>
      <c r="AR987" t="s">
        <v>6569</v>
      </c>
      <c r="AS987" t="s">
        <v>700</v>
      </c>
      <c r="AT987" s="23">
        <v>80111600</v>
      </c>
      <c r="AU987" t="s">
        <v>6794</v>
      </c>
      <c r="AV987" s="23" t="s">
        <v>113</v>
      </c>
      <c r="AW987" s="20" t="s">
        <v>114</v>
      </c>
      <c r="AX987" s="53">
        <v>45372</v>
      </c>
      <c r="AY987" s="23" t="s">
        <v>115</v>
      </c>
      <c r="AZ987" s="53">
        <v>45372</v>
      </c>
      <c r="BA987" s="26">
        <v>45373</v>
      </c>
      <c r="BB987" s="62">
        <v>45656</v>
      </c>
      <c r="BC987" s="35">
        <f>+Tabla3[[#This Row],[FECHA TERMINACION
(INICIAL)]]-Tabla3[[#This Row],[FECHA INICIO]]</f>
        <v>283</v>
      </c>
      <c r="BD987" s="65">
        <f>+Tabla3[[#This Row],[PLAZO DE EJECUCIÓN EN DÍAS (INICIAL)]]/30</f>
        <v>9.4333333333333336</v>
      </c>
      <c r="BE987" t="s">
        <v>6717</v>
      </c>
      <c r="BF987" s="29">
        <f>+[1]BD_2!E997</f>
        <v>193333</v>
      </c>
      <c r="BG987" s="29">
        <f>[1]BD_2!BA997</f>
        <v>0</v>
      </c>
      <c r="BH987" s="23">
        <f>[1]BD_2!CF997</f>
        <v>0</v>
      </c>
      <c r="BI987" s="23">
        <f>+COUNTIF(Tabla3[[#This Row],[VALOR REDUCIDO]:[TOTAL TIEMPO PRORROGADO EN DÍAS
]],"&lt;&gt;0")</f>
        <v>1</v>
      </c>
      <c r="BJ987" s="23" t="str">
        <f>+[1]BD_2!CG997</f>
        <v>2 NO</v>
      </c>
      <c r="BK987" s="26" t="str">
        <f>[1]BD_2!CL997</f>
        <v>2 NO</v>
      </c>
      <c r="BL987" s="23" t="s">
        <v>98</v>
      </c>
      <c r="BM987">
        <f t="shared" si="79"/>
        <v>283</v>
      </c>
      <c r="BN987" s="36">
        <f t="shared" si="80"/>
        <v>45373</v>
      </c>
      <c r="BO987" s="36">
        <f t="shared" si="81"/>
        <v>45656</v>
      </c>
      <c r="BP987" s="37" t="e">
        <f>IF(((#REF!-$BN987)/($BO987-$BN987))&gt;=100%,100%,((#REF!-$BN987)/($BO987-$BN987)))</f>
        <v>#REF!</v>
      </c>
      <c r="BQ987" s="29">
        <f t="shared" si="77"/>
        <v>53940000</v>
      </c>
      <c r="BR987" s="23" t="e">
        <f>+IF(BK987="1 SI","FINALIZADO",IF($BO987&lt;=#REF!,"FINALIZADO","EJECUCIÓN"))</f>
        <v>#REF!</v>
      </c>
      <c r="BS987" s="23">
        <v>53940000</v>
      </c>
      <c r="BT987" s="23">
        <f>+Tabla3[[#This Row],[VALOR TOTAL DE CONTRATO (ANTES DE LIQUIDACIÓN - LIBERACIÓN DE SALDOS)]]-Tabla3[[#This Row],[RECURSO TOTALES DESEMBOLSADOS]]</f>
        <v>0</v>
      </c>
      <c r="BU987" s="66"/>
      <c r="BW987" s="23" t="s">
        <v>98</v>
      </c>
      <c r="BX987" s="23" t="str">
        <f t="shared" si="78"/>
        <v>marzo</v>
      </c>
      <c r="BY987" s="23" t="s">
        <v>113</v>
      </c>
      <c r="BZ987" s="23" t="s">
        <v>113</v>
      </c>
      <c r="CA987" s="23" t="s">
        <v>113</v>
      </c>
      <c r="CB987" t="s">
        <v>117</v>
      </c>
      <c r="CC987" t="s">
        <v>118</v>
      </c>
    </row>
    <row r="988" spans="1:81" x14ac:dyDescent="0.25">
      <c r="A988" s="23">
        <v>2024</v>
      </c>
      <c r="B988" s="25">
        <v>945</v>
      </c>
      <c r="C988" s="23" t="s">
        <v>87</v>
      </c>
      <c r="D988" t="s">
        <v>88</v>
      </c>
      <c r="E988" t="s">
        <v>89</v>
      </c>
      <c r="F988" t="s">
        <v>90</v>
      </c>
      <c r="G988" t="s">
        <v>91</v>
      </c>
      <c r="H988" s="23" t="s">
        <v>92</v>
      </c>
      <c r="I988" s="23" t="s">
        <v>119</v>
      </c>
      <c r="J988" t="s">
        <v>6795</v>
      </c>
      <c r="K988" s="23" t="s">
        <v>95</v>
      </c>
      <c r="L988" s="20" t="s">
        <v>1550</v>
      </c>
      <c r="M988" s="28" t="s">
        <v>6796</v>
      </c>
      <c r="N988" s="23"/>
      <c r="O988" s="23" t="s">
        <v>98</v>
      </c>
      <c r="P988" s="20" t="s">
        <v>100</v>
      </c>
      <c r="Q988" s="20" t="s">
        <v>100</v>
      </c>
      <c r="R988" t="s">
        <v>6797</v>
      </c>
      <c r="S988" t="s">
        <v>6798</v>
      </c>
      <c r="T988" t="s">
        <v>6799</v>
      </c>
      <c r="U988" s="29">
        <v>112000000</v>
      </c>
      <c r="V988" s="29">
        <v>112000000</v>
      </c>
      <c r="W988" s="60">
        <v>14000000</v>
      </c>
      <c r="X988" s="60">
        <v>0</v>
      </c>
      <c r="Y988" s="23" t="s">
        <v>104</v>
      </c>
      <c r="Z988" t="s">
        <v>98</v>
      </c>
      <c r="AA988" t="s">
        <v>105</v>
      </c>
      <c r="AB988" s="30">
        <f>+Tabla3[[#This Row],[VALOR DEL CONTRATO
(EN NUMEROS)]]-Tabla3[[#This Row],[VALOR RECURSOS (MADS/FONAM)]]</f>
        <v>0</v>
      </c>
      <c r="AC988" s="30"/>
      <c r="AD988" s="30"/>
      <c r="AE988" s="24">
        <v>1824</v>
      </c>
      <c r="AF988" s="61">
        <v>45294</v>
      </c>
      <c r="AG988">
        <v>169124</v>
      </c>
      <c r="AH988" s="53">
        <v>45366</v>
      </c>
      <c r="AI988" s="24" t="s">
        <v>106</v>
      </c>
      <c r="AJ988" t="s">
        <v>107</v>
      </c>
      <c r="AK988" s="33"/>
      <c r="AL988" t="s">
        <v>98</v>
      </c>
      <c r="AM988" s="53">
        <v>45365</v>
      </c>
      <c r="AN988" s="23" t="s">
        <v>108</v>
      </c>
      <c r="AO988" s="23" t="s">
        <v>108</v>
      </c>
      <c r="AP988" t="s">
        <v>109</v>
      </c>
      <c r="AQ988" t="s">
        <v>6159</v>
      </c>
      <c r="AR988" t="s">
        <v>2449</v>
      </c>
      <c r="AS988" t="s">
        <v>2142</v>
      </c>
      <c r="AT988" s="23">
        <v>80111600</v>
      </c>
      <c r="AU988" t="s">
        <v>6800</v>
      </c>
      <c r="AV988" s="23" t="s">
        <v>113</v>
      </c>
      <c r="AW988" s="20" t="s">
        <v>114</v>
      </c>
      <c r="AX988" s="53">
        <v>45365</v>
      </c>
      <c r="AY988" s="23" t="s">
        <v>115</v>
      </c>
      <c r="AZ988" s="53">
        <v>45365</v>
      </c>
      <c r="BA988" s="26">
        <v>45366</v>
      </c>
      <c r="BB988" s="62">
        <v>45610</v>
      </c>
      <c r="BC988" s="35">
        <f>+Tabla3[[#This Row],[FECHA TERMINACION
(INICIAL)]]-Tabla3[[#This Row],[FECHA INICIO]]</f>
        <v>244</v>
      </c>
      <c r="BD988" s="65">
        <f>+Tabla3[[#This Row],[PLAZO DE EJECUCIÓN EN DÍAS (INICIAL)]]/30</f>
        <v>8.1333333333333329</v>
      </c>
      <c r="BE988" t="s">
        <v>5412</v>
      </c>
      <c r="BF988" s="29">
        <f>+[1]BD_2!E998</f>
        <v>0</v>
      </c>
      <c r="BG988" s="29">
        <f>[1]BD_2!BA998</f>
        <v>21466667</v>
      </c>
      <c r="BH988" s="23">
        <f>[1]BD_2!CF998</f>
        <v>47</v>
      </c>
      <c r="BI988" s="23">
        <f>+COUNTIF(Tabla3[[#This Row],[VALOR REDUCIDO]:[TOTAL TIEMPO PRORROGADO EN DÍAS
]],"&lt;&gt;0")</f>
        <v>2</v>
      </c>
      <c r="BJ988" s="23" t="str">
        <f>+[1]BD_2!CG998</f>
        <v>2 NO</v>
      </c>
      <c r="BK988" s="26" t="str">
        <f>[1]BD_2!CL998</f>
        <v>2 NO</v>
      </c>
      <c r="BL988" s="23" t="s">
        <v>98</v>
      </c>
      <c r="BM988">
        <f t="shared" si="79"/>
        <v>291</v>
      </c>
      <c r="BN988" s="36">
        <f t="shared" si="80"/>
        <v>45366</v>
      </c>
      <c r="BO988" s="36">
        <f t="shared" si="81"/>
        <v>45657</v>
      </c>
      <c r="BP988" s="37" t="e">
        <f>IF(((#REF!-$BN988)/($BO988-$BN988))&gt;=100%,100%,((#REF!-$BN988)/($BO988-$BN988)))</f>
        <v>#REF!</v>
      </c>
      <c r="BQ988" s="29">
        <f t="shared" si="77"/>
        <v>133466667</v>
      </c>
      <c r="BR988" s="23" t="e">
        <f>+IF(BK988="1 SI","FINALIZADO",IF($BO988&lt;=#REF!,"FINALIZADO","EJECUCIÓN"))</f>
        <v>#REF!</v>
      </c>
      <c r="BS988" s="23">
        <v>133466667</v>
      </c>
      <c r="BT988" s="23">
        <f>+Tabla3[[#This Row],[VALOR TOTAL DE CONTRATO (ANTES DE LIQUIDACIÓN - LIBERACIÓN DE SALDOS)]]-Tabla3[[#This Row],[RECURSO TOTALES DESEMBOLSADOS]]</f>
        <v>0</v>
      </c>
      <c r="BU988" s="66"/>
      <c r="BW988" s="23" t="s">
        <v>98</v>
      </c>
      <c r="BX988" s="23" t="str">
        <f t="shared" si="78"/>
        <v>marzo</v>
      </c>
      <c r="BY988" s="23" t="s">
        <v>113</v>
      </c>
      <c r="BZ988" s="23" t="s">
        <v>113</v>
      </c>
      <c r="CA988" s="23" t="s">
        <v>113</v>
      </c>
      <c r="CB988" t="s">
        <v>117</v>
      </c>
      <c r="CC988" t="s">
        <v>118</v>
      </c>
    </row>
    <row r="989" spans="1:81" x14ac:dyDescent="0.25">
      <c r="A989" s="23">
        <v>2024</v>
      </c>
      <c r="B989" s="25">
        <v>946</v>
      </c>
      <c r="C989" s="23" t="s">
        <v>87</v>
      </c>
      <c r="D989" t="s">
        <v>88</v>
      </c>
      <c r="E989" t="s">
        <v>89</v>
      </c>
      <c r="F989" t="s">
        <v>90</v>
      </c>
      <c r="G989" t="s">
        <v>91</v>
      </c>
      <c r="H989" s="23" t="s">
        <v>92</v>
      </c>
      <c r="I989" s="23" t="s">
        <v>119</v>
      </c>
      <c r="J989" t="s">
        <v>6801</v>
      </c>
      <c r="K989" s="23" t="s">
        <v>95</v>
      </c>
      <c r="L989" s="20" t="s">
        <v>1102</v>
      </c>
      <c r="M989" s="28" t="s">
        <v>6802</v>
      </c>
      <c r="N989" s="23"/>
      <c r="O989" s="23" t="s">
        <v>98</v>
      </c>
      <c r="P989" s="20" t="s">
        <v>1552</v>
      </c>
      <c r="Q989" s="20" t="s">
        <v>1552</v>
      </c>
      <c r="R989" t="s">
        <v>6803</v>
      </c>
      <c r="S989" t="s">
        <v>6804</v>
      </c>
      <c r="T989" t="s">
        <v>6805</v>
      </c>
      <c r="U989" s="29">
        <v>64000000</v>
      </c>
      <c r="V989" s="29">
        <v>64000000</v>
      </c>
      <c r="W989" s="60">
        <v>8000000</v>
      </c>
      <c r="X989" s="60">
        <v>0</v>
      </c>
      <c r="Y989" s="23" t="s">
        <v>104</v>
      </c>
      <c r="Z989" t="s">
        <v>98</v>
      </c>
      <c r="AA989" t="s">
        <v>105</v>
      </c>
      <c r="AB989" s="30">
        <f>+Tabla3[[#This Row],[VALOR DEL CONTRATO
(EN NUMEROS)]]-Tabla3[[#This Row],[VALOR RECURSOS (MADS/FONAM)]]</f>
        <v>0</v>
      </c>
      <c r="AC989" s="30"/>
      <c r="AD989" s="30"/>
      <c r="AE989" s="24">
        <v>7724</v>
      </c>
      <c r="AF989" s="61">
        <v>45295</v>
      </c>
      <c r="AG989">
        <v>178924</v>
      </c>
      <c r="AH989" s="53">
        <v>45372</v>
      </c>
      <c r="AI989" s="24" t="s">
        <v>106</v>
      </c>
      <c r="AK989" s="33"/>
      <c r="AL989" t="s">
        <v>98</v>
      </c>
      <c r="AM989" s="53">
        <v>45369</v>
      </c>
      <c r="AN989" s="23" t="s">
        <v>108</v>
      </c>
      <c r="AO989" s="23" t="s">
        <v>108</v>
      </c>
      <c r="AP989" t="s">
        <v>109</v>
      </c>
      <c r="AQ989" t="s">
        <v>6269</v>
      </c>
      <c r="AR989" t="s">
        <v>6270</v>
      </c>
      <c r="AS989" t="s">
        <v>1552</v>
      </c>
      <c r="AT989" s="23">
        <v>80111600</v>
      </c>
      <c r="AU989" t="s">
        <v>6806</v>
      </c>
      <c r="AV989" s="23" t="s">
        <v>113</v>
      </c>
      <c r="AW989" s="20" t="s">
        <v>114</v>
      </c>
      <c r="AX989" s="53">
        <v>45370</v>
      </c>
      <c r="AY989" s="23" t="s">
        <v>115</v>
      </c>
      <c r="AZ989" s="53">
        <v>45370</v>
      </c>
      <c r="BA989" s="26">
        <v>45372</v>
      </c>
      <c r="BB989" s="62">
        <v>45616</v>
      </c>
      <c r="BC989" s="35">
        <f>+Tabla3[[#This Row],[FECHA TERMINACION
(INICIAL)]]-Tabla3[[#This Row],[FECHA INICIO]]</f>
        <v>244</v>
      </c>
      <c r="BD989" s="65">
        <f>+Tabla3[[#This Row],[PLAZO DE EJECUCIÓN EN DÍAS (INICIAL)]]/30</f>
        <v>8.1333333333333329</v>
      </c>
      <c r="BE989" t="s">
        <v>4081</v>
      </c>
      <c r="BF989" s="29">
        <f>+[1]BD_2!E999</f>
        <v>266667</v>
      </c>
      <c r="BG989" s="29">
        <f>[1]BD_2!BA999</f>
        <v>5600000</v>
      </c>
      <c r="BH989" s="23">
        <f>[1]BD_2!CF999</f>
        <v>21</v>
      </c>
      <c r="BI989" s="23">
        <f>+COUNTIF(Tabla3[[#This Row],[VALOR REDUCIDO]:[TOTAL TIEMPO PRORROGADO EN DÍAS
]],"&lt;&gt;0")</f>
        <v>3</v>
      </c>
      <c r="BJ989" s="23" t="str">
        <f>+[1]BD_2!CG999</f>
        <v>2 NO</v>
      </c>
      <c r="BK989" s="26" t="str">
        <f>[1]BD_2!CL999</f>
        <v>2 NO</v>
      </c>
      <c r="BL989" s="23" t="s">
        <v>98</v>
      </c>
      <c r="BM989">
        <f t="shared" si="79"/>
        <v>265</v>
      </c>
      <c r="BN989" s="36">
        <f t="shared" si="80"/>
        <v>45372</v>
      </c>
      <c r="BO989" s="36">
        <f t="shared" si="81"/>
        <v>45637</v>
      </c>
      <c r="BP989" s="37" t="e">
        <f>IF(((#REF!-$BN989)/($BO989-$BN989))&gt;=100%,100%,((#REF!-$BN989)/($BO989-$BN989)))</f>
        <v>#REF!</v>
      </c>
      <c r="BQ989" s="29">
        <f t="shared" si="77"/>
        <v>69333333</v>
      </c>
      <c r="BR989" s="23" t="e">
        <f>+IF(BK989="1 SI","FINALIZADO",IF($BO989&lt;=#REF!,"FINALIZADO","EJECUCIÓN"))</f>
        <v>#REF!</v>
      </c>
      <c r="BS989" s="23">
        <v>69333333</v>
      </c>
      <c r="BT989" s="23">
        <f>+Tabla3[[#This Row],[VALOR TOTAL DE CONTRATO (ANTES DE LIQUIDACIÓN - LIBERACIÓN DE SALDOS)]]-Tabla3[[#This Row],[RECURSO TOTALES DESEMBOLSADOS]]</f>
        <v>0</v>
      </c>
      <c r="BU989" s="66"/>
      <c r="BW989" s="23" t="s">
        <v>98</v>
      </c>
      <c r="BX989" s="23" t="str">
        <f t="shared" si="78"/>
        <v>marzo</v>
      </c>
      <c r="BY989" s="23" t="s">
        <v>113</v>
      </c>
      <c r="BZ989" s="23" t="s">
        <v>113</v>
      </c>
      <c r="CA989" s="23" t="s">
        <v>113</v>
      </c>
      <c r="CB989" t="s">
        <v>117</v>
      </c>
      <c r="CC989" t="s">
        <v>118</v>
      </c>
    </row>
    <row r="990" spans="1:81" x14ac:dyDescent="0.25">
      <c r="A990" s="23">
        <v>2024</v>
      </c>
      <c r="B990" s="25">
        <v>947</v>
      </c>
      <c r="C990" s="23" t="s">
        <v>87</v>
      </c>
      <c r="D990" t="s">
        <v>88</v>
      </c>
      <c r="E990" t="s">
        <v>89</v>
      </c>
      <c r="F990" t="s">
        <v>90</v>
      </c>
      <c r="G990" t="s">
        <v>91</v>
      </c>
      <c r="H990" s="23" t="s">
        <v>92</v>
      </c>
      <c r="I990" s="23" t="s">
        <v>119</v>
      </c>
      <c r="J990" t="s">
        <v>6807</v>
      </c>
      <c r="K990" s="23" t="s">
        <v>95</v>
      </c>
      <c r="L990" s="20" t="s">
        <v>6808</v>
      </c>
      <c r="M990" s="28" t="s">
        <v>6809</v>
      </c>
      <c r="N990" s="23"/>
      <c r="O990" s="23" t="s">
        <v>98</v>
      </c>
      <c r="P990" s="20" t="s">
        <v>538</v>
      </c>
      <c r="Q990" s="20" t="s">
        <v>538</v>
      </c>
      <c r="R990" t="s">
        <v>6810</v>
      </c>
      <c r="S990" t="s">
        <v>6811</v>
      </c>
      <c r="T990" t="s">
        <v>2885</v>
      </c>
      <c r="U990" s="29">
        <v>63000000</v>
      </c>
      <c r="V990" s="29">
        <v>63000000</v>
      </c>
      <c r="W990" s="60">
        <v>7000000</v>
      </c>
      <c r="X990" s="60">
        <v>0</v>
      </c>
      <c r="Y990" s="23" t="s">
        <v>104</v>
      </c>
      <c r="Z990" t="s">
        <v>98</v>
      </c>
      <c r="AA990" t="s">
        <v>105</v>
      </c>
      <c r="AB990" s="30">
        <f>+Tabla3[[#This Row],[VALOR DEL CONTRATO
(EN NUMEROS)]]-Tabla3[[#This Row],[VALOR RECURSOS (MADS/FONAM)]]</f>
        <v>0</v>
      </c>
      <c r="AC990" s="30"/>
      <c r="AD990" s="30"/>
      <c r="AE990" s="24">
        <v>5224</v>
      </c>
      <c r="AF990" s="61">
        <v>45295</v>
      </c>
      <c r="AG990">
        <v>185324</v>
      </c>
      <c r="AH990" s="53">
        <v>45377</v>
      </c>
      <c r="AI990" s="24" t="s">
        <v>106</v>
      </c>
      <c r="AJ990" t="s">
        <v>1465</v>
      </c>
      <c r="AK990" s="33"/>
      <c r="AL990" t="s">
        <v>98</v>
      </c>
      <c r="AM990" s="53">
        <v>45373</v>
      </c>
      <c r="AN990" s="23" t="s">
        <v>108</v>
      </c>
      <c r="AO990" s="23" t="s">
        <v>108</v>
      </c>
      <c r="AP990" t="s">
        <v>109</v>
      </c>
      <c r="AQ990" t="s">
        <v>6225</v>
      </c>
      <c r="AR990" t="s">
        <v>6226</v>
      </c>
      <c r="AS990" t="s">
        <v>538</v>
      </c>
      <c r="AT990" s="23">
        <v>80111600</v>
      </c>
      <c r="AU990" t="s">
        <v>6812</v>
      </c>
      <c r="AV990" s="23" t="s">
        <v>113</v>
      </c>
      <c r="AW990" s="20" t="s">
        <v>114</v>
      </c>
      <c r="AX990" s="53">
        <v>45373</v>
      </c>
      <c r="AY990" s="23" t="s">
        <v>115</v>
      </c>
      <c r="AZ990" s="53">
        <v>45373</v>
      </c>
      <c r="BA990" s="26">
        <v>45377</v>
      </c>
      <c r="BB990" s="62">
        <v>45651</v>
      </c>
      <c r="BC990" s="35">
        <f>+Tabla3[[#This Row],[FECHA TERMINACION
(INICIAL)]]-Tabla3[[#This Row],[FECHA INICIO]]</f>
        <v>274</v>
      </c>
      <c r="BD990" s="65">
        <f>+Tabla3[[#This Row],[PLAZO DE EJECUCIÓN EN DÍAS (INICIAL)]]/30</f>
        <v>9.1333333333333329</v>
      </c>
      <c r="BE990" t="s">
        <v>6813</v>
      </c>
      <c r="BF990" s="29">
        <f>+[1]BD_2!E1000</f>
        <v>0</v>
      </c>
      <c r="BG990" s="29">
        <f>[1]BD_2!BA1000</f>
        <v>0</v>
      </c>
      <c r="BH990" s="23">
        <f>[1]BD_2!CF1000</f>
        <v>0</v>
      </c>
      <c r="BI990" s="23">
        <f>+COUNTIF(Tabla3[[#This Row],[VALOR REDUCIDO]:[TOTAL TIEMPO PRORROGADO EN DÍAS
]],"&lt;&gt;0")</f>
        <v>0</v>
      </c>
      <c r="BJ990" s="23" t="str">
        <f>+[1]BD_2!CG1000</f>
        <v>2 NO</v>
      </c>
      <c r="BK990" s="26" t="str">
        <f>[1]BD_2!CL1000</f>
        <v>2 NO</v>
      </c>
      <c r="BL990" s="23" t="s">
        <v>98</v>
      </c>
      <c r="BM990">
        <f t="shared" si="79"/>
        <v>274</v>
      </c>
      <c r="BN990" s="36">
        <f t="shared" si="80"/>
        <v>45377</v>
      </c>
      <c r="BO990" s="36">
        <f t="shared" si="81"/>
        <v>45651</v>
      </c>
      <c r="BP990" s="37" t="e">
        <f>IF(((#REF!-$BN990)/($BO990-$BN990))&gt;=100%,100%,((#REF!-$BN990)/($BO990-$BN990)))</f>
        <v>#REF!</v>
      </c>
      <c r="BQ990" s="29">
        <f t="shared" si="77"/>
        <v>63000000</v>
      </c>
      <c r="BR990" s="23" t="e">
        <f>+IF(BK990="1 SI","FINALIZADO",IF($BO990&lt;=#REF!,"FINALIZADO","EJECUCIÓN"))</f>
        <v>#REF!</v>
      </c>
      <c r="BS990" s="23">
        <v>63000000</v>
      </c>
      <c r="BT990" s="23">
        <f>+Tabla3[[#This Row],[VALOR TOTAL DE CONTRATO (ANTES DE LIQUIDACIÓN - LIBERACIÓN DE SALDOS)]]-Tabla3[[#This Row],[RECURSO TOTALES DESEMBOLSADOS]]</f>
        <v>0</v>
      </c>
      <c r="BU990" s="66"/>
      <c r="BW990" s="23" t="s">
        <v>98</v>
      </c>
      <c r="BX990" s="23" t="str">
        <f t="shared" si="78"/>
        <v>marzo</v>
      </c>
      <c r="BY990" s="23" t="s">
        <v>113</v>
      </c>
      <c r="BZ990" s="23" t="s">
        <v>113</v>
      </c>
      <c r="CA990" s="23" t="s">
        <v>113</v>
      </c>
      <c r="CB990" t="s">
        <v>117</v>
      </c>
      <c r="CC990" t="s">
        <v>118</v>
      </c>
    </row>
    <row r="991" spans="1:81" x14ac:dyDescent="0.25">
      <c r="A991" s="23">
        <v>2024</v>
      </c>
      <c r="B991" s="25">
        <v>948</v>
      </c>
      <c r="C991" s="23" t="s">
        <v>87</v>
      </c>
      <c r="D991" t="s">
        <v>88</v>
      </c>
      <c r="E991" t="s">
        <v>89</v>
      </c>
      <c r="F991" t="s">
        <v>90</v>
      </c>
      <c r="G991" t="s">
        <v>91</v>
      </c>
      <c r="H991" s="23" t="s">
        <v>92</v>
      </c>
      <c r="I991" s="23" t="s">
        <v>119</v>
      </c>
      <c r="J991" t="s">
        <v>6814</v>
      </c>
      <c r="K991" s="23" t="s">
        <v>95</v>
      </c>
      <c r="L991" s="20" t="s">
        <v>1824</v>
      </c>
      <c r="M991" s="28" t="s">
        <v>6815</v>
      </c>
      <c r="N991" s="23"/>
      <c r="O991" s="23" t="s">
        <v>98</v>
      </c>
      <c r="P991" s="20" t="s">
        <v>1931</v>
      </c>
      <c r="Q991" s="20" t="s">
        <v>1931</v>
      </c>
      <c r="R991" t="s">
        <v>6816</v>
      </c>
      <c r="S991" t="s">
        <v>6817</v>
      </c>
      <c r="T991" t="s">
        <v>6818</v>
      </c>
      <c r="U991" s="29">
        <v>49400000</v>
      </c>
      <c r="V991" s="29">
        <v>49400000</v>
      </c>
      <c r="W991" s="60">
        <v>5200000</v>
      </c>
      <c r="X991" s="60">
        <v>0</v>
      </c>
      <c r="Y991" s="23" t="s">
        <v>104</v>
      </c>
      <c r="Z991" t="s">
        <v>98</v>
      </c>
      <c r="AA991" t="s">
        <v>105</v>
      </c>
      <c r="AB991" s="30">
        <f>+Tabla3[[#This Row],[VALOR DEL CONTRATO
(EN NUMEROS)]]-Tabla3[[#This Row],[VALOR RECURSOS (MADS/FONAM)]]</f>
        <v>0</v>
      </c>
      <c r="AC991" s="30"/>
      <c r="AD991" s="30"/>
      <c r="AE991" s="24">
        <v>9624</v>
      </c>
      <c r="AF991" s="61">
        <v>45306</v>
      </c>
      <c r="AG991">
        <v>180324</v>
      </c>
      <c r="AH991" s="53">
        <v>45372</v>
      </c>
      <c r="AI991" s="24" t="s">
        <v>106</v>
      </c>
      <c r="AJ991" t="s">
        <v>1935</v>
      </c>
      <c r="AK991" s="33"/>
      <c r="AL991" t="s">
        <v>98</v>
      </c>
      <c r="AM991" s="53">
        <v>45369</v>
      </c>
      <c r="AN991" s="23" t="s">
        <v>108</v>
      </c>
      <c r="AO991" s="23" t="s">
        <v>108</v>
      </c>
      <c r="AP991" t="s">
        <v>109</v>
      </c>
      <c r="AQ991" t="s">
        <v>1580</v>
      </c>
      <c r="AR991" t="s">
        <v>1581</v>
      </c>
      <c r="AS991" t="s">
        <v>1581</v>
      </c>
      <c r="AT991" s="23">
        <v>80111600</v>
      </c>
      <c r="AU991" t="s">
        <v>6819</v>
      </c>
      <c r="AV991" s="23" t="s">
        <v>113</v>
      </c>
      <c r="AW991" s="20" t="s">
        <v>114</v>
      </c>
      <c r="AX991" s="53">
        <v>45371</v>
      </c>
      <c r="AY991" s="23" t="s">
        <v>115</v>
      </c>
      <c r="AZ991" s="53">
        <v>45371</v>
      </c>
      <c r="BA991" s="62">
        <v>45372</v>
      </c>
      <c r="BB991" s="62">
        <v>45656</v>
      </c>
      <c r="BC991" s="35">
        <f>+Tabla3[[#This Row],[FECHA TERMINACION
(INICIAL)]]-Tabla3[[#This Row],[FECHA INICIO]]</f>
        <v>284</v>
      </c>
      <c r="BD991" s="65">
        <f>+Tabla3[[#This Row],[PLAZO DE EJECUCIÓN EN DÍAS (INICIAL)]]/30</f>
        <v>9.4666666666666668</v>
      </c>
      <c r="BE991" t="s">
        <v>6555</v>
      </c>
      <c r="BF991" s="29">
        <f>+[1]BD_2!E1001</f>
        <v>866667</v>
      </c>
      <c r="BG991" s="29">
        <f>[1]BD_2!BA1001</f>
        <v>0</v>
      </c>
      <c r="BH991" s="23">
        <f>[1]BD_2!CF1001</f>
        <v>0</v>
      </c>
      <c r="BI991" s="23">
        <f>+COUNTIF(Tabla3[[#This Row],[VALOR REDUCIDO]:[TOTAL TIEMPO PRORROGADO EN DÍAS
]],"&lt;&gt;0")</f>
        <v>1</v>
      </c>
      <c r="BJ991" s="23" t="str">
        <f>+[1]BD_2!CG1001</f>
        <v>2 NO</v>
      </c>
      <c r="BK991" s="26" t="str">
        <f>[1]BD_2!CL1001</f>
        <v>2 NO</v>
      </c>
      <c r="BL991" s="23" t="s">
        <v>98</v>
      </c>
      <c r="BM991">
        <f t="shared" si="79"/>
        <v>284</v>
      </c>
      <c r="BN991" s="36">
        <f t="shared" si="80"/>
        <v>45372</v>
      </c>
      <c r="BO991" s="36">
        <f t="shared" si="81"/>
        <v>45656</v>
      </c>
      <c r="BP991" s="37" t="e">
        <f>IF(((#REF!-$BN991)/($BO991-$BN991))&gt;=100%,100%,((#REF!-$BN991)/($BO991-$BN991)))</f>
        <v>#REF!</v>
      </c>
      <c r="BQ991" s="29">
        <f t="shared" si="77"/>
        <v>48533333</v>
      </c>
      <c r="BR991" s="23" t="e">
        <f>+IF(BK991="1 SI","FINALIZADO",IF($BO991&lt;=#REF!,"FINALIZADO","EJECUCIÓN"))</f>
        <v>#REF!</v>
      </c>
      <c r="BS991" s="23">
        <v>48533333</v>
      </c>
      <c r="BT991" s="23">
        <f>+Tabla3[[#This Row],[VALOR TOTAL DE CONTRATO (ANTES DE LIQUIDACIÓN - LIBERACIÓN DE SALDOS)]]-Tabla3[[#This Row],[RECURSO TOTALES DESEMBOLSADOS]]</f>
        <v>0</v>
      </c>
      <c r="BU991" s="66"/>
      <c r="BW991" s="23" t="s">
        <v>98</v>
      </c>
      <c r="BX991" s="23" t="str">
        <f t="shared" si="78"/>
        <v>marzo</v>
      </c>
      <c r="BY991" s="23" t="s">
        <v>113</v>
      </c>
      <c r="BZ991" s="23" t="s">
        <v>113</v>
      </c>
      <c r="CA991" s="23" t="s">
        <v>113</v>
      </c>
      <c r="CB991" t="s">
        <v>117</v>
      </c>
      <c r="CC991" t="s">
        <v>118</v>
      </c>
    </row>
    <row r="992" spans="1:81" x14ac:dyDescent="0.25">
      <c r="A992" s="23">
        <v>2024</v>
      </c>
      <c r="B992" s="25">
        <v>949</v>
      </c>
      <c r="C992" s="23" t="s">
        <v>87</v>
      </c>
      <c r="D992" t="s">
        <v>88</v>
      </c>
      <c r="E992" t="s">
        <v>89</v>
      </c>
      <c r="F992" t="s">
        <v>90</v>
      </c>
      <c r="G992" t="s">
        <v>91</v>
      </c>
      <c r="H992" s="23" t="s">
        <v>92</v>
      </c>
      <c r="I992" s="23" t="s">
        <v>119</v>
      </c>
      <c r="J992" t="s">
        <v>6820</v>
      </c>
      <c r="K992" s="23" t="s">
        <v>95</v>
      </c>
      <c r="L992" s="20" t="s">
        <v>420</v>
      </c>
      <c r="M992" s="28" t="s">
        <v>6821</v>
      </c>
      <c r="N992" s="23"/>
      <c r="O992" s="23" t="s">
        <v>98</v>
      </c>
      <c r="P992" s="20" t="s">
        <v>460</v>
      </c>
      <c r="Q992" s="20" t="s">
        <v>460</v>
      </c>
      <c r="R992" t="s">
        <v>6822</v>
      </c>
      <c r="S992" t="s">
        <v>6823</v>
      </c>
      <c r="T992" t="s">
        <v>5366</v>
      </c>
      <c r="U992" s="29">
        <v>70000000</v>
      </c>
      <c r="V992" s="29">
        <v>70000000</v>
      </c>
      <c r="W992" s="60">
        <v>7500000</v>
      </c>
      <c r="X992" s="60">
        <v>0</v>
      </c>
      <c r="Y992" s="23" t="s">
        <v>104</v>
      </c>
      <c r="Z992" t="s">
        <v>98</v>
      </c>
      <c r="AA992" t="s">
        <v>105</v>
      </c>
      <c r="AB992" s="30">
        <f>+Tabla3[[#This Row],[VALOR DEL CONTRATO
(EN NUMEROS)]]-Tabla3[[#This Row],[VALOR RECURSOS (MADS/FONAM)]]</f>
        <v>0</v>
      </c>
      <c r="AC992" s="30"/>
      <c r="AD992" s="30"/>
      <c r="AE992" s="24">
        <v>5124</v>
      </c>
      <c r="AF992" s="61">
        <v>45294</v>
      </c>
      <c r="AG992">
        <v>176224</v>
      </c>
      <c r="AH992" s="53">
        <v>45370</v>
      </c>
      <c r="AI992" s="24" t="s">
        <v>106</v>
      </c>
      <c r="AJ992" t="s">
        <v>1304</v>
      </c>
      <c r="AK992" s="33"/>
      <c r="AL992" t="s">
        <v>98</v>
      </c>
      <c r="AM992" s="53">
        <v>45369</v>
      </c>
      <c r="AN992" s="23" t="s">
        <v>108</v>
      </c>
      <c r="AO992" s="23" t="s">
        <v>108</v>
      </c>
      <c r="AP992" t="s">
        <v>109</v>
      </c>
      <c r="AQ992" t="s">
        <v>465</v>
      </c>
      <c r="AR992" t="s">
        <v>466</v>
      </c>
      <c r="AS992" t="s">
        <v>467</v>
      </c>
      <c r="AT992" s="23">
        <v>80111600</v>
      </c>
      <c r="AU992" t="s">
        <v>6824</v>
      </c>
      <c r="AV992" s="23" t="s">
        <v>113</v>
      </c>
      <c r="AW992" s="20" t="s">
        <v>114</v>
      </c>
      <c r="AX992" s="53">
        <v>45369</v>
      </c>
      <c r="AY992" s="23" t="s">
        <v>115</v>
      </c>
      <c r="AZ992" s="53">
        <v>45369</v>
      </c>
      <c r="BA992" s="26">
        <v>45370</v>
      </c>
      <c r="BB992" s="62">
        <v>45654</v>
      </c>
      <c r="BC992" s="35">
        <f>+Tabla3[[#This Row],[FECHA TERMINACION
(INICIAL)]]-Tabla3[[#This Row],[FECHA INICIO]]</f>
        <v>284</v>
      </c>
      <c r="BD992" s="65">
        <f>+Tabla3[[#This Row],[PLAZO DE EJECUCIÓN EN DÍAS (INICIAL)]]/30</f>
        <v>9.4666666666666668</v>
      </c>
      <c r="BE992" t="s">
        <v>6825</v>
      </c>
      <c r="BF992" s="29">
        <f>+[1]BD_2!E1002</f>
        <v>0</v>
      </c>
      <c r="BG992" s="29">
        <f>[1]BD_2!BA1002</f>
        <v>0</v>
      </c>
      <c r="BH992" s="23">
        <f>[1]BD_2!CF1002</f>
        <v>0</v>
      </c>
      <c r="BI992" s="23">
        <f>+COUNTIF(Tabla3[[#This Row],[VALOR REDUCIDO]:[TOTAL TIEMPO PRORROGADO EN DÍAS
]],"&lt;&gt;0")</f>
        <v>0</v>
      </c>
      <c r="BJ992" s="23" t="str">
        <f>+[1]BD_2!CG1002</f>
        <v>2 NO</v>
      </c>
      <c r="BK992" s="26" t="str">
        <f>[1]BD_2!CL1002</f>
        <v>1 SI</v>
      </c>
      <c r="BL992" s="23" t="s">
        <v>98</v>
      </c>
      <c r="BM992">
        <f t="shared" si="79"/>
        <v>284</v>
      </c>
      <c r="BN992" s="36">
        <f t="shared" si="80"/>
        <v>45370</v>
      </c>
      <c r="BO992" s="36">
        <f t="shared" si="81"/>
        <v>45654</v>
      </c>
      <c r="BP992" s="37" t="e">
        <f>IF(((#REF!-$BN992)/($BO992-$BN992))&gt;=100%,100%,((#REF!-$BN992)/($BO992-$BN992)))</f>
        <v>#REF!</v>
      </c>
      <c r="BQ992" s="29">
        <f t="shared" si="77"/>
        <v>70000000</v>
      </c>
      <c r="BR992" s="23" t="str">
        <f>+IF(BK992="1 SI","FINALIZADO",IF($BO992&lt;=#REF!,"FINALIZADO","EJECUCIÓN"))</f>
        <v>FINALIZADO</v>
      </c>
      <c r="BS992" s="23">
        <v>6750000</v>
      </c>
      <c r="BT992" s="23">
        <f>+Tabla3[[#This Row],[VALOR TOTAL DE CONTRATO (ANTES DE LIQUIDACIÓN - LIBERACIÓN DE SALDOS)]]-Tabla3[[#This Row],[RECURSO TOTALES DESEMBOLSADOS]]</f>
        <v>63250000</v>
      </c>
      <c r="BU992" s="66"/>
      <c r="BW992" s="23" t="s">
        <v>98</v>
      </c>
      <c r="BX992" s="23" t="str">
        <f t="shared" si="78"/>
        <v>marzo</v>
      </c>
      <c r="BY992" s="23" t="s">
        <v>113</v>
      </c>
      <c r="BZ992" s="23" t="s">
        <v>113</v>
      </c>
      <c r="CA992" s="23" t="s">
        <v>113</v>
      </c>
      <c r="CB992" t="s">
        <v>117</v>
      </c>
      <c r="CC992" t="s">
        <v>118</v>
      </c>
    </row>
    <row r="993" spans="1:81" x14ac:dyDescent="0.25">
      <c r="A993" s="23">
        <v>2024</v>
      </c>
      <c r="B993" s="25">
        <v>950</v>
      </c>
      <c r="C993" s="23" t="s">
        <v>87</v>
      </c>
      <c r="D993" t="s">
        <v>88</v>
      </c>
      <c r="E993" t="s">
        <v>89</v>
      </c>
      <c r="F993" t="s">
        <v>90</v>
      </c>
      <c r="G993" t="s">
        <v>91</v>
      </c>
      <c r="H993" s="23" t="s">
        <v>92</v>
      </c>
      <c r="I993" s="23" t="s">
        <v>119</v>
      </c>
      <c r="J993" t="s">
        <v>6826</v>
      </c>
      <c r="K993" s="23" t="s">
        <v>95</v>
      </c>
      <c r="L993" s="59" t="s">
        <v>2634</v>
      </c>
      <c r="M993" s="28" t="s">
        <v>6827</v>
      </c>
      <c r="N993" s="23"/>
      <c r="O993" s="23" t="s">
        <v>98</v>
      </c>
      <c r="P993" s="20" t="s">
        <v>1552</v>
      </c>
      <c r="Q993" s="20" t="s">
        <v>1552</v>
      </c>
      <c r="R993" t="s">
        <v>6828</v>
      </c>
      <c r="S993" t="s">
        <v>6829</v>
      </c>
      <c r="T993" s="29" t="s">
        <v>6830</v>
      </c>
      <c r="U993" s="29">
        <v>56000000</v>
      </c>
      <c r="V993" s="29">
        <v>56000000</v>
      </c>
      <c r="W993" s="60">
        <v>7000000</v>
      </c>
      <c r="X993" s="60">
        <v>0</v>
      </c>
      <c r="Y993" s="23" t="s">
        <v>104</v>
      </c>
      <c r="Z993" t="s">
        <v>98</v>
      </c>
      <c r="AA993" t="s">
        <v>105</v>
      </c>
      <c r="AB993" s="30">
        <f>+Tabla3[[#This Row],[VALOR DEL CONTRATO
(EN NUMEROS)]]-Tabla3[[#This Row],[VALOR RECURSOS (MADS/FONAM)]]</f>
        <v>0</v>
      </c>
      <c r="AC993" s="30"/>
      <c r="AD993" s="30"/>
      <c r="AE993" s="24">
        <v>7724</v>
      </c>
      <c r="AF993" s="61">
        <v>45295</v>
      </c>
      <c r="AG993">
        <v>194024</v>
      </c>
      <c r="AH993" s="53">
        <v>45385</v>
      </c>
      <c r="AI993" s="24" t="s">
        <v>106</v>
      </c>
      <c r="AJ993" t="s">
        <v>1720</v>
      </c>
      <c r="AK993" s="33"/>
      <c r="AL993" t="s">
        <v>98</v>
      </c>
      <c r="AM993" s="53">
        <v>45377</v>
      </c>
      <c r="AN993" s="23" t="s">
        <v>108</v>
      </c>
      <c r="AO993" s="23" t="s">
        <v>108</v>
      </c>
      <c r="AP993" t="s">
        <v>109</v>
      </c>
      <c r="AQ993" t="s">
        <v>6269</v>
      </c>
      <c r="AR993" t="s">
        <v>6270</v>
      </c>
      <c r="AS993" t="s">
        <v>1552</v>
      </c>
      <c r="AT993" s="23">
        <v>80111600</v>
      </c>
      <c r="AU993" t="s">
        <v>6831</v>
      </c>
      <c r="AV993" s="23" t="s">
        <v>113</v>
      </c>
      <c r="AW993" s="20" t="s">
        <v>114</v>
      </c>
      <c r="AX993" s="53">
        <v>45384</v>
      </c>
      <c r="AY993" s="23" t="s">
        <v>115</v>
      </c>
      <c r="AZ993" s="53">
        <v>45384</v>
      </c>
      <c r="BA993" s="26">
        <v>45385</v>
      </c>
      <c r="BB993" s="62">
        <v>45628</v>
      </c>
      <c r="BC993" s="35">
        <f>+Tabla3[[#This Row],[FECHA TERMINACION
(INICIAL)]]-Tabla3[[#This Row],[FECHA INICIO]]</f>
        <v>243</v>
      </c>
      <c r="BD993" s="65">
        <f>+Tabla3[[#This Row],[PLAZO DE EJECUCIÓN EN DÍAS (INICIAL)]]/30</f>
        <v>8.1</v>
      </c>
      <c r="BE993" t="s">
        <v>6832</v>
      </c>
      <c r="BF993" s="29">
        <f>+[1]BD_2!E1003</f>
        <v>0</v>
      </c>
      <c r="BG993" s="29">
        <f>[1]BD_2!BA1003</f>
        <v>0</v>
      </c>
      <c r="BH993" s="23">
        <f>[1]BD_2!CF1003</f>
        <v>0</v>
      </c>
      <c r="BI993" s="23">
        <f>+COUNTIF(Tabla3[[#This Row],[VALOR REDUCIDO]:[TOTAL TIEMPO PRORROGADO EN DÍAS
]],"&lt;&gt;0")</f>
        <v>0</v>
      </c>
      <c r="BJ993" s="23" t="str">
        <f>+[1]BD_2!CG1003</f>
        <v>2 NO</v>
      </c>
      <c r="BK993" s="26" t="str">
        <f>[1]BD_2!CL1003</f>
        <v>2 NO</v>
      </c>
      <c r="BL993" s="23" t="s">
        <v>98</v>
      </c>
      <c r="BM993">
        <f t="shared" si="79"/>
        <v>243</v>
      </c>
      <c r="BN993" s="36">
        <f t="shared" si="80"/>
        <v>45385</v>
      </c>
      <c r="BO993" s="36">
        <f t="shared" si="81"/>
        <v>45628</v>
      </c>
      <c r="BP993" s="37" t="e">
        <f>IF(((#REF!-$BN993)/($BO993-$BN993))&gt;=100%,100%,((#REF!-$BN993)/($BO993-$BN993)))</f>
        <v>#REF!</v>
      </c>
      <c r="BQ993" s="29">
        <f t="shared" si="77"/>
        <v>56000000</v>
      </c>
      <c r="BR993" s="23" t="e">
        <f>+IF(BK993="1 SI","FINALIZADO",IF($BO993&lt;=#REF!,"FINALIZADO","EJECUCIÓN"))</f>
        <v>#REF!</v>
      </c>
      <c r="BS993" s="23">
        <v>56000000</v>
      </c>
      <c r="BT993" s="23">
        <f>+Tabla3[[#This Row],[VALOR TOTAL DE CONTRATO (ANTES DE LIQUIDACIÓN - LIBERACIÓN DE SALDOS)]]-Tabla3[[#This Row],[RECURSO TOTALES DESEMBOLSADOS]]</f>
        <v>0</v>
      </c>
      <c r="BU993" s="66"/>
      <c r="BW993" s="23" t="s">
        <v>98</v>
      </c>
      <c r="BX993" s="23" t="str">
        <f t="shared" si="78"/>
        <v>marzo</v>
      </c>
      <c r="BY993" s="23" t="s">
        <v>113</v>
      </c>
      <c r="BZ993" s="23" t="s">
        <v>113</v>
      </c>
      <c r="CA993" s="23" t="s">
        <v>113</v>
      </c>
      <c r="CB993" t="s">
        <v>117</v>
      </c>
      <c r="CC993" t="s">
        <v>118</v>
      </c>
    </row>
    <row r="994" spans="1:81" x14ac:dyDescent="0.25">
      <c r="A994" s="23">
        <v>2024</v>
      </c>
      <c r="B994" s="25">
        <v>951</v>
      </c>
      <c r="C994" s="23" t="s">
        <v>87</v>
      </c>
      <c r="D994" t="s">
        <v>88</v>
      </c>
      <c r="E994" t="s">
        <v>89</v>
      </c>
      <c r="F994" t="s">
        <v>90</v>
      </c>
      <c r="G994" t="s">
        <v>91</v>
      </c>
      <c r="H994" s="23" t="s">
        <v>92</v>
      </c>
      <c r="I994" s="23" t="s">
        <v>119</v>
      </c>
      <c r="J994" t="s">
        <v>6833</v>
      </c>
      <c r="K994" s="23" t="s">
        <v>95</v>
      </c>
      <c r="L994" s="59" t="s">
        <v>358</v>
      </c>
      <c r="M994" s="28" t="s">
        <v>6834</v>
      </c>
      <c r="N994" s="23"/>
      <c r="O994" s="23" t="s">
        <v>98</v>
      </c>
      <c r="P994" s="20" t="s">
        <v>1552</v>
      </c>
      <c r="Q994" s="20" t="s">
        <v>1552</v>
      </c>
      <c r="R994" t="s">
        <v>6835</v>
      </c>
      <c r="S994" t="s">
        <v>6836</v>
      </c>
      <c r="T994" t="s">
        <v>6837</v>
      </c>
      <c r="U994" s="29">
        <v>56000000</v>
      </c>
      <c r="V994" s="29">
        <v>56000000</v>
      </c>
      <c r="W994" s="60">
        <v>7000000</v>
      </c>
      <c r="X994" s="60">
        <v>0</v>
      </c>
      <c r="Y994" s="23" t="s">
        <v>104</v>
      </c>
      <c r="Z994" t="s">
        <v>98</v>
      </c>
      <c r="AA994" t="s">
        <v>105</v>
      </c>
      <c r="AB994" s="30">
        <f>+Tabla3[[#This Row],[VALOR DEL CONTRATO
(EN NUMEROS)]]-Tabla3[[#This Row],[VALOR RECURSOS (MADS/FONAM)]]</f>
        <v>0</v>
      </c>
      <c r="AC994" s="30"/>
      <c r="AD994" s="30"/>
      <c r="AE994" s="24">
        <v>7724</v>
      </c>
      <c r="AF994" s="61">
        <v>45295</v>
      </c>
      <c r="AG994">
        <v>194324</v>
      </c>
      <c r="AH994" s="53">
        <v>45385</v>
      </c>
      <c r="AI994" s="24" t="s">
        <v>106</v>
      </c>
      <c r="AJ994" t="s">
        <v>1720</v>
      </c>
      <c r="AK994" s="33"/>
      <c r="AL994" t="s">
        <v>98</v>
      </c>
      <c r="AM994" s="53">
        <v>45377</v>
      </c>
      <c r="AN994" s="23" t="s">
        <v>108</v>
      </c>
      <c r="AO994" s="23" t="s">
        <v>108</v>
      </c>
      <c r="AP994" t="s">
        <v>109</v>
      </c>
      <c r="AQ994" t="s">
        <v>6269</v>
      </c>
      <c r="AR994" t="s">
        <v>6270</v>
      </c>
      <c r="AS994" t="s">
        <v>1552</v>
      </c>
      <c r="AT994" s="23">
        <v>80111600</v>
      </c>
      <c r="AU994" t="s">
        <v>6838</v>
      </c>
      <c r="AV994" s="23" t="s">
        <v>113</v>
      </c>
      <c r="AW994" s="20" t="s">
        <v>114</v>
      </c>
      <c r="AX994" s="53">
        <v>45379</v>
      </c>
      <c r="AY994" s="23" t="s">
        <v>115</v>
      </c>
      <c r="AZ994" s="53">
        <v>45379</v>
      </c>
      <c r="BA994" s="26">
        <v>45385</v>
      </c>
      <c r="BB994" s="62">
        <v>45628</v>
      </c>
      <c r="BC994" s="35">
        <f>+Tabla3[[#This Row],[FECHA TERMINACION
(INICIAL)]]-Tabla3[[#This Row],[FECHA INICIO]]</f>
        <v>243</v>
      </c>
      <c r="BD994" s="65">
        <f>+Tabla3[[#This Row],[PLAZO DE EJECUCIÓN EN DÍAS (INICIAL)]]/30</f>
        <v>8.1</v>
      </c>
      <c r="BE994" t="s">
        <v>4081</v>
      </c>
      <c r="BF994" s="29">
        <f>+[1]BD_2!E1004</f>
        <v>0</v>
      </c>
      <c r="BG994" s="29">
        <f>[1]BD_2!BA1004</f>
        <v>0</v>
      </c>
      <c r="BH994" s="23">
        <f>[1]BD_2!CF1004</f>
        <v>0</v>
      </c>
      <c r="BI994" s="23">
        <f>+COUNTIF(Tabla3[[#This Row],[VALOR REDUCIDO]:[TOTAL TIEMPO PRORROGADO EN DÍAS
]],"&lt;&gt;0")</f>
        <v>0</v>
      </c>
      <c r="BJ994" s="23" t="str">
        <f>+[1]BD_2!CG1004</f>
        <v>2 NO</v>
      </c>
      <c r="BK994" s="26" t="str">
        <f>[1]BD_2!CL1004</f>
        <v>2 NO</v>
      </c>
      <c r="BL994" s="23" t="s">
        <v>98</v>
      </c>
      <c r="BM994">
        <f t="shared" si="79"/>
        <v>243</v>
      </c>
      <c r="BN994" s="36">
        <f t="shared" si="80"/>
        <v>45385</v>
      </c>
      <c r="BO994" s="36">
        <f t="shared" si="81"/>
        <v>45628</v>
      </c>
      <c r="BP994" s="37" t="e">
        <f>IF(((#REF!-$BN994)/($BO994-$BN994))&gt;=100%,100%,((#REF!-$BN994)/($BO994-$BN994)))</f>
        <v>#REF!</v>
      </c>
      <c r="BQ994" s="29">
        <f t="shared" si="77"/>
        <v>56000000</v>
      </c>
      <c r="BR994" s="23" t="e">
        <f>+IF(BK994="1 SI","FINALIZADO",IF($BO994&lt;=#REF!,"FINALIZADO","EJECUCIÓN"))</f>
        <v>#REF!</v>
      </c>
      <c r="BS994" s="23">
        <v>56000000</v>
      </c>
      <c r="BT994" s="23">
        <f>+Tabla3[[#This Row],[VALOR TOTAL DE CONTRATO (ANTES DE LIQUIDACIÓN - LIBERACIÓN DE SALDOS)]]-Tabla3[[#This Row],[RECURSO TOTALES DESEMBOLSADOS]]</f>
        <v>0</v>
      </c>
      <c r="BU994" s="66"/>
      <c r="BW994" s="23" t="s">
        <v>98</v>
      </c>
      <c r="BX994" s="23" t="str">
        <f t="shared" si="78"/>
        <v>marzo</v>
      </c>
      <c r="BY994" s="23" t="s">
        <v>113</v>
      </c>
      <c r="BZ994" s="23" t="s">
        <v>113</v>
      </c>
      <c r="CA994" s="23" t="s">
        <v>113</v>
      </c>
      <c r="CB994" t="s">
        <v>117</v>
      </c>
      <c r="CC994" t="s">
        <v>118</v>
      </c>
    </row>
    <row r="995" spans="1:81" x14ac:dyDescent="0.25">
      <c r="A995" s="23">
        <v>2024</v>
      </c>
      <c r="B995" s="25">
        <v>952</v>
      </c>
      <c r="C995" s="23" t="s">
        <v>87</v>
      </c>
      <c r="D995" t="s">
        <v>88</v>
      </c>
      <c r="E995" t="s">
        <v>89</v>
      </c>
      <c r="F995" t="s">
        <v>90</v>
      </c>
      <c r="G995" t="s">
        <v>91</v>
      </c>
      <c r="H995" s="23" t="s">
        <v>92</v>
      </c>
      <c r="I995" s="23" t="s">
        <v>119</v>
      </c>
      <c r="J995" t="s">
        <v>6839</v>
      </c>
      <c r="K995" s="23" t="s">
        <v>95</v>
      </c>
      <c r="L995" s="20" t="s">
        <v>1715</v>
      </c>
      <c r="M995" s="28" t="s">
        <v>6840</v>
      </c>
      <c r="N995" s="23"/>
      <c r="O995" s="23" t="s">
        <v>98</v>
      </c>
      <c r="P995" s="20" t="s">
        <v>1552</v>
      </c>
      <c r="Q995" s="20" t="s">
        <v>1552</v>
      </c>
      <c r="R995" t="s">
        <v>6841</v>
      </c>
      <c r="S995" t="s">
        <v>6842</v>
      </c>
      <c r="T995" t="s">
        <v>6843</v>
      </c>
      <c r="U995" s="29">
        <v>67200000</v>
      </c>
      <c r="V995" s="29">
        <v>67200000</v>
      </c>
      <c r="W995" s="60">
        <v>8400000</v>
      </c>
      <c r="X995" s="60">
        <v>0</v>
      </c>
      <c r="Y995" s="23" t="s">
        <v>104</v>
      </c>
      <c r="Z995" t="s">
        <v>98</v>
      </c>
      <c r="AA995" t="s">
        <v>105</v>
      </c>
      <c r="AB995" s="30">
        <f>+Tabla3[[#This Row],[VALOR DEL CONTRATO
(EN NUMEROS)]]-Tabla3[[#This Row],[VALOR RECURSOS (MADS/FONAM)]]</f>
        <v>0</v>
      </c>
      <c r="AC995" s="30"/>
      <c r="AD995" s="30"/>
      <c r="AE995" s="24">
        <v>7724</v>
      </c>
      <c r="AF995" s="61">
        <v>45295</v>
      </c>
      <c r="AG995">
        <v>184924</v>
      </c>
      <c r="AH995" s="53">
        <v>45377</v>
      </c>
      <c r="AI995" s="24" t="s">
        <v>106</v>
      </c>
      <c r="AJ995" t="s">
        <v>1720</v>
      </c>
      <c r="AK995" s="33"/>
      <c r="AL995" t="s">
        <v>98</v>
      </c>
      <c r="AM995" s="53">
        <v>45369</v>
      </c>
      <c r="AN995" s="23" t="s">
        <v>108</v>
      </c>
      <c r="AO995" s="23" t="s">
        <v>108</v>
      </c>
      <c r="AP995" t="s">
        <v>109</v>
      </c>
      <c r="AQ995" t="s">
        <v>6269</v>
      </c>
      <c r="AR995" t="s">
        <v>6270</v>
      </c>
      <c r="AS995" t="s">
        <v>1552</v>
      </c>
      <c r="AT995" s="23">
        <v>80111600</v>
      </c>
      <c r="AU995" t="s">
        <v>6844</v>
      </c>
      <c r="AV995" s="23" t="s">
        <v>113</v>
      </c>
      <c r="AW995" s="20" t="s">
        <v>114</v>
      </c>
      <c r="AX995" s="53">
        <v>45369</v>
      </c>
      <c r="AY995" s="23" t="s">
        <v>144</v>
      </c>
      <c r="AZ995" s="53">
        <v>45369</v>
      </c>
      <c r="BA995" s="26">
        <v>45377</v>
      </c>
      <c r="BB995" s="62">
        <v>45621</v>
      </c>
      <c r="BC995" s="35">
        <f>+Tabla3[[#This Row],[FECHA TERMINACION
(INICIAL)]]-Tabla3[[#This Row],[FECHA INICIO]]</f>
        <v>244</v>
      </c>
      <c r="BD995" s="65">
        <f>+Tabla3[[#This Row],[PLAZO DE EJECUCIÓN EN DÍAS (INICIAL)]]/30</f>
        <v>8.1333333333333329</v>
      </c>
      <c r="BE995" t="s">
        <v>6845</v>
      </c>
      <c r="BF995" s="29">
        <f>+[1]BD_2!E1005</f>
        <v>0</v>
      </c>
      <c r="BG995" s="29">
        <f>[1]BD_2!BA1005</f>
        <v>0</v>
      </c>
      <c r="BH995" s="23">
        <f>[1]BD_2!CF1005</f>
        <v>0</v>
      </c>
      <c r="BI995" s="23">
        <f>+COUNTIF(Tabla3[[#This Row],[VALOR REDUCIDO]:[TOTAL TIEMPO PRORROGADO EN DÍAS
]],"&lt;&gt;0")</f>
        <v>0</v>
      </c>
      <c r="BJ995" s="23" t="str">
        <f>+[1]BD_2!CG1005</f>
        <v>2 NO</v>
      </c>
      <c r="BK995" s="26" t="str">
        <f>[1]BD_2!CL1005</f>
        <v>2 NO</v>
      </c>
      <c r="BL995" s="23" t="s">
        <v>98</v>
      </c>
      <c r="BM995">
        <f t="shared" si="79"/>
        <v>244</v>
      </c>
      <c r="BN995" s="36">
        <f t="shared" si="80"/>
        <v>45377</v>
      </c>
      <c r="BO995" s="36">
        <f t="shared" si="81"/>
        <v>45621</v>
      </c>
      <c r="BP995" s="37" t="e">
        <f>IF(((#REF!-$BN995)/($BO995-$BN995))&gt;=100%,100%,((#REF!-$BN995)/($BO995-$BN995)))</f>
        <v>#REF!</v>
      </c>
      <c r="BQ995" s="29">
        <f t="shared" si="77"/>
        <v>67200000</v>
      </c>
      <c r="BR995" s="23" t="e">
        <f>+IF(BK995="1 SI","FINALIZADO",IF($BO995&lt;=#REF!,"FINALIZADO","EJECUCIÓN"))</f>
        <v>#REF!</v>
      </c>
      <c r="BS995" s="23">
        <v>67200000</v>
      </c>
      <c r="BT995" s="23">
        <f>+Tabla3[[#This Row],[VALOR TOTAL DE CONTRATO (ANTES DE LIQUIDACIÓN - LIBERACIÓN DE SALDOS)]]-Tabla3[[#This Row],[RECURSO TOTALES DESEMBOLSADOS]]</f>
        <v>0</v>
      </c>
      <c r="BU995" s="66"/>
      <c r="BW995" s="23" t="s">
        <v>98</v>
      </c>
      <c r="BX995" s="23" t="str">
        <f t="shared" si="78"/>
        <v>marzo</v>
      </c>
      <c r="BY995" s="23" t="s">
        <v>113</v>
      </c>
      <c r="BZ995" s="23" t="s">
        <v>113</v>
      </c>
      <c r="CA995" s="23" t="s">
        <v>113</v>
      </c>
      <c r="CB995" t="s">
        <v>117</v>
      </c>
      <c r="CC995" t="s">
        <v>118</v>
      </c>
    </row>
    <row r="996" spans="1:81" x14ac:dyDescent="0.25">
      <c r="A996" s="23">
        <v>2024</v>
      </c>
      <c r="B996" s="25">
        <v>953</v>
      </c>
      <c r="C996" s="23" t="s">
        <v>87</v>
      </c>
      <c r="D996" t="s">
        <v>88</v>
      </c>
      <c r="E996" t="s">
        <v>89</v>
      </c>
      <c r="F996" t="s">
        <v>90</v>
      </c>
      <c r="G996" t="s">
        <v>91</v>
      </c>
      <c r="H996" s="23" t="s">
        <v>92</v>
      </c>
      <c r="I996" s="23" t="s">
        <v>119</v>
      </c>
      <c r="J996" t="s">
        <v>6846</v>
      </c>
      <c r="K996" s="23" t="s">
        <v>95</v>
      </c>
      <c r="L996" s="59" t="s">
        <v>358</v>
      </c>
      <c r="M996" s="28" t="s">
        <v>6847</v>
      </c>
      <c r="N996" s="23"/>
      <c r="O996" s="23" t="s">
        <v>98</v>
      </c>
      <c r="P996" s="20" t="s">
        <v>1552</v>
      </c>
      <c r="Q996" s="20" t="s">
        <v>1552</v>
      </c>
      <c r="R996" t="s">
        <v>6848</v>
      </c>
      <c r="S996" t="s">
        <v>6849</v>
      </c>
      <c r="T996" t="s">
        <v>6850</v>
      </c>
      <c r="U996" s="29">
        <v>36750000</v>
      </c>
      <c r="V996" s="29">
        <v>36750000</v>
      </c>
      <c r="W996" s="60">
        <v>4900000</v>
      </c>
      <c r="X996" s="60">
        <v>0</v>
      </c>
      <c r="Y996" s="23" t="s">
        <v>104</v>
      </c>
      <c r="Z996" t="s">
        <v>98</v>
      </c>
      <c r="AA996" t="s">
        <v>105</v>
      </c>
      <c r="AB996" s="30">
        <f>+Tabla3[[#This Row],[VALOR DEL CONTRATO
(EN NUMEROS)]]-Tabla3[[#This Row],[VALOR RECURSOS (MADS/FONAM)]]</f>
        <v>0</v>
      </c>
      <c r="AC996" s="30"/>
      <c r="AD996" s="30"/>
      <c r="AE996" s="24">
        <v>7724</v>
      </c>
      <c r="AF996" s="61">
        <v>45295</v>
      </c>
      <c r="AG996">
        <v>178624</v>
      </c>
      <c r="AH996" s="53">
        <v>45371</v>
      </c>
      <c r="AI996" s="24" t="s">
        <v>106</v>
      </c>
      <c r="AJ996" t="s">
        <v>2744</v>
      </c>
      <c r="AK996" s="33"/>
      <c r="AL996" t="s">
        <v>98</v>
      </c>
      <c r="AM996" s="53">
        <v>45369</v>
      </c>
      <c r="AN996" s="23" t="s">
        <v>108</v>
      </c>
      <c r="AO996" s="23" t="s">
        <v>108</v>
      </c>
      <c r="AP996" t="s">
        <v>109</v>
      </c>
      <c r="AQ996" t="s">
        <v>1557</v>
      </c>
      <c r="AR996" t="s">
        <v>1558</v>
      </c>
      <c r="AS996" t="s">
        <v>1552</v>
      </c>
      <c r="AT996" s="23">
        <v>80111600</v>
      </c>
      <c r="AU996" t="s">
        <v>6851</v>
      </c>
      <c r="AV996" s="23" t="s">
        <v>113</v>
      </c>
      <c r="AW996" s="20" t="s">
        <v>114</v>
      </c>
      <c r="AX996" s="53">
        <v>45369</v>
      </c>
      <c r="AY996" s="23" t="s">
        <v>144</v>
      </c>
      <c r="AZ996" s="53">
        <v>45369</v>
      </c>
      <c r="BA996" s="26">
        <v>45371</v>
      </c>
      <c r="BB996" s="62">
        <v>45600</v>
      </c>
      <c r="BC996" s="35">
        <f>+Tabla3[[#This Row],[FECHA TERMINACION
(INICIAL)]]-Tabla3[[#This Row],[FECHA INICIO]]</f>
        <v>229</v>
      </c>
      <c r="BD996" s="65">
        <f>+Tabla3[[#This Row],[PLAZO DE EJECUCIÓN EN DÍAS (INICIAL)]]/30</f>
        <v>7.6333333333333337</v>
      </c>
      <c r="BE996" t="s">
        <v>6852</v>
      </c>
      <c r="BF996" s="29">
        <f>+[1]BD_2!E1006</f>
        <v>0</v>
      </c>
      <c r="BG996" s="29">
        <f>[1]BD_2!BA1006</f>
        <v>8003333</v>
      </c>
      <c r="BH996" s="23">
        <f>[1]BD_2!CF1006</f>
        <v>49</v>
      </c>
      <c r="BI996" s="23">
        <f>+COUNTIF(Tabla3[[#This Row],[VALOR REDUCIDO]:[TOTAL TIEMPO PRORROGADO EN DÍAS
]],"&lt;&gt;0")</f>
        <v>2</v>
      </c>
      <c r="BJ996" s="23" t="str">
        <f>+[1]BD_2!CG1006</f>
        <v>2 NO</v>
      </c>
      <c r="BK996" s="26" t="str">
        <f>[1]BD_2!CL1006</f>
        <v>2 NO</v>
      </c>
      <c r="BL996" s="23" t="s">
        <v>98</v>
      </c>
      <c r="BM996">
        <f t="shared" si="79"/>
        <v>278</v>
      </c>
      <c r="BN996" s="36">
        <f t="shared" si="80"/>
        <v>45371</v>
      </c>
      <c r="BO996" s="36">
        <f t="shared" si="81"/>
        <v>45649</v>
      </c>
      <c r="BP996" s="37" t="e">
        <f>IF(((#REF!-$BN996)/($BO996-$BN996))&gt;=100%,100%,((#REF!-$BN996)/($BO996-$BN996)))</f>
        <v>#REF!</v>
      </c>
      <c r="BQ996" s="29">
        <f t="shared" si="77"/>
        <v>44753333</v>
      </c>
      <c r="BR996" s="23" t="e">
        <f>+IF(BK996="1 SI","FINALIZADO",IF($BO996&lt;=#REF!,"FINALIZADO","EJECUCIÓN"))</f>
        <v>#REF!</v>
      </c>
      <c r="BS996" s="23">
        <v>44753333</v>
      </c>
      <c r="BT996" s="23">
        <f>+Tabla3[[#This Row],[VALOR TOTAL DE CONTRATO (ANTES DE LIQUIDACIÓN - LIBERACIÓN DE SALDOS)]]-Tabla3[[#This Row],[RECURSO TOTALES DESEMBOLSADOS]]</f>
        <v>0</v>
      </c>
      <c r="BU996" s="66"/>
      <c r="BW996" s="23" t="s">
        <v>98</v>
      </c>
      <c r="BX996" s="23" t="str">
        <f t="shared" si="78"/>
        <v>marzo</v>
      </c>
      <c r="BY996" s="23" t="s">
        <v>113</v>
      </c>
      <c r="BZ996" s="23" t="s">
        <v>113</v>
      </c>
      <c r="CA996" s="23" t="s">
        <v>113</v>
      </c>
      <c r="CB996" t="s">
        <v>117</v>
      </c>
      <c r="CC996" t="s">
        <v>118</v>
      </c>
    </row>
    <row r="997" spans="1:81" x14ac:dyDescent="0.25">
      <c r="A997" s="23">
        <v>2024</v>
      </c>
      <c r="B997" s="25">
        <v>954</v>
      </c>
      <c r="C997" s="23" t="s">
        <v>87</v>
      </c>
      <c r="D997" t="s">
        <v>88</v>
      </c>
      <c r="E997" t="s">
        <v>89</v>
      </c>
      <c r="F997" t="s">
        <v>90</v>
      </c>
      <c r="G997" t="s">
        <v>91</v>
      </c>
      <c r="H997" s="23" t="s">
        <v>92</v>
      </c>
      <c r="I997" s="23" t="s">
        <v>119</v>
      </c>
      <c r="J997" t="s">
        <v>6853</v>
      </c>
      <c r="K997" s="23" t="s">
        <v>95</v>
      </c>
      <c r="L997" s="20" t="s">
        <v>3978</v>
      </c>
      <c r="M997" s="28" t="s">
        <v>6854</v>
      </c>
      <c r="N997" s="23"/>
      <c r="O997" s="23" t="s">
        <v>98</v>
      </c>
      <c r="P997" s="20" t="s">
        <v>538</v>
      </c>
      <c r="Q997" s="20" t="s">
        <v>538</v>
      </c>
      <c r="R997" t="s">
        <v>6855</v>
      </c>
      <c r="S997" t="s">
        <v>6856</v>
      </c>
      <c r="T997" t="s">
        <v>2964</v>
      </c>
      <c r="U997" s="29">
        <v>90000000</v>
      </c>
      <c r="V997" s="29">
        <v>90000000</v>
      </c>
      <c r="W997" s="60">
        <v>10000000</v>
      </c>
      <c r="X997" s="60">
        <v>0</v>
      </c>
      <c r="Y997" s="23" t="s">
        <v>104</v>
      </c>
      <c r="Z997" t="s">
        <v>98</v>
      </c>
      <c r="AA997" t="s">
        <v>105</v>
      </c>
      <c r="AB997" s="30">
        <f>+Tabla3[[#This Row],[VALOR DEL CONTRATO
(EN NUMEROS)]]-Tabla3[[#This Row],[VALOR RECURSOS (MADS/FONAM)]]</f>
        <v>0</v>
      </c>
      <c r="AC997" s="30"/>
      <c r="AD997" s="30"/>
      <c r="AE997" s="24">
        <v>5224</v>
      </c>
      <c r="AF997" s="61">
        <v>45295</v>
      </c>
      <c r="AG997">
        <v>196624</v>
      </c>
      <c r="AH997" s="53">
        <v>45385</v>
      </c>
      <c r="AI997" s="24" t="s">
        <v>106</v>
      </c>
      <c r="AJ997" t="s">
        <v>543</v>
      </c>
      <c r="AK997" s="33"/>
      <c r="AL997" t="s">
        <v>98</v>
      </c>
      <c r="AM997" s="53">
        <v>45378</v>
      </c>
      <c r="AN997" s="23" t="s">
        <v>108</v>
      </c>
      <c r="AO997" s="23" t="s">
        <v>108</v>
      </c>
      <c r="AP997" t="s">
        <v>109</v>
      </c>
      <c r="AQ997" t="s">
        <v>2798</v>
      </c>
      <c r="AR997" t="s">
        <v>2799</v>
      </c>
      <c r="AS997" t="s">
        <v>1592</v>
      </c>
      <c r="AT997" s="23">
        <v>80111600</v>
      </c>
      <c r="AU997" t="s">
        <v>6857</v>
      </c>
      <c r="AV997" s="23" t="s">
        <v>113</v>
      </c>
      <c r="AW997" s="20" t="s">
        <v>114</v>
      </c>
      <c r="AX997" s="53">
        <v>45383</v>
      </c>
      <c r="AY997" s="23" t="s">
        <v>115</v>
      </c>
      <c r="AZ997" s="53">
        <v>45383</v>
      </c>
      <c r="BA997" s="26">
        <v>45385</v>
      </c>
      <c r="BB997" s="62">
        <v>45656</v>
      </c>
      <c r="BC997" s="35">
        <f>+Tabla3[[#This Row],[FECHA TERMINACION
(INICIAL)]]-Tabla3[[#This Row],[FECHA INICIO]]</f>
        <v>271</v>
      </c>
      <c r="BD997" s="65">
        <f>+Tabla3[[#This Row],[PLAZO DE EJECUCIÓN EN DÍAS (INICIAL)]]/30</f>
        <v>9.0333333333333332</v>
      </c>
      <c r="BE997" t="s">
        <v>6858</v>
      </c>
      <c r="BF997" s="29">
        <f>+[1]BD_2!E1007</f>
        <v>666666</v>
      </c>
      <c r="BG997" s="29">
        <f>[1]BD_2!BA1007</f>
        <v>0</v>
      </c>
      <c r="BH997" s="23">
        <f>[1]BD_2!CF1007</f>
        <v>0</v>
      </c>
      <c r="BI997" s="23">
        <f>+COUNTIF(Tabla3[[#This Row],[VALOR REDUCIDO]:[TOTAL TIEMPO PRORROGADO EN DÍAS
]],"&lt;&gt;0")</f>
        <v>1</v>
      </c>
      <c r="BJ997" s="23" t="str">
        <f>+[1]BD_2!CG1007</f>
        <v>2 NO</v>
      </c>
      <c r="BK997" s="26" t="str">
        <f>[1]BD_2!CL1007</f>
        <v>2 NO</v>
      </c>
      <c r="BL997" s="23" t="s">
        <v>98</v>
      </c>
      <c r="BM997">
        <f t="shared" si="79"/>
        <v>271</v>
      </c>
      <c r="BN997" s="36">
        <f t="shared" si="80"/>
        <v>45385</v>
      </c>
      <c r="BO997" s="36">
        <f t="shared" si="81"/>
        <v>45656</v>
      </c>
      <c r="BP997" s="37" t="e">
        <f>IF(((#REF!-$BN997)/($BO997-$BN997))&gt;=100%,100%,((#REF!-$BN997)/($BO997-$BN997)))</f>
        <v>#REF!</v>
      </c>
      <c r="BQ997" s="29">
        <f t="shared" si="77"/>
        <v>89333334</v>
      </c>
      <c r="BR997" s="23" t="e">
        <f>+IF(BK997="1 SI","FINALIZADO",IF($BO997&lt;=#REF!,"FINALIZADO","EJECUCIÓN"))</f>
        <v>#REF!</v>
      </c>
      <c r="BS997" s="23">
        <v>89333334</v>
      </c>
      <c r="BT997" s="23">
        <f>+Tabla3[[#This Row],[VALOR TOTAL DE CONTRATO (ANTES DE LIQUIDACIÓN - LIBERACIÓN DE SALDOS)]]-Tabla3[[#This Row],[RECURSO TOTALES DESEMBOLSADOS]]</f>
        <v>0</v>
      </c>
      <c r="BU997" s="66"/>
      <c r="BW997" s="23" t="s">
        <v>98</v>
      </c>
      <c r="BX997" s="23" t="str">
        <f t="shared" si="78"/>
        <v>marzo</v>
      </c>
      <c r="BY997" s="23" t="s">
        <v>113</v>
      </c>
      <c r="BZ997" s="23" t="s">
        <v>113</v>
      </c>
      <c r="CA997" s="23" t="s">
        <v>113</v>
      </c>
      <c r="CB997" t="s">
        <v>117</v>
      </c>
      <c r="CC997" t="s">
        <v>118</v>
      </c>
    </row>
    <row r="998" spans="1:81" x14ac:dyDescent="0.25">
      <c r="A998" s="23">
        <v>2024</v>
      </c>
      <c r="B998" s="25">
        <v>955</v>
      </c>
      <c r="C998" s="23" t="s">
        <v>87</v>
      </c>
      <c r="D998" t="s">
        <v>88</v>
      </c>
      <c r="E998" t="s">
        <v>89</v>
      </c>
      <c r="F998" t="s">
        <v>90</v>
      </c>
      <c r="G998" t="s">
        <v>91</v>
      </c>
      <c r="H998" s="23" t="s">
        <v>92</v>
      </c>
      <c r="I998" s="23" t="s">
        <v>119</v>
      </c>
      <c r="J998" t="s">
        <v>6859</v>
      </c>
      <c r="K998" s="23" t="s">
        <v>95</v>
      </c>
      <c r="L998" s="20" t="s">
        <v>121</v>
      </c>
      <c r="M998" s="28" t="s">
        <v>6860</v>
      </c>
      <c r="N998" s="23"/>
      <c r="O998" s="23" t="s">
        <v>98</v>
      </c>
      <c r="P998" s="20" t="s">
        <v>693</v>
      </c>
      <c r="Q998" s="20" t="s">
        <v>693</v>
      </c>
      <c r="R998" t="s">
        <v>6861</v>
      </c>
      <c r="S998" t="s">
        <v>6862</v>
      </c>
      <c r="T998" t="s">
        <v>6863</v>
      </c>
      <c r="U998" s="29">
        <v>51333333</v>
      </c>
      <c r="V998" s="29">
        <v>51333333</v>
      </c>
      <c r="W998" s="60">
        <v>5500000</v>
      </c>
      <c r="X998" s="60">
        <v>0</v>
      </c>
      <c r="Y998" s="23" t="s">
        <v>104</v>
      </c>
      <c r="Z998" t="s">
        <v>98</v>
      </c>
      <c r="AA998" t="s">
        <v>105</v>
      </c>
      <c r="AB998" s="30">
        <f>+Tabla3[[#This Row],[VALOR DEL CONTRATO
(EN NUMEROS)]]-Tabla3[[#This Row],[VALOR RECURSOS (MADS/FONAM)]]</f>
        <v>0</v>
      </c>
      <c r="AC998" s="30"/>
      <c r="AD998" s="30"/>
      <c r="AE998" s="24">
        <v>3524</v>
      </c>
      <c r="AF998" s="61">
        <v>45294</v>
      </c>
      <c r="AG998">
        <v>186824</v>
      </c>
      <c r="AH998" s="53">
        <v>45378</v>
      </c>
      <c r="AI998" s="24" t="s">
        <v>106</v>
      </c>
      <c r="AJ998" t="s">
        <v>697</v>
      </c>
      <c r="AK998" s="33"/>
      <c r="AL998" t="s">
        <v>98</v>
      </c>
      <c r="AM998" s="53">
        <v>45373</v>
      </c>
      <c r="AN998" s="23" t="s">
        <v>108</v>
      </c>
      <c r="AO998" s="23" t="s">
        <v>108</v>
      </c>
      <c r="AP998" t="s">
        <v>109</v>
      </c>
      <c r="AQ998" t="s">
        <v>1684</v>
      </c>
      <c r="AR998" t="s">
        <v>1685</v>
      </c>
      <c r="AS998" t="s">
        <v>700</v>
      </c>
      <c r="AT998" s="23">
        <v>80111600</v>
      </c>
      <c r="AU998" t="s">
        <v>6864</v>
      </c>
      <c r="AV998" s="23" t="s">
        <v>113</v>
      </c>
      <c r="AW998" s="20" t="s">
        <v>114</v>
      </c>
      <c r="AX998" s="53">
        <v>45373</v>
      </c>
      <c r="AY998" s="23" t="s">
        <v>115</v>
      </c>
      <c r="AZ998" s="53">
        <v>45373</v>
      </c>
      <c r="BA998" s="26">
        <v>45378</v>
      </c>
      <c r="BB998" s="62">
        <v>45656</v>
      </c>
      <c r="BC998" s="35">
        <f>+Tabla3[[#This Row],[FECHA TERMINACION
(INICIAL)]]-Tabla3[[#This Row],[FECHA INICIO]]</f>
        <v>278</v>
      </c>
      <c r="BD998" s="65">
        <f>+Tabla3[[#This Row],[PLAZO DE EJECUCIÓN EN DÍAS (INICIAL)]]/30</f>
        <v>9.2666666666666675</v>
      </c>
      <c r="BE998" t="s">
        <v>6865</v>
      </c>
      <c r="BF998" s="29">
        <f>+[1]BD_2!E1008</f>
        <v>1100000</v>
      </c>
      <c r="BG998" s="29">
        <f>[1]BD_2!BA1008</f>
        <v>0</v>
      </c>
      <c r="BH998" s="23">
        <f>[1]BD_2!CF1008</f>
        <v>0</v>
      </c>
      <c r="BI998" s="23">
        <f>+COUNTIF(Tabla3[[#This Row],[VALOR REDUCIDO]:[TOTAL TIEMPO PRORROGADO EN DÍAS
]],"&lt;&gt;0")</f>
        <v>1</v>
      </c>
      <c r="BJ998" s="23" t="str">
        <f>+[1]BD_2!CG1008</f>
        <v>2 NO</v>
      </c>
      <c r="BK998" s="26" t="str">
        <f>[1]BD_2!CL1008</f>
        <v>2 NO</v>
      </c>
      <c r="BL998" s="23" t="s">
        <v>98</v>
      </c>
      <c r="BM998">
        <f t="shared" si="79"/>
        <v>278</v>
      </c>
      <c r="BN998" s="36">
        <f t="shared" si="80"/>
        <v>45378</v>
      </c>
      <c r="BO998" s="36">
        <f t="shared" si="81"/>
        <v>45656</v>
      </c>
      <c r="BP998" s="37" t="e">
        <f>IF(((#REF!-$BN998)/($BO998-$BN998))&gt;=100%,100%,((#REF!-$BN998)/($BO998-$BN998)))</f>
        <v>#REF!</v>
      </c>
      <c r="BQ998" s="29">
        <f t="shared" si="77"/>
        <v>50233333</v>
      </c>
      <c r="BR998" s="23" t="e">
        <f>+IF(BK998="1 SI","FINALIZADO",IF($BO998&lt;=#REF!,"FINALIZADO","EJECUCIÓN"))</f>
        <v>#REF!</v>
      </c>
      <c r="BS998" s="23">
        <v>50233333</v>
      </c>
      <c r="BT998" s="23">
        <f>+Tabla3[[#This Row],[VALOR TOTAL DE CONTRATO (ANTES DE LIQUIDACIÓN - LIBERACIÓN DE SALDOS)]]-Tabla3[[#This Row],[RECURSO TOTALES DESEMBOLSADOS]]</f>
        <v>0</v>
      </c>
      <c r="BU998" s="66"/>
      <c r="BW998" s="23" t="s">
        <v>98</v>
      </c>
      <c r="BX998" s="23" t="str">
        <f t="shared" si="78"/>
        <v>marzo</v>
      </c>
      <c r="BY998" s="23" t="s">
        <v>113</v>
      </c>
      <c r="BZ998" s="23" t="s">
        <v>113</v>
      </c>
      <c r="CA998" s="23" t="s">
        <v>113</v>
      </c>
      <c r="CB998" t="s">
        <v>117</v>
      </c>
      <c r="CC998" t="s">
        <v>118</v>
      </c>
    </row>
    <row r="999" spans="1:81" x14ac:dyDescent="0.25">
      <c r="A999" s="23">
        <v>2024</v>
      </c>
      <c r="B999" s="25">
        <v>956</v>
      </c>
      <c r="C999" s="23" t="s">
        <v>87</v>
      </c>
      <c r="D999" t="s">
        <v>88</v>
      </c>
      <c r="E999" t="s">
        <v>89</v>
      </c>
      <c r="F999" t="s">
        <v>90</v>
      </c>
      <c r="G999" t="s">
        <v>91</v>
      </c>
      <c r="H999" s="23" t="s">
        <v>92</v>
      </c>
      <c r="I999" s="23" t="s">
        <v>119</v>
      </c>
      <c r="J999" t="s">
        <v>6866</v>
      </c>
      <c r="K999" s="23" t="s">
        <v>95</v>
      </c>
      <c r="L999" s="59" t="s">
        <v>2522</v>
      </c>
      <c r="M999" s="28" t="s">
        <v>6867</v>
      </c>
      <c r="N999" s="23"/>
      <c r="O999" s="23" t="s">
        <v>98</v>
      </c>
      <c r="P999" s="20" t="s">
        <v>764</v>
      </c>
      <c r="Q999" s="20" t="s">
        <v>764</v>
      </c>
      <c r="R999" t="s">
        <v>6868</v>
      </c>
      <c r="S999" t="s">
        <v>6869</v>
      </c>
      <c r="T999" t="s">
        <v>6870</v>
      </c>
      <c r="U999" s="29">
        <v>578666667</v>
      </c>
      <c r="V999" s="29">
        <v>578666667</v>
      </c>
      <c r="W999" s="60">
        <v>6200000</v>
      </c>
      <c r="X999" s="60">
        <v>0</v>
      </c>
      <c r="Y999" s="23" t="s">
        <v>104</v>
      </c>
      <c r="Z999" t="s">
        <v>98</v>
      </c>
      <c r="AA999" t="s">
        <v>105</v>
      </c>
      <c r="AB999" s="30">
        <f>+Tabla3[[#This Row],[VALOR DEL CONTRATO
(EN NUMEROS)]]-Tabla3[[#This Row],[VALOR RECURSOS (MADS/FONAM)]]</f>
        <v>0</v>
      </c>
      <c r="AC999" s="30"/>
      <c r="AD999" s="30"/>
      <c r="AE999" s="24">
        <v>6824</v>
      </c>
      <c r="AF999" s="61">
        <v>45295</v>
      </c>
      <c r="AG999">
        <v>180224</v>
      </c>
      <c r="AH999" s="53">
        <v>45372</v>
      </c>
      <c r="AI999" s="24" t="s">
        <v>106</v>
      </c>
      <c r="AJ999" t="s">
        <v>768</v>
      </c>
      <c r="AK999" s="33"/>
      <c r="AL999" t="s">
        <v>98</v>
      </c>
      <c r="AM999" s="53">
        <v>45371</v>
      </c>
      <c r="AN999" s="23" t="s">
        <v>108</v>
      </c>
      <c r="AO999" s="23" t="s">
        <v>108</v>
      </c>
      <c r="AP999" t="s">
        <v>109</v>
      </c>
      <c r="AQ999" t="s">
        <v>769</v>
      </c>
      <c r="AR999" t="s">
        <v>770</v>
      </c>
      <c r="AS999" t="s">
        <v>771</v>
      </c>
      <c r="AT999" s="23">
        <v>80111600</v>
      </c>
      <c r="AU999" t="s">
        <v>6871</v>
      </c>
      <c r="AV999" s="23" t="s">
        <v>113</v>
      </c>
      <c r="AW999" s="20" t="s">
        <v>114</v>
      </c>
      <c r="AX999" s="26">
        <v>45371</v>
      </c>
      <c r="AY999" s="23" t="s">
        <v>115</v>
      </c>
      <c r="AZ999" s="26">
        <v>45371</v>
      </c>
      <c r="BA999" s="26">
        <v>45372</v>
      </c>
      <c r="BB999" s="62">
        <v>45656</v>
      </c>
      <c r="BC999" s="35">
        <f>+Tabla3[[#This Row],[FECHA TERMINACION
(INICIAL)]]-Tabla3[[#This Row],[FECHA INICIO]]</f>
        <v>284</v>
      </c>
      <c r="BD999" s="65">
        <f>+Tabla3[[#This Row],[PLAZO DE EJECUCIÓN EN DÍAS (INICIAL)]]/30</f>
        <v>9.4666666666666668</v>
      </c>
      <c r="BE999" t="s">
        <v>6872</v>
      </c>
      <c r="BF999" s="29">
        <f>+[1]BD_2!E1009</f>
        <v>0</v>
      </c>
      <c r="BG999" s="29">
        <f>[1]BD_2!BA1009</f>
        <v>0</v>
      </c>
      <c r="BH999" s="23">
        <f>[1]BD_2!CF1009</f>
        <v>0</v>
      </c>
      <c r="BI999" s="23">
        <f>+COUNTIF(Tabla3[[#This Row],[VALOR REDUCIDO]:[TOTAL TIEMPO PRORROGADO EN DÍAS
]],"&lt;&gt;0")</f>
        <v>0</v>
      </c>
      <c r="BJ999" s="23" t="str">
        <f>+[1]BD_2!CG1009</f>
        <v>2 NO</v>
      </c>
      <c r="BK999" s="26" t="str">
        <f>[1]BD_2!CL1009</f>
        <v>2 NO</v>
      </c>
      <c r="BL999" s="23" t="s">
        <v>98</v>
      </c>
      <c r="BM999">
        <f t="shared" si="79"/>
        <v>284</v>
      </c>
      <c r="BN999" s="36">
        <f t="shared" si="80"/>
        <v>45372</v>
      </c>
      <c r="BO999" s="36">
        <f t="shared" si="81"/>
        <v>45656</v>
      </c>
      <c r="BP999" s="37" t="e">
        <f>IF(((#REF!-$BN999)/($BO999-$BN999))&gt;=100%,100%,((#REF!-$BN999)/($BO999-$BN999)))</f>
        <v>#REF!</v>
      </c>
      <c r="BQ999" s="29">
        <f t="shared" si="77"/>
        <v>578666667</v>
      </c>
      <c r="BR999" s="23" t="e">
        <f>+IF(BK999="1 SI","FINALIZADO",IF($BO999&lt;=#REF!,"FINALIZADO","EJECUCIÓN"))</f>
        <v>#REF!</v>
      </c>
      <c r="BS999" s="23">
        <v>57866667</v>
      </c>
      <c r="BT999" s="23">
        <f>+Tabla3[[#This Row],[VALOR TOTAL DE CONTRATO (ANTES DE LIQUIDACIÓN - LIBERACIÓN DE SALDOS)]]-Tabla3[[#This Row],[RECURSO TOTALES DESEMBOLSADOS]]</f>
        <v>520800000</v>
      </c>
      <c r="BU999" s="66"/>
      <c r="BW999" s="23" t="s">
        <v>98</v>
      </c>
      <c r="BX999" s="23" t="str">
        <f t="shared" si="78"/>
        <v>marzo</v>
      </c>
      <c r="BY999" s="23" t="s">
        <v>113</v>
      </c>
      <c r="BZ999" s="23" t="s">
        <v>113</v>
      </c>
      <c r="CA999" s="23" t="s">
        <v>113</v>
      </c>
      <c r="CB999" t="s">
        <v>117</v>
      </c>
      <c r="CC999" t="s">
        <v>118</v>
      </c>
    </row>
    <row r="1000" spans="1:81" x14ac:dyDescent="0.25">
      <c r="A1000" s="23">
        <v>2024</v>
      </c>
      <c r="B1000" s="25">
        <v>957</v>
      </c>
      <c r="C1000" s="23" t="s">
        <v>87</v>
      </c>
      <c r="D1000" t="s">
        <v>88</v>
      </c>
      <c r="E1000" t="s">
        <v>89</v>
      </c>
      <c r="F1000" t="s">
        <v>90</v>
      </c>
      <c r="G1000" t="s">
        <v>91</v>
      </c>
      <c r="H1000" s="23" t="s">
        <v>92</v>
      </c>
      <c r="I1000" s="23" t="s">
        <v>119</v>
      </c>
      <c r="J1000" t="s">
        <v>6873</v>
      </c>
      <c r="K1000" s="23" t="s">
        <v>95</v>
      </c>
      <c r="L1000" s="20" t="s">
        <v>6874</v>
      </c>
      <c r="M1000" s="28" t="s">
        <v>6875</v>
      </c>
      <c r="N1000" s="23"/>
      <c r="O1000" s="23" t="s">
        <v>98</v>
      </c>
      <c r="P1000" s="20" t="s">
        <v>538</v>
      </c>
      <c r="Q1000" s="20" t="s">
        <v>538</v>
      </c>
      <c r="R1000" t="s">
        <v>6876</v>
      </c>
      <c r="S1000" t="s">
        <v>6877</v>
      </c>
      <c r="T1000" t="s">
        <v>6878</v>
      </c>
      <c r="U1000" s="29">
        <v>83700000</v>
      </c>
      <c r="V1000" s="29">
        <v>83700000</v>
      </c>
      <c r="W1000" s="60">
        <v>9300000</v>
      </c>
      <c r="X1000" s="60">
        <v>0</v>
      </c>
      <c r="Y1000" s="23" t="s">
        <v>104</v>
      </c>
      <c r="Z1000" t="s">
        <v>98</v>
      </c>
      <c r="AA1000" t="s">
        <v>105</v>
      </c>
      <c r="AB1000" s="30">
        <f>+Tabla3[[#This Row],[VALOR DEL CONTRATO
(EN NUMEROS)]]-Tabla3[[#This Row],[VALOR RECURSOS (MADS/FONAM)]]</f>
        <v>0</v>
      </c>
      <c r="AC1000" s="30"/>
      <c r="AD1000" s="30"/>
      <c r="AE1000" s="24">
        <v>5224</v>
      </c>
      <c r="AF1000" s="61">
        <v>45295</v>
      </c>
      <c r="AG1000">
        <v>185224</v>
      </c>
      <c r="AH1000" s="53">
        <v>45377</v>
      </c>
      <c r="AI1000" s="24" t="s">
        <v>106</v>
      </c>
      <c r="AJ1000" t="s">
        <v>1465</v>
      </c>
      <c r="AK1000" s="33"/>
      <c r="AL1000" t="s">
        <v>98</v>
      </c>
      <c r="AM1000" s="53">
        <v>45373</v>
      </c>
      <c r="AN1000" s="23" t="s">
        <v>108</v>
      </c>
      <c r="AO1000" s="23" t="s">
        <v>108</v>
      </c>
      <c r="AP1000" t="s">
        <v>109</v>
      </c>
      <c r="AQ1000" t="s">
        <v>6225</v>
      </c>
      <c r="AR1000" t="s">
        <v>6226</v>
      </c>
      <c r="AS1000" t="s">
        <v>538</v>
      </c>
      <c r="AT1000" s="23">
        <v>80111600</v>
      </c>
      <c r="AU1000" t="s">
        <v>6879</v>
      </c>
      <c r="AV1000" s="23" t="s">
        <v>113</v>
      </c>
      <c r="AW1000" s="20" t="s">
        <v>114</v>
      </c>
      <c r="AX1000" s="53">
        <v>45376</v>
      </c>
      <c r="AY1000" s="23" t="s">
        <v>115</v>
      </c>
      <c r="AZ1000" s="53">
        <v>45376</v>
      </c>
      <c r="BA1000" s="26">
        <v>45378</v>
      </c>
      <c r="BB1000" s="62">
        <v>45652</v>
      </c>
      <c r="BC1000" s="35">
        <f>+Tabla3[[#This Row],[FECHA TERMINACION
(INICIAL)]]-Tabla3[[#This Row],[FECHA INICIO]]</f>
        <v>274</v>
      </c>
      <c r="BD1000" s="65">
        <f>+Tabla3[[#This Row],[PLAZO DE EJECUCIÓN EN DÍAS (INICIAL)]]/30</f>
        <v>9.1333333333333329</v>
      </c>
      <c r="BE1000" t="s">
        <v>3976</v>
      </c>
      <c r="BF1000" s="29">
        <f>+[1]BD_2!E1010</f>
        <v>0</v>
      </c>
      <c r="BG1000" s="29">
        <f>[1]BD_2!BA1010</f>
        <v>0</v>
      </c>
      <c r="BH1000" s="23">
        <f>[1]BD_2!CF1010</f>
        <v>0</v>
      </c>
      <c r="BI1000" s="23">
        <f>+COUNTIF(Tabla3[[#This Row],[VALOR REDUCIDO]:[TOTAL TIEMPO PRORROGADO EN DÍAS
]],"&lt;&gt;0")</f>
        <v>0</v>
      </c>
      <c r="BJ1000" s="23" t="str">
        <f>+[1]BD_2!CG1010</f>
        <v>2 NO</v>
      </c>
      <c r="BK1000" s="26" t="str">
        <f>[1]BD_2!CL1010</f>
        <v>2 NO</v>
      </c>
      <c r="BL1000" s="23" t="s">
        <v>98</v>
      </c>
      <c r="BM1000">
        <f t="shared" si="79"/>
        <v>274</v>
      </c>
      <c r="BN1000" s="36">
        <f t="shared" si="80"/>
        <v>45378</v>
      </c>
      <c r="BO1000" s="36">
        <f t="shared" si="81"/>
        <v>45652</v>
      </c>
      <c r="BP1000" s="37" t="e">
        <f>IF(((#REF!-$BN1000)/($BO1000-$BN1000))&gt;=100%,100%,((#REF!-$BN1000)/($BO1000-$BN1000)))</f>
        <v>#REF!</v>
      </c>
      <c r="BQ1000" s="29">
        <f t="shared" si="77"/>
        <v>83700000</v>
      </c>
      <c r="BR1000" s="23" t="e">
        <f>+IF(BK1000="1 SI","FINALIZADO",IF($BO1000&lt;=#REF!,"FINALIZADO","EJECUCIÓN"))</f>
        <v>#REF!</v>
      </c>
      <c r="BS1000" s="23">
        <v>83700000</v>
      </c>
      <c r="BT1000" s="23">
        <f>+Tabla3[[#This Row],[VALOR TOTAL DE CONTRATO (ANTES DE LIQUIDACIÓN - LIBERACIÓN DE SALDOS)]]-Tabla3[[#This Row],[RECURSO TOTALES DESEMBOLSADOS]]</f>
        <v>0</v>
      </c>
      <c r="BU1000" s="66"/>
      <c r="BW1000" s="23" t="s">
        <v>98</v>
      </c>
      <c r="BX1000" s="23" t="str">
        <f t="shared" si="78"/>
        <v>marzo</v>
      </c>
      <c r="BY1000" s="23" t="s">
        <v>113</v>
      </c>
      <c r="BZ1000" s="23" t="s">
        <v>113</v>
      </c>
      <c r="CA1000" s="23" t="s">
        <v>113</v>
      </c>
      <c r="CB1000" t="s">
        <v>117</v>
      </c>
      <c r="CC1000" t="s">
        <v>118</v>
      </c>
    </row>
    <row r="1001" spans="1:81" x14ac:dyDescent="0.25">
      <c r="A1001" s="23">
        <v>2024</v>
      </c>
      <c r="B1001" s="25">
        <v>958</v>
      </c>
      <c r="C1001" s="23" t="s">
        <v>87</v>
      </c>
      <c r="D1001" t="s">
        <v>88</v>
      </c>
      <c r="E1001" t="s">
        <v>89</v>
      </c>
      <c r="F1001" t="s">
        <v>90</v>
      </c>
      <c r="G1001" t="s">
        <v>91</v>
      </c>
      <c r="H1001" s="23" t="s">
        <v>92</v>
      </c>
      <c r="I1001" s="23" t="s">
        <v>119</v>
      </c>
      <c r="J1001" t="s">
        <v>6880</v>
      </c>
      <c r="K1001" s="23" t="s">
        <v>95</v>
      </c>
      <c r="L1001" s="20" t="s">
        <v>1420</v>
      </c>
      <c r="M1001" s="28" t="s">
        <v>6881</v>
      </c>
      <c r="N1001" s="23"/>
      <c r="O1001" s="23" t="s">
        <v>98</v>
      </c>
      <c r="P1001" s="20" t="s">
        <v>538</v>
      </c>
      <c r="Q1001" s="20" t="s">
        <v>538</v>
      </c>
      <c r="R1001" t="s">
        <v>6882</v>
      </c>
      <c r="S1001" t="s">
        <v>6883</v>
      </c>
      <c r="T1001" t="s">
        <v>6884</v>
      </c>
      <c r="U1001" s="29">
        <v>59500000</v>
      </c>
      <c r="V1001" s="29">
        <v>59500000</v>
      </c>
      <c r="W1001" s="60">
        <v>8500000</v>
      </c>
      <c r="X1001" s="60">
        <v>0</v>
      </c>
      <c r="Y1001" s="23" t="s">
        <v>104</v>
      </c>
      <c r="Z1001" t="s">
        <v>98</v>
      </c>
      <c r="AA1001" t="s">
        <v>105</v>
      </c>
      <c r="AB1001" s="30">
        <f>+Tabla3[[#This Row],[VALOR DEL CONTRATO
(EN NUMEROS)]]-Tabla3[[#This Row],[VALOR RECURSOS (MADS/FONAM)]]</f>
        <v>0</v>
      </c>
      <c r="AC1001" s="30"/>
      <c r="AD1001" s="30"/>
      <c r="AE1001" s="24">
        <v>5224</v>
      </c>
      <c r="AF1001" s="61">
        <v>45295</v>
      </c>
      <c r="AG1001">
        <v>204524</v>
      </c>
      <c r="AH1001" s="53">
        <v>45391</v>
      </c>
      <c r="AI1001" s="24" t="s">
        <v>106</v>
      </c>
      <c r="AJ1001" t="s">
        <v>543</v>
      </c>
      <c r="AK1001" s="33"/>
      <c r="AL1001" t="s">
        <v>98</v>
      </c>
      <c r="AM1001" s="53">
        <v>45377</v>
      </c>
      <c r="AN1001" s="23" t="s">
        <v>108</v>
      </c>
      <c r="AO1001" s="23" t="s">
        <v>108</v>
      </c>
      <c r="AP1001" t="s">
        <v>109</v>
      </c>
      <c r="AQ1001" t="s">
        <v>5745</v>
      </c>
      <c r="AR1001" t="s">
        <v>5746</v>
      </c>
      <c r="AS1001" t="s">
        <v>5664</v>
      </c>
      <c r="AT1001" s="23">
        <v>80111600</v>
      </c>
      <c r="AU1001" t="s">
        <v>6885</v>
      </c>
      <c r="AV1001" s="23" t="s">
        <v>6886</v>
      </c>
      <c r="AW1001" s="20" t="s">
        <v>114</v>
      </c>
      <c r="AX1001" s="53">
        <v>45383</v>
      </c>
      <c r="AY1001" s="23" t="s">
        <v>115</v>
      </c>
      <c r="AZ1001" s="53">
        <v>45383</v>
      </c>
      <c r="BA1001" s="26">
        <v>45391</v>
      </c>
      <c r="BB1001" s="62">
        <v>45604</v>
      </c>
      <c r="BC1001" s="35">
        <f>+Tabla3[[#This Row],[FECHA TERMINACION
(INICIAL)]]-Tabla3[[#This Row],[FECHA INICIO]]</f>
        <v>213</v>
      </c>
      <c r="BD1001" s="65">
        <f>+Tabla3[[#This Row],[PLAZO DE EJECUCIÓN EN DÍAS (INICIAL)]]/30</f>
        <v>7.1</v>
      </c>
      <c r="BE1001" t="s">
        <v>6472</v>
      </c>
      <c r="BF1001" s="29">
        <f>+[1]BD_2!E1011</f>
        <v>0</v>
      </c>
      <c r="BG1001" s="29">
        <f>[1]BD_2!BA1011</f>
        <v>11333333</v>
      </c>
      <c r="BH1001" s="23">
        <f>[1]BD_2!CF1011</f>
        <v>40</v>
      </c>
      <c r="BI1001" s="23">
        <f>+COUNTIF(Tabla3[[#This Row],[VALOR REDUCIDO]:[TOTAL TIEMPO PRORROGADO EN DÍAS
]],"&lt;&gt;0")</f>
        <v>2</v>
      </c>
      <c r="BJ1001" s="23" t="str">
        <f>+[1]BD_2!CG1011</f>
        <v>2 NO</v>
      </c>
      <c r="BK1001" s="26" t="str">
        <f>[1]BD_2!CL1011</f>
        <v>2 NO</v>
      </c>
      <c r="BL1001" s="23" t="s">
        <v>98</v>
      </c>
      <c r="BM1001">
        <f t="shared" si="79"/>
        <v>253</v>
      </c>
      <c r="BN1001" s="36">
        <f t="shared" si="80"/>
        <v>45391</v>
      </c>
      <c r="BO1001" s="36">
        <f t="shared" si="81"/>
        <v>45644</v>
      </c>
      <c r="BP1001" s="37" t="e">
        <f>IF(((#REF!-$BN1001)/($BO1001-$BN1001))&gt;=100%,100%,((#REF!-$BN1001)/($BO1001-$BN1001)))</f>
        <v>#REF!</v>
      </c>
      <c r="BQ1001" s="29">
        <f t="shared" si="77"/>
        <v>70833333</v>
      </c>
      <c r="BR1001" s="23" t="e">
        <f>+IF(BK1001="1 SI","FINALIZADO",IF($BO1001&lt;=#REF!,"FINALIZADO","EJECUCIÓN"))</f>
        <v>#REF!</v>
      </c>
      <c r="BS1001" s="23">
        <v>70833333</v>
      </c>
      <c r="BT1001" s="23">
        <f>+Tabla3[[#This Row],[VALOR TOTAL DE CONTRATO (ANTES DE LIQUIDACIÓN - LIBERACIÓN DE SALDOS)]]-Tabla3[[#This Row],[RECURSO TOTALES DESEMBOLSADOS]]</f>
        <v>0</v>
      </c>
      <c r="BU1001" s="66"/>
      <c r="BW1001" s="23" t="s">
        <v>98</v>
      </c>
      <c r="BX1001" s="23" t="str">
        <f t="shared" si="78"/>
        <v>marzo</v>
      </c>
      <c r="BY1001" s="23" t="s">
        <v>113</v>
      </c>
      <c r="BZ1001" s="23" t="s">
        <v>113</v>
      </c>
      <c r="CA1001" s="23" t="s">
        <v>113</v>
      </c>
      <c r="CB1001" t="s">
        <v>117</v>
      </c>
      <c r="CC1001" t="s">
        <v>118</v>
      </c>
    </row>
    <row r="1002" spans="1:81" x14ac:dyDescent="0.25">
      <c r="A1002" s="23">
        <v>2024</v>
      </c>
      <c r="B1002" s="25">
        <v>960</v>
      </c>
      <c r="C1002" s="23" t="s">
        <v>87</v>
      </c>
      <c r="D1002" t="s">
        <v>88</v>
      </c>
      <c r="E1002" t="s">
        <v>89</v>
      </c>
      <c r="F1002" t="s">
        <v>90</v>
      </c>
      <c r="G1002" t="s">
        <v>91</v>
      </c>
      <c r="H1002" s="23" t="s">
        <v>92</v>
      </c>
      <c r="I1002" s="23" t="s">
        <v>119</v>
      </c>
      <c r="J1002" t="s">
        <v>6887</v>
      </c>
      <c r="K1002" s="23" t="s">
        <v>95</v>
      </c>
      <c r="L1002" s="20" t="s">
        <v>6888</v>
      </c>
      <c r="M1002" s="28" t="s">
        <v>6889</v>
      </c>
      <c r="N1002" s="23"/>
      <c r="O1002" s="23" t="s">
        <v>98</v>
      </c>
      <c r="P1002" s="20" t="s">
        <v>693</v>
      </c>
      <c r="Q1002" s="20" t="s">
        <v>693</v>
      </c>
      <c r="R1002" t="s">
        <v>6890</v>
      </c>
      <c r="S1002" t="s">
        <v>6891</v>
      </c>
      <c r="T1002" t="s">
        <v>6892</v>
      </c>
      <c r="U1002" s="29">
        <v>47493333</v>
      </c>
      <c r="V1002" s="29">
        <v>47493333</v>
      </c>
      <c r="W1002" s="60">
        <v>5200000</v>
      </c>
      <c r="X1002" s="60">
        <v>0</v>
      </c>
      <c r="Y1002" s="23" t="s">
        <v>104</v>
      </c>
      <c r="Z1002" t="s">
        <v>98</v>
      </c>
      <c r="AA1002" t="s">
        <v>105</v>
      </c>
      <c r="AB1002" s="30">
        <f>+Tabla3[[#This Row],[VALOR DEL CONTRATO
(EN NUMEROS)]]-Tabla3[[#This Row],[VALOR RECURSOS (MADS/FONAM)]]</f>
        <v>0</v>
      </c>
      <c r="AC1002" s="30"/>
      <c r="AD1002" s="30"/>
      <c r="AE1002" s="24">
        <v>1924</v>
      </c>
      <c r="AF1002" s="61">
        <v>45294</v>
      </c>
      <c r="AG1002">
        <v>196724</v>
      </c>
      <c r="AH1002" s="53">
        <v>45385</v>
      </c>
      <c r="AI1002" s="24" t="s">
        <v>106</v>
      </c>
      <c r="AJ1002" t="s">
        <v>1372</v>
      </c>
      <c r="AK1002" s="33"/>
      <c r="AL1002" t="s">
        <v>98</v>
      </c>
      <c r="AM1002" s="53">
        <v>45377</v>
      </c>
      <c r="AN1002" s="23" t="s">
        <v>108</v>
      </c>
      <c r="AO1002" s="23" t="s">
        <v>108</v>
      </c>
      <c r="AP1002" t="s">
        <v>109</v>
      </c>
      <c r="AQ1002" t="s">
        <v>6568</v>
      </c>
      <c r="AR1002" t="s">
        <v>6569</v>
      </c>
      <c r="AS1002" t="s">
        <v>700</v>
      </c>
      <c r="AT1002" s="23">
        <v>80111600</v>
      </c>
      <c r="AU1002" t="s">
        <v>6893</v>
      </c>
      <c r="AV1002" s="23" t="s">
        <v>113</v>
      </c>
      <c r="AW1002" s="20" t="s">
        <v>114</v>
      </c>
      <c r="AX1002" s="53">
        <v>45378</v>
      </c>
      <c r="AY1002" s="23" t="s">
        <v>115</v>
      </c>
      <c r="AZ1002" s="53">
        <v>45378</v>
      </c>
      <c r="BA1002" s="26">
        <v>45385</v>
      </c>
      <c r="BB1002" s="62">
        <v>45656</v>
      </c>
      <c r="BC1002" s="35">
        <f>+Tabla3[[#This Row],[FECHA TERMINACION
(INICIAL)]]-Tabla3[[#This Row],[FECHA INICIO]]</f>
        <v>271</v>
      </c>
      <c r="BD1002" s="65">
        <f>+Tabla3[[#This Row],[PLAZO DE EJECUCIÓN EN DÍAS (INICIAL)]]/30</f>
        <v>9.0333333333333332</v>
      </c>
      <c r="BE1002" t="s">
        <v>6894</v>
      </c>
      <c r="BF1002" s="29">
        <f>+[1]BD_2!E1013</f>
        <v>0</v>
      </c>
      <c r="BG1002" s="29">
        <f>[1]BD_2!BA1013</f>
        <v>0</v>
      </c>
      <c r="BH1002" s="23">
        <f>[1]BD_2!CF1013</f>
        <v>0</v>
      </c>
      <c r="BI1002" s="23">
        <f>+COUNTIF(Tabla3[[#This Row],[VALOR REDUCIDO]:[TOTAL TIEMPO PRORROGADO EN DÍAS
]],"&lt;&gt;0")</f>
        <v>0</v>
      </c>
      <c r="BJ1002" s="23" t="str">
        <f>+[1]BD_2!CG1013</f>
        <v>2 NO</v>
      </c>
      <c r="BK1002" s="26" t="str">
        <f>[1]BD_2!CL1013</f>
        <v>2 NO</v>
      </c>
      <c r="BL1002" s="23" t="s">
        <v>98</v>
      </c>
      <c r="BM1002">
        <f t="shared" si="79"/>
        <v>271</v>
      </c>
      <c r="BN1002" s="36">
        <f t="shared" si="80"/>
        <v>45385</v>
      </c>
      <c r="BO1002" s="36">
        <f t="shared" si="81"/>
        <v>45656</v>
      </c>
      <c r="BP1002" s="37" t="e">
        <f>IF(((#REF!-$BN1002)/($BO1002-$BN1002))&gt;=100%,100%,((#REF!-$BN1002)/($BO1002-$BN1002)))</f>
        <v>#REF!</v>
      </c>
      <c r="BQ1002" s="29">
        <f t="shared" si="77"/>
        <v>47493333</v>
      </c>
      <c r="BR1002" s="23" t="e">
        <f>+IF(BK1002="1 SI","FINALIZADO",IF($BO1002&lt;=#REF!,"FINALIZADO","EJECUCIÓN"))</f>
        <v>#REF!</v>
      </c>
      <c r="BS1002" s="23">
        <v>46453333</v>
      </c>
      <c r="BT1002" s="23">
        <f>+Tabla3[[#This Row],[VALOR TOTAL DE CONTRATO (ANTES DE LIQUIDACIÓN - LIBERACIÓN DE SALDOS)]]-Tabla3[[#This Row],[RECURSO TOTALES DESEMBOLSADOS]]</f>
        <v>1040000</v>
      </c>
      <c r="BU1002" s="66"/>
      <c r="BW1002" s="23" t="s">
        <v>98</v>
      </c>
      <c r="BX1002" s="23" t="str">
        <f t="shared" si="78"/>
        <v>marzo</v>
      </c>
      <c r="BY1002" s="23" t="s">
        <v>113</v>
      </c>
      <c r="BZ1002" s="23" t="s">
        <v>113</v>
      </c>
      <c r="CA1002" s="23" t="s">
        <v>113</v>
      </c>
      <c r="CB1002" t="s">
        <v>117</v>
      </c>
      <c r="CC1002" t="s">
        <v>118</v>
      </c>
    </row>
    <row r="1003" spans="1:81" x14ac:dyDescent="0.25">
      <c r="A1003" s="23">
        <v>2024</v>
      </c>
      <c r="B1003" s="25">
        <v>961</v>
      </c>
      <c r="C1003" s="23" t="s">
        <v>87</v>
      </c>
      <c r="D1003" t="s">
        <v>88</v>
      </c>
      <c r="E1003" t="s">
        <v>89</v>
      </c>
      <c r="F1003" t="s">
        <v>90</v>
      </c>
      <c r="G1003" t="s">
        <v>91</v>
      </c>
      <c r="H1003" s="23" t="s">
        <v>92</v>
      </c>
      <c r="I1003" s="23" t="s">
        <v>119</v>
      </c>
      <c r="J1003" t="s">
        <v>6895</v>
      </c>
      <c r="K1003" s="23" t="s">
        <v>95</v>
      </c>
      <c r="L1003" s="59" t="s">
        <v>121</v>
      </c>
      <c r="M1003" s="28" t="s">
        <v>6896</v>
      </c>
      <c r="N1003" s="23"/>
      <c r="O1003" s="23" t="s">
        <v>98</v>
      </c>
      <c r="P1003" s="20" t="s">
        <v>1931</v>
      </c>
      <c r="Q1003" s="20" t="s">
        <v>1931</v>
      </c>
      <c r="R1003" t="s">
        <v>6897</v>
      </c>
      <c r="S1003" t="s">
        <v>6898</v>
      </c>
      <c r="T1003" t="s">
        <v>6899</v>
      </c>
      <c r="U1003" s="29">
        <v>49500000</v>
      </c>
      <c r="V1003" s="29">
        <v>49500000</v>
      </c>
      <c r="W1003" s="60">
        <v>5500000</v>
      </c>
      <c r="X1003" s="60">
        <v>0</v>
      </c>
      <c r="Y1003" s="23" t="s">
        <v>104</v>
      </c>
      <c r="Z1003" t="s">
        <v>98</v>
      </c>
      <c r="AA1003" t="s">
        <v>105</v>
      </c>
      <c r="AB1003" s="30">
        <f>+Tabla3[[#This Row],[VALOR DEL CONTRATO
(EN NUMEROS)]]-Tabla3[[#This Row],[VALOR RECURSOS (MADS/FONAM)]]</f>
        <v>0</v>
      </c>
      <c r="AC1003" s="30"/>
      <c r="AD1003" s="30"/>
      <c r="AE1003" s="24">
        <v>9824</v>
      </c>
      <c r="AF1003" s="61">
        <v>45306</v>
      </c>
      <c r="AG1003">
        <v>178824</v>
      </c>
      <c r="AH1003" s="53">
        <v>45372</v>
      </c>
      <c r="AI1003" s="24" t="s">
        <v>106</v>
      </c>
      <c r="AJ1003" t="s">
        <v>2527</v>
      </c>
      <c r="AK1003" s="33"/>
      <c r="AL1003" t="s">
        <v>98</v>
      </c>
      <c r="AM1003" s="53">
        <v>45370</v>
      </c>
      <c r="AN1003" s="23" t="s">
        <v>6900</v>
      </c>
      <c r="AO1003" s="23" t="s">
        <v>6901</v>
      </c>
      <c r="AP1003" t="s">
        <v>109</v>
      </c>
      <c r="AQ1003" t="s">
        <v>1580</v>
      </c>
      <c r="AR1003" t="s">
        <v>1581</v>
      </c>
      <c r="AS1003" t="s">
        <v>1581</v>
      </c>
      <c r="AT1003" s="23">
        <v>80111600</v>
      </c>
      <c r="AU1003" t="s">
        <v>6902</v>
      </c>
      <c r="AV1003" s="23" t="s">
        <v>113</v>
      </c>
      <c r="AW1003" s="20" t="s">
        <v>114</v>
      </c>
      <c r="AX1003" s="53">
        <v>45370</v>
      </c>
      <c r="AY1003" s="23" t="s">
        <v>115</v>
      </c>
      <c r="AZ1003" s="53">
        <v>45370</v>
      </c>
      <c r="BA1003" s="26">
        <v>45372</v>
      </c>
      <c r="BB1003" s="62">
        <v>45646</v>
      </c>
      <c r="BC1003" s="35">
        <f>+Tabla3[[#This Row],[FECHA TERMINACION
(INICIAL)]]-Tabla3[[#This Row],[FECHA INICIO]]</f>
        <v>274</v>
      </c>
      <c r="BD1003" s="65">
        <f>+Tabla3[[#This Row],[PLAZO DE EJECUCIÓN EN DÍAS (INICIAL)]]/30</f>
        <v>9.1333333333333329</v>
      </c>
      <c r="BE1003" t="s">
        <v>6903</v>
      </c>
      <c r="BF1003" s="29">
        <f>+[1]BD_2!E1014</f>
        <v>0</v>
      </c>
      <c r="BG1003" s="29">
        <f>[1]BD_2!BA1014</f>
        <v>0</v>
      </c>
      <c r="BH1003" s="23">
        <f>[1]BD_2!CF1014</f>
        <v>0</v>
      </c>
      <c r="BI1003" s="23">
        <f>+COUNTIF(Tabla3[[#This Row],[VALOR REDUCIDO]:[TOTAL TIEMPO PRORROGADO EN DÍAS
]],"&lt;&gt;0")</f>
        <v>0</v>
      </c>
      <c r="BJ1003" s="23" t="str">
        <f>+[1]BD_2!CG1014</f>
        <v>2 NO</v>
      </c>
      <c r="BK1003" s="26" t="str">
        <f>[1]BD_2!CL1014</f>
        <v>2 NO</v>
      </c>
      <c r="BL1003" s="23" t="s">
        <v>98</v>
      </c>
      <c r="BM1003">
        <f t="shared" si="79"/>
        <v>274</v>
      </c>
      <c r="BN1003" s="36">
        <f t="shared" si="80"/>
        <v>45372</v>
      </c>
      <c r="BO1003" s="36">
        <f t="shared" si="81"/>
        <v>45646</v>
      </c>
      <c r="BP1003" s="37" t="e">
        <f>IF(((#REF!-$BN1003)/($BO1003-$BN1003))&gt;=100%,100%,((#REF!-$BN1003)/($BO1003-$BN1003)))</f>
        <v>#REF!</v>
      </c>
      <c r="BQ1003" s="29">
        <f t="shared" si="77"/>
        <v>49500000</v>
      </c>
      <c r="BR1003" s="23" t="e">
        <f>+IF(BK1003="1 SI","FINALIZADO",IF($BO1003&lt;=#REF!,"FINALIZADO","EJECUCIÓN"))</f>
        <v>#REF!</v>
      </c>
      <c r="BS1003" s="23">
        <v>47666667</v>
      </c>
      <c r="BT1003" s="23">
        <f>+Tabla3[[#This Row],[VALOR TOTAL DE CONTRATO (ANTES DE LIQUIDACIÓN - LIBERACIÓN DE SALDOS)]]-Tabla3[[#This Row],[RECURSO TOTALES DESEMBOLSADOS]]</f>
        <v>1833333</v>
      </c>
      <c r="BU1003" s="66"/>
      <c r="BW1003" s="23" t="s">
        <v>98</v>
      </c>
      <c r="BX1003" s="23" t="str">
        <f t="shared" si="78"/>
        <v>marzo</v>
      </c>
      <c r="BY1003" s="23" t="s">
        <v>113</v>
      </c>
      <c r="BZ1003" s="23" t="s">
        <v>113</v>
      </c>
      <c r="CA1003" s="23" t="s">
        <v>113</v>
      </c>
      <c r="CB1003" t="s">
        <v>117</v>
      </c>
      <c r="CC1003" t="s">
        <v>118</v>
      </c>
    </row>
    <row r="1004" spans="1:81" x14ac:dyDescent="0.25">
      <c r="A1004" s="23">
        <v>2024</v>
      </c>
      <c r="B1004" s="25">
        <v>962</v>
      </c>
      <c r="C1004" s="23" t="s">
        <v>87</v>
      </c>
      <c r="D1004" t="s">
        <v>88</v>
      </c>
      <c r="E1004" t="s">
        <v>89</v>
      </c>
      <c r="F1004" t="s">
        <v>90</v>
      </c>
      <c r="G1004" t="s">
        <v>91</v>
      </c>
      <c r="H1004" s="23" t="s">
        <v>92</v>
      </c>
      <c r="I1004" s="23" t="s">
        <v>119</v>
      </c>
      <c r="J1004" t="s">
        <v>6904</v>
      </c>
      <c r="K1004" s="23" t="s">
        <v>95</v>
      </c>
      <c r="L1004" s="20" t="s">
        <v>3030</v>
      </c>
      <c r="M1004" s="28" t="s">
        <v>6905</v>
      </c>
      <c r="N1004" s="23"/>
      <c r="O1004" s="23" t="s">
        <v>98</v>
      </c>
      <c r="P1004" s="20" t="s">
        <v>1931</v>
      </c>
      <c r="Q1004" s="20" t="s">
        <v>1931</v>
      </c>
      <c r="R1004" t="s">
        <v>6897</v>
      </c>
      <c r="S1004" t="s">
        <v>6898</v>
      </c>
      <c r="T1004" t="s">
        <v>6899</v>
      </c>
      <c r="U1004" s="29">
        <v>49500000</v>
      </c>
      <c r="V1004" s="29">
        <v>49500000</v>
      </c>
      <c r="W1004" s="60">
        <v>5500000</v>
      </c>
      <c r="X1004" s="60">
        <v>0</v>
      </c>
      <c r="Y1004" s="23" t="s">
        <v>104</v>
      </c>
      <c r="Z1004" t="s">
        <v>98</v>
      </c>
      <c r="AA1004" t="s">
        <v>105</v>
      </c>
      <c r="AB1004" s="30">
        <f>+Tabla3[[#This Row],[VALOR DEL CONTRATO
(EN NUMEROS)]]-Tabla3[[#This Row],[VALOR RECURSOS (MADS/FONAM)]]</f>
        <v>0</v>
      </c>
      <c r="AC1004" s="30"/>
      <c r="AD1004" s="30"/>
      <c r="AE1004" s="24">
        <v>9824</v>
      </c>
      <c r="AF1004" s="61">
        <v>45306</v>
      </c>
      <c r="AG1004">
        <v>175824</v>
      </c>
      <c r="AH1004" s="53">
        <v>45370</v>
      </c>
      <c r="AI1004" s="24" t="s">
        <v>106</v>
      </c>
      <c r="AJ1004" t="s">
        <v>2527</v>
      </c>
      <c r="AK1004" s="33"/>
      <c r="AL1004" t="s">
        <v>98</v>
      </c>
      <c r="AM1004" s="53">
        <v>45369</v>
      </c>
      <c r="AN1004" s="23" t="s">
        <v>6906</v>
      </c>
      <c r="AO1004" s="23" t="s">
        <v>6907</v>
      </c>
      <c r="AP1004" t="s">
        <v>109</v>
      </c>
      <c r="AQ1004" t="s">
        <v>1580</v>
      </c>
      <c r="AR1004" t="s">
        <v>1581</v>
      </c>
      <c r="AS1004" t="s">
        <v>1581</v>
      </c>
      <c r="AT1004" s="23">
        <v>80111600</v>
      </c>
      <c r="AU1004" t="s">
        <v>6908</v>
      </c>
      <c r="AV1004" s="23" t="s">
        <v>113</v>
      </c>
      <c r="AW1004" s="20" t="s">
        <v>114</v>
      </c>
      <c r="AX1004" s="53">
        <v>45369</v>
      </c>
      <c r="AY1004" s="23" t="s">
        <v>115</v>
      </c>
      <c r="AZ1004" s="53">
        <v>45369</v>
      </c>
      <c r="BA1004" s="26">
        <v>45370</v>
      </c>
      <c r="BB1004" s="62">
        <v>45644</v>
      </c>
      <c r="BC1004" s="35">
        <f>+Tabla3[[#This Row],[FECHA TERMINACION
(INICIAL)]]-Tabla3[[#This Row],[FECHA INICIO]]</f>
        <v>274</v>
      </c>
      <c r="BD1004" s="65">
        <f>+Tabla3[[#This Row],[PLAZO DE EJECUCIÓN EN DÍAS (INICIAL)]]/30</f>
        <v>9.1333333333333329</v>
      </c>
      <c r="BE1004" t="s">
        <v>6903</v>
      </c>
      <c r="BF1004" s="29">
        <f>+[1]BD_2!E1015</f>
        <v>0</v>
      </c>
      <c r="BG1004" s="29">
        <f>[1]BD_2!BA1015</f>
        <v>0</v>
      </c>
      <c r="BH1004" s="23">
        <f>[1]BD_2!CF1015</f>
        <v>0</v>
      </c>
      <c r="BI1004" s="23">
        <f>+COUNTIF(Tabla3[[#This Row],[VALOR REDUCIDO]:[TOTAL TIEMPO PRORROGADO EN DÍAS
]],"&lt;&gt;0")</f>
        <v>0</v>
      </c>
      <c r="BJ1004" s="23" t="str">
        <f>+[1]BD_2!CG1015</f>
        <v>2 NO</v>
      </c>
      <c r="BK1004" s="26" t="str">
        <f>[1]BD_2!CL1015</f>
        <v>2 NO</v>
      </c>
      <c r="BL1004" s="23" t="s">
        <v>98</v>
      </c>
      <c r="BM1004">
        <f t="shared" si="79"/>
        <v>274</v>
      </c>
      <c r="BN1004" s="36">
        <f t="shared" si="80"/>
        <v>45370</v>
      </c>
      <c r="BO1004" s="36">
        <f t="shared" si="81"/>
        <v>45644</v>
      </c>
      <c r="BP1004" s="37" t="e">
        <f>IF(((#REF!-$BN1004)/($BO1004-$BN1004))&gt;=100%,100%,((#REF!-$BN1004)/($BO1004-$BN1004)))</f>
        <v>#REF!</v>
      </c>
      <c r="BQ1004" s="29">
        <f t="shared" si="77"/>
        <v>49500000</v>
      </c>
      <c r="BR1004" s="23" t="e">
        <f>+IF(BK1004="1 SI","FINALIZADO",IF($BO1004&lt;=#REF!,"FINALIZADO","EJECUCIÓN"))</f>
        <v>#REF!</v>
      </c>
      <c r="BS1004" s="23">
        <v>49500000</v>
      </c>
      <c r="BT1004" s="23">
        <f>+Tabla3[[#This Row],[VALOR TOTAL DE CONTRATO (ANTES DE LIQUIDACIÓN - LIBERACIÓN DE SALDOS)]]-Tabla3[[#This Row],[RECURSO TOTALES DESEMBOLSADOS]]</f>
        <v>0</v>
      </c>
      <c r="BU1004" s="66"/>
      <c r="BW1004" s="23" t="s">
        <v>98</v>
      </c>
      <c r="BX1004" s="23" t="str">
        <f t="shared" si="78"/>
        <v>marzo</v>
      </c>
      <c r="BY1004" s="23" t="s">
        <v>113</v>
      </c>
      <c r="BZ1004" s="23" t="s">
        <v>113</v>
      </c>
      <c r="CA1004" s="23" t="s">
        <v>113</v>
      </c>
      <c r="CB1004" t="s">
        <v>117</v>
      </c>
      <c r="CC1004" t="s">
        <v>118</v>
      </c>
    </row>
    <row r="1005" spans="1:81" x14ac:dyDescent="0.25">
      <c r="A1005" s="23">
        <v>2024</v>
      </c>
      <c r="B1005" s="25">
        <v>963</v>
      </c>
      <c r="C1005" s="23" t="s">
        <v>87</v>
      </c>
      <c r="D1005" t="s">
        <v>88</v>
      </c>
      <c r="E1005" t="s">
        <v>89</v>
      </c>
      <c r="F1005" t="s">
        <v>90</v>
      </c>
      <c r="G1005" t="s">
        <v>91</v>
      </c>
      <c r="H1005" s="23" t="s">
        <v>92</v>
      </c>
      <c r="I1005" s="23" t="s">
        <v>119</v>
      </c>
      <c r="J1005" t="s">
        <v>6909</v>
      </c>
      <c r="K1005" s="23" t="s">
        <v>95</v>
      </c>
      <c r="L1005" s="59" t="s">
        <v>6910</v>
      </c>
      <c r="M1005" s="28" t="s">
        <v>6911</v>
      </c>
      <c r="N1005" s="23"/>
      <c r="O1005" s="23" t="s">
        <v>98</v>
      </c>
      <c r="P1005" s="20" t="s">
        <v>1931</v>
      </c>
      <c r="Q1005" s="20" t="s">
        <v>1931</v>
      </c>
      <c r="R1005" t="s">
        <v>6912</v>
      </c>
      <c r="S1005" t="s">
        <v>6898</v>
      </c>
      <c r="T1005" t="s">
        <v>6913</v>
      </c>
      <c r="U1005" s="29">
        <v>49500000</v>
      </c>
      <c r="V1005" s="29">
        <v>49500000</v>
      </c>
      <c r="W1005" s="60">
        <v>5500000</v>
      </c>
      <c r="X1005" s="60">
        <v>0</v>
      </c>
      <c r="Y1005" s="23" t="s">
        <v>104</v>
      </c>
      <c r="Z1005" t="s">
        <v>98</v>
      </c>
      <c r="AA1005" t="s">
        <v>105</v>
      </c>
      <c r="AB1005" s="30">
        <f>+Tabla3[[#This Row],[VALOR DEL CONTRATO
(EN NUMEROS)]]-Tabla3[[#This Row],[VALOR RECURSOS (MADS/FONAM)]]</f>
        <v>0</v>
      </c>
      <c r="AC1005" s="30"/>
      <c r="AD1005" s="30"/>
      <c r="AE1005" s="24">
        <v>9824</v>
      </c>
      <c r="AF1005" s="61">
        <v>45306</v>
      </c>
      <c r="AG1005">
        <v>175924</v>
      </c>
      <c r="AH1005" s="53">
        <v>45370</v>
      </c>
      <c r="AI1005" s="24" t="s">
        <v>106</v>
      </c>
      <c r="AJ1005" t="s">
        <v>2527</v>
      </c>
      <c r="AK1005" s="33"/>
      <c r="AL1005" t="s">
        <v>98</v>
      </c>
      <c r="AM1005" s="53">
        <v>45369</v>
      </c>
      <c r="AN1005" s="23" t="s">
        <v>6914</v>
      </c>
      <c r="AO1005" s="23" t="s">
        <v>6915</v>
      </c>
      <c r="AP1005" t="s">
        <v>109</v>
      </c>
      <c r="AQ1005" t="s">
        <v>1580</v>
      </c>
      <c r="AR1005" t="s">
        <v>1581</v>
      </c>
      <c r="AS1005" t="s">
        <v>1581</v>
      </c>
      <c r="AT1005" s="23">
        <v>80111600</v>
      </c>
      <c r="AU1005" t="s">
        <v>6916</v>
      </c>
      <c r="AV1005" s="23" t="s">
        <v>113</v>
      </c>
      <c r="AW1005" s="20" t="s">
        <v>114</v>
      </c>
      <c r="AX1005" s="53">
        <v>45369</v>
      </c>
      <c r="AY1005" s="23" t="s">
        <v>115</v>
      </c>
      <c r="AZ1005" s="53">
        <v>45369</v>
      </c>
      <c r="BA1005" s="26">
        <v>45370</v>
      </c>
      <c r="BB1005" s="62">
        <v>45644</v>
      </c>
      <c r="BC1005" s="35">
        <f>+Tabla3[[#This Row],[FECHA TERMINACION
(INICIAL)]]-Tabla3[[#This Row],[FECHA INICIO]]</f>
        <v>274</v>
      </c>
      <c r="BD1005" s="65">
        <f>+Tabla3[[#This Row],[PLAZO DE EJECUCIÓN EN DÍAS (INICIAL)]]/30</f>
        <v>9.1333333333333329</v>
      </c>
      <c r="BE1005" t="s">
        <v>6903</v>
      </c>
      <c r="BF1005" s="29">
        <f>+[1]BD_2!E1016</f>
        <v>0</v>
      </c>
      <c r="BG1005" s="29">
        <f>[1]BD_2!BA1016</f>
        <v>0</v>
      </c>
      <c r="BH1005" s="23">
        <f>[1]BD_2!CF1016</f>
        <v>0</v>
      </c>
      <c r="BI1005" s="23">
        <f>+COUNTIF(Tabla3[[#This Row],[VALOR REDUCIDO]:[TOTAL TIEMPO PRORROGADO EN DÍAS
]],"&lt;&gt;0")</f>
        <v>0</v>
      </c>
      <c r="BJ1005" s="23" t="str">
        <f>+[1]BD_2!CG1016</f>
        <v>2 NO</v>
      </c>
      <c r="BK1005" s="26" t="str">
        <f>[1]BD_2!CL1016</f>
        <v>2 NO</v>
      </c>
      <c r="BL1005" s="23" t="s">
        <v>98</v>
      </c>
      <c r="BM1005">
        <f t="shared" si="79"/>
        <v>274</v>
      </c>
      <c r="BN1005" s="36">
        <f t="shared" si="80"/>
        <v>45370</v>
      </c>
      <c r="BO1005" s="36">
        <f t="shared" si="81"/>
        <v>45644</v>
      </c>
      <c r="BP1005" s="37" t="e">
        <f>IF(((#REF!-$BN1005)/($BO1005-$BN1005))&gt;=100%,100%,((#REF!-$BN1005)/($BO1005-$BN1005)))</f>
        <v>#REF!</v>
      </c>
      <c r="BQ1005" s="29">
        <f t="shared" si="77"/>
        <v>49500000</v>
      </c>
      <c r="BR1005" s="23" t="e">
        <f>+IF(BK1005="1 SI","FINALIZADO",IF($BO1005&lt;=#REF!,"FINALIZADO","EJECUCIÓN"))</f>
        <v>#REF!</v>
      </c>
      <c r="BS1005" s="23">
        <v>49500000</v>
      </c>
      <c r="BT1005" s="23">
        <f>+Tabla3[[#This Row],[VALOR TOTAL DE CONTRATO (ANTES DE LIQUIDACIÓN - LIBERACIÓN DE SALDOS)]]-Tabla3[[#This Row],[RECURSO TOTALES DESEMBOLSADOS]]</f>
        <v>0</v>
      </c>
      <c r="BU1005" s="66"/>
      <c r="BW1005" s="23" t="s">
        <v>98</v>
      </c>
      <c r="BX1005" s="23" t="str">
        <f t="shared" si="78"/>
        <v>marzo</v>
      </c>
      <c r="BY1005" s="23" t="s">
        <v>113</v>
      </c>
      <c r="BZ1005" s="23" t="s">
        <v>113</v>
      </c>
      <c r="CA1005" s="23" t="s">
        <v>113</v>
      </c>
      <c r="CB1005" t="s">
        <v>117</v>
      </c>
      <c r="CC1005" t="s">
        <v>118</v>
      </c>
    </row>
    <row r="1006" spans="1:81" x14ac:dyDescent="0.25">
      <c r="A1006" s="23">
        <v>2024</v>
      </c>
      <c r="B1006" s="25">
        <v>964</v>
      </c>
      <c r="C1006" s="23" t="s">
        <v>87</v>
      </c>
      <c r="D1006" t="s">
        <v>88</v>
      </c>
      <c r="E1006" t="s">
        <v>89</v>
      </c>
      <c r="F1006" t="s">
        <v>90</v>
      </c>
      <c r="G1006" t="s">
        <v>91</v>
      </c>
      <c r="H1006" s="23" t="s">
        <v>92</v>
      </c>
      <c r="I1006" s="23" t="s">
        <v>119</v>
      </c>
      <c r="J1006" t="s">
        <v>6917</v>
      </c>
      <c r="K1006" s="23" t="s">
        <v>95</v>
      </c>
      <c r="L1006" s="20" t="s">
        <v>1420</v>
      </c>
      <c r="M1006" s="28" t="s">
        <v>6918</v>
      </c>
      <c r="N1006" s="23"/>
      <c r="O1006" s="23" t="s">
        <v>98</v>
      </c>
      <c r="P1006" s="20" t="s">
        <v>538</v>
      </c>
      <c r="Q1006" s="20" t="s">
        <v>538</v>
      </c>
      <c r="R1006" t="s">
        <v>6919</v>
      </c>
      <c r="S1006" t="s">
        <v>6920</v>
      </c>
      <c r="T1006" t="s">
        <v>6921</v>
      </c>
      <c r="U1006" s="29">
        <v>79050000</v>
      </c>
      <c r="V1006" s="29">
        <v>79050000</v>
      </c>
      <c r="W1006" s="60">
        <v>9300000</v>
      </c>
      <c r="X1006" s="60">
        <v>0</v>
      </c>
      <c r="Y1006" s="23" t="s">
        <v>104</v>
      </c>
      <c r="Z1006" t="s">
        <v>98</v>
      </c>
      <c r="AA1006" t="s">
        <v>105</v>
      </c>
      <c r="AB1006" s="30">
        <f>+Tabla3[[#This Row],[VALOR DEL CONTRATO
(EN NUMEROS)]]-Tabla3[[#This Row],[VALOR RECURSOS (MADS/FONAM)]]</f>
        <v>0</v>
      </c>
      <c r="AC1006" s="30"/>
      <c r="AD1006" s="30"/>
      <c r="AE1006" s="24">
        <v>5224</v>
      </c>
      <c r="AF1006" s="61">
        <v>45295</v>
      </c>
      <c r="AG1006">
        <v>224224</v>
      </c>
      <c r="AH1006" s="53">
        <v>45399</v>
      </c>
      <c r="AI1006" s="24" t="s">
        <v>106</v>
      </c>
      <c r="AJ1006" t="s">
        <v>1465</v>
      </c>
      <c r="AK1006" s="33"/>
      <c r="AL1006" t="s">
        <v>98</v>
      </c>
      <c r="AM1006" s="53">
        <v>45394</v>
      </c>
      <c r="AN1006" s="23" t="s">
        <v>108</v>
      </c>
      <c r="AO1006" s="23" t="s">
        <v>108</v>
      </c>
      <c r="AP1006" t="s">
        <v>109</v>
      </c>
      <c r="AQ1006" t="s">
        <v>3966</v>
      </c>
      <c r="AR1006" t="s">
        <v>3967</v>
      </c>
      <c r="AS1006" t="s">
        <v>3957</v>
      </c>
      <c r="AT1006" s="23">
        <v>80111600</v>
      </c>
      <c r="AU1006" t="s">
        <v>6922</v>
      </c>
      <c r="AV1006" s="23" t="s">
        <v>113</v>
      </c>
      <c r="AW1006" s="20" t="s">
        <v>114</v>
      </c>
      <c r="AX1006" s="53">
        <v>45397</v>
      </c>
      <c r="AY1006" s="23" t="s">
        <v>115</v>
      </c>
      <c r="AZ1006" s="53">
        <v>45397</v>
      </c>
      <c r="BA1006" s="53">
        <v>45399</v>
      </c>
      <c r="BB1006" s="62">
        <v>45656</v>
      </c>
      <c r="BC1006" s="35">
        <f>+Tabla3[[#This Row],[FECHA TERMINACION
(INICIAL)]]-Tabla3[[#This Row],[FECHA INICIO]]</f>
        <v>257</v>
      </c>
      <c r="BD1006" s="65">
        <f>+Tabla3[[#This Row],[PLAZO DE EJECUCIÓN EN DÍAS (INICIAL)]]/30</f>
        <v>8.5666666666666664</v>
      </c>
      <c r="BE1006" t="s">
        <v>6923</v>
      </c>
      <c r="BF1006" s="29">
        <f>+[1]BD_2!E1017</f>
        <v>310000</v>
      </c>
      <c r="BG1006" s="29">
        <f>[1]BD_2!BA1017</f>
        <v>0</v>
      </c>
      <c r="BH1006" s="23">
        <f>[1]BD_2!CF1017</f>
        <v>0</v>
      </c>
      <c r="BI1006" s="23">
        <f>+COUNTIF(Tabla3[[#This Row],[VALOR REDUCIDO]:[TOTAL TIEMPO PRORROGADO EN DÍAS
]],"&lt;&gt;0")</f>
        <v>1</v>
      </c>
      <c r="BJ1006" s="23" t="str">
        <f>+[1]BD_2!CG1017</f>
        <v>2 NO</v>
      </c>
      <c r="BK1006" s="26" t="str">
        <f>[1]BD_2!CL1017</f>
        <v>2 NO</v>
      </c>
      <c r="BL1006" s="23" t="s">
        <v>98</v>
      </c>
      <c r="BM1006">
        <f t="shared" si="79"/>
        <v>257</v>
      </c>
      <c r="BN1006" s="36">
        <f t="shared" si="80"/>
        <v>45399</v>
      </c>
      <c r="BO1006" s="36">
        <f t="shared" si="81"/>
        <v>45656</v>
      </c>
      <c r="BP1006" s="37" t="e">
        <f>IF(((#REF!-$BN1006)/($BO1006-$BN1006))&gt;=100%,100%,((#REF!-$BN1006)/($BO1006-$BN1006)))</f>
        <v>#REF!</v>
      </c>
      <c r="BQ1006" s="29">
        <f t="shared" si="77"/>
        <v>78740000</v>
      </c>
      <c r="BR1006" s="23" t="e">
        <f>+IF(BK1006="1 SI","FINALIZADO",IF($BO1006&lt;=#REF!,"FINALIZADO","EJECUCIÓN"))</f>
        <v>#REF!</v>
      </c>
      <c r="BS1006" s="23">
        <v>78740000</v>
      </c>
      <c r="BT1006" s="23">
        <f>+Tabla3[[#This Row],[VALOR TOTAL DE CONTRATO (ANTES DE LIQUIDACIÓN - LIBERACIÓN DE SALDOS)]]-Tabla3[[#This Row],[RECURSO TOTALES DESEMBOLSADOS]]</f>
        <v>0</v>
      </c>
      <c r="BU1006" s="66"/>
      <c r="BW1006" s="23" t="s">
        <v>98</v>
      </c>
      <c r="BX1006" s="23" t="str">
        <f t="shared" si="78"/>
        <v>abril</v>
      </c>
      <c r="BY1006" s="23" t="s">
        <v>113</v>
      </c>
      <c r="BZ1006" s="23" t="s">
        <v>113</v>
      </c>
      <c r="CA1006" s="23" t="s">
        <v>113</v>
      </c>
      <c r="CB1006" t="s">
        <v>117</v>
      </c>
      <c r="CC1006" t="s">
        <v>118</v>
      </c>
    </row>
    <row r="1007" spans="1:81" x14ac:dyDescent="0.25">
      <c r="A1007" s="23">
        <v>2024</v>
      </c>
      <c r="B1007" s="25">
        <v>965</v>
      </c>
      <c r="C1007" s="23" t="s">
        <v>87</v>
      </c>
      <c r="D1007" t="s">
        <v>88</v>
      </c>
      <c r="E1007" t="s">
        <v>89</v>
      </c>
      <c r="F1007" t="s">
        <v>90</v>
      </c>
      <c r="G1007" t="s">
        <v>91</v>
      </c>
      <c r="H1007" s="23" t="s">
        <v>92</v>
      </c>
      <c r="I1007" s="23" t="s">
        <v>119</v>
      </c>
      <c r="J1007" t="s">
        <v>6924</v>
      </c>
      <c r="K1007" s="23" t="s">
        <v>95</v>
      </c>
      <c r="L1007" s="59" t="s">
        <v>420</v>
      </c>
      <c r="M1007" s="28" t="s">
        <v>6925</v>
      </c>
      <c r="N1007" s="23"/>
      <c r="O1007" s="23" t="s">
        <v>98</v>
      </c>
      <c r="P1007" s="20" t="s">
        <v>538</v>
      </c>
      <c r="Q1007" s="20" t="s">
        <v>538</v>
      </c>
      <c r="R1007" t="s">
        <v>6926</v>
      </c>
      <c r="S1007" t="s">
        <v>6927</v>
      </c>
      <c r="T1007" t="s">
        <v>6928</v>
      </c>
      <c r="U1007" s="29">
        <v>75083333</v>
      </c>
      <c r="V1007" s="29">
        <v>75083333</v>
      </c>
      <c r="W1007" s="60">
        <v>8500000</v>
      </c>
      <c r="X1007" s="60">
        <v>0</v>
      </c>
      <c r="Y1007" s="23" t="s">
        <v>104</v>
      </c>
      <c r="Z1007" t="s">
        <v>98</v>
      </c>
      <c r="AA1007" t="s">
        <v>105</v>
      </c>
      <c r="AB1007" s="30">
        <f>+Tabla3[[#This Row],[VALOR DEL CONTRATO
(EN NUMEROS)]]-Tabla3[[#This Row],[VALOR RECURSOS (MADS/FONAM)]]</f>
        <v>0</v>
      </c>
      <c r="AC1007" s="30"/>
      <c r="AD1007" s="30"/>
      <c r="AE1007" s="24">
        <v>5224</v>
      </c>
      <c r="AF1007" s="61">
        <v>45295</v>
      </c>
      <c r="AG1007">
        <v>209424</v>
      </c>
      <c r="AH1007" s="53"/>
      <c r="AI1007" s="24" t="s">
        <v>106</v>
      </c>
      <c r="AK1007" s="33"/>
      <c r="AL1007" t="s">
        <v>98</v>
      </c>
      <c r="AM1007" s="53">
        <v>45387</v>
      </c>
      <c r="AN1007" s="23" t="s">
        <v>108</v>
      </c>
      <c r="AO1007" s="23" t="s">
        <v>108</v>
      </c>
      <c r="AP1007" t="s">
        <v>109</v>
      </c>
      <c r="AQ1007" t="s">
        <v>1473</v>
      </c>
      <c r="AR1007" t="s">
        <v>1474</v>
      </c>
      <c r="AS1007" t="s">
        <v>3957</v>
      </c>
      <c r="AT1007" s="23">
        <v>80111600</v>
      </c>
      <c r="AU1007" t="s">
        <v>6929</v>
      </c>
      <c r="AV1007" s="23" t="s">
        <v>113</v>
      </c>
      <c r="AW1007" s="20" t="s">
        <v>114</v>
      </c>
      <c r="AX1007" s="53">
        <v>45387</v>
      </c>
      <c r="AY1007" s="23" t="s">
        <v>115</v>
      </c>
      <c r="AZ1007" s="53">
        <v>45387</v>
      </c>
      <c r="BA1007" s="26">
        <v>45393</v>
      </c>
      <c r="BB1007" s="62">
        <v>45656</v>
      </c>
      <c r="BC1007" s="35">
        <f>+Tabla3[[#This Row],[FECHA TERMINACION
(INICIAL)]]-Tabla3[[#This Row],[FECHA INICIO]]</f>
        <v>263</v>
      </c>
      <c r="BD1007" s="65">
        <f>+Tabla3[[#This Row],[PLAZO DE EJECUCIÓN EN DÍAS (INICIAL)]]/30</f>
        <v>8.7666666666666675</v>
      </c>
      <c r="BE1007" t="s">
        <v>6930</v>
      </c>
      <c r="BF1007" s="29">
        <f>+[1]BD_2!E1018</f>
        <v>0</v>
      </c>
      <c r="BG1007" s="29">
        <f>[1]BD_2!BA1018</f>
        <v>0</v>
      </c>
      <c r="BH1007" s="23">
        <f>[1]BD_2!CF1018</f>
        <v>0</v>
      </c>
      <c r="BI1007" s="23">
        <f>+COUNTIF(Tabla3[[#This Row],[VALOR REDUCIDO]:[TOTAL TIEMPO PRORROGADO EN DÍAS
]],"&lt;&gt;0")</f>
        <v>0</v>
      </c>
      <c r="BJ1007" s="23" t="str">
        <f>+[1]BD_2!CG1018</f>
        <v>2 NO</v>
      </c>
      <c r="BK1007" s="26" t="str">
        <f>[1]BD_2!CL1018</f>
        <v>2 NO</v>
      </c>
      <c r="BL1007" s="23" t="s">
        <v>98</v>
      </c>
      <c r="BM1007">
        <f t="shared" si="79"/>
        <v>263</v>
      </c>
      <c r="BN1007" s="36">
        <f t="shared" si="80"/>
        <v>45393</v>
      </c>
      <c r="BO1007" s="36">
        <f t="shared" si="81"/>
        <v>45656</v>
      </c>
      <c r="BP1007" s="37" t="e">
        <f>IF(((#REF!-$BN1007)/($BO1007-$BN1007))&gt;=100%,100%,((#REF!-$BN1007)/($BO1007-$BN1007)))</f>
        <v>#REF!</v>
      </c>
      <c r="BQ1007" s="29">
        <f t="shared" si="77"/>
        <v>75083333</v>
      </c>
      <c r="BR1007" s="23" t="e">
        <f>+IF(BK1007="1 SI","FINALIZADO",IF($BO1007&lt;=#REF!,"FINALIZADO","EJECUCIÓN"))</f>
        <v>#REF!</v>
      </c>
      <c r="BS1007" s="23">
        <v>73666667</v>
      </c>
      <c r="BT1007" s="23">
        <f>+Tabla3[[#This Row],[VALOR TOTAL DE CONTRATO (ANTES DE LIQUIDACIÓN - LIBERACIÓN DE SALDOS)]]-Tabla3[[#This Row],[RECURSO TOTALES DESEMBOLSADOS]]</f>
        <v>1416666</v>
      </c>
      <c r="BU1007" s="66"/>
      <c r="BW1007" s="23" t="s">
        <v>98</v>
      </c>
      <c r="BX1007" s="23" t="str">
        <f t="shared" si="78"/>
        <v>abril</v>
      </c>
      <c r="BY1007" s="23" t="s">
        <v>113</v>
      </c>
      <c r="BZ1007" s="23" t="s">
        <v>113</v>
      </c>
      <c r="CA1007" s="23" t="s">
        <v>113</v>
      </c>
      <c r="CB1007" t="s">
        <v>117</v>
      </c>
      <c r="CC1007" t="s">
        <v>118</v>
      </c>
    </row>
    <row r="1008" spans="1:81" x14ac:dyDescent="0.25">
      <c r="A1008" s="23">
        <v>2024</v>
      </c>
      <c r="B1008" s="25">
        <v>966</v>
      </c>
      <c r="C1008" s="23" t="s">
        <v>87</v>
      </c>
      <c r="D1008" t="s">
        <v>88</v>
      </c>
      <c r="E1008" t="s">
        <v>89</v>
      </c>
      <c r="F1008" t="s">
        <v>90</v>
      </c>
      <c r="G1008" t="s">
        <v>91</v>
      </c>
      <c r="H1008" s="23" t="s">
        <v>92</v>
      </c>
      <c r="I1008" s="23" t="s">
        <v>119</v>
      </c>
      <c r="J1008" t="s">
        <v>6931</v>
      </c>
      <c r="K1008" s="23" t="s">
        <v>95</v>
      </c>
      <c r="L1008" s="59" t="s">
        <v>358</v>
      </c>
      <c r="M1008" s="28" t="s">
        <v>6932</v>
      </c>
      <c r="N1008" s="23"/>
      <c r="O1008" s="23" t="s">
        <v>98</v>
      </c>
      <c r="P1008" s="20" t="s">
        <v>538</v>
      </c>
      <c r="Q1008" s="20" t="s">
        <v>538</v>
      </c>
      <c r="R1008" t="s">
        <v>6933</v>
      </c>
      <c r="S1008" t="s">
        <v>6934</v>
      </c>
      <c r="T1008" t="s">
        <v>6935</v>
      </c>
      <c r="U1008" s="29">
        <v>76014000</v>
      </c>
      <c r="V1008" s="29">
        <v>76014000</v>
      </c>
      <c r="W1008" s="60">
        <v>8446000</v>
      </c>
      <c r="X1008" s="60">
        <v>0</v>
      </c>
      <c r="Y1008" s="23" t="s">
        <v>104</v>
      </c>
      <c r="Z1008" t="s">
        <v>98</v>
      </c>
      <c r="AA1008" t="s">
        <v>105</v>
      </c>
      <c r="AB1008" s="30">
        <f>+Tabla3[[#This Row],[VALOR DEL CONTRATO
(EN NUMEROS)]]-Tabla3[[#This Row],[VALOR RECURSOS (MADS/FONAM)]]</f>
        <v>0</v>
      </c>
      <c r="AC1008" s="30"/>
      <c r="AD1008" s="30"/>
      <c r="AE1008" s="24">
        <v>5224</v>
      </c>
      <c r="AF1008" s="61">
        <v>45295</v>
      </c>
      <c r="AG1008">
        <v>196824</v>
      </c>
      <c r="AH1008" s="53">
        <v>45385</v>
      </c>
      <c r="AI1008" s="24" t="s">
        <v>106</v>
      </c>
      <c r="AJ1008" t="s">
        <v>543</v>
      </c>
      <c r="AK1008" s="33"/>
      <c r="AL1008" t="s">
        <v>98</v>
      </c>
      <c r="AM1008" s="53">
        <v>45377</v>
      </c>
      <c r="AN1008" s="23" t="s">
        <v>108</v>
      </c>
      <c r="AO1008" s="23" t="s">
        <v>108</v>
      </c>
      <c r="AP1008" t="s">
        <v>109</v>
      </c>
      <c r="AQ1008" t="s">
        <v>3966</v>
      </c>
      <c r="AR1008" t="s">
        <v>3967</v>
      </c>
      <c r="AS1008" t="s">
        <v>3957</v>
      </c>
      <c r="AT1008" s="23">
        <v>80111600</v>
      </c>
      <c r="AU1008" t="s">
        <v>6936</v>
      </c>
      <c r="AV1008" s="23" t="s">
        <v>113</v>
      </c>
      <c r="AW1008" s="20" t="s">
        <v>114</v>
      </c>
      <c r="AX1008" s="53">
        <v>45387</v>
      </c>
      <c r="AY1008" s="23" t="s">
        <v>115</v>
      </c>
      <c r="AZ1008" s="53">
        <v>45387</v>
      </c>
      <c r="BA1008" s="62">
        <v>45390</v>
      </c>
      <c r="BB1008" s="62">
        <v>45656</v>
      </c>
      <c r="BC1008" s="35">
        <f>+Tabla3[[#This Row],[FECHA TERMINACION
(INICIAL)]]-Tabla3[[#This Row],[FECHA INICIO]]</f>
        <v>266</v>
      </c>
      <c r="BD1008" s="65">
        <f>+Tabla3[[#This Row],[PLAZO DE EJECUCIÓN EN DÍAS (INICIAL)]]/30</f>
        <v>8.8666666666666671</v>
      </c>
      <c r="BE1008" t="s">
        <v>6937</v>
      </c>
      <c r="BF1008" s="29">
        <f>+[1]BD_2!E1019</f>
        <v>1970733</v>
      </c>
      <c r="BG1008" s="29">
        <f>[1]BD_2!BA1019</f>
        <v>0</v>
      </c>
      <c r="BH1008" s="23">
        <f>[1]BD_2!CF1019</f>
        <v>0</v>
      </c>
      <c r="BI1008" s="23">
        <f>+COUNTIF(Tabla3[[#This Row],[VALOR REDUCIDO]:[TOTAL TIEMPO PRORROGADO EN DÍAS
]],"&lt;&gt;0")</f>
        <v>1</v>
      </c>
      <c r="BJ1008" s="23" t="str">
        <f>+[1]BD_2!CG1019</f>
        <v>2 NO</v>
      </c>
      <c r="BK1008" s="26" t="str">
        <f>[1]BD_2!CL1019</f>
        <v>2 NO</v>
      </c>
      <c r="BL1008" s="23" t="s">
        <v>98</v>
      </c>
      <c r="BM1008">
        <f t="shared" si="79"/>
        <v>266</v>
      </c>
      <c r="BN1008" s="36">
        <f t="shared" si="80"/>
        <v>45390</v>
      </c>
      <c r="BO1008" s="36">
        <f t="shared" si="81"/>
        <v>45656</v>
      </c>
      <c r="BP1008" s="37" t="e">
        <f>IF(((#REF!-$BN1008)/($BO1008-$BN1008))&gt;=100%,100%,((#REF!-$BN1008)/($BO1008-$BN1008)))</f>
        <v>#REF!</v>
      </c>
      <c r="BQ1008" s="29">
        <f t="shared" ref="BQ1008:BQ1071" si="82">$V1008+$BG1008-$BF1008</f>
        <v>74043267</v>
      </c>
      <c r="BR1008" s="23" t="e">
        <f>+IF(BK1008="1 SI","FINALIZADO",IF($BO1008&lt;=#REF!,"FINALIZADO","EJECUCIÓN"))</f>
        <v>#REF!</v>
      </c>
      <c r="BS1008" s="23">
        <v>74043267</v>
      </c>
      <c r="BT1008" s="23">
        <f>+Tabla3[[#This Row],[VALOR TOTAL DE CONTRATO (ANTES DE LIQUIDACIÓN - LIBERACIÓN DE SALDOS)]]-Tabla3[[#This Row],[RECURSO TOTALES DESEMBOLSADOS]]</f>
        <v>0</v>
      </c>
      <c r="BU1008" s="66"/>
      <c r="BW1008" s="23" t="s">
        <v>98</v>
      </c>
      <c r="BX1008" s="23" t="str">
        <f t="shared" si="78"/>
        <v>marzo</v>
      </c>
      <c r="BY1008" s="23" t="s">
        <v>113</v>
      </c>
      <c r="BZ1008" s="23" t="s">
        <v>113</v>
      </c>
      <c r="CA1008" s="23" t="s">
        <v>113</v>
      </c>
      <c r="CB1008" t="s">
        <v>117</v>
      </c>
      <c r="CC1008" t="s">
        <v>118</v>
      </c>
    </row>
    <row r="1009" spans="1:81" x14ac:dyDescent="0.25">
      <c r="A1009" s="23">
        <v>2024</v>
      </c>
      <c r="B1009" s="25">
        <v>967</v>
      </c>
      <c r="C1009" s="23" t="s">
        <v>87</v>
      </c>
      <c r="D1009" t="s">
        <v>88</v>
      </c>
      <c r="E1009" t="s">
        <v>89</v>
      </c>
      <c r="F1009" t="s">
        <v>90</v>
      </c>
      <c r="G1009" t="s">
        <v>91</v>
      </c>
      <c r="H1009" s="23" t="s">
        <v>92</v>
      </c>
      <c r="I1009" s="23" t="s">
        <v>119</v>
      </c>
      <c r="J1009" t="s">
        <v>6938</v>
      </c>
      <c r="K1009" s="23" t="s">
        <v>95</v>
      </c>
      <c r="L1009" s="20" t="s">
        <v>676</v>
      </c>
      <c r="M1009" s="28" t="s">
        <v>6939</v>
      </c>
      <c r="N1009" s="23"/>
      <c r="O1009" s="23" t="s">
        <v>98</v>
      </c>
      <c r="P1009" s="20" t="s">
        <v>538</v>
      </c>
      <c r="Q1009" s="20" t="s">
        <v>538</v>
      </c>
      <c r="R1009" t="s">
        <v>6940</v>
      </c>
      <c r="S1009" t="s">
        <v>6941</v>
      </c>
      <c r="T1009" t="s">
        <v>5937</v>
      </c>
      <c r="U1009" s="29">
        <v>56000000</v>
      </c>
      <c r="V1009" s="29">
        <v>56000000</v>
      </c>
      <c r="W1009" s="60">
        <v>8000000</v>
      </c>
      <c r="X1009" s="60">
        <v>0</v>
      </c>
      <c r="Y1009" s="23" t="s">
        <v>104</v>
      </c>
      <c r="Z1009" t="s">
        <v>98</v>
      </c>
      <c r="AA1009" t="s">
        <v>105</v>
      </c>
      <c r="AB1009" s="30">
        <f>+Tabla3[[#This Row],[VALOR DEL CONTRATO
(EN NUMEROS)]]-Tabla3[[#This Row],[VALOR RECURSOS (MADS/FONAM)]]</f>
        <v>0</v>
      </c>
      <c r="AC1009" s="30"/>
      <c r="AD1009" s="30"/>
      <c r="AE1009" s="24">
        <v>5224</v>
      </c>
      <c r="AF1009" s="61">
        <v>45295</v>
      </c>
      <c r="AG1009">
        <v>233724</v>
      </c>
      <c r="AH1009" s="53">
        <v>45404</v>
      </c>
      <c r="AI1009" s="24" t="s">
        <v>106</v>
      </c>
      <c r="AJ1009" t="s">
        <v>543</v>
      </c>
      <c r="AK1009" s="33"/>
      <c r="AL1009" t="s">
        <v>98</v>
      </c>
      <c r="AM1009" s="53">
        <v>45394</v>
      </c>
      <c r="AN1009" s="23" t="s">
        <v>108</v>
      </c>
      <c r="AO1009" s="23" t="s">
        <v>108</v>
      </c>
      <c r="AP1009" t="s">
        <v>109</v>
      </c>
      <c r="AQ1009" t="s">
        <v>544</v>
      </c>
      <c r="AR1009" t="s">
        <v>545</v>
      </c>
      <c r="AS1009" t="s">
        <v>546</v>
      </c>
      <c r="AT1009" s="23">
        <v>80111600</v>
      </c>
      <c r="AU1009" t="s">
        <v>6942</v>
      </c>
      <c r="AV1009" s="23" t="s">
        <v>113</v>
      </c>
      <c r="AW1009" s="20" t="s">
        <v>114</v>
      </c>
      <c r="AX1009" s="53">
        <v>45397</v>
      </c>
      <c r="AY1009" s="23" t="s">
        <v>115</v>
      </c>
      <c r="AZ1009" s="53">
        <v>45397</v>
      </c>
      <c r="BA1009" s="26">
        <v>45404</v>
      </c>
      <c r="BB1009" s="62">
        <v>45617</v>
      </c>
      <c r="BC1009" s="35">
        <f>+Tabla3[[#This Row],[FECHA TERMINACION
(INICIAL)]]-Tabla3[[#This Row],[FECHA INICIO]]</f>
        <v>213</v>
      </c>
      <c r="BD1009" s="65">
        <f>+Tabla3[[#This Row],[PLAZO DE EJECUCIÓN EN DÍAS (INICIAL)]]/30</f>
        <v>7.1</v>
      </c>
      <c r="BE1009" t="s">
        <v>6943</v>
      </c>
      <c r="BF1009" s="29">
        <f>+[1]BD_2!E1020</f>
        <v>0</v>
      </c>
      <c r="BG1009" s="29">
        <f>[1]BD_2!BA1020</f>
        <v>10400000</v>
      </c>
      <c r="BH1009" s="23">
        <f>[1]BD_2!CF1020</f>
        <v>39</v>
      </c>
      <c r="BI1009" s="23">
        <f>+COUNTIF(Tabla3[[#This Row],[VALOR REDUCIDO]:[TOTAL TIEMPO PRORROGADO EN DÍAS
]],"&lt;&gt;0")</f>
        <v>2</v>
      </c>
      <c r="BJ1009" s="23" t="str">
        <f>+[1]BD_2!CG1020</f>
        <v>2 NO</v>
      </c>
      <c r="BK1009" s="26" t="str">
        <f>[1]BD_2!CL1020</f>
        <v>2 NO</v>
      </c>
      <c r="BL1009" s="23" t="s">
        <v>98</v>
      </c>
      <c r="BM1009">
        <f t="shared" si="79"/>
        <v>252</v>
      </c>
      <c r="BN1009" s="36">
        <f t="shared" si="80"/>
        <v>45404</v>
      </c>
      <c r="BO1009" s="36">
        <f t="shared" si="81"/>
        <v>45656</v>
      </c>
      <c r="BP1009" s="37" t="e">
        <f>IF(((#REF!-$BN1009)/($BO1009-$BN1009))&gt;=100%,100%,((#REF!-$BN1009)/($BO1009-$BN1009)))</f>
        <v>#REF!</v>
      </c>
      <c r="BQ1009" s="29">
        <f t="shared" si="82"/>
        <v>66400000</v>
      </c>
      <c r="BR1009" s="23" t="e">
        <f>+IF(BK1009="1 SI","FINALIZADO",IF($BO1009&lt;=#REF!,"FINALIZADO","EJECUCIÓN"))</f>
        <v>#REF!</v>
      </c>
      <c r="BS1009" s="23">
        <v>66400000</v>
      </c>
      <c r="BT1009" s="23">
        <f>+Tabla3[[#This Row],[VALOR TOTAL DE CONTRATO (ANTES DE LIQUIDACIÓN - LIBERACIÓN DE SALDOS)]]-Tabla3[[#This Row],[RECURSO TOTALES DESEMBOLSADOS]]</f>
        <v>0</v>
      </c>
      <c r="BU1009" s="66"/>
      <c r="BW1009" s="23" t="s">
        <v>98</v>
      </c>
      <c r="BX1009" s="23" t="str">
        <f t="shared" si="78"/>
        <v>abril</v>
      </c>
      <c r="BY1009" s="23" t="s">
        <v>113</v>
      </c>
      <c r="BZ1009" s="23" t="s">
        <v>113</v>
      </c>
      <c r="CA1009" s="23" t="s">
        <v>113</v>
      </c>
      <c r="CB1009" t="s">
        <v>117</v>
      </c>
      <c r="CC1009" t="s">
        <v>118</v>
      </c>
    </row>
    <row r="1010" spans="1:81" x14ac:dyDescent="0.25">
      <c r="A1010" s="23">
        <v>2024</v>
      </c>
      <c r="B1010" s="25">
        <v>968</v>
      </c>
      <c r="C1010" s="23" t="s">
        <v>87</v>
      </c>
      <c r="D1010" t="s">
        <v>88</v>
      </c>
      <c r="E1010" t="s">
        <v>89</v>
      </c>
      <c r="F1010" t="s">
        <v>90</v>
      </c>
      <c r="G1010" t="s">
        <v>91</v>
      </c>
      <c r="H1010" s="23" t="s">
        <v>92</v>
      </c>
      <c r="I1010" s="23" t="s">
        <v>93</v>
      </c>
      <c r="J1010" t="s">
        <v>6944</v>
      </c>
      <c r="K1010" s="23" t="s">
        <v>95</v>
      </c>
      <c r="L1010" s="59" t="s">
        <v>358</v>
      </c>
      <c r="M1010" s="28" t="s">
        <v>6945</v>
      </c>
      <c r="N1010" s="23"/>
      <c r="O1010" s="23" t="s">
        <v>98</v>
      </c>
      <c r="P1010" s="20" t="s">
        <v>100</v>
      </c>
      <c r="Q1010" s="20" t="s">
        <v>100</v>
      </c>
      <c r="R1010" t="s">
        <v>6946</v>
      </c>
      <c r="S1010" t="s">
        <v>5608</v>
      </c>
      <c r="T1010" t="s">
        <v>399</v>
      </c>
      <c r="U1010" s="29">
        <v>28000000</v>
      </c>
      <c r="V1010" s="29">
        <v>28000000</v>
      </c>
      <c r="W1010" s="60">
        <v>3500000</v>
      </c>
      <c r="X1010" s="60">
        <v>0</v>
      </c>
      <c r="Y1010" s="23" t="s">
        <v>104</v>
      </c>
      <c r="Z1010" t="s">
        <v>98</v>
      </c>
      <c r="AA1010" t="s">
        <v>105</v>
      </c>
      <c r="AB1010" s="30">
        <f>+Tabla3[[#This Row],[VALOR DEL CONTRATO
(EN NUMEROS)]]-Tabla3[[#This Row],[VALOR RECURSOS (MADS/FONAM)]]</f>
        <v>0</v>
      </c>
      <c r="AC1010" s="30"/>
      <c r="AD1010" s="30"/>
      <c r="AE1010" s="24">
        <v>3724</v>
      </c>
      <c r="AF1010" s="61">
        <v>45294</v>
      </c>
      <c r="AG1010">
        <v>188124</v>
      </c>
      <c r="AH1010" s="53">
        <v>45383</v>
      </c>
      <c r="AI1010" s="24" t="s">
        <v>106</v>
      </c>
      <c r="AJ1010" t="s">
        <v>173</v>
      </c>
      <c r="AK1010" s="33"/>
      <c r="AL1010" t="s">
        <v>98</v>
      </c>
      <c r="AM1010" s="53">
        <v>45371</v>
      </c>
      <c r="AN1010" s="23" t="s">
        <v>108</v>
      </c>
      <c r="AO1010" s="23" t="s">
        <v>108</v>
      </c>
      <c r="AP1010" t="s">
        <v>109</v>
      </c>
      <c r="AQ1010" t="s">
        <v>174</v>
      </c>
      <c r="AR1010" t="s">
        <v>175</v>
      </c>
      <c r="AS1010" t="s">
        <v>100</v>
      </c>
      <c r="AT1010" s="23">
        <v>80111600</v>
      </c>
      <c r="AU1010" s="20" t="s">
        <v>6947</v>
      </c>
      <c r="AV1010" s="23" t="s">
        <v>113</v>
      </c>
      <c r="AW1010" s="20" t="s">
        <v>114</v>
      </c>
      <c r="AX1010" s="53">
        <v>45373</v>
      </c>
      <c r="AY1010" s="23" t="s">
        <v>115</v>
      </c>
      <c r="AZ1010" s="53">
        <v>45373</v>
      </c>
      <c r="BA1010" s="26">
        <v>45383</v>
      </c>
      <c r="BB1010" s="62">
        <v>45626</v>
      </c>
      <c r="BC1010" s="35">
        <f>+Tabla3[[#This Row],[FECHA TERMINACION
(INICIAL)]]-Tabla3[[#This Row],[FECHA INICIO]]</f>
        <v>243</v>
      </c>
      <c r="BD1010" s="65">
        <f>+Tabla3[[#This Row],[PLAZO DE EJECUCIÓN EN DÍAS (INICIAL)]]/30</f>
        <v>8.1</v>
      </c>
      <c r="BE1010" t="s">
        <v>6948</v>
      </c>
      <c r="BF1010" s="29">
        <f>+[1]BD_2!E1021</f>
        <v>0</v>
      </c>
      <c r="BG1010" s="29">
        <f>[1]BD_2!BA1021</f>
        <v>3500000</v>
      </c>
      <c r="BH1010" s="23">
        <f>[1]BD_2!CF1021</f>
        <v>31</v>
      </c>
      <c r="BI1010" s="23">
        <f>+COUNTIF(Tabla3[[#This Row],[VALOR REDUCIDO]:[TOTAL TIEMPO PRORROGADO EN DÍAS
]],"&lt;&gt;0")</f>
        <v>2</v>
      </c>
      <c r="BJ1010" s="23" t="str">
        <f>+[1]BD_2!CG1021</f>
        <v>2 NO</v>
      </c>
      <c r="BK1010" s="26" t="str">
        <f>[1]BD_2!CL1021</f>
        <v>2 NO</v>
      </c>
      <c r="BL1010" s="23" t="s">
        <v>98</v>
      </c>
      <c r="BM1010">
        <f t="shared" si="79"/>
        <v>274</v>
      </c>
      <c r="BN1010" s="36">
        <f t="shared" si="80"/>
        <v>45383</v>
      </c>
      <c r="BO1010" s="36">
        <f t="shared" si="81"/>
        <v>45657</v>
      </c>
      <c r="BP1010" s="37" t="e">
        <f>IF(((#REF!-$BN1010)/($BO1010-$BN1010))&gt;=100%,100%,((#REF!-$BN1010)/($BO1010-$BN1010)))</f>
        <v>#REF!</v>
      </c>
      <c r="BQ1010" s="29">
        <f t="shared" si="82"/>
        <v>31500000</v>
      </c>
      <c r="BR1010" s="23" t="e">
        <f>+IF(BK1010="1 SI","FINALIZADO",IF($BO1010&lt;=#REF!,"FINALIZADO","EJECUCIÓN"))</f>
        <v>#REF!</v>
      </c>
      <c r="BS1010" s="23">
        <v>31500000</v>
      </c>
      <c r="BT1010" s="23">
        <f>+Tabla3[[#This Row],[VALOR TOTAL DE CONTRATO (ANTES DE LIQUIDACIÓN - LIBERACIÓN DE SALDOS)]]-Tabla3[[#This Row],[RECURSO TOTALES DESEMBOLSADOS]]</f>
        <v>0</v>
      </c>
      <c r="BU1010" s="66"/>
      <c r="BW1010" s="23" t="s">
        <v>98</v>
      </c>
      <c r="BX1010" s="23" t="str">
        <f t="shared" si="78"/>
        <v>marzo</v>
      </c>
      <c r="BY1010" s="23" t="s">
        <v>113</v>
      </c>
      <c r="BZ1010" s="23" t="s">
        <v>113</v>
      </c>
      <c r="CA1010" s="23" t="s">
        <v>113</v>
      </c>
      <c r="CB1010" t="s">
        <v>117</v>
      </c>
      <c r="CC1010" t="s">
        <v>118</v>
      </c>
    </row>
    <row r="1011" spans="1:81" x14ac:dyDescent="0.25">
      <c r="A1011" s="23">
        <v>2024</v>
      </c>
      <c r="B1011" s="25">
        <v>969</v>
      </c>
      <c r="C1011" s="23" t="s">
        <v>87</v>
      </c>
      <c r="D1011" t="s">
        <v>88</v>
      </c>
      <c r="E1011" t="s">
        <v>89</v>
      </c>
      <c r="F1011" t="s">
        <v>90</v>
      </c>
      <c r="G1011" t="s">
        <v>91</v>
      </c>
      <c r="H1011" s="23" t="s">
        <v>92</v>
      </c>
      <c r="I1011" s="23" t="s">
        <v>119</v>
      </c>
      <c r="J1011" t="s">
        <v>6949</v>
      </c>
      <c r="K1011" s="23" t="s">
        <v>95</v>
      </c>
      <c r="L1011" s="20" t="s">
        <v>1585</v>
      </c>
      <c r="M1011" s="28" t="s">
        <v>6950</v>
      </c>
      <c r="N1011" s="23"/>
      <c r="O1011" s="23" t="s">
        <v>98</v>
      </c>
      <c r="P1011" s="20" t="s">
        <v>693</v>
      </c>
      <c r="Q1011" s="20" t="s">
        <v>693</v>
      </c>
      <c r="R1011" t="s">
        <v>6951</v>
      </c>
      <c r="S1011" t="s">
        <v>6952</v>
      </c>
      <c r="T1011" t="s">
        <v>6953</v>
      </c>
      <c r="U1011" s="29">
        <v>18000000</v>
      </c>
      <c r="V1011" s="29">
        <v>18000000</v>
      </c>
      <c r="W1011" s="60">
        <v>6000000</v>
      </c>
      <c r="X1011" s="60">
        <v>0</v>
      </c>
      <c r="Y1011" s="23" t="s">
        <v>104</v>
      </c>
      <c r="Z1011" t="s">
        <v>98</v>
      </c>
      <c r="AA1011" t="s">
        <v>105</v>
      </c>
      <c r="AB1011" s="30">
        <f>+Tabla3[[#This Row],[VALOR DEL CONTRATO
(EN NUMEROS)]]-Tabla3[[#This Row],[VALOR RECURSOS (MADS/FONAM)]]</f>
        <v>0</v>
      </c>
      <c r="AC1011" s="30"/>
      <c r="AD1011" s="30"/>
      <c r="AE1011" s="24">
        <v>2624</v>
      </c>
      <c r="AF1011" s="61">
        <v>45294</v>
      </c>
      <c r="AG1011">
        <v>216424</v>
      </c>
      <c r="AH1011" s="53"/>
      <c r="AI1011" s="24" t="s">
        <v>106</v>
      </c>
      <c r="AJ1011" t="s">
        <v>2030</v>
      </c>
      <c r="AK1011" s="33"/>
      <c r="AL1011" t="s">
        <v>98</v>
      </c>
      <c r="AM1011" s="53">
        <v>45392</v>
      </c>
      <c r="AN1011" s="23" t="s">
        <v>108</v>
      </c>
      <c r="AO1011" s="23" t="s">
        <v>108</v>
      </c>
      <c r="AP1011" t="s">
        <v>109</v>
      </c>
      <c r="AQ1011" t="s">
        <v>698</v>
      </c>
      <c r="AR1011" t="s">
        <v>699</v>
      </c>
      <c r="AS1011" t="s">
        <v>700</v>
      </c>
      <c r="AT1011" s="23">
        <v>80111600</v>
      </c>
      <c r="AU1011" t="s">
        <v>6954</v>
      </c>
      <c r="AV1011" s="23" t="s">
        <v>113</v>
      </c>
      <c r="AW1011" s="20" t="s">
        <v>114</v>
      </c>
      <c r="AX1011" s="53">
        <v>45393</v>
      </c>
      <c r="AY1011" s="23" t="s">
        <v>115</v>
      </c>
      <c r="AZ1011" s="53">
        <v>45393</v>
      </c>
      <c r="BA1011" s="26">
        <v>45397</v>
      </c>
      <c r="BB1011" s="62">
        <v>45487</v>
      </c>
      <c r="BC1011" s="35">
        <f>+Tabla3[[#This Row],[FECHA TERMINACION
(INICIAL)]]-Tabla3[[#This Row],[FECHA INICIO]]</f>
        <v>90</v>
      </c>
      <c r="BD1011" s="65">
        <f>+Tabla3[[#This Row],[PLAZO DE EJECUCIÓN EN DÍAS (INICIAL)]]/30</f>
        <v>3</v>
      </c>
      <c r="BE1011" t="s">
        <v>6955</v>
      </c>
      <c r="BF1011" s="29">
        <f>+[1]BD_2!E1022</f>
        <v>0</v>
      </c>
      <c r="BG1011" s="29">
        <f>[1]BD_2!BA1022</f>
        <v>0</v>
      </c>
      <c r="BH1011" s="23">
        <f>[1]BD_2!CF1022</f>
        <v>0</v>
      </c>
      <c r="BI1011" s="23">
        <f>+COUNTIF(Tabla3[[#This Row],[VALOR REDUCIDO]:[TOTAL TIEMPO PRORROGADO EN DÍAS
]],"&lt;&gt;0")</f>
        <v>0</v>
      </c>
      <c r="BJ1011" s="23" t="str">
        <f>+[1]BD_2!CG1022</f>
        <v>2 NO</v>
      </c>
      <c r="BK1011" s="26" t="str">
        <f>[1]BD_2!CL1022</f>
        <v>2 NO</v>
      </c>
      <c r="BL1011" s="23" t="s">
        <v>98</v>
      </c>
      <c r="BM1011">
        <f t="shared" si="79"/>
        <v>90</v>
      </c>
      <c r="BN1011" s="36">
        <f t="shared" si="80"/>
        <v>45397</v>
      </c>
      <c r="BO1011" s="36">
        <f t="shared" si="81"/>
        <v>45487</v>
      </c>
      <c r="BP1011" s="37" t="e">
        <f>IF(((#REF!-$BN1011)/($BO1011-$BN1011))&gt;=100%,100%,((#REF!-$BN1011)/($BO1011-$BN1011)))</f>
        <v>#REF!</v>
      </c>
      <c r="BQ1011" s="29">
        <f t="shared" si="82"/>
        <v>18000000</v>
      </c>
      <c r="BR1011" s="23" t="e">
        <f>+IF(BK1011="1 SI","FINALIZADO",IF($BO1011&lt;=#REF!,"FINALIZADO","EJECUCIÓN"))</f>
        <v>#REF!</v>
      </c>
      <c r="BS1011" s="23">
        <v>18000000</v>
      </c>
      <c r="BT1011" s="23">
        <f>+Tabla3[[#This Row],[VALOR TOTAL DE CONTRATO (ANTES DE LIQUIDACIÓN - LIBERACIÓN DE SALDOS)]]-Tabla3[[#This Row],[RECURSO TOTALES DESEMBOLSADOS]]</f>
        <v>0</v>
      </c>
      <c r="BU1011" s="66"/>
      <c r="BW1011" s="23" t="s">
        <v>98</v>
      </c>
      <c r="BX1011" s="23" t="str">
        <f t="shared" si="78"/>
        <v>abril</v>
      </c>
      <c r="BY1011" s="23" t="s">
        <v>113</v>
      </c>
      <c r="BZ1011" s="23" t="s">
        <v>113</v>
      </c>
      <c r="CA1011" s="23" t="s">
        <v>113</v>
      </c>
      <c r="CB1011" t="s">
        <v>117</v>
      </c>
      <c r="CC1011" t="s">
        <v>118</v>
      </c>
    </row>
    <row r="1012" spans="1:81" x14ac:dyDescent="0.25">
      <c r="A1012" s="23">
        <v>2024</v>
      </c>
      <c r="B1012" s="25">
        <v>970</v>
      </c>
      <c r="C1012" s="23" t="s">
        <v>87</v>
      </c>
      <c r="D1012" t="s">
        <v>88</v>
      </c>
      <c r="E1012" t="s">
        <v>89</v>
      </c>
      <c r="F1012" t="s">
        <v>90</v>
      </c>
      <c r="G1012" t="s">
        <v>91</v>
      </c>
      <c r="H1012" s="23" t="s">
        <v>92</v>
      </c>
      <c r="I1012" s="23" t="s">
        <v>93</v>
      </c>
      <c r="J1012" t="s">
        <v>6956</v>
      </c>
      <c r="K1012" s="23" t="s">
        <v>95</v>
      </c>
      <c r="L1012" t="s">
        <v>6957</v>
      </c>
      <c r="M1012" s="28" t="s">
        <v>6958</v>
      </c>
      <c r="N1012" s="23"/>
      <c r="O1012" s="23" t="s">
        <v>98</v>
      </c>
      <c r="P1012" s="20" t="s">
        <v>100</v>
      </c>
      <c r="Q1012" s="20" t="s">
        <v>100</v>
      </c>
      <c r="R1012" t="s">
        <v>6959</v>
      </c>
      <c r="S1012" t="s">
        <v>6960</v>
      </c>
      <c r="T1012" t="s">
        <v>6961</v>
      </c>
      <c r="U1012" s="29">
        <v>21000000</v>
      </c>
      <c r="V1012" s="29">
        <v>21000000</v>
      </c>
      <c r="W1012" s="60">
        <v>3500000</v>
      </c>
      <c r="X1012" s="60">
        <v>0</v>
      </c>
      <c r="Y1012" s="23" t="s">
        <v>104</v>
      </c>
      <c r="Z1012" t="s">
        <v>98</v>
      </c>
      <c r="AA1012" t="s">
        <v>105</v>
      </c>
      <c r="AB1012" s="30">
        <f>+Tabla3[[#This Row],[VALOR DEL CONTRATO
(EN NUMEROS)]]-Tabla3[[#This Row],[VALOR RECURSOS (MADS/FONAM)]]</f>
        <v>0</v>
      </c>
      <c r="AC1012" s="30"/>
      <c r="AD1012" s="30"/>
      <c r="AE1012" s="24">
        <v>1724</v>
      </c>
      <c r="AF1012" s="61">
        <v>45294</v>
      </c>
      <c r="AG1012">
        <v>194124</v>
      </c>
      <c r="AH1012" s="53">
        <v>45385</v>
      </c>
      <c r="AI1012" s="24" t="s">
        <v>106</v>
      </c>
      <c r="AJ1012" t="s">
        <v>107</v>
      </c>
      <c r="AK1012" s="33"/>
      <c r="AL1012" t="s">
        <v>98</v>
      </c>
      <c r="AM1012" s="53">
        <v>45378</v>
      </c>
      <c r="AN1012" s="23" t="s">
        <v>108</v>
      </c>
      <c r="AO1012" s="23" t="s">
        <v>108</v>
      </c>
      <c r="AP1012" t="s">
        <v>109</v>
      </c>
      <c r="AQ1012" t="s">
        <v>174</v>
      </c>
      <c r="AR1012" t="s">
        <v>175</v>
      </c>
      <c r="AS1012" t="s">
        <v>100</v>
      </c>
      <c r="AT1012" s="23">
        <v>80111600</v>
      </c>
      <c r="AU1012" t="s">
        <v>6962</v>
      </c>
      <c r="AV1012" s="23" t="s">
        <v>113</v>
      </c>
      <c r="AW1012" s="20" t="s">
        <v>114</v>
      </c>
      <c r="AX1012" s="53">
        <v>45383</v>
      </c>
      <c r="AY1012" s="23" t="s">
        <v>115</v>
      </c>
      <c r="AZ1012" s="53">
        <v>45383</v>
      </c>
      <c r="BA1012" s="26">
        <v>45385</v>
      </c>
      <c r="BB1012" s="62">
        <v>45567</v>
      </c>
      <c r="BC1012" s="35">
        <f>+Tabla3[[#This Row],[FECHA TERMINACION
(INICIAL)]]-Tabla3[[#This Row],[FECHA INICIO]]</f>
        <v>182</v>
      </c>
      <c r="BD1012" s="65">
        <f>+Tabla3[[#This Row],[PLAZO DE EJECUCIÓN EN DÍAS (INICIAL)]]/30</f>
        <v>6.0666666666666664</v>
      </c>
      <c r="BE1012" t="s">
        <v>6963</v>
      </c>
      <c r="BF1012" s="29">
        <f>+[1]BD_2!E1023</f>
        <v>0</v>
      </c>
      <c r="BG1012" s="29">
        <f>[1]BD_2!BA1023</f>
        <v>9916667</v>
      </c>
      <c r="BH1012" s="23">
        <f>[1]BD_2!CF1023</f>
        <v>86</v>
      </c>
      <c r="BI1012" s="23">
        <f>+COUNTIF(Tabla3[[#This Row],[VALOR REDUCIDO]:[TOTAL TIEMPO PRORROGADO EN DÍAS
]],"&lt;&gt;0")</f>
        <v>2</v>
      </c>
      <c r="BJ1012" s="23" t="str">
        <f>+[1]BD_2!CG1023</f>
        <v>2 NO</v>
      </c>
      <c r="BK1012" s="26" t="str">
        <f>[1]BD_2!CL1023</f>
        <v>2 NO</v>
      </c>
      <c r="BL1012" s="23" t="s">
        <v>98</v>
      </c>
      <c r="BM1012">
        <f t="shared" si="79"/>
        <v>268</v>
      </c>
      <c r="BN1012" s="36">
        <f t="shared" si="80"/>
        <v>45385</v>
      </c>
      <c r="BO1012" s="36">
        <f t="shared" si="81"/>
        <v>45653</v>
      </c>
      <c r="BP1012" s="37" t="e">
        <f>IF(((#REF!-$BN1012)/($BO1012-$BN1012))&gt;=100%,100%,((#REF!-$BN1012)/($BO1012-$BN1012)))</f>
        <v>#REF!</v>
      </c>
      <c r="BQ1012" s="29">
        <f t="shared" si="82"/>
        <v>30916667</v>
      </c>
      <c r="BR1012" s="23" t="e">
        <f>+IF(BK1012="1 SI","FINALIZADO",IF($BO1012&lt;=#REF!,"FINALIZADO","EJECUCIÓN"))</f>
        <v>#REF!</v>
      </c>
      <c r="BS1012" s="23">
        <v>30916667</v>
      </c>
      <c r="BT1012" s="23">
        <f>+Tabla3[[#This Row],[VALOR TOTAL DE CONTRATO (ANTES DE LIQUIDACIÓN - LIBERACIÓN DE SALDOS)]]-Tabla3[[#This Row],[RECURSO TOTALES DESEMBOLSADOS]]</f>
        <v>0</v>
      </c>
      <c r="BU1012" s="66"/>
      <c r="BW1012" s="23" t="s">
        <v>98</v>
      </c>
      <c r="BX1012" s="23" t="str">
        <f t="shared" si="78"/>
        <v>marzo</v>
      </c>
      <c r="BY1012" s="23" t="s">
        <v>113</v>
      </c>
      <c r="BZ1012" s="23" t="s">
        <v>113</v>
      </c>
      <c r="CA1012" s="23" t="s">
        <v>113</v>
      </c>
      <c r="CB1012" t="s">
        <v>117</v>
      </c>
      <c r="CC1012" t="s">
        <v>118</v>
      </c>
    </row>
    <row r="1013" spans="1:81" x14ac:dyDescent="0.25">
      <c r="A1013" s="23">
        <v>2024</v>
      </c>
      <c r="B1013" s="25">
        <v>971</v>
      </c>
      <c r="C1013" s="23" t="s">
        <v>87</v>
      </c>
      <c r="D1013" t="s">
        <v>88</v>
      </c>
      <c r="E1013" t="s">
        <v>89</v>
      </c>
      <c r="F1013" t="s">
        <v>90</v>
      </c>
      <c r="G1013" t="s">
        <v>91</v>
      </c>
      <c r="H1013" s="23" t="s">
        <v>92</v>
      </c>
      <c r="I1013" s="23" t="s">
        <v>119</v>
      </c>
      <c r="J1013" t="s">
        <v>6964</v>
      </c>
      <c r="K1013" s="23" t="s">
        <v>95</v>
      </c>
      <c r="L1013" s="20" t="s">
        <v>4272</v>
      </c>
      <c r="M1013" s="28" t="s">
        <v>6965</v>
      </c>
      <c r="N1013" s="23"/>
      <c r="O1013" s="23" t="s">
        <v>98</v>
      </c>
      <c r="P1013" s="20" t="s">
        <v>693</v>
      </c>
      <c r="Q1013" s="20" t="s">
        <v>693</v>
      </c>
      <c r="R1013" t="s">
        <v>6966</v>
      </c>
      <c r="S1013" t="s">
        <v>6967</v>
      </c>
      <c r="T1013" t="s">
        <v>6968</v>
      </c>
      <c r="U1013" s="29">
        <v>49466667</v>
      </c>
      <c r="V1013" s="29">
        <v>49466667</v>
      </c>
      <c r="W1013" s="60">
        <v>5300000</v>
      </c>
      <c r="X1013" s="60">
        <v>0</v>
      </c>
      <c r="Y1013" s="23" t="s">
        <v>1644</v>
      </c>
      <c r="Z1013" t="s">
        <v>98</v>
      </c>
      <c r="AA1013" t="s">
        <v>105</v>
      </c>
      <c r="AB1013" s="30">
        <f>+Tabla3[[#This Row],[VALOR DEL CONTRATO
(EN NUMEROS)]]-Tabla3[[#This Row],[VALOR RECURSOS (MADS/FONAM)]]</f>
        <v>0</v>
      </c>
      <c r="AC1013" s="30"/>
      <c r="AD1013" s="30"/>
      <c r="AE1013" s="24">
        <v>124</v>
      </c>
      <c r="AF1013" s="61">
        <v>45295</v>
      </c>
      <c r="AG1013">
        <v>424</v>
      </c>
      <c r="AH1013" s="53">
        <v>45383</v>
      </c>
      <c r="AI1013" s="24" t="s">
        <v>106</v>
      </c>
      <c r="AJ1013" t="s">
        <v>1645</v>
      </c>
      <c r="AK1013" s="33"/>
      <c r="AL1013" t="s">
        <v>98</v>
      </c>
      <c r="AM1013" s="53">
        <v>45373</v>
      </c>
      <c r="AN1013" s="23" t="s">
        <v>108</v>
      </c>
      <c r="AO1013" s="23" t="s">
        <v>108</v>
      </c>
      <c r="AP1013" t="s">
        <v>109</v>
      </c>
      <c r="AQ1013" t="s">
        <v>1646</v>
      </c>
      <c r="AR1013" t="s">
        <v>1647</v>
      </c>
      <c r="AS1013" t="s">
        <v>700</v>
      </c>
      <c r="AT1013" s="23">
        <v>80111600</v>
      </c>
      <c r="AU1013" t="s">
        <v>6969</v>
      </c>
      <c r="AV1013" s="23" t="s">
        <v>113</v>
      </c>
      <c r="AW1013" s="20" t="s">
        <v>114</v>
      </c>
      <c r="AX1013" s="53">
        <v>45372</v>
      </c>
      <c r="AY1013" s="23" t="s">
        <v>115</v>
      </c>
      <c r="AZ1013" s="53">
        <v>45372</v>
      </c>
      <c r="BA1013" s="26">
        <v>45383</v>
      </c>
      <c r="BB1013" s="62">
        <v>45656</v>
      </c>
      <c r="BC1013" s="35">
        <f>+Tabla3[[#This Row],[FECHA TERMINACION
(INICIAL)]]-Tabla3[[#This Row],[FECHA INICIO]]</f>
        <v>273</v>
      </c>
      <c r="BD1013" s="65">
        <f>+Tabla3[[#This Row],[PLAZO DE EJECUCIÓN EN DÍAS (INICIAL)]]/30</f>
        <v>9.1</v>
      </c>
      <c r="BE1013" t="s">
        <v>6970</v>
      </c>
      <c r="BF1013" s="29">
        <f>+[1]BD_2!E1024</f>
        <v>1766667</v>
      </c>
      <c r="BG1013" s="29">
        <f>[1]BD_2!BA1024</f>
        <v>0</v>
      </c>
      <c r="BH1013" s="23">
        <f>[1]BD_2!CF1024</f>
        <v>0</v>
      </c>
      <c r="BI1013" s="23">
        <f>+COUNTIF(Tabla3[[#This Row],[VALOR REDUCIDO]:[TOTAL TIEMPO PRORROGADO EN DÍAS
]],"&lt;&gt;0")</f>
        <v>1</v>
      </c>
      <c r="BJ1013" s="23" t="str">
        <f>+[1]BD_2!CG1024</f>
        <v>2 NO</v>
      </c>
      <c r="BK1013" s="26" t="str">
        <f>[1]BD_2!CL1024</f>
        <v>2 NO</v>
      </c>
      <c r="BL1013" s="23" t="s">
        <v>98</v>
      </c>
      <c r="BM1013">
        <f t="shared" si="79"/>
        <v>273</v>
      </c>
      <c r="BN1013" s="36">
        <f t="shared" si="80"/>
        <v>45383</v>
      </c>
      <c r="BO1013" s="36">
        <f t="shared" si="81"/>
        <v>45656</v>
      </c>
      <c r="BP1013" s="37" t="e">
        <f>IF(((#REF!-$BN1013)/($BO1013-$BN1013))&gt;=100%,100%,((#REF!-$BN1013)/($BO1013-$BN1013)))</f>
        <v>#REF!</v>
      </c>
      <c r="BQ1013" s="29">
        <f t="shared" si="82"/>
        <v>47700000</v>
      </c>
      <c r="BR1013" s="23" t="e">
        <f>+IF(BK1013="1 SI","FINALIZADO",IF($BO1013&lt;=#REF!,"FINALIZADO","EJECUCIÓN"))</f>
        <v>#REF!</v>
      </c>
      <c r="BS1013" s="23">
        <v>47700000</v>
      </c>
      <c r="BT1013" s="23">
        <f>+Tabla3[[#This Row],[VALOR TOTAL DE CONTRATO (ANTES DE LIQUIDACIÓN - LIBERACIÓN DE SALDOS)]]-Tabla3[[#This Row],[RECURSO TOTALES DESEMBOLSADOS]]</f>
        <v>0</v>
      </c>
      <c r="BU1013" s="66"/>
      <c r="BW1013" s="23" t="s">
        <v>98</v>
      </c>
      <c r="BX1013" s="23" t="str">
        <f t="shared" si="78"/>
        <v>marzo</v>
      </c>
      <c r="BY1013" s="23" t="s">
        <v>113</v>
      </c>
      <c r="BZ1013" s="23" t="s">
        <v>113</v>
      </c>
      <c r="CA1013" s="23" t="s">
        <v>113</v>
      </c>
      <c r="CB1013" t="s">
        <v>117</v>
      </c>
      <c r="CC1013" t="s">
        <v>118</v>
      </c>
    </row>
    <row r="1014" spans="1:81" x14ac:dyDescent="0.25">
      <c r="A1014" s="23">
        <v>2024</v>
      </c>
      <c r="B1014" s="25">
        <v>972</v>
      </c>
      <c r="C1014" s="23" t="s">
        <v>87</v>
      </c>
      <c r="D1014" t="s">
        <v>88</v>
      </c>
      <c r="E1014" t="s">
        <v>89</v>
      </c>
      <c r="F1014" t="s">
        <v>90</v>
      </c>
      <c r="G1014" t="s">
        <v>91</v>
      </c>
      <c r="H1014" s="23" t="s">
        <v>92</v>
      </c>
      <c r="I1014" s="23" t="s">
        <v>119</v>
      </c>
      <c r="J1014" t="s">
        <v>6971</v>
      </c>
      <c r="K1014" s="23" t="s">
        <v>95</v>
      </c>
      <c r="L1014" s="59" t="s">
        <v>3581</v>
      </c>
      <c r="M1014" s="28" t="s">
        <v>6972</v>
      </c>
      <c r="N1014" s="23"/>
      <c r="O1014" s="23" t="s">
        <v>98</v>
      </c>
      <c r="P1014" s="20" t="s">
        <v>764</v>
      </c>
      <c r="Q1014" s="20" t="s">
        <v>764</v>
      </c>
      <c r="R1014" t="s">
        <v>6973</v>
      </c>
      <c r="S1014" t="s">
        <v>6974</v>
      </c>
      <c r="T1014" t="s">
        <v>6975</v>
      </c>
      <c r="U1014" s="29">
        <v>45000000</v>
      </c>
      <c r="V1014" s="29">
        <v>45000000</v>
      </c>
      <c r="W1014" s="60">
        <v>9000000</v>
      </c>
      <c r="X1014" s="60">
        <v>0</v>
      </c>
      <c r="Y1014" s="23" t="s">
        <v>104</v>
      </c>
      <c r="Z1014" t="s">
        <v>98</v>
      </c>
      <c r="AA1014" t="s">
        <v>105</v>
      </c>
      <c r="AB1014" s="30">
        <f>+Tabla3[[#This Row],[VALOR DEL CONTRATO
(EN NUMEROS)]]-Tabla3[[#This Row],[VALOR RECURSOS (MADS/FONAM)]]</f>
        <v>0</v>
      </c>
      <c r="AC1014" s="30"/>
      <c r="AD1014" s="30"/>
      <c r="AE1014" s="24">
        <v>6824</v>
      </c>
      <c r="AF1014" s="61">
        <v>45295</v>
      </c>
      <c r="AG1014">
        <v>185024</v>
      </c>
      <c r="AH1014" s="53">
        <v>45377</v>
      </c>
      <c r="AI1014" s="24" t="s">
        <v>106</v>
      </c>
      <c r="AJ1014" t="s">
        <v>768</v>
      </c>
      <c r="AK1014" s="33"/>
      <c r="AL1014" t="s">
        <v>98</v>
      </c>
      <c r="AM1014" s="53">
        <v>45371</v>
      </c>
      <c r="AN1014" s="23" t="s">
        <v>108</v>
      </c>
      <c r="AO1014" s="23" t="s">
        <v>108</v>
      </c>
      <c r="AP1014" t="s">
        <v>109</v>
      </c>
      <c r="AQ1014" t="s">
        <v>2448</v>
      </c>
      <c r="AR1014" t="s">
        <v>2449</v>
      </c>
      <c r="AS1014" s="20" t="s">
        <v>764</v>
      </c>
      <c r="AT1014" s="23">
        <v>80111600</v>
      </c>
      <c r="AU1014" t="s">
        <v>6976</v>
      </c>
      <c r="AV1014" s="23" t="s">
        <v>113</v>
      </c>
      <c r="AW1014" s="20" t="s">
        <v>114</v>
      </c>
      <c r="AX1014" s="53">
        <v>45373</v>
      </c>
      <c r="AY1014" s="23" t="s">
        <v>115</v>
      </c>
      <c r="AZ1014" s="53">
        <v>45373</v>
      </c>
      <c r="BA1014" s="53">
        <v>45377</v>
      </c>
      <c r="BB1014" s="62">
        <v>45529</v>
      </c>
      <c r="BC1014" s="35">
        <f>+Tabla3[[#This Row],[FECHA TERMINACION
(INICIAL)]]-Tabla3[[#This Row],[FECHA INICIO]]</f>
        <v>152</v>
      </c>
      <c r="BD1014" s="65">
        <f>+Tabla3[[#This Row],[PLAZO DE EJECUCIÓN EN DÍAS (INICIAL)]]/30</f>
        <v>5.0666666666666664</v>
      </c>
      <c r="BE1014" t="s">
        <v>6977</v>
      </c>
      <c r="BF1014" s="29">
        <f>+[1]BD_2!E1025</f>
        <v>0</v>
      </c>
      <c r="BG1014" s="29">
        <f>[1]BD_2!BA1025</f>
        <v>0</v>
      </c>
      <c r="BH1014" s="23">
        <f>[1]BD_2!CF1025</f>
        <v>0</v>
      </c>
      <c r="BI1014" s="23">
        <f>+COUNTIF(Tabla3[[#This Row],[VALOR REDUCIDO]:[TOTAL TIEMPO PRORROGADO EN DÍAS
]],"&lt;&gt;0")</f>
        <v>0</v>
      </c>
      <c r="BJ1014" s="23" t="str">
        <f>+[1]BD_2!CG1025</f>
        <v>2 NO</v>
      </c>
      <c r="BK1014" s="26" t="str">
        <f>[1]BD_2!CL1025</f>
        <v>2 NO</v>
      </c>
      <c r="BL1014" s="23" t="s">
        <v>98</v>
      </c>
      <c r="BM1014">
        <f t="shared" si="79"/>
        <v>152</v>
      </c>
      <c r="BN1014" s="36">
        <f t="shared" si="80"/>
        <v>45377</v>
      </c>
      <c r="BO1014" s="36">
        <f t="shared" si="81"/>
        <v>45529</v>
      </c>
      <c r="BP1014" s="37" t="e">
        <f>IF(((#REF!-$BN1014)/($BO1014-$BN1014))&gt;=100%,100%,((#REF!-$BN1014)/($BO1014-$BN1014)))</f>
        <v>#REF!</v>
      </c>
      <c r="BQ1014" s="29">
        <f t="shared" si="82"/>
        <v>45000000</v>
      </c>
      <c r="BR1014" s="23" t="e">
        <f>+IF(BK1014="1 SI","FINALIZADO",IF($BO1014&lt;=#REF!,"FINALIZADO","EJECUCIÓN"))</f>
        <v>#REF!</v>
      </c>
      <c r="BS1014" s="23">
        <v>45000000</v>
      </c>
      <c r="BT1014" s="23">
        <f>+Tabla3[[#This Row],[VALOR TOTAL DE CONTRATO (ANTES DE LIQUIDACIÓN - LIBERACIÓN DE SALDOS)]]-Tabla3[[#This Row],[RECURSO TOTALES DESEMBOLSADOS]]</f>
        <v>0</v>
      </c>
      <c r="BU1014" s="66"/>
      <c r="BW1014" s="23" t="s">
        <v>98</v>
      </c>
      <c r="BX1014" s="23" t="str">
        <f t="shared" si="78"/>
        <v>marzo</v>
      </c>
      <c r="BY1014" s="23" t="s">
        <v>113</v>
      </c>
      <c r="BZ1014" s="23" t="s">
        <v>113</v>
      </c>
      <c r="CA1014" s="23" t="s">
        <v>113</v>
      </c>
      <c r="CB1014" t="s">
        <v>117</v>
      </c>
      <c r="CC1014" t="s">
        <v>118</v>
      </c>
    </row>
    <row r="1015" spans="1:81" x14ac:dyDescent="0.25">
      <c r="A1015" s="23">
        <v>2024</v>
      </c>
      <c r="B1015" s="25">
        <v>973</v>
      </c>
      <c r="C1015" s="23" t="s">
        <v>87</v>
      </c>
      <c r="D1015" t="s">
        <v>88</v>
      </c>
      <c r="E1015" t="s">
        <v>89</v>
      </c>
      <c r="F1015" t="s">
        <v>90</v>
      </c>
      <c r="G1015" t="s">
        <v>91</v>
      </c>
      <c r="H1015" s="23" t="s">
        <v>92</v>
      </c>
      <c r="I1015" s="23" t="s">
        <v>119</v>
      </c>
      <c r="J1015" s="23" t="s">
        <v>6978</v>
      </c>
      <c r="K1015" s="23" t="s">
        <v>95</v>
      </c>
      <c r="L1015" s="59"/>
      <c r="M1015" s="28" t="s">
        <v>6979</v>
      </c>
      <c r="N1015" s="23"/>
      <c r="O1015" s="23" t="s">
        <v>98</v>
      </c>
      <c r="P1015" s="20" t="s">
        <v>1931</v>
      </c>
      <c r="Q1015" s="20" t="s">
        <v>1931</v>
      </c>
      <c r="R1015" t="s">
        <v>6897</v>
      </c>
      <c r="S1015" t="s">
        <v>6898</v>
      </c>
      <c r="T1015" t="s">
        <v>6899</v>
      </c>
      <c r="U1015" s="29">
        <v>49500000</v>
      </c>
      <c r="V1015" s="29">
        <v>49500000</v>
      </c>
      <c r="W1015" s="60">
        <v>5500000</v>
      </c>
      <c r="X1015" s="60">
        <v>0</v>
      </c>
      <c r="Y1015" s="23" t="s">
        <v>104</v>
      </c>
      <c r="Z1015" t="s">
        <v>98</v>
      </c>
      <c r="AA1015" t="s">
        <v>105</v>
      </c>
      <c r="AB1015" s="30">
        <f>+Tabla3[[#This Row],[VALOR DEL CONTRATO
(EN NUMEROS)]]-Tabla3[[#This Row],[VALOR RECURSOS (MADS/FONAM)]]</f>
        <v>0</v>
      </c>
      <c r="AC1015" s="30"/>
      <c r="AD1015" s="30"/>
      <c r="AE1015" s="24">
        <v>9824</v>
      </c>
      <c r="AF1015" s="61">
        <v>45306</v>
      </c>
      <c r="AG1015">
        <v>185124</v>
      </c>
      <c r="AH1015" s="53">
        <v>45377</v>
      </c>
      <c r="AI1015" s="24" t="s">
        <v>106</v>
      </c>
      <c r="AJ1015" t="s">
        <v>2527</v>
      </c>
      <c r="AK1015" s="33"/>
      <c r="AL1015" t="s">
        <v>98</v>
      </c>
      <c r="AM1015" s="53">
        <v>45372</v>
      </c>
      <c r="AN1015" s="23" t="s">
        <v>108</v>
      </c>
      <c r="AO1015" s="23" t="s">
        <v>108</v>
      </c>
      <c r="AP1015" t="s">
        <v>109</v>
      </c>
      <c r="AQ1015" t="s">
        <v>1580</v>
      </c>
      <c r="AR1015" t="s">
        <v>1581</v>
      </c>
      <c r="AS1015" t="s">
        <v>1581</v>
      </c>
      <c r="AT1015" s="23">
        <v>80111600</v>
      </c>
      <c r="AU1015" t="s">
        <v>6980</v>
      </c>
      <c r="AV1015" s="23" t="s">
        <v>113</v>
      </c>
      <c r="AW1015" s="20" t="s">
        <v>114</v>
      </c>
      <c r="AX1015" s="53">
        <v>45373</v>
      </c>
      <c r="AY1015" s="23" t="s">
        <v>115</v>
      </c>
      <c r="AZ1015" s="53">
        <v>45373</v>
      </c>
      <c r="BA1015" s="53">
        <v>45377</v>
      </c>
      <c r="BB1015" s="62">
        <v>45651</v>
      </c>
      <c r="BC1015" s="35">
        <f>+Tabla3[[#This Row],[FECHA TERMINACION
(INICIAL)]]-Tabla3[[#This Row],[FECHA INICIO]]</f>
        <v>274</v>
      </c>
      <c r="BD1015" s="65">
        <f>+Tabla3[[#This Row],[PLAZO DE EJECUCIÓN EN DÍAS (INICIAL)]]/30</f>
        <v>9.1333333333333329</v>
      </c>
      <c r="BE1015" t="s">
        <v>6903</v>
      </c>
      <c r="BF1015" s="29">
        <f>+[1]BD_2!E1026</f>
        <v>0</v>
      </c>
      <c r="BG1015" s="29">
        <f>[1]BD_2!BA1026</f>
        <v>0</v>
      </c>
      <c r="BH1015" s="23">
        <f>[1]BD_2!CF1026</f>
        <v>0</v>
      </c>
      <c r="BI1015" s="23">
        <f>+COUNTIF(Tabla3[[#This Row],[VALOR REDUCIDO]:[TOTAL TIEMPO PRORROGADO EN DÍAS
]],"&lt;&gt;0")</f>
        <v>0</v>
      </c>
      <c r="BJ1015" s="23" t="str">
        <f>+[1]BD_2!CG1026</f>
        <v>2 NO</v>
      </c>
      <c r="BK1015" s="26" t="str">
        <f>[1]BD_2!CL1026</f>
        <v>2 NO</v>
      </c>
      <c r="BL1015" s="23" t="s">
        <v>98</v>
      </c>
      <c r="BM1015">
        <f t="shared" si="79"/>
        <v>274</v>
      </c>
      <c r="BN1015" s="36">
        <f t="shared" si="80"/>
        <v>45377</v>
      </c>
      <c r="BO1015" s="36">
        <f t="shared" si="81"/>
        <v>45651</v>
      </c>
      <c r="BP1015" s="37" t="e">
        <f>IF(((#REF!-$BN1015)/($BO1015-$BN1015))&gt;=100%,100%,((#REF!-$BN1015)/($BO1015-$BN1015)))</f>
        <v>#REF!</v>
      </c>
      <c r="BQ1015" s="29">
        <f t="shared" si="82"/>
        <v>49500000</v>
      </c>
      <c r="BR1015" s="23" t="e">
        <f>+IF(BK1015="1 SI","FINALIZADO",IF($BO1015&lt;=#REF!,"FINALIZADO","EJECUCIÓN"))</f>
        <v>#REF!</v>
      </c>
      <c r="BS1015" s="23">
        <v>49500000</v>
      </c>
      <c r="BT1015" s="23">
        <f>+Tabla3[[#This Row],[VALOR TOTAL DE CONTRATO (ANTES DE LIQUIDACIÓN - LIBERACIÓN DE SALDOS)]]-Tabla3[[#This Row],[RECURSO TOTALES DESEMBOLSADOS]]</f>
        <v>0</v>
      </c>
      <c r="BU1015" s="66"/>
      <c r="BW1015" s="23" t="s">
        <v>98</v>
      </c>
      <c r="BX1015" s="23" t="str">
        <f t="shared" si="78"/>
        <v>marzo</v>
      </c>
      <c r="BY1015" s="23" t="s">
        <v>113</v>
      </c>
      <c r="BZ1015" s="23" t="s">
        <v>113</v>
      </c>
      <c r="CA1015" s="23" t="s">
        <v>113</v>
      </c>
      <c r="CB1015" t="s">
        <v>117</v>
      </c>
      <c r="CC1015" t="s">
        <v>118</v>
      </c>
    </row>
    <row r="1016" spans="1:81" x14ac:dyDescent="0.25">
      <c r="A1016" s="23">
        <v>2024</v>
      </c>
      <c r="B1016" s="25">
        <v>974</v>
      </c>
      <c r="C1016" s="23" t="s">
        <v>87</v>
      </c>
      <c r="D1016" t="s">
        <v>88</v>
      </c>
      <c r="E1016" t="s">
        <v>89</v>
      </c>
      <c r="F1016" t="s">
        <v>90</v>
      </c>
      <c r="G1016" t="s">
        <v>91</v>
      </c>
      <c r="H1016" s="23" t="s">
        <v>92</v>
      </c>
      <c r="I1016" s="23" t="s">
        <v>119</v>
      </c>
      <c r="J1016" t="s">
        <v>6981</v>
      </c>
      <c r="K1016" s="23" t="s">
        <v>95</v>
      </c>
      <c r="L1016" s="20" t="s">
        <v>643</v>
      </c>
      <c r="M1016" s="28" t="s">
        <v>6982</v>
      </c>
      <c r="N1016" s="23"/>
      <c r="O1016" s="23" t="s">
        <v>98</v>
      </c>
      <c r="P1016" s="20" t="s">
        <v>1931</v>
      </c>
      <c r="Q1016" s="20" t="s">
        <v>1931</v>
      </c>
      <c r="R1016" t="s">
        <v>6897</v>
      </c>
      <c r="S1016" t="s">
        <v>6983</v>
      </c>
      <c r="T1016" t="s">
        <v>6899</v>
      </c>
      <c r="U1016" s="29">
        <v>49500000</v>
      </c>
      <c r="V1016" s="29">
        <v>49500000</v>
      </c>
      <c r="W1016" s="60">
        <v>5500000</v>
      </c>
      <c r="X1016" s="60">
        <v>0</v>
      </c>
      <c r="Y1016" s="23" t="s">
        <v>104</v>
      </c>
      <c r="Z1016" t="s">
        <v>98</v>
      </c>
      <c r="AA1016" t="s">
        <v>105</v>
      </c>
      <c r="AB1016" s="30">
        <f>+Tabla3[[#This Row],[VALOR DEL CONTRATO
(EN NUMEROS)]]-Tabla3[[#This Row],[VALOR RECURSOS (MADS/FONAM)]]</f>
        <v>0</v>
      </c>
      <c r="AC1016" s="30"/>
      <c r="AD1016" s="30"/>
      <c r="AE1016" s="24">
        <v>9824</v>
      </c>
      <c r="AF1016" s="61">
        <v>45306</v>
      </c>
      <c r="AG1016">
        <v>182624</v>
      </c>
      <c r="AH1016" s="53">
        <v>45373</v>
      </c>
      <c r="AI1016" s="24" t="s">
        <v>106</v>
      </c>
      <c r="AJ1016" t="s">
        <v>2527</v>
      </c>
      <c r="AK1016" s="33"/>
      <c r="AL1016" t="s">
        <v>98</v>
      </c>
      <c r="AM1016" s="53">
        <v>45371</v>
      </c>
      <c r="AN1016" s="23" t="s">
        <v>6984</v>
      </c>
      <c r="AO1016" s="23" t="s">
        <v>6985</v>
      </c>
      <c r="AP1016" t="s">
        <v>109</v>
      </c>
      <c r="AQ1016" t="s">
        <v>1580</v>
      </c>
      <c r="AR1016" t="s">
        <v>1581</v>
      </c>
      <c r="AS1016" t="s">
        <v>1581</v>
      </c>
      <c r="AT1016" s="23">
        <v>80111600</v>
      </c>
      <c r="AU1016" t="s">
        <v>6986</v>
      </c>
      <c r="AV1016" s="23" t="s">
        <v>113</v>
      </c>
      <c r="AW1016" s="20" t="s">
        <v>114</v>
      </c>
      <c r="AX1016" s="53">
        <v>45372</v>
      </c>
      <c r="AY1016" s="23" t="s">
        <v>115</v>
      </c>
      <c r="AZ1016" s="53">
        <v>45372</v>
      </c>
      <c r="BA1016" s="26">
        <v>45373</v>
      </c>
      <c r="BB1016" s="62">
        <v>45647</v>
      </c>
      <c r="BC1016" s="35">
        <f>+Tabla3[[#This Row],[FECHA TERMINACION
(INICIAL)]]-Tabla3[[#This Row],[FECHA INICIO]]</f>
        <v>274</v>
      </c>
      <c r="BD1016" s="65">
        <f>+Tabla3[[#This Row],[PLAZO DE EJECUCIÓN EN DÍAS (INICIAL)]]/30</f>
        <v>9.1333333333333329</v>
      </c>
      <c r="BE1016" t="s">
        <v>6903</v>
      </c>
      <c r="BF1016" s="29">
        <f>+[1]BD_2!E1027</f>
        <v>0</v>
      </c>
      <c r="BG1016" s="29">
        <f>[1]BD_2!BA1027</f>
        <v>0</v>
      </c>
      <c r="BH1016" s="23">
        <f>[1]BD_2!CF1027</f>
        <v>0</v>
      </c>
      <c r="BI1016" s="23">
        <f>+COUNTIF(Tabla3[[#This Row],[VALOR REDUCIDO]:[TOTAL TIEMPO PRORROGADO EN DÍAS
]],"&lt;&gt;0")</f>
        <v>0</v>
      </c>
      <c r="BJ1016" s="23" t="str">
        <f>+[1]BD_2!CG1027</f>
        <v>2 NO</v>
      </c>
      <c r="BK1016" s="26" t="str">
        <f>[1]BD_2!CL1027</f>
        <v>2 NO</v>
      </c>
      <c r="BL1016" s="23" t="s">
        <v>98</v>
      </c>
      <c r="BM1016">
        <f t="shared" si="79"/>
        <v>274</v>
      </c>
      <c r="BN1016" s="36">
        <f t="shared" si="80"/>
        <v>45373</v>
      </c>
      <c r="BO1016" s="36">
        <f t="shared" si="81"/>
        <v>45647</v>
      </c>
      <c r="BP1016" s="37" t="e">
        <f>IF(((#REF!-$BN1016)/($BO1016-$BN1016))&gt;=100%,100%,((#REF!-$BN1016)/($BO1016-$BN1016)))</f>
        <v>#REF!</v>
      </c>
      <c r="BQ1016" s="29">
        <f t="shared" si="82"/>
        <v>49500000</v>
      </c>
      <c r="BR1016" s="23" t="e">
        <f>+IF(BK1016="1 SI","FINALIZADO",IF($BO1016&lt;=#REF!,"FINALIZADO","EJECUCIÓN"))</f>
        <v>#REF!</v>
      </c>
      <c r="BS1016" s="23">
        <v>49500000</v>
      </c>
      <c r="BT1016" s="23">
        <f>+Tabla3[[#This Row],[VALOR TOTAL DE CONTRATO (ANTES DE LIQUIDACIÓN - LIBERACIÓN DE SALDOS)]]-Tabla3[[#This Row],[RECURSO TOTALES DESEMBOLSADOS]]</f>
        <v>0</v>
      </c>
      <c r="BU1016" s="66"/>
      <c r="BW1016" s="23" t="s">
        <v>98</v>
      </c>
      <c r="BX1016" s="23" t="str">
        <f t="shared" si="78"/>
        <v>marzo</v>
      </c>
      <c r="BY1016" s="23" t="s">
        <v>113</v>
      </c>
      <c r="BZ1016" s="23" t="s">
        <v>113</v>
      </c>
      <c r="CA1016" s="23" t="s">
        <v>113</v>
      </c>
      <c r="CB1016" t="s">
        <v>117</v>
      </c>
      <c r="CC1016" t="s">
        <v>118</v>
      </c>
    </row>
    <row r="1017" spans="1:81" x14ac:dyDescent="0.25">
      <c r="A1017" s="23">
        <v>2024</v>
      </c>
      <c r="B1017" s="25">
        <v>975</v>
      </c>
      <c r="C1017" s="23" t="s">
        <v>87</v>
      </c>
      <c r="D1017" t="s">
        <v>88</v>
      </c>
      <c r="E1017" t="s">
        <v>89</v>
      </c>
      <c r="F1017" t="s">
        <v>90</v>
      </c>
      <c r="G1017" t="s">
        <v>91</v>
      </c>
      <c r="H1017" s="23" t="s">
        <v>92</v>
      </c>
      <c r="I1017" s="23" t="s">
        <v>119</v>
      </c>
      <c r="J1017" t="s">
        <v>6987</v>
      </c>
      <c r="K1017" s="23" t="s">
        <v>95</v>
      </c>
      <c r="L1017" s="20" t="s">
        <v>358</v>
      </c>
      <c r="M1017" s="28" t="s">
        <v>6988</v>
      </c>
      <c r="N1017" s="23"/>
      <c r="O1017" s="23" t="s">
        <v>98</v>
      </c>
      <c r="P1017" s="20" t="s">
        <v>1552</v>
      </c>
      <c r="Q1017" s="20" t="s">
        <v>1552</v>
      </c>
      <c r="R1017" t="s">
        <v>6989</v>
      </c>
      <c r="S1017" t="s">
        <v>6990</v>
      </c>
      <c r="T1017" t="s">
        <v>6991</v>
      </c>
      <c r="U1017" s="29">
        <v>64000000</v>
      </c>
      <c r="V1017" s="29">
        <v>64000000</v>
      </c>
      <c r="W1017" s="60">
        <v>8000000</v>
      </c>
      <c r="X1017" s="60">
        <v>0</v>
      </c>
      <c r="Y1017" s="23" t="s">
        <v>104</v>
      </c>
      <c r="Z1017" t="s">
        <v>98</v>
      </c>
      <c r="AA1017" t="s">
        <v>105</v>
      </c>
      <c r="AB1017" s="30">
        <f>+Tabla3[[#This Row],[VALOR DEL CONTRATO
(EN NUMEROS)]]-Tabla3[[#This Row],[VALOR RECURSOS (MADS/FONAM)]]</f>
        <v>0</v>
      </c>
      <c r="AC1017" s="30"/>
      <c r="AD1017" s="30"/>
      <c r="AE1017" s="24">
        <v>7724</v>
      </c>
      <c r="AF1017" s="61">
        <v>45295</v>
      </c>
      <c r="AG1017">
        <v>198824</v>
      </c>
      <c r="AH1017" s="53">
        <v>45387</v>
      </c>
      <c r="AI1017" s="24" t="s">
        <v>106</v>
      </c>
      <c r="AJ1017" t="s">
        <v>2744</v>
      </c>
      <c r="AK1017" s="33"/>
      <c r="AL1017" t="s">
        <v>98</v>
      </c>
      <c r="AM1017" s="53">
        <v>45373</v>
      </c>
      <c r="AN1017" s="23" t="s">
        <v>108</v>
      </c>
      <c r="AO1017" s="23" t="s">
        <v>108</v>
      </c>
      <c r="AP1017" t="s">
        <v>109</v>
      </c>
      <c r="AQ1017" t="s">
        <v>1557</v>
      </c>
      <c r="AR1017" t="s">
        <v>1558</v>
      </c>
      <c r="AS1017" t="s">
        <v>1552</v>
      </c>
      <c r="AT1017" s="23">
        <v>80111600</v>
      </c>
      <c r="AU1017" t="s">
        <v>6992</v>
      </c>
      <c r="AV1017" s="23" t="s">
        <v>113</v>
      </c>
      <c r="AW1017" s="20" t="s">
        <v>114</v>
      </c>
      <c r="AX1017" s="53">
        <v>45373</v>
      </c>
      <c r="AY1017" s="23" t="s">
        <v>115</v>
      </c>
      <c r="AZ1017" s="53">
        <v>45373</v>
      </c>
      <c r="BA1017" s="26">
        <v>45387</v>
      </c>
      <c r="BB1017" s="62">
        <v>45630</v>
      </c>
      <c r="BC1017" s="35">
        <f>+Tabla3[[#This Row],[FECHA TERMINACION
(INICIAL)]]-Tabla3[[#This Row],[FECHA INICIO]]</f>
        <v>243</v>
      </c>
      <c r="BD1017" s="65">
        <f>+Tabla3[[#This Row],[PLAZO DE EJECUCIÓN EN DÍAS (INICIAL)]]/30</f>
        <v>8.1</v>
      </c>
      <c r="BE1017" t="s">
        <v>6993</v>
      </c>
      <c r="BF1017" s="29">
        <f>+[1]BD_2!E1028</f>
        <v>0</v>
      </c>
      <c r="BG1017" s="29">
        <f>[1]BD_2!BA1028</f>
        <v>0</v>
      </c>
      <c r="BH1017" s="23">
        <f>[1]BD_2!CF1028</f>
        <v>0</v>
      </c>
      <c r="BI1017" s="23">
        <f>+COUNTIF(Tabla3[[#This Row],[VALOR REDUCIDO]:[TOTAL TIEMPO PRORROGADO EN DÍAS
]],"&lt;&gt;0")</f>
        <v>0</v>
      </c>
      <c r="BJ1017" s="23" t="str">
        <f>+[1]BD_2!CG1028</f>
        <v>2 NO</v>
      </c>
      <c r="BK1017" s="26" t="str">
        <f>[1]BD_2!CL1028</f>
        <v>2 NO</v>
      </c>
      <c r="BL1017" s="23" t="s">
        <v>98</v>
      </c>
      <c r="BM1017">
        <f t="shared" si="79"/>
        <v>243</v>
      </c>
      <c r="BN1017" s="36">
        <f t="shared" si="80"/>
        <v>45387</v>
      </c>
      <c r="BO1017" s="36">
        <f t="shared" si="81"/>
        <v>45630</v>
      </c>
      <c r="BP1017" s="37" t="e">
        <f>IF(((#REF!-$BN1017)/($BO1017-$BN1017))&gt;=100%,100%,((#REF!-$BN1017)/($BO1017-$BN1017)))</f>
        <v>#REF!</v>
      </c>
      <c r="BQ1017" s="29">
        <f t="shared" si="82"/>
        <v>64000000</v>
      </c>
      <c r="BR1017" s="23" t="e">
        <f>+IF(BK1017="1 SI","FINALIZADO",IF($BO1017&lt;=#REF!,"FINALIZADO","EJECUCIÓN"))</f>
        <v>#REF!</v>
      </c>
      <c r="BS1017" s="23">
        <v>64000000</v>
      </c>
      <c r="BT1017" s="23">
        <f>+Tabla3[[#This Row],[VALOR TOTAL DE CONTRATO (ANTES DE LIQUIDACIÓN - LIBERACIÓN DE SALDOS)]]-Tabla3[[#This Row],[RECURSO TOTALES DESEMBOLSADOS]]</f>
        <v>0</v>
      </c>
      <c r="BU1017" s="66"/>
      <c r="BW1017" s="23" t="s">
        <v>98</v>
      </c>
      <c r="BX1017" s="23" t="str">
        <f t="shared" si="78"/>
        <v>marzo</v>
      </c>
      <c r="BY1017" s="23" t="s">
        <v>113</v>
      </c>
      <c r="BZ1017" s="23" t="s">
        <v>113</v>
      </c>
      <c r="CA1017" s="23" t="s">
        <v>113</v>
      </c>
      <c r="CB1017" t="s">
        <v>117</v>
      </c>
      <c r="CC1017" t="s">
        <v>118</v>
      </c>
    </row>
    <row r="1018" spans="1:81" x14ac:dyDescent="0.25">
      <c r="A1018" s="23">
        <v>2024</v>
      </c>
      <c r="B1018" s="25">
        <v>976</v>
      </c>
      <c r="C1018" s="23" t="s">
        <v>87</v>
      </c>
      <c r="D1018" t="s">
        <v>88</v>
      </c>
      <c r="E1018" t="s">
        <v>89</v>
      </c>
      <c r="F1018" t="s">
        <v>90</v>
      </c>
      <c r="G1018" t="s">
        <v>91</v>
      </c>
      <c r="H1018" s="23" t="s">
        <v>92</v>
      </c>
      <c r="I1018" s="23" t="s">
        <v>119</v>
      </c>
      <c r="J1018" t="s">
        <v>6994</v>
      </c>
      <c r="K1018" s="23" t="s">
        <v>95</v>
      </c>
      <c r="L1018" s="20" t="s">
        <v>2203</v>
      </c>
      <c r="M1018" s="28" t="s">
        <v>6995</v>
      </c>
      <c r="N1018" s="23"/>
      <c r="O1018" s="23" t="s">
        <v>98</v>
      </c>
      <c r="P1018" s="20" t="s">
        <v>1552</v>
      </c>
      <c r="Q1018" s="20" t="s">
        <v>1552</v>
      </c>
      <c r="R1018" t="s">
        <v>6996</v>
      </c>
      <c r="S1018" t="s">
        <v>6997</v>
      </c>
      <c r="T1018" t="s">
        <v>6998</v>
      </c>
      <c r="U1018" s="29">
        <v>77712000</v>
      </c>
      <c r="V1018" s="29">
        <v>77712000</v>
      </c>
      <c r="W1018" s="60">
        <v>9714000</v>
      </c>
      <c r="X1018" s="60">
        <v>0</v>
      </c>
      <c r="Y1018" s="23" t="s">
        <v>104</v>
      </c>
      <c r="Z1018" t="s">
        <v>98</v>
      </c>
      <c r="AA1018" t="s">
        <v>105</v>
      </c>
      <c r="AB1018" s="30">
        <f>+Tabla3[[#This Row],[VALOR DEL CONTRATO
(EN NUMEROS)]]-Tabla3[[#This Row],[VALOR RECURSOS (MADS/FONAM)]]</f>
        <v>0</v>
      </c>
      <c r="AC1018" s="30"/>
      <c r="AD1018" s="30"/>
      <c r="AE1018" s="24">
        <v>7724</v>
      </c>
      <c r="AF1018" s="61">
        <v>45295</v>
      </c>
      <c r="AG1018">
        <v>194224</v>
      </c>
      <c r="AH1018" s="53">
        <v>45385</v>
      </c>
      <c r="AI1018" s="24" t="s">
        <v>106</v>
      </c>
      <c r="AJ1018" t="s">
        <v>1556</v>
      </c>
      <c r="AK1018" s="33"/>
      <c r="AL1018" t="s">
        <v>98</v>
      </c>
      <c r="AM1018" s="53">
        <v>45383</v>
      </c>
      <c r="AN1018" s="23" t="s">
        <v>108</v>
      </c>
      <c r="AO1018" s="23" t="s">
        <v>108</v>
      </c>
      <c r="AP1018" t="s">
        <v>109</v>
      </c>
      <c r="AQ1018" t="s">
        <v>4806</v>
      </c>
      <c r="AR1018" t="s">
        <v>4807</v>
      </c>
      <c r="AS1018" t="s">
        <v>1552</v>
      </c>
      <c r="AT1018" s="23">
        <v>80111600</v>
      </c>
      <c r="AU1018" t="s">
        <v>6999</v>
      </c>
      <c r="AV1018" s="23" t="s">
        <v>113</v>
      </c>
      <c r="AW1018" s="20" t="s">
        <v>114</v>
      </c>
      <c r="AX1018" s="53">
        <v>45383</v>
      </c>
      <c r="AY1018" s="23" t="s">
        <v>144</v>
      </c>
      <c r="AZ1018" s="53">
        <v>45383</v>
      </c>
      <c r="BA1018" s="26">
        <v>45386</v>
      </c>
      <c r="BB1018" s="62">
        <v>45629</v>
      </c>
      <c r="BC1018" s="35">
        <f>+Tabla3[[#This Row],[FECHA TERMINACION
(INICIAL)]]-Tabla3[[#This Row],[FECHA INICIO]]</f>
        <v>243</v>
      </c>
      <c r="BD1018" s="65">
        <f>+Tabla3[[#This Row],[PLAZO DE EJECUCIÓN EN DÍAS (INICIAL)]]/30</f>
        <v>8.1</v>
      </c>
      <c r="BE1018" t="s">
        <v>7000</v>
      </c>
      <c r="BF1018" s="29">
        <f>+[1]BD_2!E1029</f>
        <v>323800</v>
      </c>
      <c r="BG1018" s="29">
        <f>[1]BD_2!BA1029</f>
        <v>0</v>
      </c>
      <c r="BH1018" s="23">
        <f>[1]BD_2!CF1029</f>
        <v>0</v>
      </c>
      <c r="BI1018" s="23">
        <f>+COUNTIF(Tabla3[[#This Row],[VALOR REDUCIDO]:[TOTAL TIEMPO PRORROGADO EN DÍAS
]],"&lt;&gt;0")</f>
        <v>1</v>
      </c>
      <c r="BJ1018" s="23" t="str">
        <f>+[1]BD_2!CG1029</f>
        <v>2 NO</v>
      </c>
      <c r="BK1018" s="26" t="str">
        <f>[1]BD_2!CL1029</f>
        <v>2 NO</v>
      </c>
      <c r="BL1018" s="23" t="s">
        <v>98</v>
      </c>
      <c r="BM1018">
        <f t="shared" si="79"/>
        <v>243</v>
      </c>
      <c r="BN1018" s="36">
        <f t="shared" si="80"/>
        <v>45386</v>
      </c>
      <c r="BO1018" s="36">
        <f t="shared" si="81"/>
        <v>45629</v>
      </c>
      <c r="BP1018" s="37" t="e">
        <f>IF(((#REF!-$BN1018)/($BO1018-$BN1018))&gt;=100%,100%,((#REF!-$BN1018)/($BO1018-$BN1018)))</f>
        <v>#REF!</v>
      </c>
      <c r="BQ1018" s="29">
        <f t="shared" si="82"/>
        <v>77388200</v>
      </c>
      <c r="BR1018" s="23" t="e">
        <f>+IF(BK1018="1 SI","FINALIZADO",IF($BO1018&lt;=#REF!,"FINALIZADO","EJECUCIÓN"))</f>
        <v>#REF!</v>
      </c>
      <c r="BS1018" s="23">
        <v>76740600</v>
      </c>
      <c r="BT1018" s="23">
        <f>+Tabla3[[#This Row],[VALOR TOTAL DE CONTRATO (ANTES DE LIQUIDACIÓN - LIBERACIÓN DE SALDOS)]]-Tabla3[[#This Row],[RECURSO TOTALES DESEMBOLSADOS]]</f>
        <v>647600</v>
      </c>
      <c r="BU1018" s="66"/>
      <c r="BW1018" s="23" t="s">
        <v>98</v>
      </c>
      <c r="BX1018" s="23" t="str">
        <f t="shared" si="78"/>
        <v>abril</v>
      </c>
      <c r="BY1018" s="23" t="s">
        <v>113</v>
      </c>
      <c r="BZ1018" s="23" t="s">
        <v>113</v>
      </c>
      <c r="CA1018" s="23" t="s">
        <v>113</v>
      </c>
      <c r="CB1018" t="s">
        <v>117</v>
      </c>
      <c r="CC1018" t="s">
        <v>118</v>
      </c>
    </row>
    <row r="1019" spans="1:81" x14ac:dyDescent="0.25">
      <c r="A1019" s="23">
        <v>2024</v>
      </c>
      <c r="B1019" s="25">
        <v>977</v>
      </c>
      <c r="C1019" s="23" t="s">
        <v>87</v>
      </c>
      <c r="D1019" t="s">
        <v>88</v>
      </c>
      <c r="E1019" t="s">
        <v>89</v>
      </c>
      <c r="F1019" t="s">
        <v>90</v>
      </c>
      <c r="G1019" t="s">
        <v>91</v>
      </c>
      <c r="H1019" s="23" t="s">
        <v>92</v>
      </c>
      <c r="I1019" s="23" t="s">
        <v>93</v>
      </c>
      <c r="J1019" t="s">
        <v>7001</v>
      </c>
      <c r="K1019" s="23" t="s">
        <v>95</v>
      </c>
      <c r="L1019" s="20" t="s">
        <v>96</v>
      </c>
      <c r="M1019" s="28" t="s">
        <v>7002</v>
      </c>
      <c r="N1019" s="23"/>
      <c r="O1019" s="23" t="s">
        <v>98</v>
      </c>
      <c r="P1019" s="20" t="s">
        <v>1931</v>
      </c>
      <c r="Q1019" s="20" t="s">
        <v>1931</v>
      </c>
      <c r="R1019" t="s">
        <v>7003</v>
      </c>
      <c r="S1019" t="s">
        <v>7004</v>
      </c>
      <c r="T1019" t="s">
        <v>7005</v>
      </c>
      <c r="U1019" s="29">
        <v>19134000</v>
      </c>
      <c r="V1019" s="29">
        <v>19134000</v>
      </c>
      <c r="W1019" s="60">
        <v>2126000</v>
      </c>
      <c r="X1019" s="60">
        <v>0</v>
      </c>
      <c r="Y1019" s="23" t="s">
        <v>104</v>
      </c>
      <c r="Z1019" t="s">
        <v>98</v>
      </c>
      <c r="AA1019" t="s">
        <v>105</v>
      </c>
      <c r="AB1019" s="30">
        <f>+Tabla3[[#This Row],[VALOR DEL CONTRATO
(EN NUMEROS)]]-Tabla3[[#This Row],[VALOR RECURSOS (MADS/FONAM)]]</f>
        <v>0</v>
      </c>
      <c r="AC1019" s="30"/>
      <c r="AD1019" s="30"/>
      <c r="AE1019" s="24">
        <v>9624</v>
      </c>
      <c r="AF1019" s="61">
        <v>45306</v>
      </c>
      <c r="AG1019">
        <v>188024</v>
      </c>
      <c r="AH1019" s="53">
        <v>45383</v>
      </c>
      <c r="AI1019" s="24" t="s">
        <v>106</v>
      </c>
      <c r="AJ1019" t="s">
        <v>1935</v>
      </c>
      <c r="AK1019" s="33"/>
      <c r="AL1019" t="s">
        <v>98</v>
      </c>
      <c r="AM1019" s="53">
        <v>45377</v>
      </c>
      <c r="AN1019" s="23" t="s">
        <v>108</v>
      </c>
      <c r="AO1019" s="23" t="s">
        <v>108</v>
      </c>
      <c r="AP1019" t="s">
        <v>109</v>
      </c>
      <c r="AQ1019" t="s">
        <v>1580</v>
      </c>
      <c r="AR1019" t="s">
        <v>1581</v>
      </c>
      <c r="AS1019" t="s">
        <v>1581</v>
      </c>
      <c r="AT1019" s="23">
        <v>80111600</v>
      </c>
      <c r="AU1019" t="s">
        <v>7006</v>
      </c>
      <c r="AV1019" s="23" t="s">
        <v>113</v>
      </c>
      <c r="AW1019" s="20" t="s">
        <v>114</v>
      </c>
      <c r="AX1019" s="53">
        <v>45377</v>
      </c>
      <c r="AY1019" s="23" t="s">
        <v>115</v>
      </c>
      <c r="AZ1019" s="53">
        <v>45377</v>
      </c>
      <c r="BA1019" s="26">
        <v>45383</v>
      </c>
      <c r="BB1019" s="62">
        <v>45656</v>
      </c>
      <c r="BC1019" s="35">
        <f>+Tabla3[[#This Row],[FECHA TERMINACION
(INICIAL)]]-Tabla3[[#This Row],[FECHA INICIO]]</f>
        <v>273</v>
      </c>
      <c r="BD1019" s="65">
        <f>+Tabla3[[#This Row],[PLAZO DE EJECUCIÓN EN DÍAS (INICIAL)]]/30</f>
        <v>9.1</v>
      </c>
      <c r="BE1019" t="s">
        <v>7007</v>
      </c>
      <c r="BF1019" s="29">
        <f>+[1]BD_2!E1030</f>
        <v>0</v>
      </c>
      <c r="BG1019" s="29">
        <f>[1]BD_2!BA1030</f>
        <v>0</v>
      </c>
      <c r="BH1019" s="23">
        <f>[1]BD_2!CF1030</f>
        <v>0</v>
      </c>
      <c r="BI1019" s="23">
        <f>+COUNTIF(Tabla3[[#This Row],[VALOR REDUCIDO]:[TOTAL TIEMPO PRORROGADO EN DÍAS
]],"&lt;&gt;0")</f>
        <v>0</v>
      </c>
      <c r="BJ1019" s="23" t="str">
        <f>+[1]BD_2!CG1030</f>
        <v>2 NO</v>
      </c>
      <c r="BK1019" s="26" t="str">
        <f>[1]BD_2!CL1030</f>
        <v>2 NO</v>
      </c>
      <c r="BL1019" s="23" t="s">
        <v>98</v>
      </c>
      <c r="BM1019">
        <f t="shared" si="79"/>
        <v>273</v>
      </c>
      <c r="BN1019" s="36">
        <f t="shared" si="80"/>
        <v>45383</v>
      </c>
      <c r="BO1019" s="36">
        <f t="shared" si="81"/>
        <v>45656</v>
      </c>
      <c r="BP1019" s="37" t="e">
        <f>IF(((#REF!-$BN1019)/($BO1019-$BN1019))&gt;=100%,100%,((#REF!-$BN1019)/($BO1019-$BN1019)))</f>
        <v>#REF!</v>
      </c>
      <c r="BQ1019" s="29">
        <f t="shared" si="82"/>
        <v>19134000</v>
      </c>
      <c r="BR1019" s="23" t="e">
        <f>+IF(BK1019="1 SI","FINALIZADO",IF($BO1019&lt;=#REF!,"FINALIZADO","EJECUCIÓN"))</f>
        <v>#REF!</v>
      </c>
      <c r="BS1019" s="23">
        <v>19134000</v>
      </c>
      <c r="BT1019" s="23">
        <f>+Tabla3[[#This Row],[VALOR TOTAL DE CONTRATO (ANTES DE LIQUIDACIÓN - LIBERACIÓN DE SALDOS)]]-Tabla3[[#This Row],[RECURSO TOTALES DESEMBOLSADOS]]</f>
        <v>0</v>
      </c>
      <c r="BU1019" s="66"/>
      <c r="BW1019" s="23" t="s">
        <v>98</v>
      </c>
      <c r="BX1019" s="23" t="str">
        <f t="shared" si="78"/>
        <v>marzo</v>
      </c>
      <c r="BY1019" s="23" t="s">
        <v>113</v>
      </c>
      <c r="BZ1019" s="23" t="s">
        <v>113</v>
      </c>
      <c r="CA1019" s="23" t="s">
        <v>113</v>
      </c>
      <c r="CB1019" t="s">
        <v>117</v>
      </c>
      <c r="CC1019" t="s">
        <v>118</v>
      </c>
    </row>
    <row r="1020" spans="1:81" x14ac:dyDescent="0.25">
      <c r="A1020" s="23">
        <v>2024</v>
      </c>
      <c r="B1020" s="25">
        <v>978</v>
      </c>
      <c r="C1020" s="23" t="s">
        <v>87</v>
      </c>
      <c r="D1020" t="s">
        <v>88</v>
      </c>
      <c r="E1020" t="s">
        <v>89</v>
      </c>
      <c r="F1020" t="s">
        <v>90</v>
      </c>
      <c r="G1020" t="s">
        <v>91</v>
      </c>
      <c r="H1020" s="23" t="s">
        <v>92</v>
      </c>
      <c r="I1020" s="23" t="s">
        <v>119</v>
      </c>
      <c r="J1020" t="s">
        <v>7008</v>
      </c>
      <c r="K1020" s="23" t="s">
        <v>95</v>
      </c>
      <c r="L1020" s="20" t="s">
        <v>929</v>
      </c>
      <c r="M1020" s="28" t="s">
        <v>7009</v>
      </c>
      <c r="N1020" s="23"/>
      <c r="O1020" s="23" t="s">
        <v>98</v>
      </c>
      <c r="P1020" s="20" t="s">
        <v>1552</v>
      </c>
      <c r="Q1020" s="20" t="s">
        <v>1552</v>
      </c>
      <c r="R1020" t="s">
        <v>7010</v>
      </c>
      <c r="S1020" t="s">
        <v>7011</v>
      </c>
      <c r="T1020" t="s">
        <v>7012</v>
      </c>
      <c r="U1020" s="29">
        <v>46400000</v>
      </c>
      <c r="V1020" s="29">
        <v>46400000</v>
      </c>
      <c r="W1020" s="60">
        <v>5800000</v>
      </c>
      <c r="X1020" s="60">
        <v>0</v>
      </c>
      <c r="Y1020" s="23" t="s">
        <v>104</v>
      </c>
      <c r="Z1020" t="s">
        <v>98</v>
      </c>
      <c r="AA1020" t="s">
        <v>105</v>
      </c>
      <c r="AB1020" s="30">
        <f>+Tabla3[[#This Row],[VALOR DEL CONTRATO
(EN NUMEROS)]]-Tabla3[[#This Row],[VALOR RECURSOS (MADS/FONAM)]]</f>
        <v>0</v>
      </c>
      <c r="AC1020" s="30"/>
      <c r="AD1020" s="30"/>
      <c r="AE1020" s="24">
        <v>7724</v>
      </c>
      <c r="AF1020" s="61">
        <v>45295</v>
      </c>
      <c r="AG1020">
        <v>221224</v>
      </c>
      <c r="AH1020" s="53">
        <v>45398</v>
      </c>
      <c r="AI1020" s="24" t="s">
        <v>106</v>
      </c>
      <c r="AJ1020" t="s">
        <v>697</v>
      </c>
      <c r="AK1020" s="33"/>
      <c r="AL1020" t="s">
        <v>98</v>
      </c>
      <c r="AM1020" s="53">
        <v>45393</v>
      </c>
      <c r="AN1020" s="23" t="s">
        <v>108</v>
      </c>
      <c r="AO1020" s="23" t="s">
        <v>108</v>
      </c>
      <c r="AP1020" t="s">
        <v>109</v>
      </c>
      <c r="AQ1020" t="s">
        <v>6269</v>
      </c>
      <c r="AR1020" t="s">
        <v>6270</v>
      </c>
      <c r="AS1020" t="s">
        <v>1552</v>
      </c>
      <c r="AT1020" s="23">
        <v>80111600</v>
      </c>
      <c r="AU1020" t="s">
        <v>7013</v>
      </c>
      <c r="AV1020" s="23" t="s">
        <v>113</v>
      </c>
      <c r="AW1020" s="20" t="s">
        <v>114</v>
      </c>
      <c r="AX1020" s="53">
        <v>45393</v>
      </c>
      <c r="AY1020" s="23" t="s">
        <v>144</v>
      </c>
      <c r="AZ1020" s="53">
        <v>45393</v>
      </c>
      <c r="BA1020" s="26">
        <v>45398</v>
      </c>
      <c r="BB1020" s="62">
        <v>45641</v>
      </c>
      <c r="BC1020" s="35">
        <f>+Tabla3[[#This Row],[FECHA TERMINACION
(INICIAL)]]-Tabla3[[#This Row],[FECHA INICIO]]</f>
        <v>243</v>
      </c>
      <c r="BD1020" s="65">
        <f>+Tabla3[[#This Row],[PLAZO DE EJECUCIÓN EN DÍAS (INICIAL)]]/30</f>
        <v>8.1</v>
      </c>
      <c r="BE1020" t="s">
        <v>6372</v>
      </c>
      <c r="BF1020" s="29">
        <f>+[1]BD_2!E1031</f>
        <v>0</v>
      </c>
      <c r="BG1020" s="29">
        <f>[1]BD_2!BA1031</f>
        <v>0</v>
      </c>
      <c r="BH1020" s="23">
        <f>[1]BD_2!CF1031</f>
        <v>0</v>
      </c>
      <c r="BI1020" s="23">
        <f>+COUNTIF(Tabla3[[#This Row],[VALOR REDUCIDO]:[TOTAL TIEMPO PRORROGADO EN DÍAS
]],"&lt;&gt;0")</f>
        <v>0</v>
      </c>
      <c r="BJ1020" s="23" t="str">
        <f>+[1]BD_2!CG1031</f>
        <v>2 NO</v>
      </c>
      <c r="BK1020" s="26" t="str">
        <f>[1]BD_2!CL1031</f>
        <v>2 NO</v>
      </c>
      <c r="BL1020" s="23" t="s">
        <v>98</v>
      </c>
      <c r="BM1020">
        <f t="shared" si="79"/>
        <v>243</v>
      </c>
      <c r="BN1020" s="36">
        <f t="shared" si="80"/>
        <v>45398</v>
      </c>
      <c r="BO1020" s="36">
        <f t="shared" si="81"/>
        <v>45641</v>
      </c>
      <c r="BP1020" s="37" t="e">
        <f>IF(((#REF!-$BN1020)/($BO1020-$BN1020))&gt;=100%,100%,((#REF!-$BN1020)/($BO1020-$BN1020)))</f>
        <v>#REF!</v>
      </c>
      <c r="BQ1020" s="29">
        <f t="shared" si="82"/>
        <v>46400000</v>
      </c>
      <c r="BR1020" s="23" t="e">
        <f>+IF(BK1020="1 SI","FINALIZADO",IF($BO1020&lt;=#REF!,"FINALIZADO","EJECUCIÓN"))</f>
        <v>#REF!</v>
      </c>
      <c r="BS1020" s="23">
        <v>46400000</v>
      </c>
      <c r="BT1020" s="23">
        <f>+Tabla3[[#This Row],[VALOR TOTAL DE CONTRATO (ANTES DE LIQUIDACIÓN - LIBERACIÓN DE SALDOS)]]-Tabla3[[#This Row],[RECURSO TOTALES DESEMBOLSADOS]]</f>
        <v>0</v>
      </c>
      <c r="BU1020" s="66"/>
      <c r="BW1020" s="23" t="s">
        <v>98</v>
      </c>
      <c r="BX1020" s="23" t="str">
        <f t="shared" si="78"/>
        <v>abril</v>
      </c>
      <c r="BY1020" s="23" t="s">
        <v>113</v>
      </c>
      <c r="BZ1020" s="23" t="s">
        <v>113</v>
      </c>
      <c r="CA1020" s="23" t="s">
        <v>113</v>
      </c>
      <c r="CB1020" t="s">
        <v>117</v>
      </c>
      <c r="CC1020" t="s">
        <v>118</v>
      </c>
    </row>
    <row r="1021" spans="1:81" x14ac:dyDescent="0.25">
      <c r="A1021" s="23">
        <v>2024</v>
      </c>
      <c r="B1021" s="25">
        <v>979</v>
      </c>
      <c r="C1021" s="23" t="s">
        <v>87</v>
      </c>
      <c r="D1021" t="s">
        <v>88</v>
      </c>
      <c r="E1021" t="s">
        <v>89</v>
      </c>
      <c r="F1021" t="s">
        <v>90</v>
      </c>
      <c r="G1021" t="s">
        <v>91</v>
      </c>
      <c r="H1021" s="23" t="s">
        <v>92</v>
      </c>
      <c r="I1021" s="23" t="s">
        <v>119</v>
      </c>
      <c r="J1021" t="s">
        <v>7014</v>
      </c>
      <c r="K1021" s="23" t="s">
        <v>95</v>
      </c>
      <c r="L1021" s="20" t="s">
        <v>3030</v>
      </c>
      <c r="M1021" s="28" t="s">
        <v>7015</v>
      </c>
      <c r="N1021" s="23"/>
      <c r="O1021" s="23" t="s">
        <v>98</v>
      </c>
      <c r="P1021" s="20" t="s">
        <v>538</v>
      </c>
      <c r="Q1021" s="20" t="s">
        <v>538</v>
      </c>
      <c r="R1021" t="s">
        <v>7016</v>
      </c>
      <c r="S1021" t="s">
        <v>7017</v>
      </c>
      <c r="T1021" t="s">
        <v>7018</v>
      </c>
      <c r="U1021" s="29">
        <v>57400000</v>
      </c>
      <c r="V1021" s="29">
        <v>57400000</v>
      </c>
      <c r="W1021" s="60">
        <v>8200000</v>
      </c>
      <c r="X1021" s="60">
        <v>0</v>
      </c>
      <c r="Y1021" s="23" t="s">
        <v>104</v>
      </c>
      <c r="Z1021" t="s">
        <v>98</v>
      </c>
      <c r="AA1021" t="s">
        <v>105</v>
      </c>
      <c r="AB1021" s="30">
        <f>+Tabla3[[#This Row],[VALOR DEL CONTRATO
(EN NUMEROS)]]-Tabla3[[#This Row],[VALOR RECURSOS (MADS/FONAM)]]</f>
        <v>0</v>
      </c>
      <c r="AC1021" s="30"/>
      <c r="AD1021" s="30"/>
      <c r="AE1021" s="24">
        <v>5224</v>
      </c>
      <c r="AF1021" s="61">
        <v>45295</v>
      </c>
      <c r="AG1021">
        <v>239224</v>
      </c>
      <c r="AH1021" s="53">
        <v>45405</v>
      </c>
      <c r="AI1021" s="24" t="s">
        <v>106</v>
      </c>
      <c r="AJ1021" t="s">
        <v>543</v>
      </c>
      <c r="AK1021" s="33"/>
      <c r="AL1021" t="s">
        <v>98</v>
      </c>
      <c r="AM1021" s="53">
        <v>45399</v>
      </c>
      <c r="AN1021" s="23" t="s">
        <v>108</v>
      </c>
      <c r="AO1021" s="23" t="s">
        <v>108</v>
      </c>
      <c r="AP1021" t="s">
        <v>109</v>
      </c>
      <c r="AQ1021" t="s">
        <v>5662</v>
      </c>
      <c r="AR1021" t="s">
        <v>5663</v>
      </c>
      <c r="AS1021" t="s">
        <v>5664</v>
      </c>
      <c r="AT1021" s="23">
        <v>80111600</v>
      </c>
      <c r="AU1021" t="s">
        <v>7019</v>
      </c>
      <c r="AV1021" s="23" t="s">
        <v>113</v>
      </c>
      <c r="AW1021" s="20" t="s">
        <v>114</v>
      </c>
      <c r="AX1021" s="53">
        <v>45401</v>
      </c>
      <c r="AY1021" s="23" t="s">
        <v>115</v>
      </c>
      <c r="AZ1021" s="53">
        <v>45401</v>
      </c>
      <c r="BA1021" s="26">
        <v>45406</v>
      </c>
      <c r="BB1021" s="62">
        <v>45619</v>
      </c>
      <c r="BC1021" s="35">
        <f>+Tabla3[[#This Row],[FECHA TERMINACION
(INICIAL)]]-Tabla3[[#This Row],[FECHA INICIO]]</f>
        <v>213</v>
      </c>
      <c r="BD1021" s="65">
        <f>+Tabla3[[#This Row],[PLAZO DE EJECUCIÓN EN DÍAS (INICIAL)]]/30</f>
        <v>7.1</v>
      </c>
      <c r="BE1021" t="s">
        <v>7020</v>
      </c>
      <c r="BF1021" s="29">
        <f>+[1]BD_2!E1032</f>
        <v>0</v>
      </c>
      <c r="BG1021" s="29">
        <f>[1]BD_2!BA1032</f>
        <v>6013333</v>
      </c>
      <c r="BH1021" s="23">
        <f>[1]BD_2!CF1032</f>
        <v>22</v>
      </c>
      <c r="BI1021" s="23">
        <f>+COUNTIF(Tabla3[[#This Row],[VALOR REDUCIDO]:[TOTAL TIEMPO PRORROGADO EN DÍAS
]],"&lt;&gt;0")</f>
        <v>2</v>
      </c>
      <c r="BJ1021" s="23" t="str">
        <f>+[1]BD_2!CG1032</f>
        <v>2 NO</v>
      </c>
      <c r="BK1021" s="26" t="str">
        <f>[1]BD_2!CL1032</f>
        <v>2 NO</v>
      </c>
      <c r="BL1021" s="23" t="s">
        <v>98</v>
      </c>
      <c r="BM1021">
        <f t="shared" si="79"/>
        <v>235</v>
      </c>
      <c r="BN1021" s="36">
        <f t="shared" si="80"/>
        <v>45406</v>
      </c>
      <c r="BO1021" s="36">
        <f t="shared" si="81"/>
        <v>45641</v>
      </c>
      <c r="BP1021" s="37" t="e">
        <f>IF(((#REF!-$BN1021)/($BO1021-$BN1021))&gt;=100%,100%,((#REF!-$BN1021)/($BO1021-$BN1021)))</f>
        <v>#REF!</v>
      </c>
      <c r="BQ1021" s="29">
        <f t="shared" si="82"/>
        <v>63413333</v>
      </c>
      <c r="BR1021" s="23" t="e">
        <f>+IF(BK1021="1 SI","FINALIZADO",IF($BO1021&lt;=#REF!,"FINALIZADO","EJECUCIÓN"))</f>
        <v>#REF!</v>
      </c>
      <c r="BS1021" s="23">
        <v>63413333</v>
      </c>
      <c r="BT1021" s="23">
        <f>+Tabla3[[#This Row],[VALOR TOTAL DE CONTRATO (ANTES DE LIQUIDACIÓN - LIBERACIÓN DE SALDOS)]]-Tabla3[[#This Row],[RECURSO TOTALES DESEMBOLSADOS]]</f>
        <v>0</v>
      </c>
      <c r="BU1021" s="66"/>
      <c r="BW1021" s="23" t="s">
        <v>98</v>
      </c>
      <c r="BX1021" s="23" t="str">
        <f t="shared" si="78"/>
        <v>abril</v>
      </c>
      <c r="BY1021" s="23" t="s">
        <v>113</v>
      </c>
      <c r="BZ1021" s="23" t="s">
        <v>113</v>
      </c>
      <c r="CA1021" s="23" t="s">
        <v>113</v>
      </c>
      <c r="CB1021" t="s">
        <v>117</v>
      </c>
      <c r="CC1021" t="s">
        <v>118</v>
      </c>
    </row>
    <row r="1022" spans="1:81" x14ac:dyDescent="0.25">
      <c r="A1022" s="23">
        <v>2024</v>
      </c>
      <c r="B1022" s="25">
        <v>980</v>
      </c>
      <c r="C1022" s="23" t="s">
        <v>87</v>
      </c>
      <c r="D1022" t="s">
        <v>88</v>
      </c>
      <c r="E1022" t="s">
        <v>89</v>
      </c>
      <c r="F1022" t="s">
        <v>90</v>
      </c>
      <c r="G1022" t="s">
        <v>91</v>
      </c>
      <c r="H1022" s="23" t="s">
        <v>92</v>
      </c>
      <c r="I1022" s="23" t="s">
        <v>119</v>
      </c>
      <c r="J1022" t="s">
        <v>7021</v>
      </c>
      <c r="K1022" s="23" t="s">
        <v>95</v>
      </c>
      <c r="L1022" s="20" t="s">
        <v>7022</v>
      </c>
      <c r="M1022" s="28" t="s">
        <v>7023</v>
      </c>
      <c r="N1022" s="23"/>
      <c r="O1022" s="23" t="s">
        <v>98</v>
      </c>
      <c r="P1022" s="20" t="s">
        <v>1931</v>
      </c>
      <c r="Q1022" s="20" t="s">
        <v>1931</v>
      </c>
      <c r="R1022" t="s">
        <v>7024</v>
      </c>
      <c r="S1022" t="s">
        <v>7025</v>
      </c>
      <c r="T1022" t="s">
        <v>7026</v>
      </c>
      <c r="U1022" s="29">
        <v>76500000</v>
      </c>
      <c r="V1022" s="29">
        <v>76500000</v>
      </c>
      <c r="W1022" s="60">
        <v>8500000</v>
      </c>
      <c r="X1022" s="60">
        <v>0</v>
      </c>
      <c r="Y1022" s="23" t="s">
        <v>104</v>
      </c>
      <c r="Z1022" t="s">
        <v>98</v>
      </c>
      <c r="AA1022" t="s">
        <v>105</v>
      </c>
      <c r="AB1022" s="30">
        <f>+Tabla3[[#This Row],[VALOR DEL CONTRATO
(EN NUMEROS)]]-Tabla3[[#This Row],[VALOR RECURSOS (MADS/FONAM)]]</f>
        <v>0</v>
      </c>
      <c r="AC1022" s="30"/>
      <c r="AD1022" s="30"/>
      <c r="AE1022" s="24">
        <v>9824</v>
      </c>
      <c r="AF1022" s="61">
        <v>45306</v>
      </c>
      <c r="AG1022">
        <v>199124</v>
      </c>
      <c r="AH1022" s="53">
        <v>45387</v>
      </c>
      <c r="AI1022" s="24" t="s">
        <v>106</v>
      </c>
      <c r="AJ1022" t="s">
        <v>2527</v>
      </c>
      <c r="AK1022" s="33"/>
      <c r="AL1022" t="s">
        <v>98</v>
      </c>
      <c r="AM1022" s="53">
        <v>45377</v>
      </c>
      <c r="AN1022" s="23" t="s">
        <v>108</v>
      </c>
      <c r="AO1022" s="23" t="s">
        <v>108</v>
      </c>
      <c r="AP1022" t="s">
        <v>109</v>
      </c>
      <c r="AQ1022" t="s">
        <v>1580</v>
      </c>
      <c r="AR1022" t="s">
        <v>1581</v>
      </c>
      <c r="AS1022" t="s">
        <v>1581</v>
      </c>
      <c r="AT1022" s="23">
        <v>80111600</v>
      </c>
      <c r="AU1022" t="s">
        <v>7027</v>
      </c>
      <c r="AV1022" s="23" t="s">
        <v>113</v>
      </c>
      <c r="AW1022" s="20" t="s">
        <v>114</v>
      </c>
      <c r="AX1022" s="53">
        <v>45378</v>
      </c>
      <c r="AY1022" s="23" t="s">
        <v>115</v>
      </c>
      <c r="AZ1022" s="53">
        <v>45378</v>
      </c>
      <c r="BA1022" s="26">
        <v>45387</v>
      </c>
      <c r="BB1022" s="62">
        <v>45656</v>
      </c>
      <c r="BC1022" s="35">
        <f>+Tabla3[[#This Row],[FECHA TERMINACION
(INICIAL)]]-Tabla3[[#This Row],[FECHA INICIO]]</f>
        <v>269</v>
      </c>
      <c r="BD1022" s="65">
        <f>+Tabla3[[#This Row],[PLAZO DE EJECUCIÓN EN DÍAS (INICIAL)]]/30</f>
        <v>8.9666666666666668</v>
      </c>
      <c r="BE1022" t="s">
        <v>7028</v>
      </c>
      <c r="BF1022" s="29">
        <f>+[1]BD_2!E1033</f>
        <v>1133333</v>
      </c>
      <c r="BG1022" s="29">
        <f>[1]BD_2!BA1033</f>
        <v>0</v>
      </c>
      <c r="BH1022" s="23">
        <f>[1]BD_2!CF1033</f>
        <v>0</v>
      </c>
      <c r="BI1022" s="23">
        <f>+COUNTIF(Tabla3[[#This Row],[VALOR REDUCIDO]:[TOTAL TIEMPO PRORROGADO EN DÍAS
]],"&lt;&gt;0")</f>
        <v>1</v>
      </c>
      <c r="BJ1022" s="23" t="str">
        <f>+[1]BD_2!CG1033</f>
        <v>2 NO</v>
      </c>
      <c r="BK1022" s="26" t="str">
        <f>[1]BD_2!CL1033</f>
        <v>2 NO</v>
      </c>
      <c r="BL1022" s="23" t="s">
        <v>98</v>
      </c>
      <c r="BM1022">
        <f t="shared" si="79"/>
        <v>269</v>
      </c>
      <c r="BN1022" s="36">
        <f t="shared" si="80"/>
        <v>45387</v>
      </c>
      <c r="BO1022" s="36">
        <f t="shared" si="81"/>
        <v>45656</v>
      </c>
      <c r="BP1022" s="37" t="e">
        <f>IF(((#REF!-$BN1022)/($BO1022-$BN1022))&gt;=100%,100%,((#REF!-$BN1022)/($BO1022-$BN1022)))</f>
        <v>#REF!</v>
      </c>
      <c r="BQ1022" s="29">
        <f t="shared" si="82"/>
        <v>75366667</v>
      </c>
      <c r="BR1022" s="23" t="e">
        <f>+IF(BK1022="1 SI","FINALIZADO",IF($BO1022&lt;=#REF!,"FINALIZADO","EJECUCIÓN"))</f>
        <v>#REF!</v>
      </c>
      <c r="BS1022" s="23">
        <v>75366667</v>
      </c>
      <c r="BT1022" s="23">
        <f>+Tabla3[[#This Row],[VALOR TOTAL DE CONTRATO (ANTES DE LIQUIDACIÓN - LIBERACIÓN DE SALDOS)]]-Tabla3[[#This Row],[RECURSO TOTALES DESEMBOLSADOS]]</f>
        <v>0</v>
      </c>
      <c r="BU1022" s="66"/>
      <c r="BW1022" s="23" t="s">
        <v>98</v>
      </c>
      <c r="BX1022" s="23" t="str">
        <f t="shared" si="78"/>
        <v>marzo</v>
      </c>
      <c r="BY1022" s="23" t="s">
        <v>113</v>
      </c>
      <c r="BZ1022" s="23" t="s">
        <v>113</v>
      </c>
      <c r="CA1022" s="23" t="s">
        <v>113</v>
      </c>
      <c r="CB1022" t="s">
        <v>117</v>
      </c>
      <c r="CC1022" t="s">
        <v>118</v>
      </c>
    </row>
    <row r="1023" spans="1:81" ht="14.45" customHeight="1" x14ac:dyDescent="0.25">
      <c r="A1023" s="23">
        <v>2024</v>
      </c>
      <c r="B1023" s="25">
        <v>981</v>
      </c>
      <c r="C1023" s="23" t="s">
        <v>87</v>
      </c>
      <c r="D1023" t="s">
        <v>88</v>
      </c>
      <c r="E1023" t="s">
        <v>89</v>
      </c>
      <c r="F1023" t="s">
        <v>90</v>
      </c>
      <c r="G1023" t="s">
        <v>91</v>
      </c>
      <c r="H1023" s="23" t="s">
        <v>92</v>
      </c>
      <c r="I1023" s="23" t="s">
        <v>119</v>
      </c>
      <c r="J1023" t="s">
        <v>7029</v>
      </c>
      <c r="K1023" s="23" t="s">
        <v>95</v>
      </c>
      <c r="L1023" s="20" t="s">
        <v>121</v>
      </c>
      <c r="M1023" s="28" t="s">
        <v>7030</v>
      </c>
      <c r="N1023" s="23"/>
      <c r="O1023" s="23" t="s">
        <v>98</v>
      </c>
      <c r="P1023" s="20" t="s">
        <v>1931</v>
      </c>
      <c r="Q1023" s="20" t="s">
        <v>1931</v>
      </c>
      <c r="R1023" t="s">
        <v>7031</v>
      </c>
      <c r="S1023" t="s">
        <v>7032</v>
      </c>
      <c r="T1023" t="s">
        <v>7033</v>
      </c>
      <c r="U1023" s="29">
        <v>46800000</v>
      </c>
      <c r="V1023" s="29">
        <v>46800000</v>
      </c>
      <c r="W1023" s="60">
        <v>5200000</v>
      </c>
      <c r="X1023" s="60">
        <v>0</v>
      </c>
      <c r="Y1023" s="23" t="s">
        <v>104</v>
      </c>
      <c r="Z1023" t="s">
        <v>98</v>
      </c>
      <c r="AA1023" t="s">
        <v>105</v>
      </c>
      <c r="AB1023" s="30">
        <f>+Tabla3[[#This Row],[VALOR DEL CONTRATO
(EN NUMEROS)]]-Tabla3[[#This Row],[VALOR RECURSOS (MADS/FONAM)]]</f>
        <v>0</v>
      </c>
      <c r="AC1023" s="30"/>
      <c r="AD1023" s="30"/>
      <c r="AE1023" s="24">
        <v>9824</v>
      </c>
      <c r="AF1023" s="61">
        <v>45306</v>
      </c>
      <c r="AG1023">
        <v>186724</v>
      </c>
      <c r="AH1023" s="53">
        <v>45378</v>
      </c>
      <c r="AI1023" s="24" t="s">
        <v>106</v>
      </c>
      <c r="AJ1023" t="s">
        <v>2527</v>
      </c>
      <c r="AK1023" s="33"/>
      <c r="AL1023" t="s">
        <v>98</v>
      </c>
      <c r="AM1023" s="53">
        <v>45377</v>
      </c>
      <c r="AN1023" s="23" t="s">
        <v>108</v>
      </c>
      <c r="AO1023" s="23" t="s">
        <v>108</v>
      </c>
      <c r="AP1023" t="s">
        <v>109</v>
      </c>
      <c r="AQ1023" t="s">
        <v>1580</v>
      </c>
      <c r="AR1023" t="s">
        <v>1581</v>
      </c>
      <c r="AS1023" t="s">
        <v>1581</v>
      </c>
      <c r="AT1023" s="23">
        <v>80111600</v>
      </c>
      <c r="AU1023" t="s">
        <v>7034</v>
      </c>
      <c r="AV1023" s="23" t="s">
        <v>113</v>
      </c>
      <c r="AW1023" s="20" t="s">
        <v>114</v>
      </c>
      <c r="AX1023" s="53">
        <v>45377</v>
      </c>
      <c r="AY1023" s="23" t="s">
        <v>115</v>
      </c>
      <c r="AZ1023" s="53">
        <v>45377</v>
      </c>
      <c r="BA1023" s="26">
        <v>45378</v>
      </c>
      <c r="BB1023" s="62">
        <v>45652</v>
      </c>
      <c r="BC1023" s="35">
        <f>+Tabla3[[#This Row],[FECHA TERMINACION
(INICIAL)]]-Tabla3[[#This Row],[FECHA INICIO]]</f>
        <v>274</v>
      </c>
      <c r="BD1023" s="65">
        <f>+Tabla3[[#This Row],[PLAZO DE EJECUCIÓN EN DÍAS (INICIAL)]]/30</f>
        <v>9.1333333333333329</v>
      </c>
      <c r="BE1023" t="s">
        <v>7035</v>
      </c>
      <c r="BF1023" s="29">
        <f>+[1]BD_2!E1034</f>
        <v>0</v>
      </c>
      <c r="BG1023" s="29">
        <f>[1]BD_2!BA1034</f>
        <v>0</v>
      </c>
      <c r="BH1023" s="23">
        <f>[1]BD_2!CF1034</f>
        <v>0</v>
      </c>
      <c r="BI1023" s="23">
        <f>+COUNTIF(Tabla3[[#This Row],[VALOR REDUCIDO]:[TOTAL TIEMPO PRORROGADO EN DÍAS
]],"&lt;&gt;0")</f>
        <v>0</v>
      </c>
      <c r="BJ1023" s="23" t="str">
        <f>+[1]BD_2!CG1034</f>
        <v>2 NO</v>
      </c>
      <c r="BK1023" s="26" t="str">
        <f>[1]BD_2!CL1034</f>
        <v>2 NO</v>
      </c>
      <c r="BL1023" s="23" t="s">
        <v>98</v>
      </c>
      <c r="BM1023">
        <f t="shared" si="79"/>
        <v>274</v>
      </c>
      <c r="BN1023" s="36">
        <f t="shared" si="80"/>
        <v>45378</v>
      </c>
      <c r="BO1023" s="36">
        <f t="shared" si="81"/>
        <v>45652</v>
      </c>
      <c r="BP1023" s="37" t="e">
        <f>IF(((#REF!-$BN1023)/($BO1023-$BN1023))&gt;=100%,100%,((#REF!-$BN1023)/($BO1023-$BN1023)))</f>
        <v>#REF!</v>
      </c>
      <c r="BQ1023" s="29">
        <f t="shared" si="82"/>
        <v>46800000</v>
      </c>
      <c r="BR1023" s="23" t="e">
        <f>+IF(BK1023="1 SI","FINALIZADO",IF($BO1023&lt;=#REF!,"FINALIZADO","EJECUCIÓN"))</f>
        <v>#REF!</v>
      </c>
      <c r="BS1023" s="23">
        <v>46800000</v>
      </c>
      <c r="BT1023" s="23">
        <f>+Tabla3[[#This Row],[VALOR TOTAL DE CONTRATO (ANTES DE LIQUIDACIÓN - LIBERACIÓN DE SALDOS)]]-Tabla3[[#This Row],[RECURSO TOTALES DESEMBOLSADOS]]</f>
        <v>0</v>
      </c>
      <c r="BU1023" s="66"/>
      <c r="BW1023" s="23" t="s">
        <v>98</v>
      </c>
      <c r="BX1023" s="23" t="str">
        <f t="shared" si="78"/>
        <v>marzo</v>
      </c>
      <c r="BY1023" s="23" t="s">
        <v>113</v>
      </c>
      <c r="BZ1023" s="23" t="s">
        <v>113</v>
      </c>
      <c r="CA1023" s="23" t="s">
        <v>113</v>
      </c>
      <c r="CB1023" t="s">
        <v>117</v>
      </c>
      <c r="CC1023" t="s">
        <v>118</v>
      </c>
    </row>
    <row r="1024" spans="1:81" ht="14.45" customHeight="1" x14ac:dyDescent="0.25">
      <c r="A1024" s="23">
        <v>2024</v>
      </c>
      <c r="B1024" s="25">
        <v>982</v>
      </c>
      <c r="C1024" s="23" t="s">
        <v>87</v>
      </c>
      <c r="D1024" t="s">
        <v>88</v>
      </c>
      <c r="E1024" t="s">
        <v>89</v>
      </c>
      <c r="F1024" t="s">
        <v>90</v>
      </c>
      <c r="G1024" t="s">
        <v>91</v>
      </c>
      <c r="H1024" s="23" t="s">
        <v>92</v>
      </c>
      <c r="I1024" s="23" t="s">
        <v>119</v>
      </c>
      <c r="J1024" t="s">
        <v>7036</v>
      </c>
      <c r="K1024" s="23" t="s">
        <v>95</v>
      </c>
      <c r="L1024" s="20" t="s">
        <v>121</v>
      </c>
      <c r="M1024" s="28" t="s">
        <v>7037</v>
      </c>
      <c r="N1024" s="23"/>
      <c r="O1024" s="23" t="s">
        <v>98</v>
      </c>
      <c r="P1024" s="20" t="s">
        <v>764</v>
      </c>
      <c r="Q1024" s="20" t="s">
        <v>764</v>
      </c>
      <c r="R1024" t="s">
        <v>7038</v>
      </c>
      <c r="S1024" t="s">
        <v>7039</v>
      </c>
      <c r="T1024" s="29" t="s">
        <v>7040</v>
      </c>
      <c r="U1024" s="29">
        <v>97166667</v>
      </c>
      <c r="V1024" s="29">
        <v>97166667</v>
      </c>
      <c r="W1024" s="60">
        <v>11000000</v>
      </c>
      <c r="X1024" s="60">
        <v>0</v>
      </c>
      <c r="Y1024" s="23" t="s">
        <v>104</v>
      </c>
      <c r="Z1024" t="s">
        <v>98</v>
      </c>
      <c r="AA1024" t="s">
        <v>105</v>
      </c>
      <c r="AB1024" s="30">
        <f>+Tabla3[[#This Row],[VALOR DEL CONTRATO
(EN NUMEROS)]]-Tabla3[[#This Row],[VALOR RECURSOS (MADS/FONAM)]]</f>
        <v>0</v>
      </c>
      <c r="AC1024" s="30"/>
      <c r="AD1024" s="30"/>
      <c r="AE1024" s="24">
        <v>7024</v>
      </c>
      <c r="AF1024" s="61">
        <v>45295</v>
      </c>
      <c r="AG1024">
        <v>198624</v>
      </c>
      <c r="AH1024" s="53">
        <v>45387</v>
      </c>
      <c r="AI1024" s="24" t="s">
        <v>106</v>
      </c>
      <c r="AJ1024" t="s">
        <v>779</v>
      </c>
      <c r="AK1024" s="33"/>
      <c r="AL1024" t="s">
        <v>98</v>
      </c>
      <c r="AM1024" s="53">
        <v>45386</v>
      </c>
      <c r="AN1024" s="23" t="s">
        <v>108</v>
      </c>
      <c r="AO1024" s="23" t="s">
        <v>108</v>
      </c>
      <c r="AP1024" t="s">
        <v>109</v>
      </c>
      <c r="AQ1024" t="s">
        <v>769</v>
      </c>
      <c r="AR1024" t="s">
        <v>770</v>
      </c>
      <c r="AS1024" t="s">
        <v>771</v>
      </c>
      <c r="AT1024" s="23">
        <v>80111600</v>
      </c>
      <c r="AU1024" t="s">
        <v>7041</v>
      </c>
      <c r="AV1024" s="23" t="s">
        <v>113</v>
      </c>
      <c r="AW1024" s="20" t="s">
        <v>114</v>
      </c>
      <c r="AX1024" s="26">
        <v>45387</v>
      </c>
      <c r="AY1024" s="23" t="s">
        <v>115</v>
      </c>
      <c r="AZ1024" s="26">
        <v>45387</v>
      </c>
      <c r="BA1024" s="26">
        <v>45387</v>
      </c>
      <c r="BB1024" s="62">
        <v>45655</v>
      </c>
      <c r="BC1024" s="35">
        <f>+Tabla3[[#This Row],[FECHA TERMINACION
(INICIAL)]]-Tabla3[[#This Row],[FECHA INICIO]]</f>
        <v>268</v>
      </c>
      <c r="BD1024" s="65">
        <f>+Tabla3[[#This Row],[PLAZO DE EJECUCIÓN EN DÍAS (INICIAL)]]/30</f>
        <v>8.9333333333333336</v>
      </c>
      <c r="BE1024" t="s">
        <v>7042</v>
      </c>
      <c r="BF1024" s="29">
        <f>+[1]BD_2!E1035</f>
        <v>0</v>
      </c>
      <c r="BG1024" s="29">
        <f>[1]BD_2!BA1035</f>
        <v>0</v>
      </c>
      <c r="BH1024" s="23">
        <f>[1]BD_2!CF1035</f>
        <v>0</v>
      </c>
      <c r="BI1024" s="23">
        <f>+COUNTIF(Tabla3[[#This Row],[VALOR REDUCIDO]:[TOTAL TIEMPO PRORROGADO EN DÍAS
]],"&lt;&gt;0")</f>
        <v>0</v>
      </c>
      <c r="BJ1024" s="23" t="str">
        <f>+[1]BD_2!CG1035</f>
        <v>2 NO</v>
      </c>
      <c r="BK1024" s="26" t="str">
        <f>[1]BD_2!CL1035</f>
        <v>2 NO</v>
      </c>
      <c r="BL1024" s="23" t="s">
        <v>98</v>
      </c>
      <c r="BM1024">
        <f t="shared" si="79"/>
        <v>268</v>
      </c>
      <c r="BN1024" s="36">
        <f t="shared" si="80"/>
        <v>45387</v>
      </c>
      <c r="BO1024" s="36">
        <f t="shared" si="81"/>
        <v>45655</v>
      </c>
      <c r="BP1024" s="37" t="e">
        <f>IF(((#REF!-$BN1024)/($BO1024-$BN1024))&gt;=100%,100%,((#REF!-$BN1024)/($BO1024-$BN1024)))</f>
        <v>#REF!</v>
      </c>
      <c r="BQ1024" s="29">
        <f t="shared" si="82"/>
        <v>97166667</v>
      </c>
      <c r="BR1024" s="23" t="e">
        <f>+IF(BK1024="1 SI","FINALIZADO",IF($BO1024&lt;=#REF!,"FINALIZADO","EJECUCIÓN"))</f>
        <v>#REF!</v>
      </c>
      <c r="BS1024" s="23">
        <v>97166667</v>
      </c>
      <c r="BT1024" s="23">
        <f>+Tabla3[[#This Row],[VALOR TOTAL DE CONTRATO (ANTES DE LIQUIDACIÓN - LIBERACIÓN DE SALDOS)]]-Tabla3[[#This Row],[RECURSO TOTALES DESEMBOLSADOS]]</f>
        <v>0</v>
      </c>
      <c r="BU1024" s="66"/>
      <c r="BW1024" s="23" t="s">
        <v>98</v>
      </c>
      <c r="BX1024" s="23" t="str">
        <f t="shared" si="78"/>
        <v>abril</v>
      </c>
      <c r="BY1024" s="23" t="s">
        <v>113</v>
      </c>
      <c r="BZ1024" s="23" t="s">
        <v>113</v>
      </c>
      <c r="CA1024" s="23" t="s">
        <v>113</v>
      </c>
      <c r="CB1024" t="s">
        <v>117</v>
      </c>
      <c r="CC1024" t="s">
        <v>118</v>
      </c>
    </row>
    <row r="1025" spans="1:81" ht="14.45" customHeight="1" x14ac:dyDescent="0.25">
      <c r="A1025" s="23">
        <v>2024</v>
      </c>
      <c r="B1025" s="25">
        <v>983</v>
      </c>
      <c r="C1025" s="23" t="s">
        <v>87</v>
      </c>
      <c r="D1025" t="s">
        <v>88</v>
      </c>
      <c r="E1025" t="s">
        <v>89</v>
      </c>
      <c r="F1025" t="s">
        <v>90</v>
      </c>
      <c r="G1025" t="s">
        <v>91</v>
      </c>
      <c r="H1025" s="23" t="s">
        <v>92</v>
      </c>
      <c r="I1025" s="23" t="s">
        <v>119</v>
      </c>
      <c r="J1025" t="s">
        <v>7043</v>
      </c>
      <c r="K1025" s="23" t="s">
        <v>95</v>
      </c>
      <c r="L1025" s="20" t="s">
        <v>121</v>
      </c>
      <c r="M1025" s="28" t="s">
        <v>7044</v>
      </c>
      <c r="N1025" s="23"/>
      <c r="O1025" s="23" t="s">
        <v>98</v>
      </c>
      <c r="P1025" s="20" t="s">
        <v>693</v>
      </c>
      <c r="Q1025" s="20" t="s">
        <v>693</v>
      </c>
      <c r="R1025" t="s">
        <v>2048</v>
      </c>
      <c r="S1025" t="s">
        <v>4945</v>
      </c>
      <c r="T1025" t="s">
        <v>7045</v>
      </c>
      <c r="U1025" s="29">
        <v>49316667</v>
      </c>
      <c r="V1025" s="29">
        <v>49316667</v>
      </c>
      <c r="W1025" s="60">
        <v>5500000</v>
      </c>
      <c r="X1025" s="60">
        <v>0</v>
      </c>
      <c r="Y1025" s="23" t="s">
        <v>104</v>
      </c>
      <c r="Z1025" t="s">
        <v>98</v>
      </c>
      <c r="AA1025" t="s">
        <v>105</v>
      </c>
      <c r="AB1025" s="30">
        <f>+Tabla3[[#This Row],[VALOR DEL CONTRATO
(EN NUMEROS)]]-Tabla3[[#This Row],[VALOR RECURSOS (MADS/FONAM)]]</f>
        <v>0</v>
      </c>
      <c r="AC1025" s="30"/>
      <c r="AD1025" s="30"/>
      <c r="AE1025" s="24">
        <v>3524</v>
      </c>
      <c r="AF1025" s="61">
        <v>45294</v>
      </c>
      <c r="AG1025">
        <v>205224</v>
      </c>
      <c r="AH1025" s="53">
        <v>45392</v>
      </c>
      <c r="AI1025" s="24" t="s">
        <v>106</v>
      </c>
      <c r="AJ1025" t="s">
        <v>697</v>
      </c>
      <c r="AK1025" s="33">
        <v>202300000000154</v>
      </c>
      <c r="AL1025" t="s">
        <v>98</v>
      </c>
      <c r="AM1025" s="53">
        <v>45385</v>
      </c>
      <c r="AN1025" s="23" t="s">
        <v>108</v>
      </c>
      <c r="AO1025" s="23" t="s">
        <v>108</v>
      </c>
      <c r="AP1025" t="s">
        <v>109</v>
      </c>
      <c r="AQ1025" t="s">
        <v>698</v>
      </c>
      <c r="AR1025" t="s">
        <v>699</v>
      </c>
      <c r="AS1025" t="s">
        <v>700</v>
      </c>
      <c r="AT1025" s="23">
        <v>80111600</v>
      </c>
      <c r="AU1025" t="s">
        <v>7046</v>
      </c>
      <c r="AV1025" s="23" t="s">
        <v>113</v>
      </c>
      <c r="AW1025" s="20" t="s">
        <v>114</v>
      </c>
      <c r="AX1025" s="53">
        <v>45385</v>
      </c>
      <c r="AY1025" s="23" t="s">
        <v>115</v>
      </c>
      <c r="AZ1025" s="53">
        <v>45385</v>
      </c>
      <c r="BA1025" s="26">
        <v>45392</v>
      </c>
      <c r="BB1025" s="26">
        <v>45586</v>
      </c>
      <c r="BC1025" s="35">
        <f>+Tabla3[[#This Row],[FECHA TERMINACION
(INICIAL)]]-Tabla3[[#This Row],[FECHA INICIO]]</f>
        <v>194</v>
      </c>
      <c r="BD1025" s="65">
        <f>+Tabla3[[#This Row],[PLAZO DE EJECUCIÓN EN DÍAS (INICIAL)]]/30</f>
        <v>6.4666666666666668</v>
      </c>
      <c r="BE1025" t="s">
        <v>7047</v>
      </c>
      <c r="BF1025" s="29">
        <f>+[1]BD_2!E1036</f>
        <v>1466667</v>
      </c>
      <c r="BG1025" s="29">
        <f>[1]BD_2!BA1036</f>
        <v>0</v>
      </c>
      <c r="BH1025" s="23">
        <f>[1]BD_2!CF1036</f>
        <v>0</v>
      </c>
      <c r="BI1025" s="23">
        <f>+COUNTIF(Tabla3[[#This Row],[VALOR REDUCIDO]:[TOTAL TIEMPO PRORROGADO EN DÍAS
]],"&lt;&gt;0")</f>
        <v>1</v>
      </c>
      <c r="BJ1025" s="23" t="str">
        <f>+[1]BD_2!CG1036</f>
        <v>2 NO</v>
      </c>
      <c r="BK1025" s="26" t="str">
        <f>[1]BD_2!CL1036</f>
        <v>2 NO</v>
      </c>
      <c r="BL1025" s="23" t="s">
        <v>113</v>
      </c>
      <c r="BM1025">
        <f t="shared" si="79"/>
        <v>194</v>
      </c>
      <c r="BN1025" s="36">
        <f t="shared" si="80"/>
        <v>45392</v>
      </c>
      <c r="BO1025" s="36">
        <f t="shared" si="81"/>
        <v>45586</v>
      </c>
      <c r="BP1025" s="37" t="e">
        <f>IF(((#REF!-$BN1025)/($BO1025-$BN1025))&gt;=100%,100%,((#REF!-$BN1025)/($BO1025-$BN1025)))</f>
        <v>#REF!</v>
      </c>
      <c r="BQ1025" s="29">
        <f t="shared" si="82"/>
        <v>47850000</v>
      </c>
      <c r="BR1025" s="23" t="e">
        <f>+IF(BK1025="1 SI","FINALIZADO",IF($BO1025&lt;=#REF!,"FINALIZADO","EJECUCIÓN"))</f>
        <v>#REF!</v>
      </c>
      <c r="BS1025" s="23">
        <v>35200000</v>
      </c>
      <c r="BT1025" s="23">
        <f>+Tabla3[[#This Row],[VALOR TOTAL DE CONTRATO (ANTES DE LIQUIDACIÓN - LIBERACIÓN DE SALDOS)]]-Tabla3[[#This Row],[RECURSO TOTALES DESEMBOLSADOS]]</f>
        <v>12650000</v>
      </c>
      <c r="BU1025" s="66"/>
      <c r="BW1025" s="23" t="s">
        <v>98</v>
      </c>
      <c r="BX1025" s="23" t="str">
        <f t="shared" si="78"/>
        <v>abril</v>
      </c>
      <c r="BY1025" s="23" t="s">
        <v>113</v>
      </c>
      <c r="BZ1025" s="23" t="s">
        <v>113</v>
      </c>
      <c r="CA1025" s="23" t="s">
        <v>113</v>
      </c>
      <c r="CB1025" t="s">
        <v>117</v>
      </c>
      <c r="CC1025" t="s">
        <v>118</v>
      </c>
    </row>
    <row r="1026" spans="1:81" x14ac:dyDescent="0.25">
      <c r="A1026" s="23">
        <v>2024</v>
      </c>
      <c r="B1026" s="25" t="s">
        <v>7048</v>
      </c>
      <c r="C1026" s="23" t="s">
        <v>87</v>
      </c>
      <c r="D1026" t="s">
        <v>88</v>
      </c>
      <c r="E1026" t="s">
        <v>89</v>
      </c>
      <c r="F1026" t="s">
        <v>90</v>
      </c>
      <c r="G1026" t="s">
        <v>91</v>
      </c>
      <c r="H1026" s="23" t="s">
        <v>92</v>
      </c>
      <c r="I1026" s="23" t="s">
        <v>119</v>
      </c>
      <c r="J1026" t="s">
        <v>7049</v>
      </c>
      <c r="K1026" s="23" t="s">
        <v>95</v>
      </c>
      <c r="L1026" s="20" t="s">
        <v>121</v>
      </c>
      <c r="M1026" s="28" t="s">
        <v>7050</v>
      </c>
      <c r="N1026" s="23"/>
      <c r="O1026" s="23" t="s">
        <v>98</v>
      </c>
      <c r="P1026" s="20" t="s">
        <v>693</v>
      </c>
      <c r="Q1026" s="20" t="s">
        <v>693</v>
      </c>
      <c r="R1026" t="s">
        <v>2048</v>
      </c>
      <c r="S1026" t="s">
        <v>4945</v>
      </c>
      <c r="T1026" t="s">
        <v>7051</v>
      </c>
      <c r="U1026" s="29">
        <v>12650000</v>
      </c>
      <c r="V1026" s="29">
        <v>12650000</v>
      </c>
      <c r="W1026" s="60">
        <v>5500000</v>
      </c>
      <c r="X1026" s="60">
        <v>0</v>
      </c>
      <c r="Y1026" s="23" t="s">
        <v>104</v>
      </c>
      <c r="Z1026" t="s">
        <v>98</v>
      </c>
      <c r="AA1026" t="s">
        <v>105</v>
      </c>
      <c r="AB1026" s="30">
        <f>+Tabla3[[#This Row],[VALOR DEL CONTRATO
(EN NUMEROS)]]-Tabla3[[#This Row],[VALOR RECURSOS (MADS/FONAM)]]</f>
        <v>0</v>
      </c>
      <c r="AC1026" s="30"/>
      <c r="AD1026" s="30"/>
      <c r="AE1026" s="24">
        <v>3524</v>
      </c>
      <c r="AF1026" s="61">
        <v>45294</v>
      </c>
      <c r="AG1026">
        <v>599124</v>
      </c>
      <c r="AH1026" s="53">
        <v>45587</v>
      </c>
      <c r="AI1026" s="24" t="s">
        <v>106</v>
      </c>
      <c r="AJ1026" t="s">
        <v>697</v>
      </c>
      <c r="AK1026" s="33">
        <v>202300000000154</v>
      </c>
      <c r="AL1026" t="s">
        <v>98</v>
      </c>
      <c r="AM1026" s="53">
        <v>45587</v>
      </c>
      <c r="AN1026" s="23" t="s">
        <v>108</v>
      </c>
      <c r="AO1026" s="23" t="s">
        <v>108</v>
      </c>
      <c r="AP1026" t="s">
        <v>109</v>
      </c>
      <c r="AQ1026" t="s">
        <v>698</v>
      </c>
      <c r="AR1026" t="s">
        <v>699</v>
      </c>
      <c r="AS1026" t="s">
        <v>700</v>
      </c>
      <c r="AT1026" s="23">
        <v>80111600</v>
      </c>
      <c r="AU1026" t="s">
        <v>7046</v>
      </c>
      <c r="AV1026" s="23" t="s">
        <v>113</v>
      </c>
      <c r="AW1026" s="20" t="s">
        <v>114</v>
      </c>
      <c r="AX1026" s="53">
        <v>45587</v>
      </c>
      <c r="AY1026" s="23" t="s">
        <v>115</v>
      </c>
      <c r="AZ1026" s="53">
        <v>45587</v>
      </c>
      <c r="BA1026" s="26">
        <v>45587</v>
      </c>
      <c r="BB1026" s="62">
        <v>45656</v>
      </c>
      <c r="BC1026" s="35">
        <f>+Tabla3[[#This Row],[FECHA TERMINACION
(INICIAL)]]-Tabla3[[#This Row],[FECHA INICIO]]</f>
        <v>69</v>
      </c>
      <c r="BD1026" s="65">
        <f>+Tabla3[[#This Row],[PLAZO DE EJECUCIÓN EN DÍAS (INICIAL)]]/30</f>
        <v>2.2999999999999998</v>
      </c>
      <c r="BE1026" t="s">
        <v>7052</v>
      </c>
      <c r="BF1026" s="29">
        <f>+[1]BD_2!E1037</f>
        <v>0</v>
      </c>
      <c r="BG1026" s="29">
        <f>[1]BD_2!BA1037</f>
        <v>0</v>
      </c>
      <c r="BH1026" s="23">
        <f>[1]BD_2!CF1037</f>
        <v>0</v>
      </c>
      <c r="BI1026" s="23">
        <f>+COUNTIF(Tabla3[[#This Row],[VALOR REDUCIDO]:[TOTAL TIEMPO PRORROGADO EN DÍAS
]],"&lt;&gt;0")</f>
        <v>0</v>
      </c>
      <c r="BJ1026" s="23" t="str">
        <f>+[1]BD_2!CG1037</f>
        <v>2 NO</v>
      </c>
      <c r="BK1026" s="26" t="str">
        <f>[1]BD_2!CL1037</f>
        <v>2 NO</v>
      </c>
      <c r="BL1026" s="23" t="s">
        <v>98</v>
      </c>
      <c r="BM1026">
        <f>$BO1026-$BN1026</f>
        <v>69</v>
      </c>
      <c r="BN1026" s="36">
        <f>$BA1026</f>
        <v>45587</v>
      </c>
      <c r="BO1026" s="36">
        <f>$BB1026+$BH1026</f>
        <v>45656</v>
      </c>
      <c r="BP1026" s="37" t="e">
        <f>IF(((#REF!-$BN1026)/($BO1026-$BN1026))&gt;=100%,100%,((#REF!-$BN1026)/($BO1026-$BN1026)))</f>
        <v>#REF!</v>
      </c>
      <c r="BQ1026" s="60">
        <f t="shared" si="82"/>
        <v>12650000</v>
      </c>
      <c r="BR1026" s="23" t="e">
        <f>+IF(BK1026="1 SI","FINALIZADO",IF($BO1026&lt;=#REF!,"FINALIZADO","EJECUCIÓN"))</f>
        <v>#REF!</v>
      </c>
      <c r="BS1026" s="23">
        <v>12650000</v>
      </c>
      <c r="BT1026" s="23">
        <f>+Tabla3[[#This Row],[VALOR TOTAL DE CONTRATO (ANTES DE LIQUIDACIÓN - LIBERACIÓN DE SALDOS)]]-Tabla3[[#This Row],[RECURSO TOTALES DESEMBOLSADOS]]</f>
        <v>0</v>
      </c>
      <c r="BU1026" s="66"/>
      <c r="BW1026" s="43" t="s">
        <v>98</v>
      </c>
      <c r="BX1026" s="23" t="str">
        <f t="shared" si="78"/>
        <v>octubre</v>
      </c>
      <c r="BY1026" s="43" t="s">
        <v>113</v>
      </c>
      <c r="BZ1026" s="43" t="s">
        <v>113</v>
      </c>
      <c r="CA1026" s="43" t="s">
        <v>113</v>
      </c>
      <c r="CB1026" s="44" t="s">
        <v>117</v>
      </c>
      <c r="CC1026" t="s">
        <v>118</v>
      </c>
    </row>
    <row r="1027" spans="1:81" x14ac:dyDescent="0.25">
      <c r="A1027" s="23">
        <v>2024</v>
      </c>
      <c r="B1027" s="25">
        <v>984</v>
      </c>
      <c r="C1027" s="23" t="s">
        <v>87</v>
      </c>
      <c r="D1027" t="s">
        <v>88</v>
      </c>
      <c r="E1027" t="s">
        <v>89</v>
      </c>
      <c r="F1027" t="s">
        <v>90</v>
      </c>
      <c r="G1027" t="s">
        <v>91</v>
      </c>
      <c r="H1027" s="23" t="s">
        <v>92</v>
      </c>
      <c r="I1027" s="23" t="s">
        <v>119</v>
      </c>
      <c r="J1027" t="s">
        <v>7053</v>
      </c>
      <c r="K1027" s="23" t="s">
        <v>95</v>
      </c>
      <c r="L1027" s="20" t="s">
        <v>929</v>
      </c>
      <c r="M1027" s="28" t="s">
        <v>7054</v>
      </c>
      <c r="N1027" s="23"/>
      <c r="O1027" s="23" t="s">
        <v>98</v>
      </c>
      <c r="P1027" s="20" t="s">
        <v>538</v>
      </c>
      <c r="Q1027" s="20" t="s">
        <v>538</v>
      </c>
      <c r="R1027" t="s">
        <v>7055</v>
      </c>
      <c r="S1027" t="s">
        <v>7056</v>
      </c>
      <c r="T1027" t="s">
        <v>7057</v>
      </c>
      <c r="U1027" s="29">
        <v>57400000</v>
      </c>
      <c r="V1027" s="29">
        <v>57400000</v>
      </c>
      <c r="W1027" s="60">
        <v>8200000</v>
      </c>
      <c r="X1027" s="60">
        <v>0</v>
      </c>
      <c r="Y1027" s="23" t="s">
        <v>104</v>
      </c>
      <c r="Z1027" t="s">
        <v>98</v>
      </c>
      <c r="AA1027" t="s">
        <v>105</v>
      </c>
      <c r="AB1027" s="30">
        <f>+Tabla3[[#This Row],[VALOR DEL CONTRATO
(EN NUMEROS)]]-Tabla3[[#This Row],[VALOR RECURSOS (MADS/FONAM)]]</f>
        <v>0</v>
      </c>
      <c r="AC1027" s="30"/>
      <c r="AD1027" s="30"/>
      <c r="AE1027" s="24">
        <v>5224</v>
      </c>
      <c r="AF1027" s="61">
        <v>45295</v>
      </c>
      <c r="AG1027">
        <v>212824</v>
      </c>
      <c r="AH1027" s="53">
        <v>45394</v>
      </c>
      <c r="AI1027" s="24" t="s">
        <v>106</v>
      </c>
      <c r="AJ1027" t="s">
        <v>543</v>
      </c>
      <c r="AK1027" s="33"/>
      <c r="AL1027" t="s">
        <v>98</v>
      </c>
      <c r="AM1027" s="53">
        <v>45392</v>
      </c>
      <c r="AN1027" s="23" t="s">
        <v>108</v>
      </c>
      <c r="AO1027" s="23" t="s">
        <v>108</v>
      </c>
      <c r="AP1027" t="s">
        <v>109</v>
      </c>
      <c r="AQ1027" t="s">
        <v>1395</v>
      </c>
      <c r="AR1027" t="s">
        <v>1396</v>
      </c>
      <c r="AS1027" t="s">
        <v>546</v>
      </c>
      <c r="AT1027" s="23">
        <v>80111600</v>
      </c>
      <c r="AU1027" t="s">
        <v>7058</v>
      </c>
      <c r="AV1027" s="23" t="s">
        <v>113</v>
      </c>
      <c r="AW1027" s="20" t="s">
        <v>114</v>
      </c>
      <c r="AX1027" s="53">
        <v>45393</v>
      </c>
      <c r="AY1027" s="23" t="s">
        <v>115</v>
      </c>
      <c r="AZ1027" s="53">
        <v>45393</v>
      </c>
      <c r="BA1027" s="26">
        <v>45394</v>
      </c>
      <c r="BB1027" s="62">
        <v>45607</v>
      </c>
      <c r="BC1027" s="35">
        <f>+Tabla3[[#This Row],[FECHA TERMINACION
(INICIAL)]]-Tabla3[[#This Row],[FECHA INICIO]]</f>
        <v>213</v>
      </c>
      <c r="BD1027" s="65">
        <f>+Tabla3[[#This Row],[PLAZO DE EJECUCIÓN EN DÍAS (INICIAL)]]/30</f>
        <v>7.1</v>
      </c>
      <c r="BE1027" t="s">
        <v>7020</v>
      </c>
      <c r="BF1027" s="29">
        <f>+[1]BD_2!E1038</f>
        <v>0</v>
      </c>
      <c r="BG1027" s="29">
        <f>[1]BD_2!BA1038</f>
        <v>10660000</v>
      </c>
      <c r="BH1027" s="23">
        <f>[1]BD_2!CF1038</f>
        <v>39</v>
      </c>
      <c r="BI1027" s="23">
        <f>+COUNTIF(Tabla3[[#This Row],[VALOR REDUCIDO]:[TOTAL TIEMPO PRORROGADO EN DÍAS
]],"&lt;&gt;0")</f>
        <v>2</v>
      </c>
      <c r="BJ1027" s="23" t="str">
        <f>+[1]BD_2!CG1038</f>
        <v>2 NO</v>
      </c>
      <c r="BK1027" s="26" t="str">
        <f>[1]BD_2!CL1038</f>
        <v>2 NO</v>
      </c>
      <c r="BL1027" s="23" t="s">
        <v>98</v>
      </c>
      <c r="BM1027">
        <f t="shared" si="79"/>
        <v>252</v>
      </c>
      <c r="BN1027" s="36">
        <f t="shared" si="80"/>
        <v>45394</v>
      </c>
      <c r="BO1027" s="36">
        <f t="shared" si="81"/>
        <v>45646</v>
      </c>
      <c r="BP1027" s="37" t="e">
        <f>IF(((#REF!-$BN1027)/($BO1027-$BN1027))&gt;=100%,100%,((#REF!-$BN1027)/($BO1027-$BN1027)))</f>
        <v>#REF!</v>
      </c>
      <c r="BQ1027" s="29">
        <f t="shared" si="82"/>
        <v>68060000</v>
      </c>
      <c r="BR1027" s="23" t="e">
        <f>+IF(BK1027="1 SI","FINALIZADO",IF($BO1027&lt;=#REF!,"FINALIZADO","EJECUCIÓN"))</f>
        <v>#REF!</v>
      </c>
      <c r="BS1027" s="23">
        <v>68060000</v>
      </c>
      <c r="BT1027" s="23">
        <f>+Tabla3[[#This Row],[VALOR TOTAL DE CONTRATO (ANTES DE LIQUIDACIÓN - LIBERACIÓN DE SALDOS)]]-Tabla3[[#This Row],[RECURSO TOTALES DESEMBOLSADOS]]</f>
        <v>0</v>
      </c>
      <c r="BU1027" s="66"/>
      <c r="BW1027" s="23" t="s">
        <v>98</v>
      </c>
      <c r="BX1027" s="23" t="str">
        <f t="shared" si="78"/>
        <v>abril</v>
      </c>
      <c r="BY1027" s="23" t="s">
        <v>113</v>
      </c>
      <c r="BZ1027" s="23" t="s">
        <v>113</v>
      </c>
      <c r="CA1027" s="23" t="s">
        <v>113</v>
      </c>
      <c r="CB1027" t="s">
        <v>117</v>
      </c>
      <c r="CC1027" t="s">
        <v>118</v>
      </c>
    </row>
    <row r="1028" spans="1:81" x14ac:dyDescent="0.25">
      <c r="A1028" s="23">
        <v>2024</v>
      </c>
      <c r="B1028" s="25">
        <v>985</v>
      </c>
      <c r="C1028" s="23" t="s">
        <v>87</v>
      </c>
      <c r="D1028" t="s">
        <v>88</v>
      </c>
      <c r="E1028" t="s">
        <v>89</v>
      </c>
      <c r="F1028" t="s">
        <v>90</v>
      </c>
      <c r="G1028" t="s">
        <v>91</v>
      </c>
      <c r="H1028" s="23" t="s">
        <v>92</v>
      </c>
      <c r="I1028" s="23" t="s">
        <v>119</v>
      </c>
      <c r="J1028" t="s">
        <v>3241</v>
      </c>
      <c r="K1028" s="23" t="s">
        <v>95</v>
      </c>
      <c r="L1028" s="20" t="s">
        <v>451</v>
      </c>
      <c r="M1028" s="28" t="s">
        <v>7059</v>
      </c>
      <c r="N1028" s="23"/>
      <c r="O1028" s="23" t="s">
        <v>98</v>
      </c>
      <c r="P1028" s="20" t="s">
        <v>3243</v>
      </c>
      <c r="Q1028" s="20" t="s">
        <v>100</v>
      </c>
      <c r="R1028" t="s">
        <v>7060</v>
      </c>
      <c r="S1028" t="s">
        <v>7061</v>
      </c>
      <c r="T1028" t="s">
        <v>7062</v>
      </c>
      <c r="U1028" s="29">
        <v>53940000</v>
      </c>
      <c r="V1028" s="29">
        <v>53940000</v>
      </c>
      <c r="W1028" s="60">
        <v>5800000</v>
      </c>
      <c r="X1028" s="60">
        <v>0</v>
      </c>
      <c r="Y1028" s="23" t="s">
        <v>104</v>
      </c>
      <c r="Z1028" t="s">
        <v>98</v>
      </c>
      <c r="AA1028" t="s">
        <v>105</v>
      </c>
      <c r="AB1028" s="30">
        <f>+Tabla3[[#This Row],[VALOR DEL CONTRATO
(EN NUMEROS)]]-Tabla3[[#This Row],[VALOR RECURSOS (MADS/FONAM)]]</f>
        <v>0</v>
      </c>
      <c r="AC1028" s="30"/>
      <c r="AD1028" s="30"/>
      <c r="AE1028" s="24">
        <v>4124</v>
      </c>
      <c r="AF1028" s="61">
        <v>45294</v>
      </c>
      <c r="AG1028">
        <v>182724</v>
      </c>
      <c r="AH1028" s="53">
        <v>45373</v>
      </c>
      <c r="AI1028" s="24" t="s">
        <v>106</v>
      </c>
      <c r="AJ1028" t="s">
        <v>107</v>
      </c>
      <c r="AK1028" s="33"/>
      <c r="AL1028" t="s">
        <v>98</v>
      </c>
      <c r="AM1028" s="53">
        <v>45373</v>
      </c>
      <c r="AN1028" s="23" t="s">
        <v>108</v>
      </c>
      <c r="AO1028" s="23" t="s">
        <v>108</v>
      </c>
      <c r="AP1028" t="s">
        <v>109</v>
      </c>
      <c r="AQ1028" t="s">
        <v>3451</v>
      </c>
      <c r="AR1028" t="s">
        <v>7063</v>
      </c>
      <c r="AS1028" t="s">
        <v>100</v>
      </c>
      <c r="AT1028" s="23">
        <v>80111600</v>
      </c>
      <c r="AU1028" t="s">
        <v>7064</v>
      </c>
      <c r="AV1028" s="23" t="s">
        <v>98</v>
      </c>
      <c r="AW1028" s="20" t="s">
        <v>476</v>
      </c>
      <c r="AX1028" s="53" t="s">
        <v>105</v>
      </c>
      <c r="AY1028" s="23" t="s">
        <v>477</v>
      </c>
      <c r="AZ1028" s="53">
        <v>45373</v>
      </c>
      <c r="BA1028" s="26">
        <v>45373</v>
      </c>
      <c r="BB1028" s="62">
        <v>45656</v>
      </c>
      <c r="BC1028" s="35">
        <f>+Tabla3[[#This Row],[FECHA TERMINACION
(INICIAL)]]-Tabla3[[#This Row],[FECHA INICIO]]</f>
        <v>283</v>
      </c>
      <c r="BD1028" s="65">
        <f>+Tabla3[[#This Row],[PLAZO DE EJECUCIÓN EN DÍAS (INICIAL)]]/30</f>
        <v>9.4333333333333336</v>
      </c>
      <c r="BE1028" t="s">
        <v>7065</v>
      </c>
      <c r="BF1028" s="29">
        <f>+[1]BD_2!E1039</f>
        <v>0</v>
      </c>
      <c r="BG1028" s="29">
        <f>[1]BD_2!BA1039</f>
        <v>0</v>
      </c>
      <c r="BH1028" s="23">
        <f>[1]BD_2!CF1039</f>
        <v>0</v>
      </c>
      <c r="BI1028" s="23">
        <f>+COUNTIF(Tabla3[[#This Row],[VALOR REDUCIDO]:[TOTAL TIEMPO PRORROGADO EN DÍAS
]],"&lt;&gt;0")</f>
        <v>0</v>
      </c>
      <c r="BJ1028" s="23" t="str">
        <f>+[1]BD_2!CG1039</f>
        <v>2 NO</v>
      </c>
      <c r="BK1028" s="26" t="str">
        <f>[1]BD_2!CL1039</f>
        <v>2 NO</v>
      </c>
      <c r="BL1028" s="23" t="s">
        <v>98</v>
      </c>
      <c r="BM1028">
        <f t="shared" si="79"/>
        <v>283</v>
      </c>
      <c r="BN1028" s="36">
        <f t="shared" si="80"/>
        <v>45373</v>
      </c>
      <c r="BO1028" s="36">
        <f t="shared" si="81"/>
        <v>45656</v>
      </c>
      <c r="BP1028" s="37" t="e">
        <f>IF(((#REF!-$BN1028)/($BO1028-$BN1028))&gt;=100%,100%,((#REF!-$BN1028)/($BO1028-$BN1028)))</f>
        <v>#REF!</v>
      </c>
      <c r="BQ1028" s="29">
        <f t="shared" si="82"/>
        <v>53940000</v>
      </c>
      <c r="BR1028" s="23" t="e">
        <f>+IF(BK1028="1 SI","FINALIZADO",IF($BO1028&lt;=#REF!,"FINALIZADO","EJECUCIÓN"))</f>
        <v>#REF!</v>
      </c>
      <c r="BS1028" s="23">
        <v>53940000</v>
      </c>
      <c r="BT1028" s="23">
        <f>+Tabla3[[#This Row],[VALOR TOTAL DE CONTRATO (ANTES DE LIQUIDACIÓN - LIBERACIÓN DE SALDOS)]]-Tabla3[[#This Row],[RECURSO TOTALES DESEMBOLSADOS]]</f>
        <v>0</v>
      </c>
      <c r="BU1028" s="66"/>
      <c r="BW1028" s="23" t="s">
        <v>98</v>
      </c>
      <c r="BX1028" s="23" t="str">
        <f t="shared" ref="BX1028:BX1091" si="83">TEXT(AM1028,"MMMM")</f>
        <v>marzo</v>
      </c>
      <c r="BY1028" s="23" t="s">
        <v>113</v>
      </c>
      <c r="BZ1028" s="23" t="s">
        <v>113</v>
      </c>
      <c r="CA1028" s="23" t="s">
        <v>113</v>
      </c>
      <c r="CB1028" t="s">
        <v>117</v>
      </c>
      <c r="CC1028" t="s">
        <v>118</v>
      </c>
    </row>
    <row r="1029" spans="1:81" x14ac:dyDescent="0.25">
      <c r="A1029" s="23">
        <v>2024</v>
      </c>
      <c r="B1029" s="25">
        <v>986</v>
      </c>
      <c r="C1029" s="23" t="s">
        <v>87</v>
      </c>
      <c r="D1029" t="s">
        <v>88</v>
      </c>
      <c r="E1029" t="s">
        <v>89</v>
      </c>
      <c r="F1029" t="s">
        <v>90</v>
      </c>
      <c r="G1029" t="s">
        <v>91</v>
      </c>
      <c r="H1029" s="23" t="s">
        <v>92</v>
      </c>
      <c r="I1029" s="23" t="s">
        <v>119</v>
      </c>
      <c r="J1029" t="s">
        <v>7066</v>
      </c>
      <c r="K1029" s="23" t="s">
        <v>95</v>
      </c>
      <c r="L1029" s="20" t="s">
        <v>3978</v>
      </c>
      <c r="M1029" s="28" t="s">
        <v>7067</v>
      </c>
      <c r="N1029" s="23"/>
      <c r="O1029" s="23" t="s">
        <v>98</v>
      </c>
      <c r="P1029" t="s">
        <v>1514</v>
      </c>
      <c r="Q1029" s="20" t="s">
        <v>1514</v>
      </c>
      <c r="R1029" t="s">
        <v>7068</v>
      </c>
      <c r="S1029" t="s">
        <v>7069</v>
      </c>
      <c r="T1029" t="s">
        <v>7070</v>
      </c>
      <c r="U1029" s="29">
        <v>66780000</v>
      </c>
      <c r="V1029" s="29">
        <v>66780000</v>
      </c>
      <c r="W1029" s="60">
        <v>7420000</v>
      </c>
      <c r="X1029" s="60">
        <v>0</v>
      </c>
      <c r="Y1029" s="23" t="s">
        <v>104</v>
      </c>
      <c r="Z1029" t="s">
        <v>98</v>
      </c>
      <c r="AA1029" t="s">
        <v>105</v>
      </c>
      <c r="AB1029" s="30">
        <f>+Tabla3[[#This Row],[VALOR DEL CONTRATO
(EN NUMEROS)]]-Tabla3[[#This Row],[VALOR RECURSOS (MADS/FONAM)]]</f>
        <v>0</v>
      </c>
      <c r="AC1029" s="30"/>
      <c r="AD1029" s="30"/>
      <c r="AE1029" s="24">
        <v>9024</v>
      </c>
      <c r="AF1029" s="61">
        <v>45300</v>
      </c>
      <c r="AG1029">
        <v>198924</v>
      </c>
      <c r="AH1029" s="53">
        <v>45387</v>
      </c>
      <c r="AI1029" s="24" t="s">
        <v>106</v>
      </c>
      <c r="AJ1029" t="s">
        <v>1974</v>
      </c>
      <c r="AK1029" s="33"/>
      <c r="AL1029" t="s">
        <v>98</v>
      </c>
      <c r="AM1029" s="53">
        <v>45383</v>
      </c>
      <c r="AN1029" s="23" t="s">
        <v>108</v>
      </c>
      <c r="AO1029" s="23" t="s">
        <v>108</v>
      </c>
      <c r="AP1029" t="s">
        <v>109</v>
      </c>
      <c r="AQ1029" t="s">
        <v>2333</v>
      </c>
      <c r="AR1029" t="s">
        <v>2334</v>
      </c>
      <c r="AS1029" t="s">
        <v>1514</v>
      </c>
      <c r="AT1029" s="23">
        <v>80111600</v>
      </c>
      <c r="AU1029" t="s">
        <v>7071</v>
      </c>
      <c r="AV1029" s="23" t="s">
        <v>113</v>
      </c>
      <c r="AW1029" s="20" t="s">
        <v>114</v>
      </c>
      <c r="AX1029" s="53">
        <v>45385</v>
      </c>
      <c r="AY1029" s="23" t="s">
        <v>115</v>
      </c>
      <c r="AZ1029" s="53">
        <v>45385</v>
      </c>
      <c r="BA1029" s="26">
        <v>45387</v>
      </c>
      <c r="BB1029" s="62">
        <v>45657</v>
      </c>
      <c r="BC1029" s="35">
        <f>+Tabla3[[#This Row],[FECHA TERMINACION
(INICIAL)]]-Tabla3[[#This Row],[FECHA INICIO]]</f>
        <v>270</v>
      </c>
      <c r="BD1029" s="65">
        <f>+Tabla3[[#This Row],[PLAZO DE EJECUCIÓN EN DÍAS (INICIAL)]]/30</f>
        <v>9</v>
      </c>
      <c r="BE1029" t="s">
        <v>7072</v>
      </c>
      <c r="BF1029" s="29">
        <f>+[1]BD_2!E1040</f>
        <v>989333</v>
      </c>
      <c r="BG1029" s="29">
        <f>[1]BD_2!BA1040</f>
        <v>0</v>
      </c>
      <c r="BH1029" s="23">
        <f>[1]BD_2!CF1040</f>
        <v>0</v>
      </c>
      <c r="BI1029" s="23">
        <f>+COUNTIF(Tabla3[[#This Row],[VALOR REDUCIDO]:[TOTAL TIEMPO PRORROGADO EN DÍAS
]],"&lt;&gt;0")</f>
        <v>1</v>
      </c>
      <c r="BJ1029" s="23" t="str">
        <f>+[1]BD_2!CG1040</f>
        <v>2 NO</v>
      </c>
      <c r="BK1029" s="26" t="str">
        <f>[1]BD_2!CL1040</f>
        <v>2 NO</v>
      </c>
      <c r="BL1029" s="23" t="s">
        <v>98</v>
      </c>
      <c r="BM1029">
        <f t="shared" si="79"/>
        <v>270</v>
      </c>
      <c r="BN1029" s="36">
        <f t="shared" si="80"/>
        <v>45387</v>
      </c>
      <c r="BO1029" s="36">
        <f t="shared" si="81"/>
        <v>45657</v>
      </c>
      <c r="BP1029" s="37" t="e">
        <f>IF(((#REF!-$BN1029)/($BO1029-$BN1029))&gt;=100%,100%,((#REF!-$BN1029)/($BO1029-$BN1029)))</f>
        <v>#REF!</v>
      </c>
      <c r="BQ1029" s="29">
        <f t="shared" si="82"/>
        <v>65790667</v>
      </c>
      <c r="BR1029" s="23" t="e">
        <f>+IF(BK1029="1 SI","FINALIZADO",IF($BO1029&lt;=#REF!,"FINALIZADO","EJECUCIÓN"))</f>
        <v>#REF!</v>
      </c>
      <c r="BS1029" s="23">
        <v>65790667</v>
      </c>
      <c r="BT1029" s="23">
        <f>+Tabla3[[#This Row],[VALOR TOTAL DE CONTRATO (ANTES DE LIQUIDACIÓN - LIBERACIÓN DE SALDOS)]]-Tabla3[[#This Row],[RECURSO TOTALES DESEMBOLSADOS]]</f>
        <v>0</v>
      </c>
      <c r="BU1029" s="66"/>
      <c r="BW1029" s="23" t="s">
        <v>98</v>
      </c>
      <c r="BX1029" s="23" t="str">
        <f t="shared" si="83"/>
        <v>abril</v>
      </c>
      <c r="BY1029" s="23" t="s">
        <v>113</v>
      </c>
      <c r="BZ1029" s="23" t="s">
        <v>113</v>
      </c>
      <c r="CA1029" s="23" t="s">
        <v>113</v>
      </c>
      <c r="CB1029" t="s">
        <v>117</v>
      </c>
      <c r="CC1029" t="s">
        <v>118</v>
      </c>
    </row>
    <row r="1030" spans="1:81" x14ac:dyDescent="0.25">
      <c r="A1030" s="23">
        <v>2024</v>
      </c>
      <c r="B1030" s="25">
        <v>987</v>
      </c>
      <c r="C1030" s="23" t="s">
        <v>87</v>
      </c>
      <c r="D1030" t="s">
        <v>88</v>
      </c>
      <c r="E1030" t="s">
        <v>89</v>
      </c>
      <c r="F1030" t="s">
        <v>90</v>
      </c>
      <c r="G1030" t="s">
        <v>91</v>
      </c>
      <c r="H1030" s="23" t="s">
        <v>92</v>
      </c>
      <c r="I1030" s="23" t="s">
        <v>119</v>
      </c>
      <c r="J1030" t="s">
        <v>7073</v>
      </c>
      <c r="K1030" s="23" t="s">
        <v>95</v>
      </c>
      <c r="L1030" s="20" t="s">
        <v>7074</v>
      </c>
      <c r="M1030" s="28" t="s">
        <v>7075</v>
      </c>
      <c r="N1030" s="23"/>
      <c r="O1030" s="23" t="s">
        <v>98</v>
      </c>
      <c r="P1030" s="20" t="s">
        <v>1931</v>
      </c>
      <c r="Q1030" s="20" t="s">
        <v>1931</v>
      </c>
      <c r="R1030" t="s">
        <v>7076</v>
      </c>
      <c r="S1030" t="s">
        <v>7077</v>
      </c>
      <c r="T1030" t="s">
        <v>7078</v>
      </c>
      <c r="U1030" s="29">
        <v>53125000</v>
      </c>
      <c r="V1030" s="29">
        <v>53125000</v>
      </c>
      <c r="W1030" s="60">
        <v>6250000</v>
      </c>
      <c r="X1030" s="60">
        <v>0</v>
      </c>
      <c r="Y1030" s="23" t="s">
        <v>104</v>
      </c>
      <c r="Z1030" t="s">
        <v>98</v>
      </c>
      <c r="AA1030" t="s">
        <v>105</v>
      </c>
      <c r="AB1030" s="30">
        <f>+Tabla3[[#This Row],[VALOR DEL CONTRATO
(EN NUMEROS)]]-Tabla3[[#This Row],[VALOR RECURSOS (MADS/FONAM)]]</f>
        <v>0</v>
      </c>
      <c r="AC1030" s="30"/>
      <c r="AD1030" s="30"/>
      <c r="AE1030" s="24">
        <v>9524</v>
      </c>
      <c r="AF1030" s="61">
        <v>45306</v>
      </c>
      <c r="AG1030">
        <v>220424</v>
      </c>
      <c r="AH1030" s="53">
        <v>45398</v>
      </c>
      <c r="AI1030" s="24" t="s">
        <v>106</v>
      </c>
      <c r="AJ1030" t="s">
        <v>4940</v>
      </c>
      <c r="AK1030" s="33"/>
      <c r="AL1030" t="s">
        <v>98</v>
      </c>
      <c r="AM1030" s="53">
        <v>45397</v>
      </c>
      <c r="AN1030" s="23" t="s">
        <v>108</v>
      </c>
      <c r="AO1030" s="23" t="s">
        <v>108</v>
      </c>
      <c r="AP1030" t="s">
        <v>109</v>
      </c>
      <c r="AQ1030" t="s">
        <v>1580</v>
      </c>
      <c r="AR1030" t="s">
        <v>1581</v>
      </c>
      <c r="AS1030" t="s">
        <v>1581</v>
      </c>
      <c r="AT1030" s="23">
        <v>80111600</v>
      </c>
      <c r="AU1030" t="s">
        <v>7079</v>
      </c>
      <c r="AV1030" s="23" t="s">
        <v>113</v>
      </c>
      <c r="AW1030" s="20" t="s">
        <v>114</v>
      </c>
      <c r="AX1030" s="53">
        <v>45397</v>
      </c>
      <c r="AY1030" s="23" t="s">
        <v>115</v>
      </c>
      <c r="AZ1030" s="53">
        <v>45397</v>
      </c>
      <c r="BA1030" s="26">
        <v>45398</v>
      </c>
      <c r="BB1030" s="62">
        <v>45656</v>
      </c>
      <c r="BC1030" s="35">
        <f>+Tabla3[[#This Row],[FECHA TERMINACION
(INICIAL)]]-Tabla3[[#This Row],[FECHA INICIO]]</f>
        <v>258</v>
      </c>
      <c r="BD1030" s="65">
        <f>+Tabla3[[#This Row],[PLAZO DE EJECUCIÓN EN DÍAS (INICIAL)]]/30</f>
        <v>8.6</v>
      </c>
      <c r="BE1030" t="s">
        <v>7080</v>
      </c>
      <c r="BF1030" s="29">
        <f>+[1]BD_2!E1041</f>
        <v>0</v>
      </c>
      <c r="BG1030" s="29">
        <f>[1]BD_2!BA1041</f>
        <v>0</v>
      </c>
      <c r="BH1030" s="23">
        <f>[1]BD_2!CF1041</f>
        <v>0</v>
      </c>
      <c r="BI1030" s="23">
        <f>+COUNTIF(Tabla3[[#This Row],[VALOR REDUCIDO]:[TOTAL TIEMPO PRORROGADO EN DÍAS
]],"&lt;&gt;0")</f>
        <v>0</v>
      </c>
      <c r="BJ1030" s="23" t="str">
        <f>+[1]BD_2!CG1041</f>
        <v>2 NO</v>
      </c>
      <c r="BK1030" s="26" t="str">
        <f>[1]BD_2!CL1041</f>
        <v>1 SI</v>
      </c>
      <c r="BL1030" s="23" t="s">
        <v>98</v>
      </c>
      <c r="BM1030">
        <f t="shared" si="79"/>
        <v>258</v>
      </c>
      <c r="BN1030" s="36">
        <f t="shared" si="80"/>
        <v>45398</v>
      </c>
      <c r="BO1030" s="36">
        <f t="shared" si="81"/>
        <v>45656</v>
      </c>
      <c r="BP1030" s="37" t="e">
        <f>IF(((#REF!-$BN1030)/($BO1030-$BN1030))&gt;=100%,100%,((#REF!-$BN1030)/($BO1030-$BN1030)))</f>
        <v>#REF!</v>
      </c>
      <c r="BQ1030" s="29">
        <f t="shared" si="82"/>
        <v>53125000</v>
      </c>
      <c r="BR1030" s="23" t="str">
        <f>+IF(BK1030="1 SI","FINALIZADO",IF($BO1030&lt;=#REF!,"FINALIZADO","EJECUCIÓN"))</f>
        <v>FINALIZADO</v>
      </c>
      <c r="BS1030" s="23">
        <v>8750000</v>
      </c>
      <c r="BT1030" s="23">
        <f>+Tabla3[[#This Row],[VALOR TOTAL DE CONTRATO (ANTES DE LIQUIDACIÓN - LIBERACIÓN DE SALDOS)]]-Tabla3[[#This Row],[RECURSO TOTALES DESEMBOLSADOS]]</f>
        <v>44375000</v>
      </c>
      <c r="BU1030" s="66"/>
      <c r="BW1030" s="23" t="s">
        <v>98</v>
      </c>
      <c r="BX1030" s="23" t="str">
        <f t="shared" si="83"/>
        <v>abril</v>
      </c>
      <c r="BY1030" s="23" t="s">
        <v>113</v>
      </c>
      <c r="BZ1030" s="23" t="s">
        <v>113</v>
      </c>
      <c r="CA1030" s="23" t="s">
        <v>113</v>
      </c>
      <c r="CB1030" t="s">
        <v>117</v>
      </c>
      <c r="CC1030" t="s">
        <v>118</v>
      </c>
    </row>
    <row r="1031" spans="1:81" x14ac:dyDescent="0.25">
      <c r="A1031" s="23">
        <v>2024</v>
      </c>
      <c r="B1031" s="25">
        <v>988</v>
      </c>
      <c r="C1031" s="23" t="s">
        <v>87</v>
      </c>
      <c r="D1031" t="s">
        <v>88</v>
      </c>
      <c r="E1031" t="s">
        <v>89</v>
      </c>
      <c r="F1031" t="s">
        <v>90</v>
      </c>
      <c r="G1031" t="s">
        <v>91</v>
      </c>
      <c r="H1031" s="23" t="s">
        <v>92</v>
      </c>
      <c r="I1031" s="23" t="s">
        <v>119</v>
      </c>
      <c r="J1031" t="s">
        <v>7081</v>
      </c>
      <c r="K1031" s="23" t="s">
        <v>95</v>
      </c>
      <c r="L1031" s="20" t="s">
        <v>2522</v>
      </c>
      <c r="M1031" s="28" t="s">
        <v>7082</v>
      </c>
      <c r="N1031" s="23"/>
      <c r="O1031" s="23" t="s">
        <v>98</v>
      </c>
      <c r="P1031" s="20" t="s">
        <v>538</v>
      </c>
      <c r="Q1031" s="20" t="s">
        <v>538</v>
      </c>
      <c r="R1031" t="s">
        <v>7083</v>
      </c>
      <c r="S1031" t="s">
        <v>7084</v>
      </c>
      <c r="T1031" t="s">
        <v>7085</v>
      </c>
      <c r="U1031" s="29">
        <v>56000000</v>
      </c>
      <c r="V1031" s="29">
        <v>56000000</v>
      </c>
      <c r="W1031" s="60">
        <v>8000000</v>
      </c>
      <c r="X1031" s="60">
        <v>0</v>
      </c>
      <c r="Y1031" s="23" t="s">
        <v>104</v>
      </c>
      <c r="Z1031" t="s">
        <v>98</v>
      </c>
      <c r="AA1031" t="s">
        <v>105</v>
      </c>
      <c r="AB1031" s="30">
        <f>+Tabla3[[#This Row],[VALOR DEL CONTRATO
(EN NUMEROS)]]-Tabla3[[#This Row],[VALOR RECURSOS (MADS/FONAM)]]</f>
        <v>0</v>
      </c>
      <c r="AC1031" s="30"/>
      <c r="AD1031" s="30"/>
      <c r="AE1031" s="24">
        <v>5224</v>
      </c>
      <c r="AF1031" s="61">
        <v>45295</v>
      </c>
      <c r="AG1031">
        <v>238324</v>
      </c>
      <c r="AH1031" s="53">
        <v>45405</v>
      </c>
      <c r="AI1031" s="24" t="s">
        <v>106</v>
      </c>
      <c r="AJ1031" t="s">
        <v>543</v>
      </c>
      <c r="AK1031" s="33"/>
      <c r="AL1031" t="s">
        <v>98</v>
      </c>
      <c r="AM1031" s="53">
        <v>45401</v>
      </c>
      <c r="AN1031" s="23" t="s">
        <v>108</v>
      </c>
      <c r="AO1031" s="23" t="s">
        <v>108</v>
      </c>
      <c r="AP1031" t="s">
        <v>109</v>
      </c>
      <c r="AQ1031" t="s">
        <v>5745</v>
      </c>
      <c r="AR1031" t="s">
        <v>5746</v>
      </c>
      <c r="AS1031" t="s">
        <v>5664</v>
      </c>
      <c r="AT1031" s="23">
        <v>80111600</v>
      </c>
      <c r="AU1031" t="s">
        <v>7086</v>
      </c>
      <c r="AV1031" s="23" t="s">
        <v>113</v>
      </c>
      <c r="AW1031" s="20" t="s">
        <v>114</v>
      </c>
      <c r="AX1031" s="53">
        <v>45401</v>
      </c>
      <c r="AY1031" s="23" t="s">
        <v>115</v>
      </c>
      <c r="AZ1031" s="53">
        <v>45401</v>
      </c>
      <c r="BA1031" s="26">
        <v>45405</v>
      </c>
      <c r="BB1031" s="62">
        <v>45618</v>
      </c>
      <c r="BC1031" s="35">
        <f>+Tabla3[[#This Row],[FECHA TERMINACION
(INICIAL)]]-Tabla3[[#This Row],[FECHA INICIO]]</f>
        <v>213</v>
      </c>
      <c r="BD1031" s="65">
        <f>+Tabla3[[#This Row],[PLAZO DE EJECUCIÓN EN DÍAS (INICIAL)]]/30</f>
        <v>7.1</v>
      </c>
      <c r="BE1031" t="s">
        <v>7020</v>
      </c>
      <c r="BF1031" s="29">
        <f>+[1]BD_2!E1042</f>
        <v>0</v>
      </c>
      <c r="BG1031" s="29">
        <f>[1]BD_2!BA1042</f>
        <v>0</v>
      </c>
      <c r="BH1031" s="23">
        <f>[1]BD_2!CF1042</f>
        <v>0</v>
      </c>
      <c r="BI1031" s="23">
        <f>+COUNTIF(Tabla3[[#This Row],[VALOR REDUCIDO]:[TOTAL TIEMPO PRORROGADO EN DÍAS
]],"&lt;&gt;0")</f>
        <v>0</v>
      </c>
      <c r="BJ1031" s="23" t="str">
        <f>+[1]BD_2!CG1042</f>
        <v>2 NO</v>
      </c>
      <c r="BK1031" s="26" t="str">
        <f>[1]BD_2!CL1042</f>
        <v>2 NO</v>
      </c>
      <c r="BL1031" s="23" t="s">
        <v>98</v>
      </c>
      <c r="BM1031">
        <f t="shared" si="79"/>
        <v>213</v>
      </c>
      <c r="BN1031" s="36">
        <f t="shared" si="80"/>
        <v>45405</v>
      </c>
      <c r="BO1031" s="36">
        <f t="shared" si="81"/>
        <v>45618</v>
      </c>
      <c r="BP1031" s="37" t="e">
        <f>IF(((#REF!-$BN1031)/($BO1031-$BN1031))&gt;=100%,100%,((#REF!-$BN1031)/($BO1031-$BN1031)))</f>
        <v>#REF!</v>
      </c>
      <c r="BQ1031" s="29">
        <f t="shared" si="82"/>
        <v>56000000</v>
      </c>
      <c r="BR1031" s="23" t="e">
        <f>+IF(BK1031="1 SI","FINALIZADO",IF($BO1031&lt;=#REF!,"FINALIZADO","EJECUCIÓN"))</f>
        <v>#REF!</v>
      </c>
      <c r="BS1031" s="23">
        <v>56000000</v>
      </c>
      <c r="BT1031" s="23">
        <f>+Tabla3[[#This Row],[VALOR TOTAL DE CONTRATO (ANTES DE LIQUIDACIÓN - LIBERACIÓN DE SALDOS)]]-Tabla3[[#This Row],[RECURSO TOTALES DESEMBOLSADOS]]</f>
        <v>0</v>
      </c>
      <c r="BU1031" s="66"/>
      <c r="BW1031" s="23" t="s">
        <v>98</v>
      </c>
      <c r="BX1031" s="23" t="str">
        <f t="shared" si="83"/>
        <v>abril</v>
      </c>
      <c r="BY1031" s="23" t="s">
        <v>113</v>
      </c>
      <c r="BZ1031" s="23" t="s">
        <v>113</v>
      </c>
      <c r="CA1031" s="23" t="s">
        <v>113</v>
      </c>
      <c r="CB1031" t="s">
        <v>117</v>
      </c>
      <c r="CC1031" t="s">
        <v>118</v>
      </c>
    </row>
    <row r="1032" spans="1:81" x14ac:dyDescent="0.25">
      <c r="A1032" s="23">
        <v>2024</v>
      </c>
      <c r="B1032" s="25">
        <v>989</v>
      </c>
      <c r="C1032" s="23" t="s">
        <v>87</v>
      </c>
      <c r="D1032" t="s">
        <v>88</v>
      </c>
      <c r="E1032" t="s">
        <v>89</v>
      </c>
      <c r="F1032" t="s">
        <v>90</v>
      </c>
      <c r="G1032" t="s">
        <v>91</v>
      </c>
      <c r="H1032" s="23" t="s">
        <v>92</v>
      </c>
      <c r="I1032" s="23" t="s">
        <v>119</v>
      </c>
      <c r="J1032" t="s">
        <v>7087</v>
      </c>
      <c r="K1032" s="23" t="s">
        <v>95</v>
      </c>
      <c r="L1032" s="20" t="s">
        <v>358</v>
      </c>
      <c r="M1032" s="28" t="s">
        <v>7088</v>
      </c>
      <c r="N1032" s="23"/>
      <c r="O1032" s="23" t="s">
        <v>98</v>
      </c>
      <c r="P1032" s="20" t="s">
        <v>764</v>
      </c>
      <c r="Q1032" s="20" t="s">
        <v>764</v>
      </c>
      <c r="R1032" t="s">
        <v>7089</v>
      </c>
      <c r="S1032" t="s">
        <v>7090</v>
      </c>
      <c r="T1032" t="s">
        <v>7091</v>
      </c>
      <c r="U1032" s="29">
        <v>45000000</v>
      </c>
      <c r="V1032" s="29">
        <v>45000000</v>
      </c>
      <c r="W1032" s="60">
        <v>9000000</v>
      </c>
      <c r="X1032" s="60">
        <v>0</v>
      </c>
      <c r="Y1032" s="23" t="s">
        <v>104</v>
      </c>
      <c r="Z1032" t="s">
        <v>98</v>
      </c>
      <c r="AA1032" t="s">
        <v>105</v>
      </c>
      <c r="AB1032" s="30">
        <f>+Tabla3[[#This Row],[VALOR DEL CONTRATO
(EN NUMEROS)]]-Tabla3[[#This Row],[VALOR RECURSOS (MADS/FONAM)]]</f>
        <v>0</v>
      </c>
      <c r="AC1032" s="30"/>
      <c r="AD1032" s="30"/>
      <c r="AE1032" s="24">
        <v>6824</v>
      </c>
      <c r="AF1032" s="61">
        <v>45295</v>
      </c>
      <c r="AG1032">
        <v>190524</v>
      </c>
      <c r="AH1032" s="53">
        <v>45384</v>
      </c>
      <c r="AI1032" s="24" t="s">
        <v>106</v>
      </c>
      <c r="AJ1032" t="s">
        <v>768</v>
      </c>
      <c r="AK1032" s="33"/>
      <c r="AL1032" t="s">
        <v>98</v>
      </c>
      <c r="AM1032" s="53">
        <v>45378</v>
      </c>
      <c r="AN1032" s="23" t="s">
        <v>108</v>
      </c>
      <c r="AO1032" s="23" t="s">
        <v>108</v>
      </c>
      <c r="AP1032" t="s">
        <v>109</v>
      </c>
      <c r="AQ1032" t="s">
        <v>2448</v>
      </c>
      <c r="AR1032" t="s">
        <v>2449</v>
      </c>
      <c r="AS1032" s="20" t="s">
        <v>764</v>
      </c>
      <c r="AT1032" s="23">
        <v>80111600</v>
      </c>
      <c r="AU1032" t="s">
        <v>7092</v>
      </c>
      <c r="AV1032" s="23" t="s">
        <v>113</v>
      </c>
      <c r="AW1032" s="20" t="s">
        <v>114</v>
      </c>
      <c r="AX1032" s="53">
        <v>45378</v>
      </c>
      <c r="AY1032" s="23" t="s">
        <v>115</v>
      </c>
      <c r="AZ1032" s="53">
        <v>45378</v>
      </c>
      <c r="BA1032" s="26">
        <v>45384</v>
      </c>
      <c r="BB1032" s="62">
        <v>45536</v>
      </c>
      <c r="BC1032" s="35">
        <f>+Tabla3[[#This Row],[FECHA TERMINACION
(INICIAL)]]-Tabla3[[#This Row],[FECHA INICIO]]</f>
        <v>152</v>
      </c>
      <c r="BD1032" s="65">
        <f>+Tabla3[[#This Row],[PLAZO DE EJECUCIÓN EN DÍAS (INICIAL)]]/30</f>
        <v>5.0666666666666664</v>
      </c>
      <c r="BE1032" t="s">
        <v>6977</v>
      </c>
      <c r="BF1032" s="29">
        <f>+[1]BD_2!E1043</f>
        <v>0</v>
      </c>
      <c r="BG1032" s="29">
        <f>[1]BD_2!BA1043</f>
        <v>0</v>
      </c>
      <c r="BH1032" s="23">
        <f>[1]BD_2!CF1043</f>
        <v>0</v>
      </c>
      <c r="BI1032" s="23">
        <f>+COUNTIF(Tabla3[[#This Row],[VALOR REDUCIDO]:[TOTAL TIEMPO PRORROGADO EN DÍAS
]],"&lt;&gt;0")</f>
        <v>0</v>
      </c>
      <c r="BJ1032" s="23" t="str">
        <f>+[1]BD_2!CG1043</f>
        <v>2 NO</v>
      </c>
      <c r="BK1032" s="26" t="str">
        <f>[1]BD_2!CL1043</f>
        <v>2 NO</v>
      </c>
      <c r="BL1032" s="23" t="s">
        <v>98</v>
      </c>
      <c r="BM1032">
        <f t="shared" si="79"/>
        <v>152</v>
      </c>
      <c r="BN1032" s="36">
        <f t="shared" si="80"/>
        <v>45384</v>
      </c>
      <c r="BO1032" s="36">
        <f t="shared" si="81"/>
        <v>45536</v>
      </c>
      <c r="BP1032" s="37" t="e">
        <f>IF(((#REF!-$BN1032)/($BO1032-$BN1032))&gt;=100%,100%,((#REF!-$BN1032)/($BO1032-$BN1032)))</f>
        <v>#REF!</v>
      </c>
      <c r="BQ1032" s="29">
        <f t="shared" si="82"/>
        <v>45000000</v>
      </c>
      <c r="BR1032" s="23" t="e">
        <f>+IF(BK1032="1 SI","FINALIZADO",IF($BO1032&lt;=#REF!,"FINALIZADO","EJECUCIÓN"))</f>
        <v>#REF!</v>
      </c>
      <c r="BS1032" s="23">
        <v>45000000</v>
      </c>
      <c r="BT1032" s="23">
        <f>+Tabla3[[#This Row],[VALOR TOTAL DE CONTRATO (ANTES DE LIQUIDACIÓN - LIBERACIÓN DE SALDOS)]]-Tabla3[[#This Row],[RECURSO TOTALES DESEMBOLSADOS]]</f>
        <v>0</v>
      </c>
      <c r="BU1032" s="66"/>
      <c r="BW1032" s="23" t="s">
        <v>98</v>
      </c>
      <c r="BX1032" s="23" t="str">
        <f t="shared" si="83"/>
        <v>marzo</v>
      </c>
      <c r="BY1032" s="23" t="s">
        <v>113</v>
      </c>
      <c r="BZ1032" s="23" t="s">
        <v>113</v>
      </c>
      <c r="CA1032" s="23" t="s">
        <v>113</v>
      </c>
      <c r="CB1032" t="s">
        <v>117</v>
      </c>
      <c r="CC1032" t="s">
        <v>118</v>
      </c>
    </row>
    <row r="1033" spans="1:81" x14ac:dyDescent="0.25">
      <c r="A1033" s="23">
        <v>2024</v>
      </c>
      <c r="B1033" s="25">
        <v>990</v>
      </c>
      <c r="C1033" s="23" t="s">
        <v>87</v>
      </c>
      <c r="D1033" t="s">
        <v>88</v>
      </c>
      <c r="E1033" t="s">
        <v>89</v>
      </c>
      <c r="F1033" t="s">
        <v>90</v>
      </c>
      <c r="G1033" t="s">
        <v>91</v>
      </c>
      <c r="H1033" s="23" t="s">
        <v>92</v>
      </c>
      <c r="I1033" s="23" t="s">
        <v>119</v>
      </c>
      <c r="J1033" t="s">
        <v>7093</v>
      </c>
      <c r="K1033" s="23" t="s">
        <v>95</v>
      </c>
      <c r="L1033" s="20" t="s">
        <v>1420</v>
      </c>
      <c r="M1033" s="28" t="s">
        <v>7094</v>
      </c>
      <c r="N1033" s="23"/>
      <c r="O1033" s="23" t="s">
        <v>98</v>
      </c>
      <c r="P1033" s="20" t="s">
        <v>460</v>
      </c>
      <c r="Q1033" s="20" t="s">
        <v>460</v>
      </c>
      <c r="R1033" t="s">
        <v>7095</v>
      </c>
      <c r="S1033" t="s">
        <v>7096</v>
      </c>
      <c r="T1033" s="29" t="s">
        <v>5557</v>
      </c>
      <c r="U1033" s="29">
        <v>85000000</v>
      </c>
      <c r="V1033" s="29">
        <v>85000000</v>
      </c>
      <c r="W1033" s="60">
        <v>10000000</v>
      </c>
      <c r="X1033" s="60">
        <v>0</v>
      </c>
      <c r="Y1033" s="23" t="s">
        <v>104</v>
      </c>
      <c r="Z1033" t="s">
        <v>98</v>
      </c>
      <c r="AA1033" t="s">
        <v>105</v>
      </c>
      <c r="AB1033" s="30">
        <f>+Tabla3[[#This Row],[VALOR DEL CONTRATO
(EN NUMEROS)]]-Tabla3[[#This Row],[VALOR RECURSOS (MADS/FONAM)]]</f>
        <v>0</v>
      </c>
      <c r="AC1033" s="30"/>
      <c r="AD1033" s="30"/>
      <c r="AE1033" s="24">
        <v>4924</v>
      </c>
      <c r="AF1033" s="61">
        <v>45294</v>
      </c>
      <c r="AG1033">
        <v>209224</v>
      </c>
      <c r="AH1033" s="53">
        <v>45393</v>
      </c>
      <c r="AI1033" s="24" t="s">
        <v>106</v>
      </c>
      <c r="AJ1033" t="s">
        <v>1304</v>
      </c>
      <c r="AK1033" s="33"/>
      <c r="AL1033" t="s">
        <v>98</v>
      </c>
      <c r="AM1033" s="53">
        <v>45391</v>
      </c>
      <c r="AN1033" s="23" t="s">
        <v>108</v>
      </c>
      <c r="AO1033" s="23" t="s">
        <v>108</v>
      </c>
      <c r="AP1033" t="s">
        <v>109</v>
      </c>
      <c r="AQ1033" t="s">
        <v>465</v>
      </c>
      <c r="AR1033" t="s">
        <v>466</v>
      </c>
      <c r="AS1033" t="s">
        <v>467</v>
      </c>
      <c r="AT1033" s="23">
        <v>80111600</v>
      </c>
      <c r="AU1033" t="s">
        <v>7097</v>
      </c>
      <c r="AV1033" s="23" t="s">
        <v>113</v>
      </c>
      <c r="AW1033" s="20" t="s">
        <v>114</v>
      </c>
      <c r="AX1033" s="53">
        <v>45391</v>
      </c>
      <c r="AY1033" s="23" t="s">
        <v>115</v>
      </c>
      <c r="AZ1033" s="53">
        <v>45391</v>
      </c>
      <c r="BA1033" s="26">
        <v>45393</v>
      </c>
      <c r="BB1033" s="62">
        <v>45651</v>
      </c>
      <c r="BC1033" s="35">
        <f>+Tabla3[[#This Row],[FECHA TERMINACION
(INICIAL)]]-Tabla3[[#This Row],[FECHA INICIO]]</f>
        <v>258</v>
      </c>
      <c r="BD1033" s="65">
        <f>+Tabla3[[#This Row],[PLAZO DE EJECUCIÓN EN DÍAS (INICIAL)]]/30</f>
        <v>8.6</v>
      </c>
      <c r="BE1033" t="s">
        <v>7098</v>
      </c>
      <c r="BF1033" s="29">
        <f>+[1]BD_2!E1044</f>
        <v>0</v>
      </c>
      <c r="BG1033" s="29">
        <f>[1]BD_2!BA1044</f>
        <v>0</v>
      </c>
      <c r="BH1033" s="23">
        <f>[1]BD_2!CF1044</f>
        <v>0</v>
      </c>
      <c r="BI1033" s="23">
        <f>+COUNTIF(Tabla3[[#This Row],[VALOR REDUCIDO]:[TOTAL TIEMPO PRORROGADO EN DÍAS
]],"&lt;&gt;0")</f>
        <v>0</v>
      </c>
      <c r="BJ1033" s="23" t="str">
        <f>+[1]BD_2!CG1044</f>
        <v>2 NO</v>
      </c>
      <c r="BK1033" s="26" t="str">
        <f>[1]BD_2!CL1044</f>
        <v>2 NO</v>
      </c>
      <c r="BL1033" s="23" t="s">
        <v>98</v>
      </c>
      <c r="BM1033">
        <f t="shared" si="79"/>
        <v>258</v>
      </c>
      <c r="BN1033" s="36">
        <f t="shared" si="80"/>
        <v>45393</v>
      </c>
      <c r="BO1033" s="36">
        <f t="shared" si="81"/>
        <v>45651</v>
      </c>
      <c r="BP1033" s="37" t="e">
        <f>IF(((#REF!-$BN1033)/($BO1033-$BN1033))&gt;=100%,100%,((#REF!-$BN1033)/($BO1033-$BN1033)))</f>
        <v>#REF!</v>
      </c>
      <c r="BQ1033" s="29">
        <f t="shared" si="82"/>
        <v>85000000</v>
      </c>
      <c r="BR1033" s="23" t="e">
        <f>+IF(BK1033="1 SI","FINALIZADO",IF($BO1033&lt;=#REF!,"FINALIZADO","EJECUCIÓN"))</f>
        <v>#REF!</v>
      </c>
      <c r="BS1033" s="23">
        <v>85000000</v>
      </c>
      <c r="BT1033" s="23">
        <f>+Tabla3[[#This Row],[VALOR TOTAL DE CONTRATO (ANTES DE LIQUIDACIÓN - LIBERACIÓN DE SALDOS)]]-Tabla3[[#This Row],[RECURSO TOTALES DESEMBOLSADOS]]</f>
        <v>0</v>
      </c>
      <c r="BU1033" s="66"/>
      <c r="BW1033" s="23" t="s">
        <v>98</v>
      </c>
      <c r="BX1033" s="23" t="str">
        <f t="shared" si="83"/>
        <v>abril</v>
      </c>
      <c r="BY1033" s="23" t="s">
        <v>113</v>
      </c>
      <c r="BZ1033" s="23" t="s">
        <v>113</v>
      </c>
      <c r="CA1033" s="23" t="s">
        <v>113</v>
      </c>
      <c r="CB1033" t="s">
        <v>117</v>
      </c>
      <c r="CC1033" t="s">
        <v>118</v>
      </c>
    </row>
    <row r="1034" spans="1:81" x14ac:dyDescent="0.25">
      <c r="A1034" s="23">
        <v>2024</v>
      </c>
      <c r="B1034" s="25">
        <v>991</v>
      </c>
      <c r="C1034" s="23" t="s">
        <v>87</v>
      </c>
      <c r="D1034" t="s">
        <v>88</v>
      </c>
      <c r="E1034" t="s">
        <v>89</v>
      </c>
      <c r="F1034" t="s">
        <v>90</v>
      </c>
      <c r="G1034" t="s">
        <v>91</v>
      </c>
      <c r="H1034" s="23" t="s">
        <v>92</v>
      </c>
      <c r="I1034" s="23" t="s">
        <v>119</v>
      </c>
      <c r="J1034" t="s">
        <v>7099</v>
      </c>
      <c r="K1034" s="23" t="s">
        <v>95</v>
      </c>
      <c r="L1034" s="20" t="s">
        <v>420</v>
      </c>
      <c r="M1034" s="28" t="s">
        <v>7100</v>
      </c>
      <c r="N1034" s="23"/>
      <c r="O1034" s="23" t="s">
        <v>98</v>
      </c>
      <c r="P1034" s="20" t="s">
        <v>1552</v>
      </c>
      <c r="Q1034" s="20" t="s">
        <v>1552</v>
      </c>
      <c r="R1034" t="s">
        <v>7101</v>
      </c>
      <c r="S1034" t="s">
        <v>7102</v>
      </c>
      <c r="T1034" t="s">
        <v>7103</v>
      </c>
      <c r="U1034" s="29">
        <v>60000000</v>
      </c>
      <c r="V1034" s="29">
        <v>60000000</v>
      </c>
      <c r="W1034" s="60">
        <v>7500000</v>
      </c>
      <c r="X1034" s="60">
        <v>0</v>
      </c>
      <c r="Y1034" s="23" t="s">
        <v>104</v>
      </c>
      <c r="Z1034" t="s">
        <v>98</v>
      </c>
      <c r="AA1034" t="s">
        <v>105</v>
      </c>
      <c r="AB1034" s="30">
        <f>+Tabla3[[#This Row],[VALOR DEL CONTRATO
(EN NUMEROS)]]-Tabla3[[#This Row],[VALOR RECURSOS (MADS/FONAM)]]</f>
        <v>0</v>
      </c>
      <c r="AC1034" s="30"/>
      <c r="AD1034" s="30"/>
      <c r="AE1034" s="24">
        <v>7724</v>
      </c>
      <c r="AF1034" s="61">
        <v>45295</v>
      </c>
      <c r="AG1034">
        <v>197024</v>
      </c>
      <c r="AH1034" s="53">
        <v>45386</v>
      </c>
      <c r="AI1034" s="24" t="s">
        <v>106</v>
      </c>
      <c r="AJ1034" t="s">
        <v>1556</v>
      </c>
      <c r="AK1034" s="33"/>
      <c r="AL1034" t="s">
        <v>98</v>
      </c>
      <c r="AM1034" s="53">
        <v>45384</v>
      </c>
      <c r="AN1034" s="23" t="s">
        <v>108</v>
      </c>
      <c r="AO1034" s="23" t="s">
        <v>108</v>
      </c>
      <c r="AP1034" t="s">
        <v>109</v>
      </c>
      <c r="AQ1034" t="s">
        <v>1557</v>
      </c>
      <c r="AR1034" t="s">
        <v>1558</v>
      </c>
      <c r="AS1034" t="s">
        <v>1552</v>
      </c>
      <c r="AT1034" s="23">
        <v>80111600</v>
      </c>
      <c r="AU1034" t="s">
        <v>7104</v>
      </c>
      <c r="AV1034" s="23" t="s">
        <v>113</v>
      </c>
      <c r="AW1034" s="20" t="s">
        <v>114</v>
      </c>
      <c r="AX1034" s="53">
        <v>45384</v>
      </c>
      <c r="AY1034" s="23" t="s">
        <v>144</v>
      </c>
      <c r="AZ1034" s="53">
        <v>45384</v>
      </c>
      <c r="BA1034" s="26">
        <v>45386</v>
      </c>
      <c r="BB1034" s="62">
        <v>45629</v>
      </c>
      <c r="BC1034" s="35">
        <f>+Tabla3[[#This Row],[FECHA TERMINACION
(INICIAL)]]-Tabla3[[#This Row],[FECHA INICIO]]</f>
        <v>243</v>
      </c>
      <c r="BD1034" s="65">
        <f>+Tabla3[[#This Row],[PLAZO DE EJECUCIÓN EN DÍAS (INICIAL)]]/30</f>
        <v>8.1</v>
      </c>
      <c r="BE1034" t="s">
        <v>4081</v>
      </c>
      <c r="BF1034" s="29">
        <f>+[1]BD_2!E1045</f>
        <v>0</v>
      </c>
      <c r="BG1034" s="29">
        <f>[1]BD_2!BA1045</f>
        <v>0</v>
      </c>
      <c r="BH1034" s="23">
        <f>[1]BD_2!CF1045</f>
        <v>0</v>
      </c>
      <c r="BI1034" s="23">
        <f>+COUNTIF(Tabla3[[#This Row],[VALOR REDUCIDO]:[TOTAL TIEMPO PRORROGADO EN DÍAS
]],"&lt;&gt;0")</f>
        <v>0</v>
      </c>
      <c r="BJ1034" s="23" t="str">
        <f>+[1]BD_2!CG1045</f>
        <v>2 NO</v>
      </c>
      <c r="BK1034" s="26" t="str">
        <f>[1]BD_2!CL1045</f>
        <v>2 NO</v>
      </c>
      <c r="BL1034" s="23" t="s">
        <v>98</v>
      </c>
      <c r="BM1034">
        <f t="shared" si="79"/>
        <v>243</v>
      </c>
      <c r="BN1034" s="36">
        <f t="shared" si="80"/>
        <v>45386</v>
      </c>
      <c r="BO1034" s="36">
        <f t="shared" si="81"/>
        <v>45629</v>
      </c>
      <c r="BP1034" s="37" t="e">
        <f>IF(((#REF!-$BN1034)/($BO1034-$BN1034))&gt;=100%,100%,((#REF!-$BN1034)/($BO1034-$BN1034)))</f>
        <v>#REF!</v>
      </c>
      <c r="BQ1034" s="29">
        <f t="shared" si="82"/>
        <v>60000000</v>
      </c>
      <c r="BR1034" s="23" t="e">
        <f>+IF(BK1034="1 SI","FINALIZADO",IF($BO1034&lt;=#REF!,"FINALIZADO","EJECUCIÓN"))</f>
        <v>#REF!</v>
      </c>
      <c r="BS1034" s="23">
        <v>60000000</v>
      </c>
      <c r="BT1034" s="23">
        <f>+Tabla3[[#This Row],[VALOR TOTAL DE CONTRATO (ANTES DE LIQUIDACIÓN - LIBERACIÓN DE SALDOS)]]-Tabla3[[#This Row],[RECURSO TOTALES DESEMBOLSADOS]]</f>
        <v>0</v>
      </c>
      <c r="BU1034" s="66"/>
      <c r="BW1034" s="23" t="s">
        <v>98</v>
      </c>
      <c r="BX1034" s="23" t="str">
        <f t="shared" si="83"/>
        <v>abril</v>
      </c>
      <c r="BY1034" s="23" t="s">
        <v>113</v>
      </c>
      <c r="BZ1034" s="23" t="s">
        <v>113</v>
      </c>
      <c r="CA1034" s="23" t="s">
        <v>113</v>
      </c>
      <c r="CB1034" t="s">
        <v>117</v>
      </c>
      <c r="CC1034" t="s">
        <v>118</v>
      </c>
    </row>
    <row r="1035" spans="1:81" x14ac:dyDescent="0.25">
      <c r="A1035" s="23">
        <v>2024</v>
      </c>
      <c r="B1035" s="25">
        <v>992</v>
      </c>
      <c r="C1035" s="23" t="s">
        <v>87</v>
      </c>
      <c r="D1035" t="s">
        <v>88</v>
      </c>
      <c r="E1035" t="s">
        <v>89</v>
      </c>
      <c r="F1035" t="s">
        <v>90</v>
      </c>
      <c r="G1035" t="s">
        <v>91</v>
      </c>
      <c r="H1035" s="23" t="s">
        <v>92</v>
      </c>
      <c r="I1035" s="23" t="s">
        <v>119</v>
      </c>
      <c r="J1035" t="s">
        <v>7105</v>
      </c>
      <c r="K1035" s="23" t="s">
        <v>95</v>
      </c>
      <c r="L1035" s="20" t="s">
        <v>121</v>
      </c>
      <c r="M1035" s="28" t="s">
        <v>7106</v>
      </c>
      <c r="N1035" s="23"/>
      <c r="O1035" s="23" t="s">
        <v>98</v>
      </c>
      <c r="P1035" s="20" t="s">
        <v>562</v>
      </c>
      <c r="Q1035" s="20" t="s">
        <v>100</v>
      </c>
      <c r="R1035" t="s">
        <v>7107</v>
      </c>
      <c r="S1035" t="s">
        <v>7108</v>
      </c>
      <c r="T1035" t="s">
        <v>7109</v>
      </c>
      <c r="U1035" s="29">
        <v>76999500</v>
      </c>
      <c r="V1035" s="29">
        <v>76999500</v>
      </c>
      <c r="W1035" s="60">
        <v>8555500</v>
      </c>
      <c r="X1035" s="60">
        <v>0</v>
      </c>
      <c r="Y1035" s="23" t="s">
        <v>104</v>
      </c>
      <c r="Z1035" t="s">
        <v>98</v>
      </c>
      <c r="AA1035" t="s">
        <v>105</v>
      </c>
      <c r="AB1035" s="30">
        <f>+Tabla3[[#This Row],[VALOR DEL CONTRATO
(EN NUMEROS)]]-Tabla3[[#This Row],[VALOR RECURSOS (MADS/FONAM)]]</f>
        <v>0</v>
      </c>
      <c r="AC1035" s="30"/>
      <c r="AD1035" s="30"/>
      <c r="AE1035" s="24">
        <v>1724</v>
      </c>
      <c r="AF1035" s="61">
        <v>45294</v>
      </c>
      <c r="AG1035">
        <v>188224</v>
      </c>
      <c r="AH1035" s="53">
        <v>45383</v>
      </c>
      <c r="AI1035" s="24" t="s">
        <v>106</v>
      </c>
      <c r="AK1035" s="33"/>
      <c r="AL1035" t="s">
        <v>98</v>
      </c>
      <c r="AM1035" s="53">
        <v>45383</v>
      </c>
      <c r="AN1035" s="23" t="s">
        <v>108</v>
      </c>
      <c r="AO1035" s="23" t="s">
        <v>108</v>
      </c>
      <c r="AP1035" t="s">
        <v>109</v>
      </c>
      <c r="AQ1035" t="s">
        <v>566</v>
      </c>
      <c r="AR1035" t="s">
        <v>709</v>
      </c>
      <c r="AS1035" t="s">
        <v>100</v>
      </c>
      <c r="AT1035" s="23">
        <v>80111600</v>
      </c>
      <c r="AU1035" t="s">
        <v>7110</v>
      </c>
      <c r="AV1035" s="23" t="s">
        <v>113</v>
      </c>
      <c r="AW1035" s="20" t="s">
        <v>114</v>
      </c>
      <c r="AX1035" s="53">
        <v>45383</v>
      </c>
      <c r="AY1035" s="23" t="s">
        <v>144</v>
      </c>
      <c r="AZ1035" s="53">
        <v>45383</v>
      </c>
      <c r="BA1035" s="53">
        <v>45383</v>
      </c>
      <c r="BB1035" s="62">
        <v>45656</v>
      </c>
      <c r="BC1035" s="35">
        <f>+Tabla3[[#This Row],[FECHA TERMINACION
(INICIAL)]]-Tabla3[[#This Row],[FECHA INICIO]]</f>
        <v>273</v>
      </c>
      <c r="BD1035" s="65">
        <f>+Tabla3[[#This Row],[PLAZO DE EJECUCIÓN EN DÍAS (INICIAL)]]/30</f>
        <v>9.1</v>
      </c>
      <c r="BE1035" t="s">
        <v>7111</v>
      </c>
      <c r="BF1035" s="29">
        <f>+[1]BD_2!E1046</f>
        <v>0</v>
      </c>
      <c r="BG1035" s="29">
        <f>[1]BD_2!BA1046</f>
        <v>0</v>
      </c>
      <c r="BH1035" s="23">
        <f>[1]BD_2!CF1046</f>
        <v>0</v>
      </c>
      <c r="BI1035" s="23">
        <f>+COUNTIF(Tabla3[[#This Row],[VALOR REDUCIDO]:[TOTAL TIEMPO PRORROGADO EN DÍAS
]],"&lt;&gt;0")</f>
        <v>0</v>
      </c>
      <c r="BJ1035" s="23" t="str">
        <f>+[1]BD_2!CG1046</f>
        <v>2 NO</v>
      </c>
      <c r="BK1035" s="26" t="str">
        <f>[1]BD_2!CL1046</f>
        <v>2 NO</v>
      </c>
      <c r="BL1035" s="23" t="s">
        <v>98</v>
      </c>
      <c r="BM1035">
        <f t="shared" si="79"/>
        <v>273</v>
      </c>
      <c r="BN1035" s="36">
        <f t="shared" si="80"/>
        <v>45383</v>
      </c>
      <c r="BO1035" s="36">
        <f t="shared" si="81"/>
        <v>45656</v>
      </c>
      <c r="BP1035" s="37" t="e">
        <f>IF(((#REF!-$BN1035)/($BO1035-$BN1035))&gt;=100%,100%,((#REF!-$BN1035)/($BO1035-$BN1035)))</f>
        <v>#REF!</v>
      </c>
      <c r="BQ1035" s="29">
        <f t="shared" si="82"/>
        <v>76999500</v>
      </c>
      <c r="BR1035" s="23" t="e">
        <f>+IF(BK1035="1 SI","FINALIZADO",IF($BO1035&lt;=#REF!,"FINALIZADO","EJECUCIÓN"))</f>
        <v>#REF!</v>
      </c>
      <c r="BS1035" s="23">
        <v>76999500</v>
      </c>
      <c r="BT1035" s="23">
        <f>+Tabla3[[#This Row],[VALOR TOTAL DE CONTRATO (ANTES DE LIQUIDACIÓN - LIBERACIÓN DE SALDOS)]]-Tabla3[[#This Row],[RECURSO TOTALES DESEMBOLSADOS]]</f>
        <v>0</v>
      </c>
      <c r="BU1035" s="66"/>
      <c r="BW1035" s="23" t="s">
        <v>98</v>
      </c>
      <c r="BX1035" s="23" t="str">
        <f t="shared" si="83"/>
        <v>abril</v>
      </c>
      <c r="BY1035" s="23" t="s">
        <v>113</v>
      </c>
      <c r="BZ1035" s="23" t="s">
        <v>113</v>
      </c>
      <c r="CA1035" s="23" t="s">
        <v>113</v>
      </c>
      <c r="CB1035" t="s">
        <v>117</v>
      </c>
      <c r="CC1035" t="s">
        <v>118</v>
      </c>
    </row>
    <row r="1036" spans="1:81" x14ac:dyDescent="0.25">
      <c r="A1036" s="23">
        <v>2024</v>
      </c>
      <c r="B1036" s="72">
        <v>993</v>
      </c>
      <c r="C1036" s="23" t="s">
        <v>7112</v>
      </c>
      <c r="D1036" t="s">
        <v>88</v>
      </c>
      <c r="E1036" t="s">
        <v>89</v>
      </c>
      <c r="F1036" t="s">
        <v>7113</v>
      </c>
      <c r="G1036" t="s">
        <v>91</v>
      </c>
      <c r="H1036" s="23" t="s">
        <v>92</v>
      </c>
      <c r="I1036" s="23" t="s">
        <v>105</v>
      </c>
      <c r="J1036" t="s">
        <v>7114</v>
      </c>
      <c r="K1036" s="23" t="s">
        <v>4369</v>
      </c>
      <c r="L1036" s="20" t="s">
        <v>4370</v>
      </c>
      <c r="N1036" s="23" t="s">
        <v>7115</v>
      </c>
      <c r="O1036" s="23" t="s">
        <v>98</v>
      </c>
      <c r="P1036" s="20" t="s">
        <v>1263</v>
      </c>
      <c r="Q1036" s="20" t="s">
        <v>100</v>
      </c>
      <c r="R1036" t="s">
        <v>7116</v>
      </c>
      <c r="S1036" t="s">
        <v>7117</v>
      </c>
      <c r="T1036" t="s">
        <v>7118</v>
      </c>
      <c r="U1036" s="29">
        <v>19730375</v>
      </c>
      <c r="V1036" s="29">
        <v>19730375</v>
      </c>
      <c r="W1036" s="60">
        <v>0</v>
      </c>
      <c r="X1036" s="60">
        <v>0</v>
      </c>
      <c r="Y1036" s="23" t="s">
        <v>104</v>
      </c>
      <c r="Z1036" t="s">
        <v>98</v>
      </c>
      <c r="AA1036" t="s">
        <v>105</v>
      </c>
      <c r="AB1036" s="30">
        <f>+Tabla3[[#This Row],[VALOR DEL CONTRATO
(EN NUMEROS)]]-Tabla3[[#This Row],[VALOR RECURSOS (MADS/FONAM)]]</f>
        <v>0</v>
      </c>
      <c r="AC1036" s="30"/>
      <c r="AD1036" s="30"/>
      <c r="AE1036" s="24">
        <v>11524</v>
      </c>
      <c r="AF1036" s="61">
        <v>45330</v>
      </c>
      <c r="AG1036">
        <v>195024</v>
      </c>
      <c r="AH1036" s="53">
        <v>45385</v>
      </c>
      <c r="AI1036" s="24" t="s">
        <v>106</v>
      </c>
      <c r="AJ1036" t="s">
        <v>656</v>
      </c>
      <c r="AK1036" s="33"/>
      <c r="AL1036" t="s">
        <v>98</v>
      </c>
      <c r="AM1036" s="53">
        <v>45378</v>
      </c>
      <c r="AN1036" s="23" t="s">
        <v>108</v>
      </c>
      <c r="AO1036" s="23" t="s">
        <v>108</v>
      </c>
      <c r="AP1036" t="s">
        <v>109</v>
      </c>
      <c r="AQ1036" t="s">
        <v>657</v>
      </c>
      <c r="AR1036" t="s">
        <v>658</v>
      </c>
      <c r="AS1036" t="s">
        <v>100</v>
      </c>
      <c r="AT1036" s="23">
        <v>80111600</v>
      </c>
      <c r="AU1036" t="s">
        <v>7119</v>
      </c>
      <c r="AV1036" s="23" t="s">
        <v>113</v>
      </c>
      <c r="AW1036" s="20" t="s">
        <v>114</v>
      </c>
      <c r="AX1036" s="53">
        <v>45385</v>
      </c>
      <c r="AY1036" s="23" t="s">
        <v>115</v>
      </c>
      <c r="AZ1036" s="53">
        <v>45385</v>
      </c>
      <c r="BA1036" s="26">
        <v>45385</v>
      </c>
      <c r="BB1036" s="62">
        <v>45445</v>
      </c>
      <c r="BC1036" s="35">
        <f>+Tabla3[[#This Row],[FECHA TERMINACION
(INICIAL)]]-Tabla3[[#This Row],[FECHA INICIO]]</f>
        <v>60</v>
      </c>
      <c r="BD1036" s="65">
        <f>+Tabla3[[#This Row],[PLAZO DE EJECUCIÓN EN DÍAS (INICIAL)]]/30</f>
        <v>2</v>
      </c>
      <c r="BE1036" t="s">
        <v>7120</v>
      </c>
      <c r="BF1036" s="29">
        <f>+[1]BD_2!E1047</f>
        <v>0</v>
      </c>
      <c r="BG1036" s="29">
        <f>[1]BD_2!BA1047</f>
        <v>0</v>
      </c>
      <c r="BH1036" s="23">
        <f>[1]BD_2!CF1047</f>
        <v>0</v>
      </c>
      <c r="BI1036" s="23">
        <f>+COUNTIF(Tabla3[[#This Row],[VALOR REDUCIDO]:[TOTAL TIEMPO PRORROGADO EN DÍAS
]],"&lt;&gt;0")</f>
        <v>0</v>
      </c>
      <c r="BJ1036" s="23" t="str">
        <f>+[1]BD_2!CG1047</f>
        <v>2 NO</v>
      </c>
      <c r="BK1036" s="26" t="str">
        <f>[1]BD_2!CL1047</f>
        <v>2 NO</v>
      </c>
      <c r="BL1036" s="23" t="s">
        <v>98</v>
      </c>
      <c r="BM1036">
        <f t="shared" si="79"/>
        <v>60</v>
      </c>
      <c r="BN1036" s="36">
        <f t="shared" si="80"/>
        <v>45385</v>
      </c>
      <c r="BO1036" s="36">
        <f t="shared" si="81"/>
        <v>45445</v>
      </c>
      <c r="BP1036" s="37" t="e">
        <f>IF(((#REF!-$BN1036)/($BO1036-$BN1036))&gt;=100%,100%,((#REF!-$BN1036)/($BO1036-$BN1036)))</f>
        <v>#REF!</v>
      </c>
      <c r="BQ1036" s="60">
        <f t="shared" si="82"/>
        <v>19730375</v>
      </c>
      <c r="BR1036" s="23" t="e">
        <f>+IF(BK1036="1 SI","FINALIZADO",IF($BO1036&lt;=#REF!,"FINALIZADO","EJECUCIÓN"))</f>
        <v>#REF!</v>
      </c>
      <c r="BS1036" s="23">
        <v>19730375</v>
      </c>
      <c r="BT1036" s="23">
        <f>+Tabla3[[#This Row],[VALOR TOTAL DE CONTRATO (ANTES DE LIQUIDACIÓN - LIBERACIÓN DE SALDOS)]]-Tabla3[[#This Row],[RECURSO TOTALES DESEMBOLSADOS]]</f>
        <v>0</v>
      </c>
      <c r="BU1036" s="66"/>
      <c r="BW1036" s="23" t="s">
        <v>98</v>
      </c>
      <c r="BX1036" s="23" t="str">
        <f t="shared" si="83"/>
        <v>marzo</v>
      </c>
      <c r="BY1036" s="23" t="s">
        <v>113</v>
      </c>
      <c r="BZ1036" s="23" t="s">
        <v>113</v>
      </c>
      <c r="CA1036" s="23" t="s">
        <v>113</v>
      </c>
      <c r="CB1036" t="s">
        <v>117</v>
      </c>
      <c r="CC1036" t="s">
        <v>118</v>
      </c>
    </row>
    <row r="1037" spans="1:81" x14ac:dyDescent="0.25">
      <c r="A1037" s="23">
        <v>2024</v>
      </c>
      <c r="B1037" s="25">
        <v>994</v>
      </c>
      <c r="C1037" s="23" t="s">
        <v>87</v>
      </c>
      <c r="D1037" t="s">
        <v>88</v>
      </c>
      <c r="E1037" t="s">
        <v>89</v>
      </c>
      <c r="F1037" t="s">
        <v>90</v>
      </c>
      <c r="G1037" t="s">
        <v>91</v>
      </c>
      <c r="H1037" s="23" t="s">
        <v>92</v>
      </c>
      <c r="I1037" s="23" t="s">
        <v>119</v>
      </c>
      <c r="J1037" t="s">
        <v>7121</v>
      </c>
      <c r="K1037" s="23" t="s">
        <v>95</v>
      </c>
      <c r="L1037" t="s">
        <v>7122</v>
      </c>
      <c r="M1037" s="28" t="s">
        <v>7123</v>
      </c>
      <c r="N1037" s="23"/>
      <c r="O1037" s="23" t="s">
        <v>98</v>
      </c>
      <c r="P1037" s="20" t="s">
        <v>764</v>
      </c>
      <c r="Q1037" s="20" t="s">
        <v>764</v>
      </c>
      <c r="R1037" t="s">
        <v>7124</v>
      </c>
      <c r="S1037" t="s">
        <v>7125</v>
      </c>
      <c r="T1037" t="s">
        <v>7126</v>
      </c>
      <c r="U1037" s="29">
        <v>118370000</v>
      </c>
      <c r="V1037" s="29">
        <v>118370000</v>
      </c>
      <c r="W1037" s="60">
        <v>13300000</v>
      </c>
      <c r="X1037" s="60">
        <v>0</v>
      </c>
      <c r="Y1037" s="23" t="s">
        <v>104</v>
      </c>
      <c r="Z1037" t="s">
        <v>98</v>
      </c>
      <c r="AA1037" t="s">
        <v>105</v>
      </c>
      <c r="AB1037" s="30">
        <f>+Tabla3[[#This Row],[VALOR DEL CONTRATO
(EN NUMEROS)]]-Tabla3[[#This Row],[VALOR RECURSOS (MADS/FONAM)]]</f>
        <v>0</v>
      </c>
      <c r="AC1037" s="30"/>
      <c r="AD1037" s="30"/>
      <c r="AE1037" s="24">
        <v>7124</v>
      </c>
      <c r="AF1037" s="61">
        <v>45295</v>
      </c>
      <c r="AG1037">
        <v>196924</v>
      </c>
      <c r="AH1037" s="53">
        <v>45386</v>
      </c>
      <c r="AI1037" s="24" t="s">
        <v>106</v>
      </c>
      <c r="AJ1037" t="s">
        <v>5391</v>
      </c>
      <c r="AK1037" s="33"/>
      <c r="AL1037" t="s">
        <v>98</v>
      </c>
      <c r="AM1037" s="53">
        <v>45384</v>
      </c>
      <c r="AN1037" s="23" t="s">
        <v>108</v>
      </c>
      <c r="AO1037" s="23" t="s">
        <v>108</v>
      </c>
      <c r="AP1037" t="s">
        <v>109</v>
      </c>
      <c r="AQ1037" t="s">
        <v>769</v>
      </c>
      <c r="AR1037" t="s">
        <v>770</v>
      </c>
      <c r="AS1037" t="s">
        <v>771</v>
      </c>
      <c r="AT1037" s="23">
        <v>80111600</v>
      </c>
      <c r="AU1037" t="s">
        <v>7127</v>
      </c>
      <c r="AV1037" s="23" t="s">
        <v>113</v>
      </c>
      <c r="AW1037" s="20" t="s">
        <v>114</v>
      </c>
      <c r="AX1037" s="26">
        <v>45384</v>
      </c>
      <c r="AY1037" s="23" t="s">
        <v>115</v>
      </c>
      <c r="AZ1037" s="26">
        <v>45384</v>
      </c>
      <c r="BA1037" s="26">
        <v>45386</v>
      </c>
      <c r="BB1037" s="62">
        <v>45656</v>
      </c>
      <c r="BC1037" s="35">
        <f>+Tabla3[[#This Row],[FECHA TERMINACION
(INICIAL)]]-Tabla3[[#This Row],[FECHA INICIO]]</f>
        <v>270</v>
      </c>
      <c r="BD1037" s="65">
        <f>+Tabla3[[#This Row],[PLAZO DE EJECUCIÓN EN DÍAS (INICIAL)]]/30</f>
        <v>9</v>
      </c>
      <c r="BE1037" t="s">
        <v>7128</v>
      </c>
      <c r="BF1037" s="29">
        <f>+[1]BD_2!E1048</f>
        <v>0</v>
      </c>
      <c r="BG1037" s="29">
        <f>[1]BD_2!BA1048</f>
        <v>0</v>
      </c>
      <c r="BH1037" s="23">
        <f>[1]BD_2!CF1048</f>
        <v>0</v>
      </c>
      <c r="BI1037" s="23">
        <f>+COUNTIF(Tabla3[[#This Row],[VALOR REDUCIDO]:[TOTAL TIEMPO PRORROGADO EN DÍAS
]],"&lt;&gt;0")</f>
        <v>0</v>
      </c>
      <c r="BJ1037" s="23" t="str">
        <f>+[1]BD_2!CG1048</f>
        <v>2 NO</v>
      </c>
      <c r="BK1037" s="26" t="str">
        <f>[1]BD_2!CL1048</f>
        <v>2 NO</v>
      </c>
      <c r="BL1037" s="23" t="s">
        <v>98</v>
      </c>
      <c r="BM1037">
        <f t="shared" si="79"/>
        <v>270</v>
      </c>
      <c r="BN1037" s="36">
        <f t="shared" si="80"/>
        <v>45386</v>
      </c>
      <c r="BO1037" s="36">
        <f t="shared" si="81"/>
        <v>45656</v>
      </c>
      <c r="BP1037" s="37" t="e">
        <f>IF(((#REF!-$BN1037)/($BO1037-$BN1037))&gt;=100%,100%,((#REF!-$BN1037)/($BO1037-$BN1037)))</f>
        <v>#REF!</v>
      </c>
      <c r="BQ1037" s="29">
        <f t="shared" si="82"/>
        <v>118370000</v>
      </c>
      <c r="BR1037" s="23" t="e">
        <f>+IF(BK1037="1 SI","FINALIZADO",IF($BO1037&lt;=#REF!,"FINALIZADO","EJECUCIÓN"))</f>
        <v>#REF!</v>
      </c>
      <c r="BS1037" s="23">
        <v>65170000</v>
      </c>
      <c r="BT1037" s="23">
        <f>+Tabla3[[#This Row],[VALOR TOTAL DE CONTRATO (ANTES DE LIQUIDACIÓN - LIBERACIÓN DE SALDOS)]]-Tabla3[[#This Row],[RECURSO TOTALES DESEMBOLSADOS]]</f>
        <v>53200000</v>
      </c>
      <c r="BU1037" s="66"/>
      <c r="BW1037" s="23" t="s">
        <v>98</v>
      </c>
      <c r="BX1037" s="23" t="str">
        <f t="shared" si="83"/>
        <v>abril</v>
      </c>
      <c r="BY1037" s="23" t="s">
        <v>113</v>
      </c>
      <c r="BZ1037" s="23" t="s">
        <v>113</v>
      </c>
      <c r="CA1037" s="23" t="s">
        <v>113</v>
      </c>
      <c r="CB1037" t="s">
        <v>117</v>
      </c>
      <c r="CC1037" t="s">
        <v>118</v>
      </c>
    </row>
    <row r="1038" spans="1:81" x14ac:dyDescent="0.25">
      <c r="A1038" s="23">
        <v>2024</v>
      </c>
      <c r="B1038" s="25">
        <v>995</v>
      </c>
      <c r="C1038" s="23" t="s">
        <v>87</v>
      </c>
      <c r="D1038" t="s">
        <v>88</v>
      </c>
      <c r="E1038" t="s">
        <v>89</v>
      </c>
      <c r="F1038" t="s">
        <v>90</v>
      </c>
      <c r="G1038" t="s">
        <v>91</v>
      </c>
      <c r="H1038" s="23" t="s">
        <v>92</v>
      </c>
      <c r="I1038" s="23" t="s">
        <v>119</v>
      </c>
      <c r="J1038" t="s">
        <v>7129</v>
      </c>
      <c r="K1038" s="23" t="s">
        <v>95</v>
      </c>
      <c r="L1038" s="20" t="s">
        <v>121</v>
      </c>
      <c r="M1038" s="28" t="s">
        <v>7130</v>
      </c>
      <c r="N1038" s="23"/>
      <c r="O1038" s="23" t="s">
        <v>98</v>
      </c>
      <c r="P1038" s="20" t="s">
        <v>693</v>
      </c>
      <c r="Q1038" s="20" t="s">
        <v>693</v>
      </c>
      <c r="R1038" t="s">
        <v>2048</v>
      </c>
      <c r="S1038" t="s">
        <v>7131</v>
      </c>
      <c r="T1038" t="s">
        <v>7132</v>
      </c>
      <c r="U1038" s="29">
        <v>57416667</v>
      </c>
      <c r="V1038" s="29">
        <v>57416667</v>
      </c>
      <c r="W1038" s="60">
        <v>6500000</v>
      </c>
      <c r="X1038" s="60">
        <v>0</v>
      </c>
      <c r="Y1038" s="23" t="s">
        <v>104</v>
      </c>
      <c r="Z1038" t="s">
        <v>98</v>
      </c>
      <c r="AA1038" t="s">
        <v>105</v>
      </c>
      <c r="AB1038" s="30">
        <f>+Tabla3[[#This Row],[VALOR DEL CONTRATO
(EN NUMEROS)]]-Tabla3[[#This Row],[VALOR RECURSOS (MADS/FONAM)]]</f>
        <v>0</v>
      </c>
      <c r="AC1038" s="30"/>
      <c r="AD1038" s="30"/>
      <c r="AE1038" s="24">
        <v>3524</v>
      </c>
      <c r="AF1038" s="61">
        <v>45294</v>
      </c>
      <c r="AG1038">
        <v>203224</v>
      </c>
      <c r="AH1038" s="53">
        <v>45391</v>
      </c>
      <c r="AI1038" s="24" t="s">
        <v>106</v>
      </c>
      <c r="AJ1038" t="s">
        <v>697</v>
      </c>
      <c r="AK1038" s="33"/>
      <c r="AL1038" t="s">
        <v>98</v>
      </c>
      <c r="AM1038" s="53">
        <v>45390</v>
      </c>
      <c r="AN1038" s="23" t="s">
        <v>108</v>
      </c>
      <c r="AO1038" s="23" t="s">
        <v>108</v>
      </c>
      <c r="AP1038" t="s">
        <v>109</v>
      </c>
      <c r="AQ1038" t="s">
        <v>698</v>
      </c>
      <c r="AR1038" t="s">
        <v>699</v>
      </c>
      <c r="AS1038" t="s">
        <v>700</v>
      </c>
      <c r="AT1038" s="23">
        <v>80111600</v>
      </c>
      <c r="AU1038" t="s">
        <v>7133</v>
      </c>
      <c r="AV1038" s="23" t="s">
        <v>113</v>
      </c>
      <c r="AW1038" s="20" t="s">
        <v>114</v>
      </c>
      <c r="AX1038" s="53">
        <v>45390</v>
      </c>
      <c r="AY1038" s="23" t="s">
        <v>115</v>
      </c>
      <c r="AZ1038" s="53">
        <v>45390</v>
      </c>
      <c r="BA1038" s="53">
        <v>45391</v>
      </c>
      <c r="BB1038" s="62">
        <v>45488</v>
      </c>
      <c r="BC1038" s="35">
        <f>+Tabla3[[#This Row],[FECHA TERMINACION
(INICIAL)]]-Tabla3[[#This Row],[FECHA INICIO]]</f>
        <v>97</v>
      </c>
      <c r="BD1038" s="65">
        <f>+Tabla3[[#This Row],[PLAZO DE EJECUCIÓN EN DÍAS (INICIAL)]]/30</f>
        <v>3.2333333333333334</v>
      </c>
      <c r="BE1038" t="s">
        <v>7134</v>
      </c>
      <c r="BF1038" s="29">
        <f>+[1]BD_2!E1049</f>
        <v>650000</v>
      </c>
      <c r="BG1038" s="29">
        <f>[1]BD_2!BA1049</f>
        <v>0</v>
      </c>
      <c r="BH1038" s="23">
        <f>[1]BD_2!CF1049</f>
        <v>0</v>
      </c>
      <c r="BI1038" s="23">
        <f>+COUNTIF(Tabla3[[#This Row],[VALOR REDUCIDO]:[TOTAL TIEMPO PRORROGADO EN DÍAS
]],"&lt;&gt;0")</f>
        <v>1</v>
      </c>
      <c r="BJ1038" s="23" t="str">
        <f>+[1]BD_2!CG1049</f>
        <v>2 NO</v>
      </c>
      <c r="BK1038" s="26" t="str">
        <f>[1]BD_2!CL1049</f>
        <v>2 NO</v>
      </c>
      <c r="BL1038" s="23" t="s">
        <v>113</v>
      </c>
      <c r="BM1038">
        <f t="shared" si="79"/>
        <v>97</v>
      </c>
      <c r="BN1038" s="36">
        <f t="shared" si="80"/>
        <v>45391</v>
      </c>
      <c r="BO1038" s="36">
        <f t="shared" si="81"/>
        <v>45488</v>
      </c>
      <c r="BP1038" s="37" t="e">
        <f>IF(((#REF!-$BN1038)/($BO1038-$BN1038))&gt;=100%,100%,((#REF!-$BN1038)/($BO1038-$BN1038)))</f>
        <v>#REF!</v>
      </c>
      <c r="BQ1038" s="29">
        <f t="shared" si="82"/>
        <v>56766667</v>
      </c>
      <c r="BR1038" s="23" t="e">
        <f>+IF(BK1038="1 SI","FINALIZADO",IF($BO1038&lt;=#REF!,"FINALIZADO","EJECUCIÓN"))</f>
        <v>#REF!</v>
      </c>
      <c r="BS1038" s="23">
        <v>21016667</v>
      </c>
      <c r="BT1038" s="23">
        <f>+Tabla3[[#This Row],[VALOR TOTAL DE CONTRATO (ANTES DE LIQUIDACIÓN - LIBERACIÓN DE SALDOS)]]-Tabla3[[#This Row],[RECURSO TOTALES DESEMBOLSADOS]]</f>
        <v>35750000</v>
      </c>
      <c r="BU1038" s="66"/>
      <c r="BW1038" s="23" t="s">
        <v>98</v>
      </c>
      <c r="BX1038" s="23" t="str">
        <f t="shared" si="83"/>
        <v>abril</v>
      </c>
      <c r="BY1038" s="23" t="s">
        <v>113</v>
      </c>
      <c r="BZ1038" s="23" t="s">
        <v>113</v>
      </c>
      <c r="CA1038" s="23" t="s">
        <v>113</v>
      </c>
      <c r="CB1038" t="s">
        <v>117</v>
      </c>
      <c r="CC1038" t="s">
        <v>118</v>
      </c>
    </row>
    <row r="1039" spans="1:81" x14ac:dyDescent="0.25">
      <c r="A1039" s="23">
        <v>2024</v>
      </c>
      <c r="B1039" s="25" t="s">
        <v>7135</v>
      </c>
      <c r="C1039" s="23" t="s">
        <v>87</v>
      </c>
      <c r="D1039" t="s">
        <v>88</v>
      </c>
      <c r="E1039" t="s">
        <v>89</v>
      </c>
      <c r="F1039" t="s">
        <v>90</v>
      </c>
      <c r="G1039" t="s">
        <v>91</v>
      </c>
      <c r="H1039" s="23" t="s">
        <v>92</v>
      </c>
      <c r="I1039" s="23" t="s">
        <v>119</v>
      </c>
      <c r="J1039" t="s">
        <v>7136</v>
      </c>
      <c r="K1039" s="23" t="s">
        <v>95</v>
      </c>
      <c r="L1039" s="20" t="s">
        <v>121</v>
      </c>
      <c r="M1039" s="28" t="s">
        <v>7137</v>
      </c>
      <c r="N1039" s="23"/>
      <c r="O1039" s="23" t="s">
        <v>98</v>
      </c>
      <c r="P1039" s="20" t="s">
        <v>693</v>
      </c>
      <c r="Q1039" s="20" t="s">
        <v>693</v>
      </c>
      <c r="R1039" t="s">
        <v>2048</v>
      </c>
      <c r="S1039" t="s">
        <v>7131</v>
      </c>
      <c r="T1039" t="s">
        <v>7138</v>
      </c>
      <c r="U1039" s="29">
        <v>35750000</v>
      </c>
      <c r="V1039" s="29">
        <v>35750000</v>
      </c>
      <c r="W1039" s="60">
        <v>6500000</v>
      </c>
      <c r="X1039" s="60">
        <v>0</v>
      </c>
      <c r="Y1039" s="23" t="s">
        <v>104</v>
      </c>
      <c r="Z1039" t="s">
        <v>98</v>
      </c>
      <c r="AA1039" t="s">
        <v>105</v>
      </c>
      <c r="AB1039" s="30">
        <f>+Tabla3[[#This Row],[VALOR DEL CONTRATO
(EN NUMEROS)]]-Tabla3[[#This Row],[VALOR RECURSOS (MADS/FONAM)]]</f>
        <v>0</v>
      </c>
      <c r="AC1039" s="30"/>
      <c r="AD1039" s="30"/>
      <c r="AE1039" s="24">
        <v>3524</v>
      </c>
      <c r="AF1039" s="61">
        <v>45294</v>
      </c>
      <c r="AG1039">
        <v>414424</v>
      </c>
      <c r="AH1039" s="53">
        <v>45491</v>
      </c>
      <c r="AI1039" s="24" t="s">
        <v>106</v>
      </c>
      <c r="AJ1039" t="s">
        <v>697</v>
      </c>
      <c r="AK1039" s="33">
        <v>202300000000154</v>
      </c>
      <c r="AL1039" t="s">
        <v>98</v>
      </c>
      <c r="AM1039" s="53">
        <v>45489</v>
      </c>
      <c r="AN1039" s="23" t="s">
        <v>108</v>
      </c>
      <c r="AO1039" s="23" t="s">
        <v>108</v>
      </c>
      <c r="AP1039" t="s">
        <v>109</v>
      </c>
      <c r="AQ1039" t="s">
        <v>698</v>
      </c>
      <c r="AR1039" t="s">
        <v>699</v>
      </c>
      <c r="AS1039" t="s">
        <v>700</v>
      </c>
      <c r="AT1039" s="23">
        <v>80111600</v>
      </c>
      <c r="AU1039" t="s">
        <v>7133</v>
      </c>
      <c r="AV1039" s="23" t="s">
        <v>113</v>
      </c>
      <c r="AW1039" s="20" t="s">
        <v>114</v>
      </c>
      <c r="AX1039" s="53">
        <v>45488</v>
      </c>
      <c r="AY1039" s="23" t="s">
        <v>115</v>
      </c>
      <c r="AZ1039" s="53">
        <v>45488</v>
      </c>
      <c r="BA1039" s="53">
        <v>45489</v>
      </c>
      <c r="BB1039" s="62">
        <v>45656</v>
      </c>
      <c r="BC1039" s="35">
        <f>+Tabla3[[#This Row],[FECHA TERMINACION
(INICIAL)]]-Tabla3[[#This Row],[FECHA INICIO]]</f>
        <v>167</v>
      </c>
      <c r="BD1039" s="65">
        <f>+Tabla3[[#This Row],[PLAZO DE EJECUCIÓN EN DÍAS (INICIAL)]]/30</f>
        <v>5.5666666666666664</v>
      </c>
      <c r="BE1039" t="s">
        <v>7139</v>
      </c>
      <c r="BF1039" s="29">
        <f>+[1]BD_2!E1050</f>
        <v>433333</v>
      </c>
      <c r="BG1039" s="29">
        <f>[1]BD_2!BA1050</f>
        <v>0</v>
      </c>
      <c r="BH1039" s="23">
        <f>[1]BD_2!CF1050</f>
        <v>0</v>
      </c>
      <c r="BI1039" s="23">
        <f>+COUNTIF(Tabla3[[#This Row],[VALOR REDUCIDO]:[TOTAL TIEMPO PRORROGADO EN DÍAS
]],"&lt;&gt;0")</f>
        <v>1</v>
      </c>
      <c r="BJ1039" s="23" t="str">
        <f>+[1]BD_2!CG1050</f>
        <v>2 NO</v>
      </c>
      <c r="BK1039" s="26" t="str">
        <f>[1]BD_2!CL1050</f>
        <v>2 NO</v>
      </c>
      <c r="BL1039" s="23" t="s">
        <v>98</v>
      </c>
      <c r="BM1039">
        <f t="shared" ref="BM1039:BM1100" si="84">$BO1039-$BN1039</f>
        <v>167</v>
      </c>
      <c r="BN1039" s="36">
        <f t="shared" ref="BN1039:BN1100" si="85">$BA1039</f>
        <v>45489</v>
      </c>
      <c r="BO1039" s="36">
        <f t="shared" ref="BO1039:BO1100" si="86">$BB1039+$BH1039</f>
        <v>45656</v>
      </c>
      <c r="BP1039" s="37" t="e">
        <f>IF(((#REF!-$BN1039)/($BO1039-$BN1039))&gt;=100%,100%,((#REF!-$BN1039)/($BO1039-$BN1039)))</f>
        <v>#REF!</v>
      </c>
      <c r="BQ1039" s="60">
        <f t="shared" si="82"/>
        <v>35316667</v>
      </c>
      <c r="BR1039" s="23" t="e">
        <f>+IF(BK1039="1 SI","FINALIZADO",IF($BO1039&lt;=#REF!,"FINALIZADO","EJECUCIÓN"))</f>
        <v>#REF!</v>
      </c>
      <c r="BS1039" s="23">
        <v>35316667</v>
      </c>
      <c r="BT1039" s="23">
        <f>+Tabla3[[#This Row],[VALOR TOTAL DE CONTRATO (ANTES DE LIQUIDACIÓN - LIBERACIÓN DE SALDOS)]]-Tabla3[[#This Row],[RECURSO TOTALES DESEMBOLSADOS]]</f>
        <v>0</v>
      </c>
      <c r="BU1039" s="66"/>
      <c r="BW1039" s="23" t="s">
        <v>98</v>
      </c>
      <c r="BX1039" s="23" t="str">
        <f t="shared" si="83"/>
        <v>julio</v>
      </c>
      <c r="BY1039" s="23" t="s">
        <v>113</v>
      </c>
      <c r="BZ1039" s="23" t="s">
        <v>113</v>
      </c>
      <c r="CA1039" s="23" t="s">
        <v>113</v>
      </c>
      <c r="CB1039" t="s">
        <v>117</v>
      </c>
      <c r="CC1039" t="s">
        <v>118</v>
      </c>
    </row>
    <row r="1040" spans="1:81" x14ac:dyDescent="0.25">
      <c r="A1040" s="23">
        <v>2024</v>
      </c>
      <c r="B1040" s="25">
        <v>996</v>
      </c>
      <c r="C1040" s="23" t="s">
        <v>87</v>
      </c>
      <c r="D1040" t="s">
        <v>88</v>
      </c>
      <c r="E1040" t="s">
        <v>89</v>
      </c>
      <c r="F1040" t="s">
        <v>90</v>
      </c>
      <c r="G1040" t="s">
        <v>91</v>
      </c>
      <c r="H1040" s="23" t="s">
        <v>92</v>
      </c>
      <c r="I1040" s="23" t="s">
        <v>119</v>
      </c>
      <c r="J1040" t="s">
        <v>7140</v>
      </c>
      <c r="K1040" s="23" t="s">
        <v>95</v>
      </c>
      <c r="L1040" s="20" t="s">
        <v>2203</v>
      </c>
      <c r="M1040" s="28" t="s">
        <v>7141</v>
      </c>
      <c r="N1040" s="23"/>
      <c r="O1040" s="23" t="s">
        <v>98</v>
      </c>
      <c r="P1040" s="20" t="s">
        <v>2185</v>
      </c>
      <c r="Q1040" s="20" t="s">
        <v>2185</v>
      </c>
      <c r="R1040" t="s">
        <v>7142</v>
      </c>
      <c r="S1040" t="s">
        <v>7143</v>
      </c>
      <c r="T1040" t="s">
        <v>7144</v>
      </c>
      <c r="U1040" s="29">
        <v>76500000</v>
      </c>
      <c r="V1040" s="29">
        <v>76500000</v>
      </c>
      <c r="W1040" s="60">
        <v>9000000</v>
      </c>
      <c r="X1040" s="60">
        <v>0</v>
      </c>
      <c r="Y1040" s="23" t="s">
        <v>104</v>
      </c>
      <c r="Z1040" t="s">
        <v>98</v>
      </c>
      <c r="AA1040" t="s">
        <v>105</v>
      </c>
      <c r="AB1040" s="30">
        <f>+Tabla3[[#This Row],[VALOR DEL CONTRATO
(EN NUMEROS)]]-Tabla3[[#This Row],[VALOR RECURSOS (MADS/FONAM)]]</f>
        <v>0</v>
      </c>
      <c r="AC1040" s="30"/>
      <c r="AD1040" s="30"/>
      <c r="AE1040" s="24">
        <v>7224</v>
      </c>
      <c r="AF1040" s="61">
        <v>45295</v>
      </c>
      <c r="AG1040">
        <v>205324</v>
      </c>
      <c r="AH1040" s="53">
        <v>45392</v>
      </c>
      <c r="AI1040" s="24" t="s">
        <v>106</v>
      </c>
      <c r="AJ1040" t="s">
        <v>2189</v>
      </c>
      <c r="AK1040" s="33"/>
      <c r="AL1040" t="s">
        <v>98</v>
      </c>
      <c r="AM1040" s="53">
        <v>45390</v>
      </c>
      <c r="AN1040" s="23" t="s">
        <v>108</v>
      </c>
      <c r="AO1040" s="23" t="s">
        <v>108</v>
      </c>
      <c r="AP1040" t="s">
        <v>109</v>
      </c>
      <c r="AQ1040" t="s">
        <v>3813</v>
      </c>
      <c r="AR1040" t="s">
        <v>3814</v>
      </c>
      <c r="AS1040" t="s">
        <v>3815</v>
      </c>
      <c r="AT1040" s="23">
        <v>80111600</v>
      </c>
      <c r="AU1040" t="s">
        <v>7145</v>
      </c>
      <c r="AV1040" s="23" t="s">
        <v>113</v>
      </c>
      <c r="AW1040" s="20" t="s">
        <v>114</v>
      </c>
      <c r="AX1040" s="53">
        <v>45391</v>
      </c>
      <c r="AY1040" s="23" t="s">
        <v>144</v>
      </c>
      <c r="AZ1040" s="53">
        <v>45391</v>
      </c>
      <c r="BA1040" s="26">
        <v>45392</v>
      </c>
      <c r="BB1040" s="62">
        <v>45650</v>
      </c>
      <c r="BC1040" s="35">
        <f>+Tabla3[[#This Row],[FECHA TERMINACION
(INICIAL)]]-Tabla3[[#This Row],[FECHA INICIO]]</f>
        <v>258</v>
      </c>
      <c r="BD1040" s="65">
        <f>+Tabla3[[#This Row],[PLAZO DE EJECUCIÓN EN DÍAS (INICIAL)]]/30</f>
        <v>8.6</v>
      </c>
      <c r="BE1040" t="s">
        <v>7146</v>
      </c>
      <c r="BF1040" s="29">
        <f>+[1]BD_2!E1051</f>
        <v>0</v>
      </c>
      <c r="BG1040" s="29">
        <f>[1]BD_2!BA1051</f>
        <v>0</v>
      </c>
      <c r="BH1040" s="23">
        <f>[1]BD_2!CF1051</f>
        <v>0</v>
      </c>
      <c r="BI1040" s="23">
        <f>+COUNTIF(Tabla3[[#This Row],[VALOR REDUCIDO]:[TOTAL TIEMPO PRORROGADO EN DÍAS
]],"&lt;&gt;0")</f>
        <v>0</v>
      </c>
      <c r="BJ1040" s="23" t="str">
        <f>+[1]BD_2!CG1051</f>
        <v>2 NO</v>
      </c>
      <c r="BK1040" s="26" t="str">
        <f>[1]BD_2!CL1051</f>
        <v>2 NO</v>
      </c>
      <c r="BL1040" s="23" t="s">
        <v>98</v>
      </c>
      <c r="BM1040">
        <f t="shared" si="84"/>
        <v>258</v>
      </c>
      <c r="BN1040" s="36">
        <f t="shared" si="85"/>
        <v>45392</v>
      </c>
      <c r="BO1040" s="36">
        <f t="shared" si="86"/>
        <v>45650</v>
      </c>
      <c r="BP1040" s="37" t="e">
        <f>IF(((#REF!-$BN1040)/($BO1040-$BN1040))&gt;=100%,100%,((#REF!-$BN1040)/($BO1040-$BN1040)))</f>
        <v>#REF!</v>
      </c>
      <c r="BQ1040" s="29">
        <f t="shared" si="82"/>
        <v>76500000</v>
      </c>
      <c r="BR1040" s="23" t="e">
        <f>+IF(BK1040="1 SI","FINALIZADO",IF($BO1040&lt;=#REF!,"FINALIZADO","EJECUCIÓN"))</f>
        <v>#REF!</v>
      </c>
      <c r="BS1040" s="23">
        <v>76500000</v>
      </c>
      <c r="BT1040" s="23">
        <f>+Tabla3[[#This Row],[VALOR TOTAL DE CONTRATO (ANTES DE LIQUIDACIÓN - LIBERACIÓN DE SALDOS)]]-Tabla3[[#This Row],[RECURSO TOTALES DESEMBOLSADOS]]</f>
        <v>0</v>
      </c>
      <c r="BU1040" s="66"/>
      <c r="BW1040" s="23" t="s">
        <v>98</v>
      </c>
      <c r="BX1040" s="23" t="str">
        <f t="shared" si="83"/>
        <v>abril</v>
      </c>
      <c r="BY1040" s="23" t="s">
        <v>113</v>
      </c>
      <c r="BZ1040" s="23" t="s">
        <v>113</v>
      </c>
      <c r="CA1040" s="23" t="s">
        <v>113</v>
      </c>
      <c r="CB1040" t="s">
        <v>117</v>
      </c>
      <c r="CC1040" t="s">
        <v>118</v>
      </c>
    </row>
    <row r="1041" spans="1:81" x14ac:dyDescent="0.25">
      <c r="A1041" s="23">
        <v>2024</v>
      </c>
      <c r="B1041" s="25">
        <v>997</v>
      </c>
      <c r="C1041" s="23" t="s">
        <v>87</v>
      </c>
      <c r="D1041" t="s">
        <v>88</v>
      </c>
      <c r="E1041" t="s">
        <v>89</v>
      </c>
      <c r="F1041" t="s">
        <v>90</v>
      </c>
      <c r="G1041" t="s">
        <v>91</v>
      </c>
      <c r="H1041" s="23" t="s">
        <v>92</v>
      </c>
      <c r="I1041" s="23" t="s">
        <v>119</v>
      </c>
      <c r="J1041" t="s">
        <v>7147</v>
      </c>
      <c r="K1041" s="23" t="s">
        <v>95</v>
      </c>
      <c r="L1041" s="20" t="s">
        <v>121</v>
      </c>
      <c r="M1041" s="28" t="s">
        <v>7148</v>
      </c>
      <c r="N1041" s="23"/>
      <c r="O1041" s="23" t="s">
        <v>98</v>
      </c>
      <c r="P1041" s="20" t="s">
        <v>764</v>
      </c>
      <c r="Q1041" s="20" t="s">
        <v>764</v>
      </c>
      <c r="R1041" t="s">
        <v>7149</v>
      </c>
      <c r="S1041" t="s">
        <v>7150</v>
      </c>
      <c r="T1041" t="s">
        <v>7151</v>
      </c>
      <c r="U1041" s="29">
        <v>92631067</v>
      </c>
      <c r="V1041" s="29">
        <v>92631067</v>
      </c>
      <c r="W1041" s="60">
        <v>10688200</v>
      </c>
      <c r="X1041" s="60">
        <v>0</v>
      </c>
      <c r="Y1041" s="23" t="s">
        <v>104</v>
      </c>
      <c r="Z1041" t="s">
        <v>98</v>
      </c>
      <c r="AA1041" t="s">
        <v>105</v>
      </c>
      <c r="AB1041" s="30">
        <f>+Tabla3[[#This Row],[VALOR DEL CONTRATO
(EN NUMEROS)]]-Tabla3[[#This Row],[VALOR RECURSOS (MADS/FONAM)]]</f>
        <v>0</v>
      </c>
      <c r="AC1041" s="30"/>
      <c r="AD1041" s="30"/>
      <c r="AE1041" s="24">
        <v>7824</v>
      </c>
      <c r="AF1041" s="61">
        <v>45296</v>
      </c>
      <c r="AG1041">
        <v>204824</v>
      </c>
      <c r="AH1041" s="53">
        <v>45392</v>
      </c>
      <c r="AI1041" s="24" t="s">
        <v>106</v>
      </c>
      <c r="AJ1041" t="s">
        <v>779</v>
      </c>
      <c r="AK1041" s="33"/>
      <c r="AL1041" t="s">
        <v>98</v>
      </c>
      <c r="AM1041" s="53">
        <v>45387</v>
      </c>
      <c r="AN1041" s="23" t="s">
        <v>108</v>
      </c>
      <c r="AO1041" s="23" t="s">
        <v>108</v>
      </c>
      <c r="AP1041" t="s">
        <v>109</v>
      </c>
      <c r="AQ1041" t="s">
        <v>769</v>
      </c>
      <c r="AR1041" t="s">
        <v>770</v>
      </c>
      <c r="AS1041" t="s">
        <v>771</v>
      </c>
      <c r="AT1041" s="23">
        <v>80111600</v>
      </c>
      <c r="AU1041" t="s">
        <v>7152</v>
      </c>
      <c r="AV1041" s="23" t="s">
        <v>113</v>
      </c>
      <c r="AW1041" s="20" t="s">
        <v>114</v>
      </c>
      <c r="AX1041" s="26">
        <v>45390</v>
      </c>
      <c r="AY1041" s="23" t="s">
        <v>115</v>
      </c>
      <c r="AZ1041" s="26">
        <v>45390</v>
      </c>
      <c r="BA1041" s="26">
        <v>45392</v>
      </c>
      <c r="BB1041" s="62">
        <v>45655</v>
      </c>
      <c r="BC1041" s="35">
        <f>+Tabla3[[#This Row],[FECHA TERMINACION
(INICIAL)]]-Tabla3[[#This Row],[FECHA INICIO]]</f>
        <v>263</v>
      </c>
      <c r="BD1041" s="65">
        <f>+Tabla3[[#This Row],[PLAZO DE EJECUCIÓN EN DÍAS (INICIAL)]]/30</f>
        <v>8.7666666666666675</v>
      </c>
      <c r="BE1041" t="s">
        <v>7153</v>
      </c>
      <c r="BF1041" s="29">
        <f>+[1]BD_2!E1052</f>
        <v>0</v>
      </c>
      <c r="BG1041" s="29">
        <f>[1]BD_2!BA1052</f>
        <v>0</v>
      </c>
      <c r="BH1041" s="23">
        <f>[1]BD_2!CF1052</f>
        <v>0</v>
      </c>
      <c r="BI1041" s="23">
        <f>+COUNTIF(Tabla3[[#This Row],[VALOR REDUCIDO]:[TOTAL TIEMPO PRORROGADO EN DÍAS
]],"&lt;&gt;0")</f>
        <v>0</v>
      </c>
      <c r="BJ1041" s="23" t="str">
        <f>+[1]BD_2!CG1052</f>
        <v>2 NO</v>
      </c>
      <c r="BK1041" s="26" t="str">
        <f>[1]BD_2!CL1052</f>
        <v>2 NO</v>
      </c>
      <c r="BL1041" s="23" t="s">
        <v>98</v>
      </c>
      <c r="BM1041">
        <f t="shared" si="84"/>
        <v>263</v>
      </c>
      <c r="BN1041" s="36">
        <f t="shared" si="85"/>
        <v>45392</v>
      </c>
      <c r="BO1041" s="36">
        <f t="shared" si="86"/>
        <v>45655</v>
      </c>
      <c r="BP1041" s="37" t="e">
        <f>IF(((#REF!-$BN1041)/($BO1041-$BN1041))&gt;=100%,100%,((#REF!-$BN1041)/($BO1041-$BN1041)))</f>
        <v>#REF!</v>
      </c>
      <c r="BQ1041" s="29">
        <f t="shared" si="82"/>
        <v>92631067</v>
      </c>
      <c r="BR1041" s="23" t="e">
        <f>+IF(BK1041="1 SI","FINALIZADO",IF($BO1041&lt;=#REF!,"FINALIZADO","EJECUCIÓN"))</f>
        <v>#REF!</v>
      </c>
      <c r="BS1041" s="23">
        <v>82299140</v>
      </c>
      <c r="BT1041" s="23">
        <f>+Tabla3[[#This Row],[VALOR TOTAL DE CONTRATO (ANTES DE LIQUIDACIÓN - LIBERACIÓN DE SALDOS)]]-Tabla3[[#This Row],[RECURSO TOTALES DESEMBOLSADOS]]</f>
        <v>10331927</v>
      </c>
      <c r="BU1041" s="66"/>
      <c r="BW1041" s="23" t="s">
        <v>98</v>
      </c>
      <c r="BX1041" s="23" t="str">
        <f t="shared" si="83"/>
        <v>abril</v>
      </c>
      <c r="BY1041" s="23" t="s">
        <v>113</v>
      </c>
      <c r="BZ1041" s="23" t="s">
        <v>113</v>
      </c>
      <c r="CA1041" s="23" t="s">
        <v>113</v>
      </c>
      <c r="CB1041" t="s">
        <v>117</v>
      </c>
      <c r="CC1041" t="s">
        <v>118</v>
      </c>
    </row>
    <row r="1042" spans="1:81" x14ac:dyDescent="0.25">
      <c r="A1042" s="23">
        <v>2024</v>
      </c>
      <c r="B1042" s="25">
        <v>998</v>
      </c>
      <c r="C1042" s="23" t="s">
        <v>87</v>
      </c>
      <c r="D1042" t="s">
        <v>88</v>
      </c>
      <c r="E1042" t="s">
        <v>89</v>
      </c>
      <c r="F1042" t="s">
        <v>90</v>
      </c>
      <c r="G1042" t="s">
        <v>91</v>
      </c>
      <c r="H1042" s="23" t="s">
        <v>92</v>
      </c>
      <c r="I1042" s="23" t="s">
        <v>119</v>
      </c>
      <c r="J1042" t="s">
        <v>7154</v>
      </c>
      <c r="K1042" s="23" t="s">
        <v>95</v>
      </c>
      <c r="L1042" s="20" t="s">
        <v>121</v>
      </c>
      <c r="M1042" s="28" t="s">
        <v>7155</v>
      </c>
      <c r="N1042" s="23"/>
      <c r="O1042" s="23" t="s">
        <v>98</v>
      </c>
      <c r="P1042" s="20" t="s">
        <v>2185</v>
      </c>
      <c r="Q1042" s="20" t="s">
        <v>2185</v>
      </c>
      <c r="R1042" t="s">
        <v>7156</v>
      </c>
      <c r="S1042" t="s">
        <v>7157</v>
      </c>
      <c r="T1042" t="s">
        <v>7078</v>
      </c>
      <c r="U1042" s="29">
        <v>53125000</v>
      </c>
      <c r="V1042" s="29">
        <v>53125000</v>
      </c>
      <c r="W1042" s="60">
        <v>6250000</v>
      </c>
      <c r="X1042" s="60">
        <v>0</v>
      </c>
      <c r="Y1042" s="23" t="s">
        <v>104</v>
      </c>
      <c r="Z1042" t="s">
        <v>98</v>
      </c>
      <c r="AA1042" t="s">
        <v>105</v>
      </c>
      <c r="AB1042" s="30">
        <f>+Tabla3[[#This Row],[VALOR DEL CONTRATO
(EN NUMEROS)]]-Tabla3[[#This Row],[VALOR RECURSOS (MADS/FONAM)]]</f>
        <v>0</v>
      </c>
      <c r="AC1042" s="30"/>
      <c r="AD1042" s="30"/>
      <c r="AE1042" s="24">
        <v>7224</v>
      </c>
      <c r="AF1042" s="61">
        <v>45295</v>
      </c>
      <c r="AG1042">
        <v>198524</v>
      </c>
      <c r="AH1042" s="53">
        <v>45387</v>
      </c>
      <c r="AI1042" s="24" t="s">
        <v>106</v>
      </c>
      <c r="AJ1042" t="s">
        <v>2189</v>
      </c>
      <c r="AK1042" s="33"/>
      <c r="AL1042" t="s">
        <v>98</v>
      </c>
      <c r="AM1042" s="53">
        <v>45386</v>
      </c>
      <c r="AN1042" s="23" t="s">
        <v>108</v>
      </c>
      <c r="AO1042" s="23" t="s">
        <v>108</v>
      </c>
      <c r="AP1042" t="s">
        <v>109</v>
      </c>
      <c r="AQ1042" t="s">
        <v>2214</v>
      </c>
      <c r="AR1042" t="s">
        <v>2191</v>
      </c>
      <c r="AS1042" t="s">
        <v>2192</v>
      </c>
      <c r="AT1042" s="23">
        <v>80111600</v>
      </c>
      <c r="AU1042" t="s">
        <v>7158</v>
      </c>
      <c r="AV1042" s="23" t="s">
        <v>113</v>
      </c>
      <c r="AW1042" s="20" t="s">
        <v>114</v>
      </c>
      <c r="AX1042" s="53">
        <v>45386</v>
      </c>
      <c r="AY1042" s="23" t="s">
        <v>115</v>
      </c>
      <c r="AZ1042" s="53">
        <v>45386</v>
      </c>
      <c r="BA1042" s="26">
        <v>45387</v>
      </c>
      <c r="BB1042" s="62">
        <v>45645</v>
      </c>
      <c r="BC1042" s="35">
        <f>+Tabla3[[#This Row],[FECHA TERMINACION
(INICIAL)]]-Tabla3[[#This Row],[FECHA INICIO]]</f>
        <v>258</v>
      </c>
      <c r="BD1042" s="65">
        <f>+Tabla3[[#This Row],[PLAZO DE EJECUCIÓN EN DÍAS (INICIAL)]]/30</f>
        <v>8.6</v>
      </c>
      <c r="BE1042" t="s">
        <v>7146</v>
      </c>
      <c r="BF1042" s="29">
        <f>+[1]BD_2!E1053</f>
        <v>0</v>
      </c>
      <c r="BG1042" s="29">
        <f>[1]BD_2!BA1053</f>
        <v>0</v>
      </c>
      <c r="BH1042" s="23">
        <f>[1]BD_2!CF1053</f>
        <v>0</v>
      </c>
      <c r="BI1042" s="23">
        <f>+COUNTIF(Tabla3[[#This Row],[VALOR REDUCIDO]:[TOTAL TIEMPO PRORROGADO EN DÍAS
]],"&lt;&gt;0")</f>
        <v>0</v>
      </c>
      <c r="BJ1042" s="23" t="str">
        <f>+[1]BD_2!CG1053</f>
        <v>2 NO</v>
      </c>
      <c r="BK1042" s="26" t="str">
        <f>[1]BD_2!CL1053</f>
        <v>2 NO</v>
      </c>
      <c r="BL1042" s="23" t="s">
        <v>98</v>
      </c>
      <c r="BM1042">
        <f t="shared" si="84"/>
        <v>258</v>
      </c>
      <c r="BN1042" s="36">
        <f t="shared" si="85"/>
        <v>45387</v>
      </c>
      <c r="BO1042" s="36">
        <f t="shared" si="86"/>
        <v>45645</v>
      </c>
      <c r="BP1042" s="37" t="e">
        <f>IF(((#REF!-$BN1042)/($BO1042-$BN1042))&gt;=100%,100%,((#REF!-$BN1042)/($BO1042-$BN1042)))</f>
        <v>#REF!</v>
      </c>
      <c r="BQ1042" s="29">
        <f t="shared" si="82"/>
        <v>53125000</v>
      </c>
      <c r="BR1042" s="23" t="e">
        <f>+IF(BK1042="1 SI","FINALIZADO",IF($BO1042&lt;=#REF!,"FINALIZADO","EJECUCIÓN"))</f>
        <v>#REF!</v>
      </c>
      <c r="BS1042" s="23">
        <v>53125000</v>
      </c>
      <c r="BT1042" s="23">
        <f>+Tabla3[[#This Row],[VALOR TOTAL DE CONTRATO (ANTES DE LIQUIDACIÓN - LIBERACIÓN DE SALDOS)]]-Tabla3[[#This Row],[RECURSO TOTALES DESEMBOLSADOS]]</f>
        <v>0</v>
      </c>
      <c r="BU1042" s="66"/>
      <c r="BW1042" s="23" t="s">
        <v>98</v>
      </c>
      <c r="BX1042" s="23" t="str">
        <f t="shared" si="83"/>
        <v>abril</v>
      </c>
      <c r="BY1042" s="23" t="s">
        <v>113</v>
      </c>
      <c r="BZ1042" s="23" t="s">
        <v>113</v>
      </c>
      <c r="CA1042" s="23" t="s">
        <v>113</v>
      </c>
      <c r="CB1042" t="s">
        <v>117</v>
      </c>
      <c r="CC1042" t="s">
        <v>118</v>
      </c>
    </row>
    <row r="1043" spans="1:81" x14ac:dyDescent="0.25">
      <c r="A1043" s="23">
        <v>2024</v>
      </c>
      <c r="B1043" s="25">
        <v>999</v>
      </c>
      <c r="C1043" s="23" t="s">
        <v>87</v>
      </c>
      <c r="D1043" t="s">
        <v>88</v>
      </c>
      <c r="E1043" t="s">
        <v>89</v>
      </c>
      <c r="F1043" t="s">
        <v>90</v>
      </c>
      <c r="G1043" t="s">
        <v>91</v>
      </c>
      <c r="H1043" s="23" t="s">
        <v>92</v>
      </c>
      <c r="I1043" s="23" t="s">
        <v>119</v>
      </c>
      <c r="J1043" t="s">
        <v>7159</v>
      </c>
      <c r="K1043" s="23" t="s">
        <v>95</v>
      </c>
      <c r="L1043" s="20" t="s">
        <v>803</v>
      </c>
      <c r="M1043" s="28" t="s">
        <v>7160</v>
      </c>
      <c r="N1043" s="23"/>
      <c r="O1043" s="23" t="s">
        <v>98</v>
      </c>
      <c r="P1043" s="20" t="s">
        <v>1931</v>
      </c>
      <c r="Q1043" s="20" t="s">
        <v>1931</v>
      </c>
      <c r="R1043" t="s">
        <v>7161</v>
      </c>
      <c r="S1043" t="s">
        <v>7162</v>
      </c>
      <c r="T1043" t="s">
        <v>7163</v>
      </c>
      <c r="U1043" s="29">
        <v>80000000</v>
      </c>
      <c r="V1043" s="29">
        <v>80000000</v>
      </c>
      <c r="W1043" s="60">
        <v>10000000</v>
      </c>
      <c r="X1043" s="60">
        <v>0</v>
      </c>
      <c r="Y1043" s="23" t="s">
        <v>104</v>
      </c>
      <c r="Z1043" t="s">
        <v>98</v>
      </c>
      <c r="AA1043" t="s">
        <v>105</v>
      </c>
      <c r="AB1043" s="30">
        <f>+Tabla3[[#This Row],[VALOR DEL CONTRATO
(EN NUMEROS)]]-Tabla3[[#This Row],[VALOR RECURSOS (MADS/FONAM)]]</f>
        <v>0</v>
      </c>
      <c r="AC1043" s="30"/>
      <c r="AD1043" s="30"/>
      <c r="AE1043" s="24">
        <v>9824</v>
      </c>
      <c r="AF1043" s="61">
        <v>45306</v>
      </c>
      <c r="AG1043">
        <v>199024</v>
      </c>
      <c r="AH1043" s="53">
        <v>45387</v>
      </c>
      <c r="AI1043" s="24" t="s">
        <v>106</v>
      </c>
      <c r="AJ1043" t="s">
        <v>2527</v>
      </c>
      <c r="AK1043" s="33"/>
      <c r="AL1043" t="s">
        <v>98</v>
      </c>
      <c r="AM1043" s="53">
        <v>45385</v>
      </c>
      <c r="AN1043" s="23" t="s">
        <v>108</v>
      </c>
      <c r="AO1043" s="23" t="s">
        <v>108</v>
      </c>
      <c r="AP1043" t="s">
        <v>109</v>
      </c>
      <c r="AQ1043" t="s">
        <v>1580</v>
      </c>
      <c r="AR1043" t="s">
        <v>1581</v>
      </c>
      <c r="AS1043" t="s">
        <v>1581</v>
      </c>
      <c r="AT1043" s="23">
        <v>80111600</v>
      </c>
      <c r="AU1043" t="s">
        <v>7164</v>
      </c>
      <c r="AV1043" s="23" t="s">
        <v>113</v>
      </c>
      <c r="AW1043" s="20" t="s">
        <v>114</v>
      </c>
      <c r="AX1043" s="53">
        <v>45385</v>
      </c>
      <c r="AY1043" s="23" t="s">
        <v>115</v>
      </c>
      <c r="AZ1043" s="53">
        <v>45385</v>
      </c>
      <c r="BA1043" s="26">
        <v>45387</v>
      </c>
      <c r="BB1043" s="62">
        <v>45630</v>
      </c>
      <c r="BC1043" s="35">
        <f>+Tabla3[[#This Row],[FECHA TERMINACION
(INICIAL)]]-Tabla3[[#This Row],[FECHA INICIO]]</f>
        <v>243</v>
      </c>
      <c r="BD1043" s="65">
        <f>+Tabla3[[#This Row],[PLAZO DE EJECUCIÓN EN DÍAS (INICIAL)]]/30</f>
        <v>8.1</v>
      </c>
      <c r="BE1043" t="s">
        <v>7165</v>
      </c>
      <c r="BF1043" s="29">
        <f>+[1]BD_2!E1054</f>
        <v>0</v>
      </c>
      <c r="BG1043" s="29">
        <f>[1]BD_2!BA1054</f>
        <v>0</v>
      </c>
      <c r="BH1043" s="23">
        <f>[1]BD_2!CF1054</f>
        <v>0</v>
      </c>
      <c r="BI1043" s="23">
        <f>+COUNTIF(Tabla3[[#This Row],[VALOR REDUCIDO]:[TOTAL TIEMPO PRORROGADO EN DÍAS
]],"&lt;&gt;0")</f>
        <v>0</v>
      </c>
      <c r="BJ1043" s="23" t="str">
        <f>+[1]BD_2!CG1054</f>
        <v>2 NO</v>
      </c>
      <c r="BK1043" s="26" t="str">
        <f>[1]BD_2!CL1054</f>
        <v>2 NO</v>
      </c>
      <c r="BL1043" s="23" t="s">
        <v>98</v>
      </c>
      <c r="BM1043">
        <f t="shared" si="84"/>
        <v>243</v>
      </c>
      <c r="BN1043" s="36">
        <f t="shared" si="85"/>
        <v>45387</v>
      </c>
      <c r="BO1043" s="36">
        <f t="shared" si="86"/>
        <v>45630</v>
      </c>
      <c r="BP1043" s="37" t="e">
        <f>IF(((#REF!-$BN1043)/($BO1043-$BN1043))&gt;=100%,100%,((#REF!-$BN1043)/($BO1043-$BN1043)))</f>
        <v>#REF!</v>
      </c>
      <c r="BQ1043" s="29">
        <f t="shared" si="82"/>
        <v>80000000</v>
      </c>
      <c r="BR1043" s="23" t="e">
        <f>+IF(BK1043="1 SI","FINALIZADO",IF($BO1043&lt;=#REF!,"FINALIZADO","EJECUCIÓN"))</f>
        <v>#REF!</v>
      </c>
      <c r="BS1043" s="23">
        <v>80000000</v>
      </c>
      <c r="BT1043" s="23">
        <f>+Tabla3[[#This Row],[VALOR TOTAL DE CONTRATO (ANTES DE LIQUIDACIÓN - LIBERACIÓN DE SALDOS)]]-Tabla3[[#This Row],[RECURSO TOTALES DESEMBOLSADOS]]</f>
        <v>0</v>
      </c>
      <c r="BU1043" s="66"/>
      <c r="BW1043" s="23" t="s">
        <v>98</v>
      </c>
      <c r="BX1043" s="23" t="str">
        <f t="shared" si="83"/>
        <v>abril</v>
      </c>
      <c r="BY1043" s="23" t="s">
        <v>113</v>
      </c>
      <c r="BZ1043" s="23" t="s">
        <v>113</v>
      </c>
      <c r="CA1043" s="23" t="s">
        <v>113</v>
      </c>
      <c r="CB1043" t="s">
        <v>117</v>
      </c>
      <c r="CC1043" t="s">
        <v>118</v>
      </c>
    </row>
    <row r="1044" spans="1:81" x14ac:dyDescent="0.25">
      <c r="A1044" s="23">
        <v>2024</v>
      </c>
      <c r="B1044" s="25">
        <v>1000</v>
      </c>
      <c r="C1044" s="23" t="s">
        <v>87</v>
      </c>
      <c r="D1044" t="s">
        <v>88</v>
      </c>
      <c r="E1044" t="s">
        <v>89</v>
      </c>
      <c r="F1044" t="s">
        <v>90</v>
      </c>
      <c r="G1044" t="s">
        <v>91</v>
      </c>
      <c r="H1044" s="23" t="s">
        <v>92</v>
      </c>
      <c r="I1044" s="23" t="s">
        <v>119</v>
      </c>
      <c r="J1044" t="s">
        <v>7166</v>
      </c>
      <c r="K1044" s="23" t="s">
        <v>95</v>
      </c>
      <c r="L1044" s="20" t="s">
        <v>121</v>
      </c>
      <c r="M1044" s="28" t="s">
        <v>7167</v>
      </c>
      <c r="N1044" s="23"/>
      <c r="O1044" s="23" t="s">
        <v>98</v>
      </c>
      <c r="P1044" s="20" t="s">
        <v>693</v>
      </c>
      <c r="Q1044" s="20" t="s">
        <v>693</v>
      </c>
      <c r="R1044" t="s">
        <v>7168</v>
      </c>
      <c r="S1044" t="s">
        <v>7169</v>
      </c>
      <c r="T1044" t="s">
        <v>7170</v>
      </c>
      <c r="U1044" s="29">
        <v>66250000</v>
      </c>
      <c r="V1044" s="29">
        <v>66250000</v>
      </c>
      <c r="W1044" s="60">
        <v>7500000</v>
      </c>
      <c r="X1044" s="60">
        <v>0</v>
      </c>
      <c r="Y1044" s="23" t="s">
        <v>104</v>
      </c>
      <c r="Z1044" t="s">
        <v>98</v>
      </c>
      <c r="AA1044" t="s">
        <v>105</v>
      </c>
      <c r="AB1044" s="30">
        <f>+Tabla3[[#This Row],[VALOR DEL CONTRATO
(EN NUMEROS)]]-Tabla3[[#This Row],[VALOR RECURSOS (MADS/FONAM)]]</f>
        <v>0</v>
      </c>
      <c r="AC1044" s="30"/>
      <c r="AD1044" s="30"/>
      <c r="AE1044" s="24">
        <v>3524</v>
      </c>
      <c r="AF1044" s="61">
        <v>45294</v>
      </c>
      <c r="AG1044">
        <v>198224</v>
      </c>
      <c r="AH1044" s="53">
        <v>45387</v>
      </c>
      <c r="AI1044" s="24" t="s">
        <v>106</v>
      </c>
      <c r="AJ1044" t="s">
        <v>697</v>
      </c>
      <c r="AK1044" s="33"/>
      <c r="AL1044" t="s">
        <v>98</v>
      </c>
      <c r="AM1044" s="53">
        <v>45385</v>
      </c>
      <c r="AN1044" s="23" t="s">
        <v>108</v>
      </c>
      <c r="AO1044" s="23" t="s">
        <v>108</v>
      </c>
      <c r="AP1044" t="s">
        <v>109</v>
      </c>
      <c r="AQ1044" t="s">
        <v>698</v>
      </c>
      <c r="AR1044" t="s">
        <v>699</v>
      </c>
      <c r="AS1044" t="s">
        <v>700</v>
      </c>
      <c r="AT1044" s="23">
        <v>80111600</v>
      </c>
      <c r="AU1044" t="s">
        <v>7171</v>
      </c>
      <c r="AV1044" s="23" t="s">
        <v>113</v>
      </c>
      <c r="AW1044" s="20" t="s">
        <v>114</v>
      </c>
      <c r="AX1044" s="53">
        <v>45385</v>
      </c>
      <c r="AY1044" s="23" t="s">
        <v>115</v>
      </c>
      <c r="AZ1044" s="53">
        <v>45385</v>
      </c>
      <c r="BA1044" s="26">
        <v>45387</v>
      </c>
      <c r="BB1044" s="62">
        <v>45655</v>
      </c>
      <c r="BC1044" s="35">
        <f>+Tabla3[[#This Row],[FECHA TERMINACION
(INICIAL)]]-Tabla3[[#This Row],[FECHA INICIO]]</f>
        <v>268</v>
      </c>
      <c r="BD1044" s="65">
        <f>+Tabla3[[#This Row],[PLAZO DE EJECUCIÓN EN DÍAS (INICIAL)]]/30</f>
        <v>8.9333333333333336</v>
      </c>
      <c r="BE1044" t="s">
        <v>7172</v>
      </c>
      <c r="BF1044" s="29">
        <f>+[1]BD_2!E1055</f>
        <v>0</v>
      </c>
      <c r="BG1044" s="29">
        <f>[1]BD_2!BA1055</f>
        <v>0</v>
      </c>
      <c r="BH1044" s="23">
        <f>[1]BD_2!CF1055</f>
        <v>0</v>
      </c>
      <c r="BI1044" s="23">
        <f>+COUNTIF(Tabla3[[#This Row],[VALOR REDUCIDO]:[TOTAL TIEMPO PRORROGADO EN DÍAS
]],"&lt;&gt;0")</f>
        <v>0</v>
      </c>
      <c r="BJ1044" s="23" t="str">
        <f>+[1]BD_2!CG1055</f>
        <v>2 NO</v>
      </c>
      <c r="BK1044" s="26" t="str">
        <f>[1]BD_2!CL1055</f>
        <v>2 NO</v>
      </c>
      <c r="BL1044" s="23" t="s">
        <v>98</v>
      </c>
      <c r="BM1044">
        <f t="shared" si="84"/>
        <v>268</v>
      </c>
      <c r="BN1044" s="36">
        <f t="shared" si="85"/>
        <v>45387</v>
      </c>
      <c r="BO1044" s="36">
        <f t="shared" si="86"/>
        <v>45655</v>
      </c>
      <c r="BP1044" s="37" t="e">
        <f>IF(((#REF!-$BN1044)/($BO1044-$BN1044))&gt;=100%,100%,((#REF!-$BN1044)/($BO1044-$BN1044)))</f>
        <v>#REF!</v>
      </c>
      <c r="BQ1044" s="29">
        <f t="shared" si="82"/>
        <v>66250000</v>
      </c>
      <c r="BR1044" s="23" t="e">
        <f>+IF(BK1044="1 SI","FINALIZADO",IF($BO1044&lt;=#REF!,"FINALIZADO","EJECUCIÓN"))</f>
        <v>#REF!</v>
      </c>
      <c r="BS1044" s="23">
        <v>66250000</v>
      </c>
      <c r="BT1044" s="23">
        <f>+Tabla3[[#This Row],[VALOR TOTAL DE CONTRATO (ANTES DE LIQUIDACIÓN - LIBERACIÓN DE SALDOS)]]-Tabla3[[#This Row],[RECURSO TOTALES DESEMBOLSADOS]]</f>
        <v>0</v>
      </c>
      <c r="BU1044" s="66"/>
      <c r="BW1044" s="23" t="s">
        <v>98</v>
      </c>
      <c r="BX1044" s="23" t="str">
        <f t="shared" si="83"/>
        <v>abril</v>
      </c>
      <c r="BY1044" s="23" t="s">
        <v>113</v>
      </c>
      <c r="BZ1044" s="23" t="s">
        <v>113</v>
      </c>
      <c r="CA1044" s="23" t="s">
        <v>113</v>
      </c>
      <c r="CB1044" t="s">
        <v>117</v>
      </c>
      <c r="CC1044" t="s">
        <v>118</v>
      </c>
    </row>
    <row r="1045" spans="1:81" x14ac:dyDescent="0.25">
      <c r="A1045" s="23">
        <v>2024</v>
      </c>
      <c r="B1045" s="25">
        <v>1001</v>
      </c>
      <c r="C1045" s="23" t="s">
        <v>87</v>
      </c>
      <c r="D1045" t="s">
        <v>88</v>
      </c>
      <c r="E1045" t="s">
        <v>89</v>
      </c>
      <c r="F1045" t="s">
        <v>90</v>
      </c>
      <c r="G1045" t="s">
        <v>91</v>
      </c>
      <c r="H1045" s="23" t="s">
        <v>92</v>
      </c>
      <c r="I1045" s="23" t="s">
        <v>119</v>
      </c>
      <c r="J1045" t="s">
        <v>7173</v>
      </c>
      <c r="K1045" s="23" t="s">
        <v>95</v>
      </c>
      <c r="L1045" s="20" t="s">
        <v>1075</v>
      </c>
      <c r="M1045" s="28" t="s">
        <v>7174</v>
      </c>
      <c r="O1045" s="23" t="s">
        <v>98</v>
      </c>
      <c r="P1045" s="20" t="s">
        <v>693</v>
      </c>
      <c r="Q1045" s="20" t="s">
        <v>693</v>
      </c>
      <c r="R1045" t="s">
        <v>7175</v>
      </c>
      <c r="S1045" t="s">
        <v>7176</v>
      </c>
      <c r="T1045" s="29" t="s">
        <v>7177</v>
      </c>
      <c r="U1045" s="29">
        <v>116133333</v>
      </c>
      <c r="V1045" s="29">
        <v>116133333</v>
      </c>
      <c r="W1045" s="60">
        <v>13000000</v>
      </c>
      <c r="X1045" s="60">
        <v>0</v>
      </c>
      <c r="Y1045" s="23" t="s">
        <v>1644</v>
      </c>
      <c r="Z1045" t="s">
        <v>98</v>
      </c>
      <c r="AA1045" t="s">
        <v>105</v>
      </c>
      <c r="AE1045" s="24">
        <v>424</v>
      </c>
      <c r="AF1045" s="36">
        <v>45356</v>
      </c>
      <c r="AG1045">
        <v>524</v>
      </c>
      <c r="AH1045" s="26">
        <v>45386</v>
      </c>
      <c r="AI1045" s="24" t="s">
        <v>106</v>
      </c>
      <c r="AJ1045" t="s">
        <v>7178</v>
      </c>
      <c r="AK1045" s="33"/>
      <c r="AL1045" t="s">
        <v>98</v>
      </c>
      <c r="AM1045" s="53">
        <v>45385</v>
      </c>
      <c r="AN1045" s="23" t="s">
        <v>108</v>
      </c>
      <c r="AO1045" s="23" t="s">
        <v>108</v>
      </c>
      <c r="AP1045" t="s">
        <v>109</v>
      </c>
      <c r="AQ1045" t="s">
        <v>698</v>
      </c>
      <c r="AR1045" t="s">
        <v>699</v>
      </c>
      <c r="AS1045" t="s">
        <v>700</v>
      </c>
      <c r="AT1045" s="23">
        <v>80111600</v>
      </c>
      <c r="AU1045" t="s">
        <v>7179</v>
      </c>
      <c r="AV1045" s="23" t="s">
        <v>113</v>
      </c>
      <c r="AW1045" s="20" t="s">
        <v>114</v>
      </c>
      <c r="AX1045" s="53">
        <v>45385</v>
      </c>
      <c r="AY1045" s="23" t="s">
        <v>144</v>
      </c>
      <c r="AZ1045" s="53">
        <v>45385</v>
      </c>
      <c r="BA1045" s="62">
        <v>45386</v>
      </c>
      <c r="BB1045" s="62">
        <v>45656</v>
      </c>
      <c r="BC1045" s="35">
        <f>+Tabla3[[#This Row],[FECHA TERMINACION
(INICIAL)]]-Tabla3[[#This Row],[FECHA INICIO]]</f>
        <v>270</v>
      </c>
      <c r="BD1045" s="65">
        <f>+Tabla3[[#This Row],[PLAZO DE EJECUCIÓN EN DÍAS (INICIAL)]]/30</f>
        <v>9</v>
      </c>
      <c r="BE1045" t="s">
        <v>7180</v>
      </c>
      <c r="BF1045" s="29">
        <f>+[1]BD_2!E1056</f>
        <v>433333</v>
      </c>
      <c r="BG1045" s="29">
        <f>[1]BD_2!BA1056</f>
        <v>0</v>
      </c>
      <c r="BH1045" s="23">
        <f>[1]BD_2!CF1056</f>
        <v>0</v>
      </c>
      <c r="BI1045" s="23">
        <f>+COUNTIF(Tabla3[[#This Row],[VALOR REDUCIDO]:[TOTAL TIEMPO PRORROGADO EN DÍAS
]],"&lt;&gt;0")</f>
        <v>1</v>
      </c>
      <c r="BJ1045" s="23" t="str">
        <f>+[1]BD_2!CG1056</f>
        <v>2 NO</v>
      </c>
      <c r="BK1045" s="26" t="str">
        <f>[1]BD_2!CL1056</f>
        <v>2 NO</v>
      </c>
      <c r="BL1045" s="23" t="s">
        <v>98</v>
      </c>
      <c r="BM1045">
        <f t="shared" si="84"/>
        <v>270</v>
      </c>
      <c r="BN1045" s="36">
        <f t="shared" si="85"/>
        <v>45386</v>
      </c>
      <c r="BO1045" s="36">
        <f t="shared" si="86"/>
        <v>45656</v>
      </c>
      <c r="BP1045" s="37" t="e">
        <f>IF(((#REF!-$BN1045)/($BO1045-$BN1045))&gt;=100%,100%,((#REF!-$BN1045)/($BO1045-$BN1045)))</f>
        <v>#REF!</v>
      </c>
      <c r="BQ1045" s="29">
        <f t="shared" si="82"/>
        <v>115700000</v>
      </c>
      <c r="BR1045" s="23" t="e">
        <f>+IF(BK1045="1 SI","FINALIZADO",IF($BO1045&lt;=#REF!,"FINALIZADO","EJECUCIÓN"))</f>
        <v>#REF!</v>
      </c>
      <c r="BS1045" s="23">
        <v>115700000</v>
      </c>
      <c r="BT1045" s="23">
        <f>+Tabla3[[#This Row],[VALOR TOTAL DE CONTRATO (ANTES DE LIQUIDACIÓN - LIBERACIÓN DE SALDOS)]]-Tabla3[[#This Row],[RECURSO TOTALES DESEMBOLSADOS]]</f>
        <v>0</v>
      </c>
      <c r="BW1045" s="23" t="s">
        <v>98</v>
      </c>
      <c r="BX1045" s="23" t="str">
        <f t="shared" si="83"/>
        <v>abril</v>
      </c>
      <c r="BY1045" s="23" t="s">
        <v>113</v>
      </c>
      <c r="BZ1045" s="23" t="s">
        <v>113</v>
      </c>
      <c r="CA1045" s="23" t="s">
        <v>113</v>
      </c>
      <c r="CB1045" t="s">
        <v>117</v>
      </c>
      <c r="CC1045" t="s">
        <v>118</v>
      </c>
    </row>
    <row r="1046" spans="1:81" x14ac:dyDescent="0.25">
      <c r="A1046" s="23">
        <v>2024</v>
      </c>
      <c r="B1046" s="25">
        <v>1002</v>
      </c>
      <c r="C1046" t="s">
        <v>7112</v>
      </c>
      <c r="D1046" t="s">
        <v>88</v>
      </c>
      <c r="E1046" t="s">
        <v>89</v>
      </c>
      <c r="F1046" t="s">
        <v>90</v>
      </c>
      <c r="G1046" t="s">
        <v>91</v>
      </c>
      <c r="H1046" s="23" t="s">
        <v>92</v>
      </c>
      <c r="I1046" t="s">
        <v>105</v>
      </c>
      <c r="J1046" s="23" t="s">
        <v>7181</v>
      </c>
      <c r="K1046" s="23" t="s">
        <v>4369</v>
      </c>
      <c r="N1046" t="s">
        <v>7182</v>
      </c>
      <c r="O1046" s="23" t="s">
        <v>98</v>
      </c>
      <c r="P1046" s="32" t="s">
        <v>1552</v>
      </c>
      <c r="Q1046" s="20" t="s">
        <v>1552</v>
      </c>
      <c r="R1046" t="s">
        <v>7183</v>
      </c>
      <c r="S1046" t="s">
        <v>7184</v>
      </c>
      <c r="T1046" s="29" t="s">
        <v>7185</v>
      </c>
      <c r="U1046" s="29">
        <v>108000000</v>
      </c>
      <c r="V1046" s="29">
        <v>108000000</v>
      </c>
      <c r="W1046" s="60">
        <v>27000000</v>
      </c>
      <c r="X1046" s="60">
        <v>0</v>
      </c>
      <c r="Y1046" s="23" t="s">
        <v>104</v>
      </c>
      <c r="Z1046" t="s">
        <v>98</v>
      </c>
      <c r="AA1046" t="s">
        <v>105</v>
      </c>
      <c r="AE1046" s="24">
        <v>7724</v>
      </c>
      <c r="AF1046" s="36">
        <v>45295</v>
      </c>
      <c r="AG1046">
        <v>261624</v>
      </c>
      <c r="AH1046" s="26">
        <v>45419</v>
      </c>
      <c r="AI1046" s="24" t="s">
        <v>106</v>
      </c>
      <c r="AJ1046" t="s">
        <v>2615</v>
      </c>
      <c r="AK1046" s="33"/>
      <c r="AL1046" t="s">
        <v>98</v>
      </c>
      <c r="AM1046" s="26">
        <v>45406</v>
      </c>
      <c r="AN1046" s="23" t="s">
        <v>108</v>
      </c>
      <c r="AO1046" s="23" t="s">
        <v>108</v>
      </c>
      <c r="AP1046" t="s">
        <v>109</v>
      </c>
      <c r="AQ1046" t="s">
        <v>2616</v>
      </c>
      <c r="AR1046" t="s">
        <v>2617</v>
      </c>
      <c r="AS1046" t="s">
        <v>1552</v>
      </c>
      <c r="AT1046" s="23">
        <v>80111600</v>
      </c>
      <c r="AU1046" t="s">
        <v>7186</v>
      </c>
      <c r="AV1046" s="23" t="s">
        <v>113</v>
      </c>
      <c r="AW1046" s="20" t="s">
        <v>114</v>
      </c>
      <c r="AX1046" s="53">
        <v>45408</v>
      </c>
      <c r="AY1046" s="23" t="s">
        <v>6418</v>
      </c>
      <c r="AZ1046" s="53">
        <v>45408</v>
      </c>
      <c r="BA1046" s="36">
        <v>45419</v>
      </c>
      <c r="BB1046" s="36">
        <v>45541</v>
      </c>
      <c r="BC1046" s="35">
        <f>+Tabla3[[#This Row],[FECHA TERMINACION
(INICIAL)]]-Tabla3[[#This Row],[FECHA INICIO]]</f>
        <v>122</v>
      </c>
      <c r="BD1046" s="65">
        <f>+Tabla3[[#This Row],[PLAZO DE EJECUCIÓN EN DÍAS (INICIAL)]]/30</f>
        <v>4.0666666666666664</v>
      </c>
      <c r="BE1046" t="s">
        <v>7187</v>
      </c>
      <c r="BF1046" s="29">
        <f>+[1]BD_2!E1057</f>
        <v>0</v>
      </c>
      <c r="BG1046" s="29">
        <f>[1]BD_2!BA1057</f>
        <v>0</v>
      </c>
      <c r="BH1046" s="23">
        <f>[1]BD_2!CF1057</f>
        <v>0</v>
      </c>
      <c r="BI1046" s="23">
        <f>+COUNTIF(Tabla3[[#This Row],[VALOR REDUCIDO]:[TOTAL TIEMPO PRORROGADO EN DÍAS
]],"&lt;&gt;0")</f>
        <v>0</v>
      </c>
      <c r="BJ1046" s="23" t="str">
        <f>+[1]BD_2!CG1057</f>
        <v>2 NO</v>
      </c>
      <c r="BK1046" s="26" t="str">
        <f>[1]BD_2!CL1057</f>
        <v>2 NO</v>
      </c>
      <c r="BL1046" s="23" t="s">
        <v>98</v>
      </c>
      <c r="BM1046">
        <f t="shared" si="84"/>
        <v>122</v>
      </c>
      <c r="BN1046" s="36">
        <f t="shared" si="85"/>
        <v>45419</v>
      </c>
      <c r="BO1046" s="36">
        <f t="shared" si="86"/>
        <v>45541</v>
      </c>
      <c r="BP1046" s="37" t="e">
        <f>IF(((#REF!-$BN1046)/($BO1046-$BN1046))&gt;=100%,100%,((#REF!-$BN1046)/($BO1046-$BN1046)))</f>
        <v>#REF!</v>
      </c>
      <c r="BQ1046" s="60">
        <f t="shared" si="82"/>
        <v>108000000</v>
      </c>
      <c r="BR1046" s="23" t="e">
        <f>+IF(BK1046="1 SI","FINALIZADO",IF($BO1046&lt;=#REF!,"FINALIZADO","EJECUCIÓN"))</f>
        <v>#REF!</v>
      </c>
      <c r="BS1046" s="23">
        <v>108000000</v>
      </c>
      <c r="BT1046" s="23">
        <f>+Tabla3[[#This Row],[VALOR TOTAL DE CONTRATO (ANTES DE LIQUIDACIÓN - LIBERACIÓN DE SALDOS)]]-Tabla3[[#This Row],[RECURSO TOTALES DESEMBOLSADOS]]</f>
        <v>0</v>
      </c>
      <c r="BW1046" s="23" t="s">
        <v>98</v>
      </c>
      <c r="BX1046" s="23" t="str">
        <f t="shared" si="83"/>
        <v>abril</v>
      </c>
      <c r="BY1046" s="23" t="s">
        <v>113</v>
      </c>
      <c r="BZ1046" s="23" t="s">
        <v>113</v>
      </c>
      <c r="CA1046" s="23" t="s">
        <v>113</v>
      </c>
      <c r="CB1046" t="s">
        <v>117</v>
      </c>
      <c r="CC1046" t="s">
        <v>118</v>
      </c>
    </row>
    <row r="1047" spans="1:81" x14ac:dyDescent="0.25">
      <c r="A1047" s="23">
        <v>2024</v>
      </c>
      <c r="B1047" s="25">
        <v>1003</v>
      </c>
      <c r="C1047" s="23" t="s">
        <v>87</v>
      </c>
      <c r="D1047" t="s">
        <v>88</v>
      </c>
      <c r="E1047" t="s">
        <v>89</v>
      </c>
      <c r="F1047" t="s">
        <v>90</v>
      </c>
      <c r="G1047" t="s">
        <v>91</v>
      </c>
      <c r="H1047" s="23" t="s">
        <v>92</v>
      </c>
      <c r="I1047" s="23" t="s">
        <v>119</v>
      </c>
      <c r="J1047" t="s">
        <v>7188</v>
      </c>
      <c r="K1047" s="23" t="s">
        <v>95</v>
      </c>
      <c r="L1047" s="20" t="s">
        <v>1162</v>
      </c>
      <c r="M1047" s="28" t="s">
        <v>7189</v>
      </c>
      <c r="N1047" s="23"/>
      <c r="O1047" s="23" t="s">
        <v>98</v>
      </c>
      <c r="P1047" s="20" t="s">
        <v>693</v>
      </c>
      <c r="Q1047" s="20" t="s">
        <v>693</v>
      </c>
      <c r="R1047" t="s">
        <v>7190</v>
      </c>
      <c r="S1047" t="s">
        <v>7191</v>
      </c>
      <c r="T1047" s="29" t="s">
        <v>7192</v>
      </c>
      <c r="U1047" s="29">
        <v>62475000</v>
      </c>
      <c r="V1047" s="29">
        <v>62475000</v>
      </c>
      <c r="W1047" s="60">
        <v>7350000</v>
      </c>
      <c r="X1047" s="60">
        <v>0</v>
      </c>
      <c r="Y1047" s="23" t="s">
        <v>104</v>
      </c>
      <c r="Z1047" t="s">
        <v>98</v>
      </c>
      <c r="AA1047" t="s">
        <v>105</v>
      </c>
      <c r="AB1047" s="30">
        <f>+Tabla3[[#This Row],[VALOR DEL CONTRATO
(EN NUMEROS)]]-Tabla3[[#This Row],[VALOR RECURSOS (MADS/FONAM)]]</f>
        <v>0</v>
      </c>
      <c r="AC1047" s="30"/>
      <c r="AD1047" s="30"/>
      <c r="AE1047" s="24">
        <v>3524</v>
      </c>
      <c r="AF1047" s="61">
        <v>45294</v>
      </c>
      <c r="AG1047">
        <v>220524</v>
      </c>
      <c r="AH1047" s="53">
        <v>45398</v>
      </c>
      <c r="AI1047" s="24" t="s">
        <v>106</v>
      </c>
      <c r="AJ1047" t="s">
        <v>697</v>
      </c>
      <c r="AK1047" s="33"/>
      <c r="AL1047" t="s">
        <v>98</v>
      </c>
      <c r="AM1047" s="53">
        <v>45393</v>
      </c>
      <c r="AN1047" s="23" t="s">
        <v>108</v>
      </c>
      <c r="AO1047" s="23" t="s">
        <v>108</v>
      </c>
      <c r="AP1047" t="s">
        <v>109</v>
      </c>
      <c r="AQ1047" t="s">
        <v>698</v>
      </c>
      <c r="AR1047" t="s">
        <v>699</v>
      </c>
      <c r="AS1047" t="s">
        <v>700</v>
      </c>
      <c r="AT1047" s="23">
        <v>80111600</v>
      </c>
      <c r="AU1047" t="s">
        <v>7193</v>
      </c>
      <c r="AV1047" s="23" t="s">
        <v>113</v>
      </c>
      <c r="AW1047" s="20" t="s">
        <v>114</v>
      </c>
      <c r="AX1047" s="53">
        <v>45394</v>
      </c>
      <c r="AY1047" s="23" t="s">
        <v>115</v>
      </c>
      <c r="AZ1047" s="53">
        <v>45394</v>
      </c>
      <c r="BA1047" s="26">
        <v>45398</v>
      </c>
      <c r="BB1047" s="62">
        <v>45656</v>
      </c>
      <c r="BC1047" s="35">
        <f>+Tabla3[[#This Row],[FECHA TERMINACION
(INICIAL)]]-Tabla3[[#This Row],[FECHA INICIO]]</f>
        <v>258</v>
      </c>
      <c r="BD1047" s="65">
        <f>+Tabla3[[#This Row],[PLAZO DE EJECUCIÓN EN DÍAS (INICIAL)]]/30</f>
        <v>8.6</v>
      </c>
      <c r="BE1047" t="s">
        <v>7194</v>
      </c>
      <c r="BF1047" s="29">
        <f>+[1]BD_2!E1058</f>
        <v>0</v>
      </c>
      <c r="BG1047" s="29">
        <f>[1]BD_2!BA1058</f>
        <v>0</v>
      </c>
      <c r="BH1047" s="23">
        <f>[1]BD_2!CF1058</f>
        <v>0</v>
      </c>
      <c r="BI1047" s="23">
        <f>+COUNTIF(Tabla3[[#This Row],[VALOR REDUCIDO]:[TOTAL TIEMPO PRORROGADO EN DÍAS
]],"&lt;&gt;0")</f>
        <v>0</v>
      </c>
      <c r="BJ1047" s="23" t="str">
        <f>+[1]BD_2!CG1058</f>
        <v>2 NO</v>
      </c>
      <c r="BK1047" s="26" t="str">
        <f>[1]BD_2!CL1058</f>
        <v>2 NO</v>
      </c>
      <c r="BL1047" s="23" t="s">
        <v>98</v>
      </c>
      <c r="BM1047">
        <f t="shared" si="84"/>
        <v>258</v>
      </c>
      <c r="BN1047" s="36">
        <f t="shared" si="85"/>
        <v>45398</v>
      </c>
      <c r="BO1047" s="36">
        <f t="shared" si="86"/>
        <v>45656</v>
      </c>
      <c r="BP1047" s="37" t="e">
        <f>IF(((#REF!-$BN1047)/($BO1047-$BN1047))&gt;=100%,100%,((#REF!-$BN1047)/($BO1047-$BN1047)))</f>
        <v>#REF!</v>
      </c>
      <c r="BQ1047" s="29">
        <f t="shared" si="82"/>
        <v>62475000</v>
      </c>
      <c r="BR1047" s="23" t="e">
        <f>+IF(BK1047="1 SI","FINALIZADO",IF($BO1047&lt;=#REF!,"FINALIZADO","EJECUCIÓN"))</f>
        <v>#REF!</v>
      </c>
      <c r="BS1047" s="23">
        <v>62475000</v>
      </c>
      <c r="BT1047" s="23">
        <f>+Tabla3[[#This Row],[VALOR TOTAL DE CONTRATO (ANTES DE LIQUIDACIÓN - LIBERACIÓN DE SALDOS)]]-Tabla3[[#This Row],[RECURSO TOTALES DESEMBOLSADOS]]</f>
        <v>0</v>
      </c>
      <c r="BU1047" s="66"/>
      <c r="BW1047" s="23" t="s">
        <v>98</v>
      </c>
      <c r="BX1047" s="23" t="str">
        <f t="shared" si="83"/>
        <v>abril</v>
      </c>
      <c r="BY1047" s="23" t="s">
        <v>113</v>
      </c>
      <c r="BZ1047" s="23" t="s">
        <v>113</v>
      </c>
      <c r="CA1047" s="23" t="s">
        <v>113</v>
      </c>
      <c r="CB1047" t="s">
        <v>117</v>
      </c>
      <c r="CC1047" t="s">
        <v>118</v>
      </c>
    </row>
    <row r="1048" spans="1:81" x14ac:dyDescent="0.25">
      <c r="A1048" s="23">
        <v>2024</v>
      </c>
      <c r="B1048" s="25">
        <v>1004</v>
      </c>
      <c r="C1048" s="23" t="s">
        <v>87</v>
      </c>
      <c r="D1048" t="s">
        <v>88</v>
      </c>
      <c r="E1048" t="s">
        <v>89</v>
      </c>
      <c r="F1048" t="s">
        <v>90</v>
      </c>
      <c r="G1048" t="s">
        <v>91</v>
      </c>
      <c r="H1048" s="23" t="s">
        <v>92</v>
      </c>
      <c r="I1048" s="23" t="s">
        <v>119</v>
      </c>
      <c r="J1048" t="s">
        <v>7195</v>
      </c>
      <c r="K1048" s="23" t="s">
        <v>95</v>
      </c>
      <c r="L1048" s="20" t="s">
        <v>121</v>
      </c>
      <c r="M1048" s="28" t="s">
        <v>7196</v>
      </c>
      <c r="N1048" s="23"/>
      <c r="O1048" s="23" t="s">
        <v>98</v>
      </c>
      <c r="P1048" s="20" t="s">
        <v>764</v>
      </c>
      <c r="Q1048" s="20" t="s">
        <v>764</v>
      </c>
      <c r="R1048" t="s">
        <v>7197</v>
      </c>
      <c r="S1048" t="s">
        <v>7198</v>
      </c>
      <c r="T1048" t="s">
        <v>7199</v>
      </c>
      <c r="U1048" s="29">
        <v>69886667</v>
      </c>
      <c r="V1048" s="29">
        <v>69886667</v>
      </c>
      <c r="W1048" s="60">
        <v>8000000</v>
      </c>
      <c r="X1048" s="60">
        <v>0</v>
      </c>
      <c r="Y1048" s="23" t="s">
        <v>104</v>
      </c>
      <c r="Z1048" t="s">
        <v>98</v>
      </c>
      <c r="AA1048" t="s">
        <v>105</v>
      </c>
      <c r="AB1048" s="30">
        <f>+Tabla3[[#This Row],[VALOR DEL CONTRATO
(EN NUMEROS)]]-Tabla3[[#This Row],[VALOR RECURSOS (MADS/FONAM)]]</f>
        <v>0</v>
      </c>
      <c r="AC1048" s="30"/>
      <c r="AD1048" s="30"/>
      <c r="AE1048" s="24">
        <v>7124</v>
      </c>
      <c r="AF1048" s="61">
        <v>45295</v>
      </c>
      <c r="AG1048">
        <v>203024</v>
      </c>
      <c r="AH1048" s="53">
        <v>45391</v>
      </c>
      <c r="AI1048" s="24" t="s">
        <v>106</v>
      </c>
      <c r="AJ1048" t="s">
        <v>5391</v>
      </c>
      <c r="AK1048" s="33"/>
      <c r="AL1048" t="s">
        <v>98</v>
      </c>
      <c r="AM1048" s="53">
        <v>45390</v>
      </c>
      <c r="AN1048" s="23" t="s">
        <v>108</v>
      </c>
      <c r="AO1048" s="23" t="s">
        <v>108</v>
      </c>
      <c r="AP1048" t="s">
        <v>109</v>
      </c>
      <c r="AQ1048" t="s">
        <v>2392</v>
      </c>
      <c r="AR1048" t="s">
        <v>2393</v>
      </c>
      <c r="AS1048" t="s">
        <v>2394</v>
      </c>
      <c r="AT1048" s="23">
        <v>80111600</v>
      </c>
      <c r="AU1048" t="s">
        <v>7200</v>
      </c>
      <c r="AV1048" s="23" t="s">
        <v>113</v>
      </c>
      <c r="AW1048" s="20" t="s">
        <v>114</v>
      </c>
      <c r="AX1048" s="53">
        <v>45390</v>
      </c>
      <c r="AY1048" s="23" t="s">
        <v>115</v>
      </c>
      <c r="AZ1048" s="53">
        <v>45390</v>
      </c>
      <c r="BA1048" s="26">
        <v>45391</v>
      </c>
      <c r="BB1048" s="62">
        <v>45656</v>
      </c>
      <c r="BC1048" s="35">
        <f>+Tabla3[[#This Row],[FECHA TERMINACION
(INICIAL)]]-Tabla3[[#This Row],[FECHA INICIO]]</f>
        <v>265</v>
      </c>
      <c r="BD1048" s="65">
        <f>+Tabla3[[#This Row],[PLAZO DE EJECUCIÓN EN DÍAS (INICIAL)]]/30</f>
        <v>8.8333333333333339</v>
      </c>
      <c r="BE1048" t="s">
        <v>7201</v>
      </c>
      <c r="BF1048" s="29">
        <f>+[1]BD_2!E1059</f>
        <v>0</v>
      </c>
      <c r="BG1048" s="29">
        <f>[1]BD_2!BA1059</f>
        <v>0</v>
      </c>
      <c r="BH1048" s="23">
        <f>[1]BD_2!CF1059</f>
        <v>0</v>
      </c>
      <c r="BI1048" s="23">
        <f>+COUNTIF(Tabla3[[#This Row],[VALOR REDUCIDO]:[TOTAL TIEMPO PRORROGADO EN DÍAS
]],"&lt;&gt;0")</f>
        <v>0</v>
      </c>
      <c r="BJ1048" s="23" t="str">
        <f>+[1]BD_2!CG1059</f>
        <v>2 NO</v>
      </c>
      <c r="BK1048" s="26" t="str">
        <f>[1]BD_2!CL1059</f>
        <v>2 NO</v>
      </c>
      <c r="BL1048" s="23" t="s">
        <v>98</v>
      </c>
      <c r="BM1048">
        <f t="shared" si="84"/>
        <v>265</v>
      </c>
      <c r="BN1048" s="36">
        <f t="shared" si="85"/>
        <v>45391</v>
      </c>
      <c r="BO1048" s="36">
        <f t="shared" si="86"/>
        <v>45656</v>
      </c>
      <c r="BP1048" s="37" t="e">
        <f>IF(((#REF!-$BN1048)/($BO1048-$BN1048))&gt;=100%,100%,((#REF!-$BN1048)/($BO1048-$BN1048)))</f>
        <v>#REF!</v>
      </c>
      <c r="BQ1048" s="29">
        <f t="shared" si="82"/>
        <v>69886667</v>
      </c>
      <c r="BR1048" s="23" t="e">
        <f>+IF(BK1048="1 SI","FINALIZADO",IF($BO1048&lt;=#REF!,"FINALIZADO","EJECUCIÓN"))</f>
        <v>#REF!</v>
      </c>
      <c r="BS1048" s="23">
        <v>61866667</v>
      </c>
      <c r="BT1048" s="23">
        <f>+Tabla3[[#This Row],[VALOR TOTAL DE CONTRATO (ANTES DE LIQUIDACIÓN - LIBERACIÓN DE SALDOS)]]-Tabla3[[#This Row],[RECURSO TOTALES DESEMBOLSADOS]]</f>
        <v>8020000</v>
      </c>
      <c r="BU1048" s="66"/>
      <c r="BW1048" s="23" t="s">
        <v>98</v>
      </c>
      <c r="BX1048" s="23" t="str">
        <f t="shared" si="83"/>
        <v>abril</v>
      </c>
      <c r="BY1048" s="23" t="s">
        <v>113</v>
      </c>
      <c r="BZ1048" s="23" t="s">
        <v>113</v>
      </c>
      <c r="CA1048" s="23" t="s">
        <v>113</v>
      </c>
      <c r="CB1048" t="s">
        <v>117</v>
      </c>
      <c r="CC1048" t="s">
        <v>118</v>
      </c>
    </row>
    <row r="1049" spans="1:81" x14ac:dyDescent="0.25">
      <c r="A1049" s="23">
        <v>2024</v>
      </c>
      <c r="B1049" s="25">
        <v>1005</v>
      </c>
      <c r="C1049" s="23" t="s">
        <v>87</v>
      </c>
      <c r="D1049" t="s">
        <v>88</v>
      </c>
      <c r="E1049" t="s">
        <v>89</v>
      </c>
      <c r="F1049" t="s">
        <v>90</v>
      </c>
      <c r="G1049" t="s">
        <v>91</v>
      </c>
      <c r="H1049" s="23" t="s">
        <v>92</v>
      </c>
      <c r="I1049" s="23" t="s">
        <v>93</v>
      </c>
      <c r="J1049" t="s">
        <v>7202</v>
      </c>
      <c r="K1049" s="23" t="s">
        <v>95</v>
      </c>
      <c r="L1049" s="20" t="s">
        <v>7203</v>
      </c>
      <c r="M1049" s="28" t="s">
        <v>7204</v>
      </c>
      <c r="N1049" s="23"/>
      <c r="O1049" s="23" t="s">
        <v>98</v>
      </c>
      <c r="P1049" s="20" t="s">
        <v>2075</v>
      </c>
      <c r="Q1049" s="20" t="s">
        <v>100</v>
      </c>
      <c r="R1049" t="s">
        <v>7205</v>
      </c>
      <c r="S1049" t="s">
        <v>7206</v>
      </c>
      <c r="T1049" t="s">
        <v>7207</v>
      </c>
      <c r="U1049" s="29">
        <v>34810533</v>
      </c>
      <c r="V1049" s="29">
        <v>34810533</v>
      </c>
      <c r="W1049" s="60">
        <v>3926000</v>
      </c>
      <c r="X1049" s="60">
        <v>0</v>
      </c>
      <c r="Y1049" s="23" t="s">
        <v>104</v>
      </c>
      <c r="Z1049" t="s">
        <v>98</v>
      </c>
      <c r="AA1049" t="s">
        <v>105</v>
      </c>
      <c r="AB1049" s="30">
        <f>+Tabla3[[#This Row],[VALOR DEL CONTRATO
(EN NUMEROS)]]-Tabla3[[#This Row],[VALOR RECURSOS (MADS/FONAM)]]</f>
        <v>0</v>
      </c>
      <c r="AC1049" s="30"/>
      <c r="AD1049" s="30"/>
      <c r="AE1049" s="24">
        <v>4124</v>
      </c>
      <c r="AF1049" s="61">
        <v>45294</v>
      </c>
      <c r="AG1049">
        <v>205524</v>
      </c>
      <c r="AH1049" s="53">
        <v>45392</v>
      </c>
      <c r="AI1049" s="24" t="s">
        <v>106</v>
      </c>
      <c r="AJ1049" t="s">
        <v>107</v>
      </c>
      <c r="AK1049" s="33"/>
      <c r="AL1049" t="s">
        <v>98</v>
      </c>
      <c r="AM1049" s="53">
        <v>45390</v>
      </c>
      <c r="AN1049" s="23" t="s">
        <v>108</v>
      </c>
      <c r="AO1049" s="23" t="s">
        <v>108</v>
      </c>
      <c r="AP1049" t="s">
        <v>109</v>
      </c>
      <c r="AQ1049" t="s">
        <v>2079</v>
      </c>
      <c r="AR1049" t="s">
        <v>2080</v>
      </c>
      <c r="AS1049" t="s">
        <v>100</v>
      </c>
      <c r="AT1049" s="23">
        <v>80111600</v>
      </c>
      <c r="AU1049" t="s">
        <v>7208</v>
      </c>
      <c r="AV1049" s="23" t="s">
        <v>113</v>
      </c>
      <c r="AW1049" s="20" t="s">
        <v>114</v>
      </c>
      <c r="AX1049" s="53">
        <v>45390</v>
      </c>
      <c r="AY1049" s="23" t="s">
        <v>115</v>
      </c>
      <c r="AZ1049" s="53">
        <v>45390</v>
      </c>
      <c r="BA1049" s="26">
        <v>45392</v>
      </c>
      <c r="BB1049" s="62">
        <v>45656</v>
      </c>
      <c r="BC1049" s="35">
        <f>+Tabla3[[#This Row],[FECHA TERMINACION
(INICIAL)]]-Tabla3[[#This Row],[FECHA INICIO]]</f>
        <v>264</v>
      </c>
      <c r="BD1049" s="65">
        <f>+Tabla3[[#This Row],[PLAZO DE EJECUCIÓN EN DÍAS (INICIAL)]]/30</f>
        <v>8.8000000000000007</v>
      </c>
      <c r="BE1049" t="s">
        <v>7209</v>
      </c>
      <c r="BF1049" s="29">
        <f>+[1]BD_2!E1060</f>
        <v>654333</v>
      </c>
      <c r="BG1049" s="29">
        <f>[1]BD_2!BA1060</f>
        <v>0</v>
      </c>
      <c r="BH1049" s="23">
        <f>[1]BD_2!CF1060</f>
        <v>0</v>
      </c>
      <c r="BI1049" s="23">
        <f>+COUNTIF(Tabla3[[#This Row],[VALOR REDUCIDO]:[TOTAL TIEMPO PRORROGADO EN DÍAS
]],"&lt;&gt;0")</f>
        <v>1</v>
      </c>
      <c r="BJ1049" s="23" t="str">
        <f>+[1]BD_2!CG1060</f>
        <v>2 NO</v>
      </c>
      <c r="BK1049" s="26" t="str">
        <f>[1]BD_2!CL1060</f>
        <v>2 NO</v>
      </c>
      <c r="BL1049" s="23" t="s">
        <v>98</v>
      </c>
      <c r="BM1049">
        <f t="shared" si="84"/>
        <v>264</v>
      </c>
      <c r="BN1049" s="36">
        <f t="shared" si="85"/>
        <v>45392</v>
      </c>
      <c r="BO1049" s="36">
        <f t="shared" si="86"/>
        <v>45656</v>
      </c>
      <c r="BP1049" s="37" t="e">
        <f>IF(((#REF!-$BN1049)/($BO1049-$BN1049))&gt;=100%,100%,((#REF!-$BN1049)/($BO1049-$BN1049)))</f>
        <v>#REF!</v>
      </c>
      <c r="BQ1049" s="29">
        <f t="shared" si="82"/>
        <v>34156200</v>
      </c>
      <c r="BR1049" s="23" t="e">
        <f>+IF(BK1049="1 SI","FINALIZADO",IF($BO1049&lt;=#REF!,"FINALIZADO","EJECUCIÓN"))</f>
        <v>#REF!</v>
      </c>
      <c r="BS1049" s="23">
        <v>34156200</v>
      </c>
      <c r="BT1049" s="23">
        <f>+Tabla3[[#This Row],[VALOR TOTAL DE CONTRATO (ANTES DE LIQUIDACIÓN - LIBERACIÓN DE SALDOS)]]-Tabla3[[#This Row],[RECURSO TOTALES DESEMBOLSADOS]]</f>
        <v>0</v>
      </c>
      <c r="BU1049" s="66"/>
      <c r="BW1049" s="23" t="s">
        <v>98</v>
      </c>
      <c r="BX1049" s="23" t="str">
        <f t="shared" si="83"/>
        <v>abril</v>
      </c>
      <c r="BY1049" s="23" t="s">
        <v>113</v>
      </c>
      <c r="BZ1049" s="23" t="s">
        <v>113</v>
      </c>
      <c r="CA1049" s="23" t="s">
        <v>113</v>
      </c>
      <c r="CB1049" t="s">
        <v>117</v>
      </c>
      <c r="CC1049" t="s">
        <v>118</v>
      </c>
    </row>
    <row r="1050" spans="1:81" x14ac:dyDescent="0.25">
      <c r="A1050" s="23">
        <v>2024</v>
      </c>
      <c r="B1050" s="25">
        <v>1006</v>
      </c>
      <c r="C1050" s="23" t="s">
        <v>87</v>
      </c>
      <c r="D1050" t="s">
        <v>88</v>
      </c>
      <c r="E1050" t="s">
        <v>89</v>
      </c>
      <c r="F1050" t="s">
        <v>90</v>
      </c>
      <c r="G1050" t="s">
        <v>91</v>
      </c>
      <c r="H1050" s="23" t="s">
        <v>92</v>
      </c>
      <c r="I1050" s="23" t="s">
        <v>119</v>
      </c>
      <c r="J1050" t="s">
        <v>7210</v>
      </c>
      <c r="K1050" s="23" t="s">
        <v>95</v>
      </c>
      <c r="L1050" s="20" t="s">
        <v>7211</v>
      </c>
      <c r="M1050" s="28" t="s">
        <v>7212</v>
      </c>
      <c r="N1050" s="23"/>
      <c r="O1050" s="23" t="s">
        <v>98</v>
      </c>
      <c r="P1050" s="20" t="s">
        <v>1931</v>
      </c>
      <c r="Q1050" s="20" t="s">
        <v>1931</v>
      </c>
      <c r="R1050" t="s">
        <v>7213</v>
      </c>
      <c r="S1050" t="s">
        <v>7214</v>
      </c>
      <c r="T1050" t="s">
        <v>7215</v>
      </c>
      <c r="U1050" s="29">
        <v>73666667</v>
      </c>
      <c r="V1050" s="29">
        <v>73666667</v>
      </c>
      <c r="W1050" s="60">
        <v>8500000</v>
      </c>
      <c r="X1050" s="60">
        <v>0</v>
      </c>
      <c r="Y1050" s="23" t="s">
        <v>104</v>
      </c>
      <c r="Z1050" t="s">
        <v>98</v>
      </c>
      <c r="AA1050" t="s">
        <v>105</v>
      </c>
      <c r="AB1050" s="30">
        <f>+Tabla3[[#This Row],[VALOR DEL CONTRATO
(EN NUMEROS)]]-Tabla3[[#This Row],[VALOR RECURSOS (MADS/FONAM)]]</f>
        <v>0</v>
      </c>
      <c r="AC1050" s="30"/>
      <c r="AD1050" s="30"/>
      <c r="AE1050" s="24">
        <v>9624</v>
      </c>
      <c r="AF1050" s="61">
        <v>45306</v>
      </c>
      <c r="AG1050">
        <v>269324</v>
      </c>
      <c r="AH1050" s="53"/>
      <c r="AI1050" s="24" t="s">
        <v>106</v>
      </c>
      <c r="AJ1050" t="s">
        <v>1935</v>
      </c>
      <c r="AK1050" s="33"/>
      <c r="AL1050" t="s">
        <v>98</v>
      </c>
      <c r="AM1050" s="53">
        <v>45390</v>
      </c>
      <c r="AN1050" s="23" t="s">
        <v>108</v>
      </c>
      <c r="AO1050" s="23" t="s">
        <v>108</v>
      </c>
      <c r="AP1050" t="s">
        <v>109</v>
      </c>
      <c r="AQ1050" t="s">
        <v>1580</v>
      </c>
      <c r="AR1050" t="s">
        <v>1581</v>
      </c>
      <c r="AS1050" t="s">
        <v>1581</v>
      </c>
      <c r="AT1050" s="23">
        <v>80111600</v>
      </c>
      <c r="AU1050" t="s">
        <v>7216</v>
      </c>
      <c r="AV1050" s="23" t="s">
        <v>113</v>
      </c>
      <c r="AW1050" s="20" t="s">
        <v>114</v>
      </c>
      <c r="AX1050" s="53">
        <v>45414</v>
      </c>
      <c r="AY1050" s="23" t="s">
        <v>115</v>
      </c>
      <c r="AZ1050" s="53">
        <v>45414</v>
      </c>
      <c r="BA1050" s="26">
        <v>45421</v>
      </c>
      <c r="BB1050" s="62">
        <v>45656</v>
      </c>
      <c r="BC1050" s="35">
        <f>+Tabla3[[#This Row],[FECHA TERMINACION
(INICIAL)]]-Tabla3[[#This Row],[FECHA INICIO]]</f>
        <v>235</v>
      </c>
      <c r="BD1050" s="65">
        <f>+Tabla3[[#This Row],[PLAZO DE EJECUCIÓN EN DÍAS (INICIAL)]]/30</f>
        <v>7.833333333333333</v>
      </c>
      <c r="BE1050" t="s">
        <v>7217</v>
      </c>
      <c r="BF1050" s="29">
        <f>+[1]BD_2!E1061</f>
        <v>7933334</v>
      </c>
      <c r="BG1050" s="29">
        <f>[1]BD_2!BA1061</f>
        <v>0</v>
      </c>
      <c r="BH1050" s="23">
        <f>[1]BD_2!CF1061</f>
        <v>0</v>
      </c>
      <c r="BI1050" s="23">
        <f>+COUNTIF(Tabla3[[#This Row],[VALOR REDUCIDO]:[TOTAL TIEMPO PRORROGADO EN DÍAS
]],"&lt;&gt;0")</f>
        <v>1</v>
      </c>
      <c r="BJ1050" s="23" t="str">
        <f>+[1]BD_2!CG1061</f>
        <v>2 NO</v>
      </c>
      <c r="BK1050" s="26" t="str">
        <f>[1]BD_2!CL1061</f>
        <v>1 SI</v>
      </c>
      <c r="BL1050" s="23" t="s">
        <v>98</v>
      </c>
      <c r="BM1050">
        <f t="shared" si="84"/>
        <v>235</v>
      </c>
      <c r="BN1050" s="36">
        <f t="shared" si="85"/>
        <v>45421</v>
      </c>
      <c r="BO1050" s="36">
        <f t="shared" si="86"/>
        <v>45656</v>
      </c>
      <c r="BP1050" s="37" t="e">
        <f>IF(((#REF!-$BN1050)/($BO1050-$BN1050))&gt;=100%,100%,((#REF!-$BN1050)/($BO1050-$BN1050)))</f>
        <v>#REF!</v>
      </c>
      <c r="BQ1050" s="29">
        <f t="shared" si="82"/>
        <v>65733333</v>
      </c>
      <c r="BR1050" s="23" t="str">
        <f>+IF(BK1050="1 SI","FINALIZADO",IF($BO1050&lt;=#REF!,"FINALIZADO","EJECUCIÓN"))</f>
        <v>FINALIZADO</v>
      </c>
      <c r="BS1050" s="23">
        <v>48733333</v>
      </c>
      <c r="BT1050" s="23">
        <f>+Tabla3[[#This Row],[VALOR TOTAL DE CONTRATO (ANTES DE LIQUIDACIÓN - LIBERACIÓN DE SALDOS)]]-Tabla3[[#This Row],[RECURSO TOTALES DESEMBOLSADOS]]</f>
        <v>17000000</v>
      </c>
      <c r="BU1050" s="66"/>
      <c r="BW1050" s="23" t="s">
        <v>98</v>
      </c>
      <c r="BX1050" s="23" t="str">
        <f t="shared" si="83"/>
        <v>abril</v>
      </c>
      <c r="BY1050" s="23" t="s">
        <v>113</v>
      </c>
      <c r="BZ1050" s="23" t="s">
        <v>113</v>
      </c>
      <c r="CA1050" s="23" t="s">
        <v>113</v>
      </c>
      <c r="CB1050" t="s">
        <v>117</v>
      </c>
      <c r="CC1050" t="s">
        <v>118</v>
      </c>
    </row>
    <row r="1051" spans="1:81" x14ac:dyDescent="0.25">
      <c r="A1051" s="23">
        <v>2024</v>
      </c>
      <c r="B1051" s="25">
        <v>1007</v>
      </c>
      <c r="C1051" s="23" t="s">
        <v>87</v>
      </c>
      <c r="D1051" t="s">
        <v>88</v>
      </c>
      <c r="E1051" t="s">
        <v>89</v>
      </c>
      <c r="F1051" t="s">
        <v>90</v>
      </c>
      <c r="G1051" t="s">
        <v>91</v>
      </c>
      <c r="H1051" s="23" t="s">
        <v>92</v>
      </c>
      <c r="I1051" s="23" t="s">
        <v>119</v>
      </c>
      <c r="J1051" t="s">
        <v>7218</v>
      </c>
      <c r="K1051" s="23" t="s">
        <v>95</v>
      </c>
      <c r="L1051" s="20" t="s">
        <v>3030</v>
      </c>
      <c r="M1051" s="28" t="s">
        <v>7219</v>
      </c>
      <c r="N1051" s="23"/>
      <c r="O1051" s="23" t="s">
        <v>98</v>
      </c>
      <c r="P1051" s="20" t="s">
        <v>1931</v>
      </c>
      <c r="Q1051" s="20" t="s">
        <v>1931</v>
      </c>
      <c r="R1051" t="s">
        <v>7220</v>
      </c>
      <c r="S1051" t="s">
        <v>7221</v>
      </c>
      <c r="T1051" t="s">
        <v>7222</v>
      </c>
      <c r="U1051" s="29">
        <v>65000000</v>
      </c>
      <c r="V1051" s="29">
        <v>65000000</v>
      </c>
      <c r="W1051" s="60">
        <v>7500000</v>
      </c>
      <c r="X1051" s="60">
        <v>0</v>
      </c>
      <c r="Y1051" s="23" t="s">
        <v>104</v>
      </c>
      <c r="Z1051" t="s">
        <v>98</v>
      </c>
      <c r="AA1051" t="s">
        <v>105</v>
      </c>
      <c r="AB1051" s="30">
        <f>+Tabla3[[#This Row],[VALOR DEL CONTRATO
(EN NUMEROS)]]-Tabla3[[#This Row],[VALOR RECURSOS (MADS/FONAM)]]</f>
        <v>0</v>
      </c>
      <c r="AC1051" s="30"/>
      <c r="AD1051" s="30"/>
      <c r="AE1051" s="24">
        <v>9824</v>
      </c>
      <c r="AF1051" s="61">
        <v>45306</v>
      </c>
      <c r="AG1051">
        <v>205124</v>
      </c>
      <c r="AH1051" s="53">
        <v>45392</v>
      </c>
      <c r="AI1051" s="24" t="s">
        <v>106</v>
      </c>
      <c r="AJ1051" t="s">
        <v>2527</v>
      </c>
      <c r="AK1051" s="33"/>
      <c r="AL1051" t="s">
        <v>98</v>
      </c>
      <c r="AM1051" s="53">
        <v>45390</v>
      </c>
      <c r="AN1051" s="23" t="s">
        <v>108</v>
      </c>
      <c r="AO1051" s="23" t="s">
        <v>108</v>
      </c>
      <c r="AP1051" t="s">
        <v>109</v>
      </c>
      <c r="AQ1051" t="s">
        <v>1580</v>
      </c>
      <c r="AR1051" t="s">
        <v>1581</v>
      </c>
      <c r="AS1051" t="s">
        <v>1581</v>
      </c>
      <c r="AT1051" s="23">
        <v>80111600</v>
      </c>
      <c r="AU1051" t="s">
        <v>7223</v>
      </c>
      <c r="AV1051" s="23" t="s">
        <v>113</v>
      </c>
      <c r="AW1051" s="20" t="s">
        <v>114</v>
      </c>
      <c r="AX1051" s="53">
        <v>45391</v>
      </c>
      <c r="AY1051" s="23" t="s">
        <v>115</v>
      </c>
      <c r="AZ1051" s="53">
        <v>45391</v>
      </c>
      <c r="BA1051" s="26">
        <v>45392</v>
      </c>
      <c r="BB1051" s="62">
        <v>45655</v>
      </c>
      <c r="BC1051" s="35">
        <f>+Tabla3[[#This Row],[FECHA TERMINACION
(INICIAL)]]-Tabla3[[#This Row],[FECHA INICIO]]</f>
        <v>263</v>
      </c>
      <c r="BD1051" s="65">
        <f>+Tabla3[[#This Row],[PLAZO DE EJECUCIÓN EN DÍAS (INICIAL)]]/30</f>
        <v>8.7666666666666675</v>
      </c>
      <c r="BE1051" t="s">
        <v>7224</v>
      </c>
      <c r="BF1051" s="29">
        <f>+[1]BD_2!E1062</f>
        <v>0</v>
      </c>
      <c r="BG1051" s="29">
        <f>[1]BD_2!BA1062</f>
        <v>0</v>
      </c>
      <c r="BH1051" s="23">
        <f>[1]BD_2!CF1062</f>
        <v>0</v>
      </c>
      <c r="BI1051" s="23">
        <f>+COUNTIF(Tabla3[[#This Row],[VALOR REDUCIDO]:[TOTAL TIEMPO PRORROGADO EN DÍAS
]],"&lt;&gt;0")</f>
        <v>0</v>
      </c>
      <c r="BJ1051" s="23" t="str">
        <f>+[1]BD_2!CG1062</f>
        <v>2 NO</v>
      </c>
      <c r="BK1051" s="26" t="str">
        <f>[1]BD_2!CL1062</f>
        <v>2 NO</v>
      </c>
      <c r="BL1051" s="23" t="s">
        <v>98</v>
      </c>
      <c r="BM1051">
        <f t="shared" si="84"/>
        <v>263</v>
      </c>
      <c r="BN1051" s="36">
        <f t="shared" si="85"/>
        <v>45392</v>
      </c>
      <c r="BO1051" s="36">
        <f t="shared" si="86"/>
        <v>45655</v>
      </c>
      <c r="BP1051" s="37" t="e">
        <f>IF(((#REF!-$BN1051)/($BO1051-$BN1051))&gt;=100%,100%,((#REF!-$BN1051)/($BO1051-$BN1051)))</f>
        <v>#REF!</v>
      </c>
      <c r="BQ1051" s="29">
        <f t="shared" si="82"/>
        <v>65000000</v>
      </c>
      <c r="BR1051" s="23" t="e">
        <f>+IF(BK1051="1 SI","FINALIZADO",IF($BO1051&lt;=#REF!,"FINALIZADO","EJECUCIÓN"))</f>
        <v>#REF!</v>
      </c>
      <c r="BS1051" s="23">
        <v>57750000</v>
      </c>
      <c r="BT1051" s="23">
        <f>+Tabla3[[#This Row],[VALOR TOTAL DE CONTRATO (ANTES DE LIQUIDACIÓN - LIBERACIÓN DE SALDOS)]]-Tabla3[[#This Row],[RECURSO TOTALES DESEMBOLSADOS]]</f>
        <v>7250000</v>
      </c>
      <c r="BU1051" s="66"/>
      <c r="BW1051" s="23" t="s">
        <v>98</v>
      </c>
      <c r="BX1051" s="23" t="str">
        <f t="shared" si="83"/>
        <v>abril</v>
      </c>
      <c r="BY1051" s="23" t="s">
        <v>113</v>
      </c>
      <c r="BZ1051" s="23" t="s">
        <v>113</v>
      </c>
      <c r="CA1051" s="23" t="s">
        <v>113</v>
      </c>
      <c r="CB1051" t="s">
        <v>117</v>
      </c>
      <c r="CC1051" t="s">
        <v>118</v>
      </c>
    </row>
    <row r="1052" spans="1:81" x14ac:dyDescent="0.25">
      <c r="A1052" s="23">
        <v>2024</v>
      </c>
      <c r="B1052" s="25">
        <v>1008</v>
      </c>
      <c r="C1052" s="23" t="s">
        <v>87</v>
      </c>
      <c r="D1052" t="s">
        <v>88</v>
      </c>
      <c r="E1052" t="s">
        <v>89</v>
      </c>
      <c r="F1052" t="s">
        <v>90</v>
      </c>
      <c r="G1052" t="s">
        <v>91</v>
      </c>
      <c r="H1052" s="23" t="s">
        <v>92</v>
      </c>
      <c r="I1052" s="23" t="s">
        <v>119</v>
      </c>
      <c r="J1052" t="s">
        <v>7225</v>
      </c>
      <c r="K1052" s="23" t="s">
        <v>95</v>
      </c>
      <c r="L1052" s="20" t="s">
        <v>358</v>
      </c>
      <c r="M1052" s="28" t="s">
        <v>7226</v>
      </c>
      <c r="N1052" s="23"/>
      <c r="O1052" s="23" t="s">
        <v>98</v>
      </c>
      <c r="P1052" s="20" t="s">
        <v>1931</v>
      </c>
      <c r="Q1052" s="20" t="s">
        <v>1931</v>
      </c>
      <c r="R1052" t="s">
        <v>6897</v>
      </c>
      <c r="S1052" t="s">
        <v>6898</v>
      </c>
      <c r="T1052" t="s">
        <v>7227</v>
      </c>
      <c r="U1052" s="29">
        <v>46566667</v>
      </c>
      <c r="V1052" s="29">
        <v>46566667</v>
      </c>
      <c r="W1052" s="60">
        <v>5500000</v>
      </c>
      <c r="X1052" s="60">
        <v>0</v>
      </c>
      <c r="Y1052" s="23" t="s">
        <v>104</v>
      </c>
      <c r="Z1052" t="s">
        <v>98</v>
      </c>
      <c r="AA1052" t="s">
        <v>105</v>
      </c>
      <c r="AB1052" s="30">
        <f>+Tabla3[[#This Row],[VALOR DEL CONTRATO
(EN NUMEROS)]]-Tabla3[[#This Row],[VALOR RECURSOS (MADS/FONAM)]]</f>
        <v>0</v>
      </c>
      <c r="AC1052" s="30"/>
      <c r="AD1052" s="30"/>
      <c r="AE1052" s="24">
        <v>9824</v>
      </c>
      <c r="AF1052" s="61">
        <v>45306</v>
      </c>
      <c r="AG1052">
        <v>224324</v>
      </c>
      <c r="AH1052" s="53">
        <v>45399</v>
      </c>
      <c r="AI1052" s="24" t="s">
        <v>106</v>
      </c>
      <c r="AJ1052" t="s">
        <v>2527</v>
      </c>
      <c r="AK1052" s="33"/>
      <c r="AL1052" t="s">
        <v>98</v>
      </c>
      <c r="AM1052" s="53">
        <v>45398</v>
      </c>
      <c r="AN1052" s="23" t="s">
        <v>7228</v>
      </c>
      <c r="AO1052" s="23" t="s">
        <v>7229</v>
      </c>
      <c r="AP1052" t="s">
        <v>109</v>
      </c>
      <c r="AQ1052" t="s">
        <v>1580</v>
      </c>
      <c r="AR1052" t="s">
        <v>1581</v>
      </c>
      <c r="AS1052" t="s">
        <v>1581</v>
      </c>
      <c r="AT1052" s="23">
        <v>80111600</v>
      </c>
      <c r="AU1052" t="s">
        <v>7230</v>
      </c>
      <c r="AV1052" s="23" t="s">
        <v>113</v>
      </c>
      <c r="AW1052" s="20" t="s">
        <v>114</v>
      </c>
      <c r="AX1052" s="53">
        <v>45398</v>
      </c>
      <c r="AY1052" s="23" t="s">
        <v>115</v>
      </c>
      <c r="AZ1052" s="53">
        <v>45398</v>
      </c>
      <c r="BA1052" s="26">
        <v>45399</v>
      </c>
      <c r="BB1052" s="62">
        <v>45656</v>
      </c>
      <c r="BC1052" s="35">
        <f>+Tabla3[[#This Row],[FECHA TERMINACION
(INICIAL)]]-Tabla3[[#This Row],[FECHA INICIO]]</f>
        <v>257</v>
      </c>
      <c r="BD1052" s="65">
        <f>+Tabla3[[#This Row],[PLAZO DE EJECUCIÓN EN DÍAS (INICIAL)]]/30</f>
        <v>8.5666666666666664</v>
      </c>
      <c r="BE1052" t="s">
        <v>7231</v>
      </c>
      <c r="BF1052" s="29">
        <f>+[1]BD_2!E1063</f>
        <v>0</v>
      </c>
      <c r="BG1052" s="29">
        <f>[1]BD_2!BA1063</f>
        <v>0</v>
      </c>
      <c r="BH1052" s="23">
        <f>[1]BD_2!CF1063</f>
        <v>0</v>
      </c>
      <c r="BI1052" s="23">
        <f>+COUNTIF(Tabla3[[#This Row],[VALOR REDUCIDO]:[TOTAL TIEMPO PRORROGADO EN DÍAS
]],"&lt;&gt;0")</f>
        <v>0</v>
      </c>
      <c r="BJ1052" s="23" t="str">
        <f>+[1]BD_2!CG1063</f>
        <v>2 NO</v>
      </c>
      <c r="BK1052" s="26" t="str">
        <f>[1]BD_2!CL1063</f>
        <v>2 NO</v>
      </c>
      <c r="BL1052" s="23" t="s">
        <v>98</v>
      </c>
      <c r="BM1052">
        <f t="shared" si="84"/>
        <v>257</v>
      </c>
      <c r="BN1052" s="36">
        <f t="shared" si="85"/>
        <v>45399</v>
      </c>
      <c r="BO1052" s="36">
        <f t="shared" si="86"/>
        <v>45656</v>
      </c>
      <c r="BP1052" s="37" t="e">
        <f>IF(((#REF!-$BN1052)/($BO1052-$BN1052))&gt;=100%,100%,((#REF!-$BN1052)/($BO1052-$BN1052)))</f>
        <v>#REF!</v>
      </c>
      <c r="BQ1052" s="29">
        <f t="shared" si="82"/>
        <v>46566667</v>
      </c>
      <c r="BR1052" s="23" t="e">
        <f>+IF(BK1052="1 SI","FINALIZADO",IF($BO1052&lt;=#REF!,"FINALIZADO","EJECUCIÓN"))</f>
        <v>#REF!</v>
      </c>
      <c r="BS1052" s="23">
        <v>46566667</v>
      </c>
      <c r="BT1052" s="23">
        <f>+Tabla3[[#This Row],[VALOR TOTAL DE CONTRATO (ANTES DE LIQUIDACIÓN - LIBERACIÓN DE SALDOS)]]-Tabla3[[#This Row],[RECURSO TOTALES DESEMBOLSADOS]]</f>
        <v>0</v>
      </c>
      <c r="BU1052" s="66"/>
      <c r="BW1052" s="23" t="s">
        <v>98</v>
      </c>
      <c r="BX1052" s="23" t="str">
        <f t="shared" si="83"/>
        <v>abril</v>
      </c>
      <c r="BY1052" s="23" t="s">
        <v>113</v>
      </c>
      <c r="BZ1052" s="23" t="s">
        <v>113</v>
      </c>
      <c r="CA1052" s="23" t="s">
        <v>113</v>
      </c>
      <c r="CB1052" t="s">
        <v>117</v>
      </c>
      <c r="CC1052" t="s">
        <v>118</v>
      </c>
    </row>
    <row r="1053" spans="1:81" x14ac:dyDescent="0.25">
      <c r="A1053" s="23">
        <v>2024</v>
      </c>
      <c r="B1053" s="25">
        <v>1009</v>
      </c>
      <c r="C1053" s="23" t="s">
        <v>87</v>
      </c>
      <c r="D1053" t="s">
        <v>88</v>
      </c>
      <c r="E1053" t="s">
        <v>89</v>
      </c>
      <c r="F1053" t="s">
        <v>90</v>
      </c>
      <c r="G1053" t="s">
        <v>91</v>
      </c>
      <c r="H1053" s="23" t="s">
        <v>92</v>
      </c>
      <c r="I1053" s="23" t="s">
        <v>119</v>
      </c>
      <c r="J1053" t="s">
        <v>7232</v>
      </c>
      <c r="K1053" s="23" t="s">
        <v>95</v>
      </c>
      <c r="L1053" s="20" t="s">
        <v>1585</v>
      </c>
      <c r="M1053" s="28" t="s">
        <v>7233</v>
      </c>
      <c r="N1053" s="23"/>
      <c r="O1053" s="23" t="s">
        <v>98</v>
      </c>
      <c r="P1053" s="20" t="s">
        <v>1931</v>
      </c>
      <c r="Q1053" s="20" t="s">
        <v>1931</v>
      </c>
      <c r="R1053" t="s">
        <v>6897</v>
      </c>
      <c r="S1053" t="s">
        <v>7234</v>
      </c>
      <c r="T1053" t="s">
        <v>7235</v>
      </c>
      <c r="U1053" s="29">
        <v>45833333</v>
      </c>
      <c r="V1053" s="29">
        <v>45833333</v>
      </c>
      <c r="W1053" s="60">
        <v>5500000</v>
      </c>
      <c r="X1053" s="60">
        <v>0</v>
      </c>
      <c r="Y1053" s="23" t="s">
        <v>104</v>
      </c>
      <c r="Z1053" t="s">
        <v>98</v>
      </c>
      <c r="AA1053" t="s">
        <v>105</v>
      </c>
      <c r="AB1053" s="30">
        <f>+Tabla3[[#This Row],[VALOR DEL CONTRATO
(EN NUMEROS)]]-Tabla3[[#This Row],[VALOR RECURSOS (MADS/FONAM)]]</f>
        <v>0</v>
      </c>
      <c r="AC1053" s="30"/>
      <c r="AD1053" s="30"/>
      <c r="AE1053" s="24">
        <v>9824</v>
      </c>
      <c r="AF1053" s="61">
        <v>45306</v>
      </c>
      <c r="AG1053">
        <v>241724</v>
      </c>
      <c r="AH1053" s="53">
        <v>45406</v>
      </c>
      <c r="AI1053" s="24" t="s">
        <v>106</v>
      </c>
      <c r="AJ1053" t="s">
        <v>2527</v>
      </c>
      <c r="AK1053" s="33"/>
      <c r="AL1053" t="s">
        <v>98</v>
      </c>
      <c r="AM1053" s="53">
        <v>45399</v>
      </c>
      <c r="AN1053" s="23" t="s">
        <v>7236</v>
      </c>
      <c r="AO1053" s="23" t="s">
        <v>7237</v>
      </c>
      <c r="AP1053" t="s">
        <v>109</v>
      </c>
      <c r="AQ1053" t="s">
        <v>1580</v>
      </c>
      <c r="AR1053" t="s">
        <v>1581</v>
      </c>
      <c r="AS1053" t="s">
        <v>1581</v>
      </c>
      <c r="AT1053" s="23">
        <v>80111600</v>
      </c>
      <c r="AU1053" t="s">
        <v>7238</v>
      </c>
      <c r="AV1053" s="23" t="s">
        <v>113</v>
      </c>
      <c r="AW1053" s="20" t="s">
        <v>114</v>
      </c>
      <c r="AX1053" s="53">
        <v>45400</v>
      </c>
      <c r="AY1053" s="23" t="s">
        <v>115</v>
      </c>
      <c r="AZ1053" s="53">
        <v>45400</v>
      </c>
      <c r="BA1053" s="26">
        <v>45406</v>
      </c>
      <c r="BB1053" s="62">
        <v>45656</v>
      </c>
      <c r="BC1053" s="35">
        <f>+Tabla3[[#This Row],[FECHA TERMINACION
(INICIAL)]]-Tabla3[[#This Row],[FECHA INICIO]]</f>
        <v>250</v>
      </c>
      <c r="BD1053" s="65">
        <f>+Tabla3[[#This Row],[PLAZO DE EJECUCIÓN EN DÍAS (INICIAL)]]/30</f>
        <v>8.3333333333333339</v>
      </c>
      <c r="BE1053" t="s">
        <v>7239</v>
      </c>
      <c r="BF1053" s="29">
        <f>+[1]BD_2!E1064</f>
        <v>550000</v>
      </c>
      <c r="BG1053" s="29">
        <f>[1]BD_2!BA1064</f>
        <v>0</v>
      </c>
      <c r="BH1053" s="23">
        <f>[1]BD_2!CF1064</f>
        <v>0</v>
      </c>
      <c r="BI1053" s="23">
        <f>+COUNTIF(Tabla3[[#This Row],[VALOR REDUCIDO]:[TOTAL TIEMPO PRORROGADO EN DÍAS
]],"&lt;&gt;0")</f>
        <v>1</v>
      </c>
      <c r="BJ1053" s="23" t="str">
        <f>+[1]BD_2!CG1064</f>
        <v>2 NO</v>
      </c>
      <c r="BK1053" s="26" t="str">
        <f>[1]BD_2!CL1064</f>
        <v>2 NO</v>
      </c>
      <c r="BL1053" s="23" t="s">
        <v>98</v>
      </c>
      <c r="BM1053">
        <f t="shared" si="84"/>
        <v>250</v>
      </c>
      <c r="BN1053" s="36">
        <f t="shared" si="85"/>
        <v>45406</v>
      </c>
      <c r="BO1053" s="36">
        <f t="shared" si="86"/>
        <v>45656</v>
      </c>
      <c r="BP1053" s="37" t="e">
        <f>IF(((#REF!-$BN1053)/($BO1053-$BN1053))&gt;=100%,100%,((#REF!-$BN1053)/($BO1053-$BN1053)))</f>
        <v>#REF!</v>
      </c>
      <c r="BQ1053" s="29">
        <f t="shared" si="82"/>
        <v>45283333</v>
      </c>
      <c r="BR1053" s="23" t="e">
        <f>+IF(BK1053="1 SI","FINALIZADO",IF($BO1053&lt;=#REF!,"FINALIZADO","EJECUCIÓN"))</f>
        <v>#REF!</v>
      </c>
      <c r="BS1053" s="23">
        <v>45283333</v>
      </c>
      <c r="BT1053" s="23">
        <f>+Tabla3[[#This Row],[VALOR TOTAL DE CONTRATO (ANTES DE LIQUIDACIÓN - LIBERACIÓN DE SALDOS)]]-Tabla3[[#This Row],[RECURSO TOTALES DESEMBOLSADOS]]</f>
        <v>0</v>
      </c>
      <c r="BU1053" s="66"/>
      <c r="BW1053" s="23" t="s">
        <v>98</v>
      </c>
      <c r="BX1053" s="23" t="str">
        <f t="shared" si="83"/>
        <v>abril</v>
      </c>
      <c r="BY1053" s="23" t="s">
        <v>113</v>
      </c>
      <c r="BZ1053" s="23" t="s">
        <v>113</v>
      </c>
      <c r="CA1053" s="23" t="s">
        <v>113</v>
      </c>
      <c r="CB1053" t="s">
        <v>117</v>
      </c>
      <c r="CC1053" t="s">
        <v>118</v>
      </c>
    </row>
    <row r="1054" spans="1:81" x14ac:dyDescent="0.25">
      <c r="A1054" s="23">
        <v>2024</v>
      </c>
      <c r="B1054" s="25">
        <v>1010</v>
      </c>
      <c r="C1054" s="23" t="s">
        <v>87</v>
      </c>
      <c r="D1054" t="s">
        <v>88</v>
      </c>
      <c r="E1054" t="s">
        <v>89</v>
      </c>
      <c r="F1054" t="s">
        <v>90</v>
      </c>
      <c r="G1054" t="s">
        <v>91</v>
      </c>
      <c r="H1054" s="23" t="s">
        <v>92</v>
      </c>
      <c r="I1054" s="23" t="s">
        <v>119</v>
      </c>
      <c r="J1054" t="s">
        <v>7240</v>
      </c>
      <c r="K1054" s="23" t="s">
        <v>95</v>
      </c>
      <c r="L1054" s="20" t="s">
        <v>1671</v>
      </c>
      <c r="M1054" s="28" t="s">
        <v>7241</v>
      </c>
      <c r="N1054" s="23"/>
      <c r="O1054" s="23" t="s">
        <v>98</v>
      </c>
      <c r="P1054" s="20" t="s">
        <v>1931</v>
      </c>
      <c r="Q1054" s="20" t="s">
        <v>1931</v>
      </c>
      <c r="R1054" t="s">
        <v>7242</v>
      </c>
      <c r="S1054" t="s">
        <v>6898</v>
      </c>
      <c r="T1054" t="s">
        <v>7243</v>
      </c>
      <c r="U1054" s="29">
        <v>48583333</v>
      </c>
      <c r="V1054" s="29">
        <v>48583333</v>
      </c>
      <c r="W1054" s="60">
        <v>5500000</v>
      </c>
      <c r="X1054" s="60">
        <v>0</v>
      </c>
      <c r="Y1054" s="23" t="s">
        <v>104</v>
      </c>
      <c r="Z1054" t="s">
        <v>98</v>
      </c>
      <c r="AA1054" t="s">
        <v>105</v>
      </c>
      <c r="AB1054" s="30">
        <f>+Tabla3[[#This Row],[VALOR DEL CONTRATO
(EN NUMEROS)]]-Tabla3[[#This Row],[VALOR RECURSOS (MADS/FONAM)]]</f>
        <v>0</v>
      </c>
      <c r="AC1054" s="30"/>
      <c r="AD1054" s="30"/>
      <c r="AE1054" s="24">
        <v>9824</v>
      </c>
      <c r="AF1054" s="61">
        <v>45306</v>
      </c>
      <c r="AG1054">
        <v>212024</v>
      </c>
      <c r="AH1054" s="53">
        <v>45394</v>
      </c>
      <c r="AI1054" s="24" t="s">
        <v>106</v>
      </c>
      <c r="AJ1054" t="s">
        <v>2527</v>
      </c>
      <c r="AK1054" s="33"/>
      <c r="AL1054" t="s">
        <v>98</v>
      </c>
      <c r="AM1054" s="53">
        <v>45390</v>
      </c>
      <c r="AN1054" s="23" t="s">
        <v>3024</v>
      </c>
      <c r="AO1054" s="23" t="s">
        <v>3025</v>
      </c>
      <c r="AP1054" t="s">
        <v>109</v>
      </c>
      <c r="AQ1054" t="s">
        <v>1580</v>
      </c>
      <c r="AR1054" t="s">
        <v>1581</v>
      </c>
      <c r="AS1054" t="s">
        <v>1581</v>
      </c>
      <c r="AT1054" s="23">
        <v>80111600</v>
      </c>
      <c r="AU1054" t="s">
        <v>7244</v>
      </c>
      <c r="AV1054" s="23" t="s">
        <v>113</v>
      </c>
      <c r="AW1054" s="20" t="s">
        <v>114</v>
      </c>
      <c r="AX1054" s="53">
        <v>45391</v>
      </c>
      <c r="AY1054" s="23" t="s">
        <v>115</v>
      </c>
      <c r="AZ1054" s="53">
        <v>45391</v>
      </c>
      <c r="BA1054" s="26">
        <v>45394</v>
      </c>
      <c r="BB1054" s="62">
        <v>45656</v>
      </c>
      <c r="BC1054" s="35">
        <f>+Tabla3[[#This Row],[FECHA TERMINACION
(INICIAL)]]-Tabla3[[#This Row],[FECHA INICIO]]</f>
        <v>262</v>
      </c>
      <c r="BD1054" s="65">
        <f>+Tabla3[[#This Row],[PLAZO DE EJECUCIÓN EN DÍAS (INICIAL)]]/30</f>
        <v>8.7333333333333325</v>
      </c>
      <c r="BE1054" t="s">
        <v>7245</v>
      </c>
      <c r="BF1054" s="29">
        <f>+[1]BD_2!E1065</f>
        <v>1100000</v>
      </c>
      <c r="BG1054" s="29">
        <f>[1]BD_2!BA1065</f>
        <v>0</v>
      </c>
      <c r="BH1054" s="23">
        <f>[1]BD_2!CF1065</f>
        <v>0</v>
      </c>
      <c r="BI1054" s="23">
        <f>+COUNTIF(Tabla3[[#This Row],[VALOR REDUCIDO]:[TOTAL TIEMPO PRORROGADO EN DÍAS
]],"&lt;&gt;0")</f>
        <v>1</v>
      </c>
      <c r="BJ1054" s="23" t="str">
        <f>+[1]BD_2!CG1065</f>
        <v>2 NO</v>
      </c>
      <c r="BK1054" s="26" t="str">
        <f>[1]BD_2!CL1065</f>
        <v>2 NO</v>
      </c>
      <c r="BL1054" s="23" t="s">
        <v>98</v>
      </c>
      <c r="BM1054">
        <f t="shared" si="84"/>
        <v>262</v>
      </c>
      <c r="BN1054" s="36">
        <f t="shared" si="85"/>
        <v>45394</v>
      </c>
      <c r="BO1054" s="36">
        <f t="shared" si="86"/>
        <v>45656</v>
      </c>
      <c r="BP1054" s="37" t="e">
        <f>IF(((#REF!-$BN1054)/($BO1054-$BN1054))&gt;=100%,100%,((#REF!-$BN1054)/($BO1054-$BN1054)))</f>
        <v>#REF!</v>
      </c>
      <c r="BQ1054" s="29">
        <f t="shared" si="82"/>
        <v>47483333</v>
      </c>
      <c r="BR1054" s="23" t="e">
        <f>+IF(BK1054="1 SI","FINALIZADO",IF($BO1054&lt;=#REF!,"FINALIZADO","EJECUCIÓN"))</f>
        <v>#REF!</v>
      </c>
      <c r="BS1054" s="23">
        <v>47483333</v>
      </c>
      <c r="BT1054" s="23">
        <f>+Tabla3[[#This Row],[VALOR TOTAL DE CONTRATO (ANTES DE LIQUIDACIÓN - LIBERACIÓN DE SALDOS)]]-Tabla3[[#This Row],[RECURSO TOTALES DESEMBOLSADOS]]</f>
        <v>0</v>
      </c>
      <c r="BU1054" s="66"/>
      <c r="BW1054" s="23" t="s">
        <v>98</v>
      </c>
      <c r="BX1054" s="23" t="str">
        <f t="shared" si="83"/>
        <v>abril</v>
      </c>
      <c r="BY1054" s="23" t="s">
        <v>113</v>
      </c>
      <c r="BZ1054" s="23" t="s">
        <v>113</v>
      </c>
      <c r="CA1054" s="23" t="s">
        <v>113</v>
      </c>
      <c r="CB1054" t="s">
        <v>117</v>
      </c>
      <c r="CC1054" t="s">
        <v>118</v>
      </c>
    </row>
    <row r="1055" spans="1:81" x14ac:dyDescent="0.25">
      <c r="A1055" s="23">
        <v>2024</v>
      </c>
      <c r="B1055" s="25">
        <v>1011</v>
      </c>
      <c r="C1055" s="23" t="s">
        <v>87</v>
      </c>
      <c r="D1055" t="s">
        <v>88</v>
      </c>
      <c r="E1055" t="s">
        <v>89</v>
      </c>
      <c r="F1055" t="s">
        <v>90</v>
      </c>
      <c r="G1055" t="s">
        <v>91</v>
      </c>
      <c r="H1055" s="23" t="s">
        <v>92</v>
      </c>
      <c r="I1055" s="23" t="s">
        <v>119</v>
      </c>
      <c r="J1055" t="s">
        <v>7246</v>
      </c>
      <c r="K1055" s="23" t="s">
        <v>95</v>
      </c>
      <c r="L1055" s="20" t="s">
        <v>7247</v>
      </c>
      <c r="M1055" s="28" t="s">
        <v>7248</v>
      </c>
      <c r="N1055" s="23"/>
      <c r="O1055" s="23" t="s">
        <v>98</v>
      </c>
      <c r="P1055" s="20" t="s">
        <v>1931</v>
      </c>
      <c r="Q1055" s="20" t="s">
        <v>1931</v>
      </c>
      <c r="R1055" t="s">
        <v>6912</v>
      </c>
      <c r="S1055" t="s">
        <v>6898</v>
      </c>
      <c r="T1055" t="s">
        <v>7249</v>
      </c>
      <c r="U1055" s="29">
        <v>48583333</v>
      </c>
      <c r="V1055" s="29">
        <v>48583333</v>
      </c>
      <c r="W1055" s="60">
        <v>5500000</v>
      </c>
      <c r="X1055" s="60">
        <v>0</v>
      </c>
      <c r="Y1055" s="23" t="s">
        <v>104</v>
      </c>
      <c r="Z1055" t="s">
        <v>98</v>
      </c>
      <c r="AA1055" t="s">
        <v>105</v>
      </c>
      <c r="AB1055" s="30">
        <f>+Tabla3[[#This Row],[VALOR DEL CONTRATO
(EN NUMEROS)]]-Tabla3[[#This Row],[VALOR RECURSOS (MADS/FONAM)]]</f>
        <v>0</v>
      </c>
      <c r="AC1055" s="30"/>
      <c r="AD1055" s="30"/>
      <c r="AE1055" s="24">
        <v>9824</v>
      </c>
      <c r="AF1055" s="61">
        <v>45306</v>
      </c>
      <c r="AG1055">
        <v>204924</v>
      </c>
      <c r="AH1055" s="53">
        <v>45392</v>
      </c>
      <c r="AI1055" s="24" t="s">
        <v>106</v>
      </c>
      <c r="AJ1055" t="s">
        <v>2527</v>
      </c>
      <c r="AK1055" s="33"/>
      <c r="AL1055" t="s">
        <v>98</v>
      </c>
      <c r="AM1055" s="53">
        <v>45387</v>
      </c>
      <c r="AN1055" s="23" t="s">
        <v>108</v>
      </c>
      <c r="AO1055" s="23" t="s">
        <v>7250</v>
      </c>
      <c r="AP1055" t="s">
        <v>109</v>
      </c>
      <c r="AQ1055" t="s">
        <v>1580</v>
      </c>
      <c r="AR1055" t="s">
        <v>1581</v>
      </c>
      <c r="AS1055" t="s">
        <v>1581</v>
      </c>
      <c r="AT1055" s="23">
        <v>80111600</v>
      </c>
      <c r="AU1055" t="s">
        <v>7251</v>
      </c>
      <c r="AV1055" s="23" t="s">
        <v>113</v>
      </c>
      <c r="AW1055" s="20" t="s">
        <v>114</v>
      </c>
      <c r="AX1055" s="53">
        <v>45385</v>
      </c>
      <c r="AY1055" s="23" t="s">
        <v>115</v>
      </c>
      <c r="AZ1055" s="53">
        <v>45385</v>
      </c>
      <c r="BA1055" s="26">
        <v>45392</v>
      </c>
      <c r="BB1055" s="62">
        <v>45656</v>
      </c>
      <c r="BC1055" s="35">
        <f>+Tabla3[[#This Row],[FECHA TERMINACION
(INICIAL)]]-Tabla3[[#This Row],[FECHA INICIO]]</f>
        <v>264</v>
      </c>
      <c r="BD1055" s="65">
        <f>+Tabla3[[#This Row],[PLAZO DE EJECUCIÓN EN DÍAS (INICIAL)]]/30</f>
        <v>8.8000000000000007</v>
      </c>
      <c r="BE1055" t="s">
        <v>7252</v>
      </c>
      <c r="BF1055" s="29">
        <f>+[1]BD_2!E1066</f>
        <v>733333</v>
      </c>
      <c r="BG1055" s="29">
        <f>[1]BD_2!BA1066</f>
        <v>0</v>
      </c>
      <c r="BH1055" s="23">
        <f>[1]BD_2!CF1066</f>
        <v>0</v>
      </c>
      <c r="BI1055" s="23">
        <f>+COUNTIF(Tabla3[[#This Row],[VALOR REDUCIDO]:[TOTAL TIEMPO PRORROGADO EN DÍAS
]],"&lt;&gt;0")</f>
        <v>1</v>
      </c>
      <c r="BJ1055" s="23" t="str">
        <f>+[1]BD_2!CG1066</f>
        <v>2 NO</v>
      </c>
      <c r="BK1055" s="26" t="str">
        <f>[1]BD_2!CL1066</f>
        <v>2 NO</v>
      </c>
      <c r="BL1055" s="23" t="s">
        <v>98</v>
      </c>
      <c r="BM1055">
        <f t="shared" si="84"/>
        <v>264</v>
      </c>
      <c r="BN1055" s="36">
        <f t="shared" si="85"/>
        <v>45392</v>
      </c>
      <c r="BO1055" s="36">
        <f t="shared" si="86"/>
        <v>45656</v>
      </c>
      <c r="BP1055" s="37" t="e">
        <f>IF(((#REF!-$BN1055)/($BO1055-$BN1055))&gt;=100%,100%,((#REF!-$BN1055)/($BO1055-$BN1055)))</f>
        <v>#REF!</v>
      </c>
      <c r="BQ1055" s="29">
        <f t="shared" si="82"/>
        <v>47850000</v>
      </c>
      <c r="BR1055" s="23" t="e">
        <f>+IF(BK1055="1 SI","FINALIZADO",IF($BO1055&lt;=#REF!,"FINALIZADO","EJECUCIÓN"))</f>
        <v>#REF!</v>
      </c>
      <c r="BS1055" s="23">
        <v>47850000</v>
      </c>
      <c r="BT1055" s="23">
        <f>+Tabla3[[#This Row],[VALOR TOTAL DE CONTRATO (ANTES DE LIQUIDACIÓN - LIBERACIÓN DE SALDOS)]]-Tabla3[[#This Row],[RECURSO TOTALES DESEMBOLSADOS]]</f>
        <v>0</v>
      </c>
      <c r="BU1055" s="66"/>
      <c r="BW1055" s="23" t="s">
        <v>98</v>
      </c>
      <c r="BX1055" s="23" t="str">
        <f t="shared" si="83"/>
        <v>abril</v>
      </c>
      <c r="BY1055" s="23" t="s">
        <v>113</v>
      </c>
      <c r="BZ1055" s="23" t="s">
        <v>113</v>
      </c>
      <c r="CA1055" s="23" t="s">
        <v>113</v>
      </c>
      <c r="CB1055" t="s">
        <v>117</v>
      </c>
      <c r="CC1055" t="s">
        <v>118</v>
      </c>
    </row>
    <row r="1056" spans="1:81" x14ac:dyDescent="0.25">
      <c r="A1056" s="23">
        <v>2024</v>
      </c>
      <c r="B1056" s="25">
        <v>1012</v>
      </c>
      <c r="C1056" s="23" t="s">
        <v>87</v>
      </c>
      <c r="D1056" t="s">
        <v>88</v>
      </c>
      <c r="E1056" t="s">
        <v>89</v>
      </c>
      <c r="F1056" t="s">
        <v>90</v>
      </c>
      <c r="G1056" t="s">
        <v>91</v>
      </c>
      <c r="H1056" s="23" t="s">
        <v>92</v>
      </c>
      <c r="I1056" s="23" t="s">
        <v>119</v>
      </c>
      <c r="J1056" t="s">
        <v>7253</v>
      </c>
      <c r="K1056" s="23" t="s">
        <v>95</v>
      </c>
      <c r="L1056" s="20" t="s">
        <v>7254</v>
      </c>
      <c r="M1056" s="28" t="s">
        <v>7255</v>
      </c>
      <c r="N1056" s="23"/>
      <c r="O1056" s="23" t="s">
        <v>98</v>
      </c>
      <c r="P1056" s="20" t="s">
        <v>1931</v>
      </c>
      <c r="Q1056" s="20" t="s">
        <v>1931</v>
      </c>
      <c r="R1056" t="s">
        <v>6897</v>
      </c>
      <c r="S1056" t="s">
        <v>6898</v>
      </c>
      <c r="T1056" t="s">
        <v>7256</v>
      </c>
      <c r="U1056" s="29">
        <v>46750000</v>
      </c>
      <c r="V1056" s="29">
        <v>46750000</v>
      </c>
      <c r="W1056" s="60">
        <v>5500000</v>
      </c>
      <c r="X1056" s="60">
        <v>0</v>
      </c>
      <c r="Y1056" s="23" t="s">
        <v>104</v>
      </c>
      <c r="Z1056" t="s">
        <v>98</v>
      </c>
      <c r="AA1056" t="s">
        <v>105</v>
      </c>
      <c r="AB1056" s="30">
        <f>+Tabla3[[#This Row],[VALOR DEL CONTRATO
(EN NUMEROS)]]-Tabla3[[#This Row],[VALOR RECURSOS (MADS/FONAM)]]</f>
        <v>0</v>
      </c>
      <c r="AC1056" s="30"/>
      <c r="AD1056" s="30"/>
      <c r="AE1056" s="24">
        <v>9824</v>
      </c>
      <c r="AF1056" s="61">
        <v>45306</v>
      </c>
      <c r="AG1056">
        <v>238224</v>
      </c>
      <c r="AH1056" s="53">
        <v>45405</v>
      </c>
      <c r="AI1056" s="24" t="s">
        <v>106</v>
      </c>
      <c r="AJ1056" t="s">
        <v>2527</v>
      </c>
      <c r="AK1056" s="33"/>
      <c r="AL1056" t="s">
        <v>98</v>
      </c>
      <c r="AM1056" s="53">
        <v>45397</v>
      </c>
      <c r="AN1056" s="23" t="s">
        <v>7257</v>
      </c>
      <c r="AO1056" s="23" t="s">
        <v>7258</v>
      </c>
      <c r="AP1056" t="s">
        <v>109</v>
      </c>
      <c r="AQ1056" t="s">
        <v>1580</v>
      </c>
      <c r="AR1056" t="s">
        <v>1581</v>
      </c>
      <c r="AS1056" t="s">
        <v>1581</v>
      </c>
      <c r="AT1056" s="23">
        <v>80111600</v>
      </c>
      <c r="AU1056" t="s">
        <v>7259</v>
      </c>
      <c r="AV1056" s="23" t="s">
        <v>113</v>
      </c>
      <c r="AW1056" s="20" t="s">
        <v>114</v>
      </c>
      <c r="AX1056" s="53">
        <v>45404</v>
      </c>
      <c r="AY1056" s="23" t="s">
        <v>115</v>
      </c>
      <c r="AZ1056" s="53">
        <v>45404</v>
      </c>
      <c r="BA1056" s="26">
        <v>45405</v>
      </c>
      <c r="BB1056" s="62">
        <v>45656</v>
      </c>
      <c r="BC1056" s="35">
        <f>+Tabla3[[#This Row],[FECHA TERMINACION
(INICIAL)]]-Tabla3[[#This Row],[FECHA INICIO]]</f>
        <v>251</v>
      </c>
      <c r="BD1056" s="65">
        <f>+Tabla3[[#This Row],[PLAZO DE EJECUCIÓN EN DÍAS (INICIAL)]]/30</f>
        <v>8.3666666666666671</v>
      </c>
      <c r="BE1056" t="s">
        <v>7260</v>
      </c>
      <c r="BF1056" s="29">
        <f>+[1]BD_2!E1067</f>
        <v>1283333</v>
      </c>
      <c r="BG1056" s="29">
        <f>[1]BD_2!BA1067</f>
        <v>0</v>
      </c>
      <c r="BH1056" s="23">
        <f>[1]BD_2!CF1067</f>
        <v>0</v>
      </c>
      <c r="BI1056" s="23">
        <f>+COUNTIF(Tabla3[[#This Row],[VALOR REDUCIDO]:[TOTAL TIEMPO PRORROGADO EN DÍAS
]],"&lt;&gt;0")</f>
        <v>1</v>
      </c>
      <c r="BJ1056" s="23" t="str">
        <f>+[1]BD_2!CG1067</f>
        <v>2 NO</v>
      </c>
      <c r="BK1056" s="26" t="str">
        <f>[1]BD_2!CL1067</f>
        <v>2 NO</v>
      </c>
      <c r="BL1056" s="23" t="s">
        <v>98</v>
      </c>
      <c r="BM1056">
        <f t="shared" si="84"/>
        <v>251</v>
      </c>
      <c r="BN1056" s="36">
        <f t="shared" si="85"/>
        <v>45405</v>
      </c>
      <c r="BO1056" s="36">
        <f t="shared" si="86"/>
        <v>45656</v>
      </c>
      <c r="BP1056" s="37" t="e">
        <f>IF(((#REF!-$BN1056)/($BO1056-$BN1056))&gt;=100%,100%,((#REF!-$BN1056)/($BO1056-$BN1056)))</f>
        <v>#REF!</v>
      </c>
      <c r="BQ1056" s="29">
        <f t="shared" si="82"/>
        <v>45466667</v>
      </c>
      <c r="BR1056" s="23" t="e">
        <f>+IF(BK1056="1 SI","FINALIZADO",IF($BO1056&lt;=#REF!,"FINALIZADO","EJECUCIÓN"))</f>
        <v>#REF!</v>
      </c>
      <c r="BS1056" s="23">
        <v>45466667</v>
      </c>
      <c r="BT1056" s="23">
        <f>+Tabla3[[#This Row],[VALOR TOTAL DE CONTRATO (ANTES DE LIQUIDACIÓN - LIBERACIÓN DE SALDOS)]]-Tabla3[[#This Row],[RECURSO TOTALES DESEMBOLSADOS]]</f>
        <v>0</v>
      </c>
      <c r="BU1056" s="66"/>
      <c r="BW1056" s="23" t="s">
        <v>98</v>
      </c>
      <c r="BX1056" s="23" t="str">
        <f t="shared" si="83"/>
        <v>abril</v>
      </c>
      <c r="BY1056" s="23" t="s">
        <v>113</v>
      </c>
      <c r="BZ1056" s="23" t="s">
        <v>113</v>
      </c>
      <c r="CA1056" s="23" t="s">
        <v>113</v>
      </c>
      <c r="CB1056" t="s">
        <v>117</v>
      </c>
      <c r="CC1056" t="s">
        <v>118</v>
      </c>
    </row>
    <row r="1057" spans="1:81" x14ac:dyDescent="0.25">
      <c r="A1057" s="23">
        <v>2024</v>
      </c>
      <c r="B1057" s="25">
        <v>1013</v>
      </c>
      <c r="C1057" s="23" t="s">
        <v>87</v>
      </c>
      <c r="D1057" t="s">
        <v>88</v>
      </c>
      <c r="E1057" t="s">
        <v>89</v>
      </c>
      <c r="F1057" t="s">
        <v>90</v>
      </c>
      <c r="G1057" t="s">
        <v>91</v>
      </c>
      <c r="H1057" s="23" t="s">
        <v>92</v>
      </c>
      <c r="I1057" s="23" t="s">
        <v>119</v>
      </c>
      <c r="J1057" t="s">
        <v>7261</v>
      </c>
      <c r="K1057" s="23" t="s">
        <v>95</v>
      </c>
      <c r="L1057" s="20" t="s">
        <v>451</v>
      </c>
      <c r="M1057" s="28" t="s">
        <v>7262</v>
      </c>
      <c r="N1057" s="23"/>
      <c r="O1057" s="23" t="s">
        <v>98</v>
      </c>
      <c r="P1057" s="20" t="s">
        <v>1931</v>
      </c>
      <c r="Q1057" s="20" t="s">
        <v>1931</v>
      </c>
      <c r="R1057" t="s">
        <v>6897</v>
      </c>
      <c r="S1057" t="s">
        <v>6898</v>
      </c>
      <c r="T1057" t="s">
        <v>7256</v>
      </c>
      <c r="U1057" s="29">
        <v>46750000</v>
      </c>
      <c r="V1057" s="29">
        <v>46750000</v>
      </c>
      <c r="W1057" s="60">
        <v>5500000</v>
      </c>
      <c r="X1057" s="60">
        <v>0</v>
      </c>
      <c r="Y1057" s="23" t="s">
        <v>104</v>
      </c>
      <c r="Z1057" t="s">
        <v>98</v>
      </c>
      <c r="AA1057" t="s">
        <v>105</v>
      </c>
      <c r="AB1057" s="30">
        <f>+Tabla3[[#This Row],[VALOR DEL CONTRATO
(EN NUMEROS)]]-Tabla3[[#This Row],[VALOR RECURSOS (MADS/FONAM)]]</f>
        <v>0</v>
      </c>
      <c r="AC1057" s="30"/>
      <c r="AD1057" s="30"/>
      <c r="AE1057" s="24">
        <v>9824</v>
      </c>
      <c r="AF1057" s="61">
        <v>45306</v>
      </c>
      <c r="AG1057">
        <v>220824</v>
      </c>
      <c r="AH1057" s="53">
        <v>45398</v>
      </c>
      <c r="AI1057" s="24" t="s">
        <v>106</v>
      </c>
      <c r="AJ1057" t="s">
        <v>2527</v>
      </c>
      <c r="AK1057" s="33"/>
      <c r="AL1057" t="s">
        <v>98</v>
      </c>
      <c r="AM1057" s="53">
        <v>45394</v>
      </c>
      <c r="AN1057" s="23" t="s">
        <v>5589</v>
      </c>
      <c r="AO1057" s="23" t="s">
        <v>7263</v>
      </c>
      <c r="AP1057" t="s">
        <v>109</v>
      </c>
      <c r="AQ1057" t="s">
        <v>1580</v>
      </c>
      <c r="AR1057" t="s">
        <v>1581</v>
      </c>
      <c r="AS1057" t="s">
        <v>1581</v>
      </c>
      <c r="AT1057" s="23">
        <v>80111600</v>
      </c>
      <c r="AU1057" t="s">
        <v>7264</v>
      </c>
      <c r="AV1057" s="23" t="s">
        <v>113</v>
      </c>
      <c r="AW1057" s="20" t="s">
        <v>114</v>
      </c>
      <c r="AX1057" s="53">
        <v>45397</v>
      </c>
      <c r="AY1057" s="23" t="s">
        <v>115</v>
      </c>
      <c r="AZ1057" s="53">
        <v>45397</v>
      </c>
      <c r="BA1057" s="26">
        <v>45398</v>
      </c>
      <c r="BB1057" s="62">
        <v>45565</v>
      </c>
      <c r="BC1057" s="35">
        <f>+Tabla3[[#This Row],[FECHA TERMINACION
(INICIAL)]]-Tabla3[[#This Row],[FECHA INICIO]]</f>
        <v>167</v>
      </c>
      <c r="BD1057" s="65">
        <f>+Tabla3[[#This Row],[PLAZO DE EJECUCIÓN EN DÍAS (INICIAL)]]/30</f>
        <v>5.5666666666666664</v>
      </c>
      <c r="BE1057" t="s">
        <v>7265</v>
      </c>
      <c r="BF1057" s="29">
        <f>+[1]BD_2!E1068</f>
        <v>0</v>
      </c>
      <c r="BG1057" s="29">
        <f>[1]BD_2!BA1068</f>
        <v>0</v>
      </c>
      <c r="BH1057" s="23">
        <f>[1]BD_2!CF1068</f>
        <v>0</v>
      </c>
      <c r="BI1057" s="23">
        <f>+COUNTIF(Tabla3[[#This Row],[VALOR REDUCIDO]:[TOTAL TIEMPO PRORROGADO EN DÍAS
]],"&lt;&gt;0")</f>
        <v>0</v>
      </c>
      <c r="BJ1057" s="23" t="str">
        <f>+[1]BD_2!CG1068</f>
        <v>2 NO</v>
      </c>
      <c r="BK1057" s="26" t="str">
        <f>[1]BD_2!CL1068</f>
        <v>2 NO</v>
      </c>
      <c r="BL1057" s="23" t="s">
        <v>113</v>
      </c>
      <c r="BM1057">
        <f t="shared" si="84"/>
        <v>167</v>
      </c>
      <c r="BN1057" s="36">
        <f t="shared" si="85"/>
        <v>45398</v>
      </c>
      <c r="BO1057" s="36">
        <f t="shared" si="86"/>
        <v>45565</v>
      </c>
      <c r="BP1057" s="37" t="e">
        <f>IF(((#REF!-$BN1057)/($BO1057-$BN1057))&gt;=100%,100%,((#REF!-$BN1057)/($BO1057-$BN1057)))</f>
        <v>#REF!</v>
      </c>
      <c r="BQ1057" s="29">
        <f t="shared" si="82"/>
        <v>46750000</v>
      </c>
      <c r="BR1057" s="23" t="e">
        <f>+IF(BK1057="1 SI","FINALIZADO",IF($BO1057&lt;=#REF!,"FINALIZADO","EJECUCIÓN"))</f>
        <v>#REF!</v>
      </c>
      <c r="BS1057" s="23">
        <v>30250000</v>
      </c>
      <c r="BT1057" s="23">
        <f>+Tabla3[[#This Row],[VALOR TOTAL DE CONTRATO (ANTES DE LIQUIDACIÓN - LIBERACIÓN DE SALDOS)]]-Tabla3[[#This Row],[RECURSO TOTALES DESEMBOLSADOS]]</f>
        <v>16500000</v>
      </c>
      <c r="BU1057" s="66"/>
      <c r="BW1057" s="23" t="s">
        <v>98</v>
      </c>
      <c r="BX1057" s="23" t="str">
        <f t="shared" si="83"/>
        <v>abril</v>
      </c>
      <c r="BY1057" s="23" t="s">
        <v>113</v>
      </c>
      <c r="BZ1057" s="23" t="s">
        <v>113</v>
      </c>
      <c r="CA1057" s="23" t="s">
        <v>113</v>
      </c>
      <c r="CB1057" t="s">
        <v>117</v>
      </c>
      <c r="CC1057" t="s">
        <v>118</v>
      </c>
    </row>
    <row r="1058" spans="1:81" x14ac:dyDescent="0.25">
      <c r="A1058" s="23">
        <v>2024</v>
      </c>
      <c r="B1058" s="25" t="s">
        <v>7266</v>
      </c>
      <c r="C1058" s="23" t="s">
        <v>87</v>
      </c>
      <c r="D1058" t="s">
        <v>88</v>
      </c>
      <c r="E1058" t="s">
        <v>89</v>
      </c>
      <c r="F1058" t="s">
        <v>90</v>
      </c>
      <c r="G1058" t="s">
        <v>91</v>
      </c>
      <c r="H1058" s="23" t="s">
        <v>92</v>
      </c>
      <c r="I1058" s="23" t="s">
        <v>119</v>
      </c>
      <c r="J1058" t="s">
        <v>1748</v>
      </c>
      <c r="K1058" s="23" t="s">
        <v>95</v>
      </c>
      <c r="L1058" s="20" t="s">
        <v>420</v>
      </c>
      <c r="M1058" s="28" t="s">
        <v>7267</v>
      </c>
      <c r="N1058" s="23"/>
      <c r="O1058" s="23" t="s">
        <v>98</v>
      </c>
      <c r="P1058" s="20" t="s">
        <v>1931</v>
      </c>
      <c r="Q1058" s="20" t="s">
        <v>1931</v>
      </c>
      <c r="R1058" t="s">
        <v>6897</v>
      </c>
      <c r="S1058" t="s">
        <v>6898</v>
      </c>
      <c r="T1058" t="s">
        <v>7268</v>
      </c>
      <c r="U1058" s="29">
        <v>16500000</v>
      </c>
      <c r="V1058" s="29">
        <v>16500000</v>
      </c>
      <c r="W1058" s="60">
        <v>5500000</v>
      </c>
      <c r="X1058" s="60">
        <v>0</v>
      </c>
      <c r="Y1058" s="23" t="s">
        <v>104</v>
      </c>
      <c r="Z1058" t="s">
        <v>98</v>
      </c>
      <c r="AA1058" t="s">
        <v>105</v>
      </c>
      <c r="AB1058" s="30">
        <f>+Tabla3[[#This Row],[VALOR DEL CONTRATO
(EN NUMEROS)]]-Tabla3[[#This Row],[VALOR RECURSOS (MADS/FONAM)]]</f>
        <v>0</v>
      </c>
      <c r="AC1058" s="30"/>
      <c r="AD1058" s="30"/>
      <c r="AE1058" s="24">
        <v>9824</v>
      </c>
      <c r="AF1058" s="61">
        <v>45306</v>
      </c>
      <c r="AG1058">
        <v>547724</v>
      </c>
      <c r="AH1058" s="53">
        <v>45568</v>
      </c>
      <c r="AI1058" s="24" t="s">
        <v>106</v>
      </c>
      <c r="AJ1058" t="s">
        <v>2527</v>
      </c>
      <c r="AK1058" s="33">
        <v>202300000000279</v>
      </c>
      <c r="AL1058" t="s">
        <v>98</v>
      </c>
      <c r="AM1058" s="53">
        <v>45566</v>
      </c>
      <c r="AN1058" s="23" t="s">
        <v>5589</v>
      </c>
      <c r="AO1058" s="23" t="s">
        <v>7263</v>
      </c>
      <c r="AP1058" t="s">
        <v>109</v>
      </c>
      <c r="AQ1058" t="s">
        <v>1580</v>
      </c>
      <c r="AR1058" t="s">
        <v>1581</v>
      </c>
      <c r="AS1058" t="s">
        <v>1581</v>
      </c>
      <c r="AT1058" s="23">
        <v>80111600</v>
      </c>
      <c r="AU1058" t="s">
        <v>7264</v>
      </c>
      <c r="AV1058" s="23" t="s">
        <v>113</v>
      </c>
      <c r="AW1058" s="20" t="s">
        <v>114</v>
      </c>
      <c r="AX1058" s="53">
        <v>45566</v>
      </c>
      <c r="AY1058" s="23" t="s">
        <v>115</v>
      </c>
      <c r="AZ1058" s="53">
        <v>45566</v>
      </c>
      <c r="BA1058" s="53">
        <v>45566</v>
      </c>
      <c r="BB1058" s="62">
        <v>45656</v>
      </c>
      <c r="BC1058" s="35">
        <f>+Tabla3[[#This Row],[FECHA TERMINACION
(INICIAL)]]-Tabla3[[#This Row],[FECHA INICIO]]</f>
        <v>90</v>
      </c>
      <c r="BD1058" s="65">
        <f>+Tabla3[[#This Row],[PLAZO DE EJECUCIÓN EN DÍAS (INICIAL)]]/30</f>
        <v>3</v>
      </c>
      <c r="BE1058" t="s">
        <v>7269</v>
      </c>
      <c r="BF1058" s="29">
        <f>+[1]BD_2!E1069</f>
        <v>366667</v>
      </c>
      <c r="BG1058" s="29">
        <f>[1]BD_2!BA1069</f>
        <v>0</v>
      </c>
      <c r="BH1058" s="23">
        <f>[1]BD_2!CF1069</f>
        <v>0</v>
      </c>
      <c r="BI1058" s="23">
        <f>+COUNTIF(Tabla3[[#This Row],[VALOR REDUCIDO]:[TOTAL TIEMPO PRORROGADO EN DÍAS
]],"&lt;&gt;0")</f>
        <v>1</v>
      </c>
      <c r="BJ1058" s="23">
        <f>+[1]BD_2!CG1069</f>
        <v>0</v>
      </c>
      <c r="BK1058" s="26">
        <f>[1]BD_2!CL1069</f>
        <v>0</v>
      </c>
      <c r="BL1058" s="23" t="s">
        <v>98</v>
      </c>
      <c r="BM1058">
        <f>$BO1058-$BN1058</f>
        <v>90</v>
      </c>
      <c r="BN1058" s="36">
        <f>$BA1058</f>
        <v>45566</v>
      </c>
      <c r="BO1058" s="36">
        <f>$BB1058+$BH1058</f>
        <v>45656</v>
      </c>
      <c r="BP1058" s="37" t="e">
        <f>IF(((#REF!-$BN1058)/($BO1058-$BN1058))&gt;=100%,100%,((#REF!-$BN1058)/($BO1058-$BN1058)))</f>
        <v>#REF!</v>
      </c>
      <c r="BQ1058" s="60">
        <f t="shared" si="82"/>
        <v>16133333</v>
      </c>
      <c r="BR1058" s="23" t="e">
        <f>+IF(BK1058="1 SI","FINALIZADO",IF($BO1058&lt;=#REF!,"FINALIZADO","EJECUCIÓN"))</f>
        <v>#REF!</v>
      </c>
      <c r="BS1058" s="23">
        <v>16133333</v>
      </c>
      <c r="BT1058" s="23">
        <f>+Tabla3[[#This Row],[VALOR TOTAL DE CONTRATO (ANTES DE LIQUIDACIÓN - LIBERACIÓN DE SALDOS)]]-Tabla3[[#This Row],[RECURSO TOTALES DESEMBOLSADOS]]</f>
        <v>0</v>
      </c>
      <c r="BU1058" s="66"/>
      <c r="BW1058" s="23" t="s">
        <v>98</v>
      </c>
      <c r="BX1058" s="23" t="str">
        <f t="shared" si="83"/>
        <v>octubre</v>
      </c>
      <c r="BY1058" s="23" t="s">
        <v>113</v>
      </c>
      <c r="BZ1058" s="23" t="s">
        <v>113</v>
      </c>
      <c r="CA1058" s="23" t="s">
        <v>113</v>
      </c>
      <c r="CB1058" t="s">
        <v>117</v>
      </c>
      <c r="CC1058" t="s">
        <v>118</v>
      </c>
    </row>
    <row r="1059" spans="1:81" s="46" customFormat="1" x14ac:dyDescent="0.25">
      <c r="A1059" s="23">
        <v>2024</v>
      </c>
      <c r="B1059" s="25">
        <v>1014</v>
      </c>
      <c r="C1059" s="23" t="s">
        <v>87</v>
      </c>
      <c r="D1059" t="s">
        <v>88</v>
      </c>
      <c r="E1059" t="s">
        <v>89</v>
      </c>
      <c r="F1059" t="s">
        <v>90</v>
      </c>
      <c r="G1059" t="s">
        <v>91</v>
      </c>
      <c r="H1059" s="23" t="s">
        <v>92</v>
      </c>
      <c r="I1059" s="23" t="s">
        <v>119</v>
      </c>
      <c r="J1059" t="s">
        <v>7270</v>
      </c>
      <c r="K1059" s="23" t="s">
        <v>95</v>
      </c>
      <c r="L1059" s="20" t="s">
        <v>643</v>
      </c>
      <c r="M1059" s="28" t="s">
        <v>3229</v>
      </c>
      <c r="N1059" s="23"/>
      <c r="O1059" s="23" t="s">
        <v>98</v>
      </c>
      <c r="P1059" s="20" t="s">
        <v>1931</v>
      </c>
      <c r="Q1059" s="20" t="s">
        <v>1931</v>
      </c>
      <c r="R1059" t="s">
        <v>7271</v>
      </c>
      <c r="S1059" t="s">
        <v>7272</v>
      </c>
      <c r="T1059" t="s">
        <v>7273</v>
      </c>
      <c r="U1059" s="29">
        <v>15600000</v>
      </c>
      <c r="V1059" s="29">
        <v>15600000</v>
      </c>
      <c r="W1059" s="60">
        <v>5200000</v>
      </c>
      <c r="X1059" s="60">
        <v>0</v>
      </c>
      <c r="Y1059" s="23" t="s">
        <v>104</v>
      </c>
      <c r="Z1059" t="s">
        <v>98</v>
      </c>
      <c r="AA1059" t="s">
        <v>105</v>
      </c>
      <c r="AB1059" s="30">
        <f>+Tabla3[[#This Row],[VALOR DEL CONTRATO
(EN NUMEROS)]]-Tabla3[[#This Row],[VALOR RECURSOS (MADS/FONAM)]]</f>
        <v>0</v>
      </c>
      <c r="AC1059" s="30"/>
      <c r="AD1059" s="30"/>
      <c r="AE1059" s="24">
        <v>9824</v>
      </c>
      <c r="AF1059" s="61">
        <v>45306</v>
      </c>
      <c r="AG1059">
        <v>247924</v>
      </c>
      <c r="AH1059" s="53">
        <v>45408</v>
      </c>
      <c r="AI1059" s="24" t="s">
        <v>106</v>
      </c>
      <c r="AJ1059" t="s">
        <v>2527</v>
      </c>
      <c r="AK1059" s="33"/>
      <c r="AL1059" t="s">
        <v>98</v>
      </c>
      <c r="AM1059" s="53">
        <v>45407</v>
      </c>
      <c r="AN1059" s="23" t="s">
        <v>108</v>
      </c>
      <c r="AO1059" s="23" t="s">
        <v>108</v>
      </c>
      <c r="AP1059" t="s">
        <v>109</v>
      </c>
      <c r="AQ1059" t="s">
        <v>1580</v>
      </c>
      <c r="AR1059" t="s">
        <v>1581</v>
      </c>
      <c r="AS1059" t="s">
        <v>1581</v>
      </c>
      <c r="AT1059" s="23">
        <v>80111600</v>
      </c>
      <c r="AU1059" t="s">
        <v>7274</v>
      </c>
      <c r="AV1059" s="23" t="s">
        <v>113</v>
      </c>
      <c r="AW1059" s="20" t="s">
        <v>114</v>
      </c>
      <c r="AX1059" s="53">
        <v>45407</v>
      </c>
      <c r="AY1059" s="23" t="s">
        <v>115</v>
      </c>
      <c r="AZ1059" s="53">
        <v>45407</v>
      </c>
      <c r="BA1059" s="26">
        <v>45411</v>
      </c>
      <c r="BB1059" s="62">
        <v>45501</v>
      </c>
      <c r="BC1059" s="35">
        <f>+Tabla3[[#This Row],[FECHA TERMINACION
(INICIAL)]]-Tabla3[[#This Row],[FECHA INICIO]]</f>
        <v>90</v>
      </c>
      <c r="BD1059" s="65">
        <f>+Tabla3[[#This Row],[PLAZO DE EJECUCIÓN EN DÍAS (INICIAL)]]/30</f>
        <v>3</v>
      </c>
      <c r="BE1059" t="s">
        <v>7275</v>
      </c>
      <c r="BF1059" s="29">
        <f>+[1]BD_2!E1070</f>
        <v>0</v>
      </c>
      <c r="BG1059" s="29">
        <f>[1]BD_2!BA1070</f>
        <v>0</v>
      </c>
      <c r="BH1059" s="23">
        <f>[1]BD_2!CF1070</f>
        <v>0</v>
      </c>
      <c r="BI1059" s="23">
        <f>+COUNTIF(Tabla3[[#This Row],[VALOR REDUCIDO]:[TOTAL TIEMPO PRORROGADO EN DÍAS
]],"&lt;&gt;0")</f>
        <v>0</v>
      </c>
      <c r="BJ1059" s="23" t="str">
        <f>+[1]BD_2!CG1070</f>
        <v>2 NO</v>
      </c>
      <c r="BK1059" s="26" t="str">
        <f>[1]BD_2!CL1070</f>
        <v>2 NO</v>
      </c>
      <c r="BL1059" s="23" t="s">
        <v>98</v>
      </c>
      <c r="BM1059">
        <f t="shared" si="84"/>
        <v>90</v>
      </c>
      <c r="BN1059" s="36">
        <f t="shared" si="85"/>
        <v>45411</v>
      </c>
      <c r="BO1059" s="36">
        <f t="shared" si="86"/>
        <v>45501</v>
      </c>
      <c r="BP1059" s="37" t="e">
        <f>IF(((#REF!-$BN1059)/($BO1059-$BN1059))&gt;=100%,100%,((#REF!-$BN1059)/($BO1059-$BN1059)))</f>
        <v>#REF!</v>
      </c>
      <c r="BQ1059" s="29">
        <f t="shared" si="82"/>
        <v>15600000</v>
      </c>
      <c r="BR1059" s="23" t="e">
        <f>+IF(BK1059="1 SI","FINALIZADO",IF($BO1059&lt;=#REF!,"FINALIZADO","EJECUCIÓN"))</f>
        <v>#REF!</v>
      </c>
      <c r="BS1059" s="23">
        <v>15600000</v>
      </c>
      <c r="BT1059" s="23">
        <f>+Tabla3[[#This Row],[VALOR TOTAL DE CONTRATO (ANTES DE LIQUIDACIÓN - LIBERACIÓN DE SALDOS)]]-Tabla3[[#This Row],[RECURSO TOTALES DESEMBOLSADOS]]</f>
        <v>0</v>
      </c>
      <c r="BU1059" s="66"/>
      <c r="BV1059" s="38"/>
      <c r="BW1059" s="23" t="s">
        <v>98</v>
      </c>
      <c r="BX1059" s="23" t="str">
        <f t="shared" si="83"/>
        <v>abril</v>
      </c>
      <c r="BY1059" s="23" t="s">
        <v>113</v>
      </c>
      <c r="BZ1059" s="23" t="s">
        <v>113</v>
      </c>
      <c r="CA1059" s="23" t="s">
        <v>113</v>
      </c>
      <c r="CB1059" t="s">
        <v>117</v>
      </c>
      <c r="CC1059" t="s">
        <v>118</v>
      </c>
    </row>
    <row r="1060" spans="1:81" x14ac:dyDescent="0.25">
      <c r="A1060" s="23">
        <v>2024</v>
      </c>
      <c r="B1060" s="25">
        <v>1015</v>
      </c>
      <c r="C1060" s="23" t="s">
        <v>87</v>
      </c>
      <c r="D1060" t="s">
        <v>88</v>
      </c>
      <c r="E1060" t="s">
        <v>89</v>
      </c>
      <c r="F1060" t="s">
        <v>90</v>
      </c>
      <c r="G1060" t="s">
        <v>91</v>
      </c>
      <c r="H1060" s="23" t="s">
        <v>92</v>
      </c>
      <c r="I1060" s="23" t="s">
        <v>119</v>
      </c>
      <c r="J1060" t="s">
        <v>7276</v>
      </c>
      <c r="K1060" s="23" t="s">
        <v>95</v>
      </c>
      <c r="L1060" s="20" t="s">
        <v>1075</v>
      </c>
      <c r="M1060" s="28" t="s">
        <v>3229</v>
      </c>
      <c r="N1060" s="23"/>
      <c r="O1060" s="23" t="s">
        <v>98</v>
      </c>
      <c r="P1060" s="20" t="s">
        <v>1931</v>
      </c>
      <c r="Q1060" s="20" t="s">
        <v>1931</v>
      </c>
      <c r="R1060" t="s">
        <v>7271</v>
      </c>
      <c r="S1060" t="s">
        <v>7277</v>
      </c>
      <c r="T1060" t="s">
        <v>7278</v>
      </c>
      <c r="U1060" s="29">
        <v>15600000</v>
      </c>
      <c r="V1060" s="29">
        <v>15600000</v>
      </c>
      <c r="W1060" s="60">
        <v>5200000</v>
      </c>
      <c r="X1060" s="60">
        <v>0</v>
      </c>
      <c r="Y1060" s="23" t="s">
        <v>104</v>
      </c>
      <c r="Z1060" t="s">
        <v>98</v>
      </c>
      <c r="AA1060" t="s">
        <v>105</v>
      </c>
      <c r="AB1060" s="30">
        <f>+Tabla3[[#This Row],[VALOR DEL CONTRATO
(EN NUMEROS)]]-Tabla3[[#This Row],[VALOR RECURSOS (MADS/FONAM)]]</f>
        <v>0</v>
      </c>
      <c r="AC1060" s="30"/>
      <c r="AD1060" s="30"/>
      <c r="AE1060" s="24">
        <v>9824</v>
      </c>
      <c r="AF1060" s="61">
        <v>45306</v>
      </c>
      <c r="AG1060">
        <v>248024</v>
      </c>
      <c r="AH1060" s="53">
        <v>45408</v>
      </c>
      <c r="AI1060" s="24" t="s">
        <v>106</v>
      </c>
      <c r="AJ1060" t="s">
        <v>2527</v>
      </c>
      <c r="AK1060" s="33"/>
      <c r="AL1060" t="s">
        <v>98</v>
      </c>
      <c r="AM1060" s="53">
        <v>45406</v>
      </c>
      <c r="AN1060" s="23" t="s">
        <v>108</v>
      </c>
      <c r="AO1060" s="23" t="s">
        <v>108</v>
      </c>
      <c r="AP1060" t="s">
        <v>109</v>
      </c>
      <c r="AQ1060" t="s">
        <v>1580</v>
      </c>
      <c r="AR1060" t="s">
        <v>1581</v>
      </c>
      <c r="AS1060" t="s">
        <v>1581</v>
      </c>
      <c r="AT1060" s="23">
        <v>80111600</v>
      </c>
      <c r="AU1060" t="s">
        <v>7279</v>
      </c>
      <c r="AV1060" s="23" t="s">
        <v>113</v>
      </c>
      <c r="AW1060" s="20" t="s">
        <v>114</v>
      </c>
      <c r="AX1060" s="53">
        <v>45406</v>
      </c>
      <c r="AY1060" s="23" t="s">
        <v>115</v>
      </c>
      <c r="AZ1060" s="53">
        <v>45406</v>
      </c>
      <c r="BA1060" s="26">
        <v>45411</v>
      </c>
      <c r="BB1060" s="62">
        <v>45501</v>
      </c>
      <c r="BC1060" s="35">
        <f>+Tabla3[[#This Row],[FECHA TERMINACION
(INICIAL)]]-Tabla3[[#This Row],[FECHA INICIO]]</f>
        <v>90</v>
      </c>
      <c r="BD1060" s="65">
        <f>+Tabla3[[#This Row],[PLAZO DE EJECUCIÓN EN DÍAS (INICIAL)]]/30</f>
        <v>3</v>
      </c>
      <c r="BE1060" t="s">
        <v>7275</v>
      </c>
      <c r="BF1060" s="29">
        <f>+[1]BD_2!E1071</f>
        <v>0</v>
      </c>
      <c r="BG1060" s="29">
        <f>[1]BD_2!BA1071</f>
        <v>0</v>
      </c>
      <c r="BH1060" s="23">
        <f>[1]BD_2!CF1071</f>
        <v>0</v>
      </c>
      <c r="BI1060" s="23">
        <f>+COUNTIF(Tabla3[[#This Row],[VALOR REDUCIDO]:[TOTAL TIEMPO PRORROGADO EN DÍAS
]],"&lt;&gt;0")</f>
        <v>0</v>
      </c>
      <c r="BJ1060" s="23" t="str">
        <f>+[1]BD_2!CG1071</f>
        <v>2 NO</v>
      </c>
      <c r="BK1060" s="26" t="str">
        <f>[1]BD_2!CL1071</f>
        <v>2 NO</v>
      </c>
      <c r="BL1060" s="23" t="s">
        <v>98</v>
      </c>
      <c r="BM1060">
        <f t="shared" si="84"/>
        <v>90</v>
      </c>
      <c r="BN1060" s="36">
        <f t="shared" si="85"/>
        <v>45411</v>
      </c>
      <c r="BO1060" s="36">
        <f t="shared" si="86"/>
        <v>45501</v>
      </c>
      <c r="BP1060" s="37" t="e">
        <f>IF(((#REF!-$BN1060)/($BO1060-$BN1060))&gt;=100%,100%,((#REF!-$BN1060)/($BO1060-$BN1060)))</f>
        <v>#REF!</v>
      </c>
      <c r="BQ1060" s="29">
        <f t="shared" si="82"/>
        <v>15600000</v>
      </c>
      <c r="BR1060" s="23" t="e">
        <f>+IF(BK1060="1 SI","FINALIZADO",IF($BO1060&lt;=#REF!,"FINALIZADO","EJECUCIÓN"))</f>
        <v>#REF!</v>
      </c>
      <c r="BS1060" s="23">
        <v>15600000</v>
      </c>
      <c r="BT1060" s="23">
        <f>+Tabla3[[#This Row],[VALOR TOTAL DE CONTRATO (ANTES DE LIQUIDACIÓN - LIBERACIÓN DE SALDOS)]]-Tabla3[[#This Row],[RECURSO TOTALES DESEMBOLSADOS]]</f>
        <v>0</v>
      </c>
      <c r="BU1060" s="66"/>
      <c r="BW1060" s="23" t="s">
        <v>98</v>
      </c>
      <c r="BX1060" s="23" t="str">
        <f t="shared" si="83"/>
        <v>abril</v>
      </c>
      <c r="BY1060" s="23" t="s">
        <v>113</v>
      </c>
      <c r="BZ1060" s="23" t="s">
        <v>113</v>
      </c>
      <c r="CA1060" s="23" t="s">
        <v>113</v>
      </c>
      <c r="CB1060" t="s">
        <v>117</v>
      </c>
      <c r="CC1060" t="s">
        <v>118</v>
      </c>
    </row>
    <row r="1061" spans="1:81" x14ac:dyDescent="0.25">
      <c r="A1061" s="23">
        <v>2024</v>
      </c>
      <c r="B1061" s="25">
        <v>1016</v>
      </c>
      <c r="C1061" s="23" t="s">
        <v>87</v>
      </c>
      <c r="D1061" t="s">
        <v>88</v>
      </c>
      <c r="E1061" t="s">
        <v>89</v>
      </c>
      <c r="F1061" t="s">
        <v>90</v>
      </c>
      <c r="G1061" t="s">
        <v>91</v>
      </c>
      <c r="H1061" s="23" t="s">
        <v>92</v>
      </c>
      <c r="I1061" s="23" t="s">
        <v>119</v>
      </c>
      <c r="J1061" t="s">
        <v>7280</v>
      </c>
      <c r="K1061" s="23" t="s">
        <v>95</v>
      </c>
      <c r="L1061" s="20" t="s">
        <v>121</v>
      </c>
      <c r="M1061" s="28" t="s">
        <v>7281</v>
      </c>
      <c r="N1061" s="23"/>
      <c r="O1061" s="23" t="s">
        <v>98</v>
      </c>
      <c r="P1061" s="20" t="s">
        <v>1931</v>
      </c>
      <c r="Q1061" s="20" t="s">
        <v>1931</v>
      </c>
      <c r="R1061" t="s">
        <v>6897</v>
      </c>
      <c r="S1061" t="s">
        <v>6898</v>
      </c>
      <c r="T1061" t="s">
        <v>7282</v>
      </c>
      <c r="U1061" s="29">
        <v>45833333</v>
      </c>
      <c r="V1061" s="29">
        <v>45833333</v>
      </c>
      <c r="W1061" s="60">
        <v>5500000</v>
      </c>
      <c r="X1061" s="60">
        <v>0</v>
      </c>
      <c r="Y1061" s="23" t="s">
        <v>104</v>
      </c>
      <c r="Z1061" t="s">
        <v>98</v>
      </c>
      <c r="AA1061" t="s">
        <v>105</v>
      </c>
      <c r="AB1061" s="30">
        <f>+Tabla3[[#This Row],[VALOR DEL CONTRATO
(EN NUMEROS)]]-Tabla3[[#This Row],[VALOR RECURSOS (MADS/FONAM)]]</f>
        <v>0</v>
      </c>
      <c r="AC1061" s="30"/>
      <c r="AD1061" s="30"/>
      <c r="AE1061" s="24">
        <v>9824</v>
      </c>
      <c r="AF1061" s="61">
        <v>45306</v>
      </c>
      <c r="AG1061">
        <v>230824</v>
      </c>
      <c r="AH1061" s="53">
        <v>45401</v>
      </c>
      <c r="AI1061" s="24" t="s">
        <v>106</v>
      </c>
      <c r="AJ1061" t="s">
        <v>2527</v>
      </c>
      <c r="AK1061" s="33"/>
      <c r="AL1061" t="s">
        <v>98</v>
      </c>
      <c r="AM1061" s="53">
        <v>45398</v>
      </c>
      <c r="AN1061" s="23" t="s">
        <v>7283</v>
      </c>
      <c r="AO1061" s="23" t="s">
        <v>7284</v>
      </c>
      <c r="AP1061" t="s">
        <v>109</v>
      </c>
      <c r="AQ1061" t="s">
        <v>1580</v>
      </c>
      <c r="AR1061" t="s">
        <v>1581</v>
      </c>
      <c r="AS1061" t="s">
        <v>1581</v>
      </c>
      <c r="AT1061" s="23">
        <v>80111600</v>
      </c>
      <c r="AU1061" t="s">
        <v>7285</v>
      </c>
      <c r="AV1061" s="23" t="s">
        <v>113</v>
      </c>
      <c r="AW1061" s="20" t="s">
        <v>114</v>
      </c>
      <c r="AX1061" s="53">
        <v>45399</v>
      </c>
      <c r="AY1061" s="23" t="s">
        <v>115</v>
      </c>
      <c r="AZ1061" s="53">
        <v>45399</v>
      </c>
      <c r="BA1061" s="26">
        <v>45404</v>
      </c>
      <c r="BB1061" s="62">
        <v>45656</v>
      </c>
      <c r="BC1061" s="35">
        <f>+Tabla3[[#This Row],[FECHA TERMINACION
(INICIAL)]]-Tabla3[[#This Row],[FECHA INICIO]]</f>
        <v>252</v>
      </c>
      <c r="BD1061" s="65">
        <f>+Tabla3[[#This Row],[PLAZO DE EJECUCIÓN EN DÍAS (INICIAL)]]/30</f>
        <v>8.4</v>
      </c>
      <c r="BE1061" t="s">
        <v>7286</v>
      </c>
      <c r="BF1061" s="29">
        <f>+[1]BD_2!E1072</f>
        <v>183333</v>
      </c>
      <c r="BG1061" s="29">
        <f>[1]BD_2!BA1072</f>
        <v>0</v>
      </c>
      <c r="BH1061" s="23">
        <f>[1]BD_2!CF1072</f>
        <v>0</v>
      </c>
      <c r="BI1061" s="23">
        <f>+COUNTIF(Tabla3[[#This Row],[VALOR REDUCIDO]:[TOTAL TIEMPO PRORROGADO EN DÍAS
]],"&lt;&gt;0")</f>
        <v>1</v>
      </c>
      <c r="BJ1061" s="23" t="str">
        <f>+[1]BD_2!CG1072</f>
        <v>2 NO</v>
      </c>
      <c r="BK1061" s="26" t="str">
        <f>[1]BD_2!CL1072</f>
        <v>2 NO</v>
      </c>
      <c r="BL1061" s="23" t="s">
        <v>98</v>
      </c>
      <c r="BM1061">
        <f t="shared" si="84"/>
        <v>252</v>
      </c>
      <c r="BN1061" s="36">
        <f t="shared" si="85"/>
        <v>45404</v>
      </c>
      <c r="BO1061" s="36">
        <f t="shared" si="86"/>
        <v>45656</v>
      </c>
      <c r="BP1061" s="37" t="e">
        <f>IF(((#REF!-$BN1061)/($BO1061-$BN1061))&gt;=100%,100%,((#REF!-$BN1061)/($BO1061-$BN1061)))</f>
        <v>#REF!</v>
      </c>
      <c r="BQ1061" s="29">
        <f t="shared" si="82"/>
        <v>45650000</v>
      </c>
      <c r="BR1061" s="23" t="e">
        <f>+IF(BK1061="1 SI","FINALIZADO",IF($BO1061&lt;=#REF!,"FINALIZADO","EJECUCIÓN"))</f>
        <v>#REF!</v>
      </c>
      <c r="BS1061" s="23">
        <v>34650000</v>
      </c>
      <c r="BT1061" s="23">
        <f>+Tabla3[[#This Row],[VALOR TOTAL DE CONTRATO (ANTES DE LIQUIDACIÓN - LIBERACIÓN DE SALDOS)]]-Tabla3[[#This Row],[RECURSO TOTALES DESEMBOLSADOS]]</f>
        <v>11000000</v>
      </c>
      <c r="BU1061" s="66"/>
      <c r="BW1061" s="23" t="s">
        <v>98</v>
      </c>
      <c r="BX1061" s="23" t="str">
        <f t="shared" si="83"/>
        <v>abril</v>
      </c>
      <c r="BY1061" s="23" t="s">
        <v>113</v>
      </c>
      <c r="BZ1061" s="23" t="s">
        <v>113</v>
      </c>
      <c r="CA1061" s="23" t="s">
        <v>113</v>
      </c>
      <c r="CB1061" t="s">
        <v>117</v>
      </c>
      <c r="CC1061" t="s">
        <v>118</v>
      </c>
    </row>
    <row r="1062" spans="1:81" x14ac:dyDescent="0.25">
      <c r="A1062" s="23">
        <v>2024</v>
      </c>
      <c r="B1062" s="25">
        <v>1017</v>
      </c>
      <c r="C1062" s="23" t="s">
        <v>87</v>
      </c>
      <c r="D1062" t="s">
        <v>88</v>
      </c>
      <c r="E1062" t="s">
        <v>89</v>
      </c>
      <c r="F1062" t="s">
        <v>90</v>
      </c>
      <c r="G1062" t="s">
        <v>91</v>
      </c>
      <c r="H1062" s="23" t="s">
        <v>92</v>
      </c>
      <c r="I1062" s="23" t="s">
        <v>119</v>
      </c>
      <c r="J1062" t="s">
        <v>7287</v>
      </c>
      <c r="K1062" s="23" t="s">
        <v>95</v>
      </c>
      <c r="L1062" s="20" t="s">
        <v>1671</v>
      </c>
      <c r="M1062" s="28" t="s">
        <v>7288</v>
      </c>
      <c r="N1062" s="23"/>
      <c r="O1062" s="23" t="s">
        <v>98</v>
      </c>
      <c r="P1062" s="20" t="s">
        <v>764</v>
      </c>
      <c r="Q1062" s="20" t="s">
        <v>764</v>
      </c>
      <c r="R1062" t="s">
        <v>7289</v>
      </c>
      <c r="S1062" t="s">
        <v>7290</v>
      </c>
      <c r="T1062" t="s">
        <v>7291</v>
      </c>
      <c r="U1062" s="29">
        <v>72500000</v>
      </c>
      <c r="V1062" s="29">
        <v>72500000</v>
      </c>
      <c r="W1062" s="60">
        <v>14500000</v>
      </c>
      <c r="X1062" s="60">
        <v>0</v>
      </c>
      <c r="Y1062" s="23" t="s">
        <v>104</v>
      </c>
      <c r="Z1062" t="s">
        <v>98</v>
      </c>
      <c r="AA1062" t="s">
        <v>105</v>
      </c>
      <c r="AB1062" s="30">
        <f>+Tabla3[[#This Row],[VALOR DEL CONTRATO
(EN NUMEROS)]]-Tabla3[[#This Row],[VALOR RECURSOS (MADS/FONAM)]]</f>
        <v>0</v>
      </c>
      <c r="AC1062" s="30"/>
      <c r="AD1062" s="30"/>
      <c r="AE1062" s="24">
        <v>6824</v>
      </c>
      <c r="AF1062" s="61">
        <v>45295</v>
      </c>
      <c r="AG1062">
        <v>205724</v>
      </c>
      <c r="AH1062" s="53">
        <v>45392</v>
      </c>
      <c r="AI1062" s="24" t="s">
        <v>106</v>
      </c>
      <c r="AJ1062" t="s">
        <v>768</v>
      </c>
      <c r="AK1062" s="33"/>
      <c r="AL1062" t="s">
        <v>98</v>
      </c>
      <c r="AM1062" s="53">
        <v>45387</v>
      </c>
      <c r="AN1062" s="23" t="s">
        <v>108</v>
      </c>
      <c r="AO1062" s="23" t="s">
        <v>108</v>
      </c>
      <c r="AP1062" t="s">
        <v>109</v>
      </c>
      <c r="AQ1062" t="s">
        <v>2448</v>
      </c>
      <c r="AR1062" t="s">
        <v>2449</v>
      </c>
      <c r="AS1062" s="20" t="s">
        <v>764</v>
      </c>
      <c r="AT1062" s="23">
        <v>80111600</v>
      </c>
      <c r="AU1062" t="s">
        <v>7292</v>
      </c>
      <c r="AV1062" s="23" t="s">
        <v>113</v>
      </c>
      <c r="AW1062" s="20" t="s">
        <v>114</v>
      </c>
      <c r="AX1062" s="53">
        <v>45390</v>
      </c>
      <c r="AY1062" s="23" t="s">
        <v>115</v>
      </c>
      <c r="AZ1062" s="53">
        <v>45390</v>
      </c>
      <c r="BA1062" s="26">
        <v>45392</v>
      </c>
      <c r="BB1062" s="62">
        <v>45544</v>
      </c>
      <c r="BC1062" s="35">
        <f>+Tabla3[[#This Row],[FECHA TERMINACION
(INICIAL)]]-Tabla3[[#This Row],[FECHA INICIO]]</f>
        <v>152</v>
      </c>
      <c r="BD1062" s="65">
        <f>+Tabla3[[#This Row],[PLAZO DE EJECUCIÓN EN DÍAS (INICIAL)]]/30</f>
        <v>5.0666666666666664</v>
      </c>
      <c r="BE1062" t="s">
        <v>6977</v>
      </c>
      <c r="BF1062" s="29">
        <f>+[1]BD_2!E1073</f>
        <v>0</v>
      </c>
      <c r="BG1062" s="29">
        <f>[1]BD_2!BA1073</f>
        <v>0</v>
      </c>
      <c r="BH1062" s="23">
        <f>[1]BD_2!CF1073</f>
        <v>0</v>
      </c>
      <c r="BI1062" s="23">
        <f>+COUNTIF(Tabla3[[#This Row],[VALOR REDUCIDO]:[TOTAL TIEMPO PRORROGADO EN DÍAS
]],"&lt;&gt;0")</f>
        <v>0</v>
      </c>
      <c r="BJ1062" s="23" t="str">
        <f>+[1]BD_2!CG1073</f>
        <v>2 NO</v>
      </c>
      <c r="BK1062" s="26" t="str">
        <f>[1]BD_2!CL1073</f>
        <v>2 NO</v>
      </c>
      <c r="BL1062" s="23" t="s">
        <v>98</v>
      </c>
      <c r="BM1062">
        <f t="shared" si="84"/>
        <v>152</v>
      </c>
      <c r="BN1062" s="36">
        <f t="shared" si="85"/>
        <v>45392</v>
      </c>
      <c r="BO1062" s="36">
        <f t="shared" si="86"/>
        <v>45544</v>
      </c>
      <c r="BP1062" s="37" t="e">
        <f>IF(((#REF!-$BN1062)/($BO1062-$BN1062))&gt;=100%,100%,((#REF!-$BN1062)/($BO1062-$BN1062)))</f>
        <v>#REF!</v>
      </c>
      <c r="BQ1062" s="29">
        <f t="shared" si="82"/>
        <v>72500000</v>
      </c>
      <c r="BR1062" s="23" t="e">
        <f>+IF(BK1062="1 SI","FINALIZADO",IF($BO1062&lt;=#REF!,"FINALIZADO","EJECUCIÓN"))</f>
        <v>#REF!</v>
      </c>
      <c r="BS1062" s="23">
        <v>72500000</v>
      </c>
      <c r="BT1062" s="23">
        <f>+Tabla3[[#This Row],[VALOR TOTAL DE CONTRATO (ANTES DE LIQUIDACIÓN - LIBERACIÓN DE SALDOS)]]-Tabla3[[#This Row],[RECURSO TOTALES DESEMBOLSADOS]]</f>
        <v>0</v>
      </c>
      <c r="BU1062" s="66"/>
      <c r="BW1062" s="23" t="s">
        <v>98</v>
      </c>
      <c r="BX1062" s="23" t="str">
        <f t="shared" si="83"/>
        <v>abril</v>
      </c>
      <c r="BY1062" s="23" t="s">
        <v>113</v>
      </c>
      <c r="BZ1062" s="23" t="s">
        <v>113</v>
      </c>
      <c r="CA1062" s="23" t="s">
        <v>113</v>
      </c>
      <c r="CB1062" t="s">
        <v>117</v>
      </c>
      <c r="CC1062" t="s">
        <v>118</v>
      </c>
    </row>
    <row r="1063" spans="1:81" x14ac:dyDescent="0.25">
      <c r="A1063" s="23">
        <v>2024</v>
      </c>
      <c r="B1063" s="25">
        <v>1018</v>
      </c>
      <c r="C1063" s="23" t="s">
        <v>87</v>
      </c>
      <c r="D1063" t="s">
        <v>88</v>
      </c>
      <c r="E1063" t="s">
        <v>89</v>
      </c>
      <c r="F1063" t="s">
        <v>90</v>
      </c>
      <c r="G1063" t="s">
        <v>91</v>
      </c>
      <c r="H1063" s="23" t="s">
        <v>92</v>
      </c>
      <c r="I1063" s="23" t="s">
        <v>119</v>
      </c>
      <c r="J1063" t="s">
        <v>7293</v>
      </c>
      <c r="K1063" s="23" t="s">
        <v>95</v>
      </c>
      <c r="L1063" s="20" t="s">
        <v>121</v>
      </c>
      <c r="M1063" s="28" t="s">
        <v>7288</v>
      </c>
      <c r="N1063" s="23"/>
      <c r="O1063" s="23" t="s">
        <v>98</v>
      </c>
      <c r="P1063" s="20" t="s">
        <v>186</v>
      </c>
      <c r="Q1063" s="20" t="s">
        <v>186</v>
      </c>
      <c r="R1063" t="s">
        <v>741</v>
      </c>
      <c r="S1063" t="s">
        <v>1030</v>
      </c>
      <c r="T1063" t="s">
        <v>7294</v>
      </c>
      <c r="U1063" s="29">
        <v>71413333</v>
      </c>
      <c r="V1063" s="29">
        <v>71413333</v>
      </c>
      <c r="W1063" s="60">
        <v>8240000</v>
      </c>
      <c r="X1063" s="60">
        <v>0</v>
      </c>
      <c r="Y1063" s="23" t="s">
        <v>104</v>
      </c>
      <c r="Z1063" t="s">
        <v>98</v>
      </c>
      <c r="AA1063" t="s">
        <v>105</v>
      </c>
      <c r="AB1063" s="30">
        <f>+Tabla3[[#This Row],[VALOR DEL CONTRATO
(EN NUMEROS)]]-Tabla3[[#This Row],[VALOR RECURSOS (MADS/FONAM)]]</f>
        <v>0</v>
      </c>
      <c r="AC1063" s="30"/>
      <c r="AD1063" s="30"/>
      <c r="AE1063" s="24">
        <v>3224</v>
      </c>
      <c r="AF1063" s="61">
        <v>45294</v>
      </c>
      <c r="AG1063">
        <v>205624</v>
      </c>
      <c r="AH1063" s="53">
        <v>45392</v>
      </c>
      <c r="AI1063" s="24" t="s">
        <v>106</v>
      </c>
      <c r="AJ1063" t="s">
        <v>241</v>
      </c>
      <c r="AK1063" s="33"/>
      <c r="AL1063" t="s">
        <v>98</v>
      </c>
      <c r="AM1063" s="53">
        <v>45391</v>
      </c>
      <c r="AN1063" s="23" t="s">
        <v>108</v>
      </c>
      <c r="AO1063" s="23" t="s">
        <v>108</v>
      </c>
      <c r="AP1063" t="s">
        <v>109</v>
      </c>
      <c r="AQ1063" t="s">
        <v>249</v>
      </c>
      <c r="AR1063" t="s">
        <v>250</v>
      </c>
      <c r="AS1063" t="s">
        <v>186</v>
      </c>
      <c r="AT1063" s="23">
        <v>80111600</v>
      </c>
      <c r="AU1063" t="s">
        <v>7295</v>
      </c>
      <c r="AV1063" s="23" t="s">
        <v>113</v>
      </c>
      <c r="AW1063" s="20" t="s">
        <v>114</v>
      </c>
      <c r="AX1063" s="53">
        <v>45392</v>
      </c>
      <c r="AY1063" s="23" t="s">
        <v>144</v>
      </c>
      <c r="AZ1063" s="53">
        <v>45392</v>
      </c>
      <c r="BA1063" s="26">
        <v>45392</v>
      </c>
      <c r="BB1063" s="62">
        <v>45469</v>
      </c>
      <c r="BC1063" s="35">
        <f>+Tabla3[[#This Row],[FECHA TERMINACION
(INICIAL)]]-Tabla3[[#This Row],[FECHA INICIO]]</f>
        <v>77</v>
      </c>
      <c r="BD1063" s="65">
        <f>+Tabla3[[#This Row],[PLAZO DE EJECUCIÓN EN DÍAS (INICIAL)]]/30</f>
        <v>2.5666666666666669</v>
      </c>
      <c r="BE1063" t="s">
        <v>7296</v>
      </c>
      <c r="BF1063" s="29">
        <f>+[1]BD_2!E1074</f>
        <v>0</v>
      </c>
      <c r="BG1063" s="29">
        <f>[1]BD_2!BA1074</f>
        <v>0</v>
      </c>
      <c r="BH1063" s="23">
        <f>[1]BD_2!CF1074</f>
        <v>0</v>
      </c>
      <c r="BI1063" s="23">
        <f>+COUNTIF(Tabla3[[#This Row],[VALOR REDUCIDO]:[TOTAL TIEMPO PRORROGADO EN DÍAS
]],"&lt;&gt;0")</f>
        <v>0</v>
      </c>
      <c r="BJ1063" s="23" t="str">
        <f>+[1]BD_2!CG1074</f>
        <v>2 NO</v>
      </c>
      <c r="BK1063" s="26" t="str">
        <f>[1]BD_2!CL1074</f>
        <v>2 NO</v>
      </c>
      <c r="BL1063" s="23" t="s">
        <v>113</v>
      </c>
      <c r="BM1063">
        <f t="shared" si="84"/>
        <v>77</v>
      </c>
      <c r="BN1063" s="36">
        <f t="shared" si="85"/>
        <v>45392</v>
      </c>
      <c r="BO1063" s="36">
        <f t="shared" si="86"/>
        <v>45469</v>
      </c>
      <c r="BP1063" s="37" t="e">
        <f>IF(((#REF!-$BN1063)/($BO1063-$BN1063))&gt;=100%,100%,((#REF!-$BN1063)/($BO1063-$BN1063)))</f>
        <v>#REF!</v>
      </c>
      <c r="BQ1063" s="29">
        <f t="shared" si="82"/>
        <v>71413333</v>
      </c>
      <c r="BR1063" s="23" t="e">
        <f>+IF(BK1063="1 SI","FINALIZADO",IF($BO1063&lt;=#REF!,"FINALIZADO","EJECUCIÓN"))</f>
        <v>#REF!</v>
      </c>
      <c r="BS1063" s="23">
        <v>21149333</v>
      </c>
      <c r="BT1063" s="23">
        <f>+Tabla3[[#This Row],[VALOR TOTAL DE CONTRATO (ANTES DE LIQUIDACIÓN - LIBERACIÓN DE SALDOS)]]-Tabla3[[#This Row],[RECURSO TOTALES DESEMBOLSADOS]]</f>
        <v>50264000</v>
      </c>
      <c r="BU1063" s="66"/>
      <c r="BW1063" s="23" t="s">
        <v>98</v>
      </c>
      <c r="BX1063" s="23" t="str">
        <f t="shared" si="83"/>
        <v>abril</v>
      </c>
      <c r="BY1063" s="23" t="s">
        <v>113</v>
      </c>
      <c r="BZ1063" s="23" t="s">
        <v>113</v>
      </c>
      <c r="CA1063" s="23" t="s">
        <v>113</v>
      </c>
      <c r="CB1063" t="s">
        <v>117</v>
      </c>
      <c r="CC1063" t="s">
        <v>118</v>
      </c>
    </row>
    <row r="1064" spans="1:81" s="46" customFormat="1" x14ac:dyDescent="0.25">
      <c r="A1064" s="23">
        <v>2024</v>
      </c>
      <c r="B1064" s="25" t="s">
        <v>7297</v>
      </c>
      <c r="C1064" s="23" t="s">
        <v>87</v>
      </c>
      <c r="D1064" t="s">
        <v>88</v>
      </c>
      <c r="E1064" t="s">
        <v>89</v>
      </c>
      <c r="F1064" t="s">
        <v>90</v>
      </c>
      <c r="G1064" t="s">
        <v>91</v>
      </c>
      <c r="H1064" s="23" t="s">
        <v>92</v>
      </c>
      <c r="I1064" s="23" t="s">
        <v>119</v>
      </c>
      <c r="J1064" t="s">
        <v>323</v>
      </c>
      <c r="K1064" s="23" t="s">
        <v>95</v>
      </c>
      <c r="L1064" s="20" t="s">
        <v>121</v>
      </c>
      <c r="M1064" s="28" t="s">
        <v>7298</v>
      </c>
      <c r="N1064" s="23"/>
      <c r="O1064" s="23" t="s">
        <v>98</v>
      </c>
      <c r="P1064" s="20" t="s">
        <v>186</v>
      </c>
      <c r="Q1064" s="20" t="s">
        <v>186</v>
      </c>
      <c r="R1064" t="s">
        <v>741</v>
      </c>
      <c r="S1064" t="s">
        <v>1030</v>
      </c>
      <c r="T1064" t="s">
        <v>7299</v>
      </c>
      <c r="U1064" s="29">
        <v>50264000</v>
      </c>
      <c r="V1064" s="29">
        <v>50264000</v>
      </c>
      <c r="W1064" s="60">
        <v>8240000</v>
      </c>
      <c r="X1064" s="60">
        <v>0</v>
      </c>
      <c r="Y1064" s="23" t="s">
        <v>104</v>
      </c>
      <c r="Z1064" t="s">
        <v>98</v>
      </c>
      <c r="AA1064" t="s">
        <v>105</v>
      </c>
      <c r="AB1064" s="30">
        <f>+Tabla3[[#This Row],[VALOR DEL CONTRATO
(EN NUMEROS)]]-Tabla3[[#This Row],[VALOR RECURSOS (MADS/FONAM)]]</f>
        <v>0</v>
      </c>
      <c r="AC1064" s="30"/>
      <c r="AD1064" s="30"/>
      <c r="AE1064" s="24">
        <v>3224</v>
      </c>
      <c r="AF1064" s="61">
        <v>45294</v>
      </c>
      <c r="AG1064">
        <v>381624</v>
      </c>
      <c r="AH1064" s="53">
        <v>45470</v>
      </c>
      <c r="AI1064" s="24" t="s">
        <v>106</v>
      </c>
      <c r="AJ1064" t="s">
        <v>241</v>
      </c>
      <c r="AK1064" s="33">
        <v>202300000000272</v>
      </c>
      <c r="AL1064" t="s">
        <v>98</v>
      </c>
      <c r="AM1064" s="53">
        <v>45470</v>
      </c>
      <c r="AN1064" s="23" t="s">
        <v>108</v>
      </c>
      <c r="AO1064" s="23" t="s">
        <v>108</v>
      </c>
      <c r="AP1064" t="s">
        <v>109</v>
      </c>
      <c r="AQ1064" t="s">
        <v>249</v>
      </c>
      <c r="AR1064" t="s">
        <v>250</v>
      </c>
      <c r="AS1064" t="s">
        <v>186</v>
      </c>
      <c r="AT1064" s="23">
        <v>80111600</v>
      </c>
      <c r="AU1064" t="s">
        <v>7295</v>
      </c>
      <c r="AV1064" s="23" t="s">
        <v>113</v>
      </c>
      <c r="AW1064" s="20" t="s">
        <v>114</v>
      </c>
      <c r="AX1064" s="53">
        <v>45470</v>
      </c>
      <c r="AY1064" s="20" t="s">
        <v>144</v>
      </c>
      <c r="AZ1064" s="53">
        <v>45470</v>
      </c>
      <c r="BA1064" s="53">
        <v>45470</v>
      </c>
      <c r="BB1064" s="62">
        <v>45655</v>
      </c>
      <c r="BC1064" s="35">
        <f>+Tabla3[[#This Row],[FECHA TERMINACION
(INICIAL)]]-Tabla3[[#This Row],[FECHA INICIO]]</f>
        <v>185</v>
      </c>
      <c r="BD1064" s="65">
        <f>+Tabla3[[#This Row],[PLAZO DE EJECUCIÓN EN DÍAS (INICIAL)]]/30</f>
        <v>6.166666666666667</v>
      </c>
      <c r="BE1064" t="s">
        <v>7300</v>
      </c>
      <c r="BF1064" s="29">
        <f>+[1]BD_2!E1075</f>
        <v>0</v>
      </c>
      <c r="BG1064" s="29">
        <f>[1]BD_2!BA1075</f>
        <v>0</v>
      </c>
      <c r="BH1064" s="23">
        <f>[1]BD_2!CF1075</f>
        <v>0</v>
      </c>
      <c r="BI1064" s="23">
        <f>+COUNTIF(Tabla3[[#This Row],[VALOR REDUCIDO]:[TOTAL TIEMPO PRORROGADO EN DÍAS
]],"&lt;&gt;0")</f>
        <v>0</v>
      </c>
      <c r="BJ1064" s="23" t="str">
        <f>+[1]BD_2!CG1075</f>
        <v>2 NO</v>
      </c>
      <c r="BK1064" s="26" t="str">
        <f>[1]BD_2!CL1075</f>
        <v>2 NO</v>
      </c>
      <c r="BL1064" s="23" t="s">
        <v>98</v>
      </c>
      <c r="BM1064">
        <f t="shared" si="84"/>
        <v>185</v>
      </c>
      <c r="BN1064" s="36">
        <f t="shared" si="85"/>
        <v>45470</v>
      </c>
      <c r="BO1064" s="36">
        <f t="shared" si="86"/>
        <v>45655</v>
      </c>
      <c r="BP1064" s="37" t="e">
        <f>IF(((#REF!-$BN1064)/($BO1064-$BN1064))&gt;=100%,100%,((#REF!-$BN1064)/($BO1064-$BN1064)))</f>
        <v>#REF!</v>
      </c>
      <c r="BQ1064" s="60">
        <f t="shared" si="82"/>
        <v>50264000</v>
      </c>
      <c r="BR1064" s="23" t="e">
        <f>+IF(BK1064="1 SI","FINALIZADO",IF($BO1064&lt;=#REF!,"FINALIZADO","EJECUCIÓN"))</f>
        <v>#REF!</v>
      </c>
      <c r="BS1064" s="23">
        <v>50264000</v>
      </c>
      <c r="BT1064" s="23">
        <f>+Tabla3[[#This Row],[VALOR TOTAL DE CONTRATO (ANTES DE LIQUIDACIÓN - LIBERACIÓN DE SALDOS)]]-Tabla3[[#This Row],[RECURSO TOTALES DESEMBOLSADOS]]</f>
        <v>0</v>
      </c>
      <c r="BU1064" s="66"/>
      <c r="BV1064" s="38"/>
      <c r="BW1064" s="23" t="s">
        <v>98</v>
      </c>
      <c r="BX1064" s="23" t="str">
        <f t="shared" si="83"/>
        <v>junio</v>
      </c>
      <c r="BY1064" s="23" t="s">
        <v>113</v>
      </c>
      <c r="BZ1064" s="23" t="s">
        <v>113</v>
      </c>
      <c r="CA1064" s="23" t="s">
        <v>113</v>
      </c>
      <c r="CB1064" t="s">
        <v>117</v>
      </c>
      <c r="CC1064" t="s">
        <v>118</v>
      </c>
    </row>
    <row r="1065" spans="1:81" x14ac:dyDescent="0.25">
      <c r="A1065" s="23">
        <v>2024</v>
      </c>
      <c r="B1065" s="25">
        <v>1019</v>
      </c>
      <c r="C1065" s="23" t="s">
        <v>87</v>
      </c>
      <c r="D1065" t="s">
        <v>88</v>
      </c>
      <c r="E1065" t="s">
        <v>89</v>
      </c>
      <c r="F1065" t="s">
        <v>90</v>
      </c>
      <c r="G1065" t="s">
        <v>91</v>
      </c>
      <c r="H1065" s="23" t="s">
        <v>92</v>
      </c>
      <c r="I1065" s="23" t="s">
        <v>119</v>
      </c>
      <c r="J1065" t="s">
        <v>7301</v>
      </c>
      <c r="K1065" s="23" t="s">
        <v>95</v>
      </c>
      <c r="L1065" s="20" t="s">
        <v>121</v>
      </c>
      <c r="M1065" s="28" t="s">
        <v>7302</v>
      </c>
      <c r="N1065" s="23"/>
      <c r="O1065" s="23" t="s">
        <v>98</v>
      </c>
      <c r="P1065" s="20" t="s">
        <v>186</v>
      </c>
      <c r="Q1065" s="20" t="s">
        <v>186</v>
      </c>
      <c r="R1065" t="s">
        <v>255</v>
      </c>
      <c r="S1065" t="s">
        <v>247</v>
      </c>
      <c r="T1065" t="s">
        <v>7303</v>
      </c>
      <c r="U1065" s="29">
        <v>52000000</v>
      </c>
      <c r="V1065" s="29">
        <v>52000000</v>
      </c>
      <c r="W1065" s="60">
        <v>6000000</v>
      </c>
      <c r="X1065" s="60">
        <v>0</v>
      </c>
      <c r="Y1065" s="23" t="s">
        <v>104</v>
      </c>
      <c r="Z1065" t="s">
        <v>98</v>
      </c>
      <c r="AA1065" t="s">
        <v>105</v>
      </c>
      <c r="AB1065" s="30">
        <f>+Tabla3[[#This Row],[VALOR DEL CONTRATO
(EN NUMEROS)]]-Tabla3[[#This Row],[VALOR RECURSOS (MADS/FONAM)]]</f>
        <v>0</v>
      </c>
      <c r="AC1065" s="30"/>
      <c r="AD1065" s="30"/>
      <c r="AE1065" s="24">
        <v>3224</v>
      </c>
      <c r="AF1065" s="61">
        <v>45294</v>
      </c>
      <c r="AG1065">
        <v>205424</v>
      </c>
      <c r="AH1065" s="53">
        <v>45392</v>
      </c>
      <c r="AI1065" s="24" t="s">
        <v>106</v>
      </c>
      <c r="AJ1065" t="s">
        <v>241</v>
      </c>
      <c r="AK1065" s="33"/>
      <c r="AL1065" t="s">
        <v>98</v>
      </c>
      <c r="AM1065" s="53">
        <v>45390</v>
      </c>
      <c r="AN1065" s="23" t="s">
        <v>108</v>
      </c>
      <c r="AO1065" s="23" t="s">
        <v>108</v>
      </c>
      <c r="AP1065" t="s">
        <v>109</v>
      </c>
      <c r="AQ1065" t="s">
        <v>249</v>
      </c>
      <c r="AR1065" t="s">
        <v>250</v>
      </c>
      <c r="AS1065" t="s">
        <v>186</v>
      </c>
      <c r="AT1065" s="23">
        <v>80111600</v>
      </c>
      <c r="AU1065" t="s">
        <v>7304</v>
      </c>
      <c r="AV1065" s="23" t="s">
        <v>113</v>
      </c>
      <c r="AW1065" s="20" t="s">
        <v>114</v>
      </c>
      <c r="AX1065" s="53">
        <v>45391</v>
      </c>
      <c r="AY1065" s="23" t="s">
        <v>144</v>
      </c>
      <c r="AZ1065" s="53">
        <v>45391</v>
      </c>
      <c r="BA1065" s="26">
        <v>45392</v>
      </c>
      <c r="BB1065" s="62">
        <v>45655</v>
      </c>
      <c r="BC1065" s="35">
        <f>+Tabla3[[#This Row],[FECHA TERMINACION
(INICIAL)]]-Tabla3[[#This Row],[FECHA INICIO]]</f>
        <v>263</v>
      </c>
      <c r="BD1065" s="65">
        <f>+Tabla3[[#This Row],[PLAZO DE EJECUCIÓN EN DÍAS (INICIAL)]]/30</f>
        <v>8.7666666666666675</v>
      </c>
      <c r="BE1065" t="s">
        <v>255</v>
      </c>
      <c r="BF1065" s="29">
        <f>+[1]BD_2!E1076</f>
        <v>0</v>
      </c>
      <c r="BG1065" s="29">
        <f>[1]BD_2!BA1076</f>
        <v>0</v>
      </c>
      <c r="BH1065" s="23">
        <f>[1]BD_2!CF1076</f>
        <v>0</v>
      </c>
      <c r="BI1065" s="23">
        <f>+COUNTIF(Tabla3[[#This Row],[VALOR REDUCIDO]:[TOTAL TIEMPO PRORROGADO EN DÍAS
]],"&lt;&gt;0")</f>
        <v>0</v>
      </c>
      <c r="BJ1065" s="23" t="str">
        <f>+[1]BD_2!CG1076</f>
        <v>2 NO</v>
      </c>
      <c r="BK1065" s="26" t="str">
        <f>[1]BD_2!CL1076</f>
        <v>2 NO</v>
      </c>
      <c r="BL1065" s="23" t="s">
        <v>98</v>
      </c>
      <c r="BM1065">
        <f t="shared" si="84"/>
        <v>263</v>
      </c>
      <c r="BN1065" s="36">
        <f t="shared" si="85"/>
        <v>45392</v>
      </c>
      <c r="BO1065" s="36">
        <f t="shared" si="86"/>
        <v>45655</v>
      </c>
      <c r="BP1065" s="37" t="e">
        <f>IF(((#REF!-$BN1065)/($BO1065-$BN1065))&gt;=100%,100%,((#REF!-$BN1065)/($BO1065-$BN1065)))</f>
        <v>#REF!</v>
      </c>
      <c r="BQ1065" s="29">
        <f t="shared" si="82"/>
        <v>52000000</v>
      </c>
      <c r="BR1065" s="23" t="e">
        <f>+IF(BK1065="1 SI","FINALIZADO",IF($BO1065&lt;=#REF!,"FINALIZADO","EJECUCIÓN"))</f>
        <v>#REF!</v>
      </c>
      <c r="BS1065" s="23">
        <v>52000000</v>
      </c>
      <c r="BT1065" s="23">
        <f>+Tabla3[[#This Row],[VALOR TOTAL DE CONTRATO (ANTES DE LIQUIDACIÓN - LIBERACIÓN DE SALDOS)]]-Tabla3[[#This Row],[RECURSO TOTALES DESEMBOLSADOS]]</f>
        <v>0</v>
      </c>
      <c r="BU1065" s="66"/>
      <c r="BW1065" s="23" t="s">
        <v>98</v>
      </c>
      <c r="BX1065" s="23" t="str">
        <f t="shared" si="83"/>
        <v>abril</v>
      </c>
      <c r="BY1065" s="23" t="s">
        <v>113</v>
      </c>
      <c r="BZ1065" s="23" t="s">
        <v>113</v>
      </c>
      <c r="CA1065" s="23" t="s">
        <v>113</v>
      </c>
      <c r="CB1065" t="s">
        <v>117</v>
      </c>
      <c r="CC1065" t="s">
        <v>118</v>
      </c>
    </row>
    <row r="1066" spans="1:81" x14ac:dyDescent="0.25">
      <c r="A1066" s="23">
        <v>2024</v>
      </c>
      <c r="B1066" s="25">
        <v>1020</v>
      </c>
      <c r="C1066" s="23" t="s">
        <v>7112</v>
      </c>
      <c r="D1066" t="s">
        <v>7305</v>
      </c>
      <c r="E1066" t="s">
        <v>89</v>
      </c>
      <c r="F1066" t="s">
        <v>7306</v>
      </c>
      <c r="G1066" t="s">
        <v>7307</v>
      </c>
      <c r="H1066" s="23" t="s">
        <v>7308</v>
      </c>
      <c r="I1066" s="23" t="s">
        <v>105</v>
      </c>
      <c r="J1066" t="s">
        <v>7309</v>
      </c>
      <c r="K1066" s="23" t="s">
        <v>4369</v>
      </c>
      <c r="L1066" s="20" t="s">
        <v>4370</v>
      </c>
      <c r="N1066" s="23" t="s">
        <v>7310</v>
      </c>
      <c r="O1066" s="23" t="s">
        <v>98</v>
      </c>
      <c r="P1066" s="20" t="s">
        <v>1263</v>
      </c>
      <c r="Q1066" s="20" t="s">
        <v>100</v>
      </c>
      <c r="R1066" t="s">
        <v>7311</v>
      </c>
      <c r="S1066" t="s">
        <v>7312</v>
      </c>
      <c r="T1066" t="s">
        <v>7313</v>
      </c>
      <c r="U1066" s="29">
        <v>50000000</v>
      </c>
      <c r="V1066" s="29">
        <v>50000000</v>
      </c>
      <c r="W1066" s="60">
        <v>0</v>
      </c>
      <c r="X1066" s="60">
        <v>0</v>
      </c>
      <c r="Y1066" s="23" t="s">
        <v>104</v>
      </c>
      <c r="Z1066" t="s">
        <v>98</v>
      </c>
      <c r="AA1066" t="s">
        <v>105</v>
      </c>
      <c r="AB1066" s="30">
        <f>+Tabla3[[#This Row],[VALOR DEL CONTRATO
(EN NUMEROS)]]-Tabla3[[#This Row],[VALOR RECURSOS (MADS/FONAM)]]</f>
        <v>0</v>
      </c>
      <c r="AC1066" s="30"/>
      <c r="AD1066" s="30"/>
      <c r="AE1066" s="24">
        <v>12524</v>
      </c>
      <c r="AF1066" s="61">
        <v>45341</v>
      </c>
      <c r="AG1066">
        <v>202924</v>
      </c>
      <c r="AH1066" s="53">
        <v>45391</v>
      </c>
      <c r="AI1066" s="24" t="s">
        <v>1819</v>
      </c>
      <c r="AJ1066" t="s">
        <v>7314</v>
      </c>
      <c r="AK1066" s="33"/>
      <c r="AL1066" t="s">
        <v>98</v>
      </c>
      <c r="AM1066" s="53">
        <v>45390</v>
      </c>
      <c r="AN1066" s="23" t="s">
        <v>108</v>
      </c>
      <c r="AO1066" s="23" t="s">
        <v>108</v>
      </c>
      <c r="AP1066" t="s">
        <v>109</v>
      </c>
      <c r="AQ1066" t="s">
        <v>657</v>
      </c>
      <c r="AR1066" t="s">
        <v>658</v>
      </c>
      <c r="AS1066" t="s">
        <v>100</v>
      </c>
      <c r="AT1066" s="23">
        <v>85101707</v>
      </c>
      <c r="AU1066" t="s">
        <v>7315</v>
      </c>
      <c r="AV1066" s="23" t="s">
        <v>113</v>
      </c>
      <c r="AW1066" s="20" t="s">
        <v>114</v>
      </c>
      <c r="AX1066" s="53">
        <v>45390</v>
      </c>
      <c r="AY1066" s="23" t="s">
        <v>6418</v>
      </c>
      <c r="AZ1066" s="53">
        <v>45390</v>
      </c>
      <c r="BA1066" s="26">
        <v>45420</v>
      </c>
      <c r="BB1066" s="62">
        <v>45657</v>
      </c>
      <c r="BC1066" s="35">
        <f>+Tabla3[[#This Row],[FECHA TERMINACION
(INICIAL)]]-Tabla3[[#This Row],[FECHA INICIO]]</f>
        <v>237</v>
      </c>
      <c r="BD1066" s="65">
        <f>+Tabla3[[#This Row],[PLAZO DE EJECUCIÓN EN DÍAS (INICIAL)]]/30</f>
        <v>7.9</v>
      </c>
      <c r="BE1066" t="s">
        <v>7316</v>
      </c>
      <c r="BF1066" s="29">
        <f>+[1]BD_2!E1077</f>
        <v>0</v>
      </c>
      <c r="BG1066" s="29">
        <f>[1]BD_2!BA1077</f>
        <v>0</v>
      </c>
      <c r="BH1066" s="23">
        <f>[1]BD_2!CF1077</f>
        <v>0</v>
      </c>
      <c r="BI1066" s="23">
        <f>+COUNTIF(Tabla3[[#This Row],[VALOR REDUCIDO]:[TOTAL TIEMPO PRORROGADO EN DÍAS
]],"&lt;&gt;0")</f>
        <v>0</v>
      </c>
      <c r="BJ1066" s="23" t="str">
        <f>+[1]BD_2!CG1077</f>
        <v>2 NO</v>
      </c>
      <c r="BK1066" s="26" t="str">
        <f>[1]BD_2!CL1077</f>
        <v>2 NO</v>
      </c>
      <c r="BL1066" s="23" t="s">
        <v>98</v>
      </c>
      <c r="BM1066">
        <f t="shared" si="84"/>
        <v>237</v>
      </c>
      <c r="BN1066" s="36">
        <f t="shared" si="85"/>
        <v>45420</v>
      </c>
      <c r="BO1066" s="36">
        <f t="shared" si="86"/>
        <v>45657</v>
      </c>
      <c r="BP1066" s="37" t="e">
        <f>IF(((#REF!-$BN1066)/($BO1066-$BN1066))&gt;=100%,100%,((#REF!-$BN1066)/($BO1066-$BN1066)))</f>
        <v>#REF!</v>
      </c>
      <c r="BQ1066" s="60">
        <f t="shared" si="82"/>
        <v>50000000</v>
      </c>
      <c r="BR1066" s="23" t="e">
        <f>+IF(BK1066="1 SI","FINALIZADO",IF($BO1066&lt;=#REF!,"FINALIZADO","EJECUCIÓN"))</f>
        <v>#REF!</v>
      </c>
      <c r="BS1066" s="23">
        <v>2215000</v>
      </c>
      <c r="BT1066" s="23">
        <f>+Tabla3[[#This Row],[VALOR TOTAL DE CONTRATO (ANTES DE LIQUIDACIÓN - LIBERACIÓN DE SALDOS)]]-Tabla3[[#This Row],[RECURSO TOTALES DESEMBOLSADOS]]</f>
        <v>47785000</v>
      </c>
      <c r="BU1066" s="66"/>
      <c r="BW1066" s="23" t="s">
        <v>98</v>
      </c>
      <c r="BX1066" s="23" t="str">
        <f t="shared" si="83"/>
        <v>abril</v>
      </c>
      <c r="BY1066" s="23" t="s">
        <v>113</v>
      </c>
      <c r="BZ1066" s="23" t="s">
        <v>113</v>
      </c>
      <c r="CA1066" s="23" t="s">
        <v>113</v>
      </c>
      <c r="CB1066" t="s">
        <v>117</v>
      </c>
      <c r="CC1066" t="s">
        <v>118</v>
      </c>
    </row>
    <row r="1067" spans="1:81" x14ac:dyDescent="0.25">
      <c r="A1067" s="23">
        <v>2024</v>
      </c>
      <c r="B1067" s="25">
        <v>1021</v>
      </c>
      <c r="C1067" s="23" t="s">
        <v>87</v>
      </c>
      <c r="D1067" t="s">
        <v>88</v>
      </c>
      <c r="E1067" t="s">
        <v>89</v>
      </c>
      <c r="F1067" t="s">
        <v>90</v>
      </c>
      <c r="G1067" t="s">
        <v>91</v>
      </c>
      <c r="H1067" s="23" t="s">
        <v>92</v>
      </c>
      <c r="I1067" s="23" t="s">
        <v>119</v>
      </c>
      <c r="J1067" t="s">
        <v>7317</v>
      </c>
      <c r="K1067" s="23" t="s">
        <v>95</v>
      </c>
      <c r="L1067" s="20" t="s">
        <v>643</v>
      </c>
      <c r="M1067" s="28" t="s">
        <v>7318</v>
      </c>
      <c r="N1067" s="23"/>
      <c r="O1067" s="23" t="s">
        <v>98</v>
      </c>
      <c r="P1067" s="20" t="s">
        <v>460</v>
      </c>
      <c r="Q1067" s="20" t="s">
        <v>460</v>
      </c>
      <c r="R1067" t="s">
        <v>7319</v>
      </c>
      <c r="S1067" t="s">
        <v>7320</v>
      </c>
      <c r="T1067" t="s">
        <v>7321</v>
      </c>
      <c r="U1067" s="29">
        <v>44200000</v>
      </c>
      <c r="V1067" s="29">
        <v>44200000</v>
      </c>
      <c r="W1067" s="60">
        <v>5200000</v>
      </c>
      <c r="X1067" s="60">
        <v>0</v>
      </c>
      <c r="Y1067" s="23" t="s">
        <v>104</v>
      </c>
      <c r="Z1067" t="s">
        <v>98</v>
      </c>
      <c r="AA1067" t="s">
        <v>105</v>
      </c>
      <c r="AB1067" s="30">
        <f>+Tabla3[[#This Row],[VALOR DEL CONTRATO
(EN NUMEROS)]]-Tabla3[[#This Row],[VALOR RECURSOS (MADS/FONAM)]]</f>
        <v>0</v>
      </c>
      <c r="AC1067" s="30"/>
      <c r="AD1067" s="30"/>
      <c r="AE1067" s="24">
        <v>4924</v>
      </c>
      <c r="AF1067" s="61">
        <v>45294</v>
      </c>
      <c r="AG1067">
        <v>221324</v>
      </c>
      <c r="AH1067" s="53">
        <v>45398</v>
      </c>
      <c r="AI1067" s="24" t="s">
        <v>106</v>
      </c>
      <c r="AJ1067" t="s">
        <v>1304</v>
      </c>
      <c r="AK1067" s="33"/>
      <c r="AL1067" t="s">
        <v>98</v>
      </c>
      <c r="AM1067" s="53">
        <v>45392</v>
      </c>
      <c r="AN1067" s="23" t="s">
        <v>108</v>
      </c>
      <c r="AO1067" s="23" t="s">
        <v>108</v>
      </c>
      <c r="AP1067" t="s">
        <v>109</v>
      </c>
      <c r="AQ1067" t="s">
        <v>465</v>
      </c>
      <c r="AR1067" t="s">
        <v>466</v>
      </c>
      <c r="AS1067" t="s">
        <v>467</v>
      </c>
      <c r="AT1067" s="23">
        <v>80111600</v>
      </c>
      <c r="AU1067" t="s">
        <v>7322</v>
      </c>
      <c r="AV1067" s="23" t="s">
        <v>113</v>
      </c>
      <c r="AW1067" s="20" t="s">
        <v>114</v>
      </c>
      <c r="AX1067" s="53">
        <v>45394</v>
      </c>
      <c r="AY1067" s="23" t="s">
        <v>115</v>
      </c>
      <c r="AZ1067" s="53">
        <v>45394</v>
      </c>
      <c r="BA1067" s="26">
        <v>45398</v>
      </c>
      <c r="BB1067" s="62">
        <v>45656</v>
      </c>
      <c r="BC1067" s="35">
        <f>+Tabla3[[#This Row],[FECHA TERMINACION
(INICIAL)]]-Tabla3[[#This Row],[FECHA INICIO]]</f>
        <v>258</v>
      </c>
      <c r="BD1067" s="65">
        <f>+Tabla3[[#This Row],[PLAZO DE EJECUCIÓN EN DÍAS (INICIAL)]]/30</f>
        <v>8.6</v>
      </c>
      <c r="BE1067" t="s">
        <v>7319</v>
      </c>
      <c r="BF1067" s="29">
        <f>+[1]BD_2!E1078</f>
        <v>0</v>
      </c>
      <c r="BG1067" s="29">
        <f>[1]BD_2!BA1078</f>
        <v>0</v>
      </c>
      <c r="BH1067" s="23">
        <f>[1]BD_2!CF1078</f>
        <v>0</v>
      </c>
      <c r="BI1067" s="23">
        <f>+COUNTIF(Tabla3[[#This Row],[VALOR REDUCIDO]:[TOTAL TIEMPO PRORROGADO EN DÍAS
]],"&lt;&gt;0")</f>
        <v>0</v>
      </c>
      <c r="BJ1067" s="23" t="str">
        <f>+[1]BD_2!CG1078</f>
        <v>2 NO</v>
      </c>
      <c r="BK1067" s="26" t="str">
        <f>[1]BD_2!CL1078</f>
        <v>2 NO</v>
      </c>
      <c r="BL1067" s="23" t="s">
        <v>98</v>
      </c>
      <c r="BM1067">
        <f t="shared" si="84"/>
        <v>258</v>
      </c>
      <c r="BN1067" s="36">
        <f t="shared" si="85"/>
        <v>45398</v>
      </c>
      <c r="BO1067" s="36">
        <f t="shared" si="86"/>
        <v>45656</v>
      </c>
      <c r="BP1067" s="37" t="e">
        <f>IF(((#REF!-$BN1067)/($BO1067-$BN1067))&gt;=100%,100%,((#REF!-$BN1067)/($BO1067-$BN1067)))</f>
        <v>#REF!</v>
      </c>
      <c r="BQ1067" s="29">
        <f t="shared" si="82"/>
        <v>44200000</v>
      </c>
      <c r="BR1067" s="23" t="e">
        <f>+IF(BK1067="1 SI","FINALIZADO",IF($BO1067&lt;=#REF!,"FINALIZADO","EJECUCIÓN"))</f>
        <v>#REF!</v>
      </c>
      <c r="BS1067" s="23">
        <v>44200000</v>
      </c>
      <c r="BT1067" s="23">
        <f>+Tabla3[[#This Row],[VALOR TOTAL DE CONTRATO (ANTES DE LIQUIDACIÓN - LIBERACIÓN DE SALDOS)]]-Tabla3[[#This Row],[RECURSO TOTALES DESEMBOLSADOS]]</f>
        <v>0</v>
      </c>
      <c r="BU1067" s="66"/>
      <c r="BW1067" s="23" t="s">
        <v>98</v>
      </c>
      <c r="BX1067" s="23" t="str">
        <f t="shared" si="83"/>
        <v>abril</v>
      </c>
      <c r="BY1067" s="23" t="s">
        <v>113</v>
      </c>
      <c r="BZ1067" s="23" t="s">
        <v>113</v>
      </c>
      <c r="CA1067" s="23" t="s">
        <v>113</v>
      </c>
      <c r="CB1067" t="s">
        <v>117</v>
      </c>
      <c r="CC1067" t="s">
        <v>118</v>
      </c>
    </row>
    <row r="1068" spans="1:81" s="46" customFormat="1" x14ac:dyDescent="0.25">
      <c r="A1068" s="23">
        <v>2024</v>
      </c>
      <c r="B1068" s="25">
        <v>1022</v>
      </c>
      <c r="C1068" s="23" t="s">
        <v>87</v>
      </c>
      <c r="D1068" t="s">
        <v>88</v>
      </c>
      <c r="E1068" t="s">
        <v>89</v>
      </c>
      <c r="F1068" t="s">
        <v>90</v>
      </c>
      <c r="G1068" t="s">
        <v>91</v>
      </c>
      <c r="H1068" s="23" t="s">
        <v>92</v>
      </c>
      <c r="I1068" s="23" t="s">
        <v>119</v>
      </c>
      <c r="J1068" t="s">
        <v>7323</v>
      </c>
      <c r="K1068" s="23" t="s">
        <v>95</v>
      </c>
      <c r="L1068" s="20" t="s">
        <v>7324</v>
      </c>
      <c r="M1068" s="28" t="s">
        <v>7325</v>
      </c>
      <c r="N1068" s="23"/>
      <c r="O1068" s="23" t="s">
        <v>98</v>
      </c>
      <c r="P1068" s="20" t="s">
        <v>1552</v>
      </c>
      <c r="Q1068" s="20" t="s">
        <v>1552</v>
      </c>
      <c r="R1068" t="s">
        <v>7326</v>
      </c>
      <c r="S1068" t="s">
        <v>7327</v>
      </c>
      <c r="T1068" t="s">
        <v>7328</v>
      </c>
      <c r="U1068" s="29">
        <v>43750000</v>
      </c>
      <c r="V1068" s="29">
        <v>43750000</v>
      </c>
      <c r="W1068" s="60">
        <v>6250000</v>
      </c>
      <c r="X1068" s="60">
        <v>0</v>
      </c>
      <c r="Y1068" s="23" t="s">
        <v>104</v>
      </c>
      <c r="Z1068" t="s">
        <v>98</v>
      </c>
      <c r="AA1068" t="s">
        <v>105</v>
      </c>
      <c r="AB1068" s="30">
        <f>+Tabla3[[#This Row],[VALOR DEL CONTRATO
(EN NUMEROS)]]-Tabla3[[#This Row],[VALOR RECURSOS (MADS/FONAM)]]</f>
        <v>0</v>
      </c>
      <c r="AC1068" s="30"/>
      <c r="AD1068" s="30"/>
      <c r="AE1068" s="24">
        <v>7724</v>
      </c>
      <c r="AF1068" s="61">
        <v>45295</v>
      </c>
      <c r="AG1068">
        <v>247824</v>
      </c>
      <c r="AH1068" s="53">
        <v>45408</v>
      </c>
      <c r="AI1068" s="24" t="s">
        <v>106</v>
      </c>
      <c r="AJ1068" t="s">
        <v>697</v>
      </c>
      <c r="AK1068" s="33"/>
      <c r="AL1068" t="s">
        <v>98</v>
      </c>
      <c r="AM1068" s="53">
        <v>45405</v>
      </c>
      <c r="AN1068" s="23" t="s">
        <v>108</v>
      </c>
      <c r="AO1068" s="23" t="s">
        <v>108</v>
      </c>
      <c r="AP1068" t="s">
        <v>109</v>
      </c>
      <c r="AQ1068" t="s">
        <v>1721</v>
      </c>
      <c r="AR1068" t="s">
        <v>1722</v>
      </c>
      <c r="AS1068" t="s">
        <v>1552</v>
      </c>
      <c r="AT1068" s="23">
        <v>80111600</v>
      </c>
      <c r="AU1068" t="s">
        <v>7329</v>
      </c>
      <c r="AV1068" s="23" t="s">
        <v>113</v>
      </c>
      <c r="AW1068" s="20" t="s">
        <v>114</v>
      </c>
      <c r="AX1068" s="53">
        <v>45405</v>
      </c>
      <c r="AY1068" s="23" t="s">
        <v>144</v>
      </c>
      <c r="AZ1068" s="53">
        <v>45405</v>
      </c>
      <c r="BA1068" s="26">
        <v>45408</v>
      </c>
      <c r="BB1068" s="62">
        <v>45621</v>
      </c>
      <c r="BC1068" s="35">
        <f>+Tabla3[[#This Row],[FECHA TERMINACION
(INICIAL)]]-Tabla3[[#This Row],[FECHA INICIO]]</f>
        <v>213</v>
      </c>
      <c r="BD1068" s="65">
        <f>+Tabla3[[#This Row],[PLAZO DE EJECUCIÓN EN DÍAS (INICIAL)]]/30</f>
        <v>7.1</v>
      </c>
      <c r="BE1068" t="s">
        <v>7330</v>
      </c>
      <c r="BF1068" s="29">
        <f>+[1]BD_2!E1079</f>
        <v>0</v>
      </c>
      <c r="BG1068" s="29">
        <f>[1]BD_2!BA1079</f>
        <v>6250000</v>
      </c>
      <c r="BH1068" s="23">
        <f>[1]BD_2!CF1079</f>
        <v>30</v>
      </c>
      <c r="BI1068" s="23">
        <f>+COUNTIF(Tabla3[[#This Row],[VALOR REDUCIDO]:[TOTAL TIEMPO PRORROGADO EN DÍAS
]],"&lt;&gt;0")</f>
        <v>2</v>
      </c>
      <c r="BJ1068" s="23" t="str">
        <f>+[1]BD_2!CG1079</f>
        <v>2 NO</v>
      </c>
      <c r="BK1068" s="26" t="str">
        <f>[1]BD_2!CL1079</f>
        <v>2 NO</v>
      </c>
      <c r="BL1068" s="23" t="s">
        <v>98</v>
      </c>
      <c r="BM1068">
        <f t="shared" si="84"/>
        <v>243</v>
      </c>
      <c r="BN1068" s="36">
        <f t="shared" si="85"/>
        <v>45408</v>
      </c>
      <c r="BO1068" s="36">
        <f t="shared" si="86"/>
        <v>45651</v>
      </c>
      <c r="BP1068" s="37" t="e">
        <f>IF(((#REF!-$BN1068)/($BO1068-$BN1068))&gt;=100%,100%,((#REF!-$BN1068)/($BO1068-$BN1068)))</f>
        <v>#REF!</v>
      </c>
      <c r="BQ1068" s="29">
        <f t="shared" si="82"/>
        <v>50000000</v>
      </c>
      <c r="BR1068" s="23" t="e">
        <f>+IF(BK1068="1 SI","FINALIZADO",IF($BO1068&lt;=#REF!,"FINALIZADO","EJECUCIÓN"))</f>
        <v>#REF!</v>
      </c>
      <c r="BS1068" s="23">
        <v>44791667</v>
      </c>
      <c r="BT1068" s="23">
        <f>+Tabla3[[#This Row],[VALOR TOTAL DE CONTRATO (ANTES DE LIQUIDACIÓN - LIBERACIÓN DE SALDOS)]]-Tabla3[[#This Row],[RECURSO TOTALES DESEMBOLSADOS]]</f>
        <v>5208333</v>
      </c>
      <c r="BU1068" s="66"/>
      <c r="BV1068" s="38"/>
      <c r="BW1068" s="23" t="s">
        <v>98</v>
      </c>
      <c r="BX1068" s="23" t="str">
        <f t="shared" si="83"/>
        <v>abril</v>
      </c>
      <c r="BY1068" s="23" t="s">
        <v>113</v>
      </c>
      <c r="BZ1068" s="23" t="s">
        <v>113</v>
      </c>
      <c r="CA1068" s="23" t="s">
        <v>113</v>
      </c>
      <c r="CB1068" t="s">
        <v>117</v>
      </c>
      <c r="CC1068" t="s">
        <v>118</v>
      </c>
    </row>
    <row r="1069" spans="1:81" s="46" customFormat="1" x14ac:dyDescent="0.25">
      <c r="A1069" s="23">
        <v>2024</v>
      </c>
      <c r="B1069" s="25">
        <v>1023</v>
      </c>
      <c r="C1069" s="23" t="s">
        <v>87</v>
      </c>
      <c r="D1069" t="s">
        <v>88</v>
      </c>
      <c r="E1069" t="s">
        <v>89</v>
      </c>
      <c r="F1069" t="s">
        <v>90</v>
      </c>
      <c r="G1069" t="s">
        <v>91</v>
      </c>
      <c r="H1069" s="23" t="s">
        <v>92</v>
      </c>
      <c r="I1069" s="23" t="s">
        <v>119</v>
      </c>
      <c r="J1069" t="s">
        <v>7331</v>
      </c>
      <c r="K1069" s="23" t="s">
        <v>95</v>
      </c>
      <c r="L1069" s="20" t="s">
        <v>358</v>
      </c>
      <c r="M1069" s="28" t="s">
        <v>7332</v>
      </c>
      <c r="N1069" s="23"/>
      <c r="O1069" s="23" t="s">
        <v>98</v>
      </c>
      <c r="P1069" s="20" t="s">
        <v>538</v>
      </c>
      <c r="Q1069" s="20" t="s">
        <v>538</v>
      </c>
      <c r="R1069" t="s">
        <v>7333</v>
      </c>
      <c r="S1069" t="s">
        <v>7334</v>
      </c>
      <c r="T1069" t="s">
        <v>7335</v>
      </c>
      <c r="U1069" s="29">
        <v>56000000</v>
      </c>
      <c r="V1069" s="29">
        <v>56000000</v>
      </c>
      <c r="W1069" s="60">
        <v>8000000</v>
      </c>
      <c r="X1069" s="60">
        <v>0</v>
      </c>
      <c r="Y1069" s="23" t="s">
        <v>104</v>
      </c>
      <c r="Z1069" t="s">
        <v>98</v>
      </c>
      <c r="AA1069" t="s">
        <v>105</v>
      </c>
      <c r="AB1069" s="30">
        <f>+Tabla3[[#This Row],[VALOR DEL CONTRATO
(EN NUMEROS)]]-Tabla3[[#This Row],[VALOR RECURSOS (MADS/FONAM)]]</f>
        <v>0</v>
      </c>
      <c r="AC1069" s="30"/>
      <c r="AD1069" s="30"/>
      <c r="AE1069" s="24">
        <v>5224</v>
      </c>
      <c r="AF1069" s="61">
        <v>45295</v>
      </c>
      <c r="AG1069">
        <v>221524</v>
      </c>
      <c r="AH1069" s="53">
        <v>45398</v>
      </c>
      <c r="AI1069" s="24" t="s">
        <v>106</v>
      </c>
      <c r="AJ1069" t="s">
        <v>543</v>
      </c>
      <c r="AK1069" s="33"/>
      <c r="AL1069" t="s">
        <v>98</v>
      </c>
      <c r="AM1069" s="53">
        <v>45392</v>
      </c>
      <c r="AN1069" s="23" t="s">
        <v>108</v>
      </c>
      <c r="AO1069" s="23" t="s">
        <v>108</v>
      </c>
      <c r="AP1069" t="s">
        <v>109</v>
      </c>
      <c r="AQ1069" t="s">
        <v>2948</v>
      </c>
      <c r="AR1069" t="s">
        <v>2949</v>
      </c>
      <c r="AS1069" t="s">
        <v>2950</v>
      </c>
      <c r="AT1069" s="23">
        <v>80111600</v>
      </c>
      <c r="AU1069" t="s">
        <v>7336</v>
      </c>
      <c r="AV1069" s="23" t="s">
        <v>113</v>
      </c>
      <c r="AW1069" s="20" t="s">
        <v>114</v>
      </c>
      <c r="AX1069" s="26">
        <v>45393</v>
      </c>
      <c r="AY1069" s="23" t="s">
        <v>115</v>
      </c>
      <c r="AZ1069" s="26">
        <v>45393</v>
      </c>
      <c r="BA1069" s="26">
        <v>45398</v>
      </c>
      <c r="BB1069" s="62">
        <v>45611</v>
      </c>
      <c r="BC1069" s="35">
        <f>+Tabla3[[#This Row],[FECHA TERMINACION
(INICIAL)]]-Tabla3[[#This Row],[FECHA INICIO]]</f>
        <v>213</v>
      </c>
      <c r="BD1069" s="65">
        <f>+Tabla3[[#This Row],[PLAZO DE EJECUCIÓN EN DÍAS (INICIAL)]]/30</f>
        <v>7.1</v>
      </c>
      <c r="BE1069" t="s">
        <v>7337</v>
      </c>
      <c r="BF1069" s="29">
        <f>+[1]BD_2!E1080</f>
        <v>0</v>
      </c>
      <c r="BG1069" s="29">
        <f>[1]BD_2!BA1080</f>
        <v>8000000</v>
      </c>
      <c r="BH1069" s="23">
        <f>[1]BD_2!CF1080</f>
        <v>30</v>
      </c>
      <c r="BI1069" s="23">
        <f>+COUNTIF(Tabla3[[#This Row],[VALOR REDUCIDO]:[TOTAL TIEMPO PRORROGADO EN DÍAS
]],"&lt;&gt;0")</f>
        <v>2</v>
      </c>
      <c r="BJ1069" s="23" t="str">
        <f>+[1]BD_2!CG1080</f>
        <v>2 NO</v>
      </c>
      <c r="BK1069" s="26" t="str">
        <f>[1]BD_2!CL1080</f>
        <v>2 NO</v>
      </c>
      <c r="BL1069" s="23" t="s">
        <v>98</v>
      </c>
      <c r="BM1069">
        <f t="shared" si="84"/>
        <v>243</v>
      </c>
      <c r="BN1069" s="36">
        <f t="shared" si="85"/>
        <v>45398</v>
      </c>
      <c r="BO1069" s="36">
        <f t="shared" si="86"/>
        <v>45641</v>
      </c>
      <c r="BP1069" s="37" t="e">
        <f>IF(((#REF!-$BN1069)/($BO1069-$BN1069))&gt;=100%,100%,((#REF!-$BN1069)/($BO1069-$BN1069)))</f>
        <v>#REF!</v>
      </c>
      <c r="BQ1069" s="29">
        <f t="shared" si="82"/>
        <v>64000000</v>
      </c>
      <c r="BR1069" s="23" t="e">
        <f>+IF(BK1069="1 SI","FINALIZADO",IF($BO1069&lt;=#REF!,"FINALIZADO","EJECUCIÓN"))</f>
        <v>#REF!</v>
      </c>
      <c r="BS1069" s="23">
        <v>64000000</v>
      </c>
      <c r="BT1069" s="23">
        <f>+Tabla3[[#This Row],[VALOR TOTAL DE CONTRATO (ANTES DE LIQUIDACIÓN - LIBERACIÓN DE SALDOS)]]-Tabla3[[#This Row],[RECURSO TOTALES DESEMBOLSADOS]]</f>
        <v>0</v>
      </c>
      <c r="BU1069" s="66"/>
      <c r="BV1069" s="38"/>
      <c r="BW1069" s="23" t="s">
        <v>98</v>
      </c>
      <c r="BX1069" s="23" t="str">
        <f t="shared" si="83"/>
        <v>abril</v>
      </c>
      <c r="BY1069" s="23" t="s">
        <v>113</v>
      </c>
      <c r="BZ1069" s="23" t="s">
        <v>113</v>
      </c>
      <c r="CA1069" s="23" t="s">
        <v>113</v>
      </c>
      <c r="CB1069" t="s">
        <v>117</v>
      </c>
      <c r="CC1069" t="s">
        <v>118</v>
      </c>
    </row>
    <row r="1070" spans="1:81" x14ac:dyDescent="0.25">
      <c r="A1070" s="23">
        <v>2024</v>
      </c>
      <c r="B1070" s="25">
        <v>1024</v>
      </c>
      <c r="C1070" s="23" t="s">
        <v>87</v>
      </c>
      <c r="D1070" t="s">
        <v>88</v>
      </c>
      <c r="E1070" t="s">
        <v>89</v>
      </c>
      <c r="F1070" t="s">
        <v>90</v>
      </c>
      <c r="G1070" t="s">
        <v>91</v>
      </c>
      <c r="H1070" s="23" t="s">
        <v>92</v>
      </c>
      <c r="I1070" s="23" t="s">
        <v>119</v>
      </c>
      <c r="J1070" t="s">
        <v>7338</v>
      </c>
      <c r="K1070" s="23" t="s">
        <v>95</v>
      </c>
      <c r="L1070" s="20" t="s">
        <v>803</v>
      </c>
      <c r="M1070" s="28" t="s">
        <v>7339</v>
      </c>
      <c r="N1070" s="23"/>
      <c r="O1070" s="23" t="s">
        <v>98</v>
      </c>
      <c r="P1070" s="20" t="s">
        <v>100</v>
      </c>
      <c r="Q1070" s="20" t="s">
        <v>100</v>
      </c>
      <c r="R1070" t="s">
        <v>7340</v>
      </c>
      <c r="S1070" t="s">
        <v>7341</v>
      </c>
      <c r="T1070" t="s">
        <v>7342</v>
      </c>
      <c r="U1070" s="29">
        <v>30000000</v>
      </c>
      <c r="V1070" s="29">
        <v>30000000</v>
      </c>
      <c r="W1070" s="60">
        <v>5000000</v>
      </c>
      <c r="X1070" s="60">
        <v>0</v>
      </c>
      <c r="Y1070" s="23" t="s">
        <v>104</v>
      </c>
      <c r="Z1070" t="s">
        <v>98</v>
      </c>
      <c r="AA1070" t="s">
        <v>105</v>
      </c>
      <c r="AB1070" s="30">
        <f>+Tabla3[[#This Row],[VALOR DEL CONTRATO
(EN NUMEROS)]]-Tabla3[[#This Row],[VALOR RECURSOS (MADS/FONAM)]]</f>
        <v>0</v>
      </c>
      <c r="AC1070" s="30"/>
      <c r="AD1070" s="30"/>
      <c r="AE1070" s="24">
        <v>1724</v>
      </c>
      <c r="AF1070" s="61">
        <v>45294</v>
      </c>
      <c r="AG1070">
        <v>212624</v>
      </c>
      <c r="AH1070" s="53">
        <v>45394</v>
      </c>
      <c r="AI1070" s="24" t="s">
        <v>106</v>
      </c>
      <c r="AJ1070" t="s">
        <v>107</v>
      </c>
      <c r="AK1070" s="33"/>
      <c r="AL1070" t="s">
        <v>98</v>
      </c>
      <c r="AM1070" s="53">
        <v>45392</v>
      </c>
      <c r="AN1070" s="23" t="s">
        <v>108</v>
      </c>
      <c r="AO1070" s="23" t="s">
        <v>108</v>
      </c>
      <c r="AP1070" t="s">
        <v>109</v>
      </c>
      <c r="AQ1070" t="s">
        <v>174</v>
      </c>
      <c r="AR1070" t="s">
        <v>175</v>
      </c>
      <c r="AS1070" t="s">
        <v>100</v>
      </c>
      <c r="AT1070" s="23">
        <v>80111600</v>
      </c>
      <c r="AU1070" t="s">
        <v>7343</v>
      </c>
      <c r="AV1070" s="23" t="s">
        <v>113</v>
      </c>
      <c r="AW1070" s="20" t="s">
        <v>114</v>
      </c>
      <c r="AX1070" s="53">
        <v>45393</v>
      </c>
      <c r="AY1070" s="23" t="s">
        <v>115</v>
      </c>
      <c r="AZ1070" s="53">
        <v>45393</v>
      </c>
      <c r="BA1070" s="26">
        <v>45394</v>
      </c>
      <c r="BB1070" s="62">
        <v>45576</v>
      </c>
      <c r="BC1070" s="35">
        <f>+Tabla3[[#This Row],[FECHA TERMINACION
(INICIAL)]]-Tabla3[[#This Row],[FECHA INICIO]]</f>
        <v>182</v>
      </c>
      <c r="BD1070" s="65">
        <f>+Tabla3[[#This Row],[PLAZO DE EJECUCIÓN EN DÍAS (INICIAL)]]/30</f>
        <v>6.0666666666666664</v>
      </c>
      <c r="BE1070" t="s">
        <v>7344</v>
      </c>
      <c r="BF1070" s="29">
        <f>+[1]BD_2!E1081</f>
        <v>0</v>
      </c>
      <c r="BG1070" s="29">
        <f>[1]BD_2!BA1081</f>
        <v>13166667</v>
      </c>
      <c r="BH1070" s="23">
        <f>[1]BD_2!CF1081</f>
        <v>80</v>
      </c>
      <c r="BI1070" s="23">
        <f>+COUNTIF(Tabla3[[#This Row],[VALOR REDUCIDO]:[TOTAL TIEMPO PRORROGADO EN DÍAS
]],"&lt;&gt;0")</f>
        <v>2</v>
      </c>
      <c r="BJ1070" s="23" t="str">
        <f>+[1]BD_2!CG1081</f>
        <v>2 NO</v>
      </c>
      <c r="BK1070" s="26" t="str">
        <f>[1]BD_2!CL1081</f>
        <v>2 NO</v>
      </c>
      <c r="BL1070" s="23" t="s">
        <v>98</v>
      </c>
      <c r="BM1070">
        <f t="shared" si="84"/>
        <v>262</v>
      </c>
      <c r="BN1070" s="36">
        <f t="shared" si="85"/>
        <v>45394</v>
      </c>
      <c r="BO1070" s="36">
        <f t="shared" si="86"/>
        <v>45656</v>
      </c>
      <c r="BP1070" s="37" t="e">
        <f>IF(((#REF!-$BN1070)/($BO1070-$BN1070))&gt;=100%,100%,((#REF!-$BN1070)/($BO1070-$BN1070)))</f>
        <v>#REF!</v>
      </c>
      <c r="BQ1070" s="29">
        <f t="shared" si="82"/>
        <v>43166667</v>
      </c>
      <c r="BR1070" s="23" t="e">
        <f>+IF(BK1070="1 SI","FINALIZADO",IF($BO1070&lt;=#REF!,"FINALIZADO","EJECUCIÓN"))</f>
        <v>#REF!</v>
      </c>
      <c r="BS1070" s="23">
        <v>43166667</v>
      </c>
      <c r="BT1070" s="23">
        <f>+Tabla3[[#This Row],[VALOR TOTAL DE CONTRATO (ANTES DE LIQUIDACIÓN - LIBERACIÓN DE SALDOS)]]-Tabla3[[#This Row],[RECURSO TOTALES DESEMBOLSADOS]]</f>
        <v>0</v>
      </c>
      <c r="BU1070" s="66"/>
      <c r="BW1070" s="23" t="s">
        <v>98</v>
      </c>
      <c r="BX1070" s="23" t="str">
        <f t="shared" si="83"/>
        <v>abril</v>
      </c>
      <c r="BY1070" s="23" t="s">
        <v>113</v>
      </c>
      <c r="BZ1070" s="23" t="s">
        <v>113</v>
      </c>
      <c r="CA1070" s="23" t="s">
        <v>113</v>
      </c>
      <c r="CB1070" t="s">
        <v>117</v>
      </c>
      <c r="CC1070" t="s">
        <v>118</v>
      </c>
    </row>
    <row r="1071" spans="1:81" x14ac:dyDescent="0.25">
      <c r="A1071" s="23">
        <v>2024</v>
      </c>
      <c r="B1071" s="25">
        <v>1025</v>
      </c>
      <c r="C1071" s="23" t="s">
        <v>87</v>
      </c>
      <c r="D1071" t="s">
        <v>88</v>
      </c>
      <c r="E1071" t="s">
        <v>89</v>
      </c>
      <c r="F1071" t="s">
        <v>90</v>
      </c>
      <c r="G1071" t="s">
        <v>91</v>
      </c>
      <c r="H1071" s="23" t="s">
        <v>92</v>
      </c>
      <c r="I1071" s="23" t="s">
        <v>119</v>
      </c>
      <c r="J1071" t="s">
        <v>7345</v>
      </c>
      <c r="K1071" s="23" t="s">
        <v>95</v>
      </c>
      <c r="L1071" s="20" t="s">
        <v>6874</v>
      </c>
      <c r="M1071" s="28" t="s">
        <v>7346</v>
      </c>
      <c r="N1071" s="23"/>
      <c r="O1071" s="23" t="s">
        <v>98</v>
      </c>
      <c r="P1071" s="20" t="s">
        <v>2185</v>
      </c>
      <c r="Q1071" s="20" t="s">
        <v>2185</v>
      </c>
      <c r="R1071" t="s">
        <v>7347</v>
      </c>
      <c r="S1071" t="s">
        <v>7348</v>
      </c>
      <c r="T1071" t="s">
        <v>7349</v>
      </c>
      <c r="U1071" s="29">
        <v>65875000</v>
      </c>
      <c r="V1071" s="29">
        <v>65875000</v>
      </c>
      <c r="W1071" s="60">
        <v>7750000</v>
      </c>
      <c r="X1071" s="60">
        <v>0</v>
      </c>
      <c r="Y1071" s="23" t="s">
        <v>104</v>
      </c>
      <c r="Z1071" t="s">
        <v>98</v>
      </c>
      <c r="AA1071" t="s">
        <v>105</v>
      </c>
      <c r="AB1071" s="30">
        <f>+Tabla3[[#This Row],[VALOR DEL CONTRATO
(EN NUMEROS)]]-Tabla3[[#This Row],[VALOR RECURSOS (MADS/FONAM)]]</f>
        <v>0</v>
      </c>
      <c r="AC1071" s="30"/>
      <c r="AD1071" s="30"/>
      <c r="AE1071" s="24">
        <v>7224</v>
      </c>
      <c r="AF1071" s="61">
        <v>45295</v>
      </c>
      <c r="AG1071">
        <v>209324</v>
      </c>
      <c r="AH1071" s="53">
        <v>45393</v>
      </c>
      <c r="AI1071" s="24" t="s">
        <v>106</v>
      </c>
      <c r="AJ1071" t="s">
        <v>2189</v>
      </c>
      <c r="AK1071" s="33"/>
      <c r="AL1071" t="s">
        <v>98</v>
      </c>
      <c r="AM1071" s="53">
        <v>45390</v>
      </c>
      <c r="AN1071" s="23" t="s">
        <v>108</v>
      </c>
      <c r="AO1071" s="23" t="s">
        <v>108</v>
      </c>
      <c r="AP1071" t="s">
        <v>109</v>
      </c>
      <c r="AQ1071" t="s">
        <v>2214</v>
      </c>
      <c r="AR1071" t="s">
        <v>2191</v>
      </c>
      <c r="AS1071" t="s">
        <v>2192</v>
      </c>
      <c r="AT1071" s="23">
        <v>80111600</v>
      </c>
      <c r="AU1071" t="s">
        <v>7350</v>
      </c>
      <c r="AV1071" s="23" t="s">
        <v>113</v>
      </c>
      <c r="AW1071" s="20" t="s">
        <v>114</v>
      </c>
      <c r="AX1071" s="53">
        <v>45393</v>
      </c>
      <c r="AY1071" s="23" t="s">
        <v>115</v>
      </c>
      <c r="AZ1071" s="53">
        <v>45393</v>
      </c>
      <c r="BA1071" s="53">
        <v>45393</v>
      </c>
      <c r="BB1071" s="62">
        <v>45651</v>
      </c>
      <c r="BC1071" s="35">
        <f>+Tabla3[[#This Row],[FECHA TERMINACION
(INICIAL)]]-Tabla3[[#This Row],[FECHA INICIO]]</f>
        <v>258</v>
      </c>
      <c r="BD1071" s="65">
        <f>+Tabla3[[#This Row],[PLAZO DE EJECUCIÓN EN DÍAS (INICIAL)]]/30</f>
        <v>8.6</v>
      </c>
      <c r="BE1071" t="s">
        <v>7351</v>
      </c>
      <c r="BF1071" s="29">
        <f>+[1]BD_2!E1082</f>
        <v>0</v>
      </c>
      <c r="BG1071" s="29">
        <f>[1]BD_2!BA1082</f>
        <v>0</v>
      </c>
      <c r="BH1071" s="23">
        <f>[1]BD_2!CF1082</f>
        <v>0</v>
      </c>
      <c r="BI1071" s="23">
        <f>+COUNTIF(Tabla3[[#This Row],[VALOR REDUCIDO]:[TOTAL TIEMPO PRORROGADO EN DÍAS
]],"&lt;&gt;0")</f>
        <v>0</v>
      </c>
      <c r="BJ1071" s="23" t="str">
        <f>+[1]BD_2!CG1082</f>
        <v>2 NO</v>
      </c>
      <c r="BK1071" s="26" t="str">
        <f>[1]BD_2!CL1082</f>
        <v>2 NO</v>
      </c>
      <c r="BL1071" s="23" t="s">
        <v>98</v>
      </c>
      <c r="BM1071">
        <f t="shared" si="84"/>
        <v>258</v>
      </c>
      <c r="BN1071" s="36">
        <f t="shared" si="85"/>
        <v>45393</v>
      </c>
      <c r="BO1071" s="36">
        <f t="shared" si="86"/>
        <v>45651</v>
      </c>
      <c r="BP1071" s="37" t="e">
        <f>IF(((#REF!-$BN1071)/($BO1071-$BN1071))&gt;=100%,100%,((#REF!-$BN1071)/($BO1071-$BN1071)))</f>
        <v>#REF!</v>
      </c>
      <c r="BQ1071" s="29">
        <f t="shared" si="82"/>
        <v>65875000</v>
      </c>
      <c r="BR1071" s="23" t="e">
        <f>+IF(BK1071="1 SI","FINALIZADO",IF($BO1071&lt;=#REF!,"FINALIZADO","EJECUCIÓN"))</f>
        <v>#REF!</v>
      </c>
      <c r="BS1071" s="23">
        <v>65875000</v>
      </c>
      <c r="BT1071" s="23">
        <f>+Tabla3[[#This Row],[VALOR TOTAL DE CONTRATO (ANTES DE LIQUIDACIÓN - LIBERACIÓN DE SALDOS)]]-Tabla3[[#This Row],[RECURSO TOTALES DESEMBOLSADOS]]</f>
        <v>0</v>
      </c>
      <c r="BU1071" s="66"/>
      <c r="BW1071" s="23" t="s">
        <v>98</v>
      </c>
      <c r="BX1071" s="23" t="str">
        <f t="shared" si="83"/>
        <v>abril</v>
      </c>
      <c r="BY1071" s="23" t="s">
        <v>113</v>
      </c>
      <c r="BZ1071" s="23" t="s">
        <v>113</v>
      </c>
      <c r="CA1071" s="23" t="s">
        <v>113</v>
      </c>
      <c r="CB1071" t="s">
        <v>117</v>
      </c>
      <c r="CC1071" t="s">
        <v>118</v>
      </c>
    </row>
    <row r="1072" spans="1:81" x14ac:dyDescent="0.25">
      <c r="A1072" s="23">
        <v>2024</v>
      </c>
      <c r="B1072" s="25">
        <v>1026</v>
      </c>
      <c r="C1072" s="23" t="s">
        <v>87</v>
      </c>
      <c r="D1072" t="s">
        <v>88</v>
      </c>
      <c r="E1072" t="s">
        <v>89</v>
      </c>
      <c r="F1072" t="s">
        <v>90</v>
      </c>
      <c r="G1072" t="s">
        <v>91</v>
      </c>
      <c r="H1072" s="23" t="s">
        <v>92</v>
      </c>
      <c r="I1072" s="23" t="s">
        <v>119</v>
      </c>
      <c r="J1072" t="s">
        <v>7352</v>
      </c>
      <c r="K1072" s="23" t="s">
        <v>95</v>
      </c>
      <c r="L1072" s="20" t="s">
        <v>2203</v>
      </c>
      <c r="M1072" s="28" t="s">
        <v>7353</v>
      </c>
      <c r="N1072" s="23"/>
      <c r="O1072" s="23" t="s">
        <v>98</v>
      </c>
      <c r="P1072" s="20" t="s">
        <v>764</v>
      </c>
      <c r="Q1072" s="20" t="s">
        <v>764</v>
      </c>
      <c r="R1072" t="s">
        <v>7354</v>
      </c>
      <c r="S1072" t="s">
        <v>7355</v>
      </c>
      <c r="T1072" t="s">
        <v>7291</v>
      </c>
      <c r="U1072" s="29">
        <v>72500000</v>
      </c>
      <c r="V1072" s="29">
        <v>72500000</v>
      </c>
      <c r="W1072" s="60">
        <v>14500000</v>
      </c>
      <c r="X1072" s="60">
        <v>0</v>
      </c>
      <c r="Y1072" s="23" t="s">
        <v>104</v>
      </c>
      <c r="Z1072" t="s">
        <v>98</v>
      </c>
      <c r="AA1072" t="s">
        <v>105</v>
      </c>
      <c r="AB1072" s="30">
        <f>+Tabla3[[#This Row],[VALOR DEL CONTRATO
(EN NUMEROS)]]-Tabla3[[#This Row],[VALOR RECURSOS (MADS/FONAM)]]</f>
        <v>0</v>
      </c>
      <c r="AC1072" s="30"/>
      <c r="AD1072" s="30"/>
      <c r="AE1072" s="24">
        <v>7024</v>
      </c>
      <c r="AF1072" s="61">
        <v>45295</v>
      </c>
      <c r="AG1072">
        <v>224424</v>
      </c>
      <c r="AH1072" s="53">
        <v>45399</v>
      </c>
      <c r="AI1072" s="24" t="s">
        <v>106</v>
      </c>
      <c r="AJ1072" t="s">
        <v>779</v>
      </c>
      <c r="AK1072" s="33"/>
      <c r="AL1072" t="s">
        <v>98</v>
      </c>
      <c r="AM1072" s="53">
        <v>45397</v>
      </c>
      <c r="AN1072" s="23" t="s">
        <v>108</v>
      </c>
      <c r="AO1072" s="23" t="s">
        <v>108</v>
      </c>
      <c r="AP1072" t="s">
        <v>109</v>
      </c>
      <c r="AQ1072" t="s">
        <v>2448</v>
      </c>
      <c r="AR1072" t="s">
        <v>2449</v>
      </c>
      <c r="AS1072" s="20" t="s">
        <v>764</v>
      </c>
      <c r="AT1072" s="23">
        <v>80111600</v>
      </c>
      <c r="AU1072" t="s">
        <v>7356</v>
      </c>
      <c r="AV1072" s="23" t="s">
        <v>113</v>
      </c>
      <c r="AW1072" s="20" t="s">
        <v>114</v>
      </c>
      <c r="AX1072" s="53">
        <v>45398</v>
      </c>
      <c r="AY1072" s="23" t="s">
        <v>115</v>
      </c>
      <c r="AZ1072" s="53">
        <v>45398</v>
      </c>
      <c r="BA1072" s="26">
        <v>45399</v>
      </c>
      <c r="BB1072" s="62">
        <v>45551</v>
      </c>
      <c r="BC1072" s="35">
        <f>+Tabla3[[#This Row],[FECHA TERMINACION
(INICIAL)]]-Tabla3[[#This Row],[FECHA INICIO]]</f>
        <v>152</v>
      </c>
      <c r="BD1072" s="65">
        <f>+Tabla3[[#This Row],[PLAZO DE EJECUCIÓN EN DÍAS (INICIAL)]]/30</f>
        <v>5.0666666666666664</v>
      </c>
      <c r="BE1072" t="s">
        <v>6977</v>
      </c>
      <c r="BF1072" s="29">
        <f>+[1]BD_2!E1083</f>
        <v>0</v>
      </c>
      <c r="BG1072" s="29">
        <f>[1]BD_2!BA1083</f>
        <v>0</v>
      </c>
      <c r="BH1072" s="23">
        <f>[1]BD_2!CF1083</f>
        <v>0</v>
      </c>
      <c r="BI1072" s="23">
        <f>+COUNTIF(Tabla3[[#This Row],[VALOR REDUCIDO]:[TOTAL TIEMPO PRORROGADO EN DÍAS
]],"&lt;&gt;0")</f>
        <v>0</v>
      </c>
      <c r="BJ1072" s="23" t="str">
        <f>+[1]BD_2!CG1083</f>
        <v>2 NO</v>
      </c>
      <c r="BK1072" s="26" t="str">
        <f>[1]BD_2!CL1083</f>
        <v>2 NO</v>
      </c>
      <c r="BL1072" s="23" t="s">
        <v>98</v>
      </c>
      <c r="BM1072">
        <f t="shared" si="84"/>
        <v>152</v>
      </c>
      <c r="BN1072" s="36">
        <f t="shared" si="85"/>
        <v>45399</v>
      </c>
      <c r="BO1072" s="36">
        <f t="shared" si="86"/>
        <v>45551</v>
      </c>
      <c r="BP1072" s="37" t="e">
        <f>IF(((#REF!-$BN1072)/($BO1072-$BN1072))&gt;=100%,100%,((#REF!-$BN1072)/($BO1072-$BN1072)))</f>
        <v>#REF!</v>
      </c>
      <c r="BQ1072" s="29">
        <f t="shared" ref="BQ1072:BQ1131" si="87">$V1072+$BG1072-$BF1072</f>
        <v>72500000</v>
      </c>
      <c r="BR1072" s="23" t="e">
        <f>+IF(BK1072="1 SI","FINALIZADO",IF($BO1072&lt;=#REF!,"FINALIZADO","EJECUCIÓN"))</f>
        <v>#REF!</v>
      </c>
      <c r="BS1072" s="23">
        <v>72500000</v>
      </c>
      <c r="BT1072" s="23">
        <f>+Tabla3[[#This Row],[VALOR TOTAL DE CONTRATO (ANTES DE LIQUIDACIÓN - LIBERACIÓN DE SALDOS)]]-Tabla3[[#This Row],[RECURSO TOTALES DESEMBOLSADOS]]</f>
        <v>0</v>
      </c>
      <c r="BU1072" s="66"/>
      <c r="BW1072" s="23" t="s">
        <v>98</v>
      </c>
      <c r="BX1072" s="23" t="str">
        <f t="shared" si="83"/>
        <v>abril</v>
      </c>
      <c r="BY1072" s="23" t="s">
        <v>113</v>
      </c>
      <c r="BZ1072" s="23" t="s">
        <v>113</v>
      </c>
      <c r="CA1072" s="23" t="s">
        <v>113</v>
      </c>
      <c r="CB1072" t="s">
        <v>117</v>
      </c>
      <c r="CC1072" t="s">
        <v>118</v>
      </c>
    </row>
    <row r="1073" spans="1:81" x14ac:dyDescent="0.25">
      <c r="A1073" s="23">
        <v>2024</v>
      </c>
      <c r="B1073" s="25">
        <v>1027</v>
      </c>
      <c r="C1073" s="23" t="s">
        <v>87</v>
      </c>
      <c r="D1073" t="s">
        <v>88</v>
      </c>
      <c r="E1073" t="s">
        <v>89</v>
      </c>
      <c r="F1073" t="s">
        <v>90</v>
      </c>
      <c r="G1073" t="s">
        <v>91</v>
      </c>
      <c r="H1073" s="23" t="s">
        <v>92</v>
      </c>
      <c r="I1073" s="23" t="s">
        <v>119</v>
      </c>
      <c r="J1073" t="s">
        <v>7357</v>
      </c>
      <c r="K1073" s="23" t="s">
        <v>95</v>
      </c>
      <c r="L1073" s="20" t="s">
        <v>3978</v>
      </c>
      <c r="M1073" s="28" t="s">
        <v>7358</v>
      </c>
      <c r="N1073" s="23"/>
      <c r="O1073" s="23" t="s">
        <v>98</v>
      </c>
      <c r="P1073" s="20" t="s">
        <v>538</v>
      </c>
      <c r="Q1073" s="20" t="s">
        <v>538</v>
      </c>
      <c r="R1073" t="s">
        <v>7359</v>
      </c>
      <c r="S1073" t="s">
        <v>7360</v>
      </c>
      <c r="T1073" t="s">
        <v>7361</v>
      </c>
      <c r="U1073" s="29">
        <v>85000000</v>
      </c>
      <c r="V1073" s="29">
        <v>85000000</v>
      </c>
      <c r="W1073" s="60">
        <v>10000000</v>
      </c>
      <c r="X1073" s="60">
        <v>0</v>
      </c>
      <c r="Y1073" s="23" t="s">
        <v>104</v>
      </c>
      <c r="Z1073" t="s">
        <v>98</v>
      </c>
      <c r="AA1073" t="s">
        <v>105</v>
      </c>
      <c r="AB1073" s="30">
        <f>+Tabla3[[#This Row],[VALOR DEL CONTRATO
(EN NUMEROS)]]-Tabla3[[#This Row],[VALOR RECURSOS (MADS/FONAM)]]</f>
        <v>0</v>
      </c>
      <c r="AC1073" s="30"/>
      <c r="AD1073" s="30"/>
      <c r="AE1073" s="24">
        <v>5224</v>
      </c>
      <c r="AF1073" s="61">
        <v>45295</v>
      </c>
      <c r="AG1073">
        <v>212412</v>
      </c>
      <c r="AH1073" s="53">
        <v>45394</v>
      </c>
      <c r="AI1073" s="24" t="s">
        <v>106</v>
      </c>
      <c r="AJ1073" t="s">
        <v>1465</v>
      </c>
      <c r="AK1073" s="33"/>
      <c r="AL1073" t="s">
        <v>98</v>
      </c>
      <c r="AM1073" s="53">
        <v>45392</v>
      </c>
      <c r="AN1073" s="23" t="s">
        <v>108</v>
      </c>
      <c r="AO1073" s="23" t="s">
        <v>108</v>
      </c>
      <c r="AP1073" t="s">
        <v>109</v>
      </c>
      <c r="AQ1073" t="s">
        <v>2798</v>
      </c>
      <c r="AR1073" t="s">
        <v>2799</v>
      </c>
      <c r="AS1073" t="s">
        <v>1592</v>
      </c>
      <c r="AT1073" s="23">
        <v>80111600</v>
      </c>
      <c r="AU1073" t="s">
        <v>7362</v>
      </c>
      <c r="AV1073" s="23" t="s">
        <v>113</v>
      </c>
      <c r="AW1073" s="20" t="s">
        <v>114</v>
      </c>
      <c r="AX1073" s="53">
        <v>45393</v>
      </c>
      <c r="AY1073" s="23" t="s">
        <v>115</v>
      </c>
      <c r="AZ1073" s="53">
        <v>45393</v>
      </c>
      <c r="BA1073" s="26">
        <v>45394</v>
      </c>
      <c r="BB1073" s="62">
        <v>45652</v>
      </c>
      <c r="BC1073" s="35">
        <f>+Tabla3[[#This Row],[FECHA TERMINACION
(INICIAL)]]-Tabla3[[#This Row],[FECHA INICIO]]</f>
        <v>258</v>
      </c>
      <c r="BD1073" s="65">
        <f>+Tabla3[[#This Row],[PLAZO DE EJECUCIÓN EN DÍAS (INICIAL)]]/30</f>
        <v>8.6</v>
      </c>
      <c r="BE1073" t="s">
        <v>7363</v>
      </c>
      <c r="BF1073" s="29">
        <f>+[1]BD_2!E1084</f>
        <v>0</v>
      </c>
      <c r="BG1073" s="29">
        <f>[1]BD_2!BA1084</f>
        <v>0</v>
      </c>
      <c r="BH1073" s="23">
        <f>[1]BD_2!CF1084</f>
        <v>0</v>
      </c>
      <c r="BI1073" s="23">
        <f>+COUNTIF(Tabla3[[#This Row],[VALOR REDUCIDO]:[TOTAL TIEMPO PRORROGADO EN DÍAS
]],"&lt;&gt;0")</f>
        <v>0</v>
      </c>
      <c r="BJ1073" s="23" t="str">
        <f>+[1]BD_2!CG1084</f>
        <v>2 NO</v>
      </c>
      <c r="BK1073" s="26" t="str">
        <f>[1]BD_2!CL1084</f>
        <v>2 NO</v>
      </c>
      <c r="BL1073" s="23" t="s">
        <v>98</v>
      </c>
      <c r="BM1073">
        <f t="shared" si="84"/>
        <v>258</v>
      </c>
      <c r="BN1073" s="36">
        <f t="shared" si="85"/>
        <v>45394</v>
      </c>
      <c r="BO1073" s="36">
        <f t="shared" si="86"/>
        <v>45652</v>
      </c>
      <c r="BP1073" s="37" t="e">
        <f>IF(((#REF!-$BN1073)/($BO1073-$BN1073))&gt;=100%,100%,((#REF!-$BN1073)/($BO1073-$BN1073)))</f>
        <v>#REF!</v>
      </c>
      <c r="BQ1073" s="29">
        <f t="shared" si="87"/>
        <v>85000000</v>
      </c>
      <c r="BR1073" s="23" t="e">
        <f>+IF(BK1073="1 SI","FINALIZADO",IF($BO1073&lt;=#REF!,"FINALIZADO","EJECUCIÓN"))</f>
        <v>#REF!</v>
      </c>
      <c r="BS1073" s="23">
        <v>85000000</v>
      </c>
      <c r="BT1073" s="23">
        <f>+Tabla3[[#This Row],[VALOR TOTAL DE CONTRATO (ANTES DE LIQUIDACIÓN - LIBERACIÓN DE SALDOS)]]-Tabla3[[#This Row],[RECURSO TOTALES DESEMBOLSADOS]]</f>
        <v>0</v>
      </c>
      <c r="BU1073" s="66"/>
      <c r="BW1073" s="23" t="s">
        <v>98</v>
      </c>
      <c r="BX1073" s="23" t="str">
        <f t="shared" si="83"/>
        <v>abril</v>
      </c>
      <c r="BY1073" s="23" t="s">
        <v>113</v>
      </c>
      <c r="BZ1073" s="23" t="s">
        <v>113</v>
      </c>
      <c r="CA1073" s="23" t="s">
        <v>113</v>
      </c>
      <c r="CB1073" t="s">
        <v>117</v>
      </c>
      <c r="CC1073" t="s">
        <v>118</v>
      </c>
    </row>
    <row r="1074" spans="1:81" x14ac:dyDescent="0.25">
      <c r="A1074" s="23">
        <v>2024</v>
      </c>
      <c r="B1074" s="25">
        <v>1028</v>
      </c>
      <c r="C1074" s="23" t="s">
        <v>87</v>
      </c>
      <c r="D1074" t="s">
        <v>88</v>
      </c>
      <c r="E1074" t="s">
        <v>89</v>
      </c>
      <c r="F1074" t="s">
        <v>90</v>
      </c>
      <c r="G1074" t="s">
        <v>91</v>
      </c>
      <c r="H1074" s="23" t="s">
        <v>92</v>
      </c>
      <c r="I1074" s="23" t="s">
        <v>119</v>
      </c>
      <c r="J1074" t="s">
        <v>7364</v>
      </c>
      <c r="K1074" s="23" t="s">
        <v>95</v>
      </c>
      <c r="L1074" s="20" t="s">
        <v>4055</v>
      </c>
      <c r="M1074" s="28" t="s">
        <v>7365</v>
      </c>
      <c r="N1074" s="23"/>
      <c r="O1074" s="23" t="s">
        <v>98</v>
      </c>
      <c r="P1074" s="20" t="s">
        <v>335</v>
      </c>
      <c r="Q1074" s="20" t="s">
        <v>335</v>
      </c>
      <c r="R1074" t="s">
        <v>7366</v>
      </c>
      <c r="S1074" t="s">
        <v>7367</v>
      </c>
      <c r="T1074" t="s">
        <v>7368</v>
      </c>
      <c r="U1074" s="29">
        <v>85666667</v>
      </c>
      <c r="V1074" s="29">
        <v>85666667</v>
      </c>
      <c r="W1074" s="60">
        <v>10000000</v>
      </c>
      <c r="X1074" s="60">
        <v>0</v>
      </c>
      <c r="Y1074" s="23" t="s">
        <v>104</v>
      </c>
      <c r="Z1074" t="s">
        <v>98</v>
      </c>
      <c r="AA1074" t="s">
        <v>105</v>
      </c>
      <c r="AB1074" s="30">
        <f>+Tabla3[[#This Row],[VALOR DEL CONTRATO
(EN NUMEROS)]]-Tabla3[[#This Row],[VALOR RECURSOS (MADS/FONAM)]]</f>
        <v>0</v>
      </c>
      <c r="AC1074" s="30"/>
      <c r="AD1074" s="30"/>
      <c r="AE1074" s="24">
        <v>4224</v>
      </c>
      <c r="AF1074" s="61">
        <v>45294</v>
      </c>
      <c r="AG1074">
        <v>209124</v>
      </c>
      <c r="AH1074" s="53">
        <v>45393</v>
      </c>
      <c r="AI1074" s="24" t="s">
        <v>106</v>
      </c>
      <c r="AJ1074" t="s">
        <v>339</v>
      </c>
      <c r="AK1074" s="33"/>
      <c r="AL1074" t="s">
        <v>98</v>
      </c>
      <c r="AM1074" s="53">
        <v>45391</v>
      </c>
      <c r="AN1074" s="23" t="s">
        <v>108</v>
      </c>
      <c r="AO1074" s="23" t="s">
        <v>108</v>
      </c>
      <c r="AP1074" t="s">
        <v>109</v>
      </c>
      <c r="AQ1074" t="s">
        <v>340</v>
      </c>
      <c r="AR1074" t="s">
        <v>341</v>
      </c>
      <c r="AS1074" t="s">
        <v>342</v>
      </c>
      <c r="AT1074" s="23">
        <v>80111600</v>
      </c>
      <c r="AU1074" t="s">
        <v>7369</v>
      </c>
      <c r="AV1074" s="23" t="s">
        <v>113</v>
      </c>
      <c r="AW1074" s="20" t="s">
        <v>114</v>
      </c>
      <c r="AX1074" s="53">
        <v>45392</v>
      </c>
      <c r="AY1074" s="23" t="s">
        <v>144</v>
      </c>
      <c r="AZ1074" s="53">
        <v>45392</v>
      </c>
      <c r="BA1074" s="26">
        <v>45393</v>
      </c>
      <c r="BB1074" s="62">
        <v>45653</v>
      </c>
      <c r="BC1074" s="35">
        <f>+Tabla3[[#This Row],[FECHA TERMINACION
(INICIAL)]]-Tabla3[[#This Row],[FECHA INICIO]]</f>
        <v>260</v>
      </c>
      <c r="BD1074" s="65">
        <f>+Tabla3[[#This Row],[PLAZO DE EJECUCIÓN EN DÍAS (INICIAL)]]/30</f>
        <v>8.6666666666666661</v>
      </c>
      <c r="BE1074" t="s">
        <v>7370</v>
      </c>
      <c r="BF1074" s="29">
        <f>+[1]BD_2!E1085</f>
        <v>0</v>
      </c>
      <c r="BG1074" s="29">
        <f>[1]BD_2!BA1085</f>
        <v>0</v>
      </c>
      <c r="BH1074" s="23">
        <f>[1]BD_2!CF1085</f>
        <v>0</v>
      </c>
      <c r="BI1074" s="23">
        <f>+COUNTIF(Tabla3[[#This Row],[VALOR REDUCIDO]:[TOTAL TIEMPO PRORROGADO EN DÍAS
]],"&lt;&gt;0")</f>
        <v>0</v>
      </c>
      <c r="BJ1074" s="23" t="str">
        <f>+[1]BD_2!CG1085</f>
        <v>2 NO</v>
      </c>
      <c r="BK1074" s="26" t="str">
        <f>[1]BD_2!CL1085</f>
        <v>2 NO</v>
      </c>
      <c r="BL1074" s="23" t="s">
        <v>98</v>
      </c>
      <c r="BM1074">
        <f t="shared" si="84"/>
        <v>260</v>
      </c>
      <c r="BN1074" s="36">
        <f t="shared" si="85"/>
        <v>45393</v>
      </c>
      <c r="BO1074" s="36">
        <f t="shared" si="86"/>
        <v>45653</v>
      </c>
      <c r="BP1074" s="37" t="e">
        <f>IF(((#REF!-$BN1074)/($BO1074-$BN1074))&gt;=100%,100%,((#REF!-$BN1074)/($BO1074-$BN1074)))</f>
        <v>#REF!</v>
      </c>
      <c r="BQ1074" s="29">
        <f t="shared" si="87"/>
        <v>85666667</v>
      </c>
      <c r="BR1074" s="23" t="e">
        <f>+IF(BK1074="1 SI","FINALIZADO",IF($BO1074&lt;=#REF!,"FINALIZADO","EJECUCIÓN"))</f>
        <v>#REF!</v>
      </c>
      <c r="BS1074" s="23">
        <v>85666667</v>
      </c>
      <c r="BT1074" s="23">
        <f>+Tabla3[[#This Row],[VALOR TOTAL DE CONTRATO (ANTES DE LIQUIDACIÓN - LIBERACIÓN DE SALDOS)]]-Tabla3[[#This Row],[RECURSO TOTALES DESEMBOLSADOS]]</f>
        <v>0</v>
      </c>
      <c r="BU1074" s="66"/>
      <c r="BW1074" s="23" t="s">
        <v>98</v>
      </c>
      <c r="BX1074" s="23" t="str">
        <f t="shared" si="83"/>
        <v>abril</v>
      </c>
      <c r="BY1074" s="23" t="s">
        <v>113</v>
      </c>
      <c r="BZ1074" s="23" t="s">
        <v>113</v>
      </c>
      <c r="CA1074" s="23" t="s">
        <v>113</v>
      </c>
      <c r="CB1074" t="s">
        <v>117</v>
      </c>
      <c r="CC1074" t="s">
        <v>118</v>
      </c>
    </row>
    <row r="1075" spans="1:81" x14ac:dyDescent="0.25">
      <c r="A1075" s="23">
        <v>2024</v>
      </c>
      <c r="B1075" s="25">
        <v>1029</v>
      </c>
      <c r="C1075" s="23" t="s">
        <v>87</v>
      </c>
      <c r="D1075" t="s">
        <v>88</v>
      </c>
      <c r="E1075" t="s">
        <v>89</v>
      </c>
      <c r="F1075" t="s">
        <v>90</v>
      </c>
      <c r="G1075" t="s">
        <v>91</v>
      </c>
      <c r="H1075" s="23" t="s">
        <v>92</v>
      </c>
      <c r="I1075" s="23" t="s">
        <v>119</v>
      </c>
      <c r="J1075" t="s">
        <v>7371</v>
      </c>
      <c r="K1075" s="23" t="s">
        <v>95</v>
      </c>
      <c r="L1075" s="20" t="s">
        <v>358</v>
      </c>
      <c r="M1075" s="28" t="s">
        <v>7372</v>
      </c>
      <c r="N1075" s="23"/>
      <c r="O1075" s="23" t="s">
        <v>98</v>
      </c>
      <c r="P1075" s="20" t="s">
        <v>2185</v>
      </c>
      <c r="Q1075" s="20" t="s">
        <v>2185</v>
      </c>
      <c r="R1075" t="s">
        <v>7373</v>
      </c>
      <c r="S1075" t="s">
        <v>7374</v>
      </c>
      <c r="T1075" t="s">
        <v>7375</v>
      </c>
      <c r="U1075" s="29">
        <v>54718750</v>
      </c>
      <c r="V1075" s="29">
        <v>54718750</v>
      </c>
      <c r="W1075" s="60">
        <v>6437500</v>
      </c>
      <c r="X1075" s="60">
        <v>0</v>
      </c>
      <c r="Y1075" s="23" t="s">
        <v>104</v>
      </c>
      <c r="Z1075" t="s">
        <v>98</v>
      </c>
      <c r="AA1075" t="s">
        <v>105</v>
      </c>
      <c r="AB1075" s="30">
        <f>+Tabla3[[#This Row],[VALOR DEL CONTRATO
(EN NUMEROS)]]-Tabla3[[#This Row],[VALOR RECURSOS (MADS/FONAM)]]</f>
        <v>0</v>
      </c>
      <c r="AC1075" s="30"/>
      <c r="AD1075" s="30"/>
      <c r="AE1075" s="24">
        <v>7424</v>
      </c>
      <c r="AF1075" s="61">
        <v>45295</v>
      </c>
      <c r="AG1075">
        <v>220324</v>
      </c>
      <c r="AH1075" s="53">
        <v>45398</v>
      </c>
      <c r="AI1075" s="24" t="s">
        <v>106</v>
      </c>
      <c r="AJ1075" t="s">
        <v>2653</v>
      </c>
      <c r="AK1075" s="33"/>
      <c r="AL1075" t="s">
        <v>98</v>
      </c>
      <c r="AM1075" s="53">
        <v>45394</v>
      </c>
      <c r="AN1075" s="23" t="s">
        <v>108</v>
      </c>
      <c r="AO1075" s="23" t="s">
        <v>108</v>
      </c>
      <c r="AP1075" t="s">
        <v>109</v>
      </c>
      <c r="AQ1075" t="s">
        <v>2214</v>
      </c>
      <c r="AR1075" t="s">
        <v>2191</v>
      </c>
      <c r="AS1075" t="s">
        <v>2192</v>
      </c>
      <c r="AT1075" s="23">
        <v>80111600</v>
      </c>
      <c r="AU1075" t="s">
        <v>7356</v>
      </c>
      <c r="AV1075" s="23" t="s">
        <v>113</v>
      </c>
      <c r="AW1075" s="20" t="s">
        <v>114</v>
      </c>
      <c r="AX1075" s="53">
        <v>45397</v>
      </c>
      <c r="AY1075" s="23" t="s">
        <v>115</v>
      </c>
      <c r="AZ1075" s="53">
        <v>45397</v>
      </c>
      <c r="BA1075" s="26">
        <v>45398</v>
      </c>
      <c r="BB1075" s="62">
        <v>45656</v>
      </c>
      <c r="BC1075" s="35">
        <f>+Tabla3[[#This Row],[FECHA TERMINACION
(INICIAL)]]-Tabla3[[#This Row],[FECHA INICIO]]</f>
        <v>258</v>
      </c>
      <c r="BD1075" s="65">
        <f>+Tabla3[[#This Row],[PLAZO DE EJECUCIÓN EN DÍAS (INICIAL)]]/30</f>
        <v>8.6</v>
      </c>
      <c r="BE1075" t="s">
        <v>7146</v>
      </c>
      <c r="BF1075" s="29">
        <f>+[1]BD_2!E1086</f>
        <v>0</v>
      </c>
      <c r="BG1075" s="29">
        <f>[1]BD_2!BA1086</f>
        <v>0</v>
      </c>
      <c r="BH1075" s="23">
        <f>[1]BD_2!CF1086</f>
        <v>0</v>
      </c>
      <c r="BI1075" s="23">
        <f>+COUNTIF(Tabla3[[#This Row],[VALOR REDUCIDO]:[TOTAL TIEMPO PRORROGADO EN DÍAS
]],"&lt;&gt;0")</f>
        <v>0</v>
      </c>
      <c r="BJ1075" s="23" t="str">
        <f>+[1]BD_2!CG1086</f>
        <v>2 NO</v>
      </c>
      <c r="BK1075" s="26" t="str">
        <f>[1]BD_2!CL1086</f>
        <v>2 NO</v>
      </c>
      <c r="BL1075" s="23" t="s">
        <v>98</v>
      </c>
      <c r="BM1075">
        <f t="shared" si="84"/>
        <v>258</v>
      </c>
      <c r="BN1075" s="36">
        <f t="shared" si="85"/>
        <v>45398</v>
      </c>
      <c r="BO1075" s="36">
        <f t="shared" si="86"/>
        <v>45656</v>
      </c>
      <c r="BP1075" s="37" t="e">
        <f>IF(((#REF!-$BN1075)/($BO1075-$BN1075))&gt;=100%,100%,((#REF!-$BN1075)/($BO1075-$BN1075)))</f>
        <v>#REF!</v>
      </c>
      <c r="BQ1075" s="29">
        <f t="shared" si="87"/>
        <v>54718750</v>
      </c>
      <c r="BR1075" s="23" t="e">
        <f>+IF(BK1075="1 SI","FINALIZADO",IF($BO1075&lt;=#REF!,"FINALIZADO","EJECUCIÓN"))</f>
        <v>#REF!</v>
      </c>
      <c r="BS1075" s="23">
        <v>54718750</v>
      </c>
      <c r="BT1075" s="23">
        <f>+Tabla3[[#This Row],[VALOR TOTAL DE CONTRATO (ANTES DE LIQUIDACIÓN - LIBERACIÓN DE SALDOS)]]-Tabla3[[#This Row],[RECURSO TOTALES DESEMBOLSADOS]]</f>
        <v>0</v>
      </c>
      <c r="BU1075" s="66"/>
      <c r="BW1075" s="23" t="s">
        <v>98</v>
      </c>
      <c r="BX1075" s="23" t="str">
        <f t="shared" si="83"/>
        <v>abril</v>
      </c>
      <c r="BY1075" s="23" t="s">
        <v>113</v>
      </c>
      <c r="BZ1075" s="23" t="s">
        <v>113</v>
      </c>
      <c r="CA1075" s="23" t="s">
        <v>113</v>
      </c>
      <c r="CB1075" t="s">
        <v>117</v>
      </c>
      <c r="CC1075" t="s">
        <v>118</v>
      </c>
    </row>
    <row r="1076" spans="1:81" x14ac:dyDescent="0.25">
      <c r="A1076" s="23">
        <v>2024</v>
      </c>
      <c r="B1076" s="25">
        <v>1030</v>
      </c>
      <c r="C1076" s="23" t="s">
        <v>87</v>
      </c>
      <c r="D1076" t="s">
        <v>88</v>
      </c>
      <c r="E1076" t="s">
        <v>89</v>
      </c>
      <c r="F1076" t="s">
        <v>90</v>
      </c>
      <c r="G1076" t="s">
        <v>91</v>
      </c>
      <c r="H1076" s="23" t="s">
        <v>92</v>
      </c>
      <c r="I1076" s="23" t="s">
        <v>119</v>
      </c>
      <c r="J1076" t="s">
        <v>7376</v>
      </c>
      <c r="K1076" s="23" t="s">
        <v>95</v>
      </c>
      <c r="L1076" s="20" t="s">
        <v>1550</v>
      </c>
      <c r="M1076" s="28" t="s">
        <v>7377</v>
      </c>
      <c r="N1076" s="23"/>
      <c r="O1076" s="23" t="s">
        <v>98</v>
      </c>
      <c r="P1076" s="20" t="s">
        <v>693</v>
      </c>
      <c r="Q1076" s="20" t="s">
        <v>693</v>
      </c>
      <c r="R1076" t="s">
        <v>7378</v>
      </c>
      <c r="S1076" t="s">
        <v>7379</v>
      </c>
      <c r="T1076" t="s">
        <v>7380</v>
      </c>
      <c r="U1076" s="29">
        <v>62500000</v>
      </c>
      <c r="V1076" s="29">
        <v>62500000</v>
      </c>
      <c r="W1076" s="60">
        <v>7500000</v>
      </c>
      <c r="X1076" s="60">
        <v>0</v>
      </c>
      <c r="Y1076" s="23" t="s">
        <v>104</v>
      </c>
      <c r="Z1076" t="s">
        <v>98</v>
      </c>
      <c r="AA1076" t="s">
        <v>105</v>
      </c>
      <c r="AB1076" s="30">
        <f>+Tabla3[[#This Row],[VALOR DEL CONTRATO
(EN NUMEROS)]]-Tabla3[[#This Row],[VALOR RECURSOS (MADS/FONAM)]]</f>
        <v>0</v>
      </c>
      <c r="AC1076" s="30"/>
      <c r="AD1076" s="30"/>
      <c r="AE1076" s="24">
        <v>2524</v>
      </c>
      <c r="AF1076" s="61">
        <v>45294</v>
      </c>
      <c r="AG1076">
        <v>231124</v>
      </c>
      <c r="AH1076" s="53">
        <v>45401</v>
      </c>
      <c r="AI1076" s="24" t="s">
        <v>106</v>
      </c>
      <c r="AJ1076" t="s">
        <v>2030</v>
      </c>
      <c r="AK1076" s="33"/>
      <c r="AL1076" t="s">
        <v>98</v>
      </c>
      <c r="AM1076" s="53">
        <v>45397</v>
      </c>
      <c r="AN1076" s="23" t="s">
        <v>108</v>
      </c>
      <c r="AO1076" s="23" t="s">
        <v>108</v>
      </c>
      <c r="AP1076" t="s">
        <v>109</v>
      </c>
      <c r="AQ1076" t="s">
        <v>1528</v>
      </c>
      <c r="AR1076" t="s">
        <v>1529</v>
      </c>
      <c r="AS1076" t="s">
        <v>700</v>
      </c>
      <c r="AT1076" s="23">
        <v>80111600</v>
      </c>
      <c r="AU1076" t="s">
        <v>7381</v>
      </c>
      <c r="AV1076" s="23" t="s">
        <v>113</v>
      </c>
      <c r="AW1076" s="20" t="s">
        <v>114</v>
      </c>
      <c r="AX1076" s="53">
        <v>45398</v>
      </c>
      <c r="AY1076" s="23" t="s">
        <v>115</v>
      </c>
      <c r="AZ1076" s="53">
        <v>45398</v>
      </c>
      <c r="BA1076" s="26">
        <v>45404</v>
      </c>
      <c r="BB1076" s="62">
        <v>45656</v>
      </c>
      <c r="BC1076" s="35">
        <f>+Tabla3[[#This Row],[FECHA TERMINACION
(INICIAL)]]-Tabla3[[#This Row],[FECHA INICIO]]</f>
        <v>252</v>
      </c>
      <c r="BD1076" s="65">
        <f>+Tabla3[[#This Row],[PLAZO DE EJECUCIÓN EN DÍAS (INICIAL)]]/30</f>
        <v>8.4</v>
      </c>
      <c r="BE1076" t="s">
        <v>7382</v>
      </c>
      <c r="BF1076" s="29">
        <f>+[1]BD_2!E1087</f>
        <v>250000</v>
      </c>
      <c r="BG1076" s="29">
        <f>[1]BD_2!BA1087</f>
        <v>0</v>
      </c>
      <c r="BH1076" s="23">
        <f>[1]BD_2!CF1087</f>
        <v>0</v>
      </c>
      <c r="BI1076" s="23">
        <f>+COUNTIF(Tabla3[[#This Row],[VALOR REDUCIDO]:[TOTAL TIEMPO PRORROGADO EN DÍAS
]],"&lt;&gt;0")</f>
        <v>1</v>
      </c>
      <c r="BJ1076" s="23" t="str">
        <f>+[1]BD_2!CG1087</f>
        <v>2 NO</v>
      </c>
      <c r="BK1076" s="26" t="str">
        <f>[1]BD_2!CL1087</f>
        <v>2 NO</v>
      </c>
      <c r="BL1076" s="23" t="s">
        <v>98</v>
      </c>
      <c r="BM1076">
        <f t="shared" si="84"/>
        <v>252</v>
      </c>
      <c r="BN1076" s="36">
        <f t="shared" si="85"/>
        <v>45404</v>
      </c>
      <c r="BO1076" s="36">
        <f t="shared" si="86"/>
        <v>45656</v>
      </c>
      <c r="BP1076" s="37" t="e">
        <f>IF(((#REF!-$BN1076)/($BO1076-$BN1076))&gt;=100%,100%,((#REF!-$BN1076)/($BO1076-$BN1076)))</f>
        <v>#REF!</v>
      </c>
      <c r="BQ1076" s="29">
        <f t="shared" si="87"/>
        <v>62250000</v>
      </c>
      <c r="BR1076" s="23" t="e">
        <f>+IF(BK1076="1 SI","FINALIZADO",IF($BO1076&lt;=#REF!,"FINALIZADO","EJECUCIÓN"))</f>
        <v>#REF!</v>
      </c>
      <c r="BS1076" s="23">
        <v>62250000</v>
      </c>
      <c r="BT1076" s="23">
        <f>+Tabla3[[#This Row],[VALOR TOTAL DE CONTRATO (ANTES DE LIQUIDACIÓN - LIBERACIÓN DE SALDOS)]]-Tabla3[[#This Row],[RECURSO TOTALES DESEMBOLSADOS]]</f>
        <v>0</v>
      </c>
      <c r="BU1076" s="66"/>
      <c r="BW1076" s="23" t="s">
        <v>98</v>
      </c>
      <c r="BX1076" s="23" t="str">
        <f t="shared" si="83"/>
        <v>abril</v>
      </c>
      <c r="BY1076" s="23" t="s">
        <v>113</v>
      </c>
      <c r="BZ1076" s="23" t="s">
        <v>113</v>
      </c>
      <c r="CA1076" s="23" t="s">
        <v>113</v>
      </c>
      <c r="CB1076" t="s">
        <v>117</v>
      </c>
      <c r="CC1076" t="s">
        <v>118</v>
      </c>
    </row>
    <row r="1077" spans="1:81" x14ac:dyDescent="0.25">
      <c r="A1077" s="23">
        <v>2024</v>
      </c>
      <c r="B1077" s="25">
        <v>1031</v>
      </c>
      <c r="C1077" s="23" t="s">
        <v>87</v>
      </c>
      <c r="D1077" t="s">
        <v>88</v>
      </c>
      <c r="E1077" t="s">
        <v>89</v>
      </c>
      <c r="F1077" t="s">
        <v>90</v>
      </c>
      <c r="G1077" t="s">
        <v>91</v>
      </c>
      <c r="H1077" s="23" t="s">
        <v>92</v>
      </c>
      <c r="I1077" s="23" t="s">
        <v>119</v>
      </c>
      <c r="J1077" t="s">
        <v>7383</v>
      </c>
      <c r="K1077" s="23" t="s">
        <v>95</v>
      </c>
      <c r="L1077" s="20" t="s">
        <v>121</v>
      </c>
      <c r="M1077" s="28" t="s">
        <v>7384</v>
      </c>
      <c r="N1077" s="23"/>
      <c r="O1077" s="23" t="s">
        <v>98</v>
      </c>
      <c r="P1077" s="20" t="s">
        <v>1931</v>
      </c>
      <c r="Q1077" s="20" t="s">
        <v>1931</v>
      </c>
      <c r="R1077" t="s">
        <v>7385</v>
      </c>
      <c r="S1077" t="s">
        <v>7386</v>
      </c>
      <c r="T1077" t="s">
        <v>7387</v>
      </c>
      <c r="U1077" s="29">
        <v>72250000</v>
      </c>
      <c r="V1077" s="29">
        <v>72250000</v>
      </c>
      <c r="W1077" s="60">
        <v>8500000</v>
      </c>
      <c r="X1077" s="60">
        <v>0</v>
      </c>
      <c r="Y1077" s="23" t="s">
        <v>104</v>
      </c>
      <c r="Z1077" t="s">
        <v>98</v>
      </c>
      <c r="AA1077" t="s">
        <v>105</v>
      </c>
      <c r="AB1077" s="30">
        <f>+Tabla3[[#This Row],[VALOR DEL CONTRATO
(EN NUMEROS)]]-Tabla3[[#This Row],[VALOR RECURSOS (MADS/FONAM)]]</f>
        <v>0</v>
      </c>
      <c r="AC1077" s="30"/>
      <c r="AD1077" s="30"/>
      <c r="AE1077" s="24">
        <v>9824</v>
      </c>
      <c r="AF1077" s="61">
        <v>45306</v>
      </c>
      <c r="AG1077">
        <v>216324</v>
      </c>
      <c r="AH1077" s="53">
        <v>45397</v>
      </c>
      <c r="AI1077" s="24" t="s">
        <v>106</v>
      </c>
      <c r="AJ1077" t="s">
        <v>2527</v>
      </c>
      <c r="AK1077" s="33"/>
      <c r="AL1077" t="s">
        <v>98</v>
      </c>
      <c r="AM1077" s="53">
        <v>45393</v>
      </c>
      <c r="AN1077" s="23" t="s">
        <v>108</v>
      </c>
      <c r="AO1077" s="23" t="s">
        <v>108</v>
      </c>
      <c r="AP1077" t="s">
        <v>109</v>
      </c>
      <c r="AQ1077" t="s">
        <v>1580</v>
      </c>
      <c r="AR1077" t="s">
        <v>1581</v>
      </c>
      <c r="AS1077" t="s">
        <v>1581</v>
      </c>
      <c r="AT1077" s="23">
        <v>80111600</v>
      </c>
      <c r="AU1077" t="s">
        <v>7388</v>
      </c>
      <c r="AV1077" s="23" t="s">
        <v>113</v>
      </c>
      <c r="AW1077" s="20" t="s">
        <v>114</v>
      </c>
      <c r="AX1077" s="53">
        <v>45394</v>
      </c>
      <c r="AY1077" s="23" t="s">
        <v>115</v>
      </c>
      <c r="AZ1077" s="53">
        <v>45394</v>
      </c>
      <c r="BA1077" s="53">
        <v>45397</v>
      </c>
      <c r="BB1077" s="62">
        <v>45655</v>
      </c>
      <c r="BC1077" s="35">
        <f>+Tabla3[[#This Row],[FECHA TERMINACION
(INICIAL)]]-Tabla3[[#This Row],[FECHA INICIO]]</f>
        <v>258</v>
      </c>
      <c r="BD1077" s="65">
        <f>+Tabla3[[#This Row],[PLAZO DE EJECUCIÓN EN DÍAS (INICIAL)]]/30</f>
        <v>8.6</v>
      </c>
      <c r="BE1077" t="s">
        <v>7265</v>
      </c>
      <c r="BF1077" s="29">
        <f>+[1]BD_2!E1088</f>
        <v>0</v>
      </c>
      <c r="BG1077" s="29">
        <f>[1]BD_2!BA1088</f>
        <v>0</v>
      </c>
      <c r="BH1077" s="23">
        <f>[1]BD_2!CF1088</f>
        <v>0</v>
      </c>
      <c r="BI1077" s="23">
        <f>+COUNTIF(Tabla3[[#This Row],[VALOR REDUCIDO]:[TOTAL TIEMPO PRORROGADO EN DÍAS
]],"&lt;&gt;0")</f>
        <v>0</v>
      </c>
      <c r="BJ1077" s="23" t="str">
        <f>+[1]BD_2!CG1088</f>
        <v>2 NO</v>
      </c>
      <c r="BK1077" s="26" t="str">
        <f>[1]BD_2!CL1088</f>
        <v>2 NO</v>
      </c>
      <c r="BL1077" s="23" t="s">
        <v>98</v>
      </c>
      <c r="BM1077">
        <f t="shared" si="84"/>
        <v>258</v>
      </c>
      <c r="BN1077" s="36">
        <f t="shared" si="85"/>
        <v>45397</v>
      </c>
      <c r="BO1077" s="36">
        <f t="shared" si="86"/>
        <v>45655</v>
      </c>
      <c r="BP1077" s="37" t="e">
        <f>IF(((#REF!-$BN1077)/($BO1077-$BN1077))&gt;=100%,100%,((#REF!-$BN1077)/($BO1077-$BN1077)))</f>
        <v>#REF!</v>
      </c>
      <c r="BQ1077" s="29">
        <f t="shared" si="87"/>
        <v>72250000</v>
      </c>
      <c r="BR1077" s="23" t="e">
        <f>+IF(BK1077="1 SI","FINALIZADO",IF($BO1077&lt;=#REF!,"FINALIZADO","EJECUCIÓN"))</f>
        <v>#REF!</v>
      </c>
      <c r="BS1077" s="23">
        <v>72250000</v>
      </c>
      <c r="BT1077" s="23">
        <f>+Tabla3[[#This Row],[VALOR TOTAL DE CONTRATO (ANTES DE LIQUIDACIÓN - LIBERACIÓN DE SALDOS)]]-Tabla3[[#This Row],[RECURSO TOTALES DESEMBOLSADOS]]</f>
        <v>0</v>
      </c>
      <c r="BU1077" s="66"/>
      <c r="BW1077" s="23" t="s">
        <v>98</v>
      </c>
      <c r="BX1077" s="23" t="str">
        <f t="shared" si="83"/>
        <v>abril</v>
      </c>
      <c r="BY1077" s="23" t="s">
        <v>113</v>
      </c>
      <c r="BZ1077" s="23" t="s">
        <v>113</v>
      </c>
      <c r="CA1077" s="23" t="s">
        <v>113</v>
      </c>
      <c r="CB1077" t="s">
        <v>117</v>
      </c>
      <c r="CC1077" t="s">
        <v>118</v>
      </c>
    </row>
    <row r="1078" spans="1:81" x14ac:dyDescent="0.25">
      <c r="A1078" s="23">
        <v>2024</v>
      </c>
      <c r="B1078" s="25">
        <v>1032</v>
      </c>
      <c r="C1078" s="23" t="s">
        <v>87</v>
      </c>
      <c r="D1078" t="s">
        <v>88</v>
      </c>
      <c r="E1078" t="s">
        <v>89</v>
      </c>
      <c r="F1078" t="s">
        <v>90</v>
      </c>
      <c r="G1078" t="s">
        <v>91</v>
      </c>
      <c r="H1078" s="23" t="s">
        <v>92</v>
      </c>
      <c r="I1078" s="23" t="s">
        <v>119</v>
      </c>
      <c r="J1078" t="s">
        <v>7389</v>
      </c>
      <c r="K1078" s="23" t="s">
        <v>95</v>
      </c>
      <c r="L1078" s="20" t="s">
        <v>3030</v>
      </c>
      <c r="M1078" s="28" t="s">
        <v>7390</v>
      </c>
      <c r="N1078" s="23"/>
      <c r="O1078" s="23" t="s">
        <v>98</v>
      </c>
      <c r="P1078" s="20" t="s">
        <v>1931</v>
      </c>
      <c r="Q1078" s="20" t="s">
        <v>1931</v>
      </c>
      <c r="R1078" t="s">
        <v>6897</v>
      </c>
      <c r="S1078" t="s">
        <v>6898</v>
      </c>
      <c r="T1078" t="s">
        <v>7391</v>
      </c>
      <c r="U1078" s="29">
        <v>47483333</v>
      </c>
      <c r="V1078" s="29">
        <v>47483333</v>
      </c>
      <c r="W1078" s="60">
        <v>5500000</v>
      </c>
      <c r="X1078" s="60">
        <v>0</v>
      </c>
      <c r="Y1078" s="23" t="s">
        <v>104</v>
      </c>
      <c r="Z1078" t="s">
        <v>98</v>
      </c>
      <c r="AA1078" t="s">
        <v>105</v>
      </c>
      <c r="AB1078" s="30">
        <f>+Tabla3[[#This Row],[VALOR DEL CONTRATO
(EN NUMEROS)]]-Tabla3[[#This Row],[VALOR RECURSOS (MADS/FONAM)]]</f>
        <v>0</v>
      </c>
      <c r="AC1078" s="30"/>
      <c r="AD1078" s="30"/>
      <c r="AE1078" s="24">
        <v>9824</v>
      </c>
      <c r="AF1078" s="61">
        <v>45306</v>
      </c>
      <c r="AG1078">
        <v>216724</v>
      </c>
      <c r="AH1078" s="53">
        <v>45397</v>
      </c>
      <c r="AI1078" s="24" t="s">
        <v>106</v>
      </c>
      <c r="AJ1078" t="s">
        <v>2527</v>
      </c>
      <c r="AK1078" s="33"/>
      <c r="AL1078" t="s">
        <v>98</v>
      </c>
      <c r="AM1078" s="53">
        <v>45394</v>
      </c>
      <c r="AN1078" s="23" t="s">
        <v>3357</v>
      </c>
      <c r="AO1078" s="23" t="s">
        <v>7392</v>
      </c>
      <c r="AP1078" t="s">
        <v>109</v>
      </c>
      <c r="AQ1078" t="s">
        <v>1580</v>
      </c>
      <c r="AR1078" t="s">
        <v>1581</v>
      </c>
      <c r="AS1078" t="s">
        <v>1581</v>
      </c>
      <c r="AT1078" s="23">
        <v>80111600</v>
      </c>
      <c r="AU1078" t="s">
        <v>7356</v>
      </c>
      <c r="AV1078" s="23" t="s">
        <v>113</v>
      </c>
      <c r="AW1078" s="20" t="s">
        <v>114</v>
      </c>
      <c r="AX1078" s="53">
        <v>45397</v>
      </c>
      <c r="AY1078" s="23" t="s">
        <v>115</v>
      </c>
      <c r="AZ1078" s="53">
        <v>45397</v>
      </c>
      <c r="BA1078" s="53">
        <v>45397</v>
      </c>
      <c r="BB1078" s="62">
        <v>45656</v>
      </c>
      <c r="BC1078" s="35">
        <f>+Tabla3[[#This Row],[FECHA TERMINACION
(INICIAL)]]-Tabla3[[#This Row],[FECHA INICIO]]</f>
        <v>259</v>
      </c>
      <c r="BD1078" s="65">
        <f>+Tabla3[[#This Row],[PLAZO DE EJECUCIÓN EN DÍAS (INICIAL)]]/30</f>
        <v>8.6333333333333329</v>
      </c>
      <c r="BE1078" t="s">
        <v>7393</v>
      </c>
      <c r="BF1078" s="29">
        <f>+[1]BD_2!E1089</f>
        <v>550000</v>
      </c>
      <c r="BG1078" s="29">
        <f>[1]BD_2!BA1089</f>
        <v>0</v>
      </c>
      <c r="BH1078" s="23">
        <f>[1]BD_2!CF1089</f>
        <v>0</v>
      </c>
      <c r="BI1078" s="23">
        <f>+COUNTIF(Tabla3[[#This Row],[VALOR REDUCIDO]:[TOTAL TIEMPO PRORROGADO EN DÍAS
]],"&lt;&gt;0")</f>
        <v>1</v>
      </c>
      <c r="BJ1078" s="23" t="str">
        <f>+[1]BD_2!CG1089</f>
        <v>2 NO</v>
      </c>
      <c r="BK1078" s="26" t="str">
        <f>[1]BD_2!CL1089</f>
        <v>2 NO</v>
      </c>
      <c r="BL1078" s="23" t="s">
        <v>98</v>
      </c>
      <c r="BM1078">
        <f t="shared" si="84"/>
        <v>259</v>
      </c>
      <c r="BN1078" s="36">
        <f t="shared" si="85"/>
        <v>45397</v>
      </c>
      <c r="BO1078" s="36">
        <f t="shared" si="86"/>
        <v>45656</v>
      </c>
      <c r="BP1078" s="37" t="e">
        <f>IF(((#REF!-$BN1078)/($BO1078-$BN1078))&gt;=100%,100%,((#REF!-$BN1078)/($BO1078-$BN1078)))</f>
        <v>#REF!</v>
      </c>
      <c r="BQ1078" s="29">
        <f t="shared" si="87"/>
        <v>46933333</v>
      </c>
      <c r="BR1078" s="23" t="e">
        <f>+IF(BK1078="1 SI","FINALIZADO",IF($BO1078&lt;=#REF!,"FINALIZADO","EJECUCIÓN"))</f>
        <v>#REF!</v>
      </c>
      <c r="BS1078" s="23">
        <v>46933333</v>
      </c>
      <c r="BT1078" s="23">
        <f>+Tabla3[[#This Row],[VALOR TOTAL DE CONTRATO (ANTES DE LIQUIDACIÓN - LIBERACIÓN DE SALDOS)]]-Tabla3[[#This Row],[RECURSO TOTALES DESEMBOLSADOS]]</f>
        <v>0</v>
      </c>
      <c r="BU1078" s="66"/>
      <c r="BW1078" s="23" t="s">
        <v>98</v>
      </c>
      <c r="BX1078" s="23" t="str">
        <f t="shared" si="83"/>
        <v>abril</v>
      </c>
      <c r="BY1078" s="23" t="s">
        <v>113</v>
      </c>
      <c r="BZ1078" s="23" t="s">
        <v>113</v>
      </c>
      <c r="CA1078" s="23" t="s">
        <v>113</v>
      </c>
      <c r="CB1078" t="s">
        <v>117</v>
      </c>
      <c r="CC1078" t="s">
        <v>118</v>
      </c>
    </row>
    <row r="1079" spans="1:81" x14ac:dyDescent="0.25">
      <c r="A1079" s="23">
        <v>2024</v>
      </c>
      <c r="B1079" s="25">
        <v>1033</v>
      </c>
      <c r="C1079" s="23" t="s">
        <v>87</v>
      </c>
      <c r="D1079" t="s">
        <v>88</v>
      </c>
      <c r="E1079" t="s">
        <v>89</v>
      </c>
      <c r="F1079" t="s">
        <v>90</v>
      </c>
      <c r="G1079" t="s">
        <v>91</v>
      </c>
      <c r="H1079" s="23" t="s">
        <v>92</v>
      </c>
      <c r="I1079" s="23" t="s">
        <v>119</v>
      </c>
      <c r="J1079" t="s">
        <v>7394</v>
      </c>
      <c r="K1079" s="23" t="s">
        <v>95</v>
      </c>
      <c r="L1079" s="20" t="s">
        <v>7395</v>
      </c>
      <c r="M1079" s="28" t="s">
        <v>7396</v>
      </c>
      <c r="N1079" s="23"/>
      <c r="O1079" s="23" t="s">
        <v>98</v>
      </c>
      <c r="P1079" s="20" t="s">
        <v>538</v>
      </c>
      <c r="Q1079" s="20" t="s">
        <v>538</v>
      </c>
      <c r="R1079" t="s">
        <v>7397</v>
      </c>
      <c r="S1079" t="s">
        <v>7398</v>
      </c>
      <c r="T1079" t="s">
        <v>7399</v>
      </c>
      <c r="U1079" s="29">
        <v>68000000</v>
      </c>
      <c r="V1079" s="29">
        <v>68000000</v>
      </c>
      <c r="W1079" s="60">
        <v>8000000</v>
      </c>
      <c r="X1079" s="60">
        <v>0</v>
      </c>
      <c r="Y1079" s="23" t="s">
        <v>104</v>
      </c>
      <c r="Z1079" t="s">
        <v>98</v>
      </c>
      <c r="AA1079" t="s">
        <v>105</v>
      </c>
      <c r="AB1079" s="30">
        <f>+Tabla3[[#This Row],[VALOR DEL CONTRATO
(EN NUMEROS)]]-Tabla3[[#This Row],[VALOR RECURSOS (MADS/FONAM)]]</f>
        <v>0</v>
      </c>
      <c r="AC1079" s="30"/>
      <c r="AD1079" s="30"/>
      <c r="AE1079" s="24">
        <v>5224</v>
      </c>
      <c r="AF1079" s="61">
        <v>45295</v>
      </c>
      <c r="AG1079">
        <v>224524</v>
      </c>
      <c r="AH1079" s="53">
        <v>45399</v>
      </c>
      <c r="AI1079" s="24" t="s">
        <v>106</v>
      </c>
      <c r="AJ1079" t="s">
        <v>543</v>
      </c>
      <c r="AK1079" s="33"/>
      <c r="AL1079" t="s">
        <v>98</v>
      </c>
      <c r="AM1079" s="53">
        <v>45397</v>
      </c>
      <c r="AN1079" s="23" t="s">
        <v>108</v>
      </c>
      <c r="AO1079" s="23" t="s">
        <v>108</v>
      </c>
      <c r="AP1079" t="s">
        <v>109</v>
      </c>
      <c r="AQ1079" t="s">
        <v>3966</v>
      </c>
      <c r="AR1079" t="s">
        <v>3967</v>
      </c>
      <c r="AS1079" t="s">
        <v>3957</v>
      </c>
      <c r="AT1079" s="23">
        <v>80111600</v>
      </c>
      <c r="AU1079" t="s">
        <v>7400</v>
      </c>
      <c r="AV1079" s="23" t="s">
        <v>113</v>
      </c>
      <c r="AW1079" s="20" t="s">
        <v>114</v>
      </c>
      <c r="AX1079" s="53">
        <v>45398</v>
      </c>
      <c r="AY1079" s="23" t="s">
        <v>115</v>
      </c>
      <c r="AZ1079" s="53">
        <v>45398</v>
      </c>
      <c r="BA1079" s="26">
        <v>45399</v>
      </c>
      <c r="BB1079" s="62">
        <v>45656</v>
      </c>
      <c r="BC1079" s="35">
        <f>+Tabla3[[#This Row],[FECHA TERMINACION
(INICIAL)]]-Tabla3[[#This Row],[FECHA INICIO]]</f>
        <v>257</v>
      </c>
      <c r="BD1079" s="65">
        <f>+Tabla3[[#This Row],[PLAZO DE EJECUCIÓN EN DÍAS (INICIAL)]]/30</f>
        <v>8.5666666666666664</v>
      </c>
      <c r="BE1079" t="s">
        <v>7401</v>
      </c>
      <c r="BF1079" s="29">
        <f>+[1]BD_2!E1090</f>
        <v>266667</v>
      </c>
      <c r="BG1079" s="29">
        <f>[1]BD_2!BA1090</f>
        <v>0</v>
      </c>
      <c r="BH1079" s="23">
        <f>[1]BD_2!CF1090</f>
        <v>0</v>
      </c>
      <c r="BI1079" s="23">
        <f>+COUNTIF(Tabla3[[#This Row],[VALOR REDUCIDO]:[TOTAL TIEMPO PRORROGADO EN DÍAS
]],"&lt;&gt;0")</f>
        <v>1</v>
      </c>
      <c r="BJ1079" s="23" t="str">
        <f>+[1]BD_2!CG1090</f>
        <v>2 NO</v>
      </c>
      <c r="BK1079" s="26" t="str">
        <f>[1]BD_2!CL1090</f>
        <v>2 NO</v>
      </c>
      <c r="BL1079" s="23" t="s">
        <v>98</v>
      </c>
      <c r="BM1079">
        <f t="shared" si="84"/>
        <v>257</v>
      </c>
      <c r="BN1079" s="36">
        <f t="shared" si="85"/>
        <v>45399</v>
      </c>
      <c r="BO1079" s="36">
        <f t="shared" si="86"/>
        <v>45656</v>
      </c>
      <c r="BP1079" s="37" t="e">
        <f>IF(((#REF!-$BN1079)/($BO1079-$BN1079))&gt;=100%,100%,((#REF!-$BN1079)/($BO1079-$BN1079)))</f>
        <v>#REF!</v>
      </c>
      <c r="BQ1079" s="29">
        <f t="shared" si="87"/>
        <v>67733333</v>
      </c>
      <c r="BR1079" s="23" t="e">
        <f>+IF(BK1079="1 SI","FINALIZADO",IF($BO1079&lt;=#REF!,"FINALIZADO","EJECUCIÓN"))</f>
        <v>#REF!</v>
      </c>
      <c r="BS1079" s="23">
        <v>67733333</v>
      </c>
      <c r="BT1079" s="23">
        <f>+Tabla3[[#This Row],[VALOR TOTAL DE CONTRATO (ANTES DE LIQUIDACIÓN - LIBERACIÓN DE SALDOS)]]-Tabla3[[#This Row],[RECURSO TOTALES DESEMBOLSADOS]]</f>
        <v>0</v>
      </c>
      <c r="BU1079" s="66"/>
      <c r="BW1079" s="23" t="s">
        <v>98</v>
      </c>
      <c r="BX1079" s="23" t="str">
        <f t="shared" si="83"/>
        <v>abril</v>
      </c>
      <c r="BY1079" s="23" t="s">
        <v>113</v>
      </c>
      <c r="BZ1079" s="23" t="s">
        <v>113</v>
      </c>
      <c r="CA1079" s="23" t="s">
        <v>113</v>
      </c>
      <c r="CB1079" t="s">
        <v>117</v>
      </c>
      <c r="CC1079" t="s">
        <v>118</v>
      </c>
    </row>
    <row r="1080" spans="1:81" x14ac:dyDescent="0.25">
      <c r="A1080" s="23">
        <v>2024</v>
      </c>
      <c r="B1080" s="25">
        <v>1034</v>
      </c>
      <c r="C1080" s="23" t="s">
        <v>87</v>
      </c>
      <c r="D1080" t="s">
        <v>88</v>
      </c>
      <c r="E1080" t="s">
        <v>89</v>
      </c>
      <c r="F1080" t="s">
        <v>90</v>
      </c>
      <c r="G1080" t="s">
        <v>91</v>
      </c>
      <c r="H1080" s="23" t="s">
        <v>92</v>
      </c>
      <c r="I1080" s="23" t="s">
        <v>119</v>
      </c>
      <c r="J1080" t="s">
        <v>7402</v>
      </c>
      <c r="K1080" s="23" t="s">
        <v>95</v>
      </c>
      <c r="L1080" s="20" t="s">
        <v>2096</v>
      </c>
      <c r="M1080" s="28" t="s">
        <v>7403</v>
      </c>
      <c r="N1080" s="23"/>
      <c r="O1080" s="23" t="s">
        <v>98</v>
      </c>
      <c r="P1080" s="20" t="s">
        <v>693</v>
      </c>
      <c r="Q1080" s="20" t="s">
        <v>693</v>
      </c>
      <c r="R1080" t="s">
        <v>7404</v>
      </c>
      <c r="S1080" t="s">
        <v>7405</v>
      </c>
      <c r="T1080" t="s">
        <v>7406</v>
      </c>
      <c r="U1080" s="29">
        <v>47753333</v>
      </c>
      <c r="V1080" s="29">
        <v>47753333</v>
      </c>
      <c r="W1080" s="60">
        <v>5800000</v>
      </c>
      <c r="X1080" s="60">
        <v>0</v>
      </c>
      <c r="Y1080" s="23" t="s">
        <v>104</v>
      </c>
      <c r="Z1080" t="s">
        <v>98</v>
      </c>
      <c r="AA1080" t="s">
        <v>105</v>
      </c>
      <c r="AB1080" s="30">
        <f>+Tabla3[[#This Row],[VALOR DEL CONTRATO
(EN NUMEROS)]]-Tabla3[[#This Row],[VALOR RECURSOS (MADS/FONAM)]]</f>
        <v>0</v>
      </c>
      <c r="AC1080" s="30"/>
      <c r="AD1080" s="30"/>
      <c r="AE1080" s="24">
        <v>2624</v>
      </c>
      <c r="AF1080" s="61">
        <v>45294</v>
      </c>
      <c r="AG1080">
        <v>241824</v>
      </c>
      <c r="AH1080" s="53">
        <v>45406</v>
      </c>
      <c r="AI1080" s="24" t="s">
        <v>106</v>
      </c>
      <c r="AJ1080" t="s">
        <v>2030</v>
      </c>
      <c r="AK1080" s="33"/>
      <c r="AL1080" t="s">
        <v>98</v>
      </c>
      <c r="AM1080" s="53">
        <v>45405</v>
      </c>
      <c r="AN1080" s="23" t="s">
        <v>108</v>
      </c>
      <c r="AO1080" s="23" t="s">
        <v>108</v>
      </c>
      <c r="AP1080" t="s">
        <v>109</v>
      </c>
      <c r="AQ1080" t="s">
        <v>6702</v>
      </c>
      <c r="AR1080" t="s">
        <v>6703</v>
      </c>
      <c r="AS1080" t="s">
        <v>700</v>
      </c>
      <c r="AT1080" s="23">
        <v>80111600</v>
      </c>
      <c r="AU1080" t="s">
        <v>7407</v>
      </c>
      <c r="AV1080" s="23" t="s">
        <v>113</v>
      </c>
      <c r="AW1080" s="20" t="s">
        <v>114</v>
      </c>
      <c r="AX1080" s="53">
        <v>45405</v>
      </c>
      <c r="AY1080" s="23" t="s">
        <v>115</v>
      </c>
      <c r="AZ1080" s="53">
        <v>45405</v>
      </c>
      <c r="BA1080" s="26">
        <v>45406</v>
      </c>
      <c r="BB1080" s="62">
        <v>45656</v>
      </c>
      <c r="BC1080" s="35">
        <f>+Tabla3[[#This Row],[FECHA TERMINACION
(INICIAL)]]-Tabla3[[#This Row],[FECHA INICIO]]</f>
        <v>250</v>
      </c>
      <c r="BD1080" s="65">
        <f>+Tabla3[[#This Row],[PLAZO DE EJECUCIÓN EN DÍAS (INICIAL)]]/30</f>
        <v>8.3333333333333339</v>
      </c>
      <c r="BE1080" t="s">
        <v>7408</v>
      </c>
      <c r="BF1080" s="29">
        <f>+[1]BD_2!E1091</f>
        <v>0</v>
      </c>
      <c r="BG1080" s="29">
        <f>[1]BD_2!BA1091</f>
        <v>0</v>
      </c>
      <c r="BH1080" s="23">
        <f>[1]BD_2!CF1091</f>
        <v>0</v>
      </c>
      <c r="BI1080" s="23">
        <f>+COUNTIF(Tabla3[[#This Row],[VALOR REDUCIDO]:[TOTAL TIEMPO PRORROGADO EN DÍAS
]],"&lt;&gt;0")</f>
        <v>0</v>
      </c>
      <c r="BJ1080" s="23" t="str">
        <f>+[1]BD_2!CG1091</f>
        <v>2 NO</v>
      </c>
      <c r="BK1080" s="26" t="str">
        <f>[1]BD_2!CL1091</f>
        <v>2 NO</v>
      </c>
      <c r="BL1080" s="23" t="s">
        <v>98</v>
      </c>
      <c r="BM1080">
        <f t="shared" si="84"/>
        <v>250</v>
      </c>
      <c r="BN1080" s="36">
        <f t="shared" si="85"/>
        <v>45406</v>
      </c>
      <c r="BO1080" s="36">
        <f t="shared" si="86"/>
        <v>45656</v>
      </c>
      <c r="BP1080" s="37" t="e">
        <f>IF(((#REF!-$BN1080)/($BO1080-$BN1080))&gt;=100%,100%,((#REF!-$BN1080)/($BO1080-$BN1080)))</f>
        <v>#REF!</v>
      </c>
      <c r="BQ1080" s="29">
        <f t="shared" si="87"/>
        <v>47753333</v>
      </c>
      <c r="BR1080" s="23" t="e">
        <f>+IF(BK1080="1 SI","FINALIZADO",IF($BO1080&lt;=#REF!,"FINALIZADO","EJECUCIÓN"))</f>
        <v>#REF!</v>
      </c>
      <c r="BS1080" s="23">
        <v>47753333</v>
      </c>
      <c r="BT1080" s="23">
        <f>+Tabla3[[#This Row],[VALOR TOTAL DE CONTRATO (ANTES DE LIQUIDACIÓN - LIBERACIÓN DE SALDOS)]]-Tabla3[[#This Row],[RECURSO TOTALES DESEMBOLSADOS]]</f>
        <v>0</v>
      </c>
      <c r="BU1080" s="66"/>
      <c r="BW1080" s="23" t="s">
        <v>98</v>
      </c>
      <c r="BX1080" s="23" t="str">
        <f t="shared" si="83"/>
        <v>abril</v>
      </c>
      <c r="BY1080" s="23" t="s">
        <v>113</v>
      </c>
      <c r="BZ1080" s="23" t="s">
        <v>113</v>
      </c>
      <c r="CA1080" s="23" t="s">
        <v>113</v>
      </c>
      <c r="CB1080" t="s">
        <v>117</v>
      </c>
      <c r="CC1080" t="s">
        <v>118</v>
      </c>
    </row>
    <row r="1081" spans="1:81" x14ac:dyDescent="0.25">
      <c r="A1081" s="23">
        <v>2024</v>
      </c>
      <c r="B1081" s="25">
        <v>1036</v>
      </c>
      <c r="C1081" s="23" t="s">
        <v>87</v>
      </c>
      <c r="D1081" t="s">
        <v>88</v>
      </c>
      <c r="E1081" t="s">
        <v>89</v>
      </c>
      <c r="F1081" t="s">
        <v>90</v>
      </c>
      <c r="G1081" t="s">
        <v>91</v>
      </c>
      <c r="H1081" s="23" t="s">
        <v>92</v>
      </c>
      <c r="I1081" s="23" t="s">
        <v>119</v>
      </c>
      <c r="J1081" t="s">
        <v>4142</v>
      </c>
      <c r="K1081" s="23" t="s">
        <v>95</v>
      </c>
      <c r="L1081" s="20" t="s">
        <v>1550</v>
      </c>
      <c r="M1081" s="28" t="s">
        <v>7409</v>
      </c>
      <c r="N1081" s="23"/>
      <c r="O1081" s="23" t="s">
        <v>98</v>
      </c>
      <c r="P1081" s="20" t="s">
        <v>2185</v>
      </c>
      <c r="Q1081" s="20" t="s">
        <v>2185</v>
      </c>
      <c r="R1081" t="s">
        <v>7410</v>
      </c>
      <c r="S1081" t="s">
        <v>7411</v>
      </c>
      <c r="T1081" t="s">
        <v>7412</v>
      </c>
      <c r="U1081" s="29">
        <v>117600000</v>
      </c>
      <c r="V1081" s="29">
        <v>117600000</v>
      </c>
      <c r="W1081" s="60">
        <v>14000000</v>
      </c>
      <c r="X1081" s="60">
        <v>0</v>
      </c>
      <c r="Y1081" s="23" t="s">
        <v>104</v>
      </c>
      <c r="Z1081" t="s">
        <v>98</v>
      </c>
      <c r="AA1081" t="s">
        <v>105</v>
      </c>
      <c r="AB1081" s="30">
        <f>+Tabla3[[#This Row],[VALOR DEL CONTRATO
(EN NUMEROS)]]-Tabla3[[#This Row],[VALOR RECURSOS (MADS/FONAM)]]</f>
        <v>0</v>
      </c>
      <c r="AC1081" s="30"/>
      <c r="AD1081" s="30"/>
      <c r="AE1081" s="24">
        <v>7424</v>
      </c>
      <c r="AF1081" s="61">
        <v>45295</v>
      </c>
      <c r="AG1081">
        <v>243824</v>
      </c>
      <c r="AH1081" s="53">
        <v>45407</v>
      </c>
      <c r="AI1081" s="24" t="s">
        <v>106</v>
      </c>
      <c r="AJ1081" t="s">
        <v>2653</v>
      </c>
      <c r="AK1081" s="33"/>
      <c r="AL1081" t="s">
        <v>98</v>
      </c>
      <c r="AM1081" s="53">
        <v>45401</v>
      </c>
      <c r="AN1081" s="23" t="s">
        <v>108</v>
      </c>
      <c r="AO1081" s="23" t="s">
        <v>108</v>
      </c>
      <c r="AP1081" t="s">
        <v>109</v>
      </c>
      <c r="AQ1081" t="s">
        <v>2190</v>
      </c>
      <c r="AR1081" t="s">
        <v>2191</v>
      </c>
      <c r="AS1081" t="s">
        <v>2192</v>
      </c>
      <c r="AT1081" s="23">
        <v>80111600</v>
      </c>
      <c r="AU1081" t="s">
        <v>7413</v>
      </c>
      <c r="AV1081" s="23" t="s">
        <v>113</v>
      </c>
      <c r="AW1081" s="20" t="s">
        <v>114</v>
      </c>
      <c r="AX1081" s="53">
        <v>45404</v>
      </c>
      <c r="AY1081" s="23" t="s">
        <v>115</v>
      </c>
      <c r="AZ1081" s="53">
        <v>45404</v>
      </c>
      <c r="BA1081" s="26">
        <v>45407</v>
      </c>
      <c r="BB1081" s="62">
        <v>45656</v>
      </c>
      <c r="BC1081" s="35">
        <f>+Tabla3[[#This Row],[FECHA TERMINACION
(INICIAL)]]-Tabla3[[#This Row],[FECHA INICIO]]</f>
        <v>249</v>
      </c>
      <c r="BD1081" s="65">
        <f>+Tabla3[[#This Row],[PLAZO DE EJECUCIÓN EN DÍAS (INICIAL)]]/30</f>
        <v>8.3000000000000007</v>
      </c>
      <c r="BE1081" t="s">
        <v>7414</v>
      </c>
      <c r="BF1081" s="29">
        <f>+[1]BD_2!E1093</f>
        <v>2800000</v>
      </c>
      <c r="BG1081" s="29">
        <f>[1]BD_2!BA1093</f>
        <v>0</v>
      </c>
      <c r="BH1081" s="23">
        <f>[1]BD_2!CF1093</f>
        <v>0</v>
      </c>
      <c r="BI1081" s="23">
        <f>+COUNTIF(Tabla3[[#This Row],[VALOR REDUCIDO]:[TOTAL TIEMPO PRORROGADO EN DÍAS
]],"&lt;&gt;0")</f>
        <v>1</v>
      </c>
      <c r="BJ1081" s="23" t="str">
        <f>+[1]BD_2!CG1093</f>
        <v>2 NO</v>
      </c>
      <c r="BK1081" s="26" t="str">
        <f>[1]BD_2!CL1093</f>
        <v>2 NO</v>
      </c>
      <c r="BL1081" s="23" t="s">
        <v>98</v>
      </c>
      <c r="BM1081">
        <f t="shared" si="84"/>
        <v>249</v>
      </c>
      <c r="BN1081" s="36">
        <f t="shared" si="85"/>
        <v>45407</v>
      </c>
      <c r="BO1081" s="36">
        <f t="shared" si="86"/>
        <v>45656</v>
      </c>
      <c r="BP1081" s="37" t="e">
        <f>IF(((#REF!-$BN1081)/($BO1081-$BN1081))&gt;=100%,100%,((#REF!-$BN1081)/($BO1081-$BN1081)))</f>
        <v>#REF!</v>
      </c>
      <c r="BQ1081" s="29">
        <f t="shared" si="87"/>
        <v>114800000</v>
      </c>
      <c r="BR1081" s="23" t="e">
        <f>+IF(BK1081="1 SI","FINALIZADO",IF($BO1081&lt;=#REF!,"FINALIZADO","EJECUCIÓN"))</f>
        <v>#REF!</v>
      </c>
      <c r="BS1081" s="23">
        <v>114800000</v>
      </c>
      <c r="BT1081" s="23">
        <f>+Tabla3[[#This Row],[VALOR TOTAL DE CONTRATO (ANTES DE LIQUIDACIÓN - LIBERACIÓN DE SALDOS)]]-Tabla3[[#This Row],[RECURSO TOTALES DESEMBOLSADOS]]</f>
        <v>0</v>
      </c>
      <c r="BU1081" s="66"/>
      <c r="BW1081" s="23" t="s">
        <v>98</v>
      </c>
      <c r="BX1081" s="23" t="str">
        <f t="shared" si="83"/>
        <v>abril</v>
      </c>
      <c r="BY1081" s="23" t="s">
        <v>113</v>
      </c>
      <c r="BZ1081" s="23" t="s">
        <v>113</v>
      </c>
      <c r="CA1081" s="23" t="s">
        <v>113</v>
      </c>
      <c r="CB1081" t="s">
        <v>117</v>
      </c>
      <c r="CC1081" t="s">
        <v>118</v>
      </c>
    </row>
    <row r="1082" spans="1:81" x14ac:dyDescent="0.25">
      <c r="A1082" s="23">
        <v>2024</v>
      </c>
      <c r="B1082" s="25">
        <v>1037</v>
      </c>
      <c r="C1082" s="23" t="s">
        <v>87</v>
      </c>
      <c r="D1082" t="s">
        <v>88</v>
      </c>
      <c r="E1082" t="s">
        <v>89</v>
      </c>
      <c r="F1082" t="s">
        <v>90</v>
      </c>
      <c r="G1082" t="s">
        <v>91</v>
      </c>
      <c r="H1082" s="23" t="s">
        <v>92</v>
      </c>
      <c r="I1082" s="23" t="s">
        <v>119</v>
      </c>
      <c r="J1082" t="s">
        <v>7415</v>
      </c>
      <c r="K1082" s="23" t="s">
        <v>95</v>
      </c>
      <c r="L1082" s="20" t="s">
        <v>121</v>
      </c>
      <c r="M1082" s="28" t="s">
        <v>7416</v>
      </c>
      <c r="N1082" s="23"/>
      <c r="O1082" s="23" t="s">
        <v>98</v>
      </c>
      <c r="P1082" s="20" t="s">
        <v>269</v>
      </c>
      <c r="Q1082" s="20" t="s">
        <v>269</v>
      </c>
      <c r="R1082" t="s">
        <v>7417</v>
      </c>
      <c r="S1082" t="s">
        <v>7418</v>
      </c>
      <c r="T1082" t="s">
        <v>7419</v>
      </c>
      <c r="U1082" s="29">
        <v>104106667</v>
      </c>
      <c r="V1082" s="29">
        <v>104106667</v>
      </c>
      <c r="W1082" s="60">
        <v>12200000</v>
      </c>
      <c r="X1082" s="60">
        <v>0</v>
      </c>
      <c r="Y1082" s="23" t="s">
        <v>104</v>
      </c>
      <c r="Z1082" t="s">
        <v>98</v>
      </c>
      <c r="AA1082" t="s">
        <v>105</v>
      </c>
      <c r="AB1082" s="30">
        <f>+Tabla3[[#This Row],[VALOR DEL CONTRATO
(EN NUMEROS)]]-Tabla3[[#This Row],[VALOR RECURSOS (MADS/FONAM)]]</f>
        <v>0</v>
      </c>
      <c r="AC1082" s="30"/>
      <c r="AD1082" s="30"/>
      <c r="AE1082" s="24">
        <v>5524</v>
      </c>
      <c r="AF1082" s="61">
        <v>45295</v>
      </c>
      <c r="AG1082">
        <v>220624</v>
      </c>
      <c r="AH1082" s="53">
        <v>45398</v>
      </c>
      <c r="AI1082" s="24" t="s">
        <v>106</v>
      </c>
      <c r="AJ1082" t="s">
        <v>940</v>
      </c>
      <c r="AK1082" s="33"/>
      <c r="AL1082" t="s">
        <v>98</v>
      </c>
      <c r="AM1082" s="53">
        <v>45397</v>
      </c>
      <c r="AN1082" s="23" t="s">
        <v>108</v>
      </c>
      <c r="AO1082" s="23" t="s">
        <v>108</v>
      </c>
      <c r="AP1082" t="s">
        <v>109</v>
      </c>
      <c r="AQ1082" t="s">
        <v>274</v>
      </c>
      <c r="AR1082" t="s">
        <v>275</v>
      </c>
      <c r="AS1082" t="s">
        <v>269</v>
      </c>
      <c r="AT1082" s="23">
        <v>80111600</v>
      </c>
      <c r="AU1082" t="s">
        <v>7420</v>
      </c>
      <c r="AV1082" s="23" t="s">
        <v>113</v>
      </c>
      <c r="AW1082" s="20" t="s">
        <v>114</v>
      </c>
      <c r="AX1082" s="53">
        <v>45397</v>
      </c>
      <c r="AY1082" s="23" t="s">
        <v>115</v>
      </c>
      <c r="AZ1082" s="53">
        <v>45397</v>
      </c>
      <c r="BA1082" s="26">
        <v>45398</v>
      </c>
      <c r="BB1082" s="62">
        <v>45656</v>
      </c>
      <c r="BC1082" s="35">
        <f>+Tabla3[[#This Row],[FECHA TERMINACION
(INICIAL)]]-Tabla3[[#This Row],[FECHA INICIO]]</f>
        <v>258</v>
      </c>
      <c r="BD1082" s="65">
        <f>+Tabla3[[#This Row],[PLAZO DE EJECUCIÓN EN DÍAS (INICIAL)]]/30</f>
        <v>8.6</v>
      </c>
      <c r="BE1082" t="s">
        <v>7421</v>
      </c>
      <c r="BF1082" s="29">
        <f>+[1]BD_2!E1094</f>
        <v>0</v>
      </c>
      <c r="BG1082" s="29">
        <f>[1]BD_2!BA1094</f>
        <v>0</v>
      </c>
      <c r="BH1082" s="23">
        <f>[1]BD_2!CF1094</f>
        <v>0</v>
      </c>
      <c r="BI1082" s="23">
        <f>+COUNTIF(Tabla3[[#This Row],[VALOR REDUCIDO]:[TOTAL TIEMPO PRORROGADO EN DÍAS
]],"&lt;&gt;0")</f>
        <v>0</v>
      </c>
      <c r="BJ1082" s="23" t="str">
        <f>+[1]BD_2!CG1094</f>
        <v>2 NO</v>
      </c>
      <c r="BK1082" s="26" t="str">
        <f>[1]BD_2!CL1094</f>
        <v>1 SI</v>
      </c>
      <c r="BL1082" s="23" t="s">
        <v>98</v>
      </c>
      <c r="BM1082">
        <f t="shared" si="84"/>
        <v>258</v>
      </c>
      <c r="BN1082" s="36">
        <f t="shared" si="85"/>
        <v>45398</v>
      </c>
      <c r="BO1082" s="36">
        <f t="shared" si="86"/>
        <v>45656</v>
      </c>
      <c r="BP1082" s="37" t="e">
        <f>IF(((#REF!-$BN1082)/($BO1082-$BN1082))&gt;=100%,100%,((#REF!-$BN1082)/($BO1082-$BN1082)))</f>
        <v>#REF!</v>
      </c>
      <c r="BQ1082" s="29">
        <f t="shared" si="87"/>
        <v>104106667</v>
      </c>
      <c r="BR1082" s="23" t="str">
        <f>+IF(BK1082="1 SI","FINALIZADO",IF($BO1082&lt;=#REF!,"FINALIZADO","EJECUCIÓN"))</f>
        <v>FINALIZADO</v>
      </c>
      <c r="BS1082" s="23">
        <v>42700000</v>
      </c>
      <c r="BT1082" s="23">
        <f>+Tabla3[[#This Row],[VALOR TOTAL DE CONTRATO (ANTES DE LIQUIDACIÓN - LIBERACIÓN DE SALDOS)]]-Tabla3[[#This Row],[RECURSO TOTALES DESEMBOLSADOS]]</f>
        <v>61406667</v>
      </c>
      <c r="BU1082" s="66"/>
      <c r="BW1082" s="23" t="s">
        <v>98</v>
      </c>
      <c r="BX1082" s="23" t="str">
        <f t="shared" si="83"/>
        <v>abril</v>
      </c>
      <c r="BY1082" s="23" t="s">
        <v>113</v>
      </c>
      <c r="BZ1082" s="23" t="s">
        <v>113</v>
      </c>
      <c r="CA1082" s="23" t="s">
        <v>113</v>
      </c>
      <c r="CB1082" t="s">
        <v>117</v>
      </c>
      <c r="CC1082" t="s">
        <v>118</v>
      </c>
    </row>
    <row r="1083" spans="1:81" x14ac:dyDescent="0.25">
      <c r="A1083" s="23">
        <v>2024</v>
      </c>
      <c r="B1083" s="25">
        <v>1038</v>
      </c>
      <c r="C1083" s="23" t="s">
        <v>87</v>
      </c>
      <c r="D1083" t="s">
        <v>88</v>
      </c>
      <c r="E1083" t="s">
        <v>89</v>
      </c>
      <c r="F1083" t="s">
        <v>90</v>
      </c>
      <c r="G1083" t="s">
        <v>91</v>
      </c>
      <c r="H1083" s="23" t="s">
        <v>92</v>
      </c>
      <c r="I1083" s="23" t="s">
        <v>119</v>
      </c>
      <c r="J1083" t="s">
        <v>7422</v>
      </c>
      <c r="K1083" s="23" t="s">
        <v>95</v>
      </c>
      <c r="L1083" s="20" t="s">
        <v>7423</v>
      </c>
      <c r="M1083" s="28" t="s">
        <v>7424</v>
      </c>
      <c r="N1083" s="23"/>
      <c r="O1083" s="23" t="s">
        <v>98</v>
      </c>
      <c r="P1083" s="20" t="s">
        <v>1931</v>
      </c>
      <c r="Q1083" s="20" t="s">
        <v>1931</v>
      </c>
      <c r="R1083" t="s">
        <v>7425</v>
      </c>
      <c r="S1083" t="s">
        <v>7426</v>
      </c>
      <c r="T1083" t="s">
        <v>7427</v>
      </c>
      <c r="U1083" s="29">
        <v>53125000</v>
      </c>
      <c r="V1083" s="29">
        <v>53125000</v>
      </c>
      <c r="W1083" s="60">
        <v>6250000</v>
      </c>
      <c r="X1083" s="60">
        <v>0</v>
      </c>
      <c r="Y1083" s="23" t="s">
        <v>104</v>
      </c>
      <c r="Z1083" t="s">
        <v>98</v>
      </c>
      <c r="AA1083" t="s">
        <v>105</v>
      </c>
      <c r="AB1083" s="30">
        <f>+Tabla3[[#This Row],[VALOR DEL CONTRATO
(EN NUMEROS)]]-Tabla3[[#This Row],[VALOR RECURSOS (MADS/FONAM)]]</f>
        <v>0</v>
      </c>
      <c r="AC1083" s="30"/>
      <c r="AD1083" s="30"/>
      <c r="AE1083" s="24">
        <v>9524</v>
      </c>
      <c r="AF1083" s="61">
        <v>45306</v>
      </c>
      <c r="AG1083">
        <v>221424</v>
      </c>
      <c r="AH1083" s="53">
        <v>45398</v>
      </c>
      <c r="AI1083" s="24" t="s">
        <v>106</v>
      </c>
      <c r="AJ1083" t="s">
        <v>4940</v>
      </c>
      <c r="AK1083" s="33"/>
      <c r="AL1083" t="s">
        <v>98</v>
      </c>
      <c r="AM1083" s="53">
        <v>45397</v>
      </c>
      <c r="AN1083" s="23" t="s">
        <v>108</v>
      </c>
      <c r="AO1083" s="23" t="s">
        <v>108</v>
      </c>
      <c r="AP1083" t="s">
        <v>109</v>
      </c>
      <c r="AQ1083" t="s">
        <v>1580</v>
      </c>
      <c r="AR1083" t="s">
        <v>1581</v>
      </c>
      <c r="AS1083" t="s">
        <v>1581</v>
      </c>
      <c r="AT1083" s="23">
        <v>80111600</v>
      </c>
      <c r="AU1083" t="s">
        <v>7428</v>
      </c>
      <c r="AV1083" s="23" t="s">
        <v>113</v>
      </c>
      <c r="AW1083" s="20" t="s">
        <v>114</v>
      </c>
      <c r="AX1083" s="53">
        <v>45398</v>
      </c>
      <c r="AY1083" s="23" t="s">
        <v>115</v>
      </c>
      <c r="AZ1083" s="53">
        <v>45398</v>
      </c>
      <c r="BA1083" s="26">
        <v>45398</v>
      </c>
      <c r="BB1083" s="62">
        <v>45656</v>
      </c>
      <c r="BC1083" s="35">
        <f>+Tabla3[[#This Row],[FECHA TERMINACION
(INICIAL)]]-Tabla3[[#This Row],[FECHA INICIO]]</f>
        <v>258</v>
      </c>
      <c r="BD1083" s="65">
        <f>+Tabla3[[#This Row],[PLAZO DE EJECUCIÓN EN DÍAS (INICIAL)]]/30</f>
        <v>8.6</v>
      </c>
      <c r="BE1083" t="s">
        <v>7429</v>
      </c>
      <c r="BF1083" s="29">
        <f>+[1]BD_2!E1095</f>
        <v>0</v>
      </c>
      <c r="BG1083" s="29">
        <f>[1]BD_2!BA1095</f>
        <v>0</v>
      </c>
      <c r="BH1083" s="23">
        <f>[1]BD_2!CF1095</f>
        <v>0</v>
      </c>
      <c r="BI1083" s="23">
        <f>+COUNTIF(Tabla3[[#This Row],[VALOR REDUCIDO]:[TOTAL TIEMPO PRORROGADO EN DÍAS
]],"&lt;&gt;0")</f>
        <v>0</v>
      </c>
      <c r="BJ1083" s="23" t="str">
        <f>+[1]BD_2!CG1095</f>
        <v>2 NO</v>
      </c>
      <c r="BK1083" s="26" t="str">
        <f>[1]BD_2!CL1095</f>
        <v>2 NO</v>
      </c>
      <c r="BL1083" s="23" t="s">
        <v>98</v>
      </c>
      <c r="BM1083">
        <f t="shared" si="84"/>
        <v>258</v>
      </c>
      <c r="BN1083" s="36">
        <f t="shared" si="85"/>
        <v>45398</v>
      </c>
      <c r="BO1083" s="36">
        <f t="shared" si="86"/>
        <v>45656</v>
      </c>
      <c r="BP1083" s="37" t="e">
        <f>IF(((#REF!-$BN1083)/($BO1083-$BN1083))&gt;=100%,100%,((#REF!-$BN1083)/($BO1083-$BN1083)))</f>
        <v>#REF!</v>
      </c>
      <c r="BQ1083" s="29">
        <f t="shared" si="87"/>
        <v>53125000</v>
      </c>
      <c r="BR1083" s="23" t="e">
        <f>+IF(BK1083="1 SI","FINALIZADO",IF($BO1083&lt;=#REF!,"FINALIZADO","EJECUCIÓN"))</f>
        <v>#REF!</v>
      </c>
      <c r="BS1083" s="23">
        <v>53125000</v>
      </c>
      <c r="BT1083" s="23">
        <f>+Tabla3[[#This Row],[VALOR TOTAL DE CONTRATO (ANTES DE LIQUIDACIÓN - LIBERACIÓN DE SALDOS)]]-Tabla3[[#This Row],[RECURSO TOTALES DESEMBOLSADOS]]</f>
        <v>0</v>
      </c>
      <c r="BU1083" s="66"/>
      <c r="BW1083" s="23" t="s">
        <v>98</v>
      </c>
      <c r="BX1083" s="23" t="str">
        <f t="shared" si="83"/>
        <v>abril</v>
      </c>
      <c r="BY1083" s="23" t="s">
        <v>113</v>
      </c>
      <c r="BZ1083" s="23" t="s">
        <v>113</v>
      </c>
      <c r="CA1083" s="23" t="s">
        <v>113</v>
      </c>
      <c r="CB1083" t="s">
        <v>117</v>
      </c>
      <c r="CC1083" t="s">
        <v>118</v>
      </c>
    </row>
    <row r="1084" spans="1:81" x14ac:dyDescent="0.25">
      <c r="A1084" s="23">
        <v>2024</v>
      </c>
      <c r="B1084" s="25">
        <v>1039</v>
      </c>
      <c r="C1084" s="23" t="s">
        <v>87</v>
      </c>
      <c r="D1084" t="s">
        <v>88</v>
      </c>
      <c r="E1084" t="s">
        <v>89</v>
      </c>
      <c r="F1084" t="s">
        <v>90</v>
      </c>
      <c r="G1084" t="s">
        <v>91</v>
      </c>
      <c r="H1084" s="23" t="s">
        <v>92</v>
      </c>
      <c r="I1084" s="23" t="s">
        <v>119</v>
      </c>
      <c r="J1084" t="s">
        <v>7430</v>
      </c>
      <c r="K1084" s="23" t="s">
        <v>95</v>
      </c>
      <c r="L1084" s="20" t="s">
        <v>2096</v>
      </c>
      <c r="M1084" s="28" t="s">
        <v>7431</v>
      </c>
      <c r="N1084" s="23"/>
      <c r="O1084" s="23" t="s">
        <v>98</v>
      </c>
      <c r="P1084" s="20" t="s">
        <v>867</v>
      </c>
      <c r="Q1084" s="20" t="s">
        <v>867</v>
      </c>
      <c r="R1084" t="s">
        <v>7432</v>
      </c>
      <c r="S1084" t="s">
        <v>7433</v>
      </c>
      <c r="T1084" t="s">
        <v>7434</v>
      </c>
      <c r="U1084" s="29">
        <v>55250000</v>
      </c>
      <c r="V1084" s="29">
        <v>55250000</v>
      </c>
      <c r="W1084" s="60">
        <v>6500000</v>
      </c>
      <c r="X1084" s="60">
        <v>0</v>
      </c>
      <c r="Y1084" s="23" t="s">
        <v>104</v>
      </c>
      <c r="Z1084" t="s">
        <v>98</v>
      </c>
      <c r="AA1084" t="s">
        <v>105</v>
      </c>
      <c r="AB1084" s="30">
        <f>+Tabla3[[#This Row],[VALOR DEL CONTRATO
(EN NUMEROS)]]-Tabla3[[#This Row],[VALOR RECURSOS (MADS/FONAM)]]</f>
        <v>0</v>
      </c>
      <c r="AC1084" s="30"/>
      <c r="AD1084" s="30"/>
      <c r="AE1084" s="24">
        <v>5624</v>
      </c>
      <c r="AF1084" s="61">
        <v>45295</v>
      </c>
      <c r="AG1084">
        <v>220224</v>
      </c>
      <c r="AH1084" s="53">
        <v>45398</v>
      </c>
      <c r="AI1084" s="24" t="s">
        <v>106</v>
      </c>
      <c r="AJ1084" t="s">
        <v>871</v>
      </c>
      <c r="AK1084" s="33"/>
      <c r="AL1084" t="s">
        <v>98</v>
      </c>
      <c r="AM1084" s="53">
        <v>45397</v>
      </c>
      <c r="AN1084" s="23" t="s">
        <v>108</v>
      </c>
      <c r="AO1084" s="23" t="s">
        <v>108</v>
      </c>
      <c r="AP1084" t="s">
        <v>109</v>
      </c>
      <c r="AQ1084" t="s">
        <v>872</v>
      </c>
      <c r="AR1084" t="s">
        <v>873</v>
      </c>
      <c r="AS1084" t="s">
        <v>874</v>
      </c>
      <c r="AT1084" s="23">
        <v>80111600</v>
      </c>
      <c r="AU1084" t="s">
        <v>7435</v>
      </c>
      <c r="AV1084" s="23" t="s">
        <v>113</v>
      </c>
      <c r="AW1084" s="20" t="s">
        <v>114</v>
      </c>
      <c r="AX1084" s="53">
        <v>45397</v>
      </c>
      <c r="AY1084" s="23" t="s">
        <v>115</v>
      </c>
      <c r="AZ1084" s="53">
        <v>45397</v>
      </c>
      <c r="BA1084" s="26">
        <v>45398</v>
      </c>
      <c r="BB1084" s="62">
        <v>45656</v>
      </c>
      <c r="BC1084" s="35">
        <f>+Tabla3[[#This Row],[FECHA TERMINACION
(INICIAL)]]-Tabla3[[#This Row],[FECHA INICIO]]</f>
        <v>258</v>
      </c>
      <c r="BD1084" s="65">
        <f>+Tabla3[[#This Row],[PLAZO DE EJECUCIÓN EN DÍAS (INICIAL)]]/30</f>
        <v>8.6</v>
      </c>
      <c r="BE1084" t="s">
        <v>7436</v>
      </c>
      <c r="BF1084" s="29">
        <f>+[1]BD_2!E1096</f>
        <v>0</v>
      </c>
      <c r="BG1084" s="29">
        <f>[1]BD_2!BA1096</f>
        <v>0</v>
      </c>
      <c r="BH1084" s="23">
        <f>[1]BD_2!CF1096</f>
        <v>0</v>
      </c>
      <c r="BI1084" s="23">
        <f>+COUNTIF(Tabla3[[#This Row],[VALOR REDUCIDO]:[TOTAL TIEMPO PRORROGADO EN DÍAS
]],"&lt;&gt;0")</f>
        <v>0</v>
      </c>
      <c r="BJ1084" s="23" t="str">
        <f>+[1]BD_2!CG1096</f>
        <v>2 NO</v>
      </c>
      <c r="BK1084" s="26" t="str">
        <f>[1]BD_2!CL1096</f>
        <v>2 NO</v>
      </c>
      <c r="BL1084" s="23" t="s">
        <v>98</v>
      </c>
      <c r="BM1084">
        <f t="shared" si="84"/>
        <v>258</v>
      </c>
      <c r="BN1084" s="36">
        <f t="shared" si="85"/>
        <v>45398</v>
      </c>
      <c r="BO1084" s="36">
        <f t="shared" si="86"/>
        <v>45656</v>
      </c>
      <c r="BP1084" s="37" t="e">
        <f>IF(((#REF!-$BN1084)/($BO1084-$BN1084))&gt;=100%,100%,((#REF!-$BN1084)/($BO1084-$BN1084)))</f>
        <v>#REF!</v>
      </c>
      <c r="BQ1084" s="29">
        <f t="shared" si="87"/>
        <v>55250000</v>
      </c>
      <c r="BR1084" s="23" t="e">
        <f>+IF(BK1084="1 SI","FINALIZADO",IF($BO1084&lt;=#REF!,"FINALIZADO","EJECUCIÓN"))</f>
        <v>#REF!</v>
      </c>
      <c r="BS1084" s="23">
        <v>42250000</v>
      </c>
      <c r="BT1084" s="23">
        <f>+Tabla3[[#This Row],[VALOR TOTAL DE CONTRATO (ANTES DE LIQUIDACIÓN - LIBERACIÓN DE SALDOS)]]-Tabla3[[#This Row],[RECURSO TOTALES DESEMBOLSADOS]]</f>
        <v>13000000</v>
      </c>
      <c r="BU1084" s="66"/>
      <c r="BW1084" s="23" t="s">
        <v>98</v>
      </c>
      <c r="BX1084" s="23" t="str">
        <f t="shared" si="83"/>
        <v>abril</v>
      </c>
      <c r="BY1084" s="23" t="s">
        <v>113</v>
      </c>
      <c r="BZ1084" s="23" t="s">
        <v>113</v>
      </c>
      <c r="CA1084" s="23" t="s">
        <v>113</v>
      </c>
      <c r="CB1084" t="s">
        <v>117</v>
      </c>
      <c r="CC1084" t="s">
        <v>118</v>
      </c>
    </row>
    <row r="1085" spans="1:81" x14ac:dyDescent="0.25">
      <c r="A1085" s="23">
        <v>2024</v>
      </c>
      <c r="B1085" s="25">
        <v>1040</v>
      </c>
      <c r="C1085" s="23" t="s">
        <v>87</v>
      </c>
      <c r="D1085" t="s">
        <v>88</v>
      </c>
      <c r="E1085" t="s">
        <v>89</v>
      </c>
      <c r="F1085" t="s">
        <v>90</v>
      </c>
      <c r="G1085" t="s">
        <v>91</v>
      </c>
      <c r="H1085" s="23" t="s">
        <v>92</v>
      </c>
      <c r="I1085" s="23" t="s">
        <v>119</v>
      </c>
      <c r="J1085" t="s">
        <v>7437</v>
      </c>
      <c r="K1085" s="23" t="s">
        <v>95</v>
      </c>
      <c r="L1085" s="59" t="s">
        <v>1550</v>
      </c>
      <c r="M1085" s="28" t="s">
        <v>7438</v>
      </c>
      <c r="N1085" s="23"/>
      <c r="O1085" s="23" t="s">
        <v>98</v>
      </c>
      <c r="P1085" s="20" t="s">
        <v>693</v>
      </c>
      <c r="Q1085" s="20" t="s">
        <v>693</v>
      </c>
      <c r="R1085" t="s">
        <v>7439</v>
      </c>
      <c r="S1085" t="s">
        <v>7440</v>
      </c>
      <c r="T1085" t="s">
        <v>7441</v>
      </c>
      <c r="U1085" s="29">
        <v>61740000</v>
      </c>
      <c r="V1085" s="29">
        <v>61740000</v>
      </c>
      <c r="W1085" s="60">
        <v>7350000</v>
      </c>
      <c r="X1085" s="60">
        <v>0</v>
      </c>
      <c r="Y1085" s="23" t="s">
        <v>104</v>
      </c>
      <c r="Z1085" t="s">
        <v>98</v>
      </c>
      <c r="AA1085" t="s">
        <v>105</v>
      </c>
      <c r="AB1085" s="30">
        <f>+Tabla3[[#This Row],[VALOR DEL CONTRATO
(EN NUMEROS)]]-Tabla3[[#This Row],[VALOR RECURSOS (MADS/FONAM)]]</f>
        <v>0</v>
      </c>
      <c r="AC1085" s="30"/>
      <c r="AD1085" s="30"/>
      <c r="AE1085" s="24">
        <v>2624</v>
      </c>
      <c r="AF1085" s="61">
        <v>45294</v>
      </c>
      <c r="AG1085">
        <v>238124</v>
      </c>
      <c r="AH1085" s="53">
        <v>45405</v>
      </c>
      <c r="AI1085" s="24" t="s">
        <v>106</v>
      </c>
      <c r="AJ1085" t="s">
        <v>2030</v>
      </c>
      <c r="AK1085" s="33"/>
      <c r="AL1085" t="s">
        <v>98</v>
      </c>
      <c r="AM1085" s="53">
        <v>45399</v>
      </c>
      <c r="AN1085" s="23" t="s">
        <v>108</v>
      </c>
      <c r="AO1085" s="23" t="s">
        <v>108</v>
      </c>
      <c r="AP1085" t="s">
        <v>109</v>
      </c>
      <c r="AQ1085" t="s">
        <v>6568</v>
      </c>
      <c r="AR1085" t="s">
        <v>6569</v>
      </c>
      <c r="AS1085" t="s">
        <v>700</v>
      </c>
      <c r="AT1085" s="23">
        <v>80111600</v>
      </c>
      <c r="AU1085" t="s">
        <v>7442</v>
      </c>
      <c r="AV1085" s="23" t="s">
        <v>113</v>
      </c>
      <c r="AW1085" s="20" t="s">
        <v>114</v>
      </c>
      <c r="AX1085" s="53">
        <v>45400</v>
      </c>
      <c r="AY1085" s="23" t="s">
        <v>115</v>
      </c>
      <c r="AZ1085" s="53">
        <v>45400</v>
      </c>
      <c r="BA1085" s="26">
        <v>45405</v>
      </c>
      <c r="BB1085" s="62">
        <v>45656</v>
      </c>
      <c r="BC1085" s="35">
        <f>+Tabla3[[#This Row],[FECHA TERMINACION
(INICIAL)]]-Tabla3[[#This Row],[FECHA INICIO]]</f>
        <v>251</v>
      </c>
      <c r="BD1085" s="65">
        <f>+Tabla3[[#This Row],[PLAZO DE EJECUCIÓN EN DÍAS (INICIAL)]]/30</f>
        <v>8.3666666666666671</v>
      </c>
      <c r="BE1085" t="s">
        <v>7443</v>
      </c>
      <c r="BF1085" s="29">
        <f>+[1]BD_2!E1097</f>
        <v>980000</v>
      </c>
      <c r="BG1085" s="29">
        <f>[1]BD_2!BA1097</f>
        <v>0</v>
      </c>
      <c r="BH1085" s="23">
        <f>[1]BD_2!CF1097</f>
        <v>0</v>
      </c>
      <c r="BI1085" s="23">
        <f>+COUNTIF(Tabla3[[#This Row],[VALOR REDUCIDO]:[TOTAL TIEMPO PRORROGADO EN DÍAS
]],"&lt;&gt;0")</f>
        <v>1</v>
      </c>
      <c r="BJ1085" s="23" t="str">
        <f>+[1]BD_2!CG1097</f>
        <v>2 NO</v>
      </c>
      <c r="BK1085" s="26" t="str">
        <f>[1]BD_2!CL1097</f>
        <v>2 NO</v>
      </c>
      <c r="BL1085" s="23" t="s">
        <v>98</v>
      </c>
      <c r="BM1085">
        <f t="shared" si="84"/>
        <v>251</v>
      </c>
      <c r="BN1085" s="36">
        <f t="shared" si="85"/>
        <v>45405</v>
      </c>
      <c r="BO1085" s="36">
        <f t="shared" si="86"/>
        <v>45656</v>
      </c>
      <c r="BP1085" s="37" t="e">
        <f>IF(((#REF!-$BN1085)/($BO1085-$BN1085))&gt;=100%,100%,((#REF!-$BN1085)/($BO1085-$BN1085)))</f>
        <v>#REF!</v>
      </c>
      <c r="BQ1085" s="29">
        <f t="shared" si="87"/>
        <v>60760000</v>
      </c>
      <c r="BR1085" s="23" t="e">
        <f>+IF(BK1085="1 SI","FINALIZADO",IF($BO1085&lt;=#REF!,"FINALIZADO","EJECUCIÓN"))</f>
        <v>#REF!</v>
      </c>
      <c r="BS1085" s="23">
        <v>60760000</v>
      </c>
      <c r="BT1085" s="23">
        <f>+Tabla3[[#This Row],[VALOR TOTAL DE CONTRATO (ANTES DE LIQUIDACIÓN - LIBERACIÓN DE SALDOS)]]-Tabla3[[#This Row],[RECURSO TOTALES DESEMBOLSADOS]]</f>
        <v>0</v>
      </c>
      <c r="BU1085" s="66"/>
      <c r="BW1085" s="23" t="s">
        <v>98</v>
      </c>
      <c r="BX1085" s="23" t="str">
        <f t="shared" si="83"/>
        <v>abril</v>
      </c>
      <c r="BY1085" s="23" t="s">
        <v>113</v>
      </c>
      <c r="BZ1085" s="23" t="s">
        <v>113</v>
      </c>
      <c r="CA1085" s="23" t="s">
        <v>113</v>
      </c>
      <c r="CB1085" t="s">
        <v>117</v>
      </c>
      <c r="CC1085" t="s">
        <v>118</v>
      </c>
    </row>
    <row r="1086" spans="1:81" x14ac:dyDescent="0.25">
      <c r="A1086" s="23">
        <v>2024</v>
      </c>
      <c r="B1086" s="25">
        <v>1041</v>
      </c>
      <c r="C1086" s="23" t="s">
        <v>87</v>
      </c>
      <c r="D1086" t="s">
        <v>88</v>
      </c>
      <c r="E1086" t="s">
        <v>89</v>
      </c>
      <c r="F1086" t="s">
        <v>90</v>
      </c>
      <c r="G1086" t="s">
        <v>91</v>
      </c>
      <c r="H1086" s="23" t="s">
        <v>92</v>
      </c>
      <c r="I1086" s="23" t="s">
        <v>119</v>
      </c>
      <c r="J1086" t="s">
        <v>7444</v>
      </c>
      <c r="K1086" s="23" t="s">
        <v>95</v>
      </c>
      <c r="L1086" s="59" t="s">
        <v>358</v>
      </c>
      <c r="M1086" s="28" t="s">
        <v>7445</v>
      </c>
      <c r="N1086" s="23"/>
      <c r="O1086" s="23" t="s">
        <v>98</v>
      </c>
      <c r="P1086" s="20" t="s">
        <v>764</v>
      </c>
      <c r="Q1086" s="20" t="s">
        <v>764</v>
      </c>
      <c r="R1086" t="s">
        <v>7446</v>
      </c>
      <c r="S1086" t="s">
        <v>7447</v>
      </c>
      <c r="T1086" t="s">
        <v>7291</v>
      </c>
      <c r="U1086" s="29">
        <v>72500000</v>
      </c>
      <c r="V1086" s="29">
        <v>72500000</v>
      </c>
      <c r="W1086" s="60">
        <v>14500000</v>
      </c>
      <c r="X1086" s="60">
        <v>0</v>
      </c>
      <c r="Y1086" s="23" t="s">
        <v>104</v>
      </c>
      <c r="Z1086" t="s">
        <v>98</v>
      </c>
      <c r="AA1086" t="s">
        <v>105</v>
      </c>
      <c r="AB1086" s="30">
        <f>+Tabla3[[#This Row],[VALOR DEL CONTRATO
(EN NUMEROS)]]-Tabla3[[#This Row],[VALOR RECURSOS (MADS/FONAM)]]</f>
        <v>0</v>
      </c>
      <c r="AC1086" s="30"/>
      <c r="AD1086" s="30"/>
      <c r="AE1086" s="24">
        <v>7024</v>
      </c>
      <c r="AF1086" s="61">
        <v>45295</v>
      </c>
      <c r="AG1086">
        <v>243724</v>
      </c>
      <c r="AH1086" s="53">
        <v>45407</v>
      </c>
      <c r="AI1086" s="24" t="s">
        <v>106</v>
      </c>
      <c r="AJ1086" t="s">
        <v>779</v>
      </c>
      <c r="AK1086" s="33"/>
      <c r="AL1086" t="s">
        <v>98</v>
      </c>
      <c r="AM1086" s="53">
        <v>45405</v>
      </c>
      <c r="AN1086" s="23" t="s">
        <v>4812</v>
      </c>
      <c r="AO1086" s="23" t="s">
        <v>4813</v>
      </c>
      <c r="AP1086" t="s">
        <v>109</v>
      </c>
      <c r="AQ1086" t="s">
        <v>2448</v>
      </c>
      <c r="AR1086" t="s">
        <v>2449</v>
      </c>
      <c r="AS1086" s="20" t="s">
        <v>764</v>
      </c>
      <c r="AT1086" s="23">
        <v>80111600</v>
      </c>
      <c r="AU1086" t="s">
        <v>7448</v>
      </c>
      <c r="AV1086" s="23" t="s">
        <v>113</v>
      </c>
      <c r="AW1086" s="20" t="s">
        <v>114</v>
      </c>
      <c r="AX1086" s="53">
        <v>45405</v>
      </c>
      <c r="AY1086" s="23" t="s">
        <v>115</v>
      </c>
      <c r="AZ1086" s="53">
        <v>45405</v>
      </c>
      <c r="BA1086" s="26">
        <v>45407</v>
      </c>
      <c r="BB1086" s="62">
        <v>45559</v>
      </c>
      <c r="BC1086" s="35">
        <f>+Tabla3[[#This Row],[FECHA TERMINACION
(INICIAL)]]-Tabla3[[#This Row],[FECHA INICIO]]</f>
        <v>152</v>
      </c>
      <c r="BD1086" s="65">
        <f>+Tabla3[[#This Row],[PLAZO DE EJECUCIÓN EN DÍAS (INICIAL)]]/30</f>
        <v>5.0666666666666664</v>
      </c>
      <c r="BE1086" t="s">
        <v>6977</v>
      </c>
      <c r="BF1086" s="29">
        <f>+[1]BD_2!E1098</f>
        <v>0</v>
      </c>
      <c r="BG1086" s="29">
        <f>[1]BD_2!BA1098</f>
        <v>0</v>
      </c>
      <c r="BH1086" s="23">
        <f>[1]BD_2!CF1098</f>
        <v>0</v>
      </c>
      <c r="BI1086" s="23">
        <f>+COUNTIF(Tabla3[[#This Row],[VALOR REDUCIDO]:[TOTAL TIEMPO PRORROGADO EN DÍAS
]],"&lt;&gt;0")</f>
        <v>0</v>
      </c>
      <c r="BJ1086" s="23" t="str">
        <f>+[1]BD_2!CG1098</f>
        <v>2 NO</v>
      </c>
      <c r="BK1086" s="26" t="str">
        <f>[1]BD_2!CL1098</f>
        <v>2 NO</v>
      </c>
      <c r="BL1086" s="23" t="s">
        <v>98</v>
      </c>
      <c r="BM1086">
        <f t="shared" si="84"/>
        <v>152</v>
      </c>
      <c r="BN1086" s="36">
        <f t="shared" si="85"/>
        <v>45407</v>
      </c>
      <c r="BO1086" s="36">
        <f t="shared" si="86"/>
        <v>45559</v>
      </c>
      <c r="BP1086" s="37" t="e">
        <f>IF(((#REF!-$BN1086)/($BO1086-$BN1086))&gt;=100%,100%,((#REF!-$BN1086)/($BO1086-$BN1086)))</f>
        <v>#REF!</v>
      </c>
      <c r="BQ1086" s="29">
        <f t="shared" si="87"/>
        <v>72500000</v>
      </c>
      <c r="BR1086" s="23" t="e">
        <f>+IF(BK1086="1 SI","FINALIZADO",IF($BO1086&lt;=#REF!,"FINALIZADO","EJECUCIÓN"))</f>
        <v>#REF!</v>
      </c>
      <c r="BS1086" s="23">
        <v>72500000</v>
      </c>
      <c r="BT1086" s="23">
        <f>+Tabla3[[#This Row],[VALOR TOTAL DE CONTRATO (ANTES DE LIQUIDACIÓN - LIBERACIÓN DE SALDOS)]]-Tabla3[[#This Row],[RECURSO TOTALES DESEMBOLSADOS]]</f>
        <v>0</v>
      </c>
      <c r="BU1086" s="66"/>
      <c r="BW1086" s="23" t="s">
        <v>98</v>
      </c>
      <c r="BX1086" s="23" t="str">
        <f t="shared" si="83"/>
        <v>abril</v>
      </c>
      <c r="BY1086" s="23" t="s">
        <v>113</v>
      </c>
      <c r="BZ1086" s="23" t="s">
        <v>113</v>
      </c>
      <c r="CA1086" s="23" t="s">
        <v>113</v>
      </c>
      <c r="CB1086" t="s">
        <v>117</v>
      </c>
      <c r="CC1086" t="s">
        <v>118</v>
      </c>
    </row>
    <row r="1087" spans="1:81" x14ac:dyDescent="0.25">
      <c r="A1087" s="23">
        <v>2024</v>
      </c>
      <c r="B1087" s="25">
        <v>1042</v>
      </c>
      <c r="C1087" s="23" t="s">
        <v>87</v>
      </c>
      <c r="D1087" t="s">
        <v>88</v>
      </c>
      <c r="E1087" t="s">
        <v>89</v>
      </c>
      <c r="F1087" t="s">
        <v>90</v>
      </c>
      <c r="G1087" t="s">
        <v>91</v>
      </c>
      <c r="H1087" s="23" t="s">
        <v>92</v>
      </c>
      <c r="I1087" s="23" t="s">
        <v>119</v>
      </c>
      <c r="J1087" t="s">
        <v>7449</v>
      </c>
      <c r="K1087" s="23" t="s">
        <v>95</v>
      </c>
      <c r="L1087" s="20" t="s">
        <v>2096</v>
      </c>
      <c r="M1087" s="28" t="s">
        <v>7450</v>
      </c>
      <c r="N1087" s="23"/>
      <c r="O1087" s="23" t="s">
        <v>98</v>
      </c>
      <c r="P1087" s="20" t="s">
        <v>100</v>
      </c>
      <c r="Q1087" s="20" t="s">
        <v>100</v>
      </c>
      <c r="R1087" t="s">
        <v>7451</v>
      </c>
      <c r="S1087" t="s">
        <v>7452</v>
      </c>
      <c r="T1087" t="s">
        <v>7453</v>
      </c>
      <c r="U1087" s="29">
        <v>144500000</v>
      </c>
      <c r="V1087" s="29">
        <v>144500000</v>
      </c>
      <c r="W1087" s="60">
        <v>17000000</v>
      </c>
      <c r="X1087" s="60">
        <v>0</v>
      </c>
      <c r="Y1087" s="23" t="s">
        <v>104</v>
      </c>
      <c r="Z1087" t="s">
        <v>98</v>
      </c>
      <c r="AA1087" t="s">
        <v>105</v>
      </c>
      <c r="AB1087" s="30">
        <f>+Tabla3[[#This Row],[VALOR DEL CONTRATO
(EN NUMEROS)]]-Tabla3[[#This Row],[VALOR RECURSOS (MADS/FONAM)]]</f>
        <v>0</v>
      </c>
      <c r="AC1087" s="30"/>
      <c r="AD1087" s="30"/>
      <c r="AE1087" s="24">
        <v>10824</v>
      </c>
      <c r="AF1087" s="61">
        <v>45314</v>
      </c>
      <c r="AG1087">
        <v>216824</v>
      </c>
      <c r="AH1087" s="53">
        <v>45397</v>
      </c>
      <c r="AI1087" s="24" t="s">
        <v>106</v>
      </c>
      <c r="AJ1087" t="s">
        <v>1465</v>
      </c>
      <c r="AK1087" s="33"/>
      <c r="AL1087" t="s">
        <v>98</v>
      </c>
      <c r="AM1087" s="53">
        <v>45394</v>
      </c>
      <c r="AN1087" s="23" t="s">
        <v>108</v>
      </c>
      <c r="AO1087" s="23" t="s">
        <v>108</v>
      </c>
      <c r="AP1087" t="s">
        <v>109</v>
      </c>
      <c r="AQ1087" t="s">
        <v>174</v>
      </c>
      <c r="AR1087" t="s">
        <v>175</v>
      </c>
      <c r="AS1087" t="s">
        <v>100</v>
      </c>
      <c r="AT1087" s="23">
        <v>80111600</v>
      </c>
      <c r="AU1087" t="s">
        <v>7454</v>
      </c>
      <c r="AV1087" s="23" t="s">
        <v>113</v>
      </c>
      <c r="AW1087" s="20" t="s">
        <v>114</v>
      </c>
      <c r="AX1087" s="26">
        <v>45397</v>
      </c>
      <c r="AY1087" s="23" t="s">
        <v>115</v>
      </c>
      <c r="AZ1087" s="26">
        <v>45397</v>
      </c>
      <c r="BA1087" s="26">
        <v>45397</v>
      </c>
      <c r="BB1087" s="62">
        <v>45655</v>
      </c>
      <c r="BC1087" s="35">
        <f>+Tabla3[[#This Row],[FECHA TERMINACION
(INICIAL)]]-Tabla3[[#This Row],[FECHA INICIO]]</f>
        <v>258</v>
      </c>
      <c r="BD1087" s="65">
        <f>+Tabla3[[#This Row],[PLAZO DE EJECUCIÓN EN DÍAS (INICIAL)]]/30</f>
        <v>8.6</v>
      </c>
      <c r="BE1087" t="s">
        <v>7455</v>
      </c>
      <c r="BF1087" s="29">
        <f>+[1]BD_2!E1099</f>
        <v>0</v>
      </c>
      <c r="BG1087" s="29">
        <f>[1]BD_2!BA1099</f>
        <v>0</v>
      </c>
      <c r="BH1087" s="23">
        <f>[1]BD_2!CF1099</f>
        <v>0</v>
      </c>
      <c r="BI1087" s="23">
        <f>+COUNTIF(Tabla3[[#This Row],[VALOR REDUCIDO]:[TOTAL TIEMPO PRORROGADO EN DÍAS
]],"&lt;&gt;0")</f>
        <v>0</v>
      </c>
      <c r="BJ1087" s="23" t="str">
        <f>+[1]BD_2!CG1099</f>
        <v>2 NO</v>
      </c>
      <c r="BK1087" s="26" t="str">
        <f>[1]BD_2!CL1099</f>
        <v>2 NO</v>
      </c>
      <c r="BL1087" s="23" t="s">
        <v>98</v>
      </c>
      <c r="BM1087">
        <f t="shared" si="84"/>
        <v>258</v>
      </c>
      <c r="BN1087" s="36">
        <f t="shared" si="85"/>
        <v>45397</v>
      </c>
      <c r="BO1087" s="36">
        <f t="shared" si="86"/>
        <v>45655</v>
      </c>
      <c r="BP1087" s="37" t="e">
        <f>IF(((#REF!-$BN1087)/($BO1087-$BN1087))&gt;=100%,100%,((#REF!-$BN1087)/($BO1087-$BN1087)))</f>
        <v>#REF!</v>
      </c>
      <c r="BQ1087" s="29">
        <f t="shared" si="87"/>
        <v>144500000</v>
      </c>
      <c r="BR1087" s="23" t="e">
        <f>+IF(BK1087="1 SI","FINALIZADO",IF($BO1087&lt;=#REF!,"FINALIZADO","EJECUCIÓN"))</f>
        <v>#REF!</v>
      </c>
      <c r="BS1087" s="23">
        <v>144500000</v>
      </c>
      <c r="BT1087" s="23">
        <f>+Tabla3[[#This Row],[VALOR TOTAL DE CONTRATO (ANTES DE LIQUIDACIÓN - LIBERACIÓN DE SALDOS)]]-Tabla3[[#This Row],[RECURSO TOTALES DESEMBOLSADOS]]</f>
        <v>0</v>
      </c>
      <c r="BU1087" s="66"/>
      <c r="BW1087" s="23" t="s">
        <v>98</v>
      </c>
      <c r="BX1087" s="23" t="str">
        <f t="shared" si="83"/>
        <v>abril</v>
      </c>
      <c r="BY1087" s="23" t="s">
        <v>113</v>
      </c>
      <c r="BZ1087" s="23" t="s">
        <v>113</v>
      </c>
      <c r="CA1087" s="23" t="s">
        <v>113</v>
      </c>
      <c r="CB1087" t="s">
        <v>117</v>
      </c>
      <c r="CC1087" t="s">
        <v>118</v>
      </c>
    </row>
    <row r="1088" spans="1:81" x14ac:dyDescent="0.25">
      <c r="A1088" s="23">
        <v>2024</v>
      </c>
      <c r="B1088" s="25">
        <v>1043</v>
      </c>
      <c r="C1088" s="23" t="s">
        <v>87</v>
      </c>
      <c r="D1088" t="s">
        <v>88</v>
      </c>
      <c r="E1088" t="s">
        <v>89</v>
      </c>
      <c r="F1088" t="s">
        <v>90</v>
      </c>
      <c r="G1088" t="s">
        <v>91</v>
      </c>
      <c r="H1088" s="23" t="s">
        <v>92</v>
      </c>
      <c r="I1088" s="23" t="s">
        <v>119</v>
      </c>
      <c r="J1088" t="s">
        <v>7456</v>
      </c>
      <c r="K1088" s="23" t="s">
        <v>95</v>
      </c>
      <c r="L1088" s="20" t="s">
        <v>2096</v>
      </c>
      <c r="M1088" s="28" t="s">
        <v>7457</v>
      </c>
      <c r="N1088" s="23"/>
      <c r="O1088" s="23" t="s">
        <v>98</v>
      </c>
      <c r="P1088" s="20" t="s">
        <v>1552</v>
      </c>
      <c r="Q1088" s="20" t="s">
        <v>1552</v>
      </c>
      <c r="R1088" t="s">
        <v>7458</v>
      </c>
      <c r="S1088" t="s">
        <v>7459</v>
      </c>
      <c r="T1088" t="s">
        <v>7460</v>
      </c>
      <c r="U1088" s="29">
        <v>72000000</v>
      </c>
      <c r="V1088" s="29">
        <v>72000000</v>
      </c>
      <c r="W1088" s="60">
        <v>9000000</v>
      </c>
      <c r="X1088" s="60">
        <v>0</v>
      </c>
      <c r="Y1088" s="23" t="s">
        <v>104</v>
      </c>
      <c r="Z1088" t="s">
        <v>98</v>
      </c>
      <c r="AA1088" t="s">
        <v>105</v>
      </c>
      <c r="AB1088" s="30">
        <f>+Tabla3[[#This Row],[VALOR DEL CONTRATO
(EN NUMEROS)]]-Tabla3[[#This Row],[VALOR RECURSOS (MADS/FONAM)]]</f>
        <v>0</v>
      </c>
      <c r="AC1088" s="30"/>
      <c r="AD1088" s="30"/>
      <c r="AE1088" s="24">
        <v>7724</v>
      </c>
      <c r="AF1088" s="61">
        <v>45295</v>
      </c>
      <c r="AG1088">
        <v>237824</v>
      </c>
      <c r="AH1088" s="53">
        <v>45405</v>
      </c>
      <c r="AI1088" s="24" t="s">
        <v>106</v>
      </c>
      <c r="AJ1088" t="s">
        <v>2744</v>
      </c>
      <c r="AK1088" s="33"/>
      <c r="AL1088" t="s">
        <v>98</v>
      </c>
      <c r="AM1088" s="53">
        <v>45400</v>
      </c>
      <c r="AN1088" s="23" t="s">
        <v>108</v>
      </c>
      <c r="AO1088" s="23" t="s">
        <v>108</v>
      </c>
      <c r="AP1088" t="s">
        <v>109</v>
      </c>
      <c r="AQ1088" t="s">
        <v>2616</v>
      </c>
      <c r="AR1088" t="s">
        <v>2617</v>
      </c>
      <c r="AS1088" t="s">
        <v>1552</v>
      </c>
      <c r="AT1088" s="23">
        <v>80111600</v>
      </c>
      <c r="AU1088" t="s">
        <v>7461</v>
      </c>
      <c r="AV1088" s="23" t="s">
        <v>113</v>
      </c>
      <c r="AW1088" s="20" t="s">
        <v>114</v>
      </c>
      <c r="AX1088" s="53">
        <v>45400</v>
      </c>
      <c r="AY1088" s="23" t="s">
        <v>144</v>
      </c>
      <c r="AZ1088" s="53">
        <v>45400</v>
      </c>
      <c r="BA1088" s="26">
        <v>45406</v>
      </c>
      <c r="BB1088" s="62">
        <v>45649</v>
      </c>
      <c r="BC1088" s="35">
        <f>+Tabla3[[#This Row],[FECHA TERMINACION
(INICIAL)]]-Tabla3[[#This Row],[FECHA INICIO]]</f>
        <v>243</v>
      </c>
      <c r="BD1088" s="65">
        <f>+Tabla3[[#This Row],[PLAZO DE EJECUCIÓN EN DÍAS (INICIAL)]]/30</f>
        <v>8.1</v>
      </c>
      <c r="BE1088" t="s">
        <v>4081</v>
      </c>
      <c r="BF1088" s="29">
        <f>+[1]BD_2!E1100</f>
        <v>0</v>
      </c>
      <c r="BG1088" s="29">
        <f>[1]BD_2!BA1100</f>
        <v>0</v>
      </c>
      <c r="BH1088" s="23">
        <f>[1]BD_2!CF1100</f>
        <v>0</v>
      </c>
      <c r="BI1088" s="23">
        <f>+COUNTIF(Tabla3[[#This Row],[VALOR REDUCIDO]:[TOTAL TIEMPO PRORROGADO EN DÍAS
]],"&lt;&gt;0")</f>
        <v>0</v>
      </c>
      <c r="BJ1088" s="23" t="str">
        <f>+[1]BD_2!CG1100</f>
        <v>2 NO</v>
      </c>
      <c r="BK1088" s="26" t="str">
        <f>[1]BD_2!CL1100</f>
        <v>2 NO</v>
      </c>
      <c r="BL1088" s="23" t="s">
        <v>98</v>
      </c>
      <c r="BM1088">
        <f t="shared" si="84"/>
        <v>243</v>
      </c>
      <c r="BN1088" s="36">
        <f t="shared" si="85"/>
        <v>45406</v>
      </c>
      <c r="BO1088" s="36">
        <f t="shared" si="86"/>
        <v>45649</v>
      </c>
      <c r="BP1088" s="37" t="e">
        <f>IF(((#REF!-$BN1088)/($BO1088-$BN1088))&gt;=100%,100%,((#REF!-$BN1088)/($BO1088-$BN1088)))</f>
        <v>#REF!</v>
      </c>
      <c r="BQ1088" s="29">
        <f t="shared" si="87"/>
        <v>72000000</v>
      </c>
      <c r="BR1088" s="23" t="e">
        <f>+IF(BK1088="1 SI","FINALIZADO",IF($BO1088&lt;=#REF!,"FINALIZADO","EJECUCIÓN"))</f>
        <v>#REF!</v>
      </c>
      <c r="BS1088" s="23">
        <v>72000000</v>
      </c>
      <c r="BT1088" s="23">
        <f>+Tabla3[[#This Row],[VALOR TOTAL DE CONTRATO (ANTES DE LIQUIDACIÓN - LIBERACIÓN DE SALDOS)]]-Tabla3[[#This Row],[RECURSO TOTALES DESEMBOLSADOS]]</f>
        <v>0</v>
      </c>
      <c r="BU1088" s="66"/>
      <c r="BW1088" s="23" t="s">
        <v>98</v>
      </c>
      <c r="BX1088" s="23" t="str">
        <f t="shared" si="83"/>
        <v>abril</v>
      </c>
      <c r="BY1088" s="23" t="s">
        <v>113</v>
      </c>
      <c r="BZ1088" s="23" t="s">
        <v>113</v>
      </c>
      <c r="CA1088" s="23" t="s">
        <v>113</v>
      </c>
      <c r="CB1088" t="s">
        <v>117</v>
      </c>
      <c r="CC1088" t="s">
        <v>118</v>
      </c>
    </row>
    <row r="1089" spans="1:81" x14ac:dyDescent="0.25">
      <c r="A1089" s="23">
        <v>2024</v>
      </c>
      <c r="B1089" s="25">
        <v>1044</v>
      </c>
      <c r="C1089" s="23" t="s">
        <v>87</v>
      </c>
      <c r="D1089" t="s">
        <v>88</v>
      </c>
      <c r="E1089" t="s">
        <v>89</v>
      </c>
      <c r="F1089" t="s">
        <v>90</v>
      </c>
      <c r="G1089" t="s">
        <v>91</v>
      </c>
      <c r="H1089" s="23" t="s">
        <v>92</v>
      </c>
      <c r="I1089" s="23" t="s">
        <v>119</v>
      </c>
      <c r="J1089" t="s">
        <v>7462</v>
      </c>
      <c r="K1089" s="23" t="s">
        <v>95</v>
      </c>
      <c r="L1089" s="59" t="s">
        <v>1420</v>
      </c>
      <c r="M1089" s="28" t="s">
        <v>7463</v>
      </c>
      <c r="N1089" s="23"/>
      <c r="O1089" s="23" t="s">
        <v>98</v>
      </c>
      <c r="P1089" s="20" t="s">
        <v>538</v>
      </c>
      <c r="Q1089" s="20" t="s">
        <v>538</v>
      </c>
      <c r="R1089" t="s">
        <v>7464</v>
      </c>
      <c r="S1089" t="s">
        <v>7465</v>
      </c>
      <c r="T1089" t="s">
        <v>7466</v>
      </c>
      <c r="U1089" s="29">
        <v>107800000</v>
      </c>
      <c r="V1089" s="29">
        <v>107800000</v>
      </c>
      <c r="W1089" s="60">
        <v>14000000</v>
      </c>
      <c r="X1089" s="60">
        <v>0</v>
      </c>
      <c r="Y1089" s="23" t="s">
        <v>104</v>
      </c>
      <c r="Z1089" t="s">
        <v>98</v>
      </c>
      <c r="AA1089" t="s">
        <v>105</v>
      </c>
      <c r="AB1089" s="30">
        <f>+Tabla3[[#This Row],[VALOR DEL CONTRATO
(EN NUMEROS)]]-Tabla3[[#This Row],[VALOR RECURSOS (MADS/FONAM)]]</f>
        <v>0</v>
      </c>
      <c r="AC1089" s="30"/>
      <c r="AD1089" s="30"/>
      <c r="AE1089" s="24">
        <v>5224</v>
      </c>
      <c r="AF1089" s="61">
        <v>45295</v>
      </c>
      <c r="AG1089">
        <v>234024</v>
      </c>
      <c r="AH1089" s="53">
        <v>45404</v>
      </c>
      <c r="AI1089" s="24" t="s">
        <v>106</v>
      </c>
      <c r="AJ1089" t="s">
        <v>543</v>
      </c>
      <c r="AK1089" s="33"/>
      <c r="AL1089" t="s">
        <v>98</v>
      </c>
      <c r="AM1089" s="53">
        <v>45397</v>
      </c>
      <c r="AN1089" s="23" t="s">
        <v>108</v>
      </c>
      <c r="AO1089" s="23" t="s">
        <v>108</v>
      </c>
      <c r="AP1089" t="s">
        <v>109</v>
      </c>
      <c r="AQ1089" t="s">
        <v>544</v>
      </c>
      <c r="AR1089" t="s">
        <v>545</v>
      </c>
      <c r="AS1089" t="s">
        <v>546</v>
      </c>
      <c r="AT1089" s="23">
        <v>80111600</v>
      </c>
      <c r="AU1089" t="s">
        <v>7467</v>
      </c>
      <c r="AV1089" s="23" t="s">
        <v>113</v>
      </c>
      <c r="AW1089" s="20" t="s">
        <v>114</v>
      </c>
      <c r="AX1089" s="53">
        <v>45398</v>
      </c>
      <c r="AY1089" s="23" t="s">
        <v>115</v>
      </c>
      <c r="AZ1089" s="53">
        <v>45398</v>
      </c>
      <c r="BA1089" s="26">
        <v>45404</v>
      </c>
      <c r="BB1089" s="62">
        <v>45638</v>
      </c>
      <c r="BC1089" s="35">
        <f>+Tabla3[[#This Row],[FECHA TERMINACION
(INICIAL)]]-Tabla3[[#This Row],[FECHA INICIO]]</f>
        <v>234</v>
      </c>
      <c r="BD1089" s="65">
        <f>+Tabla3[[#This Row],[PLAZO DE EJECUCIÓN EN DÍAS (INICIAL)]]/30</f>
        <v>7.8</v>
      </c>
      <c r="BE1089" t="s">
        <v>7468</v>
      </c>
      <c r="BF1089" s="29">
        <f>+[1]BD_2!E1101</f>
        <v>0</v>
      </c>
      <c r="BG1089" s="29">
        <f>[1]BD_2!BA1101</f>
        <v>0</v>
      </c>
      <c r="BH1089" s="23">
        <f>[1]BD_2!CF1101</f>
        <v>0</v>
      </c>
      <c r="BI1089" s="23">
        <f>+COUNTIF(Tabla3[[#This Row],[VALOR REDUCIDO]:[TOTAL TIEMPO PRORROGADO EN DÍAS
]],"&lt;&gt;0")</f>
        <v>0</v>
      </c>
      <c r="BJ1089" s="23" t="str">
        <f>+[1]BD_2!CG1101</f>
        <v>2 NO</v>
      </c>
      <c r="BK1089" s="26" t="str">
        <f>[1]BD_2!CL1101</f>
        <v>2 NO</v>
      </c>
      <c r="BL1089" s="23" t="s">
        <v>98</v>
      </c>
      <c r="BM1089">
        <f t="shared" si="84"/>
        <v>234</v>
      </c>
      <c r="BN1089" s="36">
        <f t="shared" si="85"/>
        <v>45404</v>
      </c>
      <c r="BO1089" s="36">
        <f t="shared" si="86"/>
        <v>45638</v>
      </c>
      <c r="BP1089" s="37" t="e">
        <f>IF(((#REF!-$BN1089)/($BO1089-$BN1089))&gt;=100%,100%,((#REF!-$BN1089)/($BO1089-$BN1089)))</f>
        <v>#REF!</v>
      </c>
      <c r="BQ1089" s="29">
        <f t="shared" si="87"/>
        <v>107800000</v>
      </c>
      <c r="BR1089" s="23" t="e">
        <f>+IF(BK1089="1 SI","FINALIZADO",IF($BO1089&lt;=#REF!,"FINALIZADO","EJECUCIÓN"))</f>
        <v>#REF!</v>
      </c>
      <c r="BS1089" s="23">
        <v>107800000</v>
      </c>
      <c r="BT1089" s="23">
        <f>+Tabla3[[#This Row],[VALOR TOTAL DE CONTRATO (ANTES DE LIQUIDACIÓN - LIBERACIÓN DE SALDOS)]]-Tabla3[[#This Row],[RECURSO TOTALES DESEMBOLSADOS]]</f>
        <v>0</v>
      </c>
      <c r="BU1089" s="66"/>
      <c r="BW1089" s="23" t="s">
        <v>98</v>
      </c>
      <c r="BX1089" s="23" t="str">
        <f t="shared" si="83"/>
        <v>abril</v>
      </c>
      <c r="BY1089" s="23" t="s">
        <v>113</v>
      </c>
      <c r="BZ1089" s="23" t="s">
        <v>113</v>
      </c>
      <c r="CA1089" s="23" t="s">
        <v>113</v>
      </c>
      <c r="CB1089" t="s">
        <v>117</v>
      </c>
      <c r="CC1089" t="s">
        <v>118</v>
      </c>
    </row>
    <row r="1090" spans="1:81" x14ac:dyDescent="0.25">
      <c r="A1090" s="23">
        <v>2024</v>
      </c>
      <c r="B1090" s="25">
        <v>1045</v>
      </c>
      <c r="C1090" s="23" t="s">
        <v>87</v>
      </c>
      <c r="D1090" t="s">
        <v>88</v>
      </c>
      <c r="E1090" t="s">
        <v>89</v>
      </c>
      <c r="F1090" t="s">
        <v>90</v>
      </c>
      <c r="G1090" t="s">
        <v>91</v>
      </c>
      <c r="H1090" s="23" t="s">
        <v>92</v>
      </c>
      <c r="I1090" s="23" t="s">
        <v>119</v>
      </c>
      <c r="J1090" t="s">
        <v>7469</v>
      </c>
      <c r="K1090" s="23" t="s">
        <v>95</v>
      </c>
      <c r="L1090" s="59" t="s">
        <v>7470</v>
      </c>
      <c r="M1090" s="28" t="s">
        <v>7471</v>
      </c>
      <c r="N1090" s="23"/>
      <c r="O1090" s="23" t="s">
        <v>98</v>
      </c>
      <c r="P1090" s="20" t="s">
        <v>538</v>
      </c>
      <c r="Q1090" s="20" t="s">
        <v>538</v>
      </c>
      <c r="R1090" t="s">
        <v>7472</v>
      </c>
      <c r="S1090" t="s">
        <v>7473</v>
      </c>
      <c r="T1090" t="s">
        <v>7474</v>
      </c>
      <c r="U1090" s="29">
        <v>62006000</v>
      </c>
      <c r="V1090" s="29">
        <v>62006000</v>
      </c>
      <c r="W1090" s="60">
        <v>8858000</v>
      </c>
      <c r="X1090" s="60">
        <v>0</v>
      </c>
      <c r="Y1090" s="23" t="s">
        <v>104</v>
      </c>
      <c r="Z1090" t="s">
        <v>98</v>
      </c>
      <c r="AA1090" t="s">
        <v>105</v>
      </c>
      <c r="AB1090" s="30">
        <f>+Tabla3[[#This Row],[VALOR DEL CONTRATO
(EN NUMEROS)]]-Tabla3[[#This Row],[VALOR RECURSOS (MADS/FONAM)]]</f>
        <v>0</v>
      </c>
      <c r="AC1090" s="30"/>
      <c r="AD1090" s="30"/>
      <c r="AE1090" s="24">
        <v>5224</v>
      </c>
      <c r="AF1090" s="61">
        <v>45295</v>
      </c>
      <c r="AG1090">
        <v>237724</v>
      </c>
      <c r="AH1090" s="53">
        <v>45405</v>
      </c>
      <c r="AI1090" s="24" t="s">
        <v>106</v>
      </c>
      <c r="AJ1090" t="s">
        <v>543</v>
      </c>
      <c r="AK1090" s="33"/>
      <c r="AL1090" t="s">
        <v>98</v>
      </c>
      <c r="AM1090" s="53">
        <v>45398</v>
      </c>
      <c r="AN1090" s="23" t="s">
        <v>108</v>
      </c>
      <c r="AO1090" s="23" t="s">
        <v>108</v>
      </c>
      <c r="AP1090" t="s">
        <v>109</v>
      </c>
      <c r="AQ1090" t="s">
        <v>5745</v>
      </c>
      <c r="AR1090" t="s">
        <v>5746</v>
      </c>
      <c r="AS1090" t="s">
        <v>5664</v>
      </c>
      <c r="AT1090" s="23">
        <v>80111600</v>
      </c>
      <c r="AU1090" t="s">
        <v>7475</v>
      </c>
      <c r="AV1090" s="23" t="s">
        <v>113</v>
      </c>
      <c r="AW1090" s="20" t="s">
        <v>114</v>
      </c>
      <c r="AX1090" s="53">
        <v>45399</v>
      </c>
      <c r="AY1090" s="23" t="s">
        <v>115</v>
      </c>
      <c r="AZ1090" s="53">
        <v>45399</v>
      </c>
      <c r="BA1090" s="26">
        <v>45405</v>
      </c>
      <c r="BB1090" s="62">
        <v>45618</v>
      </c>
      <c r="BC1090" s="35">
        <f>+Tabla3[[#This Row],[FECHA TERMINACION
(INICIAL)]]-Tabla3[[#This Row],[FECHA INICIO]]</f>
        <v>213</v>
      </c>
      <c r="BD1090" s="65">
        <f>+Tabla3[[#This Row],[PLAZO DE EJECUCIÓN EN DÍAS (INICIAL)]]/30</f>
        <v>7.1</v>
      </c>
      <c r="BE1090" t="s">
        <v>6696</v>
      </c>
      <c r="BF1090" s="29">
        <f>+[1]BD_2!E1102</f>
        <v>0</v>
      </c>
      <c r="BG1090" s="29">
        <f>[1]BD_2!BA1102</f>
        <v>7086400</v>
      </c>
      <c r="BH1090" s="23">
        <f>[1]BD_2!CF1102</f>
        <v>24</v>
      </c>
      <c r="BI1090" s="23">
        <f>+COUNTIF(Tabla3[[#This Row],[VALOR REDUCIDO]:[TOTAL TIEMPO PRORROGADO EN DÍAS
]],"&lt;&gt;0")</f>
        <v>2</v>
      </c>
      <c r="BJ1090" s="23" t="str">
        <f>+[1]BD_2!CG1102</f>
        <v>2 NO</v>
      </c>
      <c r="BK1090" s="26" t="str">
        <f>[1]BD_2!CL1102</f>
        <v>2 NO</v>
      </c>
      <c r="BL1090" s="23" t="s">
        <v>98</v>
      </c>
      <c r="BM1090">
        <f t="shared" si="84"/>
        <v>237</v>
      </c>
      <c r="BN1090" s="36">
        <f t="shared" si="85"/>
        <v>45405</v>
      </c>
      <c r="BO1090" s="36">
        <f t="shared" si="86"/>
        <v>45642</v>
      </c>
      <c r="BP1090" s="37" t="e">
        <f>IF(((#REF!-$BN1090)/($BO1090-$BN1090))&gt;=100%,100%,((#REF!-$BN1090)/($BO1090-$BN1090)))</f>
        <v>#REF!</v>
      </c>
      <c r="BQ1090" s="29">
        <f t="shared" si="87"/>
        <v>69092400</v>
      </c>
      <c r="BR1090" s="23" t="e">
        <f>+IF(BK1090="1 SI","FINALIZADO",IF($BO1090&lt;=#REF!,"FINALIZADO","EJECUCIÓN"))</f>
        <v>#REF!</v>
      </c>
      <c r="BS1090" s="23">
        <v>69092400</v>
      </c>
      <c r="BT1090" s="23">
        <f>+Tabla3[[#This Row],[VALOR TOTAL DE CONTRATO (ANTES DE LIQUIDACIÓN - LIBERACIÓN DE SALDOS)]]-Tabla3[[#This Row],[RECURSO TOTALES DESEMBOLSADOS]]</f>
        <v>0</v>
      </c>
      <c r="BU1090" s="66"/>
      <c r="BW1090" s="23" t="s">
        <v>98</v>
      </c>
      <c r="BX1090" s="23" t="str">
        <f t="shared" si="83"/>
        <v>abril</v>
      </c>
      <c r="BY1090" s="23" t="s">
        <v>113</v>
      </c>
      <c r="BZ1090" s="23" t="s">
        <v>113</v>
      </c>
      <c r="CA1090" s="23" t="s">
        <v>113</v>
      </c>
      <c r="CB1090" t="s">
        <v>117</v>
      </c>
      <c r="CC1090" t="s">
        <v>118</v>
      </c>
    </row>
    <row r="1091" spans="1:81" x14ac:dyDescent="0.25">
      <c r="A1091" s="23">
        <v>2024</v>
      </c>
      <c r="B1091" s="25">
        <v>1046</v>
      </c>
      <c r="C1091" s="23" t="s">
        <v>87</v>
      </c>
      <c r="D1091" t="s">
        <v>88</v>
      </c>
      <c r="E1091" t="s">
        <v>89</v>
      </c>
      <c r="F1091" t="s">
        <v>90</v>
      </c>
      <c r="G1091" t="s">
        <v>91</v>
      </c>
      <c r="H1091" s="23" t="s">
        <v>92</v>
      </c>
      <c r="I1091" s="23" t="s">
        <v>119</v>
      </c>
      <c r="J1091" t="s">
        <v>7476</v>
      </c>
      <c r="K1091" s="23" t="s">
        <v>95</v>
      </c>
      <c r="L1091" s="20" t="s">
        <v>2497</v>
      </c>
      <c r="M1091" s="28" t="s">
        <v>7477</v>
      </c>
      <c r="N1091" s="23"/>
      <c r="O1091" s="23" t="s">
        <v>98</v>
      </c>
      <c r="P1091" s="20" t="s">
        <v>538</v>
      </c>
      <c r="Q1091" s="20" t="s">
        <v>538</v>
      </c>
      <c r="R1091" t="s">
        <v>7478</v>
      </c>
      <c r="S1091" t="s">
        <v>7479</v>
      </c>
      <c r="T1091" t="s">
        <v>7480</v>
      </c>
      <c r="U1091" s="29">
        <v>80510000</v>
      </c>
      <c r="V1091" s="29">
        <v>80510000</v>
      </c>
      <c r="W1091" s="60">
        <v>9700000</v>
      </c>
      <c r="X1091" s="60">
        <v>0</v>
      </c>
      <c r="Y1091" s="23" t="s">
        <v>104</v>
      </c>
      <c r="Z1091" t="s">
        <v>98</v>
      </c>
      <c r="AA1091" t="s">
        <v>105</v>
      </c>
      <c r="AB1091" s="30">
        <f>+Tabla3[[#This Row],[VALOR DEL CONTRATO
(EN NUMEROS)]]-Tabla3[[#This Row],[VALOR RECURSOS (MADS/FONAM)]]</f>
        <v>0</v>
      </c>
      <c r="AC1091" s="30"/>
      <c r="AD1091" s="30"/>
      <c r="AE1091" s="24">
        <v>5224</v>
      </c>
      <c r="AF1091" s="61">
        <v>45295</v>
      </c>
      <c r="AG1091">
        <v>233824</v>
      </c>
      <c r="AH1091" s="53">
        <v>45404</v>
      </c>
      <c r="AI1091" s="24" t="s">
        <v>106</v>
      </c>
      <c r="AJ1091" t="s">
        <v>1465</v>
      </c>
      <c r="AK1091" s="33"/>
      <c r="AL1091" t="s">
        <v>98</v>
      </c>
      <c r="AM1091" s="53">
        <v>45398</v>
      </c>
      <c r="AN1091" s="23" t="s">
        <v>108</v>
      </c>
      <c r="AO1091" s="23" t="s">
        <v>108</v>
      </c>
      <c r="AP1091" t="s">
        <v>109</v>
      </c>
      <c r="AQ1091" t="s">
        <v>2798</v>
      </c>
      <c r="AR1091" t="s">
        <v>2799</v>
      </c>
      <c r="AS1091" t="s">
        <v>1592</v>
      </c>
      <c r="AT1091" s="23">
        <v>80111600</v>
      </c>
      <c r="AU1091" t="s">
        <v>7481</v>
      </c>
      <c r="AV1091" s="23" t="s">
        <v>113</v>
      </c>
      <c r="AW1091" s="20" t="s">
        <v>114</v>
      </c>
      <c r="AX1091" s="53">
        <v>45399</v>
      </c>
      <c r="AY1091" s="23" t="s">
        <v>115</v>
      </c>
      <c r="AZ1091" s="53">
        <v>45399</v>
      </c>
      <c r="BA1091" s="26">
        <v>45404</v>
      </c>
      <c r="BB1091" s="62">
        <v>45656</v>
      </c>
      <c r="BC1091" s="35">
        <f>+Tabla3[[#This Row],[FECHA TERMINACION
(INICIAL)]]-Tabla3[[#This Row],[FECHA INICIO]]</f>
        <v>252</v>
      </c>
      <c r="BD1091" s="65">
        <f>+Tabla3[[#This Row],[PLAZO DE EJECUCIÓN EN DÍAS (INICIAL)]]/30</f>
        <v>8.4</v>
      </c>
      <c r="BE1091" t="s">
        <v>7482</v>
      </c>
      <c r="BF1091" s="29">
        <f>+[1]BD_2!E1103</f>
        <v>0</v>
      </c>
      <c r="BG1091" s="29">
        <f>[1]BD_2!BA1103</f>
        <v>0</v>
      </c>
      <c r="BH1091" s="23">
        <f>[1]BD_2!CF1103</f>
        <v>0</v>
      </c>
      <c r="BI1091" s="23">
        <f>+COUNTIF(Tabla3[[#This Row],[VALOR REDUCIDO]:[TOTAL TIEMPO PRORROGADO EN DÍAS
]],"&lt;&gt;0")</f>
        <v>0</v>
      </c>
      <c r="BJ1091" s="23" t="str">
        <f>+[1]BD_2!CG1103</f>
        <v>2 NO</v>
      </c>
      <c r="BK1091" s="26" t="str">
        <f>[1]BD_2!CL1103</f>
        <v>2 NO</v>
      </c>
      <c r="BL1091" s="23" t="s">
        <v>98</v>
      </c>
      <c r="BM1091">
        <f t="shared" si="84"/>
        <v>252</v>
      </c>
      <c r="BN1091" s="36">
        <f t="shared" si="85"/>
        <v>45404</v>
      </c>
      <c r="BO1091" s="36">
        <f t="shared" si="86"/>
        <v>45656</v>
      </c>
      <c r="BP1091" s="37" t="e">
        <f>IF(((#REF!-$BN1091)/($BO1091-$BN1091))&gt;=100%,100%,((#REF!-$BN1091)/($BO1091-$BN1091)))</f>
        <v>#REF!</v>
      </c>
      <c r="BQ1091" s="29">
        <f t="shared" si="87"/>
        <v>80510000</v>
      </c>
      <c r="BR1091" s="23" t="e">
        <f>+IF(BK1091="1 SI","FINALIZADO",IF($BO1091&lt;=#REF!,"FINALIZADO","EJECUCIÓN"))</f>
        <v>#REF!</v>
      </c>
      <c r="BS1091" s="23">
        <v>80510000</v>
      </c>
      <c r="BT1091" s="23">
        <f>+Tabla3[[#This Row],[VALOR TOTAL DE CONTRATO (ANTES DE LIQUIDACIÓN - LIBERACIÓN DE SALDOS)]]-Tabla3[[#This Row],[RECURSO TOTALES DESEMBOLSADOS]]</f>
        <v>0</v>
      </c>
      <c r="BU1091" s="66"/>
      <c r="BW1091" s="23" t="s">
        <v>98</v>
      </c>
      <c r="BX1091" s="23" t="str">
        <f t="shared" si="83"/>
        <v>abril</v>
      </c>
      <c r="BY1091" s="23" t="s">
        <v>113</v>
      </c>
      <c r="BZ1091" s="23" t="s">
        <v>113</v>
      </c>
      <c r="CA1091" s="23" t="s">
        <v>113</v>
      </c>
      <c r="CB1091" t="s">
        <v>117</v>
      </c>
      <c r="CC1091" t="s">
        <v>118</v>
      </c>
    </row>
    <row r="1092" spans="1:81" x14ac:dyDescent="0.25">
      <c r="A1092" s="23">
        <v>2024</v>
      </c>
      <c r="B1092" s="25">
        <v>1047</v>
      </c>
      <c r="C1092" s="23" t="s">
        <v>87</v>
      </c>
      <c r="D1092" t="s">
        <v>88</v>
      </c>
      <c r="E1092" t="s">
        <v>89</v>
      </c>
      <c r="F1092" t="s">
        <v>90</v>
      </c>
      <c r="G1092" t="s">
        <v>91</v>
      </c>
      <c r="H1092" s="23" t="s">
        <v>92</v>
      </c>
      <c r="I1092" s="23" t="s">
        <v>119</v>
      </c>
      <c r="J1092" t="s">
        <v>7483</v>
      </c>
      <c r="K1092" s="23" t="s">
        <v>95</v>
      </c>
      <c r="L1092" s="20" t="s">
        <v>1420</v>
      </c>
      <c r="M1092" s="28" t="s">
        <v>7484</v>
      </c>
      <c r="N1092" s="23"/>
      <c r="O1092" s="23" t="s">
        <v>98</v>
      </c>
      <c r="P1092" s="20" t="s">
        <v>1552</v>
      </c>
      <c r="Q1092" s="20" t="s">
        <v>1552</v>
      </c>
      <c r="R1092" t="s">
        <v>7485</v>
      </c>
      <c r="S1092" t="s">
        <v>7486</v>
      </c>
      <c r="T1092" t="s">
        <v>7460</v>
      </c>
      <c r="U1092" s="29">
        <v>72000000</v>
      </c>
      <c r="V1092" s="29">
        <v>72000000</v>
      </c>
      <c r="W1092" s="60">
        <v>9000000</v>
      </c>
      <c r="X1092" s="60">
        <v>0</v>
      </c>
      <c r="Y1092" s="23" t="s">
        <v>104</v>
      </c>
      <c r="Z1092" t="s">
        <v>98</v>
      </c>
      <c r="AA1092" t="s">
        <v>105</v>
      </c>
      <c r="AB1092" s="30">
        <f>+Tabla3[[#This Row],[VALOR DEL CONTRATO
(EN NUMEROS)]]-Tabla3[[#This Row],[VALOR RECURSOS (MADS/FONAM)]]</f>
        <v>0</v>
      </c>
      <c r="AC1092" s="30"/>
      <c r="AD1092" s="30"/>
      <c r="AE1092" s="24">
        <v>7724</v>
      </c>
      <c r="AF1092" s="61">
        <v>45295</v>
      </c>
      <c r="AG1092">
        <v>231724</v>
      </c>
      <c r="AH1092" s="53">
        <v>45401</v>
      </c>
      <c r="AI1092" s="24" t="s">
        <v>106</v>
      </c>
      <c r="AJ1092" t="s">
        <v>1556</v>
      </c>
      <c r="AK1092" s="33"/>
      <c r="AL1092" t="s">
        <v>98</v>
      </c>
      <c r="AM1092" s="53">
        <v>45398</v>
      </c>
      <c r="AN1092" s="23" t="s">
        <v>108</v>
      </c>
      <c r="AO1092" s="23" t="s">
        <v>108</v>
      </c>
      <c r="AP1092" t="s">
        <v>109</v>
      </c>
      <c r="AQ1092" t="s">
        <v>2616</v>
      </c>
      <c r="AR1092" t="s">
        <v>2617</v>
      </c>
      <c r="AS1092" t="s">
        <v>1552</v>
      </c>
      <c r="AT1092" s="23">
        <v>80111600</v>
      </c>
      <c r="AU1092" t="s">
        <v>7487</v>
      </c>
      <c r="AV1092" s="23" t="s">
        <v>113</v>
      </c>
      <c r="AW1092" s="20" t="s">
        <v>114</v>
      </c>
      <c r="AX1092" s="53">
        <v>45398</v>
      </c>
      <c r="AY1092" s="23" t="s">
        <v>144</v>
      </c>
      <c r="AZ1092" s="53">
        <v>45398</v>
      </c>
      <c r="BA1092" s="26">
        <v>45404</v>
      </c>
      <c r="BB1092" s="62">
        <v>45647</v>
      </c>
      <c r="BC1092" s="35">
        <f>+Tabla3[[#This Row],[FECHA TERMINACION
(INICIAL)]]-Tabla3[[#This Row],[FECHA INICIO]]</f>
        <v>243</v>
      </c>
      <c r="BD1092" s="65">
        <f>+Tabla3[[#This Row],[PLAZO DE EJECUCIÓN EN DÍAS (INICIAL)]]/30</f>
        <v>8.1</v>
      </c>
      <c r="BE1092" t="s">
        <v>4081</v>
      </c>
      <c r="BF1092" s="29">
        <f>+[1]BD_2!E1104</f>
        <v>0</v>
      </c>
      <c r="BG1092" s="29">
        <f>[1]BD_2!BA1104</f>
        <v>0</v>
      </c>
      <c r="BH1092" s="23">
        <f>[1]BD_2!CF1104</f>
        <v>0</v>
      </c>
      <c r="BI1092" s="23">
        <f>+COUNTIF(Tabla3[[#This Row],[VALOR REDUCIDO]:[TOTAL TIEMPO PRORROGADO EN DÍAS
]],"&lt;&gt;0")</f>
        <v>0</v>
      </c>
      <c r="BJ1092" s="23" t="str">
        <f>+[1]BD_2!CG1104</f>
        <v>2 NO</v>
      </c>
      <c r="BK1092" s="26" t="str">
        <f>[1]BD_2!CL1104</f>
        <v>2 NO</v>
      </c>
      <c r="BL1092" s="23" t="s">
        <v>98</v>
      </c>
      <c r="BM1092">
        <f t="shared" si="84"/>
        <v>243</v>
      </c>
      <c r="BN1092" s="36">
        <f t="shared" si="85"/>
        <v>45404</v>
      </c>
      <c r="BO1092" s="36">
        <f t="shared" si="86"/>
        <v>45647</v>
      </c>
      <c r="BP1092" s="37" t="e">
        <f>IF(((#REF!-$BN1092)/($BO1092-$BN1092))&gt;=100%,100%,((#REF!-$BN1092)/($BO1092-$BN1092)))</f>
        <v>#REF!</v>
      </c>
      <c r="BQ1092" s="29">
        <f t="shared" si="87"/>
        <v>72000000</v>
      </c>
      <c r="BR1092" s="23" t="e">
        <f>+IF(BK1092="1 SI","FINALIZADO",IF($BO1092&lt;=#REF!,"FINALIZADO","EJECUCIÓN"))</f>
        <v>#REF!</v>
      </c>
      <c r="BS1092" s="23">
        <v>72000000</v>
      </c>
      <c r="BT1092" s="23">
        <f>+Tabla3[[#This Row],[VALOR TOTAL DE CONTRATO (ANTES DE LIQUIDACIÓN - LIBERACIÓN DE SALDOS)]]-Tabla3[[#This Row],[RECURSO TOTALES DESEMBOLSADOS]]</f>
        <v>0</v>
      </c>
      <c r="BU1092" s="66"/>
      <c r="BW1092" s="23" t="s">
        <v>98</v>
      </c>
      <c r="BX1092" s="23" t="str">
        <f t="shared" ref="BX1092:BX1123" si="88">TEXT(AM1092,"MMMM")</f>
        <v>abril</v>
      </c>
      <c r="BY1092" s="23" t="s">
        <v>113</v>
      </c>
      <c r="BZ1092" s="23" t="s">
        <v>113</v>
      </c>
      <c r="CA1092" s="23" t="s">
        <v>113</v>
      </c>
      <c r="CB1092" t="s">
        <v>117</v>
      </c>
      <c r="CC1092" t="s">
        <v>118</v>
      </c>
    </row>
    <row r="1093" spans="1:81" x14ac:dyDescent="0.25">
      <c r="A1093" s="23">
        <v>2024</v>
      </c>
      <c r="B1093" s="25">
        <v>1048</v>
      </c>
      <c r="C1093" s="23" t="s">
        <v>87</v>
      </c>
      <c r="D1093" t="s">
        <v>88</v>
      </c>
      <c r="E1093" t="s">
        <v>89</v>
      </c>
      <c r="F1093" t="s">
        <v>90</v>
      </c>
      <c r="G1093" t="s">
        <v>91</v>
      </c>
      <c r="H1093" s="23" t="s">
        <v>92</v>
      </c>
      <c r="I1093" s="23" t="s">
        <v>119</v>
      </c>
      <c r="J1093" t="s">
        <v>7488</v>
      </c>
      <c r="K1093" s="23" t="s">
        <v>95</v>
      </c>
      <c r="L1093" s="20" t="s">
        <v>2096</v>
      </c>
      <c r="M1093" s="28" t="s">
        <v>7489</v>
      </c>
      <c r="N1093" s="23"/>
      <c r="O1093" s="23" t="s">
        <v>98</v>
      </c>
      <c r="P1093" s="20" t="s">
        <v>538</v>
      </c>
      <c r="Q1093" s="20" t="s">
        <v>538</v>
      </c>
      <c r="R1093" t="s">
        <v>7490</v>
      </c>
      <c r="S1093" t="s">
        <v>7491</v>
      </c>
      <c r="T1093" t="s">
        <v>7492</v>
      </c>
      <c r="U1093" s="29">
        <v>57400000</v>
      </c>
      <c r="V1093" s="29">
        <v>57400000</v>
      </c>
      <c r="W1093" s="60">
        <v>8200000</v>
      </c>
      <c r="X1093" s="60">
        <v>0</v>
      </c>
      <c r="Y1093" s="23" t="s">
        <v>104</v>
      </c>
      <c r="Z1093" t="s">
        <v>98</v>
      </c>
      <c r="AA1093" t="s">
        <v>105</v>
      </c>
      <c r="AB1093" s="30">
        <f>+Tabla3[[#This Row],[VALOR DEL CONTRATO
(EN NUMEROS)]]-Tabla3[[#This Row],[VALOR RECURSOS (MADS/FONAM)]]</f>
        <v>0</v>
      </c>
      <c r="AC1093" s="30"/>
      <c r="AD1093" s="30"/>
      <c r="AE1093" s="24">
        <v>5224</v>
      </c>
      <c r="AF1093" s="61">
        <v>45295</v>
      </c>
      <c r="AG1093">
        <v>238424</v>
      </c>
      <c r="AH1093" s="53">
        <v>45405</v>
      </c>
      <c r="AI1093" s="24" t="s">
        <v>106</v>
      </c>
      <c r="AJ1093" t="s">
        <v>543</v>
      </c>
      <c r="AK1093" s="33"/>
      <c r="AL1093" t="s">
        <v>98</v>
      </c>
      <c r="AM1093" s="53">
        <v>45399</v>
      </c>
      <c r="AN1093" s="23" t="s">
        <v>108</v>
      </c>
      <c r="AO1093" s="23" t="s">
        <v>108</v>
      </c>
      <c r="AP1093" t="s">
        <v>109</v>
      </c>
      <c r="AQ1093" t="s">
        <v>1395</v>
      </c>
      <c r="AR1093" t="s">
        <v>1396</v>
      </c>
      <c r="AS1093" t="s">
        <v>546</v>
      </c>
      <c r="AT1093" s="23">
        <v>80111600</v>
      </c>
      <c r="AU1093" t="s">
        <v>7493</v>
      </c>
      <c r="AV1093" s="23" t="s">
        <v>113</v>
      </c>
      <c r="AW1093" s="20" t="s">
        <v>114</v>
      </c>
      <c r="AX1093" s="53">
        <v>45400</v>
      </c>
      <c r="AY1093" s="23" t="s">
        <v>115</v>
      </c>
      <c r="AZ1093" s="53">
        <v>45400</v>
      </c>
      <c r="BA1093" s="26">
        <v>45405</v>
      </c>
      <c r="BB1093" s="62">
        <v>45618</v>
      </c>
      <c r="BC1093" s="35">
        <f>+Tabla3[[#This Row],[FECHA TERMINACION
(INICIAL)]]-Tabla3[[#This Row],[FECHA INICIO]]</f>
        <v>213</v>
      </c>
      <c r="BD1093" s="65">
        <f>+Tabla3[[#This Row],[PLAZO DE EJECUCIÓN EN DÍAS (INICIAL)]]/30</f>
        <v>7.1</v>
      </c>
      <c r="BE1093" t="s">
        <v>7020</v>
      </c>
      <c r="BF1093" s="29">
        <f>+[1]BD_2!E1105</f>
        <v>0</v>
      </c>
      <c r="BG1093" s="29">
        <f>[1]BD_2!BA1105</f>
        <v>7653333</v>
      </c>
      <c r="BH1093" s="23">
        <f>[1]BD_2!CF1105</f>
        <v>28</v>
      </c>
      <c r="BI1093" s="23">
        <f>+COUNTIF(Tabla3[[#This Row],[VALOR REDUCIDO]:[TOTAL TIEMPO PRORROGADO EN DÍAS
]],"&lt;&gt;0")</f>
        <v>2</v>
      </c>
      <c r="BJ1093" s="23" t="str">
        <f>+[1]BD_2!CG1105</f>
        <v>2 NO</v>
      </c>
      <c r="BK1093" s="26" t="str">
        <f>[1]BD_2!CL1105</f>
        <v>2 NO</v>
      </c>
      <c r="BL1093" s="23" t="s">
        <v>98</v>
      </c>
      <c r="BM1093">
        <f t="shared" si="84"/>
        <v>241</v>
      </c>
      <c r="BN1093" s="36">
        <f t="shared" si="85"/>
        <v>45405</v>
      </c>
      <c r="BO1093" s="36">
        <f t="shared" si="86"/>
        <v>45646</v>
      </c>
      <c r="BP1093" s="37" t="e">
        <f>IF(((#REF!-$BN1093)/($BO1093-$BN1093))&gt;=100%,100%,((#REF!-$BN1093)/($BO1093-$BN1093)))</f>
        <v>#REF!</v>
      </c>
      <c r="BQ1093" s="29">
        <f t="shared" si="87"/>
        <v>65053333</v>
      </c>
      <c r="BR1093" s="23" t="e">
        <f>+IF(BK1093="1 SI","FINALIZADO",IF($BO1093&lt;=#REF!,"FINALIZADO","EJECUCIÓN"))</f>
        <v>#REF!</v>
      </c>
      <c r="BS1093" s="23">
        <v>65053333</v>
      </c>
      <c r="BT1093" s="23">
        <f>+Tabla3[[#This Row],[VALOR TOTAL DE CONTRATO (ANTES DE LIQUIDACIÓN - LIBERACIÓN DE SALDOS)]]-Tabla3[[#This Row],[RECURSO TOTALES DESEMBOLSADOS]]</f>
        <v>0</v>
      </c>
      <c r="BU1093" s="66"/>
      <c r="BW1093" s="23" t="s">
        <v>98</v>
      </c>
      <c r="BX1093" s="23" t="str">
        <f t="shared" si="88"/>
        <v>abril</v>
      </c>
      <c r="BY1093" s="23" t="s">
        <v>113</v>
      </c>
      <c r="BZ1093" s="23" t="s">
        <v>113</v>
      </c>
      <c r="CA1093" s="23" t="s">
        <v>113</v>
      </c>
      <c r="CB1093" t="s">
        <v>117</v>
      </c>
      <c r="CC1093" t="s">
        <v>118</v>
      </c>
    </row>
    <row r="1094" spans="1:81" x14ac:dyDescent="0.25">
      <c r="A1094" s="23">
        <v>2024</v>
      </c>
      <c r="B1094" s="25">
        <v>1049</v>
      </c>
      <c r="C1094" s="23" t="s">
        <v>87</v>
      </c>
      <c r="D1094" t="s">
        <v>88</v>
      </c>
      <c r="E1094" t="s">
        <v>89</v>
      </c>
      <c r="F1094" t="s">
        <v>90</v>
      </c>
      <c r="G1094" t="s">
        <v>91</v>
      </c>
      <c r="H1094" s="23" t="s">
        <v>92</v>
      </c>
      <c r="I1094" s="23" t="s">
        <v>119</v>
      </c>
      <c r="J1094" t="s">
        <v>7494</v>
      </c>
      <c r="K1094" s="23" t="s">
        <v>95</v>
      </c>
      <c r="L1094" s="59" t="s">
        <v>420</v>
      </c>
      <c r="M1094" s="28" t="s">
        <v>7495</v>
      </c>
      <c r="N1094" s="23"/>
      <c r="O1094" s="23" t="s">
        <v>98</v>
      </c>
      <c r="P1094" s="20" t="s">
        <v>693</v>
      </c>
      <c r="Q1094" s="20" t="s">
        <v>693</v>
      </c>
      <c r="R1094" t="s">
        <v>7496</v>
      </c>
      <c r="S1094" t="s">
        <v>7497</v>
      </c>
      <c r="T1094" t="s">
        <v>7498</v>
      </c>
      <c r="U1094" s="29">
        <v>58800000</v>
      </c>
      <c r="V1094" s="29">
        <v>58800000</v>
      </c>
      <c r="W1094" s="60">
        <v>7000000</v>
      </c>
      <c r="X1094" s="60">
        <v>0</v>
      </c>
      <c r="Y1094" s="23" t="s">
        <v>104</v>
      </c>
      <c r="Z1094" t="s">
        <v>98</v>
      </c>
      <c r="AA1094" t="s">
        <v>105</v>
      </c>
      <c r="AB1094" s="30">
        <f>+Tabla3[[#This Row],[VALOR DEL CONTRATO
(EN NUMEROS)]]-Tabla3[[#This Row],[VALOR RECURSOS (MADS/FONAM)]]</f>
        <v>0</v>
      </c>
      <c r="AC1094" s="30"/>
      <c r="AD1094" s="30"/>
      <c r="AE1094" s="24">
        <v>2624</v>
      </c>
      <c r="AF1094" s="61">
        <v>45294</v>
      </c>
      <c r="AG1094">
        <v>231324</v>
      </c>
      <c r="AH1094" s="53">
        <v>45401</v>
      </c>
      <c r="AI1094" s="24" t="s">
        <v>106</v>
      </c>
      <c r="AJ1094" t="s">
        <v>2030</v>
      </c>
      <c r="AK1094" s="33"/>
      <c r="AL1094" t="s">
        <v>98</v>
      </c>
      <c r="AM1094" s="53">
        <v>45398</v>
      </c>
      <c r="AN1094" s="23" t="s">
        <v>108</v>
      </c>
      <c r="AO1094" s="23" t="s">
        <v>108</v>
      </c>
      <c r="AP1094" t="s">
        <v>109</v>
      </c>
      <c r="AQ1094" t="s">
        <v>4683</v>
      </c>
      <c r="AR1094" t="s">
        <v>4684</v>
      </c>
      <c r="AS1094" t="s">
        <v>4685</v>
      </c>
      <c r="AT1094" s="23">
        <v>80111600</v>
      </c>
      <c r="AU1094" t="s">
        <v>7499</v>
      </c>
      <c r="AV1094" s="23" t="s">
        <v>113</v>
      </c>
      <c r="AW1094" s="20" t="s">
        <v>114</v>
      </c>
      <c r="AX1094" s="53">
        <v>45399</v>
      </c>
      <c r="AY1094" s="23" t="s">
        <v>115</v>
      </c>
      <c r="AZ1094" s="53">
        <v>45399</v>
      </c>
      <c r="BA1094" s="26">
        <v>45404</v>
      </c>
      <c r="BB1094" s="62">
        <v>45654</v>
      </c>
      <c r="BC1094" s="35">
        <f>+Tabla3[[#This Row],[FECHA TERMINACION
(INICIAL)]]-Tabla3[[#This Row],[FECHA INICIO]]</f>
        <v>250</v>
      </c>
      <c r="BD1094" s="65">
        <f>+Tabla3[[#This Row],[PLAZO DE EJECUCIÓN EN DÍAS (INICIAL)]]/30</f>
        <v>8.3333333333333339</v>
      </c>
      <c r="BE1094" t="s">
        <v>7443</v>
      </c>
      <c r="BF1094" s="29">
        <f>+[1]BD_2!E1106</f>
        <v>700000</v>
      </c>
      <c r="BG1094" s="29">
        <f>[1]BD_2!BA1106</f>
        <v>0</v>
      </c>
      <c r="BH1094" s="23">
        <f>[1]BD_2!CF1106</f>
        <v>0</v>
      </c>
      <c r="BI1094" s="23">
        <f>+COUNTIF(Tabla3[[#This Row],[VALOR REDUCIDO]:[TOTAL TIEMPO PRORROGADO EN DÍAS
]],"&lt;&gt;0")</f>
        <v>1</v>
      </c>
      <c r="BJ1094" s="23" t="str">
        <f>+[1]BD_2!CG1106</f>
        <v>2 NO</v>
      </c>
      <c r="BK1094" s="26" t="str">
        <f>[1]BD_2!CL1106</f>
        <v>2 NO</v>
      </c>
      <c r="BL1094" s="23" t="s">
        <v>98</v>
      </c>
      <c r="BM1094">
        <f t="shared" si="84"/>
        <v>250</v>
      </c>
      <c r="BN1094" s="36">
        <f t="shared" si="85"/>
        <v>45404</v>
      </c>
      <c r="BO1094" s="36">
        <f t="shared" si="86"/>
        <v>45654</v>
      </c>
      <c r="BP1094" s="37" t="e">
        <f>IF(((#REF!-$BN1094)/($BO1094-$BN1094))&gt;=100%,100%,((#REF!-$BN1094)/($BO1094-$BN1094)))</f>
        <v>#REF!</v>
      </c>
      <c r="BQ1094" s="29">
        <f t="shared" si="87"/>
        <v>58100000</v>
      </c>
      <c r="BR1094" s="23" t="e">
        <f>+IF(BK1094="1 SI","FINALIZADO",IF($BO1094&lt;=#REF!,"FINALIZADO","EJECUCIÓN"))</f>
        <v>#REF!</v>
      </c>
      <c r="BS1094" s="23">
        <v>58100000</v>
      </c>
      <c r="BT1094" s="23">
        <f>+Tabla3[[#This Row],[VALOR TOTAL DE CONTRATO (ANTES DE LIQUIDACIÓN - LIBERACIÓN DE SALDOS)]]-Tabla3[[#This Row],[RECURSO TOTALES DESEMBOLSADOS]]</f>
        <v>0</v>
      </c>
      <c r="BU1094" s="66"/>
      <c r="BW1094" s="23" t="s">
        <v>98</v>
      </c>
      <c r="BX1094" s="23" t="str">
        <f t="shared" si="88"/>
        <v>abril</v>
      </c>
      <c r="BY1094" s="23" t="s">
        <v>113</v>
      </c>
      <c r="BZ1094" s="23" t="s">
        <v>113</v>
      </c>
      <c r="CA1094" s="23" t="s">
        <v>113</v>
      </c>
      <c r="CB1094" t="s">
        <v>117</v>
      </c>
      <c r="CC1094" t="s">
        <v>118</v>
      </c>
    </row>
    <row r="1095" spans="1:81" x14ac:dyDescent="0.25">
      <c r="A1095" s="23">
        <v>2024</v>
      </c>
      <c r="B1095" s="25">
        <v>1050</v>
      </c>
      <c r="C1095" s="23" t="s">
        <v>87</v>
      </c>
      <c r="D1095" t="s">
        <v>88</v>
      </c>
      <c r="E1095" t="s">
        <v>89</v>
      </c>
      <c r="F1095" t="s">
        <v>90</v>
      </c>
      <c r="G1095" t="s">
        <v>91</v>
      </c>
      <c r="H1095" s="23" t="s">
        <v>92</v>
      </c>
      <c r="I1095" s="23" t="s">
        <v>119</v>
      </c>
      <c r="J1095" t="s">
        <v>7500</v>
      </c>
      <c r="K1095" s="23" t="s">
        <v>95</v>
      </c>
      <c r="L1095" s="20" t="s">
        <v>1550</v>
      </c>
      <c r="M1095" s="28" t="s">
        <v>7501</v>
      </c>
      <c r="N1095" s="23"/>
      <c r="O1095" s="23" t="s">
        <v>98</v>
      </c>
      <c r="P1095" s="20" t="s">
        <v>693</v>
      </c>
      <c r="Q1095" s="20" t="s">
        <v>693</v>
      </c>
      <c r="R1095" t="s">
        <v>7502</v>
      </c>
      <c r="S1095" t="s">
        <v>7503</v>
      </c>
      <c r="T1095" t="s">
        <v>6741</v>
      </c>
      <c r="U1095" s="29">
        <v>56000000</v>
      </c>
      <c r="V1095" s="29">
        <v>56000000</v>
      </c>
      <c r="W1095" s="60">
        <v>7000000</v>
      </c>
      <c r="X1095" s="60">
        <v>0</v>
      </c>
      <c r="Y1095" s="23" t="s">
        <v>104</v>
      </c>
      <c r="Z1095" t="s">
        <v>98</v>
      </c>
      <c r="AA1095" t="s">
        <v>105</v>
      </c>
      <c r="AB1095" s="30">
        <f>+Tabla3[[#This Row],[VALOR DEL CONTRATO
(EN NUMEROS)]]-Tabla3[[#This Row],[VALOR RECURSOS (MADS/FONAM)]]</f>
        <v>0</v>
      </c>
      <c r="AC1095" s="30"/>
      <c r="AD1095" s="30"/>
      <c r="AE1095" s="24">
        <v>2624</v>
      </c>
      <c r="AF1095" s="61">
        <v>45294</v>
      </c>
      <c r="AG1095">
        <v>254624</v>
      </c>
      <c r="AH1095" s="53">
        <v>45412</v>
      </c>
      <c r="AI1095" s="24" t="s">
        <v>106</v>
      </c>
      <c r="AJ1095" t="s">
        <v>2030</v>
      </c>
      <c r="AK1095" s="33"/>
      <c r="AL1095" t="s">
        <v>98</v>
      </c>
      <c r="AM1095" s="53">
        <v>45411</v>
      </c>
      <c r="AN1095" s="23" t="s">
        <v>108</v>
      </c>
      <c r="AO1095" s="23" t="s">
        <v>108</v>
      </c>
      <c r="AP1095" t="s">
        <v>109</v>
      </c>
      <c r="AQ1095" t="s">
        <v>1528</v>
      </c>
      <c r="AR1095" t="s">
        <v>1529</v>
      </c>
      <c r="AS1095" t="s">
        <v>700</v>
      </c>
      <c r="AT1095" s="23">
        <v>80111600</v>
      </c>
      <c r="AU1095" t="s">
        <v>7504</v>
      </c>
      <c r="AV1095" s="23" t="s">
        <v>113</v>
      </c>
      <c r="AW1095" s="20" t="s">
        <v>114</v>
      </c>
      <c r="AX1095" s="53">
        <v>45411</v>
      </c>
      <c r="AY1095" s="23" t="s">
        <v>115</v>
      </c>
      <c r="AZ1095" s="53">
        <v>45411</v>
      </c>
      <c r="BA1095" s="26">
        <v>45412</v>
      </c>
      <c r="BB1095" s="62">
        <v>45655</v>
      </c>
      <c r="BC1095" s="35">
        <f>+Tabla3[[#This Row],[FECHA TERMINACION
(INICIAL)]]-Tabla3[[#This Row],[FECHA INICIO]]</f>
        <v>243</v>
      </c>
      <c r="BD1095" s="65">
        <f>+Tabla3[[#This Row],[PLAZO DE EJECUCIÓN EN DÍAS (INICIAL)]]/30</f>
        <v>8.1</v>
      </c>
      <c r="BE1095" t="s">
        <v>7505</v>
      </c>
      <c r="BF1095" s="29">
        <f>+[1]BD_2!E1107</f>
        <v>0</v>
      </c>
      <c r="BG1095" s="29">
        <f>[1]BD_2!BA1107</f>
        <v>0</v>
      </c>
      <c r="BH1095" s="23">
        <f>[1]BD_2!CF1107</f>
        <v>0</v>
      </c>
      <c r="BI1095" s="23">
        <f>+COUNTIF(Tabla3[[#This Row],[VALOR REDUCIDO]:[TOTAL TIEMPO PRORROGADO EN DÍAS
]],"&lt;&gt;0")</f>
        <v>0</v>
      </c>
      <c r="BJ1095" s="23" t="str">
        <f>+[1]BD_2!CG1107</f>
        <v>2 NO</v>
      </c>
      <c r="BK1095" s="26" t="str">
        <f>[1]BD_2!CL1107</f>
        <v>2 NO</v>
      </c>
      <c r="BL1095" s="23" t="s">
        <v>98</v>
      </c>
      <c r="BM1095">
        <f t="shared" si="84"/>
        <v>243</v>
      </c>
      <c r="BN1095" s="36">
        <f t="shared" si="85"/>
        <v>45412</v>
      </c>
      <c r="BO1095" s="36">
        <f t="shared" si="86"/>
        <v>45655</v>
      </c>
      <c r="BP1095" s="37" t="e">
        <f>IF(((#REF!-$BN1095)/($BO1095-$BN1095))&gt;=100%,100%,((#REF!-$BN1095)/($BO1095-$BN1095)))</f>
        <v>#REF!</v>
      </c>
      <c r="BQ1095" s="29">
        <f t="shared" si="87"/>
        <v>56000000</v>
      </c>
      <c r="BR1095" s="23" t="e">
        <f>+IF(BK1095="1 SI","FINALIZADO",IF($BO1095&lt;=#REF!,"FINALIZADO","EJECUCIÓN"))</f>
        <v>#REF!</v>
      </c>
      <c r="BS1095" s="23">
        <v>56000000</v>
      </c>
      <c r="BT1095" s="23">
        <f>+Tabla3[[#This Row],[VALOR TOTAL DE CONTRATO (ANTES DE LIQUIDACIÓN - LIBERACIÓN DE SALDOS)]]-Tabla3[[#This Row],[RECURSO TOTALES DESEMBOLSADOS]]</f>
        <v>0</v>
      </c>
      <c r="BU1095" s="66"/>
      <c r="BW1095" s="23" t="s">
        <v>98</v>
      </c>
      <c r="BX1095" s="23" t="str">
        <f t="shared" si="88"/>
        <v>abril</v>
      </c>
      <c r="BY1095" s="23" t="s">
        <v>113</v>
      </c>
      <c r="BZ1095" s="23" t="s">
        <v>113</v>
      </c>
      <c r="CA1095" s="23" t="s">
        <v>113</v>
      </c>
      <c r="CB1095" t="s">
        <v>117</v>
      </c>
      <c r="CC1095" t="s">
        <v>118</v>
      </c>
    </row>
    <row r="1096" spans="1:81" x14ac:dyDescent="0.25">
      <c r="A1096" s="23">
        <v>2024</v>
      </c>
      <c r="B1096" s="25">
        <v>1051</v>
      </c>
      <c r="C1096" s="23" t="s">
        <v>87</v>
      </c>
      <c r="D1096" t="s">
        <v>88</v>
      </c>
      <c r="E1096" t="s">
        <v>89</v>
      </c>
      <c r="F1096" t="s">
        <v>90</v>
      </c>
      <c r="G1096" t="s">
        <v>91</v>
      </c>
      <c r="H1096" s="23" t="s">
        <v>92</v>
      </c>
      <c r="I1096" s="23" t="s">
        <v>119</v>
      </c>
      <c r="J1096" t="s">
        <v>7506</v>
      </c>
      <c r="K1096" s="23" t="s">
        <v>95</v>
      </c>
      <c r="L1096" s="20" t="s">
        <v>1585</v>
      </c>
      <c r="M1096" s="28" t="s">
        <v>7507</v>
      </c>
      <c r="N1096" s="23"/>
      <c r="O1096" s="23" t="s">
        <v>98</v>
      </c>
      <c r="P1096" s="20" t="s">
        <v>1931</v>
      </c>
      <c r="Q1096" s="20" t="s">
        <v>1931</v>
      </c>
      <c r="R1096" t="s">
        <v>7508</v>
      </c>
      <c r="S1096" t="s">
        <v>7509</v>
      </c>
      <c r="T1096" t="s">
        <v>7510</v>
      </c>
      <c r="U1096" s="29">
        <v>68000000</v>
      </c>
      <c r="V1096" s="29">
        <v>68000000</v>
      </c>
      <c r="W1096" s="60">
        <v>8500000</v>
      </c>
      <c r="X1096" s="60">
        <v>0</v>
      </c>
      <c r="Y1096" s="23" t="s">
        <v>104</v>
      </c>
      <c r="Z1096" t="s">
        <v>98</v>
      </c>
      <c r="AA1096" t="s">
        <v>105</v>
      </c>
      <c r="AB1096" s="30">
        <f>+Tabla3[[#This Row],[VALOR DEL CONTRATO
(EN NUMEROS)]]-Tabla3[[#This Row],[VALOR RECURSOS (MADS/FONAM)]]</f>
        <v>0</v>
      </c>
      <c r="AC1096" s="30"/>
      <c r="AD1096" s="30"/>
      <c r="AE1096" s="24">
        <v>9424</v>
      </c>
      <c r="AF1096" s="61">
        <v>45306</v>
      </c>
      <c r="AG1096">
        <v>255424</v>
      </c>
      <c r="AH1096" s="53">
        <v>45412</v>
      </c>
      <c r="AI1096" s="24" t="s">
        <v>106</v>
      </c>
      <c r="AJ1096" t="s">
        <v>4874</v>
      </c>
      <c r="AK1096" s="33"/>
      <c r="AL1096" t="s">
        <v>98</v>
      </c>
      <c r="AM1096" s="53">
        <v>45408</v>
      </c>
      <c r="AN1096" s="23" t="s">
        <v>108</v>
      </c>
      <c r="AO1096" s="23" t="s">
        <v>108</v>
      </c>
      <c r="AP1096" t="s">
        <v>109</v>
      </c>
      <c r="AQ1096" t="s">
        <v>1580</v>
      </c>
      <c r="AR1096" t="s">
        <v>1581</v>
      </c>
      <c r="AS1096" t="s">
        <v>1581</v>
      </c>
      <c r="AT1096" s="23">
        <v>80111600</v>
      </c>
      <c r="AU1096" t="s">
        <v>7511</v>
      </c>
      <c r="AV1096" s="23" t="s">
        <v>113</v>
      </c>
      <c r="AW1096" s="20" t="s">
        <v>114</v>
      </c>
      <c r="AX1096" s="53">
        <v>45409</v>
      </c>
      <c r="AY1096" s="23" t="s">
        <v>115</v>
      </c>
      <c r="AZ1096" s="53">
        <v>45409</v>
      </c>
      <c r="BA1096" s="26">
        <v>45412</v>
      </c>
      <c r="BB1096" s="62">
        <v>45655</v>
      </c>
      <c r="BC1096" s="35">
        <f>+Tabla3[[#This Row],[FECHA TERMINACION
(INICIAL)]]-Tabla3[[#This Row],[FECHA INICIO]]</f>
        <v>243</v>
      </c>
      <c r="BD1096" s="65">
        <f>+Tabla3[[#This Row],[PLAZO DE EJECUCIÓN EN DÍAS (INICIAL)]]/30</f>
        <v>8.1</v>
      </c>
      <c r="BE1096" t="s">
        <v>7512</v>
      </c>
      <c r="BF1096" s="29">
        <f>+[1]BD_2!E1108</f>
        <v>0</v>
      </c>
      <c r="BG1096" s="29">
        <f>[1]BD_2!BA1108</f>
        <v>0</v>
      </c>
      <c r="BH1096" s="23">
        <f>[1]BD_2!CF1108</f>
        <v>0</v>
      </c>
      <c r="BI1096" s="23">
        <f>+COUNTIF(Tabla3[[#This Row],[VALOR REDUCIDO]:[TOTAL TIEMPO PRORROGADO EN DÍAS
]],"&lt;&gt;0")</f>
        <v>0</v>
      </c>
      <c r="BJ1096" s="23" t="str">
        <f>+[1]BD_2!CG1108</f>
        <v>2 NO</v>
      </c>
      <c r="BK1096" s="26" t="str">
        <f>[1]BD_2!CL1108</f>
        <v>2 NO</v>
      </c>
      <c r="BL1096" s="23" t="s">
        <v>98</v>
      </c>
      <c r="BM1096">
        <f t="shared" si="84"/>
        <v>243</v>
      </c>
      <c r="BN1096" s="36">
        <f t="shared" si="85"/>
        <v>45412</v>
      </c>
      <c r="BO1096" s="36">
        <f t="shared" si="86"/>
        <v>45655</v>
      </c>
      <c r="BP1096" s="37" t="e">
        <f>IF(((#REF!-$BN1096)/($BO1096-$BN1096))&gt;=100%,100%,((#REF!-$BN1096)/($BO1096-$BN1096)))</f>
        <v>#REF!</v>
      </c>
      <c r="BQ1096" s="29">
        <f t="shared" si="87"/>
        <v>68000000</v>
      </c>
      <c r="BR1096" s="23" t="e">
        <f>+IF(BK1096="1 SI","FINALIZADO",IF($BO1096&lt;=#REF!,"FINALIZADO","EJECUCIÓN"))</f>
        <v>#REF!</v>
      </c>
      <c r="BS1096" s="23">
        <v>68000000</v>
      </c>
      <c r="BT1096" s="23">
        <f>+Tabla3[[#This Row],[VALOR TOTAL DE CONTRATO (ANTES DE LIQUIDACIÓN - LIBERACIÓN DE SALDOS)]]-Tabla3[[#This Row],[RECURSO TOTALES DESEMBOLSADOS]]</f>
        <v>0</v>
      </c>
      <c r="BU1096" s="66"/>
      <c r="BW1096" s="23" t="s">
        <v>98</v>
      </c>
      <c r="BX1096" s="23" t="str">
        <f t="shared" si="88"/>
        <v>abril</v>
      </c>
      <c r="BY1096" s="23" t="s">
        <v>113</v>
      </c>
      <c r="BZ1096" s="23" t="s">
        <v>113</v>
      </c>
      <c r="CA1096" s="23" t="s">
        <v>113</v>
      </c>
      <c r="CB1096" t="s">
        <v>117</v>
      </c>
      <c r="CC1096" t="s">
        <v>118</v>
      </c>
    </row>
    <row r="1097" spans="1:81" x14ac:dyDescent="0.25">
      <c r="A1097" s="23">
        <v>2024</v>
      </c>
      <c r="B1097" s="25">
        <v>1052</v>
      </c>
      <c r="C1097" s="23" t="s">
        <v>4365</v>
      </c>
      <c r="D1097" t="s">
        <v>88</v>
      </c>
      <c r="E1097" t="s">
        <v>4366</v>
      </c>
      <c r="F1097" t="s">
        <v>7513</v>
      </c>
      <c r="G1097" t="s">
        <v>4367</v>
      </c>
      <c r="H1097" s="23" t="s">
        <v>92</v>
      </c>
      <c r="I1097" s="23" t="s">
        <v>105</v>
      </c>
      <c r="J1097" t="s">
        <v>7514</v>
      </c>
      <c r="K1097" s="23" t="s">
        <v>4369</v>
      </c>
      <c r="L1097" s="20" t="s">
        <v>4370</v>
      </c>
      <c r="N1097" s="23" t="s">
        <v>7515</v>
      </c>
      <c r="O1097" s="23" t="s">
        <v>98</v>
      </c>
      <c r="P1097" s="20" t="s">
        <v>2075</v>
      </c>
      <c r="Q1097" s="20" t="s">
        <v>100</v>
      </c>
      <c r="R1097" t="s">
        <v>7516</v>
      </c>
      <c r="S1097" t="s">
        <v>6534</v>
      </c>
      <c r="T1097" t="s">
        <v>7517</v>
      </c>
      <c r="U1097" s="29">
        <v>120000000</v>
      </c>
      <c r="V1097" s="29">
        <v>120000000</v>
      </c>
      <c r="W1097" s="60">
        <v>0</v>
      </c>
      <c r="X1097" s="60">
        <v>0</v>
      </c>
      <c r="Y1097" s="23" t="s">
        <v>104</v>
      </c>
      <c r="Z1097" t="s">
        <v>98</v>
      </c>
      <c r="AA1097" t="s">
        <v>105</v>
      </c>
      <c r="AB1097" s="30">
        <f>+Tabla3[[#This Row],[VALOR DEL CONTRATO
(EN NUMEROS)]]-Tabla3[[#This Row],[VALOR RECURSOS (MADS/FONAM)]]</f>
        <v>0</v>
      </c>
      <c r="AC1097" s="30"/>
      <c r="AD1097" s="30"/>
      <c r="AE1097" s="24">
        <v>13824</v>
      </c>
      <c r="AF1097" s="61">
        <v>45364</v>
      </c>
      <c r="AG1097">
        <v>252124</v>
      </c>
      <c r="AH1097" s="53">
        <v>45411</v>
      </c>
      <c r="AI1097" s="24" t="s">
        <v>1819</v>
      </c>
      <c r="AJ1097" t="s">
        <v>7518</v>
      </c>
      <c r="AK1097" s="33"/>
      <c r="AL1097" t="s">
        <v>98</v>
      </c>
      <c r="AM1097" s="53">
        <v>45408</v>
      </c>
      <c r="AN1097" s="23" t="s">
        <v>108</v>
      </c>
      <c r="AO1097" s="23" t="s">
        <v>108</v>
      </c>
      <c r="AP1097" t="s">
        <v>109</v>
      </c>
      <c r="AQ1097" t="s">
        <v>1234</v>
      </c>
      <c r="AR1097" t="s">
        <v>1235</v>
      </c>
      <c r="AS1097" t="s">
        <v>1236</v>
      </c>
      <c r="AT1097" s="23">
        <v>78111502</v>
      </c>
      <c r="AU1097" t="s">
        <v>7519</v>
      </c>
      <c r="AV1097" s="23" t="s">
        <v>98</v>
      </c>
      <c r="AW1097" s="20" t="s">
        <v>476</v>
      </c>
      <c r="AX1097" s="53" t="s">
        <v>105</v>
      </c>
      <c r="AY1097" s="23" t="s">
        <v>477</v>
      </c>
      <c r="AZ1097" s="62">
        <v>45411</v>
      </c>
      <c r="BA1097" s="62">
        <v>45411</v>
      </c>
      <c r="BB1097" s="62">
        <v>45657</v>
      </c>
      <c r="BC1097" s="35">
        <f>+Tabla3[[#This Row],[FECHA TERMINACION
(INICIAL)]]-Tabla3[[#This Row],[FECHA INICIO]]</f>
        <v>246</v>
      </c>
      <c r="BD1097" s="65">
        <f>+Tabla3[[#This Row],[PLAZO DE EJECUCIÓN EN DÍAS (INICIAL)]]/30</f>
        <v>8.1999999999999993</v>
      </c>
      <c r="BE1097" t="s">
        <v>7520</v>
      </c>
      <c r="BF1097" s="29">
        <f>+[1]BD_2!E1109</f>
        <v>0</v>
      </c>
      <c r="BG1097" s="29">
        <f>[1]BD_2!BA1109</f>
        <v>0</v>
      </c>
      <c r="BH1097" s="23">
        <f>[1]BD_2!CF1109</f>
        <v>0</v>
      </c>
      <c r="BI1097" s="23">
        <f>+COUNTIF(Tabla3[[#This Row],[VALOR REDUCIDO]:[TOTAL TIEMPO PRORROGADO EN DÍAS
]],"&lt;&gt;0")</f>
        <v>0</v>
      </c>
      <c r="BJ1097" s="23" t="str">
        <f>+[1]BD_2!CG1109</f>
        <v>2 NO</v>
      </c>
      <c r="BK1097" s="26" t="str">
        <f>[1]BD_2!CL1109</f>
        <v>2 NO</v>
      </c>
      <c r="BL1097" s="23" t="s">
        <v>98</v>
      </c>
      <c r="BM1097">
        <f t="shared" si="84"/>
        <v>246</v>
      </c>
      <c r="BN1097" s="36">
        <f t="shared" si="85"/>
        <v>45411</v>
      </c>
      <c r="BO1097" s="36">
        <f t="shared" si="86"/>
        <v>45657</v>
      </c>
      <c r="BP1097" s="37" t="e">
        <f>IF(((#REF!-$BN1097)/($BO1097-$BN1097))&gt;=100%,100%,((#REF!-$BN1097)/($BO1097-$BN1097)))</f>
        <v>#REF!</v>
      </c>
      <c r="BQ1097" s="60">
        <f t="shared" si="87"/>
        <v>120000000</v>
      </c>
      <c r="BR1097" s="23" t="e">
        <f>+IF(BK1097="1 SI","FINALIZADO",IF($BO1097&lt;=#REF!,"FINALIZADO","EJECUCIÓN"))</f>
        <v>#REF!</v>
      </c>
      <c r="BS1097" s="23">
        <v>27422170.789999999</v>
      </c>
      <c r="BT1097" s="23">
        <f>+Tabla3[[#This Row],[VALOR TOTAL DE CONTRATO (ANTES DE LIQUIDACIÓN - LIBERACIÓN DE SALDOS)]]-Tabla3[[#This Row],[RECURSO TOTALES DESEMBOLSADOS]]</f>
        <v>92577829.210000008</v>
      </c>
      <c r="BU1097" s="66"/>
      <c r="BW1097" s="23" t="s">
        <v>98</v>
      </c>
      <c r="BX1097" s="23" t="str">
        <f t="shared" si="88"/>
        <v>abril</v>
      </c>
      <c r="BY1097" s="23" t="s">
        <v>113</v>
      </c>
      <c r="BZ1097" s="23" t="s">
        <v>113</v>
      </c>
      <c r="CA1097" s="23" t="s">
        <v>113</v>
      </c>
      <c r="CB1097" t="s">
        <v>117</v>
      </c>
      <c r="CC1097" t="s">
        <v>118</v>
      </c>
    </row>
    <row r="1098" spans="1:81" x14ac:dyDescent="0.25">
      <c r="A1098" s="23">
        <v>2024</v>
      </c>
      <c r="B1098" s="25">
        <v>1054</v>
      </c>
      <c r="C1098" s="23" t="s">
        <v>87</v>
      </c>
      <c r="D1098" t="s">
        <v>88</v>
      </c>
      <c r="E1098" t="s">
        <v>89</v>
      </c>
      <c r="F1098" t="s">
        <v>90</v>
      </c>
      <c r="G1098" t="s">
        <v>91</v>
      </c>
      <c r="H1098" s="23" t="s">
        <v>92</v>
      </c>
      <c r="I1098" s="23" t="s">
        <v>119</v>
      </c>
      <c r="J1098" t="s">
        <v>7521</v>
      </c>
      <c r="K1098" s="23" t="s">
        <v>95</v>
      </c>
      <c r="L1098" s="20" t="s">
        <v>2096</v>
      </c>
      <c r="M1098" s="28" t="s">
        <v>7522</v>
      </c>
      <c r="N1098" s="23"/>
      <c r="O1098" s="23" t="s">
        <v>98</v>
      </c>
      <c r="P1098" s="20" t="s">
        <v>538</v>
      </c>
      <c r="Q1098" s="20" t="s">
        <v>538</v>
      </c>
      <c r="R1098" t="s">
        <v>7523</v>
      </c>
      <c r="S1098" t="s">
        <v>7524</v>
      </c>
      <c r="T1098" t="s">
        <v>7525</v>
      </c>
      <c r="U1098" s="29">
        <v>75950000</v>
      </c>
      <c r="V1098" s="29">
        <v>75950000</v>
      </c>
      <c r="W1098" s="60">
        <v>9300000</v>
      </c>
      <c r="X1098" s="60">
        <v>0</v>
      </c>
      <c r="Y1098" s="23" t="s">
        <v>104</v>
      </c>
      <c r="Z1098" t="s">
        <v>98</v>
      </c>
      <c r="AA1098" t="s">
        <v>105</v>
      </c>
      <c r="AB1098" s="30">
        <f>+Tabla3[[#This Row],[VALOR DEL CONTRATO
(EN NUMEROS)]]-Tabla3[[#This Row],[VALOR RECURSOS (MADS/FONAM)]]</f>
        <v>0</v>
      </c>
      <c r="AC1098" s="30"/>
      <c r="AD1098" s="30"/>
      <c r="AE1098" s="24">
        <v>5224</v>
      </c>
      <c r="AF1098" s="61">
        <v>45295</v>
      </c>
      <c r="AG1098">
        <v>257824</v>
      </c>
      <c r="AH1098" s="53">
        <v>45414</v>
      </c>
      <c r="AI1098" s="24" t="s">
        <v>106</v>
      </c>
      <c r="AJ1098" t="s">
        <v>1465</v>
      </c>
      <c r="AK1098" s="33"/>
      <c r="AL1098" t="s">
        <v>98</v>
      </c>
      <c r="AM1098" s="53">
        <v>45406</v>
      </c>
      <c r="AN1098" s="23" t="s">
        <v>108</v>
      </c>
      <c r="AO1098" s="23" t="s">
        <v>108</v>
      </c>
      <c r="AP1098" t="s">
        <v>109</v>
      </c>
      <c r="AQ1098" t="s">
        <v>3966</v>
      </c>
      <c r="AR1098" t="s">
        <v>3967</v>
      </c>
      <c r="AS1098" t="s">
        <v>3957</v>
      </c>
      <c r="AT1098" s="23">
        <v>80111600</v>
      </c>
      <c r="AU1098" t="s">
        <v>7526</v>
      </c>
      <c r="AV1098" s="23" t="s">
        <v>113</v>
      </c>
      <c r="AW1098" s="20" t="s">
        <v>114</v>
      </c>
      <c r="AX1098" s="53">
        <v>45411</v>
      </c>
      <c r="AY1098" s="23" t="s">
        <v>115</v>
      </c>
      <c r="AZ1098" s="53">
        <v>45411</v>
      </c>
      <c r="BA1098" s="26">
        <v>45414</v>
      </c>
      <c r="BB1098" s="62">
        <v>45656</v>
      </c>
      <c r="BC1098" s="35">
        <f>+Tabla3[[#This Row],[FECHA TERMINACION
(INICIAL)]]-Tabla3[[#This Row],[FECHA INICIO]]</f>
        <v>242</v>
      </c>
      <c r="BD1098" s="65">
        <f>+Tabla3[[#This Row],[PLAZO DE EJECUCIÓN EN DÍAS (INICIAL)]]/30</f>
        <v>8.0666666666666664</v>
      </c>
      <c r="BE1098" t="s">
        <v>7527</v>
      </c>
      <c r="BF1098" s="29">
        <f>+[1]BD_2!E1111</f>
        <v>1860000</v>
      </c>
      <c r="BG1098" s="29">
        <f>[1]BD_2!BA1111</f>
        <v>0</v>
      </c>
      <c r="BH1098" s="23">
        <f>[1]BD_2!CF1111</f>
        <v>0</v>
      </c>
      <c r="BI1098" s="23">
        <f>+COUNTIF(Tabla3[[#This Row],[VALOR REDUCIDO]:[TOTAL TIEMPO PRORROGADO EN DÍAS
]],"&lt;&gt;0")</f>
        <v>1</v>
      </c>
      <c r="BJ1098" s="23" t="str">
        <f>+[1]BD_2!CG1111</f>
        <v>2 NO</v>
      </c>
      <c r="BK1098" s="26" t="str">
        <f>[1]BD_2!CL1111</f>
        <v>2 NO</v>
      </c>
      <c r="BL1098" s="23" t="s">
        <v>98</v>
      </c>
      <c r="BM1098">
        <f t="shared" si="84"/>
        <v>242</v>
      </c>
      <c r="BN1098" s="36">
        <f t="shared" si="85"/>
        <v>45414</v>
      </c>
      <c r="BO1098" s="36">
        <f t="shared" si="86"/>
        <v>45656</v>
      </c>
      <c r="BP1098" s="37" t="e">
        <f>IF(((#REF!-$BN1098)/($BO1098-$BN1098))&gt;=100%,100%,((#REF!-$BN1098)/($BO1098-$BN1098)))</f>
        <v>#REF!</v>
      </c>
      <c r="BQ1098" s="29">
        <f t="shared" si="87"/>
        <v>74090000</v>
      </c>
      <c r="BR1098" s="23" t="e">
        <f>+IF(BK1098="1 SI","FINALIZADO",IF($BO1098&lt;=#REF!,"FINALIZADO","EJECUCIÓN"))</f>
        <v>#REF!</v>
      </c>
      <c r="BS1098" s="23">
        <v>74090000</v>
      </c>
      <c r="BT1098" s="23">
        <f>+Tabla3[[#This Row],[VALOR TOTAL DE CONTRATO (ANTES DE LIQUIDACIÓN - LIBERACIÓN DE SALDOS)]]-Tabla3[[#This Row],[RECURSO TOTALES DESEMBOLSADOS]]</f>
        <v>0</v>
      </c>
      <c r="BU1098" s="66"/>
      <c r="BW1098" s="23" t="s">
        <v>98</v>
      </c>
      <c r="BX1098" s="23" t="str">
        <f t="shared" si="88"/>
        <v>abril</v>
      </c>
      <c r="BY1098" s="23" t="s">
        <v>113</v>
      </c>
      <c r="BZ1098" s="23" t="s">
        <v>113</v>
      </c>
      <c r="CA1098" s="23" t="s">
        <v>113</v>
      </c>
      <c r="CB1098" t="s">
        <v>117</v>
      </c>
      <c r="CC1098" t="s">
        <v>118</v>
      </c>
    </row>
    <row r="1099" spans="1:81" x14ac:dyDescent="0.25">
      <c r="A1099" s="23">
        <v>2024</v>
      </c>
      <c r="B1099" s="25">
        <v>1055</v>
      </c>
      <c r="C1099" s="23" t="s">
        <v>87</v>
      </c>
      <c r="D1099" t="s">
        <v>88</v>
      </c>
      <c r="E1099" t="s">
        <v>89</v>
      </c>
      <c r="F1099" t="s">
        <v>90</v>
      </c>
      <c r="G1099" t="s">
        <v>91</v>
      </c>
      <c r="H1099" s="23" t="s">
        <v>92</v>
      </c>
      <c r="I1099" s="23" t="s">
        <v>119</v>
      </c>
      <c r="J1099" t="s">
        <v>7528</v>
      </c>
      <c r="K1099" s="23" t="s">
        <v>95</v>
      </c>
      <c r="L1099" s="59" t="s">
        <v>494</v>
      </c>
      <c r="M1099" s="28" t="s">
        <v>7529</v>
      </c>
      <c r="N1099" s="23"/>
      <c r="O1099" s="23" t="s">
        <v>98</v>
      </c>
      <c r="P1099" s="20" t="s">
        <v>335</v>
      </c>
      <c r="Q1099" s="20" t="s">
        <v>335</v>
      </c>
      <c r="R1099" t="s">
        <v>7530</v>
      </c>
      <c r="S1099" t="s">
        <v>7531</v>
      </c>
      <c r="T1099" t="s">
        <v>7532</v>
      </c>
      <c r="U1099" s="29">
        <v>82666667</v>
      </c>
      <c r="V1099" s="29">
        <v>82666667</v>
      </c>
      <c r="W1099" s="60">
        <v>10000000</v>
      </c>
      <c r="X1099" s="60">
        <v>0</v>
      </c>
      <c r="Y1099" s="23" t="s">
        <v>104</v>
      </c>
      <c r="Z1099" t="s">
        <v>98</v>
      </c>
      <c r="AA1099" t="s">
        <v>105</v>
      </c>
      <c r="AB1099" s="30">
        <f>+Tabla3[[#This Row],[VALOR DEL CONTRATO
(EN NUMEROS)]]-Tabla3[[#This Row],[VALOR RECURSOS (MADS/FONAM)]]</f>
        <v>0</v>
      </c>
      <c r="AC1099" s="30"/>
      <c r="AD1099" s="30"/>
      <c r="AE1099" s="24">
        <v>4224</v>
      </c>
      <c r="AF1099" s="61">
        <v>45294</v>
      </c>
      <c r="AG1099">
        <v>231624</v>
      </c>
      <c r="AH1099" s="53">
        <v>45401</v>
      </c>
      <c r="AI1099" s="24" t="s">
        <v>106</v>
      </c>
      <c r="AJ1099" t="s">
        <v>1151</v>
      </c>
      <c r="AK1099" s="33"/>
      <c r="AL1099" t="s">
        <v>98</v>
      </c>
      <c r="AM1099" s="53">
        <v>45399</v>
      </c>
      <c r="AN1099" s="23" t="s">
        <v>108</v>
      </c>
      <c r="AO1099" s="23" t="s">
        <v>108</v>
      </c>
      <c r="AP1099" t="s">
        <v>109</v>
      </c>
      <c r="AQ1099" t="s">
        <v>340</v>
      </c>
      <c r="AR1099" t="s">
        <v>341</v>
      </c>
      <c r="AS1099" t="s">
        <v>342</v>
      </c>
      <c r="AT1099" s="23">
        <v>80111600</v>
      </c>
      <c r="AU1099" t="s">
        <v>7533</v>
      </c>
      <c r="AV1099" s="23" t="s">
        <v>113</v>
      </c>
      <c r="AW1099" s="20" t="s">
        <v>114</v>
      </c>
      <c r="AX1099" s="53">
        <v>45399</v>
      </c>
      <c r="AY1099" s="23" t="s">
        <v>144</v>
      </c>
      <c r="AZ1099" s="53">
        <v>45399</v>
      </c>
      <c r="BA1099" s="26">
        <v>45404</v>
      </c>
      <c r="BB1099" s="62">
        <v>45655</v>
      </c>
      <c r="BC1099" s="35">
        <f>+Tabla3[[#This Row],[FECHA TERMINACION
(INICIAL)]]-Tabla3[[#This Row],[FECHA INICIO]]</f>
        <v>251</v>
      </c>
      <c r="BD1099" s="65">
        <f>+Tabla3[[#This Row],[PLAZO DE EJECUCIÓN EN DÍAS (INICIAL)]]/30</f>
        <v>8.3666666666666671</v>
      </c>
      <c r="BE1099" t="s">
        <v>7534</v>
      </c>
      <c r="BF1099" s="29">
        <f>+[1]BD_2!E1112</f>
        <v>0</v>
      </c>
      <c r="BG1099" s="29">
        <f>[1]BD_2!BA1112</f>
        <v>0</v>
      </c>
      <c r="BH1099" s="23">
        <f>[1]BD_2!CF1112</f>
        <v>0</v>
      </c>
      <c r="BI1099" s="23">
        <f>+COUNTIF(Tabla3[[#This Row],[VALOR REDUCIDO]:[TOTAL TIEMPO PRORROGADO EN DÍAS
]],"&lt;&gt;0")</f>
        <v>0</v>
      </c>
      <c r="BJ1099" s="23" t="str">
        <f>+[1]BD_2!CG1112</f>
        <v>2 NO</v>
      </c>
      <c r="BK1099" s="26" t="str">
        <f>[1]BD_2!CL1112</f>
        <v>2 NO</v>
      </c>
      <c r="BL1099" s="23" t="s">
        <v>98</v>
      </c>
      <c r="BM1099">
        <f t="shared" si="84"/>
        <v>251</v>
      </c>
      <c r="BN1099" s="36">
        <f t="shared" si="85"/>
        <v>45404</v>
      </c>
      <c r="BO1099" s="36">
        <f t="shared" si="86"/>
        <v>45655</v>
      </c>
      <c r="BP1099" s="37" t="e">
        <f>IF(((#REF!-$BN1099)/($BO1099-$BN1099))&gt;=100%,100%,((#REF!-$BN1099)/($BO1099-$BN1099)))</f>
        <v>#REF!</v>
      </c>
      <c r="BQ1099" s="29">
        <f t="shared" si="87"/>
        <v>82666667</v>
      </c>
      <c r="BR1099" s="23" t="e">
        <f>+IF(BK1099="1 SI","FINALIZADO",IF($BO1099&lt;=#REF!,"FINALIZADO","EJECUCIÓN"))</f>
        <v>#REF!</v>
      </c>
      <c r="BS1099" s="23">
        <v>82666667</v>
      </c>
      <c r="BT1099" s="23">
        <f>+Tabla3[[#This Row],[VALOR TOTAL DE CONTRATO (ANTES DE LIQUIDACIÓN - LIBERACIÓN DE SALDOS)]]-Tabla3[[#This Row],[RECURSO TOTALES DESEMBOLSADOS]]</f>
        <v>0</v>
      </c>
      <c r="BU1099" s="66"/>
      <c r="BW1099" s="23" t="s">
        <v>98</v>
      </c>
      <c r="BX1099" s="23" t="str">
        <f t="shared" si="88"/>
        <v>abril</v>
      </c>
      <c r="BY1099" s="23" t="s">
        <v>113</v>
      </c>
      <c r="BZ1099" s="23" t="s">
        <v>113</v>
      </c>
      <c r="CA1099" s="23" t="s">
        <v>113</v>
      </c>
      <c r="CB1099" t="s">
        <v>117</v>
      </c>
      <c r="CC1099" t="s">
        <v>118</v>
      </c>
    </row>
    <row r="1100" spans="1:81" x14ac:dyDescent="0.25">
      <c r="A1100" s="23">
        <v>2024</v>
      </c>
      <c r="B1100" s="25">
        <v>1056</v>
      </c>
      <c r="C1100" s="23" t="s">
        <v>87</v>
      </c>
      <c r="D1100" t="s">
        <v>88</v>
      </c>
      <c r="E1100" t="s">
        <v>89</v>
      </c>
      <c r="F1100" t="s">
        <v>90</v>
      </c>
      <c r="G1100" t="s">
        <v>91</v>
      </c>
      <c r="H1100" s="23" t="s">
        <v>92</v>
      </c>
      <c r="I1100" s="23" t="s">
        <v>119</v>
      </c>
      <c r="J1100" t="s">
        <v>7535</v>
      </c>
      <c r="K1100" s="23" t="s">
        <v>95</v>
      </c>
      <c r="L1100" s="59" t="s">
        <v>7536</v>
      </c>
      <c r="M1100" s="28" t="s">
        <v>7537</v>
      </c>
      <c r="N1100" s="23"/>
      <c r="O1100" s="23" t="s">
        <v>98</v>
      </c>
      <c r="P1100" s="20" t="s">
        <v>1552</v>
      </c>
      <c r="Q1100" s="20" t="s">
        <v>1552</v>
      </c>
      <c r="R1100" t="s">
        <v>7538</v>
      </c>
      <c r="S1100" t="s">
        <v>7539</v>
      </c>
      <c r="T1100" t="s">
        <v>7540</v>
      </c>
      <c r="U1100" s="29">
        <v>59500000</v>
      </c>
      <c r="V1100" s="29">
        <v>59500000</v>
      </c>
      <c r="W1100" s="60">
        <v>8500000</v>
      </c>
      <c r="X1100" s="60">
        <v>0</v>
      </c>
      <c r="Y1100" s="23" t="s">
        <v>104</v>
      </c>
      <c r="Z1100" t="s">
        <v>98</v>
      </c>
      <c r="AA1100" t="s">
        <v>105</v>
      </c>
      <c r="AB1100" s="30">
        <f>+Tabla3[[#This Row],[VALOR DEL CONTRATO
(EN NUMEROS)]]-Tabla3[[#This Row],[VALOR RECURSOS (MADS/FONAM)]]</f>
        <v>0</v>
      </c>
      <c r="AC1100" s="30"/>
      <c r="AD1100" s="30"/>
      <c r="AE1100" s="24">
        <v>7724</v>
      </c>
      <c r="AF1100" s="61">
        <v>45295</v>
      </c>
      <c r="AG1100">
        <v>277424</v>
      </c>
      <c r="AH1100" s="53">
        <v>45427</v>
      </c>
      <c r="AI1100" s="24" t="s">
        <v>106</v>
      </c>
      <c r="AJ1100" t="s">
        <v>1556</v>
      </c>
      <c r="AK1100" s="33"/>
      <c r="AL1100" t="s">
        <v>98</v>
      </c>
      <c r="AM1100" s="53">
        <v>45419</v>
      </c>
      <c r="AN1100" s="23" t="s">
        <v>108</v>
      </c>
      <c r="AO1100" s="23" t="s">
        <v>108</v>
      </c>
      <c r="AP1100" t="s">
        <v>109</v>
      </c>
      <c r="AQ1100" t="s">
        <v>2616</v>
      </c>
      <c r="AR1100" t="s">
        <v>2617</v>
      </c>
      <c r="AS1100" t="s">
        <v>1552</v>
      </c>
      <c r="AT1100" s="23">
        <v>80111600</v>
      </c>
      <c r="AU1100" s="73" t="s">
        <v>7541</v>
      </c>
      <c r="AV1100" s="23" t="s">
        <v>113</v>
      </c>
      <c r="AW1100" s="20" t="s">
        <v>114</v>
      </c>
      <c r="AX1100" s="53">
        <v>45420</v>
      </c>
      <c r="AY1100" s="23" t="s">
        <v>144</v>
      </c>
      <c r="AZ1100" s="53">
        <v>45420</v>
      </c>
      <c r="BA1100" s="26">
        <v>45427</v>
      </c>
      <c r="BB1100" s="62">
        <v>45640</v>
      </c>
      <c r="BC1100" s="35">
        <f>+Tabla3[[#This Row],[FECHA TERMINACION
(INICIAL)]]-Tabla3[[#This Row],[FECHA INICIO]]</f>
        <v>213</v>
      </c>
      <c r="BD1100" s="65">
        <f>+Tabla3[[#This Row],[PLAZO DE EJECUCIÓN EN DÍAS (INICIAL)]]/30</f>
        <v>7.1</v>
      </c>
      <c r="BE1100" t="s">
        <v>7542</v>
      </c>
      <c r="BF1100" s="29">
        <f>+[1]BD_2!E1113</f>
        <v>0</v>
      </c>
      <c r="BG1100" s="29">
        <f>[1]BD_2!BA1113</f>
        <v>0</v>
      </c>
      <c r="BH1100" s="23">
        <f>[1]BD_2!CF1113</f>
        <v>0</v>
      </c>
      <c r="BI1100" s="23">
        <f>+COUNTIF(Tabla3[[#This Row],[VALOR REDUCIDO]:[TOTAL TIEMPO PRORROGADO EN DÍAS
]],"&lt;&gt;0")</f>
        <v>0</v>
      </c>
      <c r="BJ1100" s="23" t="str">
        <f>+[1]BD_2!CG1113</f>
        <v>2 NO</v>
      </c>
      <c r="BK1100" s="26" t="str">
        <f>[1]BD_2!CL1113</f>
        <v>1 SI</v>
      </c>
      <c r="BL1100" s="23" t="s">
        <v>98</v>
      </c>
      <c r="BM1100">
        <f t="shared" si="84"/>
        <v>213</v>
      </c>
      <c r="BN1100" s="36">
        <f t="shared" si="85"/>
        <v>45427</v>
      </c>
      <c r="BO1100" s="36">
        <f t="shared" si="86"/>
        <v>45640</v>
      </c>
      <c r="BP1100" s="37" t="e">
        <f>IF(((#REF!-$BN1100)/($BO1100-$BN1100))&gt;=100%,100%,((#REF!-$BN1100)/($BO1100-$BN1100)))</f>
        <v>#REF!</v>
      </c>
      <c r="BQ1100" s="29">
        <f t="shared" si="87"/>
        <v>59500000</v>
      </c>
      <c r="BR1100" s="23" t="str">
        <f>+IF(BK1100="1 SI","FINALIZADO",IF($BO1100&lt;=#REF!,"FINALIZADO","EJECUCIÓN"))</f>
        <v>FINALIZADO</v>
      </c>
      <c r="BS1100" s="23">
        <v>19266666</v>
      </c>
      <c r="BT1100" s="23">
        <f>+Tabla3[[#This Row],[VALOR TOTAL DE CONTRATO (ANTES DE LIQUIDACIÓN - LIBERACIÓN DE SALDOS)]]-Tabla3[[#This Row],[RECURSO TOTALES DESEMBOLSADOS]]</f>
        <v>40233334</v>
      </c>
      <c r="BU1100" s="66"/>
      <c r="BW1100" s="23" t="s">
        <v>98</v>
      </c>
      <c r="BX1100" s="23" t="str">
        <f t="shared" si="88"/>
        <v>mayo</v>
      </c>
      <c r="BY1100" s="23" t="s">
        <v>113</v>
      </c>
      <c r="BZ1100" s="23" t="s">
        <v>113</v>
      </c>
      <c r="CA1100" s="23" t="s">
        <v>113</v>
      </c>
      <c r="CB1100" t="s">
        <v>117</v>
      </c>
      <c r="CC1100" t="s">
        <v>118</v>
      </c>
    </row>
    <row r="1101" spans="1:81" x14ac:dyDescent="0.25">
      <c r="A1101" s="23">
        <v>2024</v>
      </c>
      <c r="B1101" s="25">
        <v>1059</v>
      </c>
      <c r="C1101" s="23" t="s">
        <v>87</v>
      </c>
      <c r="D1101" t="s">
        <v>88</v>
      </c>
      <c r="E1101" t="s">
        <v>89</v>
      </c>
      <c r="F1101" t="s">
        <v>90</v>
      </c>
      <c r="G1101" t="s">
        <v>91</v>
      </c>
      <c r="H1101" s="23" t="s">
        <v>92</v>
      </c>
      <c r="I1101" s="23" t="s">
        <v>119</v>
      </c>
      <c r="J1101" t="s">
        <v>7543</v>
      </c>
      <c r="K1101" s="23" t="s">
        <v>95</v>
      </c>
      <c r="L1101" s="59" t="s">
        <v>2203</v>
      </c>
      <c r="M1101" s="28" t="s">
        <v>7544</v>
      </c>
      <c r="N1101" s="23"/>
      <c r="O1101" s="23" t="s">
        <v>98</v>
      </c>
      <c r="P1101" s="20" t="s">
        <v>2185</v>
      </c>
      <c r="Q1101" s="20" t="s">
        <v>2185</v>
      </c>
      <c r="R1101" t="s">
        <v>7545</v>
      </c>
      <c r="S1101" t="s">
        <v>7546</v>
      </c>
      <c r="T1101" t="s">
        <v>7547</v>
      </c>
      <c r="U1101" s="29">
        <v>55250000</v>
      </c>
      <c r="V1101" s="29">
        <v>55250000</v>
      </c>
      <c r="W1101" s="60">
        <v>8500000</v>
      </c>
      <c r="X1101" s="60">
        <v>0</v>
      </c>
      <c r="Y1101" s="23" t="s">
        <v>104</v>
      </c>
      <c r="Z1101" t="s">
        <v>98</v>
      </c>
      <c r="AA1101" t="s">
        <v>105</v>
      </c>
      <c r="AB1101" s="30">
        <f>+Tabla3[[#This Row],[VALOR DEL CONTRATO
(EN NUMEROS)]]-Tabla3[[#This Row],[VALOR RECURSOS (MADS/FONAM)]]</f>
        <v>0</v>
      </c>
      <c r="AC1101" s="30"/>
      <c r="AD1101" s="30"/>
      <c r="AE1101" s="24">
        <v>7424</v>
      </c>
      <c r="AF1101" s="61">
        <v>45295</v>
      </c>
      <c r="AG1101">
        <v>372724</v>
      </c>
      <c r="AH1101" s="53">
        <v>45468</v>
      </c>
      <c r="AI1101" s="24" t="s">
        <v>106</v>
      </c>
      <c r="AJ1101" t="s">
        <v>2653</v>
      </c>
      <c r="AK1101" s="27">
        <v>202300000000193</v>
      </c>
      <c r="AL1101" t="s">
        <v>98</v>
      </c>
      <c r="AM1101" s="53">
        <v>45464</v>
      </c>
      <c r="AN1101" s="23" t="s">
        <v>108</v>
      </c>
      <c r="AO1101" s="23" t="s">
        <v>108</v>
      </c>
      <c r="AP1101" t="s">
        <v>109</v>
      </c>
      <c r="AQ1101" t="s">
        <v>2190</v>
      </c>
      <c r="AR1101" t="s">
        <v>2191</v>
      </c>
      <c r="AS1101" t="s">
        <v>2192</v>
      </c>
      <c r="AT1101" s="23">
        <v>80111600</v>
      </c>
      <c r="AU1101" s="20" t="s">
        <v>7548</v>
      </c>
      <c r="AV1101" s="23" t="s">
        <v>113</v>
      </c>
      <c r="AW1101" s="20" t="s">
        <v>114</v>
      </c>
      <c r="AX1101" s="53">
        <v>45464</v>
      </c>
      <c r="AY1101" s="23" t="s">
        <v>115</v>
      </c>
      <c r="AZ1101" s="53">
        <v>45464</v>
      </c>
      <c r="BA1101" s="26">
        <v>45468</v>
      </c>
      <c r="BB1101" s="62">
        <v>45657</v>
      </c>
      <c r="BC1101" s="35">
        <f>+Tabla3[[#This Row],[FECHA TERMINACION
(INICIAL)]]-Tabla3[[#This Row],[FECHA INICIO]]</f>
        <v>189</v>
      </c>
      <c r="BD1101" s="65">
        <f>+Tabla3[[#This Row],[PLAZO DE EJECUCIÓN EN DÍAS (INICIAL)]]/30</f>
        <v>6.3</v>
      </c>
      <c r="BE1101" t="s">
        <v>7549</v>
      </c>
      <c r="BF1101" s="29">
        <f>+[1]BD_2!E1116</f>
        <v>2550000</v>
      </c>
      <c r="BG1101" s="29">
        <f>[1]BD_2!BA1116</f>
        <v>0</v>
      </c>
      <c r="BH1101" s="23">
        <f>[1]BD_2!CF1116</f>
        <v>0</v>
      </c>
      <c r="BI1101" s="23">
        <f>+COUNTIF(Tabla3[[#This Row],[VALOR REDUCIDO]:[TOTAL TIEMPO PRORROGADO EN DÍAS
]],"&lt;&gt;0")</f>
        <v>1</v>
      </c>
      <c r="BJ1101" s="23" t="str">
        <f>+[1]BD_2!CG1116</f>
        <v>2 NO</v>
      </c>
      <c r="BK1101" s="26" t="str">
        <f>[1]BD_2!CL1116</f>
        <v>2 NO</v>
      </c>
      <c r="BL1101" s="23" t="s">
        <v>98</v>
      </c>
      <c r="BM1101">
        <f t="shared" ref="BM1101:BM1161" si="89">$BO1101-$BN1101</f>
        <v>189</v>
      </c>
      <c r="BN1101" s="36">
        <f t="shared" ref="BN1101:BN1161" si="90">$BA1101</f>
        <v>45468</v>
      </c>
      <c r="BO1101" s="36">
        <f t="shared" ref="BO1101:BO1161" si="91">$BB1101+$BH1101</f>
        <v>45657</v>
      </c>
      <c r="BP1101" s="37" t="e">
        <f>IF(((#REF!-$BN1101)/($BO1101-$BN1101))&gt;=100%,100%,((#REF!-$BN1101)/($BO1101-$BN1101)))</f>
        <v>#REF!</v>
      </c>
      <c r="BQ1101" s="29">
        <f t="shared" si="87"/>
        <v>52700000</v>
      </c>
      <c r="BR1101" s="23" t="e">
        <f>+IF(BK1101="1 SI","FINALIZADO",IF($BO1101&lt;=#REF!,"FINALIZADO","EJECUCIÓN"))</f>
        <v>#REF!</v>
      </c>
      <c r="BS1101" s="23">
        <v>52700000</v>
      </c>
      <c r="BT1101" s="23">
        <f>+Tabla3[[#This Row],[VALOR TOTAL DE CONTRATO (ANTES DE LIQUIDACIÓN - LIBERACIÓN DE SALDOS)]]-Tabla3[[#This Row],[RECURSO TOTALES DESEMBOLSADOS]]</f>
        <v>0</v>
      </c>
      <c r="BU1101" s="66"/>
      <c r="BW1101" s="23" t="s">
        <v>98</v>
      </c>
      <c r="BX1101" s="23" t="str">
        <f t="shared" si="88"/>
        <v>junio</v>
      </c>
      <c r="BY1101" s="23" t="s">
        <v>113</v>
      </c>
      <c r="BZ1101" s="23" t="s">
        <v>113</v>
      </c>
      <c r="CA1101" s="23" t="s">
        <v>113</v>
      </c>
      <c r="CB1101" t="s">
        <v>117</v>
      </c>
      <c r="CC1101" t="s">
        <v>118</v>
      </c>
    </row>
    <row r="1102" spans="1:81" x14ac:dyDescent="0.25">
      <c r="A1102" s="23">
        <v>2024</v>
      </c>
      <c r="B1102" s="25">
        <v>1060</v>
      </c>
      <c r="C1102" s="23" t="s">
        <v>87</v>
      </c>
      <c r="D1102" t="s">
        <v>88</v>
      </c>
      <c r="E1102" t="s">
        <v>89</v>
      </c>
      <c r="F1102" t="s">
        <v>90</v>
      </c>
      <c r="G1102" t="s">
        <v>91</v>
      </c>
      <c r="H1102" s="23" t="s">
        <v>92</v>
      </c>
      <c r="I1102" s="23" t="s">
        <v>119</v>
      </c>
      <c r="J1102" t="s">
        <v>7550</v>
      </c>
      <c r="K1102" s="23" t="s">
        <v>95</v>
      </c>
      <c r="L1102" s="20" t="s">
        <v>1420</v>
      </c>
      <c r="M1102" s="28" t="s">
        <v>7551</v>
      </c>
      <c r="N1102" s="23"/>
      <c r="O1102" s="23" t="s">
        <v>98</v>
      </c>
      <c r="P1102" s="20" t="s">
        <v>1552</v>
      </c>
      <c r="Q1102" s="20" t="s">
        <v>1552</v>
      </c>
      <c r="R1102" t="s">
        <v>7552</v>
      </c>
      <c r="S1102" t="s">
        <v>7553</v>
      </c>
      <c r="T1102" t="s">
        <v>7554</v>
      </c>
      <c r="U1102" s="29">
        <v>84000000</v>
      </c>
      <c r="V1102" s="29">
        <v>84000000</v>
      </c>
      <c r="W1102" s="60">
        <v>10500000</v>
      </c>
      <c r="X1102" s="60">
        <v>0</v>
      </c>
      <c r="Y1102" s="23" t="s">
        <v>104</v>
      </c>
      <c r="Z1102" t="s">
        <v>98</v>
      </c>
      <c r="AA1102" t="s">
        <v>105</v>
      </c>
      <c r="AB1102" s="30">
        <f>+Tabla3[[#This Row],[VALOR DEL CONTRATO
(EN NUMEROS)]]-Tabla3[[#This Row],[VALOR RECURSOS (MADS/FONAM)]]</f>
        <v>0</v>
      </c>
      <c r="AC1102" s="30"/>
      <c r="AD1102" s="30"/>
      <c r="AE1102" s="24">
        <v>7724</v>
      </c>
      <c r="AF1102" s="61">
        <v>45295</v>
      </c>
      <c r="AG1102">
        <v>257124</v>
      </c>
      <c r="AH1102" s="53">
        <v>45412</v>
      </c>
      <c r="AI1102" s="24" t="s">
        <v>106</v>
      </c>
      <c r="AJ1102" t="s">
        <v>697</v>
      </c>
      <c r="AK1102" s="33"/>
      <c r="AL1102" t="s">
        <v>98</v>
      </c>
      <c r="AM1102" s="53">
        <v>45407</v>
      </c>
      <c r="AN1102" s="23" t="s">
        <v>108</v>
      </c>
      <c r="AO1102" s="23" t="s">
        <v>108</v>
      </c>
      <c r="AP1102" t="s">
        <v>109</v>
      </c>
      <c r="AQ1102" t="s">
        <v>1721</v>
      </c>
      <c r="AR1102" t="s">
        <v>1722</v>
      </c>
      <c r="AS1102" t="s">
        <v>1552</v>
      </c>
      <c r="AT1102" s="23">
        <v>80111600</v>
      </c>
      <c r="AU1102" t="s">
        <v>7555</v>
      </c>
      <c r="AV1102" s="23" t="s">
        <v>113</v>
      </c>
      <c r="AW1102" s="20" t="s">
        <v>114</v>
      </c>
      <c r="AX1102" s="53">
        <v>45411</v>
      </c>
      <c r="AY1102" s="23" t="s">
        <v>144</v>
      </c>
      <c r="AZ1102" s="53">
        <v>45411</v>
      </c>
      <c r="BA1102" s="26">
        <v>45412</v>
      </c>
      <c r="BB1102" s="62">
        <v>45655</v>
      </c>
      <c r="BC1102" s="35">
        <f>+Tabla3[[#This Row],[FECHA TERMINACION
(INICIAL)]]-Tabla3[[#This Row],[FECHA INICIO]]</f>
        <v>243</v>
      </c>
      <c r="BD1102" s="65">
        <f>+Tabla3[[#This Row],[PLAZO DE EJECUCIÓN EN DÍAS (INICIAL)]]/30</f>
        <v>8.1</v>
      </c>
      <c r="BE1102" t="s">
        <v>7556</v>
      </c>
      <c r="BF1102" s="29">
        <f>+[1]BD_2!E1117</f>
        <v>0</v>
      </c>
      <c r="BG1102" s="29">
        <f>[1]BD_2!BA1117</f>
        <v>0</v>
      </c>
      <c r="BH1102" s="23">
        <f>[1]BD_2!CF1117</f>
        <v>0</v>
      </c>
      <c r="BI1102" s="23">
        <f>+COUNTIF(Tabla3[[#This Row],[VALOR REDUCIDO]:[TOTAL TIEMPO PRORROGADO EN DÍAS
]],"&lt;&gt;0")</f>
        <v>0</v>
      </c>
      <c r="BJ1102" s="23" t="str">
        <f>+[1]BD_2!CG1117</f>
        <v>2 NO</v>
      </c>
      <c r="BK1102" s="26" t="str">
        <f>[1]BD_2!CL1117</f>
        <v>2 NO</v>
      </c>
      <c r="BL1102" s="23" t="s">
        <v>98</v>
      </c>
      <c r="BM1102">
        <f t="shared" si="89"/>
        <v>243</v>
      </c>
      <c r="BN1102" s="36">
        <f t="shared" si="90"/>
        <v>45412</v>
      </c>
      <c r="BO1102" s="36">
        <f t="shared" si="91"/>
        <v>45655</v>
      </c>
      <c r="BP1102" s="37" t="e">
        <f>IF(((#REF!-$BN1102)/($BO1102-$BN1102))&gt;=100%,100%,((#REF!-$BN1102)/($BO1102-$BN1102)))</f>
        <v>#REF!</v>
      </c>
      <c r="BQ1102" s="29">
        <f t="shared" si="87"/>
        <v>84000000</v>
      </c>
      <c r="BR1102" s="23" t="e">
        <f>+IF(BK1102="1 SI","FINALIZADO",IF($BO1102&lt;=#REF!,"FINALIZADO","EJECUCIÓN"))</f>
        <v>#REF!</v>
      </c>
      <c r="BS1102" s="23">
        <v>73850000</v>
      </c>
      <c r="BT1102" s="23">
        <f>+Tabla3[[#This Row],[VALOR TOTAL DE CONTRATO (ANTES DE LIQUIDACIÓN - LIBERACIÓN DE SALDOS)]]-Tabla3[[#This Row],[RECURSO TOTALES DESEMBOLSADOS]]</f>
        <v>10150000</v>
      </c>
      <c r="BU1102" s="66"/>
      <c r="BW1102" s="23" t="s">
        <v>98</v>
      </c>
      <c r="BX1102" s="23" t="str">
        <f t="shared" si="88"/>
        <v>abril</v>
      </c>
      <c r="BY1102" s="23" t="s">
        <v>113</v>
      </c>
      <c r="BZ1102" s="23" t="s">
        <v>113</v>
      </c>
      <c r="CA1102" s="23" t="s">
        <v>113</v>
      </c>
      <c r="CB1102" t="s">
        <v>117</v>
      </c>
      <c r="CC1102" t="s">
        <v>118</v>
      </c>
    </row>
    <row r="1103" spans="1:81" x14ac:dyDescent="0.25">
      <c r="A1103" s="23">
        <v>2024</v>
      </c>
      <c r="B1103" s="25">
        <v>1061</v>
      </c>
      <c r="C1103" s="23" t="s">
        <v>87</v>
      </c>
      <c r="D1103" t="s">
        <v>88</v>
      </c>
      <c r="E1103" t="s">
        <v>89</v>
      </c>
      <c r="F1103" t="s">
        <v>90</v>
      </c>
      <c r="G1103" t="s">
        <v>91</v>
      </c>
      <c r="H1103" s="23" t="s">
        <v>92</v>
      </c>
      <c r="I1103" s="23" t="s">
        <v>119</v>
      </c>
      <c r="J1103" t="s">
        <v>7557</v>
      </c>
      <c r="K1103" s="23" t="s">
        <v>95</v>
      </c>
      <c r="L1103" s="20" t="s">
        <v>3030</v>
      </c>
      <c r="M1103" s="28" t="s">
        <v>7558</v>
      </c>
      <c r="N1103" s="23"/>
      <c r="O1103" s="23" t="s">
        <v>98</v>
      </c>
      <c r="P1103" s="20" t="s">
        <v>1931</v>
      </c>
      <c r="Q1103" s="20" t="s">
        <v>1931</v>
      </c>
      <c r="R1103" t="s">
        <v>7559</v>
      </c>
      <c r="S1103" t="s">
        <v>7560</v>
      </c>
      <c r="T1103" s="29" t="s">
        <v>7561</v>
      </c>
      <c r="U1103" s="29">
        <v>71400000</v>
      </c>
      <c r="V1103" s="29">
        <v>71400000</v>
      </c>
      <c r="W1103" s="60">
        <v>8500000</v>
      </c>
      <c r="X1103" s="60">
        <v>0</v>
      </c>
      <c r="Y1103" s="23" t="s">
        <v>104</v>
      </c>
      <c r="Z1103" t="s">
        <v>98</v>
      </c>
      <c r="AA1103" t="s">
        <v>105</v>
      </c>
      <c r="AB1103" s="30">
        <f>+Tabla3[[#This Row],[VALOR DEL CONTRATO
(EN NUMEROS)]]-Tabla3[[#This Row],[VALOR RECURSOS (MADS/FONAM)]]</f>
        <v>0</v>
      </c>
      <c r="AC1103" s="30"/>
      <c r="AD1103" s="30"/>
      <c r="AE1103" s="24">
        <v>9824</v>
      </c>
      <c r="AF1103" s="61">
        <v>45306</v>
      </c>
      <c r="AG1103">
        <v>233924</v>
      </c>
      <c r="AH1103" s="53">
        <v>45404</v>
      </c>
      <c r="AI1103" s="24" t="s">
        <v>106</v>
      </c>
      <c r="AJ1103" t="s">
        <v>2527</v>
      </c>
      <c r="AK1103" s="33"/>
      <c r="AL1103" t="s">
        <v>98</v>
      </c>
      <c r="AM1103" s="53">
        <v>45400</v>
      </c>
      <c r="AN1103" s="23" t="s">
        <v>108</v>
      </c>
      <c r="AO1103" s="23" t="s">
        <v>108</v>
      </c>
      <c r="AP1103" t="s">
        <v>109</v>
      </c>
      <c r="AQ1103" t="s">
        <v>1580</v>
      </c>
      <c r="AR1103" t="s">
        <v>1581</v>
      </c>
      <c r="AS1103" t="s">
        <v>1581</v>
      </c>
      <c r="AT1103" s="23">
        <v>80111600</v>
      </c>
      <c r="AU1103" t="s">
        <v>7562</v>
      </c>
      <c r="AV1103" s="23" t="s">
        <v>113</v>
      </c>
      <c r="AW1103" s="20" t="s">
        <v>114</v>
      </c>
      <c r="AX1103" s="53">
        <v>45400</v>
      </c>
      <c r="AY1103" s="23" t="s">
        <v>115</v>
      </c>
      <c r="AZ1103" s="53">
        <v>45400</v>
      </c>
      <c r="BA1103" s="26">
        <v>45404</v>
      </c>
      <c r="BB1103" s="62">
        <v>45656</v>
      </c>
      <c r="BC1103" s="35">
        <f>+Tabla3[[#This Row],[FECHA TERMINACION
(INICIAL)]]-Tabla3[[#This Row],[FECHA INICIO]]</f>
        <v>252</v>
      </c>
      <c r="BD1103" s="65">
        <f>+Tabla3[[#This Row],[PLAZO DE EJECUCIÓN EN DÍAS (INICIAL)]]/30</f>
        <v>8.4</v>
      </c>
      <c r="BE1103" t="s">
        <v>7563</v>
      </c>
      <c r="BF1103" s="29">
        <f>+[1]BD_2!E1118</f>
        <v>850000</v>
      </c>
      <c r="BG1103" s="29">
        <f>[1]BD_2!BA1118</f>
        <v>0</v>
      </c>
      <c r="BH1103" s="23">
        <f>[1]BD_2!CF1118</f>
        <v>0</v>
      </c>
      <c r="BI1103" s="23">
        <f>+COUNTIF(Tabla3[[#This Row],[VALOR REDUCIDO]:[TOTAL TIEMPO PRORROGADO EN DÍAS
]],"&lt;&gt;0")</f>
        <v>1</v>
      </c>
      <c r="BJ1103" s="23" t="str">
        <f>+[1]BD_2!CG1118</f>
        <v>2 NO</v>
      </c>
      <c r="BK1103" s="26" t="str">
        <f>[1]BD_2!CL1118</f>
        <v>2 NO</v>
      </c>
      <c r="BL1103" s="23" t="s">
        <v>98</v>
      </c>
      <c r="BM1103">
        <f t="shared" si="89"/>
        <v>252</v>
      </c>
      <c r="BN1103" s="36">
        <f t="shared" si="90"/>
        <v>45404</v>
      </c>
      <c r="BO1103" s="36">
        <f t="shared" si="91"/>
        <v>45656</v>
      </c>
      <c r="BP1103" s="37" t="e">
        <f>IF(((#REF!-$BN1103)/($BO1103-$BN1103))&gt;=100%,100%,((#REF!-$BN1103)/($BO1103-$BN1103)))</f>
        <v>#REF!</v>
      </c>
      <c r="BQ1103" s="29">
        <f t="shared" si="87"/>
        <v>70550000</v>
      </c>
      <c r="BR1103" s="23" t="e">
        <f>+IF(BK1103="1 SI","FINALIZADO",IF($BO1103&lt;=#REF!,"FINALIZADO","EJECUCIÓN"))</f>
        <v>#REF!</v>
      </c>
      <c r="BS1103" s="23">
        <v>70550000</v>
      </c>
      <c r="BT1103" s="23">
        <f>+Tabla3[[#This Row],[VALOR TOTAL DE CONTRATO (ANTES DE LIQUIDACIÓN - LIBERACIÓN DE SALDOS)]]-Tabla3[[#This Row],[RECURSO TOTALES DESEMBOLSADOS]]</f>
        <v>0</v>
      </c>
      <c r="BU1103" s="66"/>
      <c r="BW1103" s="23" t="s">
        <v>98</v>
      </c>
      <c r="BX1103" s="23" t="str">
        <f t="shared" si="88"/>
        <v>abril</v>
      </c>
      <c r="BY1103" s="23" t="s">
        <v>113</v>
      </c>
      <c r="BZ1103" s="23" t="s">
        <v>113</v>
      </c>
      <c r="CA1103" s="23" t="s">
        <v>113</v>
      </c>
      <c r="CB1103" t="s">
        <v>117</v>
      </c>
      <c r="CC1103" t="s">
        <v>118</v>
      </c>
    </row>
    <row r="1104" spans="1:81" x14ac:dyDescent="0.25">
      <c r="A1104" s="23">
        <v>2024</v>
      </c>
      <c r="B1104" s="25">
        <v>1062</v>
      </c>
      <c r="C1104" s="23" t="s">
        <v>87</v>
      </c>
      <c r="D1104" t="s">
        <v>88</v>
      </c>
      <c r="E1104" t="s">
        <v>89</v>
      </c>
      <c r="F1104" t="s">
        <v>90</v>
      </c>
      <c r="G1104" t="s">
        <v>91</v>
      </c>
      <c r="H1104" s="23" t="s">
        <v>92</v>
      </c>
      <c r="I1104" s="23" t="s">
        <v>119</v>
      </c>
      <c r="J1104" t="s">
        <v>7564</v>
      </c>
      <c r="K1104" s="23" t="s">
        <v>95</v>
      </c>
      <c r="L1104" s="59" t="s">
        <v>7565</v>
      </c>
      <c r="M1104" s="28" t="s">
        <v>7566</v>
      </c>
      <c r="N1104" s="23"/>
      <c r="O1104" s="23" t="s">
        <v>98</v>
      </c>
      <c r="P1104" s="20" t="s">
        <v>1931</v>
      </c>
      <c r="Q1104" s="20" t="s">
        <v>1931</v>
      </c>
      <c r="R1104" t="s">
        <v>6897</v>
      </c>
      <c r="S1104" t="s">
        <v>6898</v>
      </c>
      <c r="T1104" t="s">
        <v>7567</v>
      </c>
      <c r="U1104" s="29">
        <v>43333333</v>
      </c>
      <c r="V1104" s="29">
        <v>43333333</v>
      </c>
      <c r="W1104" s="60">
        <v>5200000</v>
      </c>
      <c r="X1104" s="60">
        <v>0</v>
      </c>
      <c r="Y1104" s="23" t="s">
        <v>104</v>
      </c>
      <c r="Z1104" t="s">
        <v>98</v>
      </c>
      <c r="AA1104" t="s">
        <v>105</v>
      </c>
      <c r="AB1104" s="30">
        <f>+Tabla3[[#This Row],[VALOR DEL CONTRATO
(EN NUMEROS)]]-Tabla3[[#This Row],[VALOR RECURSOS (MADS/FONAM)]]</f>
        <v>0</v>
      </c>
      <c r="AC1104" s="30"/>
      <c r="AD1104" s="30"/>
      <c r="AE1104" s="24">
        <v>9824</v>
      </c>
      <c r="AF1104" s="61">
        <v>45306</v>
      </c>
      <c r="AG1104">
        <v>238024</v>
      </c>
      <c r="AH1104" s="53">
        <v>45405</v>
      </c>
      <c r="AI1104" s="24" t="s">
        <v>106</v>
      </c>
      <c r="AJ1104" t="s">
        <v>2527</v>
      </c>
      <c r="AK1104" s="33"/>
      <c r="AL1104" t="s">
        <v>98</v>
      </c>
      <c r="AM1104" s="53">
        <v>45399</v>
      </c>
      <c r="AN1104" s="23" t="s">
        <v>7568</v>
      </c>
      <c r="AO1104" s="23" t="s">
        <v>7569</v>
      </c>
      <c r="AP1104" t="s">
        <v>109</v>
      </c>
      <c r="AQ1104" t="s">
        <v>1580</v>
      </c>
      <c r="AR1104" t="s">
        <v>1581</v>
      </c>
      <c r="AS1104" t="s">
        <v>1581</v>
      </c>
      <c r="AT1104" s="23">
        <v>80111600</v>
      </c>
      <c r="AU1104" t="s">
        <v>7570</v>
      </c>
      <c r="AV1104" s="23" t="s">
        <v>113</v>
      </c>
      <c r="AW1104" s="20" t="s">
        <v>114</v>
      </c>
      <c r="AX1104" s="53">
        <v>45400</v>
      </c>
      <c r="AY1104" s="23" t="s">
        <v>115</v>
      </c>
      <c r="AZ1104" s="53">
        <v>45400</v>
      </c>
      <c r="BA1104" s="26">
        <v>45405</v>
      </c>
      <c r="BB1104" s="62">
        <v>45656</v>
      </c>
      <c r="BC1104" s="35">
        <f>+Tabla3[[#This Row],[FECHA TERMINACION
(INICIAL)]]-Tabla3[[#This Row],[FECHA INICIO]]</f>
        <v>251</v>
      </c>
      <c r="BD1104" s="65">
        <f>+Tabla3[[#This Row],[PLAZO DE EJECUCIÓN EN DÍAS (INICIAL)]]/30</f>
        <v>8.3666666666666671</v>
      </c>
      <c r="BE1104" t="s">
        <v>7239</v>
      </c>
      <c r="BF1104" s="29">
        <f>+[1]BD_2!E1119</f>
        <v>346666</v>
      </c>
      <c r="BG1104" s="29">
        <f>[1]BD_2!BA1119</f>
        <v>0</v>
      </c>
      <c r="BH1104" s="23">
        <f>[1]BD_2!CF1119</f>
        <v>0</v>
      </c>
      <c r="BI1104" s="23">
        <f>+COUNTIF(Tabla3[[#This Row],[VALOR REDUCIDO]:[TOTAL TIEMPO PRORROGADO EN DÍAS
]],"&lt;&gt;0")</f>
        <v>1</v>
      </c>
      <c r="BJ1104" s="23" t="str">
        <f>+[1]BD_2!CG1119</f>
        <v>2 NO</v>
      </c>
      <c r="BK1104" s="26" t="str">
        <f>[1]BD_2!CL1119</f>
        <v>2 NO</v>
      </c>
      <c r="BL1104" s="23" t="s">
        <v>98</v>
      </c>
      <c r="BM1104">
        <f t="shared" si="89"/>
        <v>251</v>
      </c>
      <c r="BN1104" s="36">
        <f t="shared" si="90"/>
        <v>45405</v>
      </c>
      <c r="BO1104" s="36">
        <f t="shared" si="91"/>
        <v>45656</v>
      </c>
      <c r="BP1104" s="37" t="e">
        <f>IF(((#REF!-$BN1104)/($BO1104-$BN1104))&gt;=100%,100%,((#REF!-$BN1104)/($BO1104-$BN1104)))</f>
        <v>#REF!</v>
      </c>
      <c r="BQ1104" s="29">
        <f t="shared" si="87"/>
        <v>42986667</v>
      </c>
      <c r="BR1104" s="23" t="e">
        <f>+IF(BK1104="1 SI","FINALIZADO",IF($BO1104&lt;=#REF!,"FINALIZADO","EJECUCIÓN"))</f>
        <v>#REF!</v>
      </c>
      <c r="BS1104" s="23">
        <v>42986666</v>
      </c>
      <c r="BT1104" s="23">
        <f>+Tabla3[[#This Row],[VALOR TOTAL DE CONTRATO (ANTES DE LIQUIDACIÓN - LIBERACIÓN DE SALDOS)]]-Tabla3[[#This Row],[RECURSO TOTALES DESEMBOLSADOS]]</f>
        <v>1</v>
      </c>
      <c r="BU1104" s="66"/>
      <c r="BW1104" s="23" t="s">
        <v>98</v>
      </c>
      <c r="BX1104" s="23" t="str">
        <f t="shared" si="88"/>
        <v>abril</v>
      </c>
      <c r="BY1104" s="23" t="s">
        <v>113</v>
      </c>
      <c r="BZ1104" s="23" t="s">
        <v>113</v>
      </c>
      <c r="CA1104" s="23" t="s">
        <v>113</v>
      </c>
      <c r="CB1104" t="s">
        <v>117</v>
      </c>
      <c r="CC1104" t="s">
        <v>118</v>
      </c>
    </row>
    <row r="1105" spans="1:81" x14ac:dyDescent="0.25">
      <c r="A1105" s="23">
        <v>2024</v>
      </c>
      <c r="B1105" s="25">
        <v>1063</v>
      </c>
      <c r="C1105" s="23" t="s">
        <v>87</v>
      </c>
      <c r="D1105" t="s">
        <v>88</v>
      </c>
      <c r="E1105" t="s">
        <v>89</v>
      </c>
      <c r="F1105" t="s">
        <v>90</v>
      </c>
      <c r="G1105" t="s">
        <v>91</v>
      </c>
      <c r="H1105" s="23" t="s">
        <v>92</v>
      </c>
      <c r="I1105" s="23" t="s">
        <v>119</v>
      </c>
      <c r="J1105" t="s">
        <v>7571</v>
      </c>
      <c r="K1105" s="23" t="s">
        <v>95</v>
      </c>
      <c r="L1105" s="20" t="s">
        <v>1075</v>
      </c>
      <c r="M1105" s="28" t="s">
        <v>7572</v>
      </c>
      <c r="N1105" s="23"/>
      <c r="O1105" s="23" t="s">
        <v>98</v>
      </c>
      <c r="P1105" s="20" t="s">
        <v>1931</v>
      </c>
      <c r="Q1105" s="20" t="s">
        <v>1931</v>
      </c>
      <c r="R1105" t="s">
        <v>7573</v>
      </c>
      <c r="S1105" t="s">
        <v>7574</v>
      </c>
      <c r="T1105" t="s">
        <v>7575</v>
      </c>
      <c r="U1105" s="29">
        <v>52083333</v>
      </c>
      <c r="V1105" s="29">
        <v>52083333</v>
      </c>
      <c r="W1105" s="60">
        <v>6250000</v>
      </c>
      <c r="X1105" s="60">
        <v>0</v>
      </c>
      <c r="Y1105" s="23" t="s">
        <v>104</v>
      </c>
      <c r="Z1105" t="s">
        <v>98</v>
      </c>
      <c r="AA1105" t="s">
        <v>105</v>
      </c>
      <c r="AB1105" s="30">
        <f>+Tabla3[[#This Row],[VALOR DEL CONTRATO
(EN NUMEROS)]]-Tabla3[[#This Row],[VALOR RECURSOS (MADS/FONAM)]]</f>
        <v>0</v>
      </c>
      <c r="AC1105" s="30"/>
      <c r="AD1105" s="30"/>
      <c r="AE1105" s="24">
        <v>9424</v>
      </c>
      <c r="AF1105" s="61">
        <v>45306</v>
      </c>
      <c r="AG1105">
        <v>255124</v>
      </c>
      <c r="AH1105" s="53">
        <v>45412</v>
      </c>
      <c r="AI1105" s="24" t="s">
        <v>106</v>
      </c>
      <c r="AJ1105" t="s">
        <v>4874</v>
      </c>
      <c r="AK1105" s="33"/>
      <c r="AL1105" t="s">
        <v>98</v>
      </c>
      <c r="AM1105" s="53">
        <v>45405</v>
      </c>
      <c r="AN1105" s="23" t="s">
        <v>108</v>
      </c>
      <c r="AO1105" s="23" t="s">
        <v>108</v>
      </c>
      <c r="AP1105" t="s">
        <v>109</v>
      </c>
      <c r="AQ1105" t="s">
        <v>1580</v>
      </c>
      <c r="AR1105" t="s">
        <v>1581</v>
      </c>
      <c r="AS1105" t="s">
        <v>1581</v>
      </c>
      <c r="AT1105" s="23">
        <v>80111600</v>
      </c>
      <c r="AU1105" s="20" t="s">
        <v>7576</v>
      </c>
      <c r="AV1105" s="23" t="s">
        <v>113</v>
      </c>
      <c r="AW1105" s="20" t="s">
        <v>114</v>
      </c>
      <c r="AX1105" s="53">
        <v>45400</v>
      </c>
      <c r="AY1105" s="23" t="s">
        <v>115</v>
      </c>
      <c r="AZ1105" s="53">
        <v>45400</v>
      </c>
      <c r="BA1105" s="26">
        <v>45412</v>
      </c>
      <c r="BB1105" s="62">
        <v>45656</v>
      </c>
      <c r="BC1105" s="35">
        <f>+Tabla3[[#This Row],[FECHA TERMINACION
(INICIAL)]]-Tabla3[[#This Row],[FECHA INICIO]]</f>
        <v>244</v>
      </c>
      <c r="BD1105" s="65">
        <f>+Tabla3[[#This Row],[PLAZO DE EJECUCIÓN EN DÍAS (INICIAL)]]/30</f>
        <v>8.1333333333333329</v>
      </c>
      <c r="BE1105" t="s">
        <v>7577</v>
      </c>
      <c r="BF1105" s="29">
        <f>+[1]BD_2!E1120</f>
        <v>1875000</v>
      </c>
      <c r="BG1105" s="29">
        <f>[1]BD_2!BA1120</f>
        <v>0</v>
      </c>
      <c r="BH1105" s="23">
        <f>[1]BD_2!CF1120</f>
        <v>0</v>
      </c>
      <c r="BI1105" s="23">
        <f>+COUNTIF(Tabla3[[#This Row],[VALOR REDUCIDO]:[TOTAL TIEMPO PRORROGADO EN DÍAS
]],"&lt;&gt;0")</f>
        <v>1</v>
      </c>
      <c r="BJ1105" s="23" t="str">
        <f>+[1]BD_2!CG1120</f>
        <v>2 NO</v>
      </c>
      <c r="BK1105" s="26" t="str">
        <f>[1]BD_2!CL1120</f>
        <v>2 NO</v>
      </c>
      <c r="BL1105" s="23" t="s">
        <v>98</v>
      </c>
      <c r="BM1105">
        <f t="shared" si="89"/>
        <v>244</v>
      </c>
      <c r="BN1105" s="36">
        <f t="shared" si="90"/>
        <v>45412</v>
      </c>
      <c r="BO1105" s="36">
        <f t="shared" si="91"/>
        <v>45656</v>
      </c>
      <c r="BP1105" s="37" t="e">
        <f>IF(((#REF!-$BN1105)/($BO1105-$BN1105))&gt;=100%,100%,((#REF!-$BN1105)/($BO1105-$BN1105)))</f>
        <v>#REF!</v>
      </c>
      <c r="BQ1105" s="29">
        <f t="shared" si="87"/>
        <v>50208333</v>
      </c>
      <c r="BR1105" s="23" t="e">
        <f>+IF(BK1105="1 SI","FINALIZADO",IF($BO1105&lt;=#REF!,"FINALIZADO","EJECUCIÓN"))</f>
        <v>#REF!</v>
      </c>
      <c r="BS1105" s="23">
        <v>50208333</v>
      </c>
      <c r="BT1105" s="23">
        <f>+Tabla3[[#This Row],[VALOR TOTAL DE CONTRATO (ANTES DE LIQUIDACIÓN - LIBERACIÓN DE SALDOS)]]-Tabla3[[#This Row],[RECURSO TOTALES DESEMBOLSADOS]]</f>
        <v>0</v>
      </c>
      <c r="BU1105" s="66"/>
      <c r="BW1105" s="23" t="s">
        <v>98</v>
      </c>
      <c r="BX1105" s="23" t="str">
        <f t="shared" si="88"/>
        <v>abril</v>
      </c>
      <c r="BY1105" s="23" t="s">
        <v>113</v>
      </c>
      <c r="BZ1105" s="23" t="s">
        <v>113</v>
      </c>
      <c r="CA1105" s="23" t="s">
        <v>113</v>
      </c>
      <c r="CB1105" t="s">
        <v>117</v>
      </c>
      <c r="CC1105" t="s">
        <v>118</v>
      </c>
    </row>
    <row r="1106" spans="1:81" x14ac:dyDescent="0.25">
      <c r="A1106" s="23">
        <v>2024</v>
      </c>
      <c r="B1106" s="25">
        <v>1064</v>
      </c>
      <c r="C1106" s="23" t="s">
        <v>87</v>
      </c>
      <c r="D1106" t="s">
        <v>88</v>
      </c>
      <c r="E1106" t="s">
        <v>89</v>
      </c>
      <c r="F1106" t="s">
        <v>90</v>
      </c>
      <c r="G1106" t="s">
        <v>91</v>
      </c>
      <c r="H1106" s="23" t="s">
        <v>92</v>
      </c>
      <c r="I1106" s="23" t="s">
        <v>119</v>
      </c>
      <c r="J1106" t="s">
        <v>7578</v>
      </c>
      <c r="K1106" s="23" t="s">
        <v>95</v>
      </c>
      <c r="L1106" s="20" t="s">
        <v>7579</v>
      </c>
      <c r="M1106" s="28" t="s">
        <v>3229</v>
      </c>
      <c r="N1106" s="23"/>
      <c r="O1106" s="23" t="s">
        <v>98</v>
      </c>
      <c r="P1106" s="20" t="s">
        <v>1931</v>
      </c>
      <c r="Q1106" s="20" t="s">
        <v>1931</v>
      </c>
      <c r="R1106" t="s">
        <v>7271</v>
      </c>
      <c r="S1106" t="s">
        <v>7272</v>
      </c>
      <c r="T1106" s="29" t="s">
        <v>7278</v>
      </c>
      <c r="U1106" s="29">
        <v>15600000</v>
      </c>
      <c r="V1106" s="29">
        <v>15600000</v>
      </c>
      <c r="W1106" s="60">
        <v>5200000</v>
      </c>
      <c r="X1106" s="60">
        <v>0</v>
      </c>
      <c r="Y1106" s="23" t="s">
        <v>104</v>
      </c>
      <c r="Z1106" t="s">
        <v>98</v>
      </c>
      <c r="AA1106" t="s">
        <v>105</v>
      </c>
      <c r="AB1106" s="30">
        <f>+Tabla3[[#This Row],[VALOR DEL CONTRATO
(EN NUMEROS)]]-Tabla3[[#This Row],[VALOR RECURSOS (MADS/FONAM)]]</f>
        <v>0</v>
      </c>
      <c r="AC1106" s="30"/>
      <c r="AD1106" s="30"/>
      <c r="AE1106" s="24">
        <v>9824</v>
      </c>
      <c r="AF1106" s="61">
        <v>45306</v>
      </c>
      <c r="AG1106">
        <v>280124</v>
      </c>
      <c r="AH1106" s="53">
        <v>45427</v>
      </c>
      <c r="AI1106" s="24" t="s">
        <v>106</v>
      </c>
      <c r="AJ1106" t="s">
        <v>2527</v>
      </c>
      <c r="AK1106" s="33"/>
      <c r="AL1106" t="s">
        <v>98</v>
      </c>
      <c r="AM1106" s="53">
        <v>45415</v>
      </c>
      <c r="AN1106" s="23" t="s">
        <v>108</v>
      </c>
      <c r="AO1106" s="23" t="s">
        <v>108</v>
      </c>
      <c r="AP1106" t="s">
        <v>109</v>
      </c>
      <c r="AQ1106" t="s">
        <v>1580</v>
      </c>
      <c r="AR1106" t="s">
        <v>1581</v>
      </c>
      <c r="AS1106" s="23" t="s">
        <v>1581</v>
      </c>
      <c r="AT1106" s="23">
        <v>80111600</v>
      </c>
      <c r="AU1106" s="73" t="s">
        <v>7580</v>
      </c>
      <c r="AV1106" s="23" t="s">
        <v>113</v>
      </c>
      <c r="AW1106" s="20" t="s">
        <v>114</v>
      </c>
      <c r="AX1106" s="53">
        <v>45415</v>
      </c>
      <c r="AY1106" s="23" t="s">
        <v>115</v>
      </c>
      <c r="AZ1106" s="53">
        <v>45415</v>
      </c>
      <c r="BA1106" s="26">
        <v>45427</v>
      </c>
      <c r="BB1106" s="62">
        <v>45518</v>
      </c>
      <c r="BC1106" s="35">
        <f>+Tabla3[[#This Row],[FECHA TERMINACION
(INICIAL)]]-Tabla3[[#This Row],[FECHA INICIO]]</f>
        <v>91</v>
      </c>
      <c r="BD1106" s="65">
        <f>+Tabla3[[#This Row],[PLAZO DE EJECUCIÓN EN DÍAS (INICIAL)]]/30</f>
        <v>3.0333333333333332</v>
      </c>
      <c r="BE1106" t="s">
        <v>7275</v>
      </c>
      <c r="BF1106" s="29">
        <f>+[1]BD_2!E1121</f>
        <v>0</v>
      </c>
      <c r="BG1106" s="29">
        <f>[1]BD_2!BA1121</f>
        <v>0</v>
      </c>
      <c r="BH1106" s="23">
        <f>[1]BD_2!CF1121</f>
        <v>0</v>
      </c>
      <c r="BI1106" s="23">
        <f>+COUNTIF(Tabla3[[#This Row],[VALOR REDUCIDO]:[TOTAL TIEMPO PRORROGADO EN DÍAS
]],"&lt;&gt;0")</f>
        <v>0</v>
      </c>
      <c r="BJ1106" s="23" t="str">
        <f>+[1]BD_2!CG1121</f>
        <v>2 NO</v>
      </c>
      <c r="BK1106" s="26" t="str">
        <f>[1]BD_2!CL1121</f>
        <v>2 NO</v>
      </c>
      <c r="BL1106" s="23" t="s">
        <v>98</v>
      </c>
      <c r="BM1106">
        <f t="shared" si="89"/>
        <v>91</v>
      </c>
      <c r="BN1106" s="36">
        <f t="shared" si="90"/>
        <v>45427</v>
      </c>
      <c r="BO1106" s="36">
        <f t="shared" si="91"/>
        <v>45518</v>
      </c>
      <c r="BP1106" s="37" t="e">
        <f>IF(((#REF!-$BN1106)/($BO1106-$BN1106))&gt;=100%,100%,((#REF!-$BN1106)/($BO1106-$BN1106)))</f>
        <v>#REF!</v>
      </c>
      <c r="BQ1106" s="29">
        <f t="shared" si="87"/>
        <v>15600000</v>
      </c>
      <c r="BR1106" s="23" t="e">
        <f>+IF(BK1106="1 SI","FINALIZADO",IF($BO1106&lt;=#REF!,"FINALIZADO","EJECUCIÓN"))</f>
        <v>#REF!</v>
      </c>
      <c r="BS1106" s="23">
        <v>15600000</v>
      </c>
      <c r="BT1106" s="23">
        <f>+Tabla3[[#This Row],[VALOR TOTAL DE CONTRATO (ANTES DE LIQUIDACIÓN - LIBERACIÓN DE SALDOS)]]-Tabla3[[#This Row],[RECURSO TOTALES DESEMBOLSADOS]]</f>
        <v>0</v>
      </c>
      <c r="BU1106" s="66"/>
      <c r="BW1106" s="23" t="s">
        <v>98</v>
      </c>
      <c r="BX1106" s="23" t="str">
        <f t="shared" si="88"/>
        <v>mayo</v>
      </c>
      <c r="BY1106" s="23" t="s">
        <v>113</v>
      </c>
      <c r="BZ1106" s="23" t="s">
        <v>113</v>
      </c>
      <c r="CA1106" s="23" t="s">
        <v>113</v>
      </c>
      <c r="CB1106" t="s">
        <v>117</v>
      </c>
      <c r="CC1106" t="s">
        <v>118</v>
      </c>
    </row>
    <row r="1107" spans="1:81" s="46" customFormat="1" x14ac:dyDescent="0.25">
      <c r="A1107" s="23">
        <v>2024</v>
      </c>
      <c r="B1107" s="25">
        <v>1065</v>
      </c>
      <c r="C1107" s="23" t="s">
        <v>87</v>
      </c>
      <c r="D1107" t="s">
        <v>88</v>
      </c>
      <c r="E1107" t="s">
        <v>89</v>
      </c>
      <c r="F1107" t="s">
        <v>90</v>
      </c>
      <c r="G1107" t="s">
        <v>91</v>
      </c>
      <c r="H1107" s="23" t="s">
        <v>92</v>
      </c>
      <c r="I1107" s="23" t="s">
        <v>119</v>
      </c>
      <c r="J1107" t="s">
        <v>7581</v>
      </c>
      <c r="K1107" s="23" t="s">
        <v>95</v>
      </c>
      <c r="L1107" s="20" t="s">
        <v>997</v>
      </c>
      <c r="M1107" s="28" t="s">
        <v>7582</v>
      </c>
      <c r="N1107" s="23"/>
      <c r="O1107" s="23" t="s">
        <v>98</v>
      </c>
      <c r="P1107" s="20" t="s">
        <v>538</v>
      </c>
      <c r="Q1107" s="20" t="s">
        <v>538</v>
      </c>
      <c r="R1107" t="s">
        <v>7583</v>
      </c>
      <c r="S1107" t="s">
        <v>7584</v>
      </c>
      <c r="T1107" t="s">
        <v>7585</v>
      </c>
      <c r="U1107" s="29">
        <v>64000000</v>
      </c>
      <c r="V1107" s="29">
        <v>64000000</v>
      </c>
      <c r="W1107" s="60">
        <v>8000000</v>
      </c>
      <c r="X1107" s="60">
        <v>0</v>
      </c>
      <c r="Y1107" s="23" t="s">
        <v>104</v>
      </c>
      <c r="Z1107" t="s">
        <v>98</v>
      </c>
      <c r="AA1107" t="s">
        <v>105</v>
      </c>
      <c r="AB1107" s="30">
        <f>+Tabla3[[#This Row],[VALOR DEL CONTRATO
(EN NUMEROS)]]-Tabla3[[#This Row],[VALOR RECURSOS (MADS/FONAM)]]</f>
        <v>0</v>
      </c>
      <c r="AC1107" s="30"/>
      <c r="AD1107" s="30"/>
      <c r="AE1107" s="24">
        <v>5224</v>
      </c>
      <c r="AF1107" s="61">
        <v>45295</v>
      </c>
      <c r="AG1107">
        <v>261524</v>
      </c>
      <c r="AH1107" s="53">
        <v>45419</v>
      </c>
      <c r="AI1107" s="24" t="s">
        <v>106</v>
      </c>
      <c r="AJ1107"/>
      <c r="AK1107" s="33"/>
      <c r="AL1107" t="s">
        <v>98</v>
      </c>
      <c r="AM1107" s="53">
        <v>45411</v>
      </c>
      <c r="AN1107" s="23" t="s">
        <v>108</v>
      </c>
      <c r="AO1107" s="23" t="s">
        <v>108</v>
      </c>
      <c r="AP1107" t="s">
        <v>109</v>
      </c>
      <c r="AQ1107" t="s">
        <v>6225</v>
      </c>
      <c r="AR1107" t="s">
        <v>6226</v>
      </c>
      <c r="AS1107" t="s">
        <v>538</v>
      </c>
      <c r="AT1107" s="23">
        <v>80111600</v>
      </c>
      <c r="AU1107" s="20" t="s">
        <v>7586</v>
      </c>
      <c r="AV1107" s="23" t="s">
        <v>113</v>
      </c>
      <c r="AW1107" s="20" t="s">
        <v>114</v>
      </c>
      <c r="AX1107" s="53">
        <v>45414</v>
      </c>
      <c r="AY1107" s="23" t="s">
        <v>115</v>
      </c>
      <c r="AZ1107" s="53">
        <v>45414</v>
      </c>
      <c r="BA1107" s="26">
        <v>45419</v>
      </c>
      <c r="BB1107" s="62">
        <v>45656</v>
      </c>
      <c r="BC1107" s="35">
        <f>+Tabla3[[#This Row],[FECHA TERMINACION
(INICIAL)]]-Tabla3[[#This Row],[FECHA INICIO]]</f>
        <v>237</v>
      </c>
      <c r="BD1107" s="65">
        <f>+Tabla3[[#This Row],[PLAZO DE EJECUCIÓN EN DÍAS (INICIAL)]]/30</f>
        <v>7.9</v>
      </c>
      <c r="BE1107" t="s">
        <v>7587</v>
      </c>
      <c r="BF1107" s="29">
        <f>+[1]BD_2!E1122</f>
        <v>1600000</v>
      </c>
      <c r="BG1107" s="29">
        <f>[1]BD_2!BA1122</f>
        <v>0</v>
      </c>
      <c r="BH1107" s="23">
        <f>[1]BD_2!CF1122</f>
        <v>0</v>
      </c>
      <c r="BI1107" s="23">
        <f>+COUNTIF(Tabla3[[#This Row],[VALOR REDUCIDO]:[TOTAL TIEMPO PRORROGADO EN DÍAS
]],"&lt;&gt;0")</f>
        <v>1</v>
      </c>
      <c r="BJ1107" s="23" t="str">
        <f>+[1]BD_2!CG1122</f>
        <v>2 NO</v>
      </c>
      <c r="BK1107" s="26" t="str">
        <f>[1]BD_2!CL1122</f>
        <v>1 SI</v>
      </c>
      <c r="BL1107" s="23" t="s">
        <v>98</v>
      </c>
      <c r="BM1107">
        <f t="shared" si="89"/>
        <v>237</v>
      </c>
      <c r="BN1107" s="36">
        <f t="shared" si="90"/>
        <v>45419</v>
      </c>
      <c r="BO1107" s="36">
        <f t="shared" si="91"/>
        <v>45656</v>
      </c>
      <c r="BP1107" s="37" t="e">
        <f>IF(((#REF!-$BN1107)/($BO1107-$BN1107))&gt;=100%,100%,((#REF!-$BN1107)/($BO1107-$BN1107)))</f>
        <v>#REF!</v>
      </c>
      <c r="BQ1107" s="29">
        <f t="shared" si="87"/>
        <v>62400000</v>
      </c>
      <c r="BR1107" s="23" t="str">
        <f>+IF(BK1107="1 SI","FINALIZADO",IF($BO1107&lt;=#REF!,"FINALIZADO","EJECUCIÓN"))</f>
        <v>FINALIZADO</v>
      </c>
      <c r="BS1107" s="23">
        <v>30400000</v>
      </c>
      <c r="BT1107" s="23">
        <f>+Tabla3[[#This Row],[VALOR TOTAL DE CONTRATO (ANTES DE LIQUIDACIÓN - LIBERACIÓN DE SALDOS)]]-Tabla3[[#This Row],[RECURSO TOTALES DESEMBOLSADOS]]</f>
        <v>32000000</v>
      </c>
      <c r="BU1107" s="66"/>
      <c r="BV1107" s="38"/>
      <c r="BW1107" s="23" t="s">
        <v>98</v>
      </c>
      <c r="BX1107" s="23" t="str">
        <f t="shared" si="88"/>
        <v>abril</v>
      </c>
      <c r="BY1107" s="23" t="s">
        <v>113</v>
      </c>
      <c r="BZ1107" s="23" t="s">
        <v>113</v>
      </c>
      <c r="CA1107" s="23" t="s">
        <v>113</v>
      </c>
      <c r="CB1107" t="s">
        <v>117</v>
      </c>
      <c r="CC1107" t="s">
        <v>118</v>
      </c>
    </row>
    <row r="1108" spans="1:81" x14ac:dyDescent="0.25">
      <c r="A1108" s="23">
        <v>2024</v>
      </c>
      <c r="B1108" s="25">
        <v>1066</v>
      </c>
      <c r="C1108" s="23" t="s">
        <v>87</v>
      </c>
      <c r="D1108" t="s">
        <v>88</v>
      </c>
      <c r="E1108" t="s">
        <v>89</v>
      </c>
      <c r="F1108" t="s">
        <v>90</v>
      </c>
      <c r="G1108" t="s">
        <v>91</v>
      </c>
      <c r="H1108" s="23" t="s">
        <v>92</v>
      </c>
      <c r="I1108" s="23" t="s">
        <v>119</v>
      </c>
      <c r="J1108" t="s">
        <v>7588</v>
      </c>
      <c r="K1108" s="23" t="s">
        <v>95</v>
      </c>
      <c r="L1108" s="20" t="s">
        <v>358</v>
      </c>
      <c r="M1108" s="28" t="s">
        <v>7589</v>
      </c>
      <c r="N1108" s="23"/>
      <c r="O1108" s="23" t="s">
        <v>98</v>
      </c>
      <c r="P1108" s="20" t="s">
        <v>538</v>
      </c>
      <c r="Q1108" s="20" t="s">
        <v>538</v>
      </c>
      <c r="R1108" t="s">
        <v>7590</v>
      </c>
      <c r="S1108" t="s">
        <v>7591</v>
      </c>
      <c r="T1108" t="s">
        <v>1071</v>
      </c>
      <c r="U1108" s="29">
        <v>48000000</v>
      </c>
      <c r="V1108" s="29">
        <v>48000000</v>
      </c>
      <c r="W1108" s="60">
        <v>6000000</v>
      </c>
      <c r="X1108" s="60">
        <v>0</v>
      </c>
      <c r="Y1108" s="23" t="s">
        <v>104</v>
      </c>
      <c r="Z1108" t="s">
        <v>98</v>
      </c>
      <c r="AA1108" t="s">
        <v>105</v>
      </c>
      <c r="AB1108" s="30">
        <f>+Tabla3[[#This Row],[VALOR DEL CONTRATO
(EN NUMEROS)]]-Tabla3[[#This Row],[VALOR RECURSOS (MADS/FONAM)]]</f>
        <v>0</v>
      </c>
      <c r="AC1108" s="30"/>
      <c r="AD1108" s="30"/>
      <c r="AE1108" s="24">
        <v>5224</v>
      </c>
      <c r="AF1108" s="61">
        <v>45295</v>
      </c>
      <c r="AG1108">
        <v>257324</v>
      </c>
      <c r="AH1108" s="53">
        <v>45414</v>
      </c>
      <c r="AI1108" s="24" t="s">
        <v>106</v>
      </c>
      <c r="AJ1108" t="s">
        <v>543</v>
      </c>
      <c r="AK1108" s="33"/>
      <c r="AL1108" t="s">
        <v>98</v>
      </c>
      <c r="AM1108" s="53">
        <v>45408</v>
      </c>
      <c r="AN1108" s="23" t="s">
        <v>108</v>
      </c>
      <c r="AO1108" s="23" t="s">
        <v>108</v>
      </c>
      <c r="AP1108" t="s">
        <v>109</v>
      </c>
      <c r="AQ1108" t="s">
        <v>544</v>
      </c>
      <c r="AR1108" t="s">
        <v>545</v>
      </c>
      <c r="AS1108" t="s">
        <v>546</v>
      </c>
      <c r="AT1108" s="23">
        <v>80111600</v>
      </c>
      <c r="AU1108" s="20" t="s">
        <v>7592</v>
      </c>
      <c r="AV1108" s="23" t="s">
        <v>113</v>
      </c>
      <c r="AW1108" s="20" t="s">
        <v>114</v>
      </c>
      <c r="AX1108" s="53">
        <v>45400</v>
      </c>
      <c r="AY1108" s="23" t="s">
        <v>115</v>
      </c>
      <c r="AZ1108" s="53">
        <v>45400</v>
      </c>
      <c r="BA1108" s="26">
        <v>45414</v>
      </c>
      <c r="BB1108" s="62">
        <v>45656</v>
      </c>
      <c r="BC1108" s="35">
        <f>+Tabla3[[#This Row],[FECHA TERMINACION
(INICIAL)]]-Tabla3[[#This Row],[FECHA INICIO]]</f>
        <v>242</v>
      </c>
      <c r="BD1108" s="65">
        <f>+Tabla3[[#This Row],[PLAZO DE EJECUCIÓN EN DÍAS (INICIAL)]]/30</f>
        <v>8.0666666666666664</v>
      </c>
      <c r="BE1108" t="s">
        <v>6948</v>
      </c>
      <c r="BF1108" s="29">
        <f>+[1]BD_2!E1123</f>
        <v>200000</v>
      </c>
      <c r="BG1108" s="29">
        <f>[1]BD_2!BA1123</f>
        <v>0</v>
      </c>
      <c r="BH1108" s="23">
        <f>[1]BD_2!CF1123</f>
        <v>0</v>
      </c>
      <c r="BI1108" s="23">
        <f>+COUNTIF(Tabla3[[#This Row],[VALOR REDUCIDO]:[TOTAL TIEMPO PRORROGADO EN DÍAS
]],"&lt;&gt;0")</f>
        <v>1</v>
      </c>
      <c r="BJ1108" s="23" t="str">
        <f>+[1]BD_2!CG1123</f>
        <v>2 NO</v>
      </c>
      <c r="BK1108" s="26" t="str">
        <f>[1]BD_2!CL1123</f>
        <v>2 NO</v>
      </c>
      <c r="BL1108" s="23" t="s">
        <v>98</v>
      </c>
      <c r="BM1108">
        <f t="shared" si="89"/>
        <v>242</v>
      </c>
      <c r="BN1108" s="36">
        <f t="shared" si="90"/>
        <v>45414</v>
      </c>
      <c r="BO1108" s="36">
        <f t="shared" si="91"/>
        <v>45656</v>
      </c>
      <c r="BP1108" s="37" t="e">
        <f>IF(((#REF!-$BN1108)/($BO1108-$BN1108))&gt;=100%,100%,((#REF!-$BN1108)/($BO1108-$BN1108)))</f>
        <v>#REF!</v>
      </c>
      <c r="BQ1108" s="29">
        <f t="shared" si="87"/>
        <v>47800000</v>
      </c>
      <c r="BR1108" s="23" t="e">
        <f>+IF(BK1108="1 SI","FINALIZADO",IF($BO1108&lt;=#REF!,"FINALIZADO","EJECUCIÓN"))</f>
        <v>#REF!</v>
      </c>
      <c r="BS1108" s="23">
        <v>47800000</v>
      </c>
      <c r="BT1108" s="23">
        <f>+Tabla3[[#This Row],[VALOR TOTAL DE CONTRATO (ANTES DE LIQUIDACIÓN - LIBERACIÓN DE SALDOS)]]-Tabla3[[#This Row],[RECURSO TOTALES DESEMBOLSADOS]]</f>
        <v>0</v>
      </c>
      <c r="BU1108" s="66"/>
      <c r="BW1108" s="23" t="s">
        <v>98</v>
      </c>
      <c r="BX1108" s="23" t="str">
        <f t="shared" si="88"/>
        <v>abril</v>
      </c>
      <c r="BY1108" s="23" t="s">
        <v>113</v>
      </c>
      <c r="BZ1108" s="23" t="s">
        <v>113</v>
      </c>
      <c r="CA1108" s="23" t="s">
        <v>113</v>
      </c>
      <c r="CB1108" t="s">
        <v>117</v>
      </c>
      <c r="CC1108" t="s">
        <v>118</v>
      </c>
    </row>
    <row r="1109" spans="1:81" x14ac:dyDescent="0.25">
      <c r="A1109" s="23">
        <v>2024</v>
      </c>
      <c r="B1109" s="25">
        <v>1067</v>
      </c>
      <c r="C1109" s="23" t="s">
        <v>87</v>
      </c>
      <c r="D1109" t="s">
        <v>88</v>
      </c>
      <c r="E1109" t="s">
        <v>89</v>
      </c>
      <c r="F1109" t="s">
        <v>90</v>
      </c>
      <c r="G1109" t="s">
        <v>91</v>
      </c>
      <c r="H1109" s="23" t="s">
        <v>92</v>
      </c>
      <c r="I1109" s="23" t="s">
        <v>119</v>
      </c>
      <c r="J1109" t="s">
        <v>7593</v>
      </c>
      <c r="K1109" s="23" t="s">
        <v>95</v>
      </c>
      <c r="L1109" s="20" t="s">
        <v>494</v>
      </c>
      <c r="M1109" s="28" t="s">
        <v>7594</v>
      </c>
      <c r="N1109" s="23"/>
      <c r="O1109" s="23" t="s">
        <v>98</v>
      </c>
      <c r="P1109" s="20" t="s">
        <v>335</v>
      </c>
      <c r="Q1109" s="20" t="s">
        <v>335</v>
      </c>
      <c r="R1109" t="s">
        <v>4764</v>
      </c>
      <c r="S1109" t="s">
        <v>4765</v>
      </c>
      <c r="T1109" t="s">
        <v>7595</v>
      </c>
      <c r="U1109" s="29">
        <v>80000000</v>
      </c>
      <c r="V1109" s="29">
        <v>80000000</v>
      </c>
      <c r="W1109" s="60">
        <v>8000000</v>
      </c>
      <c r="X1109" s="60">
        <v>0</v>
      </c>
      <c r="Y1109" s="23" t="s">
        <v>104</v>
      </c>
      <c r="Z1109" t="s">
        <v>98</v>
      </c>
      <c r="AA1109" t="s">
        <v>105</v>
      </c>
      <c r="AB1109" s="30">
        <f>+Tabla3[[#This Row],[VALOR DEL CONTRATO
(EN NUMEROS)]]-Tabla3[[#This Row],[VALOR RECURSOS (MADS/FONAM)]]</f>
        <v>0</v>
      </c>
      <c r="AC1109" s="30"/>
      <c r="AD1109" s="30"/>
      <c r="AE1109" s="24">
        <v>4224</v>
      </c>
      <c r="AF1109" s="61">
        <v>45294</v>
      </c>
      <c r="AG1109">
        <v>254924</v>
      </c>
      <c r="AH1109" s="53">
        <v>45412</v>
      </c>
      <c r="AI1109" s="24" t="s">
        <v>106</v>
      </c>
      <c r="AJ1109" t="s">
        <v>339</v>
      </c>
      <c r="AK1109" s="33"/>
      <c r="AL1109" t="s">
        <v>98</v>
      </c>
      <c r="AM1109" s="53">
        <v>45317</v>
      </c>
      <c r="AN1109" s="23" t="s">
        <v>108</v>
      </c>
      <c r="AO1109" s="23" t="s">
        <v>108</v>
      </c>
      <c r="AP1109" t="s">
        <v>109</v>
      </c>
      <c r="AQ1109" t="s">
        <v>340</v>
      </c>
      <c r="AR1109" t="s">
        <v>341</v>
      </c>
      <c r="AS1109" t="s">
        <v>342</v>
      </c>
      <c r="AT1109" s="23">
        <v>80111600</v>
      </c>
      <c r="AU1109" s="20" t="s">
        <v>7596</v>
      </c>
      <c r="AV1109" s="23" t="s">
        <v>113</v>
      </c>
      <c r="AW1109" s="20" t="s">
        <v>114</v>
      </c>
      <c r="AX1109" s="53">
        <v>45408</v>
      </c>
      <c r="AY1109" s="23" t="s">
        <v>144</v>
      </c>
      <c r="AZ1109" s="53">
        <v>45408</v>
      </c>
      <c r="BA1109" s="26">
        <v>45412</v>
      </c>
      <c r="BB1109" s="62">
        <v>45655</v>
      </c>
      <c r="BC1109" s="35">
        <f>+Tabla3[[#This Row],[FECHA TERMINACION
(INICIAL)]]-Tabla3[[#This Row],[FECHA INICIO]]</f>
        <v>243</v>
      </c>
      <c r="BD1109" s="65">
        <f>+Tabla3[[#This Row],[PLAZO DE EJECUCIÓN EN DÍAS (INICIAL)]]/30</f>
        <v>8.1</v>
      </c>
      <c r="BE1109" t="s">
        <v>7597</v>
      </c>
      <c r="BF1109" s="29">
        <f>+[1]BD_2!E1124</f>
        <v>0</v>
      </c>
      <c r="BG1109" s="29">
        <f>[1]BD_2!BA1124</f>
        <v>0</v>
      </c>
      <c r="BH1109" s="23">
        <f>[1]BD_2!CF1124</f>
        <v>0</v>
      </c>
      <c r="BI1109" s="23">
        <f>+COUNTIF(Tabla3[[#This Row],[VALOR REDUCIDO]:[TOTAL TIEMPO PRORROGADO EN DÍAS
]],"&lt;&gt;0")</f>
        <v>0</v>
      </c>
      <c r="BJ1109" s="23" t="str">
        <f>+[1]BD_2!CG1124</f>
        <v>2 NO</v>
      </c>
      <c r="BK1109" s="26" t="str">
        <f>[1]BD_2!CL1124</f>
        <v>2 NO</v>
      </c>
      <c r="BL1109" s="23" t="s">
        <v>98</v>
      </c>
      <c r="BM1109">
        <f t="shared" si="89"/>
        <v>243</v>
      </c>
      <c r="BN1109" s="36">
        <f t="shared" si="90"/>
        <v>45412</v>
      </c>
      <c r="BO1109" s="36">
        <f t="shared" si="91"/>
        <v>45655</v>
      </c>
      <c r="BP1109" s="37" t="e">
        <f>IF(((#REF!-$BN1109)/($BO1109-$BN1109))&gt;=100%,100%,((#REF!-$BN1109)/($BO1109-$BN1109)))</f>
        <v>#REF!</v>
      </c>
      <c r="BQ1109" s="29">
        <f t="shared" si="87"/>
        <v>80000000</v>
      </c>
      <c r="BR1109" s="23" t="e">
        <f>+IF(BK1109="1 SI","FINALIZADO",IF($BO1109&lt;=#REF!,"FINALIZADO","EJECUCIÓN"))</f>
        <v>#REF!</v>
      </c>
      <c r="BS1109" s="23">
        <v>80000000</v>
      </c>
      <c r="BT1109" s="23">
        <f>+Tabla3[[#This Row],[VALOR TOTAL DE CONTRATO (ANTES DE LIQUIDACIÓN - LIBERACIÓN DE SALDOS)]]-Tabla3[[#This Row],[RECURSO TOTALES DESEMBOLSADOS]]</f>
        <v>0</v>
      </c>
      <c r="BU1109" s="66"/>
      <c r="BW1109" s="23" t="s">
        <v>98</v>
      </c>
      <c r="BX1109" s="23" t="str">
        <f t="shared" si="88"/>
        <v>enero</v>
      </c>
      <c r="BY1109" s="23" t="s">
        <v>113</v>
      </c>
      <c r="BZ1109" s="23" t="s">
        <v>113</v>
      </c>
      <c r="CA1109" s="23" t="s">
        <v>113</v>
      </c>
      <c r="CB1109" t="s">
        <v>117</v>
      </c>
      <c r="CC1109" t="s">
        <v>118</v>
      </c>
    </row>
    <row r="1110" spans="1:81" x14ac:dyDescent="0.25">
      <c r="A1110" s="23">
        <v>2024</v>
      </c>
      <c r="B1110" s="25">
        <v>1068</v>
      </c>
      <c r="C1110" s="23" t="s">
        <v>87</v>
      </c>
      <c r="D1110" t="s">
        <v>88</v>
      </c>
      <c r="E1110" t="s">
        <v>89</v>
      </c>
      <c r="F1110" t="s">
        <v>90</v>
      </c>
      <c r="G1110" t="s">
        <v>91</v>
      </c>
      <c r="H1110" s="23" t="s">
        <v>92</v>
      </c>
      <c r="I1110" s="23" t="s">
        <v>93</v>
      </c>
      <c r="J1110" t="s">
        <v>7598</v>
      </c>
      <c r="K1110" s="23" t="s">
        <v>95</v>
      </c>
      <c r="L1110" s="20" t="s">
        <v>3089</v>
      </c>
      <c r="M1110" s="28" t="s">
        <v>7599</v>
      </c>
      <c r="N1110" s="23"/>
      <c r="O1110" s="23" t="s">
        <v>98</v>
      </c>
      <c r="P1110" s="20" t="s">
        <v>100</v>
      </c>
      <c r="Q1110" s="20" t="s">
        <v>100</v>
      </c>
      <c r="R1110" t="s">
        <v>7600</v>
      </c>
      <c r="S1110" t="s">
        <v>7601</v>
      </c>
      <c r="T1110" t="s">
        <v>7602</v>
      </c>
      <c r="U1110" s="29">
        <v>28000000</v>
      </c>
      <c r="V1110" s="29">
        <v>28000000</v>
      </c>
      <c r="W1110" s="60">
        <v>3500000</v>
      </c>
      <c r="X1110" s="60">
        <v>0</v>
      </c>
      <c r="Y1110" s="23" t="s">
        <v>104</v>
      </c>
      <c r="Z1110" t="s">
        <v>98</v>
      </c>
      <c r="AA1110" t="s">
        <v>105</v>
      </c>
      <c r="AB1110" s="30">
        <f>+Tabla3[[#This Row],[VALOR DEL CONTRATO
(EN NUMEROS)]]-Tabla3[[#This Row],[VALOR RECURSOS (MADS/FONAM)]]</f>
        <v>0</v>
      </c>
      <c r="AC1110" s="30"/>
      <c r="AD1110" s="30"/>
      <c r="AE1110" s="24">
        <v>3724</v>
      </c>
      <c r="AF1110" s="61">
        <v>45294</v>
      </c>
      <c r="AG1110">
        <v>255324</v>
      </c>
      <c r="AH1110" s="53">
        <v>45412</v>
      </c>
      <c r="AI1110" s="24" t="s">
        <v>106</v>
      </c>
      <c r="AJ1110" t="s">
        <v>173</v>
      </c>
      <c r="AK1110" s="33"/>
      <c r="AL1110" t="s">
        <v>98</v>
      </c>
      <c r="AM1110" s="53">
        <v>45408</v>
      </c>
      <c r="AN1110" s="23" t="s">
        <v>108</v>
      </c>
      <c r="AO1110" s="23" t="s">
        <v>108</v>
      </c>
      <c r="AP1110" t="s">
        <v>109</v>
      </c>
      <c r="AQ1110" t="s">
        <v>174</v>
      </c>
      <c r="AR1110" t="s">
        <v>175</v>
      </c>
      <c r="AS1110" t="s">
        <v>100</v>
      </c>
      <c r="AT1110" s="23">
        <v>80111600</v>
      </c>
      <c r="AU1110" t="s">
        <v>7603</v>
      </c>
      <c r="AV1110" s="23" t="s">
        <v>113</v>
      </c>
      <c r="AW1110" s="20" t="s">
        <v>114</v>
      </c>
      <c r="AX1110" s="26">
        <v>45411</v>
      </c>
      <c r="AY1110" s="23" t="s">
        <v>115</v>
      </c>
      <c r="AZ1110" s="26">
        <v>45411</v>
      </c>
      <c r="BA1110" s="26">
        <v>45414</v>
      </c>
      <c r="BB1110" s="62">
        <v>45656</v>
      </c>
      <c r="BC1110" s="35">
        <f>+Tabla3[[#This Row],[FECHA TERMINACION
(INICIAL)]]-Tabla3[[#This Row],[FECHA INICIO]]</f>
        <v>242</v>
      </c>
      <c r="BD1110" s="65">
        <f>+Tabla3[[#This Row],[PLAZO DE EJECUCIÓN EN DÍAS (INICIAL)]]/30</f>
        <v>8.0666666666666664</v>
      </c>
      <c r="BE1110" t="s">
        <v>6948</v>
      </c>
      <c r="BF1110" s="29">
        <f>+[1]BD_2!E1125</f>
        <v>0</v>
      </c>
      <c r="BG1110" s="29">
        <f>[1]BD_2!BA1125</f>
        <v>0</v>
      </c>
      <c r="BH1110" s="23">
        <f>[1]BD_2!CF1125</f>
        <v>0</v>
      </c>
      <c r="BI1110" s="23">
        <f>+COUNTIF(Tabla3[[#This Row],[VALOR REDUCIDO]:[TOTAL TIEMPO PRORROGADO EN DÍAS
]],"&lt;&gt;0")</f>
        <v>0</v>
      </c>
      <c r="BJ1110" s="23" t="str">
        <f>+[1]BD_2!CG1125</f>
        <v>2 NO</v>
      </c>
      <c r="BK1110" s="26" t="str">
        <f>[1]BD_2!CL1125</f>
        <v>2 NO</v>
      </c>
      <c r="BL1110" s="23" t="s">
        <v>98</v>
      </c>
      <c r="BM1110">
        <f t="shared" si="89"/>
        <v>242</v>
      </c>
      <c r="BN1110" s="36">
        <f t="shared" si="90"/>
        <v>45414</v>
      </c>
      <c r="BO1110" s="36">
        <f t="shared" si="91"/>
        <v>45656</v>
      </c>
      <c r="BP1110" s="37" t="e">
        <f>IF(((#REF!-$BN1110)/($BO1110-$BN1110))&gt;=100%,100%,((#REF!-$BN1110)/($BO1110-$BN1110)))</f>
        <v>#REF!</v>
      </c>
      <c r="BQ1110" s="29">
        <f t="shared" si="87"/>
        <v>28000000</v>
      </c>
      <c r="BR1110" s="23" t="e">
        <f>+IF(BK1110="1 SI","FINALIZADO",IF($BO1110&lt;=#REF!,"FINALIZADO","EJECUCIÓN"))</f>
        <v>#REF!</v>
      </c>
      <c r="BS1110" s="23">
        <v>27883333</v>
      </c>
      <c r="BT1110" s="23">
        <f>+Tabla3[[#This Row],[VALOR TOTAL DE CONTRATO (ANTES DE LIQUIDACIÓN - LIBERACIÓN DE SALDOS)]]-Tabla3[[#This Row],[RECURSO TOTALES DESEMBOLSADOS]]</f>
        <v>116667</v>
      </c>
      <c r="BU1110" s="66"/>
      <c r="BW1110" s="23" t="s">
        <v>98</v>
      </c>
      <c r="BX1110" s="23" t="str">
        <f t="shared" si="88"/>
        <v>abril</v>
      </c>
      <c r="BY1110" s="23" t="s">
        <v>113</v>
      </c>
      <c r="BZ1110" s="23" t="s">
        <v>113</v>
      </c>
      <c r="CA1110" s="23" t="s">
        <v>113</v>
      </c>
      <c r="CB1110" t="s">
        <v>117</v>
      </c>
      <c r="CC1110" t="s">
        <v>118</v>
      </c>
    </row>
    <row r="1111" spans="1:81" x14ac:dyDescent="0.25">
      <c r="A1111" s="23">
        <v>2024</v>
      </c>
      <c r="B1111" s="25">
        <v>1069</v>
      </c>
      <c r="C1111" s="23" t="s">
        <v>87</v>
      </c>
      <c r="D1111" t="s">
        <v>88</v>
      </c>
      <c r="E1111" t="s">
        <v>89</v>
      </c>
      <c r="F1111" t="s">
        <v>90</v>
      </c>
      <c r="G1111" t="s">
        <v>91</v>
      </c>
      <c r="H1111" s="23" t="s">
        <v>92</v>
      </c>
      <c r="I1111" s="23" t="s">
        <v>119</v>
      </c>
      <c r="J1111" t="s">
        <v>7604</v>
      </c>
      <c r="K1111" s="23" t="s">
        <v>95</v>
      </c>
      <c r="L1111" s="20" t="s">
        <v>7605</v>
      </c>
      <c r="M1111" s="28" t="s">
        <v>7606</v>
      </c>
      <c r="N1111" s="23"/>
      <c r="O1111" s="23" t="s">
        <v>98</v>
      </c>
      <c r="P1111" s="20" t="s">
        <v>1931</v>
      </c>
      <c r="Q1111" s="20" t="s">
        <v>1931</v>
      </c>
      <c r="R1111" t="s">
        <v>7607</v>
      </c>
      <c r="S1111" t="s">
        <v>7608</v>
      </c>
      <c r="T1111" t="s">
        <v>7609</v>
      </c>
      <c r="U1111" s="29">
        <v>69700000</v>
      </c>
      <c r="V1111" s="29">
        <v>69700000</v>
      </c>
      <c r="W1111" s="60">
        <v>8500000</v>
      </c>
      <c r="X1111" s="60">
        <v>0</v>
      </c>
      <c r="Y1111" s="23" t="s">
        <v>104</v>
      </c>
      <c r="Z1111" t="s">
        <v>98</v>
      </c>
      <c r="AA1111" t="s">
        <v>105</v>
      </c>
      <c r="AB1111" s="30">
        <f>+Tabla3[[#This Row],[VALOR DEL CONTRATO
(EN NUMEROS)]]-Tabla3[[#This Row],[VALOR RECURSOS (MADS/FONAM)]]</f>
        <v>0</v>
      </c>
      <c r="AC1111" s="30"/>
      <c r="AD1111" s="30"/>
      <c r="AE1111" s="24">
        <v>9824</v>
      </c>
      <c r="AF1111" s="61">
        <v>45397</v>
      </c>
      <c r="AG1111">
        <v>259224</v>
      </c>
      <c r="AH1111" s="53">
        <v>45418</v>
      </c>
      <c r="AI1111" s="24" t="s">
        <v>106</v>
      </c>
      <c r="AJ1111" t="s">
        <v>2527</v>
      </c>
      <c r="AK1111" s="33"/>
      <c r="AL1111" t="s">
        <v>98</v>
      </c>
      <c r="AM1111" s="53">
        <v>45407</v>
      </c>
      <c r="AN1111" s="23" t="s">
        <v>108</v>
      </c>
      <c r="AO1111" s="23" t="s">
        <v>108</v>
      </c>
      <c r="AP1111" t="s">
        <v>109</v>
      </c>
      <c r="AQ1111" t="s">
        <v>1580</v>
      </c>
      <c r="AR1111" t="s">
        <v>1581</v>
      </c>
      <c r="AS1111" t="s">
        <v>1581</v>
      </c>
      <c r="AT1111" s="23">
        <v>80111600</v>
      </c>
      <c r="AU1111" t="s">
        <v>7356</v>
      </c>
      <c r="AV1111" s="23" t="s">
        <v>113</v>
      </c>
      <c r="AW1111" s="20" t="s">
        <v>114</v>
      </c>
      <c r="AX1111" s="53">
        <v>45407</v>
      </c>
      <c r="AY1111" s="23" t="s">
        <v>115</v>
      </c>
      <c r="AZ1111" s="53">
        <v>45407</v>
      </c>
      <c r="BA1111" s="26">
        <v>45418</v>
      </c>
      <c r="BB1111" s="62">
        <v>45656</v>
      </c>
      <c r="BC1111" s="35">
        <f>+Tabla3[[#This Row],[FECHA TERMINACION
(INICIAL)]]-Tabla3[[#This Row],[FECHA INICIO]]</f>
        <v>238</v>
      </c>
      <c r="BD1111" s="65">
        <f>+Tabla3[[#This Row],[PLAZO DE EJECUCIÓN EN DÍAS (INICIAL)]]/30</f>
        <v>7.9333333333333336</v>
      </c>
      <c r="BE1111" t="s">
        <v>7610</v>
      </c>
      <c r="BF1111" s="29">
        <f>+[1]BD_2!E1126</f>
        <v>3116667</v>
      </c>
      <c r="BG1111" s="29">
        <f>[1]BD_2!BA1126</f>
        <v>0</v>
      </c>
      <c r="BH1111" s="23">
        <f>[1]BD_2!CF1126</f>
        <v>0</v>
      </c>
      <c r="BI1111" s="23">
        <f>+COUNTIF(Tabla3[[#This Row],[VALOR REDUCIDO]:[TOTAL TIEMPO PRORROGADO EN DÍAS
]],"&lt;&gt;0")</f>
        <v>1</v>
      </c>
      <c r="BJ1111" s="23" t="str">
        <f>+[1]BD_2!CG1126</f>
        <v>2 NO</v>
      </c>
      <c r="BK1111" s="26" t="str">
        <f>[1]BD_2!CL1126</f>
        <v>2 NO</v>
      </c>
      <c r="BL1111" s="23" t="s">
        <v>98</v>
      </c>
      <c r="BM1111">
        <f t="shared" si="89"/>
        <v>238</v>
      </c>
      <c r="BN1111" s="36">
        <f t="shared" si="90"/>
        <v>45418</v>
      </c>
      <c r="BO1111" s="36">
        <f t="shared" si="91"/>
        <v>45656</v>
      </c>
      <c r="BP1111" s="37" t="e">
        <f>IF(((#REF!-$BN1111)/($BO1111-$BN1111))&gt;=100%,100%,((#REF!-$BN1111)/($BO1111-$BN1111)))</f>
        <v>#REF!</v>
      </c>
      <c r="BQ1111" s="29">
        <f t="shared" si="87"/>
        <v>66583333</v>
      </c>
      <c r="BR1111" s="23" t="e">
        <f>+IF(BK1111="1 SI","FINALIZADO",IF($BO1111&lt;=#REF!,"FINALIZADO","EJECUCIÓN"))</f>
        <v>#REF!</v>
      </c>
      <c r="BS1111" s="23">
        <v>66583333</v>
      </c>
      <c r="BT1111" s="23">
        <f>+Tabla3[[#This Row],[VALOR TOTAL DE CONTRATO (ANTES DE LIQUIDACIÓN - LIBERACIÓN DE SALDOS)]]-Tabla3[[#This Row],[RECURSO TOTALES DESEMBOLSADOS]]</f>
        <v>0</v>
      </c>
      <c r="BU1111" s="66"/>
      <c r="BW1111" s="23" t="s">
        <v>98</v>
      </c>
      <c r="BX1111" s="23" t="str">
        <f t="shared" si="88"/>
        <v>abril</v>
      </c>
      <c r="BY1111" s="23" t="s">
        <v>113</v>
      </c>
      <c r="BZ1111" s="23" t="s">
        <v>113</v>
      </c>
      <c r="CA1111" s="23" t="s">
        <v>113</v>
      </c>
      <c r="CB1111" t="s">
        <v>117</v>
      </c>
      <c r="CC1111" t="s">
        <v>118</v>
      </c>
    </row>
    <row r="1112" spans="1:81" x14ac:dyDescent="0.25">
      <c r="A1112" s="23">
        <v>2024</v>
      </c>
      <c r="B1112" s="25">
        <v>1070</v>
      </c>
      <c r="C1112" s="23" t="s">
        <v>87</v>
      </c>
      <c r="D1112" t="s">
        <v>88</v>
      </c>
      <c r="E1112" t="s">
        <v>89</v>
      </c>
      <c r="F1112" t="s">
        <v>90</v>
      </c>
      <c r="G1112" t="s">
        <v>91</v>
      </c>
      <c r="H1112" s="23" t="s">
        <v>92</v>
      </c>
      <c r="I1112" s="23" t="s">
        <v>119</v>
      </c>
      <c r="J1112" t="s">
        <v>7611</v>
      </c>
      <c r="K1112" s="23" t="s">
        <v>95</v>
      </c>
      <c r="L1112" s="20" t="s">
        <v>121</v>
      </c>
      <c r="M1112" s="28" t="s">
        <v>7612</v>
      </c>
      <c r="N1112" s="23"/>
      <c r="O1112" s="23" t="s">
        <v>98</v>
      </c>
      <c r="P1112" s="20" t="s">
        <v>1931</v>
      </c>
      <c r="Q1112" s="20" t="s">
        <v>1931</v>
      </c>
      <c r="R1112" t="s">
        <v>7613</v>
      </c>
      <c r="S1112" t="s">
        <v>7614</v>
      </c>
      <c r="T1112" t="s">
        <v>5423</v>
      </c>
      <c r="U1112" s="29">
        <v>28600000</v>
      </c>
      <c r="V1112" s="29">
        <v>28600000</v>
      </c>
      <c r="W1112" s="60">
        <v>5200000</v>
      </c>
      <c r="X1112" s="60">
        <v>0</v>
      </c>
      <c r="Y1112" s="23" t="s">
        <v>104</v>
      </c>
      <c r="Z1112" t="s">
        <v>98</v>
      </c>
      <c r="AA1112" t="s">
        <v>105</v>
      </c>
      <c r="AB1112" s="30">
        <f>+Tabla3[[#This Row],[VALOR DEL CONTRATO
(EN NUMEROS)]]-Tabla3[[#This Row],[VALOR RECURSOS (MADS/FONAM)]]</f>
        <v>0</v>
      </c>
      <c r="AC1112" s="30"/>
      <c r="AD1112" s="30"/>
      <c r="AE1112" s="24">
        <v>9824</v>
      </c>
      <c r="AF1112" s="61">
        <v>45397</v>
      </c>
      <c r="AG1112">
        <v>271624</v>
      </c>
      <c r="AH1112" s="53">
        <v>45422</v>
      </c>
      <c r="AI1112" s="24" t="s">
        <v>106</v>
      </c>
      <c r="AJ1112" t="s">
        <v>2527</v>
      </c>
      <c r="AK1112" s="33"/>
      <c r="AL1112" t="s">
        <v>98</v>
      </c>
      <c r="AM1112" s="53">
        <v>45406</v>
      </c>
      <c r="AN1112" s="23" t="s">
        <v>7257</v>
      </c>
      <c r="AO1112" s="23" t="s">
        <v>7258</v>
      </c>
      <c r="AP1112" t="s">
        <v>109</v>
      </c>
      <c r="AQ1112" t="s">
        <v>1580</v>
      </c>
      <c r="AR1112" t="s">
        <v>1581</v>
      </c>
      <c r="AS1112" t="s">
        <v>1581</v>
      </c>
      <c r="AT1112" s="23">
        <v>80111600</v>
      </c>
      <c r="AU1112" t="s">
        <v>7356</v>
      </c>
      <c r="AV1112" s="23" t="s">
        <v>113</v>
      </c>
      <c r="AW1112" s="20" t="s">
        <v>114</v>
      </c>
      <c r="AX1112" s="53">
        <v>45415</v>
      </c>
      <c r="AY1112" s="23" t="s">
        <v>115</v>
      </c>
      <c r="AZ1112" s="53">
        <v>45415</v>
      </c>
      <c r="BA1112" s="26">
        <v>45422</v>
      </c>
      <c r="BB1112" s="62">
        <v>45589</v>
      </c>
      <c r="BC1112" s="35">
        <f>+Tabla3[[#This Row],[FECHA TERMINACION
(INICIAL)]]-Tabla3[[#This Row],[FECHA INICIO]]</f>
        <v>167</v>
      </c>
      <c r="BD1112" s="65">
        <f>+Tabla3[[#This Row],[PLAZO DE EJECUCIÓN EN DÍAS (INICIAL)]]/30</f>
        <v>5.5666666666666664</v>
      </c>
      <c r="BE1112" t="s">
        <v>5427</v>
      </c>
      <c r="BF1112" s="29">
        <f>+[1]BD_2!E1127</f>
        <v>0</v>
      </c>
      <c r="BG1112" s="29">
        <f>[1]BD_2!BA1127</f>
        <v>0</v>
      </c>
      <c r="BH1112" s="23">
        <f>[1]BD_2!CF1127</f>
        <v>0</v>
      </c>
      <c r="BI1112" s="23">
        <f>+COUNTIF(Tabla3[[#This Row],[VALOR REDUCIDO]:[TOTAL TIEMPO PRORROGADO EN DÍAS
]],"&lt;&gt;0")</f>
        <v>0</v>
      </c>
      <c r="BJ1112" s="23" t="str">
        <f>+[1]BD_2!CG1127</f>
        <v>2 NO</v>
      </c>
      <c r="BK1112" s="26" t="str">
        <f>[1]BD_2!CL1127</f>
        <v>2 NO</v>
      </c>
      <c r="BL1112" s="23" t="s">
        <v>98</v>
      </c>
      <c r="BM1112">
        <f t="shared" si="89"/>
        <v>167</v>
      </c>
      <c r="BN1112" s="36">
        <f t="shared" si="90"/>
        <v>45422</v>
      </c>
      <c r="BO1112" s="36">
        <f t="shared" si="91"/>
        <v>45589</v>
      </c>
      <c r="BP1112" s="37" t="e">
        <f>IF(((#REF!-$BN1112)/($BO1112-$BN1112))&gt;=100%,100%,((#REF!-$BN1112)/($BO1112-$BN1112)))</f>
        <v>#REF!</v>
      </c>
      <c r="BQ1112" s="29">
        <f t="shared" si="87"/>
        <v>28600000</v>
      </c>
      <c r="BR1112" s="23" t="e">
        <f>+IF(BK1112="1 SI","FINALIZADO",IF($BO1112&lt;=#REF!,"FINALIZADO","EJECUCIÓN"))</f>
        <v>#REF!</v>
      </c>
      <c r="BS1112" s="23">
        <v>19240000</v>
      </c>
      <c r="BT1112" s="23">
        <f>+Tabla3[[#This Row],[VALOR TOTAL DE CONTRATO (ANTES DE LIQUIDACIÓN - LIBERACIÓN DE SALDOS)]]-Tabla3[[#This Row],[RECURSO TOTALES DESEMBOLSADOS]]</f>
        <v>9360000</v>
      </c>
      <c r="BU1112" s="66"/>
      <c r="BW1112" s="23" t="s">
        <v>98</v>
      </c>
      <c r="BX1112" s="23" t="str">
        <f t="shared" si="88"/>
        <v>abril</v>
      </c>
      <c r="BY1112" s="23" t="s">
        <v>113</v>
      </c>
      <c r="BZ1112" s="23" t="s">
        <v>113</v>
      </c>
      <c r="CA1112" s="23" t="s">
        <v>113</v>
      </c>
      <c r="CB1112" t="s">
        <v>117</v>
      </c>
      <c r="CC1112" t="s">
        <v>118</v>
      </c>
    </row>
    <row r="1113" spans="1:81" x14ac:dyDescent="0.25">
      <c r="A1113" s="23">
        <v>2024</v>
      </c>
      <c r="B1113" s="25">
        <v>1071</v>
      </c>
      <c r="C1113" s="23" t="s">
        <v>87</v>
      </c>
      <c r="D1113" t="s">
        <v>88</v>
      </c>
      <c r="E1113" t="s">
        <v>89</v>
      </c>
      <c r="F1113" t="s">
        <v>90</v>
      </c>
      <c r="G1113" t="s">
        <v>91</v>
      </c>
      <c r="H1113" s="23" t="s">
        <v>92</v>
      </c>
      <c r="I1113" s="23" t="s">
        <v>119</v>
      </c>
      <c r="J1113" t="s">
        <v>7615</v>
      </c>
      <c r="K1113" s="23" t="s">
        <v>95</v>
      </c>
      <c r="L1113" s="20" t="s">
        <v>121</v>
      </c>
      <c r="M1113" s="28" t="s">
        <v>7616</v>
      </c>
      <c r="N1113" s="23"/>
      <c r="O1113" s="23" t="s">
        <v>98</v>
      </c>
      <c r="P1113" s="20" t="s">
        <v>186</v>
      </c>
      <c r="Q1113" s="20" t="s">
        <v>186</v>
      </c>
      <c r="R1113" t="s">
        <v>255</v>
      </c>
      <c r="S1113" t="s">
        <v>247</v>
      </c>
      <c r="T1113" t="s">
        <v>7617</v>
      </c>
      <c r="U1113" s="29">
        <v>48000000</v>
      </c>
      <c r="V1113" s="29">
        <v>48000000</v>
      </c>
      <c r="W1113" s="60">
        <v>6000000</v>
      </c>
      <c r="X1113" s="60">
        <v>0</v>
      </c>
      <c r="Y1113" s="23" t="s">
        <v>104</v>
      </c>
      <c r="Z1113" t="s">
        <v>98</v>
      </c>
      <c r="AA1113" t="s">
        <v>105</v>
      </c>
      <c r="AB1113" s="30">
        <f>+Tabla3[[#This Row],[VALOR DEL CONTRATO
(EN NUMEROS)]]-Tabla3[[#This Row],[VALOR RECURSOS (MADS/FONAM)]]</f>
        <v>0</v>
      </c>
      <c r="AC1113" s="30"/>
      <c r="AD1113" s="30"/>
      <c r="AE1113" s="24">
        <v>3224</v>
      </c>
      <c r="AF1113" s="61">
        <v>45294</v>
      </c>
      <c r="AG1113">
        <v>247624</v>
      </c>
      <c r="AH1113" s="53">
        <v>45408</v>
      </c>
      <c r="AI1113" s="24" t="s">
        <v>106</v>
      </c>
      <c r="AJ1113" t="s">
        <v>241</v>
      </c>
      <c r="AK1113" s="33"/>
      <c r="AL1113" t="s">
        <v>98</v>
      </c>
      <c r="AM1113" s="53">
        <v>45406</v>
      </c>
      <c r="AN1113" s="23" t="s">
        <v>108</v>
      </c>
      <c r="AO1113" s="23" t="s">
        <v>108</v>
      </c>
      <c r="AP1113" t="s">
        <v>109</v>
      </c>
      <c r="AQ1113" t="s">
        <v>249</v>
      </c>
      <c r="AR1113" t="s">
        <v>250</v>
      </c>
      <c r="AS1113" t="s">
        <v>186</v>
      </c>
      <c r="AT1113" s="23">
        <v>80111600</v>
      </c>
      <c r="AU1113" t="s">
        <v>7618</v>
      </c>
      <c r="AV1113" s="23" t="s">
        <v>113</v>
      </c>
      <c r="AW1113" s="20" t="s">
        <v>114</v>
      </c>
      <c r="AX1113" s="53">
        <v>45406</v>
      </c>
      <c r="AY1113" s="23" t="s">
        <v>144</v>
      </c>
      <c r="AZ1113" s="53">
        <v>45406</v>
      </c>
      <c r="BA1113" s="26">
        <v>45408</v>
      </c>
      <c r="BB1113" s="62">
        <v>45651</v>
      </c>
      <c r="BC1113" s="35">
        <f>+Tabla3[[#This Row],[FECHA TERMINACION
(INICIAL)]]-Tabla3[[#This Row],[FECHA INICIO]]</f>
        <v>243</v>
      </c>
      <c r="BD1113" s="65">
        <f>+Tabla3[[#This Row],[PLAZO DE EJECUCIÓN EN DÍAS (INICIAL)]]/30</f>
        <v>8.1</v>
      </c>
      <c r="BE1113" t="s">
        <v>7619</v>
      </c>
      <c r="BF1113" s="29">
        <f>+[1]BD_2!E1128</f>
        <v>0</v>
      </c>
      <c r="BG1113" s="29">
        <f>[1]BD_2!BA1128</f>
        <v>0</v>
      </c>
      <c r="BH1113" s="23">
        <f>[1]BD_2!CF1128</f>
        <v>0</v>
      </c>
      <c r="BI1113" s="23">
        <f>+COUNTIF(Tabla3[[#This Row],[VALOR REDUCIDO]:[TOTAL TIEMPO PRORROGADO EN DÍAS
]],"&lt;&gt;0")</f>
        <v>0</v>
      </c>
      <c r="BJ1113" s="23" t="str">
        <f>+[1]BD_2!CG1128</f>
        <v>2 NO</v>
      </c>
      <c r="BK1113" s="26" t="str">
        <f>[1]BD_2!CL1128</f>
        <v>2 NO</v>
      </c>
      <c r="BL1113" s="23" t="s">
        <v>98</v>
      </c>
      <c r="BM1113">
        <f t="shared" si="89"/>
        <v>243</v>
      </c>
      <c r="BN1113" s="36">
        <f t="shared" si="90"/>
        <v>45408</v>
      </c>
      <c r="BO1113" s="36">
        <f t="shared" si="91"/>
        <v>45651</v>
      </c>
      <c r="BP1113" s="37" t="e">
        <f>IF(((#REF!-$BN1113)/($BO1113-$BN1113))&gt;=100%,100%,((#REF!-$BN1113)/($BO1113-$BN1113)))</f>
        <v>#REF!</v>
      </c>
      <c r="BQ1113" s="29">
        <f t="shared" si="87"/>
        <v>48000000</v>
      </c>
      <c r="BR1113" s="23" t="e">
        <f>+IF(BK1113="1 SI","FINALIZADO",IF($BO1113&lt;=#REF!,"FINALIZADO","EJECUCIÓN"))</f>
        <v>#REF!</v>
      </c>
      <c r="BS1113" s="23">
        <v>48000000</v>
      </c>
      <c r="BT1113" s="23">
        <f>+Tabla3[[#This Row],[VALOR TOTAL DE CONTRATO (ANTES DE LIQUIDACIÓN - LIBERACIÓN DE SALDOS)]]-Tabla3[[#This Row],[RECURSO TOTALES DESEMBOLSADOS]]</f>
        <v>0</v>
      </c>
      <c r="BU1113" s="66"/>
      <c r="BW1113" s="23" t="s">
        <v>98</v>
      </c>
      <c r="BX1113" s="23" t="str">
        <f t="shared" si="88"/>
        <v>abril</v>
      </c>
      <c r="BY1113" s="23" t="s">
        <v>113</v>
      </c>
      <c r="BZ1113" s="23" t="s">
        <v>113</v>
      </c>
      <c r="CA1113" s="23" t="s">
        <v>113</v>
      </c>
      <c r="CB1113" t="s">
        <v>117</v>
      </c>
      <c r="CC1113" t="s">
        <v>118</v>
      </c>
    </row>
    <row r="1114" spans="1:81" x14ac:dyDescent="0.25">
      <c r="A1114" s="23">
        <v>2024</v>
      </c>
      <c r="B1114" s="25">
        <v>1072</v>
      </c>
      <c r="C1114" s="23" t="s">
        <v>87</v>
      </c>
      <c r="D1114" t="s">
        <v>88</v>
      </c>
      <c r="E1114" t="s">
        <v>89</v>
      </c>
      <c r="F1114" t="s">
        <v>90</v>
      </c>
      <c r="G1114" t="s">
        <v>91</v>
      </c>
      <c r="H1114" s="23" t="s">
        <v>92</v>
      </c>
      <c r="I1114" s="23" t="s">
        <v>119</v>
      </c>
      <c r="J1114" t="s">
        <v>7620</v>
      </c>
      <c r="K1114" s="23" t="s">
        <v>95</v>
      </c>
      <c r="L1114" s="20" t="s">
        <v>451</v>
      </c>
      <c r="M1114" s="28" t="s">
        <v>7621</v>
      </c>
      <c r="N1114" s="23"/>
      <c r="O1114" s="23" t="s">
        <v>98</v>
      </c>
      <c r="P1114" s="20" t="s">
        <v>7622</v>
      </c>
      <c r="Q1114" s="20" t="s">
        <v>562</v>
      </c>
      <c r="R1114" t="s">
        <v>7623</v>
      </c>
      <c r="S1114" t="s">
        <v>7624</v>
      </c>
      <c r="T1114" t="s">
        <v>7625</v>
      </c>
      <c r="U1114" s="29">
        <v>56000000</v>
      </c>
      <c r="V1114" s="29">
        <v>56000000</v>
      </c>
      <c r="W1114" s="60">
        <v>8000000</v>
      </c>
      <c r="X1114" s="60">
        <v>0</v>
      </c>
      <c r="Y1114" s="23" t="s">
        <v>104</v>
      </c>
      <c r="Z1114" t="s">
        <v>98</v>
      </c>
      <c r="AA1114" t="s">
        <v>105</v>
      </c>
      <c r="AB1114" s="30">
        <f>+Tabla3[[#This Row],[VALOR DEL CONTRATO
(EN NUMEROS)]]-Tabla3[[#This Row],[VALOR RECURSOS (MADS/FONAM)]]</f>
        <v>0</v>
      </c>
      <c r="AC1114" s="30"/>
      <c r="AD1114" s="30"/>
      <c r="AE1114" s="24">
        <v>4124</v>
      </c>
      <c r="AF1114" s="61">
        <v>45294</v>
      </c>
      <c r="AG1114">
        <v>2715124</v>
      </c>
      <c r="AH1114" s="53">
        <v>45422</v>
      </c>
      <c r="AI1114" s="24" t="s">
        <v>106</v>
      </c>
      <c r="AJ1114" t="s">
        <v>107</v>
      </c>
      <c r="AK1114" s="33"/>
      <c r="AL1114" t="s">
        <v>98</v>
      </c>
      <c r="AM1114" s="53">
        <v>45421</v>
      </c>
      <c r="AN1114" s="23" t="s">
        <v>108</v>
      </c>
      <c r="AO1114" s="23" t="s">
        <v>108</v>
      </c>
      <c r="AP1114" t="s">
        <v>109</v>
      </c>
      <c r="AQ1114" t="s">
        <v>3451</v>
      </c>
      <c r="AR1114" t="s">
        <v>7063</v>
      </c>
      <c r="AS1114" t="s">
        <v>100</v>
      </c>
      <c r="AT1114" s="23">
        <v>80111600</v>
      </c>
      <c r="AU1114" s="73" t="s">
        <v>7626</v>
      </c>
      <c r="AV1114" s="23" t="s">
        <v>98</v>
      </c>
      <c r="AW1114" s="20" t="s">
        <v>476</v>
      </c>
      <c r="AX1114" s="53" t="s">
        <v>105</v>
      </c>
      <c r="AY1114" s="23" t="s">
        <v>477</v>
      </c>
      <c r="AZ1114" s="53">
        <v>45422</v>
      </c>
      <c r="BA1114" s="26">
        <v>45422</v>
      </c>
      <c r="BB1114" s="62">
        <v>45635</v>
      </c>
      <c r="BC1114" s="35">
        <f>+Tabla3[[#This Row],[FECHA TERMINACION
(INICIAL)]]-Tabla3[[#This Row],[FECHA INICIO]]</f>
        <v>213</v>
      </c>
      <c r="BD1114" s="65">
        <f>+Tabla3[[#This Row],[PLAZO DE EJECUCIÓN EN DÍAS (INICIAL)]]/30</f>
        <v>7.1</v>
      </c>
      <c r="BE1114" t="s">
        <v>7627</v>
      </c>
      <c r="BF1114" s="29">
        <f>+[1]BD_2!E1129</f>
        <v>0</v>
      </c>
      <c r="BG1114" s="29">
        <f>[1]BD_2!BA1129</f>
        <v>0</v>
      </c>
      <c r="BH1114" s="23">
        <f>[1]BD_2!CF1129</f>
        <v>0</v>
      </c>
      <c r="BI1114" s="23">
        <f>+COUNTIF(Tabla3[[#This Row],[VALOR REDUCIDO]:[TOTAL TIEMPO PRORROGADO EN DÍAS
]],"&lt;&gt;0")</f>
        <v>0</v>
      </c>
      <c r="BJ1114" s="23" t="str">
        <f>+[1]BD_2!CG1129</f>
        <v>2 NO</v>
      </c>
      <c r="BK1114" s="26" t="str">
        <f>[1]BD_2!CL1129</f>
        <v>2 NO</v>
      </c>
      <c r="BL1114" s="23" t="s">
        <v>98</v>
      </c>
      <c r="BM1114">
        <f t="shared" si="89"/>
        <v>213</v>
      </c>
      <c r="BN1114" s="36">
        <f t="shared" si="90"/>
        <v>45422</v>
      </c>
      <c r="BO1114" s="36">
        <f t="shared" si="91"/>
        <v>45635</v>
      </c>
      <c r="BP1114" s="37" t="e">
        <f>IF(((#REF!-$BN1114)/($BO1114-$BN1114))&gt;=100%,100%,((#REF!-$BN1114)/($BO1114-$BN1114)))</f>
        <v>#REF!</v>
      </c>
      <c r="BQ1114" s="29">
        <f t="shared" si="87"/>
        <v>56000000</v>
      </c>
      <c r="BR1114" s="23" t="e">
        <f>+IF(BK1114="1 SI","FINALIZADO",IF($BO1114&lt;=#REF!,"FINALIZADO","EJECUCIÓN"))</f>
        <v>#REF!</v>
      </c>
      <c r="BS1114" s="23">
        <v>13600000</v>
      </c>
      <c r="BT1114" s="23">
        <f>+Tabla3[[#This Row],[VALOR TOTAL DE CONTRATO (ANTES DE LIQUIDACIÓN - LIBERACIÓN DE SALDOS)]]-Tabla3[[#This Row],[RECURSO TOTALES DESEMBOLSADOS]]</f>
        <v>42400000</v>
      </c>
      <c r="BU1114" s="66"/>
      <c r="BW1114" s="23" t="s">
        <v>98</v>
      </c>
      <c r="BX1114" s="23" t="str">
        <f t="shared" si="88"/>
        <v>mayo</v>
      </c>
      <c r="BY1114" s="23" t="s">
        <v>113</v>
      </c>
      <c r="BZ1114" s="23" t="s">
        <v>113</v>
      </c>
      <c r="CA1114" s="23" t="s">
        <v>113</v>
      </c>
      <c r="CB1114" t="s">
        <v>117</v>
      </c>
      <c r="CC1114" t="s">
        <v>118</v>
      </c>
    </row>
    <row r="1115" spans="1:81" x14ac:dyDescent="0.25">
      <c r="A1115" s="23">
        <v>2024</v>
      </c>
      <c r="B1115" s="25">
        <v>1073</v>
      </c>
      <c r="C1115" s="23" t="s">
        <v>87</v>
      </c>
      <c r="D1115" t="s">
        <v>88</v>
      </c>
      <c r="E1115" t="s">
        <v>89</v>
      </c>
      <c r="F1115" t="s">
        <v>90</v>
      </c>
      <c r="G1115" t="s">
        <v>91</v>
      </c>
      <c r="H1115" s="23" t="s">
        <v>92</v>
      </c>
      <c r="I1115" s="23" t="s">
        <v>119</v>
      </c>
      <c r="J1115" t="s">
        <v>7628</v>
      </c>
      <c r="K1115" s="23" t="s">
        <v>95</v>
      </c>
      <c r="L1115" s="20" t="s">
        <v>121</v>
      </c>
      <c r="M1115" s="28" t="s">
        <v>7629</v>
      </c>
      <c r="N1115" s="23"/>
      <c r="O1115" s="23" t="s">
        <v>98</v>
      </c>
      <c r="P1115" s="20" t="s">
        <v>1931</v>
      </c>
      <c r="Q1115" s="20" t="s">
        <v>1931</v>
      </c>
      <c r="R1115" t="s">
        <v>7630</v>
      </c>
      <c r="S1115" t="s">
        <v>7631</v>
      </c>
      <c r="T1115" t="s">
        <v>7632</v>
      </c>
      <c r="U1115" s="29">
        <v>63550000</v>
      </c>
      <c r="V1115" s="29">
        <v>63550000</v>
      </c>
      <c r="W1115" s="60">
        <v>7750000</v>
      </c>
      <c r="X1115" s="60">
        <v>0</v>
      </c>
      <c r="Y1115" s="23" t="s">
        <v>104</v>
      </c>
      <c r="Z1115" t="s">
        <v>98</v>
      </c>
      <c r="AA1115" t="s">
        <v>105</v>
      </c>
      <c r="AB1115" s="30">
        <f>+Tabla3[[#This Row],[VALOR DEL CONTRATO
(EN NUMEROS)]]-Tabla3[[#This Row],[VALOR RECURSOS (MADS/FONAM)]]</f>
        <v>0</v>
      </c>
      <c r="AC1115" s="30"/>
      <c r="AD1115" s="30"/>
      <c r="AE1115" s="24">
        <v>9624</v>
      </c>
      <c r="AF1115" s="61">
        <v>45306</v>
      </c>
      <c r="AG1115">
        <v>261424</v>
      </c>
      <c r="AH1115" s="53">
        <v>45419</v>
      </c>
      <c r="AI1115" s="24" t="s">
        <v>106</v>
      </c>
      <c r="AJ1115" t="s">
        <v>1935</v>
      </c>
      <c r="AK1115" s="33"/>
      <c r="AL1115" t="s">
        <v>98</v>
      </c>
      <c r="AM1115" s="53">
        <v>45411</v>
      </c>
      <c r="AN1115" s="23" t="s">
        <v>108</v>
      </c>
      <c r="AO1115" s="23" t="s">
        <v>108</v>
      </c>
      <c r="AP1115" t="s">
        <v>109</v>
      </c>
      <c r="AQ1115" t="s">
        <v>1580</v>
      </c>
      <c r="AR1115" t="s">
        <v>1581</v>
      </c>
      <c r="AS1115" t="s">
        <v>1581</v>
      </c>
      <c r="AT1115" s="23">
        <v>80111600</v>
      </c>
      <c r="AU1115" t="s">
        <v>7633</v>
      </c>
      <c r="AV1115" s="23" t="s">
        <v>113</v>
      </c>
      <c r="AW1115" s="20" t="s">
        <v>114</v>
      </c>
      <c r="AX1115" s="53">
        <v>45411</v>
      </c>
      <c r="AY1115" s="23" t="s">
        <v>115</v>
      </c>
      <c r="AZ1115" s="53">
        <v>45411</v>
      </c>
      <c r="BA1115" s="26">
        <v>45419</v>
      </c>
      <c r="BB1115" s="62">
        <v>45475</v>
      </c>
      <c r="BC1115" s="35">
        <f>+Tabla3[[#This Row],[FECHA TERMINACION
(INICIAL)]]-Tabla3[[#This Row],[FECHA INICIO]]</f>
        <v>56</v>
      </c>
      <c r="BD1115" s="65">
        <f>+Tabla3[[#This Row],[PLAZO DE EJECUCIÓN EN DÍAS (INICIAL)]]/30</f>
        <v>1.8666666666666667</v>
      </c>
      <c r="BE1115" t="s">
        <v>7634</v>
      </c>
      <c r="BF1115" s="29">
        <f>+[1]BD_2!E1130</f>
        <v>3358333</v>
      </c>
      <c r="BG1115" s="29">
        <f>[1]BD_2!BA1130</f>
        <v>0</v>
      </c>
      <c r="BH1115" s="23">
        <f>[1]BD_2!CF1130</f>
        <v>0</v>
      </c>
      <c r="BI1115" s="23">
        <f>+COUNTIF(Tabla3[[#This Row],[VALOR REDUCIDO]:[TOTAL TIEMPO PRORROGADO EN DÍAS
]],"&lt;&gt;0")</f>
        <v>1</v>
      </c>
      <c r="BJ1115" s="23" t="str">
        <f>+[1]BD_2!CG1130</f>
        <v>2 NO</v>
      </c>
      <c r="BK1115" s="26" t="str">
        <f>[1]BD_2!CL1130</f>
        <v>2 NO</v>
      </c>
      <c r="BL1115" s="23" t="s">
        <v>113</v>
      </c>
      <c r="BM1115">
        <f t="shared" si="89"/>
        <v>56</v>
      </c>
      <c r="BN1115" s="36">
        <f t="shared" si="90"/>
        <v>45419</v>
      </c>
      <c r="BO1115" s="36">
        <f t="shared" si="91"/>
        <v>45475</v>
      </c>
      <c r="BP1115" s="37" t="e">
        <f>IF(((#REF!-$BN1115)/($BO1115-$BN1115))&gt;=100%,100%,((#REF!-$BN1115)/($BO1115-$BN1115)))</f>
        <v>#REF!</v>
      </c>
      <c r="BQ1115" s="29">
        <f t="shared" si="87"/>
        <v>60191667</v>
      </c>
      <c r="BR1115" s="23" t="e">
        <f>+IF(BK1115="1 SI","FINALIZADO",IF($BO1115&lt;=#REF!,"FINALIZADO","EJECUCIÓN"))</f>
        <v>#REF!</v>
      </c>
      <c r="BS1115" s="23">
        <v>14466667</v>
      </c>
      <c r="BT1115" s="23">
        <f>+Tabla3[[#This Row],[VALOR TOTAL DE CONTRATO (ANTES DE LIQUIDACIÓN - LIBERACIÓN DE SALDOS)]]-Tabla3[[#This Row],[RECURSO TOTALES DESEMBOLSADOS]]</f>
        <v>45725000</v>
      </c>
      <c r="BU1115" s="66"/>
      <c r="BW1115" s="23" t="s">
        <v>98</v>
      </c>
      <c r="BX1115" s="23" t="str">
        <f t="shared" si="88"/>
        <v>abril</v>
      </c>
      <c r="BY1115" s="23" t="s">
        <v>113</v>
      </c>
      <c r="BZ1115" s="23" t="s">
        <v>113</v>
      </c>
      <c r="CA1115" s="23" t="s">
        <v>113</v>
      </c>
      <c r="CB1115" t="s">
        <v>117</v>
      </c>
      <c r="CC1115" t="s">
        <v>118</v>
      </c>
    </row>
    <row r="1116" spans="1:81" x14ac:dyDescent="0.25">
      <c r="A1116" s="23">
        <v>2004</v>
      </c>
      <c r="B1116" s="25" t="s">
        <v>7635</v>
      </c>
      <c r="C1116" s="23" t="s">
        <v>87</v>
      </c>
      <c r="D1116" t="s">
        <v>88</v>
      </c>
      <c r="E1116" t="s">
        <v>89</v>
      </c>
      <c r="F1116" t="s">
        <v>90</v>
      </c>
      <c r="G1116" t="s">
        <v>91</v>
      </c>
      <c r="H1116" s="23" t="s">
        <v>92</v>
      </c>
      <c r="I1116" s="23" t="s">
        <v>119</v>
      </c>
      <c r="J1116" t="s">
        <v>7636</v>
      </c>
      <c r="K1116" s="23" t="s">
        <v>95</v>
      </c>
      <c r="L1116" s="20" t="s">
        <v>121</v>
      </c>
      <c r="M1116" s="28" t="s">
        <v>7637</v>
      </c>
      <c r="N1116" s="23"/>
      <c r="O1116" s="23" t="s">
        <v>98</v>
      </c>
      <c r="P1116" s="20" t="s">
        <v>1931</v>
      </c>
      <c r="Q1116" s="20" t="s">
        <v>1931</v>
      </c>
      <c r="R1116" t="s">
        <v>7630</v>
      </c>
      <c r="S1116" t="s">
        <v>7631</v>
      </c>
      <c r="T1116" t="s">
        <v>7638</v>
      </c>
      <c r="U1116" s="29">
        <v>45983333</v>
      </c>
      <c r="V1116" s="29">
        <v>45983333</v>
      </c>
      <c r="W1116" s="60">
        <v>7750000</v>
      </c>
      <c r="X1116" s="60">
        <v>0</v>
      </c>
      <c r="Y1116" s="23" t="s">
        <v>104</v>
      </c>
      <c r="Z1116" t="s">
        <v>98</v>
      </c>
      <c r="AA1116" t="s">
        <v>105</v>
      </c>
      <c r="AB1116" s="30">
        <f>+Tabla3[[#This Row],[VALOR DEL CONTRATO
(EN NUMEROS)]]-Tabla3[[#This Row],[VALOR RECURSOS (MADS/FONAM)]]</f>
        <v>0</v>
      </c>
      <c r="AC1116" s="30"/>
      <c r="AD1116" s="30"/>
      <c r="AE1116" s="24">
        <v>9624</v>
      </c>
      <c r="AF1116" s="61">
        <v>45306</v>
      </c>
      <c r="AG1116">
        <v>391224</v>
      </c>
      <c r="AH1116" s="53">
        <v>45477</v>
      </c>
      <c r="AI1116" s="24" t="s">
        <v>106</v>
      </c>
      <c r="AJ1116" t="s">
        <v>1935</v>
      </c>
      <c r="AK1116" s="33">
        <v>202300000000279</v>
      </c>
      <c r="AL1116" t="s">
        <v>98</v>
      </c>
      <c r="AM1116" s="53">
        <v>45477</v>
      </c>
      <c r="AN1116" s="23" t="s">
        <v>108</v>
      </c>
      <c r="AO1116" s="23" t="s">
        <v>108</v>
      </c>
      <c r="AP1116" t="s">
        <v>109</v>
      </c>
      <c r="AQ1116" t="s">
        <v>1580</v>
      </c>
      <c r="AR1116" t="s">
        <v>1581</v>
      </c>
      <c r="AS1116" t="s">
        <v>1581</v>
      </c>
      <c r="AT1116" s="23">
        <v>80111600</v>
      </c>
      <c r="AU1116" t="s">
        <v>7633</v>
      </c>
      <c r="AV1116" s="23" t="s">
        <v>113</v>
      </c>
      <c r="AW1116" s="20" t="s">
        <v>114</v>
      </c>
      <c r="AX1116" s="53">
        <v>45477</v>
      </c>
      <c r="AY1116" s="23" t="s">
        <v>115</v>
      </c>
      <c r="AZ1116" s="53">
        <v>45477</v>
      </c>
      <c r="BA1116" s="53">
        <v>45476</v>
      </c>
      <c r="BB1116" s="62">
        <v>45656</v>
      </c>
      <c r="BC1116" s="35">
        <f>+Tabla3[[#This Row],[FECHA TERMINACION
(INICIAL)]]-Tabla3[[#This Row],[FECHA INICIO]]</f>
        <v>180</v>
      </c>
      <c r="BD1116" s="65">
        <f>+Tabla3[[#This Row],[PLAZO DE EJECUCIÓN EN DÍAS (INICIAL)]]/30</f>
        <v>6</v>
      </c>
      <c r="BE1116" t="s">
        <v>7639</v>
      </c>
      <c r="BF1116" s="29">
        <f>+[1]BD_2!E1131</f>
        <v>0</v>
      </c>
      <c r="BG1116" s="29">
        <f>[1]BD_2!BA1131</f>
        <v>0</v>
      </c>
      <c r="BH1116" s="23">
        <f>[1]BD_2!CF1131</f>
        <v>0</v>
      </c>
      <c r="BI1116" s="23">
        <f>+COUNTIF(Tabla3[[#This Row],[VALOR REDUCIDO]:[TOTAL TIEMPO PRORROGADO EN DÍAS
]],"&lt;&gt;0")</f>
        <v>0</v>
      </c>
      <c r="BJ1116" s="23" t="str">
        <f>+[1]BD_2!CG1131</f>
        <v>2 NO</v>
      </c>
      <c r="BK1116" s="26" t="str">
        <f>[1]BD_2!CL1131</f>
        <v>2 NO</v>
      </c>
      <c r="BL1116" s="23" t="s">
        <v>98</v>
      </c>
      <c r="BM1116">
        <f t="shared" si="89"/>
        <v>180</v>
      </c>
      <c r="BN1116" s="36">
        <f t="shared" si="90"/>
        <v>45476</v>
      </c>
      <c r="BO1116" s="36">
        <f t="shared" si="91"/>
        <v>45656</v>
      </c>
      <c r="BP1116" s="37" t="e">
        <f>IF(((#REF!-$BN1116)/($BO1116-$BN1116))&gt;=100%,100%,((#REF!-$BN1116)/($BO1116-$BN1116)))</f>
        <v>#REF!</v>
      </c>
      <c r="BQ1116" s="60">
        <f t="shared" si="87"/>
        <v>45983333</v>
      </c>
      <c r="BR1116" s="23" t="e">
        <f>+IF(BK1116="1 SI","FINALIZADO",IF($BO1116&lt;=#REF!,"FINALIZADO","EJECUCIÓN"))</f>
        <v>#REF!</v>
      </c>
      <c r="BS1116" s="23">
        <v>45725000</v>
      </c>
      <c r="BT1116" s="23">
        <f>+Tabla3[[#This Row],[VALOR TOTAL DE CONTRATO (ANTES DE LIQUIDACIÓN - LIBERACIÓN DE SALDOS)]]-Tabla3[[#This Row],[RECURSO TOTALES DESEMBOLSADOS]]</f>
        <v>258333</v>
      </c>
      <c r="BU1116" s="66"/>
      <c r="BW1116" s="23" t="s">
        <v>98</v>
      </c>
      <c r="BX1116" s="23" t="str">
        <f t="shared" si="88"/>
        <v>julio</v>
      </c>
      <c r="BY1116" s="23" t="s">
        <v>113</v>
      </c>
      <c r="BZ1116" s="23" t="s">
        <v>113</v>
      </c>
      <c r="CA1116" s="23" t="s">
        <v>113</v>
      </c>
      <c r="CB1116" t="s">
        <v>117</v>
      </c>
      <c r="CC1116" t="s">
        <v>118</v>
      </c>
    </row>
    <row r="1117" spans="1:81" x14ac:dyDescent="0.25">
      <c r="A1117" s="23">
        <v>2024</v>
      </c>
      <c r="B1117" s="25">
        <v>1074</v>
      </c>
      <c r="C1117" s="23" t="s">
        <v>87</v>
      </c>
      <c r="D1117" t="s">
        <v>88</v>
      </c>
      <c r="E1117" t="s">
        <v>89</v>
      </c>
      <c r="F1117" t="s">
        <v>90</v>
      </c>
      <c r="G1117" t="s">
        <v>91</v>
      </c>
      <c r="H1117" s="23" t="s">
        <v>92</v>
      </c>
      <c r="I1117" s="23" t="s">
        <v>119</v>
      </c>
      <c r="J1117" t="s">
        <v>7640</v>
      </c>
      <c r="K1117" s="23" t="s">
        <v>95</v>
      </c>
      <c r="L1117" s="20" t="s">
        <v>358</v>
      </c>
      <c r="M1117" s="28" t="s">
        <v>7641</v>
      </c>
      <c r="N1117" s="23"/>
      <c r="O1117" s="23" t="s">
        <v>98</v>
      </c>
      <c r="P1117" s="20" t="s">
        <v>693</v>
      </c>
      <c r="Q1117" s="20" t="s">
        <v>693</v>
      </c>
      <c r="R1117" t="s">
        <v>7642</v>
      </c>
      <c r="S1117" t="s">
        <v>7643</v>
      </c>
      <c r="T1117" t="s">
        <v>7644</v>
      </c>
      <c r="U1117" s="29">
        <v>48000000</v>
      </c>
      <c r="V1117" s="29">
        <v>48000000</v>
      </c>
      <c r="W1117" s="60">
        <v>8000000</v>
      </c>
      <c r="X1117" s="60">
        <v>0</v>
      </c>
      <c r="Y1117" s="23" t="s">
        <v>104</v>
      </c>
      <c r="Z1117" t="s">
        <v>98</v>
      </c>
      <c r="AA1117" t="s">
        <v>105</v>
      </c>
      <c r="AB1117" s="30">
        <f>+Tabla3[[#This Row],[VALOR DEL CONTRATO
(EN NUMEROS)]]-Tabla3[[#This Row],[VALOR RECURSOS (MADS/FONAM)]]</f>
        <v>0</v>
      </c>
      <c r="AC1117" s="30"/>
      <c r="AD1117" s="30"/>
      <c r="AE1117" s="24">
        <v>3524</v>
      </c>
      <c r="AF1117" s="61">
        <v>45294</v>
      </c>
      <c r="AG1117">
        <v>261324</v>
      </c>
      <c r="AH1117" s="53">
        <v>45419</v>
      </c>
      <c r="AI1117" s="24" t="s">
        <v>106</v>
      </c>
      <c r="AJ1117" t="s">
        <v>697</v>
      </c>
      <c r="AK1117" s="33"/>
      <c r="AL1117" t="s">
        <v>98</v>
      </c>
      <c r="AM1117" s="53">
        <v>45411</v>
      </c>
      <c r="AN1117" s="23" t="s">
        <v>108</v>
      </c>
      <c r="AO1117" s="23" t="s">
        <v>108</v>
      </c>
      <c r="AP1117" t="s">
        <v>109</v>
      </c>
      <c r="AQ1117" t="s">
        <v>7645</v>
      </c>
      <c r="AR1117" t="s">
        <v>7646</v>
      </c>
      <c r="AS1117" t="s">
        <v>700</v>
      </c>
      <c r="AT1117" s="23">
        <v>80111600</v>
      </c>
      <c r="AU1117" t="s">
        <v>7647</v>
      </c>
      <c r="AV1117" s="23">
        <v>1</v>
      </c>
      <c r="AW1117" s="20" t="s">
        <v>114</v>
      </c>
      <c r="AX1117" s="53">
        <v>45418</v>
      </c>
      <c r="AY1117" s="23" t="s">
        <v>115</v>
      </c>
      <c r="AZ1117" s="53">
        <v>45418</v>
      </c>
      <c r="BA1117" s="26">
        <v>45419</v>
      </c>
      <c r="BB1117" s="62">
        <v>45602</v>
      </c>
      <c r="BC1117" s="35">
        <f>+Tabla3[[#This Row],[FECHA TERMINACION
(INICIAL)]]-Tabla3[[#This Row],[FECHA INICIO]]</f>
        <v>183</v>
      </c>
      <c r="BD1117" s="65">
        <f>+Tabla3[[#This Row],[PLAZO DE EJECUCIÓN EN DÍAS (INICIAL)]]/30</f>
        <v>6.1</v>
      </c>
      <c r="BE1117" t="s">
        <v>7648</v>
      </c>
      <c r="BF1117" s="29">
        <f>+[1]BD_2!E1132</f>
        <v>0</v>
      </c>
      <c r="BG1117" s="29">
        <f>[1]BD_2!BA1132</f>
        <v>8000000</v>
      </c>
      <c r="BH1117" s="23">
        <f>[1]BD_2!CF1132</f>
        <v>30</v>
      </c>
      <c r="BI1117" s="23">
        <f>+COUNTIF(Tabla3[[#This Row],[VALOR REDUCIDO]:[TOTAL TIEMPO PRORROGADO EN DÍAS
]],"&lt;&gt;0")</f>
        <v>2</v>
      </c>
      <c r="BJ1117" s="23" t="str">
        <f>+[1]BD_2!CG1132</f>
        <v>2 NO</v>
      </c>
      <c r="BK1117" s="26" t="str">
        <f>[1]BD_2!CL1132</f>
        <v>2 NO</v>
      </c>
      <c r="BL1117" s="23" t="s">
        <v>98</v>
      </c>
      <c r="BM1117">
        <f t="shared" si="89"/>
        <v>213</v>
      </c>
      <c r="BN1117" s="36">
        <f t="shared" si="90"/>
        <v>45419</v>
      </c>
      <c r="BO1117" s="36">
        <f t="shared" si="91"/>
        <v>45632</v>
      </c>
      <c r="BP1117" s="37" t="e">
        <f>IF(((#REF!-$BN1117)/($BO1117-$BN1117))&gt;=100%,100%,((#REF!-$BN1117)/($BO1117-$BN1117)))</f>
        <v>#REF!</v>
      </c>
      <c r="BQ1117" s="29">
        <f t="shared" si="87"/>
        <v>56000000</v>
      </c>
      <c r="BR1117" s="23" t="e">
        <f>+IF(BK1117="1 SI","FINALIZADO",IF($BO1117&lt;=#REF!,"FINALIZADO","EJECUCIÓN"))</f>
        <v>#REF!</v>
      </c>
      <c r="BS1117" s="23">
        <v>56000000</v>
      </c>
      <c r="BT1117" s="23">
        <f>+Tabla3[[#This Row],[VALOR TOTAL DE CONTRATO (ANTES DE LIQUIDACIÓN - LIBERACIÓN DE SALDOS)]]-Tabla3[[#This Row],[RECURSO TOTALES DESEMBOLSADOS]]</f>
        <v>0</v>
      </c>
      <c r="BU1117" s="66"/>
      <c r="BW1117" s="23" t="s">
        <v>98</v>
      </c>
      <c r="BX1117" s="23" t="str">
        <f t="shared" si="88"/>
        <v>abril</v>
      </c>
      <c r="BY1117" s="23" t="s">
        <v>113</v>
      </c>
      <c r="BZ1117" s="23" t="s">
        <v>113</v>
      </c>
      <c r="CA1117" s="23" t="s">
        <v>113</v>
      </c>
      <c r="CB1117" t="s">
        <v>117</v>
      </c>
      <c r="CC1117" t="s">
        <v>118</v>
      </c>
    </row>
    <row r="1118" spans="1:81" x14ac:dyDescent="0.25">
      <c r="A1118" s="23">
        <v>2024</v>
      </c>
      <c r="B1118" s="25">
        <v>1075</v>
      </c>
      <c r="C1118" s="23" t="s">
        <v>87</v>
      </c>
      <c r="D1118" t="s">
        <v>88</v>
      </c>
      <c r="E1118" t="s">
        <v>89</v>
      </c>
      <c r="F1118" t="s">
        <v>90</v>
      </c>
      <c r="G1118" t="s">
        <v>91</v>
      </c>
      <c r="H1118" s="23" t="s">
        <v>92</v>
      </c>
      <c r="I1118" s="23" t="s">
        <v>119</v>
      </c>
      <c r="J1118" t="s">
        <v>7649</v>
      </c>
      <c r="K1118" s="23" t="s">
        <v>95</v>
      </c>
      <c r="L1118" s="20" t="s">
        <v>121</v>
      </c>
      <c r="M1118" s="28" t="s">
        <v>7650</v>
      </c>
      <c r="N1118" s="23"/>
      <c r="O1118" s="23" t="s">
        <v>98</v>
      </c>
      <c r="P1118" s="20" t="s">
        <v>693</v>
      </c>
      <c r="Q1118" s="20" t="s">
        <v>693</v>
      </c>
      <c r="R1118" t="s">
        <v>7651</v>
      </c>
      <c r="S1118" t="s">
        <v>7652</v>
      </c>
      <c r="T1118" t="s">
        <v>7653</v>
      </c>
      <c r="U1118" s="29">
        <v>53600000</v>
      </c>
      <c r="V1118" s="29">
        <v>53600000</v>
      </c>
      <c r="W1118" s="60">
        <v>6700000</v>
      </c>
      <c r="X1118" s="60">
        <v>0</v>
      </c>
      <c r="Y1118" s="23" t="s">
        <v>104</v>
      </c>
      <c r="Z1118" t="s">
        <v>98</v>
      </c>
      <c r="AA1118" t="s">
        <v>105</v>
      </c>
      <c r="AB1118" s="30">
        <f>+Tabla3[[#This Row],[VALOR DEL CONTRATO
(EN NUMEROS)]]-Tabla3[[#This Row],[VALOR RECURSOS (MADS/FONAM)]]</f>
        <v>0</v>
      </c>
      <c r="AC1118" s="30"/>
      <c r="AD1118" s="30"/>
      <c r="AE1118" s="24">
        <v>3524</v>
      </c>
      <c r="AF1118" s="61">
        <v>45294</v>
      </c>
      <c r="AG1118">
        <v>252324</v>
      </c>
      <c r="AH1118" s="53">
        <v>45411</v>
      </c>
      <c r="AI1118" s="24" t="s">
        <v>106</v>
      </c>
      <c r="AJ1118" t="s">
        <v>697</v>
      </c>
      <c r="AK1118" s="33"/>
      <c r="AL1118" t="s">
        <v>98</v>
      </c>
      <c r="AM1118" s="53">
        <v>45408</v>
      </c>
      <c r="AN1118" s="23" t="s">
        <v>108</v>
      </c>
      <c r="AO1118" s="23" t="s">
        <v>108</v>
      </c>
      <c r="AP1118" t="s">
        <v>109</v>
      </c>
      <c r="AQ1118" t="s">
        <v>698</v>
      </c>
      <c r="AR1118" t="s">
        <v>699</v>
      </c>
      <c r="AS1118" t="s">
        <v>700</v>
      </c>
      <c r="AT1118" s="23">
        <v>80111600</v>
      </c>
      <c r="AU1118" s="20" t="s">
        <v>7654</v>
      </c>
      <c r="AV1118" s="23" t="s">
        <v>113</v>
      </c>
      <c r="AW1118" s="20" t="s">
        <v>114</v>
      </c>
      <c r="AX1118" s="53">
        <v>45408</v>
      </c>
      <c r="AY1118" s="23" t="s">
        <v>115</v>
      </c>
      <c r="AZ1118" s="53">
        <v>45408</v>
      </c>
      <c r="BA1118" s="26">
        <v>45411</v>
      </c>
      <c r="BB1118" s="62">
        <v>45654</v>
      </c>
      <c r="BC1118" s="35">
        <f>+Tabla3[[#This Row],[FECHA TERMINACION
(INICIAL)]]-Tabla3[[#This Row],[FECHA INICIO]]</f>
        <v>243</v>
      </c>
      <c r="BD1118" s="65">
        <f>+Tabla3[[#This Row],[PLAZO DE EJECUCIÓN EN DÍAS (INICIAL)]]/30</f>
        <v>8.1</v>
      </c>
      <c r="BE1118" t="s">
        <v>7655</v>
      </c>
      <c r="BF1118" s="29">
        <f>+[1]BD_2!E1133</f>
        <v>0</v>
      </c>
      <c r="BG1118" s="29">
        <f>[1]BD_2!BA1133</f>
        <v>0</v>
      </c>
      <c r="BH1118" s="23">
        <f>[1]BD_2!CF1133</f>
        <v>0</v>
      </c>
      <c r="BI1118" s="23">
        <f>+COUNTIF(Tabla3[[#This Row],[VALOR REDUCIDO]:[TOTAL TIEMPO PRORROGADO EN DÍAS
]],"&lt;&gt;0")</f>
        <v>0</v>
      </c>
      <c r="BJ1118" s="23" t="str">
        <f>+[1]BD_2!CG1133</f>
        <v>2 NO</v>
      </c>
      <c r="BK1118" s="26" t="str">
        <f>[1]BD_2!CL1133</f>
        <v>2 NO</v>
      </c>
      <c r="BL1118" s="23" t="s">
        <v>98</v>
      </c>
      <c r="BM1118">
        <f t="shared" si="89"/>
        <v>243</v>
      </c>
      <c r="BN1118" s="36">
        <f t="shared" si="90"/>
        <v>45411</v>
      </c>
      <c r="BO1118" s="36">
        <f t="shared" si="91"/>
        <v>45654</v>
      </c>
      <c r="BP1118" s="37" t="e">
        <f>IF(((#REF!-$BN1118)/($BO1118-$BN1118))&gt;=100%,100%,((#REF!-$BN1118)/($BO1118-$BN1118)))</f>
        <v>#REF!</v>
      </c>
      <c r="BQ1118" s="29">
        <f t="shared" si="87"/>
        <v>53600000</v>
      </c>
      <c r="BR1118" s="23" t="e">
        <f>+IF(BK1118="1 SI","FINALIZADO",IF($BO1118&lt;=#REF!,"FINALIZADO","EJECUCIÓN"))</f>
        <v>#REF!</v>
      </c>
      <c r="BS1118" s="23">
        <v>53600000</v>
      </c>
      <c r="BT1118" s="23">
        <f>+Tabla3[[#This Row],[VALOR TOTAL DE CONTRATO (ANTES DE LIQUIDACIÓN - LIBERACIÓN DE SALDOS)]]-Tabla3[[#This Row],[RECURSO TOTALES DESEMBOLSADOS]]</f>
        <v>0</v>
      </c>
      <c r="BU1118" s="66"/>
      <c r="BW1118" s="23" t="s">
        <v>98</v>
      </c>
      <c r="BX1118" s="23" t="str">
        <f t="shared" si="88"/>
        <v>abril</v>
      </c>
      <c r="BY1118" s="23" t="s">
        <v>113</v>
      </c>
      <c r="BZ1118" s="23" t="s">
        <v>113</v>
      </c>
      <c r="CA1118" s="23" t="s">
        <v>113</v>
      </c>
      <c r="CB1118" t="s">
        <v>117</v>
      </c>
      <c r="CC1118" t="s">
        <v>118</v>
      </c>
    </row>
    <row r="1119" spans="1:81" x14ac:dyDescent="0.25">
      <c r="A1119" s="23">
        <v>2024</v>
      </c>
      <c r="B1119" s="25">
        <v>1076</v>
      </c>
      <c r="C1119" s="23" t="s">
        <v>87</v>
      </c>
      <c r="D1119" t="s">
        <v>88</v>
      </c>
      <c r="E1119" t="s">
        <v>89</v>
      </c>
      <c r="F1119" t="s">
        <v>90</v>
      </c>
      <c r="G1119" t="s">
        <v>91</v>
      </c>
      <c r="H1119" s="23" t="s">
        <v>92</v>
      </c>
      <c r="I1119" s="23" t="s">
        <v>119</v>
      </c>
      <c r="J1119" t="s">
        <v>7656</v>
      </c>
      <c r="K1119" s="23" t="s">
        <v>95</v>
      </c>
      <c r="L1119" s="20" t="s">
        <v>1550</v>
      </c>
      <c r="M1119" s="28" t="s">
        <v>7657</v>
      </c>
      <c r="N1119" s="23"/>
      <c r="O1119" s="23" t="s">
        <v>98</v>
      </c>
      <c r="P1119" s="20" t="s">
        <v>1931</v>
      </c>
      <c r="Q1119" s="20" t="s">
        <v>1931</v>
      </c>
      <c r="R1119" t="s">
        <v>6897</v>
      </c>
      <c r="S1119" t="s">
        <v>6898</v>
      </c>
      <c r="T1119" t="s">
        <v>3913</v>
      </c>
      <c r="U1119" s="29">
        <v>44000000</v>
      </c>
      <c r="V1119" s="29">
        <v>44000000</v>
      </c>
      <c r="W1119" s="60">
        <v>5500000</v>
      </c>
      <c r="X1119" s="60">
        <v>0</v>
      </c>
      <c r="Y1119" s="23" t="s">
        <v>104</v>
      </c>
      <c r="Z1119" t="s">
        <v>98</v>
      </c>
      <c r="AA1119" t="s">
        <v>105</v>
      </c>
      <c r="AB1119" s="30">
        <f>+Tabla3[[#This Row],[VALOR DEL CONTRATO
(EN NUMEROS)]]-Tabla3[[#This Row],[VALOR RECURSOS (MADS/FONAM)]]</f>
        <v>0</v>
      </c>
      <c r="AC1119" s="30"/>
      <c r="AD1119" s="30"/>
      <c r="AE1119" s="24">
        <v>9824</v>
      </c>
      <c r="AF1119" s="61">
        <v>45306</v>
      </c>
      <c r="AG1119">
        <v>254224</v>
      </c>
      <c r="AH1119" s="53">
        <v>45412</v>
      </c>
      <c r="AI1119" s="24" t="s">
        <v>106</v>
      </c>
      <c r="AJ1119" t="s">
        <v>2527</v>
      </c>
      <c r="AK1119" s="33"/>
      <c r="AL1119" t="s">
        <v>98</v>
      </c>
      <c r="AM1119" s="53">
        <v>45407</v>
      </c>
      <c r="AN1119" s="23" t="s">
        <v>7658</v>
      </c>
      <c r="AO1119" s="23" t="s">
        <v>7659</v>
      </c>
      <c r="AP1119" t="s">
        <v>109</v>
      </c>
      <c r="AQ1119" t="s">
        <v>1580</v>
      </c>
      <c r="AR1119" t="s">
        <v>1581</v>
      </c>
      <c r="AS1119" t="s">
        <v>1581</v>
      </c>
      <c r="AT1119" s="23">
        <v>80111600</v>
      </c>
      <c r="AU1119" s="20" t="s">
        <v>7660</v>
      </c>
      <c r="AV1119" s="23" t="s">
        <v>113</v>
      </c>
      <c r="AW1119" s="20" t="s">
        <v>114</v>
      </c>
      <c r="AX1119" s="53">
        <v>45408</v>
      </c>
      <c r="AY1119" s="23" t="s">
        <v>115</v>
      </c>
      <c r="AZ1119" s="53">
        <v>45408</v>
      </c>
      <c r="BA1119" s="26">
        <v>45412</v>
      </c>
      <c r="BB1119" s="62">
        <v>45655</v>
      </c>
      <c r="BC1119" s="35">
        <f>+Tabla3[[#This Row],[FECHA TERMINACION
(INICIAL)]]-Tabla3[[#This Row],[FECHA INICIO]]</f>
        <v>243</v>
      </c>
      <c r="BD1119" s="65">
        <f>+Tabla3[[#This Row],[PLAZO DE EJECUCIÓN EN DÍAS (INICIAL)]]/30</f>
        <v>8.1</v>
      </c>
      <c r="BE1119" t="s">
        <v>7661</v>
      </c>
      <c r="BF1119" s="29">
        <f>+[1]BD_2!E1134</f>
        <v>0</v>
      </c>
      <c r="BG1119" s="29">
        <f>[1]BD_2!BA1134</f>
        <v>0</v>
      </c>
      <c r="BH1119" s="23">
        <f>[1]BD_2!CF1134</f>
        <v>0</v>
      </c>
      <c r="BI1119" s="23">
        <f>+COUNTIF(Tabla3[[#This Row],[VALOR REDUCIDO]:[TOTAL TIEMPO PRORROGADO EN DÍAS
]],"&lt;&gt;0")</f>
        <v>0</v>
      </c>
      <c r="BJ1119" s="23" t="str">
        <f>+[1]BD_2!CG1134</f>
        <v>2 NO</v>
      </c>
      <c r="BK1119" s="26" t="str">
        <f>[1]BD_2!CL1134</f>
        <v>2 NO</v>
      </c>
      <c r="BL1119" s="23" t="s">
        <v>98</v>
      </c>
      <c r="BM1119">
        <f t="shared" si="89"/>
        <v>243</v>
      </c>
      <c r="BN1119" s="36">
        <f t="shared" si="90"/>
        <v>45412</v>
      </c>
      <c r="BO1119" s="36">
        <f t="shared" si="91"/>
        <v>45655</v>
      </c>
      <c r="BP1119" s="37" t="e">
        <f>IF(((#REF!-$BN1119)/($BO1119-$BN1119))&gt;=100%,100%,((#REF!-$BN1119)/($BO1119-$BN1119)))</f>
        <v>#REF!</v>
      </c>
      <c r="BQ1119" s="29">
        <f t="shared" si="87"/>
        <v>44000000</v>
      </c>
      <c r="BR1119" s="23" t="e">
        <f>+IF(BK1119="1 SI","FINALIZADO",IF($BO1119&lt;=#REF!,"FINALIZADO","EJECUCIÓN"))</f>
        <v>#REF!</v>
      </c>
      <c r="BS1119" s="23">
        <v>44000000</v>
      </c>
      <c r="BT1119" s="23">
        <f>+Tabla3[[#This Row],[VALOR TOTAL DE CONTRATO (ANTES DE LIQUIDACIÓN - LIBERACIÓN DE SALDOS)]]-Tabla3[[#This Row],[RECURSO TOTALES DESEMBOLSADOS]]</f>
        <v>0</v>
      </c>
      <c r="BU1119" s="66"/>
      <c r="BW1119" s="23" t="s">
        <v>98</v>
      </c>
      <c r="BX1119" s="23" t="str">
        <f t="shared" si="88"/>
        <v>abril</v>
      </c>
      <c r="BY1119" s="23" t="s">
        <v>113</v>
      </c>
      <c r="BZ1119" s="23" t="s">
        <v>113</v>
      </c>
      <c r="CA1119" s="23" t="s">
        <v>113</v>
      </c>
      <c r="CB1119" t="s">
        <v>117</v>
      </c>
      <c r="CC1119" t="s">
        <v>118</v>
      </c>
    </row>
    <row r="1120" spans="1:81" x14ac:dyDescent="0.25">
      <c r="A1120" s="23">
        <v>2024</v>
      </c>
      <c r="B1120" s="25">
        <v>1077</v>
      </c>
      <c r="C1120" s="23" t="s">
        <v>87</v>
      </c>
      <c r="D1120" t="s">
        <v>88</v>
      </c>
      <c r="E1120" t="s">
        <v>89</v>
      </c>
      <c r="F1120" t="s">
        <v>90</v>
      </c>
      <c r="G1120" t="s">
        <v>91</v>
      </c>
      <c r="H1120" s="23" t="s">
        <v>92</v>
      </c>
      <c r="I1120" s="23" t="s">
        <v>119</v>
      </c>
      <c r="J1120" t="s">
        <v>7662</v>
      </c>
      <c r="K1120" s="23" t="s">
        <v>95</v>
      </c>
      <c r="L1120" s="20" t="s">
        <v>1824</v>
      </c>
      <c r="M1120" s="28" t="s">
        <v>7663</v>
      </c>
      <c r="N1120" s="23"/>
      <c r="O1120" s="23" t="s">
        <v>98</v>
      </c>
      <c r="P1120" s="20" t="s">
        <v>269</v>
      </c>
      <c r="Q1120" s="20" t="s">
        <v>269</v>
      </c>
      <c r="R1120" t="s">
        <v>7664</v>
      </c>
      <c r="S1120" t="s">
        <v>7665</v>
      </c>
      <c r="T1120" t="s">
        <v>7666</v>
      </c>
      <c r="U1120" s="29">
        <v>55766667</v>
      </c>
      <c r="V1120" s="29">
        <v>55766667</v>
      </c>
      <c r="W1120" s="60">
        <v>7000000</v>
      </c>
      <c r="X1120" s="60">
        <v>0</v>
      </c>
      <c r="Y1120" s="23" t="s">
        <v>104</v>
      </c>
      <c r="Z1120" t="s">
        <v>98</v>
      </c>
      <c r="AA1120" t="s">
        <v>105</v>
      </c>
      <c r="AB1120" s="30">
        <f>+Tabla3[[#This Row],[VALOR DEL CONTRATO
(EN NUMEROS)]]-Tabla3[[#This Row],[VALOR RECURSOS (MADS/FONAM)]]</f>
        <v>0</v>
      </c>
      <c r="AC1120" s="30"/>
      <c r="AD1120" s="30"/>
      <c r="AE1120" s="24">
        <v>5524</v>
      </c>
      <c r="AF1120" s="61">
        <v>45295</v>
      </c>
      <c r="AG1120">
        <v>257224</v>
      </c>
      <c r="AH1120" s="53">
        <v>45414</v>
      </c>
      <c r="AI1120" s="24" t="s">
        <v>106</v>
      </c>
      <c r="AJ1120" t="s">
        <v>940</v>
      </c>
      <c r="AK1120" s="33"/>
      <c r="AL1120" t="s">
        <v>98</v>
      </c>
      <c r="AM1120" s="53">
        <v>45411</v>
      </c>
      <c r="AN1120" s="23" t="s">
        <v>108</v>
      </c>
      <c r="AO1120" s="23" t="s">
        <v>108</v>
      </c>
      <c r="AP1120" t="s">
        <v>109</v>
      </c>
      <c r="AQ1120" t="s">
        <v>1047</v>
      </c>
      <c r="AR1120" t="s">
        <v>1048</v>
      </c>
      <c r="AS1120" t="s">
        <v>269</v>
      </c>
      <c r="AT1120" s="23">
        <v>80111600</v>
      </c>
      <c r="AU1120" s="20" t="s">
        <v>7667</v>
      </c>
      <c r="AV1120" s="23" t="s">
        <v>113</v>
      </c>
      <c r="AW1120" s="20" t="s">
        <v>114</v>
      </c>
      <c r="AX1120" s="53">
        <v>45412</v>
      </c>
      <c r="AY1120" s="23" t="s">
        <v>115</v>
      </c>
      <c r="AZ1120" s="53">
        <v>45412</v>
      </c>
      <c r="BA1120" s="26">
        <v>45414</v>
      </c>
      <c r="BB1120" s="62">
        <v>45656</v>
      </c>
      <c r="BC1120" s="35">
        <f>+Tabla3[[#This Row],[FECHA TERMINACION
(INICIAL)]]-Tabla3[[#This Row],[FECHA INICIO]]</f>
        <v>242</v>
      </c>
      <c r="BD1120" s="65">
        <f>+Tabla3[[#This Row],[PLAZO DE EJECUCIÓN EN DÍAS (INICIAL)]]/30</f>
        <v>8.0666666666666664</v>
      </c>
      <c r="BE1120" t="s">
        <v>7668</v>
      </c>
      <c r="BF1120" s="29">
        <f>+[1]BD_2!E1135</f>
        <v>0</v>
      </c>
      <c r="BG1120" s="29">
        <f>[1]BD_2!BA1135</f>
        <v>0</v>
      </c>
      <c r="BH1120" s="23">
        <f>[1]BD_2!CF1135</f>
        <v>0</v>
      </c>
      <c r="BI1120" s="23">
        <f>+COUNTIF(Tabla3[[#This Row],[VALOR REDUCIDO]:[TOTAL TIEMPO PRORROGADO EN DÍAS
]],"&lt;&gt;0")</f>
        <v>0</v>
      </c>
      <c r="BJ1120" s="23" t="str">
        <f>+[1]BD_2!CG1135</f>
        <v>2 NO</v>
      </c>
      <c r="BK1120" s="26" t="str">
        <f>[1]BD_2!CL1135</f>
        <v>2 NO</v>
      </c>
      <c r="BL1120" s="23" t="s">
        <v>98</v>
      </c>
      <c r="BM1120">
        <f t="shared" si="89"/>
        <v>242</v>
      </c>
      <c r="BN1120" s="36">
        <f t="shared" si="90"/>
        <v>45414</v>
      </c>
      <c r="BO1120" s="36">
        <f t="shared" si="91"/>
        <v>45656</v>
      </c>
      <c r="BP1120" s="37" t="e">
        <f>IF(((#REF!-$BN1120)/($BO1120-$BN1120))&gt;=100%,100%,((#REF!-$BN1120)/($BO1120-$BN1120)))</f>
        <v>#REF!</v>
      </c>
      <c r="BQ1120" s="29">
        <f t="shared" si="87"/>
        <v>55766667</v>
      </c>
      <c r="BR1120" s="23" t="e">
        <f>+IF(BK1120="1 SI","FINALIZADO",IF($BO1120&lt;=#REF!,"FINALIZADO","EJECUCIÓN"))</f>
        <v>#REF!</v>
      </c>
      <c r="BS1120" s="23">
        <v>55766667</v>
      </c>
      <c r="BT1120" s="23">
        <f>+Tabla3[[#This Row],[VALOR TOTAL DE CONTRATO (ANTES DE LIQUIDACIÓN - LIBERACIÓN DE SALDOS)]]-Tabla3[[#This Row],[RECURSO TOTALES DESEMBOLSADOS]]</f>
        <v>0</v>
      </c>
      <c r="BU1120" s="66"/>
      <c r="BW1120" s="23" t="s">
        <v>98</v>
      </c>
      <c r="BX1120" s="23" t="str">
        <f t="shared" si="88"/>
        <v>abril</v>
      </c>
      <c r="BY1120" s="23" t="s">
        <v>113</v>
      </c>
      <c r="BZ1120" s="23" t="s">
        <v>113</v>
      </c>
      <c r="CA1120" s="23" t="s">
        <v>113</v>
      </c>
      <c r="CB1120" t="s">
        <v>117</v>
      </c>
      <c r="CC1120" t="s">
        <v>118</v>
      </c>
    </row>
    <row r="1121" spans="1:81" s="46" customFormat="1" x14ac:dyDescent="0.25">
      <c r="A1121" s="23">
        <v>2024</v>
      </c>
      <c r="B1121" s="25">
        <v>1078</v>
      </c>
      <c r="C1121" s="23" t="s">
        <v>87</v>
      </c>
      <c r="D1121" t="s">
        <v>88</v>
      </c>
      <c r="E1121" t="s">
        <v>89</v>
      </c>
      <c r="F1121" t="s">
        <v>90</v>
      </c>
      <c r="G1121" t="s">
        <v>91</v>
      </c>
      <c r="H1121" s="23" t="s">
        <v>92</v>
      </c>
      <c r="I1121" s="23" t="s">
        <v>119</v>
      </c>
      <c r="J1121" t="s">
        <v>7669</v>
      </c>
      <c r="K1121" s="23" t="s">
        <v>95</v>
      </c>
      <c r="L1121" s="20" t="s">
        <v>1550</v>
      </c>
      <c r="M1121" s="28" t="s">
        <v>7670</v>
      </c>
      <c r="N1121" s="23"/>
      <c r="O1121" s="23" t="s">
        <v>98</v>
      </c>
      <c r="P1121" s="20" t="s">
        <v>100</v>
      </c>
      <c r="Q1121" s="20" t="s">
        <v>100</v>
      </c>
      <c r="R1121" t="s">
        <v>7671</v>
      </c>
      <c r="S1121" t="s">
        <v>7672</v>
      </c>
      <c r="T1121" t="s">
        <v>7673</v>
      </c>
      <c r="U1121" s="29">
        <v>138833333</v>
      </c>
      <c r="V1121" s="29">
        <v>138833333</v>
      </c>
      <c r="W1121" s="60">
        <v>17000000</v>
      </c>
      <c r="X1121" s="60">
        <v>0</v>
      </c>
      <c r="Y1121" s="23" t="s">
        <v>104</v>
      </c>
      <c r="Z1121" t="s">
        <v>98</v>
      </c>
      <c r="AA1121" t="s">
        <v>105</v>
      </c>
      <c r="AB1121" s="30">
        <f>+Tabla3[[#This Row],[VALOR DEL CONTRATO
(EN NUMEROS)]]-Tabla3[[#This Row],[VALOR RECURSOS (MADS/FONAM)]]</f>
        <v>0</v>
      </c>
      <c r="AC1121" s="30"/>
      <c r="AD1121" s="30"/>
      <c r="AE1121" s="24">
        <v>1824</v>
      </c>
      <c r="AF1121" s="61">
        <v>45294</v>
      </c>
      <c r="AG1121">
        <v>247724</v>
      </c>
      <c r="AH1121" s="53">
        <v>45408</v>
      </c>
      <c r="AI1121" s="24" t="s">
        <v>106</v>
      </c>
      <c r="AJ1121" t="s">
        <v>107</v>
      </c>
      <c r="AK1121" s="33"/>
      <c r="AL1121" t="s">
        <v>98</v>
      </c>
      <c r="AM1121" s="53">
        <v>45407</v>
      </c>
      <c r="AN1121" s="23" t="s">
        <v>108</v>
      </c>
      <c r="AO1121" s="23" t="s">
        <v>108</v>
      </c>
      <c r="AP1121" t="s">
        <v>109</v>
      </c>
      <c r="AQ1121" t="s">
        <v>6159</v>
      </c>
      <c r="AR1121" t="s">
        <v>2449</v>
      </c>
      <c r="AS1121" t="s">
        <v>2142</v>
      </c>
      <c r="AT1121" s="23">
        <v>80111600</v>
      </c>
      <c r="AU1121" t="s">
        <v>7674</v>
      </c>
      <c r="AV1121" s="23" t="s">
        <v>113</v>
      </c>
      <c r="AW1121" s="20" t="s">
        <v>114</v>
      </c>
      <c r="AX1121" s="53">
        <v>45407</v>
      </c>
      <c r="AY1121" s="23" t="s">
        <v>115</v>
      </c>
      <c r="AZ1121" s="53">
        <v>45407</v>
      </c>
      <c r="BA1121" s="26">
        <v>45408</v>
      </c>
      <c r="BB1121" s="62">
        <v>45656</v>
      </c>
      <c r="BC1121" s="35">
        <f>+Tabla3[[#This Row],[FECHA TERMINACION
(INICIAL)]]-Tabla3[[#This Row],[FECHA INICIO]]</f>
        <v>248</v>
      </c>
      <c r="BD1121" s="65">
        <f>+Tabla3[[#This Row],[PLAZO DE EJECUCIÓN EN DÍAS (INICIAL)]]/30</f>
        <v>8.2666666666666675</v>
      </c>
      <c r="BE1121" t="s">
        <v>7675</v>
      </c>
      <c r="BF1121" s="29">
        <f>+[1]BD_2!E1136</f>
        <v>0</v>
      </c>
      <c r="BG1121" s="29">
        <f>[1]BD_2!BA1136</f>
        <v>0</v>
      </c>
      <c r="BH1121" s="23">
        <f>[1]BD_2!CF1136</f>
        <v>0</v>
      </c>
      <c r="BI1121" s="23">
        <f>+COUNTIF(Tabla3[[#This Row],[VALOR REDUCIDO]:[TOTAL TIEMPO PRORROGADO EN DÍAS
]],"&lt;&gt;0")</f>
        <v>0</v>
      </c>
      <c r="BJ1121" s="23" t="str">
        <f>+[1]BD_2!CG1136</f>
        <v>2 NO</v>
      </c>
      <c r="BK1121" s="26" t="str">
        <f>[1]BD_2!CL1136</f>
        <v>1 SI</v>
      </c>
      <c r="BL1121" s="23" t="s">
        <v>98</v>
      </c>
      <c r="BM1121">
        <f t="shared" si="89"/>
        <v>248</v>
      </c>
      <c r="BN1121" s="36">
        <f t="shared" si="90"/>
        <v>45408</v>
      </c>
      <c r="BO1121" s="36">
        <f t="shared" si="91"/>
        <v>45656</v>
      </c>
      <c r="BP1121" s="37" t="e">
        <f>IF(((#REF!-$BN1121)/($BO1121-$BN1121))&gt;=100%,100%,((#REF!-$BN1121)/($BO1121-$BN1121)))</f>
        <v>#REF!</v>
      </c>
      <c r="BQ1121" s="29">
        <f t="shared" si="87"/>
        <v>138833333</v>
      </c>
      <c r="BR1121" s="23" t="str">
        <f>+IF(BK1121="1 SI","FINALIZADO",IF($BO1121&lt;=#REF!,"FINALIZADO","EJECUCIÓN"))</f>
        <v>FINALIZADO</v>
      </c>
      <c r="BS1121" s="23">
        <v>65733333</v>
      </c>
      <c r="BT1121" s="23">
        <f>+Tabla3[[#This Row],[VALOR TOTAL DE CONTRATO (ANTES DE LIQUIDACIÓN - LIBERACIÓN DE SALDOS)]]-Tabla3[[#This Row],[RECURSO TOTALES DESEMBOLSADOS]]</f>
        <v>73100000</v>
      </c>
      <c r="BU1121" s="66"/>
      <c r="BV1121" s="38"/>
      <c r="BW1121" s="23" t="s">
        <v>98</v>
      </c>
      <c r="BX1121" s="23" t="str">
        <f t="shared" si="88"/>
        <v>abril</v>
      </c>
      <c r="BY1121" s="23" t="s">
        <v>113</v>
      </c>
      <c r="BZ1121" s="23" t="s">
        <v>113</v>
      </c>
      <c r="CA1121" s="23" t="s">
        <v>113</v>
      </c>
      <c r="CB1121" t="s">
        <v>117</v>
      </c>
      <c r="CC1121" t="s">
        <v>118</v>
      </c>
    </row>
    <row r="1122" spans="1:81" x14ac:dyDescent="0.25">
      <c r="A1122" s="23">
        <v>2024</v>
      </c>
      <c r="B1122" s="25">
        <v>1079</v>
      </c>
      <c r="C1122" s="23" t="s">
        <v>87</v>
      </c>
      <c r="D1122" t="s">
        <v>88</v>
      </c>
      <c r="E1122" t="s">
        <v>89</v>
      </c>
      <c r="F1122" t="s">
        <v>90</v>
      </c>
      <c r="G1122" t="s">
        <v>91</v>
      </c>
      <c r="H1122" s="23" t="s">
        <v>92</v>
      </c>
      <c r="I1122" s="23" t="s">
        <v>119</v>
      </c>
      <c r="J1122" t="s">
        <v>7676</v>
      </c>
      <c r="K1122" s="23" t="s">
        <v>95</v>
      </c>
      <c r="L1122" s="20" t="s">
        <v>121</v>
      </c>
      <c r="M1122" s="28" t="s">
        <v>7677</v>
      </c>
      <c r="N1122" s="23"/>
      <c r="O1122" s="23" t="s">
        <v>98</v>
      </c>
      <c r="P1122" s="20" t="s">
        <v>1931</v>
      </c>
      <c r="Q1122" s="20" t="s">
        <v>1931</v>
      </c>
      <c r="R1122" t="s">
        <v>7678</v>
      </c>
      <c r="S1122" t="s">
        <v>7679</v>
      </c>
      <c r="T1122" t="s">
        <v>7680</v>
      </c>
      <c r="U1122" s="29">
        <v>68000000</v>
      </c>
      <c r="V1122" s="29">
        <v>68000000</v>
      </c>
      <c r="W1122" s="60">
        <v>8500000</v>
      </c>
      <c r="X1122" s="60">
        <v>0</v>
      </c>
      <c r="Y1122" s="23" t="s">
        <v>104</v>
      </c>
      <c r="Z1122" t="s">
        <v>98</v>
      </c>
      <c r="AA1122" t="s">
        <v>105</v>
      </c>
      <c r="AB1122" s="30">
        <f>+Tabla3[[#This Row],[VALOR DEL CONTRATO
(EN NUMEROS)]]-Tabla3[[#This Row],[VALOR RECURSOS (MADS/FONAM)]]</f>
        <v>0</v>
      </c>
      <c r="AC1122" s="30"/>
      <c r="AD1122" s="30"/>
      <c r="AE1122" s="24">
        <v>9824</v>
      </c>
      <c r="AF1122" s="61">
        <v>45306</v>
      </c>
      <c r="AG1122">
        <v>252224</v>
      </c>
      <c r="AH1122" s="53">
        <v>45411</v>
      </c>
      <c r="AI1122" s="24" t="s">
        <v>106</v>
      </c>
      <c r="AJ1122" t="s">
        <v>2527</v>
      </c>
      <c r="AK1122" s="33"/>
      <c r="AL1122" t="s">
        <v>98</v>
      </c>
      <c r="AM1122" s="53">
        <v>45408</v>
      </c>
      <c r="AN1122" s="23" t="s">
        <v>108</v>
      </c>
      <c r="AO1122" s="23" t="s">
        <v>108</v>
      </c>
      <c r="AP1122" t="s">
        <v>109</v>
      </c>
      <c r="AQ1122" t="s">
        <v>1580</v>
      </c>
      <c r="AR1122" t="s">
        <v>1581</v>
      </c>
      <c r="AS1122" t="s">
        <v>1581</v>
      </c>
      <c r="AT1122" s="23">
        <v>80111600</v>
      </c>
      <c r="AU1122" t="s">
        <v>7681</v>
      </c>
      <c r="AV1122" s="23" t="s">
        <v>113</v>
      </c>
      <c r="AW1122" s="20" t="s">
        <v>114</v>
      </c>
      <c r="AX1122" s="53">
        <v>45408</v>
      </c>
      <c r="AY1122" s="23" t="s">
        <v>115</v>
      </c>
      <c r="AZ1122" s="53">
        <v>45408</v>
      </c>
      <c r="BA1122" s="26">
        <v>45411</v>
      </c>
      <c r="BB1122" s="62">
        <v>45654</v>
      </c>
      <c r="BC1122" s="35">
        <f>+Tabla3[[#This Row],[FECHA TERMINACION
(INICIAL)]]-Tabla3[[#This Row],[FECHA INICIO]]</f>
        <v>243</v>
      </c>
      <c r="BD1122" s="65">
        <f>+Tabla3[[#This Row],[PLAZO DE EJECUCIÓN EN DÍAS (INICIAL)]]/30</f>
        <v>8.1</v>
      </c>
      <c r="BE1122" t="s">
        <v>7682</v>
      </c>
      <c r="BF1122" s="29">
        <f>+[1]BD_2!E1137</f>
        <v>0</v>
      </c>
      <c r="BG1122" s="29">
        <f>[1]BD_2!BA1137</f>
        <v>0</v>
      </c>
      <c r="BH1122" s="23">
        <f>[1]BD_2!CF1137</f>
        <v>0</v>
      </c>
      <c r="BI1122" s="23">
        <f>+COUNTIF(Tabla3[[#This Row],[VALOR REDUCIDO]:[TOTAL TIEMPO PRORROGADO EN DÍAS
]],"&lt;&gt;0")</f>
        <v>0</v>
      </c>
      <c r="BJ1122" s="23" t="str">
        <f>+[1]BD_2!CG1137</f>
        <v>2 NO</v>
      </c>
      <c r="BK1122" s="26" t="str">
        <f>[1]BD_2!CL1137</f>
        <v>1 SI</v>
      </c>
      <c r="BL1122" s="23" t="s">
        <v>98</v>
      </c>
      <c r="BM1122">
        <f t="shared" si="89"/>
        <v>243</v>
      </c>
      <c r="BN1122" s="36">
        <f t="shared" si="90"/>
        <v>45411</v>
      </c>
      <c r="BO1122" s="36">
        <f t="shared" si="91"/>
        <v>45654</v>
      </c>
      <c r="BP1122" s="37" t="e">
        <f>IF(((#REF!-$BN1122)/($BO1122-$BN1122))&gt;=100%,100%,((#REF!-$BN1122)/($BO1122-$BN1122)))</f>
        <v>#REF!</v>
      </c>
      <c r="BQ1122" s="29">
        <f t="shared" si="87"/>
        <v>68000000</v>
      </c>
      <c r="BR1122" s="23" t="str">
        <f>+IF(BK1122="1 SI","FINALIZADO",IF($BO1122&lt;=#REF!,"FINALIZADO","EJECUCIÓN"))</f>
        <v>FINALIZADO</v>
      </c>
      <c r="BS1122" s="23">
        <v>17000000</v>
      </c>
      <c r="BT1122" s="23">
        <f>+Tabla3[[#This Row],[VALOR TOTAL DE CONTRATO (ANTES DE LIQUIDACIÓN - LIBERACIÓN DE SALDOS)]]-Tabla3[[#This Row],[RECURSO TOTALES DESEMBOLSADOS]]</f>
        <v>51000000</v>
      </c>
      <c r="BU1122" s="66"/>
      <c r="BW1122" s="23" t="s">
        <v>98</v>
      </c>
      <c r="BX1122" s="23" t="str">
        <f t="shared" si="88"/>
        <v>abril</v>
      </c>
      <c r="BY1122" s="23" t="s">
        <v>113</v>
      </c>
      <c r="BZ1122" s="23" t="s">
        <v>113</v>
      </c>
      <c r="CA1122" s="23" t="s">
        <v>113</v>
      </c>
      <c r="CB1122" t="s">
        <v>117</v>
      </c>
      <c r="CC1122" t="s">
        <v>118</v>
      </c>
    </row>
    <row r="1123" spans="1:81" x14ac:dyDescent="0.25">
      <c r="A1123" s="23">
        <v>2024</v>
      </c>
      <c r="B1123" s="25">
        <v>1082</v>
      </c>
      <c r="C1123" s="23" t="s">
        <v>87</v>
      </c>
      <c r="D1123" t="s">
        <v>88</v>
      </c>
      <c r="E1123" t="s">
        <v>89</v>
      </c>
      <c r="F1123" t="s">
        <v>90</v>
      </c>
      <c r="G1123" t="s">
        <v>91</v>
      </c>
      <c r="H1123" s="23" t="s">
        <v>92</v>
      </c>
      <c r="I1123" s="23" t="s">
        <v>119</v>
      </c>
      <c r="J1123" t="s">
        <v>7683</v>
      </c>
      <c r="K1123" s="23" t="s">
        <v>95</v>
      </c>
      <c r="L1123" s="20" t="s">
        <v>803</v>
      </c>
      <c r="M1123" s="28" t="s">
        <v>7684</v>
      </c>
      <c r="N1123" s="23"/>
      <c r="O1123" s="23" t="s">
        <v>98</v>
      </c>
      <c r="P1123" s="20" t="s">
        <v>460</v>
      </c>
      <c r="Q1123" s="20" t="s">
        <v>460</v>
      </c>
      <c r="R1123" t="s">
        <v>7685</v>
      </c>
      <c r="S1123" t="s">
        <v>7686</v>
      </c>
      <c r="T1123" t="s">
        <v>7687</v>
      </c>
      <c r="U1123" s="29">
        <v>55000000</v>
      </c>
      <c r="V1123" s="29">
        <v>55000000</v>
      </c>
      <c r="W1123" s="60">
        <v>7500000</v>
      </c>
      <c r="X1123" s="60">
        <v>0</v>
      </c>
      <c r="Y1123" s="23" t="s">
        <v>104</v>
      </c>
      <c r="Z1123" t="s">
        <v>98</v>
      </c>
      <c r="AA1123" t="s">
        <v>105</v>
      </c>
      <c r="AB1123" s="30">
        <f>+Tabla3[[#This Row],[VALOR DEL CONTRATO
(EN NUMEROS)]]-Tabla3[[#This Row],[VALOR RECURSOS (MADS/FONAM)]]</f>
        <v>0</v>
      </c>
      <c r="AC1123" s="30"/>
      <c r="AD1123" s="30"/>
      <c r="AE1123" s="24">
        <v>4324</v>
      </c>
      <c r="AF1123" s="61">
        <v>45294</v>
      </c>
      <c r="AG1123">
        <v>287424</v>
      </c>
      <c r="AH1123" s="53">
        <v>45429</v>
      </c>
      <c r="AI1123" s="24" t="s">
        <v>106</v>
      </c>
      <c r="AJ1123" t="s">
        <v>464</v>
      </c>
      <c r="AK1123" s="33"/>
      <c r="AL1123" t="s">
        <v>98</v>
      </c>
      <c r="AM1123" s="53">
        <v>45427</v>
      </c>
      <c r="AN1123" s="23" t="s">
        <v>108</v>
      </c>
      <c r="AO1123" s="23" t="s">
        <v>108</v>
      </c>
      <c r="AP1123" t="s">
        <v>109</v>
      </c>
      <c r="AQ1123" t="s">
        <v>465</v>
      </c>
      <c r="AR1123" t="s">
        <v>466</v>
      </c>
      <c r="AS1123" t="s">
        <v>467</v>
      </c>
      <c r="AT1123" s="23">
        <v>80111600</v>
      </c>
      <c r="AU1123" t="s">
        <v>7688</v>
      </c>
      <c r="AV1123" s="23">
        <v>1</v>
      </c>
      <c r="AW1123" s="20" t="s">
        <v>114</v>
      </c>
      <c r="AX1123" s="53">
        <v>45428</v>
      </c>
      <c r="AY1123" s="23" t="s">
        <v>115</v>
      </c>
      <c r="AZ1123" s="53">
        <v>45428</v>
      </c>
      <c r="BA1123" s="26">
        <v>45429</v>
      </c>
      <c r="BB1123" s="62">
        <v>45652</v>
      </c>
      <c r="BC1123" s="35">
        <f>+Tabla3[[#This Row],[FECHA TERMINACION
(INICIAL)]]-Tabla3[[#This Row],[FECHA INICIO]]</f>
        <v>223</v>
      </c>
      <c r="BD1123" s="65">
        <f>+Tabla3[[#This Row],[PLAZO DE EJECUCIÓN EN DÍAS (INICIAL)]]/30</f>
        <v>7.4333333333333336</v>
      </c>
      <c r="BE1123" t="s">
        <v>7689</v>
      </c>
      <c r="BF1123" s="29">
        <f>+[1]BD_2!E1140</f>
        <v>0</v>
      </c>
      <c r="BG1123" s="29">
        <f>[1]BD_2!BA1140</f>
        <v>0</v>
      </c>
      <c r="BH1123" s="23">
        <f>[1]BD_2!CF1140</f>
        <v>0</v>
      </c>
      <c r="BI1123" s="23">
        <f>+COUNTIF(Tabla3[[#This Row],[VALOR REDUCIDO]:[TOTAL TIEMPO PRORROGADO EN DÍAS
]],"&lt;&gt;0")</f>
        <v>0</v>
      </c>
      <c r="BJ1123" s="23" t="str">
        <f>+[1]BD_2!CG1140</f>
        <v>2 NO</v>
      </c>
      <c r="BK1123" s="26" t="str">
        <f>[1]BD_2!CL1140</f>
        <v>2 NO</v>
      </c>
      <c r="BL1123" s="23" t="s">
        <v>98</v>
      </c>
      <c r="BM1123">
        <f t="shared" si="89"/>
        <v>223</v>
      </c>
      <c r="BN1123" s="36">
        <f t="shared" si="90"/>
        <v>45429</v>
      </c>
      <c r="BO1123" s="36">
        <f t="shared" si="91"/>
        <v>45652</v>
      </c>
      <c r="BP1123" s="37" t="e">
        <f>IF(((#REF!-$BN1123)/($BO1123-$BN1123))&gt;=100%,100%,((#REF!-$BN1123)/($BO1123-$BN1123)))</f>
        <v>#REF!</v>
      </c>
      <c r="BQ1123" s="29">
        <f t="shared" si="87"/>
        <v>55000000</v>
      </c>
      <c r="BR1123" s="23" t="e">
        <f>+IF(BK1123="1 SI","FINALIZADO",IF($BO1123&lt;=#REF!,"FINALIZADO","EJECUCIÓN"))</f>
        <v>#REF!</v>
      </c>
      <c r="BS1123" s="23">
        <v>55000000</v>
      </c>
      <c r="BT1123" s="23">
        <f>+Tabla3[[#This Row],[VALOR TOTAL DE CONTRATO (ANTES DE LIQUIDACIÓN - LIBERACIÓN DE SALDOS)]]-Tabla3[[#This Row],[RECURSO TOTALES DESEMBOLSADOS]]</f>
        <v>0</v>
      </c>
      <c r="BU1123" s="66"/>
      <c r="BW1123" s="23" t="s">
        <v>98</v>
      </c>
      <c r="BX1123" s="23" t="str">
        <f t="shared" si="88"/>
        <v>mayo</v>
      </c>
      <c r="BY1123" s="23" t="s">
        <v>113</v>
      </c>
      <c r="BZ1123" s="23" t="s">
        <v>113</v>
      </c>
      <c r="CA1123" s="23" t="s">
        <v>113</v>
      </c>
      <c r="CB1123" t="s">
        <v>117</v>
      </c>
      <c r="CC1123" t="s">
        <v>118</v>
      </c>
    </row>
    <row r="1124" spans="1:81" x14ac:dyDescent="0.25">
      <c r="A1124" s="23">
        <v>2024</v>
      </c>
      <c r="B1124" s="25">
        <v>1083</v>
      </c>
      <c r="C1124" s="23" t="s">
        <v>87</v>
      </c>
      <c r="D1124" t="s">
        <v>88</v>
      </c>
      <c r="E1124" t="s">
        <v>89</v>
      </c>
      <c r="F1124" t="s">
        <v>90</v>
      </c>
      <c r="G1124" t="s">
        <v>91</v>
      </c>
      <c r="H1124" s="23" t="s">
        <v>92</v>
      </c>
      <c r="I1124" s="23" t="s">
        <v>119</v>
      </c>
      <c r="J1124" t="s">
        <v>7690</v>
      </c>
      <c r="K1124" s="23" t="s">
        <v>95</v>
      </c>
      <c r="L1124" s="20" t="s">
        <v>3030</v>
      </c>
      <c r="M1124" s="28" t="s">
        <v>7691</v>
      </c>
      <c r="N1124" s="23"/>
      <c r="O1124" s="23" t="s">
        <v>98</v>
      </c>
      <c r="P1124" s="20" t="s">
        <v>1514</v>
      </c>
      <c r="Q1124" s="20" t="s">
        <v>1514</v>
      </c>
      <c r="R1124" t="s">
        <v>7692</v>
      </c>
      <c r="S1124" t="s">
        <v>7693</v>
      </c>
      <c r="T1124" t="s">
        <v>7694</v>
      </c>
      <c r="U1124" s="29">
        <v>61600000</v>
      </c>
      <c r="V1124" s="29">
        <v>61600000</v>
      </c>
      <c r="W1124" s="60">
        <v>8000000</v>
      </c>
      <c r="X1124" s="60">
        <v>0</v>
      </c>
      <c r="Y1124" s="23" t="s">
        <v>104</v>
      </c>
      <c r="Z1124" t="s">
        <v>98</v>
      </c>
      <c r="AA1124" t="s">
        <v>105</v>
      </c>
      <c r="AB1124" s="30">
        <f>+Tabla3[[#This Row],[VALOR DEL CONTRATO
(EN NUMEROS)]]-Tabla3[[#This Row],[VALOR RECURSOS (MADS/FONAM)]]</f>
        <v>0</v>
      </c>
      <c r="AC1124" s="30"/>
      <c r="AD1124" s="30"/>
      <c r="AE1124" s="24">
        <v>9024</v>
      </c>
      <c r="AF1124" s="61">
        <v>45300</v>
      </c>
      <c r="AG1124">
        <v>277724</v>
      </c>
      <c r="AH1124" s="53">
        <v>45427</v>
      </c>
      <c r="AI1124" s="24" t="s">
        <v>106</v>
      </c>
      <c r="AJ1124" t="s">
        <v>1465</v>
      </c>
      <c r="AK1124" s="33"/>
      <c r="AL1124" t="s">
        <v>98</v>
      </c>
      <c r="AM1124" s="53">
        <v>45422</v>
      </c>
      <c r="AN1124" s="23" t="s">
        <v>108</v>
      </c>
      <c r="AO1124" s="23" t="s">
        <v>108</v>
      </c>
      <c r="AP1124" t="s">
        <v>109</v>
      </c>
      <c r="AQ1124" t="s">
        <v>1730</v>
      </c>
      <c r="AR1124" t="s">
        <v>1731</v>
      </c>
      <c r="AS1124" t="s">
        <v>1514</v>
      </c>
      <c r="AT1124" s="23">
        <v>80111600</v>
      </c>
      <c r="AU1124" t="s">
        <v>7695</v>
      </c>
      <c r="AV1124" s="23" t="s">
        <v>113</v>
      </c>
      <c r="AW1124" s="20" t="s">
        <v>114</v>
      </c>
      <c r="AX1124" s="53">
        <v>45422</v>
      </c>
      <c r="AY1124" s="23" t="s">
        <v>115</v>
      </c>
      <c r="AZ1124" s="53">
        <v>45422</v>
      </c>
      <c r="BA1124" s="26">
        <v>45427</v>
      </c>
      <c r="BB1124" s="62">
        <v>45657</v>
      </c>
      <c r="BC1124" s="35">
        <f>+Tabla3[[#This Row],[FECHA TERMINACION
(INICIAL)]]-Tabla3[[#This Row],[FECHA INICIO]]</f>
        <v>230</v>
      </c>
      <c r="BD1124" s="65">
        <f>+Tabla3[[#This Row],[PLAZO DE EJECUCIÓN EN DÍAS (INICIAL)]]/30</f>
        <v>7.666666666666667</v>
      </c>
      <c r="BE1124" t="s">
        <v>7696</v>
      </c>
      <c r="BF1124" s="29">
        <f>+[1]BD_2!E1141</f>
        <v>1333333</v>
      </c>
      <c r="BG1124" s="29">
        <f>[1]BD_2!BA1141</f>
        <v>0</v>
      </c>
      <c r="BH1124" s="23">
        <f>[1]BD_2!CF1141</f>
        <v>0</v>
      </c>
      <c r="BI1124" s="23">
        <f>+COUNTIF(Tabla3[[#This Row],[VALOR REDUCIDO]:[TOTAL TIEMPO PRORROGADO EN DÍAS
]],"&lt;&gt;0")</f>
        <v>1</v>
      </c>
      <c r="BJ1124" s="23" t="str">
        <f>+[1]BD_2!CG1141</f>
        <v>2 NO</v>
      </c>
      <c r="BK1124" s="26" t="str">
        <f>[1]BD_2!CL1141</f>
        <v>2 NO</v>
      </c>
      <c r="BL1124" s="23" t="s">
        <v>98</v>
      </c>
      <c r="BM1124">
        <f t="shared" si="89"/>
        <v>230</v>
      </c>
      <c r="BN1124" s="36">
        <f t="shared" si="90"/>
        <v>45427</v>
      </c>
      <c r="BO1124" s="36">
        <f t="shared" si="91"/>
        <v>45657</v>
      </c>
      <c r="BP1124" s="37" t="e">
        <f>IF(((#REF!-$BN1124)/($BO1124-$BN1124))&gt;=100%,100%,((#REF!-$BN1124)/($BO1124-$BN1124)))</f>
        <v>#REF!</v>
      </c>
      <c r="BQ1124" s="29">
        <f t="shared" si="87"/>
        <v>60266667</v>
      </c>
      <c r="BR1124" s="23" t="e">
        <f>+IF(BK1124="1 SI","FINALIZADO",IF($BO1124&lt;=#REF!,"FINALIZADO","EJECUCIÓN"))</f>
        <v>#REF!</v>
      </c>
      <c r="BS1124" s="23">
        <v>60266667</v>
      </c>
      <c r="BT1124" s="23">
        <f>+Tabla3[[#This Row],[VALOR TOTAL DE CONTRATO (ANTES DE LIQUIDACIÓN - LIBERACIÓN DE SALDOS)]]-Tabla3[[#This Row],[RECURSO TOTALES DESEMBOLSADOS]]</f>
        <v>0</v>
      </c>
      <c r="BU1124" s="66"/>
      <c r="BW1124" s="23" t="s">
        <v>98</v>
      </c>
      <c r="BX1124" s="23" t="str">
        <f t="shared" ref="BX1124:BX1151" si="92">TEXT(AM1124,"MMMM")</f>
        <v>mayo</v>
      </c>
      <c r="BY1124" s="23" t="s">
        <v>113</v>
      </c>
      <c r="BZ1124" s="23" t="s">
        <v>113</v>
      </c>
      <c r="CA1124" s="23" t="s">
        <v>113</v>
      </c>
      <c r="CB1124" t="s">
        <v>117</v>
      </c>
      <c r="CC1124" t="s">
        <v>118</v>
      </c>
    </row>
    <row r="1125" spans="1:81" x14ac:dyDescent="0.25">
      <c r="A1125" s="23">
        <v>2024</v>
      </c>
      <c r="B1125" s="25">
        <v>1084</v>
      </c>
      <c r="C1125" s="23" t="s">
        <v>87</v>
      </c>
      <c r="D1125" t="s">
        <v>88</v>
      </c>
      <c r="E1125" t="s">
        <v>89</v>
      </c>
      <c r="F1125" t="s">
        <v>90</v>
      </c>
      <c r="G1125" t="s">
        <v>91</v>
      </c>
      <c r="H1125" s="23" t="s">
        <v>92</v>
      </c>
      <c r="I1125" s="23" t="s">
        <v>119</v>
      </c>
      <c r="J1125" t="s">
        <v>7697</v>
      </c>
      <c r="K1125" s="23" t="s">
        <v>95</v>
      </c>
      <c r="L1125" s="20" t="s">
        <v>121</v>
      </c>
      <c r="M1125" s="28" t="s">
        <v>7698</v>
      </c>
      <c r="N1125" s="23"/>
      <c r="O1125" s="23" t="s">
        <v>98</v>
      </c>
      <c r="P1125" s="20" t="s">
        <v>1931</v>
      </c>
      <c r="Q1125" s="20" t="s">
        <v>1931</v>
      </c>
      <c r="R1125" t="s">
        <v>7699</v>
      </c>
      <c r="S1125" t="s">
        <v>7700</v>
      </c>
      <c r="T1125" t="s">
        <v>7701</v>
      </c>
      <c r="U1125" s="29">
        <v>54833333</v>
      </c>
      <c r="V1125" s="29">
        <v>54833333</v>
      </c>
      <c r="W1125" s="60">
        <v>7000000</v>
      </c>
      <c r="X1125" s="60">
        <v>0</v>
      </c>
      <c r="Y1125" s="23" t="s">
        <v>104</v>
      </c>
      <c r="Z1125" t="s">
        <v>98</v>
      </c>
      <c r="AA1125" t="s">
        <v>105</v>
      </c>
      <c r="AB1125" s="30">
        <f>+Tabla3[[#This Row],[VALOR DEL CONTRATO
(EN NUMEROS)]]-Tabla3[[#This Row],[VALOR RECURSOS (MADS/FONAM)]]</f>
        <v>0</v>
      </c>
      <c r="AC1125" s="30"/>
      <c r="AD1125" s="30"/>
      <c r="AE1125" s="24">
        <v>9824</v>
      </c>
      <c r="AF1125" s="61">
        <v>45397</v>
      </c>
      <c r="AG1125">
        <v>261724</v>
      </c>
      <c r="AH1125" s="53">
        <v>45419</v>
      </c>
      <c r="AI1125" s="24" t="s">
        <v>106</v>
      </c>
      <c r="AJ1125" t="s">
        <v>2527</v>
      </c>
      <c r="AK1125" s="33"/>
      <c r="AL1125" t="s">
        <v>98</v>
      </c>
      <c r="AM1125" s="53">
        <v>45418</v>
      </c>
      <c r="AN1125" s="23" t="s">
        <v>108</v>
      </c>
      <c r="AO1125" s="23" t="s">
        <v>108</v>
      </c>
      <c r="AP1125" t="s">
        <v>109</v>
      </c>
      <c r="AQ1125" t="s">
        <v>1580</v>
      </c>
      <c r="AR1125" t="s">
        <v>1581</v>
      </c>
      <c r="AS1125" t="s">
        <v>1581</v>
      </c>
      <c r="AT1125" s="23">
        <v>80111600</v>
      </c>
      <c r="AU1125" s="20" t="s">
        <v>7702</v>
      </c>
      <c r="AV1125" s="23" t="s">
        <v>113</v>
      </c>
      <c r="AW1125" s="20" t="s">
        <v>114</v>
      </c>
      <c r="AX1125" s="53">
        <v>45419</v>
      </c>
      <c r="AY1125" s="23" t="s">
        <v>115</v>
      </c>
      <c r="AZ1125" s="53">
        <v>45419</v>
      </c>
      <c r="BA1125" s="53">
        <v>45419</v>
      </c>
      <c r="BB1125" s="62">
        <v>45656</v>
      </c>
      <c r="BC1125" s="35">
        <f>+Tabla3[[#This Row],[FECHA TERMINACION
(INICIAL)]]-Tabla3[[#This Row],[FECHA INICIO]]</f>
        <v>237</v>
      </c>
      <c r="BD1125" s="65">
        <f>+Tabla3[[#This Row],[PLAZO DE EJECUCIÓN EN DÍAS (INICIAL)]]/30</f>
        <v>7.9</v>
      </c>
      <c r="BE1125" t="s">
        <v>7703</v>
      </c>
      <c r="BF1125" s="29">
        <f>+[1]BD_2!E1142</f>
        <v>233333</v>
      </c>
      <c r="BG1125" s="29">
        <f>[1]BD_2!BA1142</f>
        <v>0</v>
      </c>
      <c r="BH1125" s="23">
        <f>[1]BD_2!CF1142</f>
        <v>0</v>
      </c>
      <c r="BI1125" s="23">
        <f>+COUNTIF(Tabla3[[#This Row],[VALOR REDUCIDO]:[TOTAL TIEMPO PRORROGADO EN DÍAS
]],"&lt;&gt;0")</f>
        <v>1</v>
      </c>
      <c r="BJ1125" s="23" t="str">
        <f>+[1]BD_2!CG1142</f>
        <v>2 NO</v>
      </c>
      <c r="BK1125" s="26" t="str">
        <f>[1]BD_2!CL1142</f>
        <v>2 NO</v>
      </c>
      <c r="BL1125" s="23" t="s">
        <v>98</v>
      </c>
      <c r="BM1125">
        <f t="shared" si="89"/>
        <v>237</v>
      </c>
      <c r="BN1125" s="36">
        <f t="shared" si="90"/>
        <v>45419</v>
      </c>
      <c r="BO1125" s="36">
        <f t="shared" si="91"/>
        <v>45656</v>
      </c>
      <c r="BP1125" s="37" t="e">
        <f>IF(((#REF!-$BN1125)/($BO1125-$BN1125))&gt;=100%,100%,((#REF!-$BN1125)/($BO1125-$BN1125)))</f>
        <v>#REF!</v>
      </c>
      <c r="BQ1125" s="29">
        <f t="shared" si="87"/>
        <v>54600000</v>
      </c>
      <c r="BR1125" s="23" t="e">
        <f>+IF(BK1125="1 SI","FINALIZADO",IF($BO1125&lt;=#REF!,"FINALIZADO","EJECUCIÓN"))</f>
        <v>#REF!</v>
      </c>
      <c r="BS1125" s="23">
        <v>54600000</v>
      </c>
      <c r="BT1125" s="23">
        <f>+Tabla3[[#This Row],[VALOR TOTAL DE CONTRATO (ANTES DE LIQUIDACIÓN - LIBERACIÓN DE SALDOS)]]-Tabla3[[#This Row],[RECURSO TOTALES DESEMBOLSADOS]]</f>
        <v>0</v>
      </c>
      <c r="BU1125" s="66"/>
      <c r="BW1125" s="23" t="s">
        <v>98</v>
      </c>
      <c r="BX1125" s="23" t="str">
        <f t="shared" si="92"/>
        <v>mayo</v>
      </c>
      <c r="BY1125" s="23" t="s">
        <v>113</v>
      </c>
      <c r="BZ1125" s="23" t="s">
        <v>113</v>
      </c>
      <c r="CA1125" s="23" t="s">
        <v>113</v>
      </c>
      <c r="CB1125" t="s">
        <v>117</v>
      </c>
      <c r="CC1125" t="s">
        <v>118</v>
      </c>
    </row>
    <row r="1126" spans="1:81" x14ac:dyDescent="0.25">
      <c r="A1126" s="23">
        <v>2024</v>
      </c>
      <c r="B1126" s="25">
        <v>1085</v>
      </c>
      <c r="C1126" s="23" t="s">
        <v>87</v>
      </c>
      <c r="D1126" t="s">
        <v>88</v>
      </c>
      <c r="E1126" t="s">
        <v>89</v>
      </c>
      <c r="F1126" t="s">
        <v>90</v>
      </c>
      <c r="G1126" t="s">
        <v>91</v>
      </c>
      <c r="H1126" s="23" t="s">
        <v>92</v>
      </c>
      <c r="I1126" s="23" t="s">
        <v>119</v>
      </c>
      <c r="J1126" t="s">
        <v>7704</v>
      </c>
      <c r="K1126" s="23" t="s">
        <v>95</v>
      </c>
      <c r="L1126" s="59" t="s">
        <v>3701</v>
      </c>
      <c r="M1126" s="28" t="s">
        <v>7705</v>
      </c>
      <c r="N1126" s="23"/>
      <c r="O1126" s="23" t="s">
        <v>98</v>
      </c>
      <c r="P1126" s="20" t="s">
        <v>1552</v>
      </c>
      <c r="Q1126" s="20" t="s">
        <v>1552</v>
      </c>
      <c r="R1126" t="s">
        <v>7706</v>
      </c>
      <c r="S1126" t="s">
        <v>7707</v>
      </c>
      <c r="T1126" s="29" t="s">
        <v>6521</v>
      </c>
      <c r="U1126" s="29">
        <v>67500000</v>
      </c>
      <c r="V1126" s="29">
        <v>67500000</v>
      </c>
      <c r="W1126" s="60">
        <v>9000000</v>
      </c>
      <c r="X1126" s="60">
        <v>0</v>
      </c>
      <c r="Y1126" s="23" t="s">
        <v>104</v>
      </c>
      <c r="Z1126" t="s">
        <v>98</v>
      </c>
      <c r="AA1126" t="s">
        <v>105</v>
      </c>
      <c r="AB1126" s="30">
        <f>+Tabla3[[#This Row],[VALOR DEL CONTRATO
(EN NUMEROS)]]-Tabla3[[#This Row],[VALOR RECURSOS (MADS/FONAM)]]</f>
        <v>0</v>
      </c>
      <c r="AC1126" s="30"/>
      <c r="AD1126" s="30"/>
      <c r="AE1126" s="24">
        <v>7724</v>
      </c>
      <c r="AF1126" s="61">
        <v>45295</v>
      </c>
      <c r="AG1126">
        <v>264924</v>
      </c>
      <c r="AH1126" s="53"/>
      <c r="AI1126" s="24" t="s">
        <v>106</v>
      </c>
      <c r="AK1126" s="33"/>
      <c r="AL1126" t="s">
        <v>98</v>
      </c>
      <c r="AM1126" s="53">
        <v>45415</v>
      </c>
      <c r="AN1126" s="23" t="s">
        <v>108</v>
      </c>
      <c r="AO1126" s="23" t="s">
        <v>108</v>
      </c>
      <c r="AP1126" t="s">
        <v>109</v>
      </c>
      <c r="AQ1126" t="s">
        <v>1721</v>
      </c>
      <c r="AR1126" t="s">
        <v>1722</v>
      </c>
      <c r="AS1126" t="s">
        <v>1552</v>
      </c>
      <c r="AT1126" s="23">
        <v>80111600</v>
      </c>
      <c r="AU1126" t="s">
        <v>7708</v>
      </c>
      <c r="AV1126" s="23" t="s">
        <v>113</v>
      </c>
      <c r="AW1126" s="20" t="s">
        <v>114</v>
      </c>
      <c r="AX1126" s="53">
        <v>45415</v>
      </c>
      <c r="AY1126" s="23" t="s">
        <v>144</v>
      </c>
      <c r="AZ1126" s="53">
        <v>45415</v>
      </c>
      <c r="BA1126" s="26">
        <v>45420</v>
      </c>
      <c r="BB1126" s="62">
        <v>45648</v>
      </c>
      <c r="BC1126" s="35">
        <f>+Tabla3[[#This Row],[FECHA TERMINACION
(INICIAL)]]-Tabla3[[#This Row],[FECHA INICIO]]</f>
        <v>228</v>
      </c>
      <c r="BD1126" s="65">
        <f>+Tabla3[[#This Row],[PLAZO DE EJECUCIÓN EN DÍAS (INICIAL)]]/30</f>
        <v>7.6</v>
      </c>
      <c r="BE1126" t="s">
        <v>7709</v>
      </c>
      <c r="BF1126" s="29">
        <f>+[1]BD_2!E1143</f>
        <v>0</v>
      </c>
      <c r="BG1126" s="29">
        <f>[1]BD_2!BA1143</f>
        <v>0</v>
      </c>
      <c r="BH1126" s="23">
        <f>[1]BD_2!CF1143</f>
        <v>0</v>
      </c>
      <c r="BI1126" s="23">
        <f>+COUNTIF(Tabla3[[#This Row],[VALOR REDUCIDO]:[TOTAL TIEMPO PRORROGADO EN DÍAS
]],"&lt;&gt;0")</f>
        <v>0</v>
      </c>
      <c r="BJ1126" s="23" t="str">
        <f>+[1]BD_2!CG1143</f>
        <v>2 NO</v>
      </c>
      <c r="BK1126" s="26" t="str">
        <f>[1]BD_2!CL1143</f>
        <v>2 NO</v>
      </c>
      <c r="BL1126" s="23" t="s">
        <v>98</v>
      </c>
      <c r="BM1126">
        <f t="shared" si="89"/>
        <v>228</v>
      </c>
      <c r="BN1126" s="36">
        <f t="shared" si="90"/>
        <v>45420</v>
      </c>
      <c r="BO1126" s="36">
        <f t="shared" si="91"/>
        <v>45648</v>
      </c>
      <c r="BP1126" s="37" t="e">
        <f>IF(((#REF!-$BN1126)/($BO1126-$BN1126))&gt;=100%,100%,((#REF!-$BN1126)/($BO1126-$BN1126)))</f>
        <v>#REF!</v>
      </c>
      <c r="BQ1126" s="29">
        <f t="shared" si="87"/>
        <v>67500000</v>
      </c>
      <c r="BR1126" s="23" t="e">
        <f>+IF(BK1126="1 SI","FINALIZADO",IF($BO1126&lt;=#REF!,"FINALIZADO","EJECUCIÓN"))</f>
        <v>#REF!</v>
      </c>
      <c r="BS1126" s="23">
        <v>67500000</v>
      </c>
      <c r="BT1126" s="23">
        <f>+Tabla3[[#This Row],[VALOR TOTAL DE CONTRATO (ANTES DE LIQUIDACIÓN - LIBERACIÓN DE SALDOS)]]-Tabla3[[#This Row],[RECURSO TOTALES DESEMBOLSADOS]]</f>
        <v>0</v>
      </c>
      <c r="BU1126" s="66"/>
      <c r="BW1126" s="23" t="s">
        <v>98</v>
      </c>
      <c r="BX1126" s="23" t="str">
        <f t="shared" si="92"/>
        <v>mayo</v>
      </c>
      <c r="BY1126" s="23" t="s">
        <v>113</v>
      </c>
      <c r="BZ1126" s="23" t="s">
        <v>113</v>
      </c>
      <c r="CA1126" s="23" t="s">
        <v>113</v>
      </c>
      <c r="CB1126" t="s">
        <v>117</v>
      </c>
      <c r="CC1126" t="s">
        <v>118</v>
      </c>
    </row>
    <row r="1127" spans="1:81" x14ac:dyDescent="0.25">
      <c r="A1127" s="23">
        <v>2024</v>
      </c>
      <c r="B1127" s="25">
        <v>1086</v>
      </c>
      <c r="C1127" s="23" t="s">
        <v>87</v>
      </c>
      <c r="D1127" t="s">
        <v>88</v>
      </c>
      <c r="E1127" t="s">
        <v>89</v>
      </c>
      <c r="F1127" t="s">
        <v>90</v>
      </c>
      <c r="G1127" t="s">
        <v>91</v>
      </c>
      <c r="H1127" s="23" t="s">
        <v>92</v>
      </c>
      <c r="I1127" s="23" t="s">
        <v>119</v>
      </c>
      <c r="J1127" t="s">
        <v>7710</v>
      </c>
      <c r="K1127" s="23" t="s">
        <v>95</v>
      </c>
      <c r="L1127" s="20" t="s">
        <v>5210</v>
      </c>
      <c r="M1127" s="28" t="s">
        <v>7711</v>
      </c>
      <c r="N1127" s="23"/>
      <c r="O1127" s="23" t="s">
        <v>98</v>
      </c>
      <c r="P1127" s="20" t="s">
        <v>1931</v>
      </c>
      <c r="Q1127" s="20" t="s">
        <v>1931</v>
      </c>
      <c r="R1127" t="s">
        <v>7712</v>
      </c>
      <c r="S1127" t="s">
        <v>7713</v>
      </c>
      <c r="T1127" t="s">
        <v>7714</v>
      </c>
      <c r="U1127" s="29">
        <v>47916667</v>
      </c>
      <c r="V1127" s="29">
        <v>47916667</v>
      </c>
      <c r="W1127" s="60">
        <v>6250000</v>
      </c>
      <c r="X1127" s="60">
        <v>0</v>
      </c>
      <c r="Y1127" s="23" t="s">
        <v>104</v>
      </c>
      <c r="Z1127" t="s">
        <v>98</v>
      </c>
      <c r="AA1127" t="s">
        <v>105</v>
      </c>
      <c r="AB1127" s="30">
        <f>+Tabla3[[#This Row],[VALOR DEL CONTRATO
(EN NUMEROS)]]-Tabla3[[#This Row],[VALOR RECURSOS (MADS/FONAM)]]</f>
        <v>0</v>
      </c>
      <c r="AC1127" s="30"/>
      <c r="AD1127" s="30"/>
      <c r="AE1127" s="24">
        <v>9824</v>
      </c>
      <c r="AF1127" s="61">
        <v>45397</v>
      </c>
      <c r="AG1127">
        <v>277624</v>
      </c>
      <c r="AH1127" s="53">
        <v>45427</v>
      </c>
      <c r="AI1127" s="24" t="s">
        <v>106</v>
      </c>
      <c r="AJ1127" t="s">
        <v>2527</v>
      </c>
      <c r="AK1127" s="33"/>
      <c r="AL1127" t="s">
        <v>98</v>
      </c>
      <c r="AM1127" s="53">
        <v>45421</v>
      </c>
      <c r="AN1127" s="23" t="s">
        <v>108</v>
      </c>
      <c r="AO1127" s="23" t="s">
        <v>108</v>
      </c>
      <c r="AP1127" t="s">
        <v>109</v>
      </c>
      <c r="AQ1127" t="s">
        <v>1580</v>
      </c>
      <c r="AR1127" t="s">
        <v>1581</v>
      </c>
      <c r="AS1127" t="s">
        <v>1581</v>
      </c>
      <c r="AT1127" s="23">
        <v>80111600</v>
      </c>
      <c r="AU1127" t="s">
        <v>7715</v>
      </c>
      <c r="AV1127" s="23" t="s">
        <v>113</v>
      </c>
      <c r="AW1127" s="20" t="s">
        <v>114</v>
      </c>
      <c r="AX1127" s="53">
        <v>45422</v>
      </c>
      <c r="AY1127" s="23" t="s">
        <v>115</v>
      </c>
      <c r="AZ1127" s="53">
        <v>45422</v>
      </c>
      <c r="BA1127" s="26">
        <v>45427</v>
      </c>
      <c r="BB1127" s="62">
        <v>45656</v>
      </c>
      <c r="BC1127" s="35">
        <f>+Tabla3[[#This Row],[FECHA TERMINACION
(INICIAL)]]-Tabla3[[#This Row],[FECHA INICIO]]</f>
        <v>229</v>
      </c>
      <c r="BD1127" s="65">
        <f>+Tabla3[[#This Row],[PLAZO DE EJECUCIÓN EN DÍAS (INICIAL)]]/30</f>
        <v>7.6333333333333337</v>
      </c>
      <c r="BE1127" t="s">
        <v>7716</v>
      </c>
      <c r="BF1127" s="29">
        <f>+[1]BD_2!E1144</f>
        <v>833334</v>
      </c>
      <c r="BG1127" s="29">
        <f>[1]BD_2!BA1144</f>
        <v>0</v>
      </c>
      <c r="BH1127" s="23">
        <f>[1]BD_2!CF1144</f>
        <v>0</v>
      </c>
      <c r="BI1127" s="23">
        <f>+COUNTIF(Tabla3[[#This Row],[VALOR REDUCIDO]:[TOTAL TIEMPO PRORROGADO EN DÍAS
]],"&lt;&gt;0")</f>
        <v>1</v>
      </c>
      <c r="BJ1127" s="23" t="str">
        <f>+[1]BD_2!CG1144</f>
        <v>2 NO</v>
      </c>
      <c r="BK1127" s="26" t="str">
        <f>[1]BD_2!CL1144</f>
        <v>2 NO</v>
      </c>
      <c r="BL1127" s="23" t="s">
        <v>98</v>
      </c>
      <c r="BM1127">
        <f t="shared" si="89"/>
        <v>229</v>
      </c>
      <c r="BN1127" s="36">
        <f t="shared" si="90"/>
        <v>45427</v>
      </c>
      <c r="BO1127" s="36">
        <f t="shared" si="91"/>
        <v>45656</v>
      </c>
      <c r="BP1127" s="37" t="e">
        <f>IF(((#REF!-$BN1127)/($BO1127-$BN1127))&gt;=100%,100%,((#REF!-$BN1127)/($BO1127-$BN1127)))</f>
        <v>#REF!</v>
      </c>
      <c r="BQ1127" s="29">
        <f t="shared" si="87"/>
        <v>47083333</v>
      </c>
      <c r="BR1127" s="23" t="e">
        <f>+IF(BK1127="1 SI","FINALIZADO",IF($BO1127&lt;=#REF!,"FINALIZADO","EJECUCIÓN"))</f>
        <v>#REF!</v>
      </c>
      <c r="BS1127" s="23">
        <v>47083333</v>
      </c>
      <c r="BT1127" s="23">
        <f>+Tabla3[[#This Row],[VALOR TOTAL DE CONTRATO (ANTES DE LIQUIDACIÓN - LIBERACIÓN DE SALDOS)]]-Tabla3[[#This Row],[RECURSO TOTALES DESEMBOLSADOS]]</f>
        <v>0</v>
      </c>
      <c r="BU1127" s="66"/>
      <c r="BW1127" s="23" t="s">
        <v>98</v>
      </c>
      <c r="BX1127" s="23" t="str">
        <f t="shared" si="92"/>
        <v>mayo</v>
      </c>
      <c r="BY1127" s="23" t="s">
        <v>113</v>
      </c>
      <c r="BZ1127" s="23" t="s">
        <v>113</v>
      </c>
      <c r="CA1127" s="23" t="s">
        <v>113</v>
      </c>
      <c r="CB1127" t="s">
        <v>117</v>
      </c>
      <c r="CC1127" t="s">
        <v>118</v>
      </c>
    </row>
    <row r="1128" spans="1:81" x14ac:dyDescent="0.25">
      <c r="A1128" s="23">
        <v>2024</v>
      </c>
      <c r="B1128" s="25">
        <v>1087</v>
      </c>
      <c r="C1128" s="23" t="s">
        <v>87</v>
      </c>
      <c r="D1128" t="s">
        <v>88</v>
      </c>
      <c r="E1128" t="s">
        <v>89</v>
      </c>
      <c r="F1128" t="s">
        <v>90</v>
      </c>
      <c r="G1128" t="s">
        <v>91</v>
      </c>
      <c r="H1128" s="23" t="s">
        <v>92</v>
      </c>
      <c r="I1128" s="23" t="s">
        <v>119</v>
      </c>
      <c r="J1128" t="s">
        <v>7717</v>
      </c>
      <c r="K1128" s="23" t="s">
        <v>95</v>
      </c>
      <c r="L1128" s="20" t="s">
        <v>1585</v>
      </c>
      <c r="M1128" s="28" t="s">
        <v>7718</v>
      </c>
      <c r="N1128" s="23"/>
      <c r="O1128" s="23" t="s">
        <v>98</v>
      </c>
      <c r="P1128" s="20" t="s">
        <v>1931</v>
      </c>
      <c r="Q1128" s="20" t="s">
        <v>1931</v>
      </c>
      <c r="R1128" t="s">
        <v>7712</v>
      </c>
      <c r="S1128" t="s">
        <v>7713</v>
      </c>
      <c r="T1128" t="s">
        <v>7719</v>
      </c>
      <c r="U1128" s="29">
        <v>48958333</v>
      </c>
      <c r="V1128" s="29">
        <v>48958333</v>
      </c>
      <c r="W1128" s="60">
        <v>6250000</v>
      </c>
      <c r="X1128" s="60">
        <v>0</v>
      </c>
      <c r="Y1128" s="23" t="s">
        <v>104</v>
      </c>
      <c r="Z1128" t="s">
        <v>98</v>
      </c>
      <c r="AA1128" t="s">
        <v>105</v>
      </c>
      <c r="AB1128" s="30">
        <f>+Tabla3[[#This Row],[VALOR DEL CONTRATO
(EN NUMEROS)]]-Tabla3[[#This Row],[VALOR RECURSOS (MADS/FONAM)]]</f>
        <v>0</v>
      </c>
      <c r="AC1128" s="30"/>
      <c r="AD1128" s="30"/>
      <c r="AE1128" s="24">
        <v>9824</v>
      </c>
      <c r="AF1128" s="61">
        <v>45397</v>
      </c>
      <c r="AG1128">
        <v>269424</v>
      </c>
      <c r="AH1128" s="53">
        <v>45421</v>
      </c>
      <c r="AI1128" s="24" t="s">
        <v>106</v>
      </c>
      <c r="AJ1128" t="s">
        <v>2527</v>
      </c>
      <c r="AK1128" s="33"/>
      <c r="AL1128" t="s">
        <v>98</v>
      </c>
      <c r="AM1128" s="53">
        <v>45418</v>
      </c>
      <c r="AN1128" s="23" t="s">
        <v>108</v>
      </c>
      <c r="AO1128" s="23" t="s">
        <v>108</v>
      </c>
      <c r="AP1128" t="s">
        <v>109</v>
      </c>
      <c r="AQ1128" t="s">
        <v>1580</v>
      </c>
      <c r="AR1128" t="s">
        <v>1581</v>
      </c>
      <c r="AS1128" t="s">
        <v>1581</v>
      </c>
      <c r="AT1128" s="23">
        <v>80111600</v>
      </c>
      <c r="AU1128" t="s">
        <v>7720</v>
      </c>
      <c r="AV1128" s="23" t="s">
        <v>113</v>
      </c>
      <c r="AW1128" s="20" t="s">
        <v>114</v>
      </c>
      <c r="AX1128" s="53">
        <v>45419</v>
      </c>
      <c r="AY1128" s="23" t="s">
        <v>115</v>
      </c>
      <c r="AZ1128" s="53">
        <v>45419</v>
      </c>
      <c r="BA1128" s="26">
        <v>45421</v>
      </c>
      <c r="BB1128" s="62">
        <v>45656</v>
      </c>
      <c r="BC1128" s="35">
        <f>+Tabla3[[#This Row],[FECHA TERMINACION
(INICIAL)]]-Tabla3[[#This Row],[FECHA INICIO]]</f>
        <v>235</v>
      </c>
      <c r="BD1128" s="65">
        <f>+Tabla3[[#This Row],[PLAZO DE EJECUCIÓN EN DÍAS (INICIAL)]]/30</f>
        <v>7.833333333333333</v>
      </c>
      <c r="BE1128" t="s">
        <v>7721</v>
      </c>
      <c r="BF1128" s="29">
        <f>+[1]BD_2!E1145</f>
        <v>625000</v>
      </c>
      <c r="BG1128" s="29">
        <f>[1]BD_2!BA1145</f>
        <v>0</v>
      </c>
      <c r="BH1128" s="23">
        <f>[1]BD_2!CF1145</f>
        <v>0</v>
      </c>
      <c r="BI1128" s="23">
        <f>+COUNTIF(Tabla3[[#This Row],[VALOR REDUCIDO]:[TOTAL TIEMPO PRORROGADO EN DÍAS
]],"&lt;&gt;0")</f>
        <v>1</v>
      </c>
      <c r="BJ1128" s="23" t="str">
        <f>+[1]BD_2!CG1145</f>
        <v>2 NO</v>
      </c>
      <c r="BK1128" s="26" t="str">
        <f>[1]BD_2!CL1145</f>
        <v>2 NO</v>
      </c>
      <c r="BL1128" s="23" t="s">
        <v>98</v>
      </c>
      <c r="BM1128">
        <f t="shared" si="89"/>
        <v>235</v>
      </c>
      <c r="BN1128" s="36">
        <f t="shared" si="90"/>
        <v>45421</v>
      </c>
      <c r="BO1128" s="36">
        <f t="shared" si="91"/>
        <v>45656</v>
      </c>
      <c r="BP1128" s="37" t="e">
        <f>IF(((#REF!-$BN1128)/($BO1128-$BN1128))&gt;=100%,100%,((#REF!-$BN1128)/($BO1128-$BN1128)))</f>
        <v>#REF!</v>
      </c>
      <c r="BQ1128" s="29">
        <f t="shared" si="87"/>
        <v>48333333</v>
      </c>
      <c r="BR1128" s="23" t="e">
        <f>+IF(BK1128="1 SI","FINALIZADO",IF($BO1128&lt;=#REF!,"FINALIZADO","EJECUCIÓN"))</f>
        <v>#REF!</v>
      </c>
      <c r="BS1128" s="23">
        <v>48333333</v>
      </c>
      <c r="BT1128" s="23">
        <f>+Tabla3[[#This Row],[VALOR TOTAL DE CONTRATO (ANTES DE LIQUIDACIÓN - LIBERACIÓN DE SALDOS)]]-Tabla3[[#This Row],[RECURSO TOTALES DESEMBOLSADOS]]</f>
        <v>0</v>
      </c>
      <c r="BU1128" s="66"/>
      <c r="BW1128" s="23" t="s">
        <v>98</v>
      </c>
      <c r="BX1128" s="23" t="str">
        <f t="shared" si="92"/>
        <v>mayo</v>
      </c>
      <c r="BY1128" s="23" t="s">
        <v>113</v>
      </c>
      <c r="BZ1128" s="23" t="s">
        <v>113</v>
      </c>
      <c r="CA1128" s="23" t="s">
        <v>113</v>
      </c>
      <c r="CB1128" t="s">
        <v>117</v>
      </c>
      <c r="CC1128" t="s">
        <v>118</v>
      </c>
    </row>
    <row r="1129" spans="1:81" x14ac:dyDescent="0.25">
      <c r="A1129" s="23">
        <v>2024</v>
      </c>
      <c r="B1129" s="25">
        <v>1088</v>
      </c>
      <c r="C1129" s="23" t="s">
        <v>87</v>
      </c>
      <c r="D1129" t="s">
        <v>88</v>
      </c>
      <c r="E1129" t="s">
        <v>89</v>
      </c>
      <c r="F1129" t="s">
        <v>90</v>
      </c>
      <c r="G1129" t="s">
        <v>91</v>
      </c>
      <c r="H1129" s="23" t="s">
        <v>92</v>
      </c>
      <c r="I1129" s="23" t="s">
        <v>119</v>
      </c>
      <c r="J1129" t="s">
        <v>7722</v>
      </c>
      <c r="K1129" s="23" t="s">
        <v>95</v>
      </c>
      <c r="L1129" s="20" t="s">
        <v>121</v>
      </c>
      <c r="M1129" s="28" t="s">
        <v>3229</v>
      </c>
      <c r="N1129" s="23"/>
      <c r="O1129" s="23" t="s">
        <v>98</v>
      </c>
      <c r="P1129" s="20" t="s">
        <v>1931</v>
      </c>
      <c r="Q1129" s="20" t="s">
        <v>1931</v>
      </c>
      <c r="R1129" t="s">
        <v>7271</v>
      </c>
      <c r="S1129" t="s">
        <v>7277</v>
      </c>
      <c r="T1129" t="s">
        <v>7278</v>
      </c>
      <c r="U1129" s="29">
        <v>15600000</v>
      </c>
      <c r="V1129" s="29">
        <v>15600000</v>
      </c>
      <c r="W1129" s="60">
        <v>5200000</v>
      </c>
      <c r="X1129" s="60">
        <v>0</v>
      </c>
      <c r="Y1129" s="23" t="s">
        <v>104</v>
      </c>
      <c r="Z1129" t="s">
        <v>98</v>
      </c>
      <c r="AA1129" t="s">
        <v>105</v>
      </c>
      <c r="AB1129" s="30">
        <f>+Tabla3[[#This Row],[VALOR DEL CONTRATO
(EN NUMEROS)]]-Tabla3[[#This Row],[VALOR RECURSOS (MADS/FONAM)]]</f>
        <v>0</v>
      </c>
      <c r="AC1129" s="30"/>
      <c r="AD1129" s="30"/>
      <c r="AE1129" s="24">
        <v>9824</v>
      </c>
      <c r="AF1129" s="61">
        <v>45397</v>
      </c>
      <c r="AG1129">
        <v>277524</v>
      </c>
      <c r="AH1129" s="53">
        <v>45427</v>
      </c>
      <c r="AI1129" s="24" t="s">
        <v>106</v>
      </c>
      <c r="AJ1129" t="s">
        <v>2527</v>
      </c>
      <c r="AK1129" s="33"/>
      <c r="AL1129" t="s">
        <v>98</v>
      </c>
      <c r="AM1129" s="53">
        <v>45419</v>
      </c>
      <c r="AN1129" s="23" t="s">
        <v>108</v>
      </c>
      <c r="AO1129" s="23" t="s">
        <v>108</v>
      </c>
      <c r="AP1129" t="s">
        <v>109</v>
      </c>
      <c r="AQ1129" t="s">
        <v>1580</v>
      </c>
      <c r="AR1129" t="s">
        <v>1581</v>
      </c>
      <c r="AS1129" t="s">
        <v>1581</v>
      </c>
      <c r="AT1129" s="23">
        <v>80111600</v>
      </c>
      <c r="AU1129" t="s">
        <v>7723</v>
      </c>
      <c r="AV1129" s="23" t="s">
        <v>113</v>
      </c>
      <c r="AW1129" s="20" t="s">
        <v>114</v>
      </c>
      <c r="AX1129" s="53">
        <v>45422</v>
      </c>
      <c r="AY1129" s="23" t="s">
        <v>115</v>
      </c>
      <c r="AZ1129" s="53">
        <v>45422</v>
      </c>
      <c r="BA1129" s="26">
        <v>45427</v>
      </c>
      <c r="BB1129" s="62">
        <v>45518</v>
      </c>
      <c r="BC1129" s="35">
        <f>+Tabla3[[#This Row],[FECHA TERMINACION
(INICIAL)]]-Tabla3[[#This Row],[FECHA INICIO]]</f>
        <v>91</v>
      </c>
      <c r="BD1129" s="65">
        <f>+Tabla3[[#This Row],[PLAZO DE EJECUCIÓN EN DÍAS (INICIAL)]]/30</f>
        <v>3.0333333333333332</v>
      </c>
      <c r="BE1129" t="s">
        <v>7275</v>
      </c>
      <c r="BF1129" s="29">
        <f>+[1]BD_2!E1146</f>
        <v>0</v>
      </c>
      <c r="BG1129" s="29">
        <f>[1]BD_2!BA1146</f>
        <v>0</v>
      </c>
      <c r="BH1129" s="23">
        <f>[1]BD_2!CF1146</f>
        <v>0</v>
      </c>
      <c r="BI1129" s="23">
        <f>+COUNTIF(Tabla3[[#This Row],[VALOR REDUCIDO]:[TOTAL TIEMPO PRORROGADO EN DÍAS
]],"&lt;&gt;0")</f>
        <v>0</v>
      </c>
      <c r="BJ1129" s="23" t="str">
        <f>+[1]BD_2!CG1146</f>
        <v>2 NO</v>
      </c>
      <c r="BK1129" s="26" t="str">
        <f>[1]BD_2!CL1146</f>
        <v>2 NO</v>
      </c>
      <c r="BL1129" s="23" t="s">
        <v>98</v>
      </c>
      <c r="BM1129">
        <f t="shared" si="89"/>
        <v>91</v>
      </c>
      <c r="BN1129" s="36">
        <f t="shared" si="90"/>
        <v>45427</v>
      </c>
      <c r="BO1129" s="36">
        <f t="shared" si="91"/>
        <v>45518</v>
      </c>
      <c r="BP1129" s="37" t="e">
        <f>IF(((#REF!-$BN1129)/($BO1129-$BN1129))&gt;=100%,100%,((#REF!-$BN1129)/($BO1129-$BN1129)))</f>
        <v>#REF!</v>
      </c>
      <c r="BQ1129" s="29">
        <f t="shared" si="87"/>
        <v>15600000</v>
      </c>
      <c r="BR1129" s="23" t="e">
        <f>+IF(BK1129="1 SI","FINALIZADO",IF($BO1129&lt;=#REF!,"FINALIZADO","EJECUCIÓN"))</f>
        <v>#REF!</v>
      </c>
      <c r="BS1129" s="23">
        <v>15600000</v>
      </c>
      <c r="BT1129" s="23">
        <f>+Tabla3[[#This Row],[VALOR TOTAL DE CONTRATO (ANTES DE LIQUIDACIÓN - LIBERACIÓN DE SALDOS)]]-Tabla3[[#This Row],[RECURSO TOTALES DESEMBOLSADOS]]</f>
        <v>0</v>
      </c>
      <c r="BU1129" s="66"/>
      <c r="BW1129" s="23" t="s">
        <v>98</v>
      </c>
      <c r="BX1129" s="23" t="str">
        <f t="shared" si="92"/>
        <v>mayo</v>
      </c>
      <c r="BY1129" s="23" t="s">
        <v>113</v>
      </c>
      <c r="BZ1129" s="23" t="s">
        <v>113</v>
      </c>
      <c r="CA1129" s="23" t="s">
        <v>113</v>
      </c>
      <c r="CB1129" t="s">
        <v>117</v>
      </c>
      <c r="CC1129" t="s">
        <v>118</v>
      </c>
    </row>
    <row r="1130" spans="1:81" x14ac:dyDescent="0.25">
      <c r="A1130" s="23">
        <v>2024</v>
      </c>
      <c r="B1130" s="25">
        <v>1089</v>
      </c>
      <c r="C1130" s="23" t="s">
        <v>87</v>
      </c>
      <c r="D1130" t="s">
        <v>88</v>
      </c>
      <c r="E1130" t="s">
        <v>89</v>
      </c>
      <c r="F1130" t="s">
        <v>90</v>
      </c>
      <c r="G1130" t="s">
        <v>91</v>
      </c>
      <c r="H1130" s="23" t="s">
        <v>92</v>
      </c>
      <c r="I1130" s="23" t="s">
        <v>119</v>
      </c>
      <c r="J1130" t="s">
        <v>7724</v>
      </c>
      <c r="K1130" s="23" t="s">
        <v>95</v>
      </c>
      <c r="L1130" s="20" t="s">
        <v>798</v>
      </c>
      <c r="M1130" s="28" t="s">
        <v>7725</v>
      </c>
      <c r="N1130" s="23"/>
      <c r="O1130" s="23" t="s">
        <v>98</v>
      </c>
      <c r="P1130" s="20" t="s">
        <v>304</v>
      </c>
      <c r="Q1130" s="20" t="s">
        <v>304</v>
      </c>
      <c r="R1130" t="s">
        <v>7726</v>
      </c>
      <c r="S1130" t="s">
        <v>7727</v>
      </c>
      <c r="T1130" t="s">
        <v>7728</v>
      </c>
      <c r="U1130" s="29">
        <v>52733333</v>
      </c>
      <c r="V1130" s="29">
        <v>52733333</v>
      </c>
      <c r="W1130" s="60">
        <v>7000000</v>
      </c>
      <c r="X1130" s="60">
        <v>0</v>
      </c>
      <c r="Y1130" s="23" t="s">
        <v>104</v>
      </c>
      <c r="Z1130" t="s">
        <v>98</v>
      </c>
      <c r="AA1130" t="s">
        <v>105</v>
      </c>
      <c r="AB1130" s="30">
        <f>+Tabla3[[#This Row],[VALOR DEL CONTRATO
(EN NUMEROS)]]-Tabla3[[#This Row],[VALOR RECURSOS (MADS/FONAM)]]</f>
        <v>0</v>
      </c>
      <c r="AC1130" s="30"/>
      <c r="AD1130" s="30"/>
      <c r="AE1130" s="24">
        <v>4424</v>
      </c>
      <c r="AF1130" s="61">
        <v>45294</v>
      </c>
      <c r="AG1130">
        <v>276424</v>
      </c>
      <c r="AH1130" s="53">
        <v>45426</v>
      </c>
      <c r="AI1130" s="24" t="s">
        <v>106</v>
      </c>
      <c r="AJ1130" t="s">
        <v>308</v>
      </c>
      <c r="AK1130" s="33"/>
      <c r="AL1130" t="s">
        <v>98</v>
      </c>
      <c r="AM1130" s="53">
        <v>45421</v>
      </c>
      <c r="AN1130" s="23" t="s">
        <v>108</v>
      </c>
      <c r="AO1130" s="23" t="s">
        <v>108</v>
      </c>
      <c r="AP1130" t="s">
        <v>109</v>
      </c>
      <c r="AQ1130" t="s">
        <v>309</v>
      </c>
      <c r="AR1130" t="s">
        <v>310</v>
      </c>
      <c r="AS1130" t="s">
        <v>304</v>
      </c>
      <c r="AT1130" s="23">
        <v>80111600</v>
      </c>
      <c r="AU1130" t="s">
        <v>7729</v>
      </c>
      <c r="AV1130" s="23" t="s">
        <v>113</v>
      </c>
      <c r="AW1130" s="20" t="s">
        <v>114</v>
      </c>
      <c r="AX1130" s="53">
        <v>45422</v>
      </c>
      <c r="AY1130" s="23" t="s">
        <v>115</v>
      </c>
      <c r="AZ1130" s="53">
        <v>45422</v>
      </c>
      <c r="BA1130" s="26">
        <v>45426</v>
      </c>
      <c r="BB1130" s="62">
        <v>45655</v>
      </c>
      <c r="BC1130" s="35">
        <f>+Tabla3[[#This Row],[FECHA TERMINACION
(INICIAL)]]-Tabla3[[#This Row],[FECHA INICIO]]</f>
        <v>229</v>
      </c>
      <c r="BD1130" s="65">
        <f>+Tabla3[[#This Row],[PLAZO DE EJECUCIÓN EN DÍAS (INICIAL)]]/30</f>
        <v>7.6333333333333337</v>
      </c>
      <c r="BE1130" t="s">
        <v>7730</v>
      </c>
      <c r="BF1130" s="29">
        <f>+[1]BD_2!E1147</f>
        <v>0</v>
      </c>
      <c r="BG1130" s="29">
        <f>[1]BD_2!BA1147</f>
        <v>0</v>
      </c>
      <c r="BH1130" s="23">
        <f>[1]BD_2!CF1147</f>
        <v>0</v>
      </c>
      <c r="BI1130" s="23">
        <f>+COUNTIF(Tabla3[[#This Row],[VALOR REDUCIDO]:[TOTAL TIEMPO PRORROGADO EN DÍAS
]],"&lt;&gt;0")</f>
        <v>0</v>
      </c>
      <c r="BJ1130" s="23" t="str">
        <f>+[1]BD_2!CG1147</f>
        <v>2 NO</v>
      </c>
      <c r="BK1130" s="26" t="str">
        <f>[1]BD_2!CL1147</f>
        <v>2 NO</v>
      </c>
      <c r="BL1130" s="23" t="s">
        <v>98</v>
      </c>
      <c r="BM1130">
        <f t="shared" si="89"/>
        <v>229</v>
      </c>
      <c r="BN1130" s="36">
        <f t="shared" si="90"/>
        <v>45426</v>
      </c>
      <c r="BO1130" s="36">
        <f t="shared" si="91"/>
        <v>45655</v>
      </c>
      <c r="BP1130" s="37" t="e">
        <f>IF(((#REF!-$BN1130)/($BO1130-$BN1130))&gt;=100%,100%,((#REF!-$BN1130)/($BO1130-$BN1130)))</f>
        <v>#REF!</v>
      </c>
      <c r="BQ1130" s="29">
        <f t="shared" si="87"/>
        <v>52733333</v>
      </c>
      <c r="BR1130" s="23" t="e">
        <f>+IF(BK1130="1 SI","FINALIZADO",IF($BO1130&lt;=#REF!,"FINALIZADO","EJECUCIÓN"))</f>
        <v>#REF!</v>
      </c>
      <c r="BS1130" s="23">
        <v>52733333</v>
      </c>
      <c r="BT1130" s="23">
        <f>+Tabla3[[#This Row],[VALOR TOTAL DE CONTRATO (ANTES DE LIQUIDACIÓN - LIBERACIÓN DE SALDOS)]]-Tabla3[[#This Row],[RECURSO TOTALES DESEMBOLSADOS]]</f>
        <v>0</v>
      </c>
      <c r="BU1130" s="66"/>
      <c r="BW1130" s="23" t="s">
        <v>98</v>
      </c>
      <c r="BX1130" s="23" t="str">
        <f t="shared" si="92"/>
        <v>mayo</v>
      </c>
      <c r="BY1130" s="23" t="s">
        <v>113</v>
      </c>
      <c r="BZ1130" s="23" t="s">
        <v>113</v>
      </c>
      <c r="CA1130" s="23" t="s">
        <v>113</v>
      </c>
      <c r="CB1130" t="s">
        <v>117</v>
      </c>
      <c r="CC1130" t="s">
        <v>118</v>
      </c>
    </row>
    <row r="1131" spans="1:81" x14ac:dyDescent="0.25">
      <c r="A1131" s="23">
        <v>2024</v>
      </c>
      <c r="B1131" s="25">
        <v>1090</v>
      </c>
      <c r="C1131" s="23" t="s">
        <v>87</v>
      </c>
      <c r="D1131" t="s">
        <v>88</v>
      </c>
      <c r="E1131" t="s">
        <v>89</v>
      </c>
      <c r="F1131" t="s">
        <v>90</v>
      </c>
      <c r="G1131" t="s">
        <v>91</v>
      </c>
      <c r="H1131" s="23" t="s">
        <v>92</v>
      </c>
      <c r="I1131" s="23" t="s">
        <v>119</v>
      </c>
      <c r="J1131" t="s">
        <v>7731</v>
      </c>
      <c r="K1131" s="23" t="s">
        <v>95</v>
      </c>
      <c r="L1131" s="20" t="s">
        <v>1585</v>
      </c>
      <c r="M1131" s="28" t="s">
        <v>7732</v>
      </c>
      <c r="N1131" s="23"/>
      <c r="O1131" s="23" t="s">
        <v>98</v>
      </c>
      <c r="P1131" s="20" t="s">
        <v>1931</v>
      </c>
      <c r="Q1131" s="20" t="s">
        <v>1931</v>
      </c>
      <c r="R1131" t="s">
        <v>6897</v>
      </c>
      <c r="S1131" t="s">
        <v>6898</v>
      </c>
      <c r="T1131" t="s">
        <v>7733</v>
      </c>
      <c r="U1131" s="29">
        <v>41250000</v>
      </c>
      <c r="V1131" s="29">
        <v>41250000</v>
      </c>
      <c r="W1131" s="60">
        <v>5500000</v>
      </c>
      <c r="X1131" s="60">
        <v>0</v>
      </c>
      <c r="Y1131" s="23" t="s">
        <v>104</v>
      </c>
      <c r="Z1131" t="s">
        <v>98</v>
      </c>
      <c r="AA1131" t="s">
        <v>105</v>
      </c>
      <c r="AB1131" s="30">
        <f>+Tabla3[[#This Row],[VALOR DEL CONTRATO
(EN NUMEROS)]]-Tabla3[[#This Row],[VALOR RECURSOS (MADS/FONAM)]]</f>
        <v>0</v>
      </c>
      <c r="AC1131" s="30"/>
      <c r="AD1131" s="30"/>
      <c r="AE1131" s="24">
        <v>9824</v>
      </c>
      <c r="AF1131" s="61">
        <v>45397</v>
      </c>
      <c r="AG1131">
        <v>287624</v>
      </c>
      <c r="AH1131" s="53">
        <v>45429</v>
      </c>
      <c r="AI1131" s="24" t="s">
        <v>106</v>
      </c>
      <c r="AJ1131" t="s">
        <v>2527</v>
      </c>
      <c r="AK1131" s="33"/>
      <c r="AL1131" t="s">
        <v>98</v>
      </c>
      <c r="AM1131" s="53">
        <v>45427</v>
      </c>
      <c r="AN1131" s="23" t="s">
        <v>7734</v>
      </c>
      <c r="AO1131" s="23" t="s">
        <v>7735</v>
      </c>
      <c r="AP1131" t="s">
        <v>109</v>
      </c>
      <c r="AQ1131" t="s">
        <v>1580</v>
      </c>
      <c r="AR1131" t="s">
        <v>1581</v>
      </c>
      <c r="AS1131" t="s">
        <v>1581</v>
      </c>
      <c r="AT1131" s="23">
        <v>80111600</v>
      </c>
      <c r="AU1131" t="s">
        <v>7736</v>
      </c>
      <c r="AV1131" s="23" t="s">
        <v>113</v>
      </c>
      <c r="AW1131" s="20" t="s">
        <v>114</v>
      </c>
      <c r="AX1131" s="53">
        <v>45428</v>
      </c>
      <c r="AY1131" s="23" t="s">
        <v>115</v>
      </c>
      <c r="AZ1131" s="53">
        <v>45428</v>
      </c>
      <c r="BA1131" s="26">
        <v>45429</v>
      </c>
      <c r="BB1131" s="62">
        <v>45655</v>
      </c>
      <c r="BC1131" s="35">
        <f>+Tabla3[[#This Row],[FECHA TERMINACION
(INICIAL)]]-Tabla3[[#This Row],[FECHA INICIO]]</f>
        <v>226</v>
      </c>
      <c r="BD1131" s="65">
        <f>+Tabla3[[#This Row],[PLAZO DE EJECUCIÓN EN DÍAS (INICIAL)]]/30</f>
        <v>7.5333333333333332</v>
      </c>
      <c r="BE1131" t="s">
        <v>7737</v>
      </c>
      <c r="BF1131" s="29">
        <f>+[1]BD_2!E1148</f>
        <v>366667</v>
      </c>
      <c r="BG1131" s="29">
        <f>[1]BD_2!BA1148</f>
        <v>0</v>
      </c>
      <c r="BH1131" s="23">
        <f>[1]BD_2!CF1148</f>
        <v>0</v>
      </c>
      <c r="BI1131" s="23">
        <f>+COUNTIF(Tabla3[[#This Row],[VALOR REDUCIDO]:[TOTAL TIEMPO PRORROGADO EN DÍAS
]],"&lt;&gt;0")</f>
        <v>1</v>
      </c>
      <c r="BJ1131" s="23" t="str">
        <f>+[1]BD_2!CG1148</f>
        <v>2 NO</v>
      </c>
      <c r="BK1131" s="26" t="str">
        <f>[1]BD_2!CL1148</f>
        <v>2 NO</v>
      </c>
      <c r="BL1131" s="23" t="s">
        <v>98</v>
      </c>
      <c r="BM1131">
        <f t="shared" si="89"/>
        <v>226</v>
      </c>
      <c r="BN1131" s="36">
        <f t="shared" si="90"/>
        <v>45429</v>
      </c>
      <c r="BO1131" s="36">
        <f t="shared" si="91"/>
        <v>45655</v>
      </c>
      <c r="BP1131" s="37" t="e">
        <f>IF(((#REF!-$BN1131)/($BO1131-$BN1131))&gt;=100%,100%,((#REF!-$BN1131)/($BO1131-$BN1131)))</f>
        <v>#REF!</v>
      </c>
      <c r="BQ1131" s="29">
        <f t="shared" si="87"/>
        <v>40883333</v>
      </c>
      <c r="BR1131" s="23" t="e">
        <f>+IF(BK1131="1 SI","FINALIZADO",IF($BO1131&lt;=#REF!,"FINALIZADO","EJECUCIÓN"))</f>
        <v>#REF!</v>
      </c>
      <c r="BS1131" s="23">
        <v>40883333</v>
      </c>
      <c r="BT1131" s="23">
        <f>+Tabla3[[#This Row],[VALOR TOTAL DE CONTRATO (ANTES DE LIQUIDACIÓN - LIBERACIÓN DE SALDOS)]]-Tabla3[[#This Row],[RECURSO TOTALES DESEMBOLSADOS]]</f>
        <v>0</v>
      </c>
      <c r="BU1131" s="66"/>
      <c r="BW1131" s="23" t="s">
        <v>98</v>
      </c>
      <c r="BX1131" s="23" t="str">
        <f t="shared" si="92"/>
        <v>mayo</v>
      </c>
      <c r="BY1131" s="23" t="s">
        <v>113</v>
      </c>
      <c r="BZ1131" s="23" t="s">
        <v>113</v>
      </c>
      <c r="CA1131" s="23" t="s">
        <v>113</v>
      </c>
      <c r="CB1131" t="s">
        <v>117</v>
      </c>
      <c r="CC1131" t="s">
        <v>118</v>
      </c>
    </row>
    <row r="1132" spans="1:81" x14ac:dyDescent="0.25">
      <c r="A1132" s="23">
        <v>2024</v>
      </c>
      <c r="B1132" s="25">
        <v>1091</v>
      </c>
      <c r="C1132" s="23" t="s">
        <v>87</v>
      </c>
      <c r="D1132" t="s">
        <v>88</v>
      </c>
      <c r="E1132" t="s">
        <v>89</v>
      </c>
      <c r="F1132" t="s">
        <v>90</v>
      </c>
      <c r="G1132" t="s">
        <v>91</v>
      </c>
      <c r="H1132" s="23" t="s">
        <v>92</v>
      </c>
      <c r="I1132" s="23" t="s">
        <v>119</v>
      </c>
      <c r="J1132" t="s">
        <v>7738</v>
      </c>
      <c r="K1132" s="23" t="s">
        <v>95</v>
      </c>
      <c r="L1132" s="20" t="s">
        <v>1420</v>
      </c>
      <c r="M1132" s="28" t="s">
        <v>7739</v>
      </c>
      <c r="N1132" s="23"/>
      <c r="O1132" s="23" t="s">
        <v>98</v>
      </c>
      <c r="P1132" s="20" t="s">
        <v>867</v>
      </c>
      <c r="Q1132" s="20" t="s">
        <v>867</v>
      </c>
      <c r="R1132" t="s">
        <v>7740</v>
      </c>
      <c r="S1132" t="s">
        <v>7741</v>
      </c>
      <c r="T1132" t="s">
        <v>7742</v>
      </c>
      <c r="U1132" s="29">
        <v>41250000</v>
      </c>
      <c r="V1132" s="29">
        <v>41250000</v>
      </c>
      <c r="W1132" s="60">
        <v>5500000</v>
      </c>
      <c r="X1132" s="60">
        <v>0</v>
      </c>
      <c r="Y1132" s="23" t="s">
        <v>104</v>
      </c>
      <c r="Z1132" t="s">
        <v>98</v>
      </c>
      <c r="AA1132" t="s">
        <v>105</v>
      </c>
      <c r="AB1132" s="30">
        <f>+Tabla3[[#This Row],[VALOR DEL CONTRATO
(EN NUMEROS)]]-Tabla3[[#This Row],[VALOR RECURSOS (MADS/FONAM)]]</f>
        <v>0</v>
      </c>
      <c r="AC1132" s="30"/>
      <c r="AD1132" s="30"/>
      <c r="AE1132" s="24">
        <v>5724</v>
      </c>
      <c r="AF1132" s="61">
        <v>45295</v>
      </c>
      <c r="AG1132">
        <v>282824</v>
      </c>
      <c r="AH1132" s="53">
        <v>45428</v>
      </c>
      <c r="AI1132" s="24" t="s">
        <v>106</v>
      </c>
      <c r="AJ1132" t="s">
        <v>986</v>
      </c>
      <c r="AK1132" s="33"/>
      <c r="AL1132" t="s">
        <v>98</v>
      </c>
      <c r="AM1132" s="53">
        <v>45427</v>
      </c>
      <c r="AN1132" s="23" t="s">
        <v>108</v>
      </c>
      <c r="AO1132" s="23" t="s">
        <v>108</v>
      </c>
      <c r="AP1132" t="s">
        <v>109</v>
      </c>
      <c r="AQ1132" t="s">
        <v>872</v>
      </c>
      <c r="AR1132" t="s">
        <v>873</v>
      </c>
      <c r="AS1132" t="s">
        <v>874</v>
      </c>
      <c r="AT1132" s="23">
        <v>80111600</v>
      </c>
      <c r="AU1132" s="20" t="s">
        <v>7743</v>
      </c>
      <c r="AV1132" s="23" t="s">
        <v>113</v>
      </c>
      <c r="AW1132" s="20" t="s">
        <v>114</v>
      </c>
      <c r="AX1132" s="26">
        <v>45427</v>
      </c>
      <c r="AY1132" s="23" t="s">
        <v>115</v>
      </c>
      <c r="AZ1132" s="26">
        <v>45428</v>
      </c>
      <c r="BA1132" s="26">
        <v>45427</v>
      </c>
      <c r="BB1132" s="62">
        <v>45656</v>
      </c>
      <c r="BC1132" s="35">
        <f>+Tabla3[[#This Row],[FECHA TERMINACION
(INICIAL)]]-Tabla3[[#This Row],[FECHA INICIO]]</f>
        <v>229</v>
      </c>
      <c r="BD1132" s="65">
        <f>+Tabla3[[#This Row],[PLAZO DE EJECUCIÓN EN DÍAS (INICIAL)]]/30</f>
        <v>7.6333333333333337</v>
      </c>
      <c r="BE1132" t="s">
        <v>7744</v>
      </c>
      <c r="BF1132" s="29">
        <f>+[1]BD_2!E1149</f>
        <v>0</v>
      </c>
      <c r="BG1132" s="29">
        <f>[1]BD_2!BA1149</f>
        <v>0</v>
      </c>
      <c r="BH1132" s="23">
        <f>[1]BD_2!CF1149</f>
        <v>0</v>
      </c>
      <c r="BI1132" s="23">
        <f>+COUNTIF(Tabla3[[#This Row],[VALOR REDUCIDO]:[TOTAL TIEMPO PRORROGADO EN DÍAS
]],"&lt;&gt;0")</f>
        <v>0</v>
      </c>
      <c r="BJ1132" s="23" t="str">
        <f>+[1]BD_2!CG1149</f>
        <v>2 NO</v>
      </c>
      <c r="BK1132" s="26" t="str">
        <f>[1]BD_2!CL1149</f>
        <v>2 NO</v>
      </c>
      <c r="BL1132" s="23" t="s">
        <v>98</v>
      </c>
      <c r="BM1132">
        <f t="shared" si="89"/>
        <v>229</v>
      </c>
      <c r="BN1132" s="36">
        <f t="shared" si="90"/>
        <v>45427</v>
      </c>
      <c r="BO1132" s="36">
        <f t="shared" si="91"/>
        <v>45656</v>
      </c>
      <c r="BP1132" s="37" t="e">
        <f>IF(((#REF!-$BN1132)/($BO1132-$BN1132))&gt;=100%,100%,((#REF!-$BN1132)/($BO1132-$BN1132)))</f>
        <v>#REF!</v>
      </c>
      <c r="BQ1132" s="29">
        <f t="shared" ref="BQ1132:BQ1195" si="93">$V1132+$BG1132-$BF1132</f>
        <v>41250000</v>
      </c>
      <c r="BR1132" s="23" t="e">
        <f>+IF(BK1132="1 SI","FINALIZADO",IF($BO1132&lt;=#REF!,"FINALIZADO","EJECUCIÓN"))</f>
        <v>#REF!</v>
      </c>
      <c r="BS1132" s="23">
        <v>41250000</v>
      </c>
      <c r="BT1132" s="23">
        <f>+Tabla3[[#This Row],[VALOR TOTAL DE CONTRATO (ANTES DE LIQUIDACIÓN - LIBERACIÓN DE SALDOS)]]-Tabla3[[#This Row],[RECURSO TOTALES DESEMBOLSADOS]]</f>
        <v>0</v>
      </c>
      <c r="BU1132" s="66"/>
      <c r="BW1132" s="23" t="s">
        <v>98</v>
      </c>
      <c r="BX1132" s="23" t="str">
        <f t="shared" si="92"/>
        <v>mayo</v>
      </c>
      <c r="BY1132" s="23" t="s">
        <v>113</v>
      </c>
      <c r="BZ1132" s="23" t="s">
        <v>113</v>
      </c>
      <c r="CA1132" s="23" t="s">
        <v>113</v>
      </c>
      <c r="CB1132" t="s">
        <v>117</v>
      </c>
      <c r="CC1132" t="s">
        <v>118</v>
      </c>
    </row>
    <row r="1133" spans="1:81" x14ac:dyDescent="0.25">
      <c r="A1133" s="23">
        <v>2024</v>
      </c>
      <c r="B1133" s="25">
        <v>1092</v>
      </c>
      <c r="C1133" s="23" t="s">
        <v>87</v>
      </c>
      <c r="D1133" t="s">
        <v>88</v>
      </c>
      <c r="E1133" t="s">
        <v>89</v>
      </c>
      <c r="F1133" t="s">
        <v>90</v>
      </c>
      <c r="G1133" t="s">
        <v>91</v>
      </c>
      <c r="H1133" s="23" t="s">
        <v>92</v>
      </c>
      <c r="I1133" s="23" t="s">
        <v>119</v>
      </c>
      <c r="J1133" t="s">
        <v>7745</v>
      </c>
      <c r="K1133" s="23" t="s">
        <v>95</v>
      </c>
      <c r="L1133" s="20" t="s">
        <v>1550</v>
      </c>
      <c r="M1133" s="28" t="s">
        <v>7746</v>
      </c>
      <c r="N1133" s="23"/>
      <c r="O1133" s="23" t="s">
        <v>98</v>
      </c>
      <c r="P1133" s="20" t="s">
        <v>1514</v>
      </c>
      <c r="Q1133" s="20" t="s">
        <v>1514</v>
      </c>
      <c r="R1133" t="s">
        <v>7747</v>
      </c>
      <c r="S1133" t="s">
        <v>7748</v>
      </c>
      <c r="T1133" t="s">
        <v>4508</v>
      </c>
      <c r="U1133" s="29">
        <v>60000000</v>
      </c>
      <c r="V1133" s="29">
        <v>60000000</v>
      </c>
      <c r="W1133" s="60">
        <v>8000000</v>
      </c>
      <c r="X1133" s="60">
        <v>0</v>
      </c>
      <c r="Y1133" s="23" t="s">
        <v>104</v>
      </c>
      <c r="Z1133" t="s">
        <v>98</v>
      </c>
      <c r="AA1133" t="s">
        <v>105</v>
      </c>
      <c r="AB1133" s="30">
        <f>+Tabla3[[#This Row],[VALOR DEL CONTRATO
(EN NUMEROS)]]-Tabla3[[#This Row],[VALOR RECURSOS (MADS/FONAM)]]</f>
        <v>0</v>
      </c>
      <c r="AC1133" s="30"/>
      <c r="AD1133" s="30"/>
      <c r="AE1133" s="24">
        <v>9024</v>
      </c>
      <c r="AF1133" s="61">
        <v>45300</v>
      </c>
      <c r="AG1133">
        <v>290524</v>
      </c>
      <c r="AH1133" s="53">
        <v>45432</v>
      </c>
      <c r="AI1133" s="24" t="s">
        <v>106</v>
      </c>
      <c r="AJ1133" t="s">
        <v>1465</v>
      </c>
      <c r="AK1133" s="33"/>
      <c r="AL1133" t="s">
        <v>98</v>
      </c>
      <c r="AM1133" s="53">
        <v>45427</v>
      </c>
      <c r="AN1133" s="23" t="s">
        <v>108</v>
      </c>
      <c r="AO1133" s="23" t="s">
        <v>108</v>
      </c>
      <c r="AP1133" t="s">
        <v>109</v>
      </c>
      <c r="AQ1133" t="s">
        <v>1730</v>
      </c>
      <c r="AR1133" t="s">
        <v>1731</v>
      </c>
      <c r="AS1133" t="s">
        <v>1514</v>
      </c>
      <c r="AT1133" s="23">
        <v>80111600</v>
      </c>
      <c r="AU1133" s="20" t="s">
        <v>7749</v>
      </c>
      <c r="AV1133" s="23" t="s">
        <v>113</v>
      </c>
      <c r="AW1133" s="20" t="s">
        <v>114</v>
      </c>
      <c r="AX1133" s="53">
        <v>45428</v>
      </c>
      <c r="AY1133" s="23" t="s">
        <v>115</v>
      </c>
      <c r="AZ1133" s="53">
        <v>45428</v>
      </c>
      <c r="BA1133" s="26">
        <v>45432</v>
      </c>
      <c r="BB1133" s="62">
        <v>45657</v>
      </c>
      <c r="BC1133" s="35">
        <f>+Tabla3[[#This Row],[FECHA TERMINACION
(INICIAL)]]-Tabla3[[#This Row],[FECHA INICIO]]</f>
        <v>225</v>
      </c>
      <c r="BD1133" s="65">
        <f>+Tabla3[[#This Row],[PLAZO DE EJECUCIÓN EN DÍAS (INICIAL)]]/30</f>
        <v>7.5</v>
      </c>
      <c r="BE1133" t="s">
        <v>7750</v>
      </c>
      <c r="BF1133" s="29">
        <f>+[1]BD_2!E1150</f>
        <v>1066667</v>
      </c>
      <c r="BG1133" s="29">
        <f>[1]BD_2!BA1150</f>
        <v>0</v>
      </c>
      <c r="BH1133" s="23">
        <f>[1]BD_2!CF1150</f>
        <v>0</v>
      </c>
      <c r="BI1133" s="23">
        <f>+COUNTIF(Tabla3[[#This Row],[VALOR REDUCIDO]:[TOTAL TIEMPO PRORROGADO EN DÍAS
]],"&lt;&gt;0")</f>
        <v>1</v>
      </c>
      <c r="BJ1133" s="23" t="str">
        <f>+[1]BD_2!CG1150</f>
        <v>2 NO</v>
      </c>
      <c r="BK1133" s="26" t="str">
        <f>[1]BD_2!CL1150</f>
        <v>2 NO</v>
      </c>
      <c r="BL1133" s="23" t="s">
        <v>98</v>
      </c>
      <c r="BM1133">
        <f t="shared" si="89"/>
        <v>225</v>
      </c>
      <c r="BN1133" s="36">
        <f t="shared" si="90"/>
        <v>45432</v>
      </c>
      <c r="BO1133" s="36">
        <f t="shared" si="91"/>
        <v>45657</v>
      </c>
      <c r="BP1133" s="37" t="e">
        <f>IF(((#REF!-$BN1133)/($BO1133-$BN1133))&gt;=100%,100%,((#REF!-$BN1133)/($BO1133-$BN1133)))</f>
        <v>#REF!</v>
      </c>
      <c r="BQ1133" s="29">
        <f t="shared" si="93"/>
        <v>58933333</v>
      </c>
      <c r="BR1133" s="23" t="e">
        <f>+IF(BK1133="1 SI","FINALIZADO",IF($BO1133&lt;=#REF!,"FINALIZADO","EJECUCIÓN"))</f>
        <v>#REF!</v>
      </c>
      <c r="BS1133" s="23">
        <v>58933333</v>
      </c>
      <c r="BT1133" s="23">
        <f>+Tabla3[[#This Row],[VALOR TOTAL DE CONTRATO (ANTES DE LIQUIDACIÓN - LIBERACIÓN DE SALDOS)]]-Tabla3[[#This Row],[RECURSO TOTALES DESEMBOLSADOS]]</f>
        <v>0</v>
      </c>
      <c r="BU1133" s="66"/>
      <c r="BW1133" s="23" t="s">
        <v>98</v>
      </c>
      <c r="BX1133" s="23" t="str">
        <f t="shared" si="92"/>
        <v>mayo</v>
      </c>
      <c r="BY1133" s="23" t="s">
        <v>113</v>
      </c>
      <c r="BZ1133" s="23" t="s">
        <v>113</v>
      </c>
      <c r="CA1133" s="23" t="s">
        <v>113</v>
      </c>
      <c r="CB1133" t="s">
        <v>117</v>
      </c>
      <c r="CC1133" t="s">
        <v>118</v>
      </c>
    </row>
    <row r="1134" spans="1:81" x14ac:dyDescent="0.25">
      <c r="A1134" s="23">
        <v>2024</v>
      </c>
      <c r="B1134" s="25">
        <v>1093</v>
      </c>
      <c r="C1134" s="23" t="s">
        <v>87</v>
      </c>
      <c r="D1134" t="s">
        <v>88</v>
      </c>
      <c r="E1134" t="s">
        <v>89</v>
      </c>
      <c r="F1134" t="s">
        <v>90</v>
      </c>
      <c r="G1134" t="s">
        <v>91</v>
      </c>
      <c r="H1134" s="23" t="s">
        <v>92</v>
      </c>
      <c r="I1134" s="23" t="s">
        <v>119</v>
      </c>
      <c r="J1134" t="s">
        <v>7751</v>
      </c>
      <c r="K1134" s="23" t="s">
        <v>95</v>
      </c>
      <c r="L1134" s="20" t="s">
        <v>451</v>
      </c>
      <c r="M1134" s="28" t="s">
        <v>7752</v>
      </c>
      <c r="N1134" s="23"/>
      <c r="O1134" s="23" t="s">
        <v>98</v>
      </c>
      <c r="P1134" s="20" t="s">
        <v>1514</v>
      </c>
      <c r="Q1134" s="20" t="s">
        <v>1514</v>
      </c>
      <c r="R1134" t="s">
        <v>7753</v>
      </c>
      <c r="S1134" t="s">
        <v>7754</v>
      </c>
      <c r="T1134" s="29" t="s">
        <v>7755</v>
      </c>
      <c r="U1134" s="29">
        <v>56250000</v>
      </c>
      <c r="V1134" s="29">
        <v>56250000</v>
      </c>
      <c r="W1134" s="60">
        <v>7500000</v>
      </c>
      <c r="X1134" s="60">
        <v>0</v>
      </c>
      <c r="Y1134" s="23" t="s">
        <v>104</v>
      </c>
      <c r="Z1134" t="s">
        <v>98</v>
      </c>
      <c r="AA1134" t="s">
        <v>105</v>
      </c>
      <c r="AB1134" s="30">
        <f>+Tabla3[[#This Row],[VALOR DEL CONTRATO
(EN NUMEROS)]]-Tabla3[[#This Row],[VALOR RECURSOS (MADS/FONAM)]]</f>
        <v>0</v>
      </c>
      <c r="AC1134" s="30"/>
      <c r="AD1134" s="30"/>
      <c r="AE1134" s="24">
        <v>9024</v>
      </c>
      <c r="AF1134" s="61">
        <v>45300</v>
      </c>
      <c r="AG1134">
        <v>281324</v>
      </c>
      <c r="AH1134" s="53">
        <v>45428</v>
      </c>
      <c r="AI1134" s="24" t="s">
        <v>106</v>
      </c>
      <c r="AJ1134" t="s">
        <v>1518</v>
      </c>
      <c r="AK1134" s="33"/>
      <c r="AL1134" t="s">
        <v>98</v>
      </c>
      <c r="AM1134" s="53">
        <v>45427</v>
      </c>
      <c r="AN1134" s="23" t="s">
        <v>108</v>
      </c>
      <c r="AO1134" s="23" t="s">
        <v>108</v>
      </c>
      <c r="AP1134" t="s">
        <v>109</v>
      </c>
      <c r="AQ1134" t="s">
        <v>1519</v>
      </c>
      <c r="AR1134" t="s">
        <v>1803</v>
      </c>
      <c r="AS1134" t="s">
        <v>1514</v>
      </c>
      <c r="AT1134" s="23">
        <v>80111600</v>
      </c>
      <c r="AU1134" s="20" t="s">
        <v>7756</v>
      </c>
      <c r="AV1134" s="23" t="s">
        <v>113</v>
      </c>
      <c r="AW1134" s="20" t="s">
        <v>114</v>
      </c>
      <c r="AX1134" s="53">
        <v>45427</v>
      </c>
      <c r="AY1134" s="23" t="s">
        <v>115</v>
      </c>
      <c r="AZ1134" s="53">
        <v>45427</v>
      </c>
      <c r="BA1134" s="26">
        <v>45428</v>
      </c>
      <c r="BB1134" s="62">
        <v>45656</v>
      </c>
      <c r="BC1134" s="35">
        <f>+Tabla3[[#This Row],[FECHA TERMINACION
(INICIAL)]]-Tabla3[[#This Row],[FECHA INICIO]]</f>
        <v>228</v>
      </c>
      <c r="BD1134" s="65">
        <f>+Tabla3[[#This Row],[PLAZO DE EJECUCIÓN EN DÍAS (INICIAL)]]/30</f>
        <v>7.6</v>
      </c>
      <c r="BE1134" t="s">
        <v>7757</v>
      </c>
      <c r="BF1134" s="29">
        <f>+[1]BD_2!E1151</f>
        <v>0</v>
      </c>
      <c r="BG1134" s="29">
        <f>[1]BD_2!BA1151</f>
        <v>0</v>
      </c>
      <c r="BH1134" s="23">
        <f>[1]BD_2!CF1151</f>
        <v>0</v>
      </c>
      <c r="BI1134" s="23">
        <f>+COUNTIF(Tabla3[[#This Row],[VALOR REDUCIDO]:[TOTAL TIEMPO PRORROGADO EN DÍAS
]],"&lt;&gt;0")</f>
        <v>0</v>
      </c>
      <c r="BJ1134" s="23" t="str">
        <f>+[1]BD_2!CG1151</f>
        <v>2 NO</v>
      </c>
      <c r="BK1134" s="26" t="str">
        <f>[1]BD_2!CL1151</f>
        <v>2 NO</v>
      </c>
      <c r="BL1134" s="23" t="s">
        <v>98</v>
      </c>
      <c r="BM1134">
        <f t="shared" si="89"/>
        <v>228</v>
      </c>
      <c r="BN1134" s="36">
        <f t="shared" si="90"/>
        <v>45428</v>
      </c>
      <c r="BO1134" s="36">
        <f t="shared" si="91"/>
        <v>45656</v>
      </c>
      <c r="BP1134" s="37" t="e">
        <f>IF(((#REF!-$BN1134)/($BO1134-$BN1134))&gt;=100%,100%,((#REF!-$BN1134)/($BO1134-$BN1134)))</f>
        <v>#REF!</v>
      </c>
      <c r="BQ1134" s="29">
        <f t="shared" si="93"/>
        <v>56250000</v>
      </c>
      <c r="BR1134" s="23" t="e">
        <f>+IF(BK1134="1 SI","FINALIZADO",IF($BO1134&lt;=#REF!,"FINALIZADO","EJECUCIÓN"))</f>
        <v>#REF!</v>
      </c>
      <c r="BS1134" s="23">
        <v>56250000</v>
      </c>
      <c r="BT1134" s="23">
        <f>+Tabla3[[#This Row],[VALOR TOTAL DE CONTRATO (ANTES DE LIQUIDACIÓN - LIBERACIÓN DE SALDOS)]]-Tabla3[[#This Row],[RECURSO TOTALES DESEMBOLSADOS]]</f>
        <v>0</v>
      </c>
      <c r="BU1134" s="66"/>
      <c r="BW1134" s="23" t="s">
        <v>98</v>
      </c>
      <c r="BX1134" s="23" t="str">
        <f t="shared" si="92"/>
        <v>mayo</v>
      </c>
      <c r="BY1134" s="23" t="s">
        <v>113</v>
      </c>
      <c r="BZ1134" s="23" t="s">
        <v>113</v>
      </c>
      <c r="CA1134" s="23" t="s">
        <v>113</v>
      </c>
      <c r="CB1134" t="s">
        <v>117</v>
      </c>
      <c r="CC1134" t="s">
        <v>118</v>
      </c>
    </row>
    <row r="1135" spans="1:81" x14ac:dyDescent="0.25">
      <c r="A1135" s="23">
        <v>2024</v>
      </c>
      <c r="B1135" s="25">
        <v>1094</v>
      </c>
      <c r="C1135" s="23" t="s">
        <v>87</v>
      </c>
      <c r="D1135" t="s">
        <v>88</v>
      </c>
      <c r="E1135" t="s">
        <v>89</v>
      </c>
      <c r="F1135" t="s">
        <v>90</v>
      </c>
      <c r="G1135" t="s">
        <v>91</v>
      </c>
      <c r="H1135" s="23" t="s">
        <v>92</v>
      </c>
      <c r="I1135" s="23" t="s">
        <v>119</v>
      </c>
      <c r="J1135" t="s">
        <v>7758</v>
      </c>
      <c r="K1135" s="23" t="s">
        <v>95</v>
      </c>
      <c r="L1135" s="59" t="s">
        <v>358</v>
      </c>
      <c r="M1135" s="28" t="s">
        <v>7759</v>
      </c>
      <c r="N1135" s="23"/>
      <c r="O1135" s="23" t="s">
        <v>98</v>
      </c>
      <c r="P1135" s="20" t="s">
        <v>538</v>
      </c>
      <c r="Q1135" s="20" t="s">
        <v>538</v>
      </c>
      <c r="R1135" t="s">
        <v>7760</v>
      </c>
      <c r="S1135" t="s">
        <v>7761</v>
      </c>
      <c r="T1135" t="s">
        <v>7762</v>
      </c>
      <c r="U1135" s="29">
        <v>59500000</v>
      </c>
      <c r="V1135" s="29">
        <v>59500000</v>
      </c>
      <c r="W1135" s="60">
        <v>8500000</v>
      </c>
      <c r="X1135" s="60">
        <v>0</v>
      </c>
      <c r="Y1135" s="23" t="s">
        <v>104</v>
      </c>
      <c r="Z1135" t="s">
        <v>98</v>
      </c>
      <c r="AA1135" t="s">
        <v>105</v>
      </c>
      <c r="AB1135" s="30">
        <f>+Tabla3[[#This Row],[VALOR DEL CONTRATO
(EN NUMEROS)]]-Tabla3[[#This Row],[VALOR RECURSOS (MADS/FONAM)]]</f>
        <v>0</v>
      </c>
      <c r="AC1135" s="30"/>
      <c r="AD1135" s="30"/>
      <c r="AE1135" s="24">
        <v>5224</v>
      </c>
      <c r="AF1135" s="61">
        <v>45295</v>
      </c>
      <c r="AG1135">
        <v>303224</v>
      </c>
      <c r="AH1135" s="53">
        <v>45436</v>
      </c>
      <c r="AI1135" s="24" t="s">
        <v>106</v>
      </c>
      <c r="AJ1135" t="s">
        <v>543</v>
      </c>
      <c r="AK1135" s="33"/>
      <c r="AL1135" t="s">
        <v>98</v>
      </c>
      <c r="AM1135" s="53">
        <v>45432</v>
      </c>
      <c r="AN1135" s="23" t="s">
        <v>108</v>
      </c>
      <c r="AO1135" s="23" t="s">
        <v>108</v>
      </c>
      <c r="AP1135" t="s">
        <v>109</v>
      </c>
      <c r="AQ1135" t="s">
        <v>5745</v>
      </c>
      <c r="AR1135" t="s">
        <v>5746</v>
      </c>
      <c r="AS1135" t="s">
        <v>5664</v>
      </c>
      <c r="AT1135" s="23">
        <v>80111600</v>
      </c>
      <c r="AU1135" t="s">
        <v>7763</v>
      </c>
      <c r="AV1135" s="23" t="s">
        <v>113</v>
      </c>
      <c r="AW1135" s="20" t="s">
        <v>114</v>
      </c>
      <c r="AX1135" s="53">
        <v>45433</v>
      </c>
      <c r="AY1135" s="23" t="s">
        <v>115</v>
      </c>
      <c r="AZ1135" s="53">
        <v>45433</v>
      </c>
      <c r="BA1135" s="26">
        <v>45436</v>
      </c>
      <c r="BB1135" s="62">
        <v>45649</v>
      </c>
      <c r="BC1135" s="35">
        <f>+Tabla3[[#This Row],[FECHA TERMINACION
(INICIAL)]]-Tabla3[[#This Row],[FECHA INICIO]]</f>
        <v>213</v>
      </c>
      <c r="BD1135" s="65">
        <f>+Tabla3[[#This Row],[PLAZO DE EJECUCIÓN EN DÍAS (INICIAL)]]/30</f>
        <v>7.1</v>
      </c>
      <c r="BE1135" t="s">
        <v>7764</v>
      </c>
      <c r="BF1135" s="29">
        <f>+[1]BD_2!E1152</f>
        <v>0</v>
      </c>
      <c r="BG1135" s="29">
        <f>[1]BD_2!BA1152</f>
        <v>0</v>
      </c>
      <c r="BH1135" s="23">
        <f>[1]BD_2!CF1152</f>
        <v>0</v>
      </c>
      <c r="BI1135" s="23">
        <f>+COUNTIF(Tabla3[[#This Row],[VALOR REDUCIDO]:[TOTAL TIEMPO PRORROGADO EN DÍAS
]],"&lt;&gt;0")</f>
        <v>0</v>
      </c>
      <c r="BJ1135" s="23" t="str">
        <f>+[1]BD_2!CG1152</f>
        <v>2 NO</v>
      </c>
      <c r="BK1135" s="26" t="str">
        <f>[1]BD_2!CL1152</f>
        <v>2 NO</v>
      </c>
      <c r="BL1135" s="23" t="s">
        <v>98</v>
      </c>
      <c r="BM1135">
        <f t="shared" si="89"/>
        <v>213</v>
      </c>
      <c r="BN1135" s="36">
        <f t="shared" si="90"/>
        <v>45436</v>
      </c>
      <c r="BO1135" s="36">
        <f t="shared" si="91"/>
        <v>45649</v>
      </c>
      <c r="BP1135" s="37" t="e">
        <f>IF(((#REF!-$BN1135)/($BO1135-$BN1135))&gt;=100%,100%,((#REF!-$BN1135)/($BO1135-$BN1135)))</f>
        <v>#REF!</v>
      </c>
      <c r="BQ1135" s="29">
        <f t="shared" si="93"/>
        <v>59500000</v>
      </c>
      <c r="BR1135" s="23" t="e">
        <f>+IF(BK1135="1 SI","FINALIZADO",IF($BO1135&lt;=#REF!,"FINALIZADO","EJECUCIÓN"))</f>
        <v>#REF!</v>
      </c>
      <c r="BS1135" s="23">
        <v>59500000</v>
      </c>
      <c r="BT1135" s="23">
        <f>+Tabla3[[#This Row],[VALOR TOTAL DE CONTRATO (ANTES DE LIQUIDACIÓN - LIBERACIÓN DE SALDOS)]]-Tabla3[[#This Row],[RECURSO TOTALES DESEMBOLSADOS]]</f>
        <v>0</v>
      </c>
      <c r="BU1135" s="66"/>
      <c r="BW1135" s="23" t="s">
        <v>98</v>
      </c>
      <c r="BX1135" s="23" t="str">
        <f t="shared" si="92"/>
        <v>mayo</v>
      </c>
      <c r="BY1135" s="23" t="s">
        <v>113</v>
      </c>
      <c r="BZ1135" s="23" t="s">
        <v>113</v>
      </c>
      <c r="CA1135" s="23" t="s">
        <v>113</v>
      </c>
      <c r="CB1135" t="s">
        <v>117</v>
      </c>
      <c r="CC1135" t="s">
        <v>118</v>
      </c>
    </row>
    <row r="1136" spans="1:81" x14ac:dyDescent="0.25">
      <c r="A1136" s="23">
        <v>2024</v>
      </c>
      <c r="B1136" s="25">
        <v>1095</v>
      </c>
      <c r="C1136" s="23" t="s">
        <v>87</v>
      </c>
      <c r="D1136" t="s">
        <v>88</v>
      </c>
      <c r="E1136" t="s">
        <v>89</v>
      </c>
      <c r="F1136" t="s">
        <v>90</v>
      </c>
      <c r="G1136" t="s">
        <v>91</v>
      </c>
      <c r="H1136" s="23" t="s">
        <v>92</v>
      </c>
      <c r="I1136" s="23" t="s">
        <v>93</v>
      </c>
      <c r="J1136" t="s">
        <v>7765</v>
      </c>
      <c r="K1136" s="23" t="s">
        <v>95</v>
      </c>
      <c r="L1136" s="20" t="s">
        <v>7766</v>
      </c>
      <c r="M1136" s="28" t="s">
        <v>7767</v>
      </c>
      <c r="N1136" s="23"/>
      <c r="O1136" s="23" t="s">
        <v>98</v>
      </c>
      <c r="P1136" s="20" t="s">
        <v>764</v>
      </c>
      <c r="Q1136" s="20" t="s">
        <v>764</v>
      </c>
      <c r="R1136" t="s">
        <v>7768</v>
      </c>
      <c r="S1136" t="s">
        <v>7769</v>
      </c>
      <c r="T1136" t="s">
        <v>7770</v>
      </c>
      <c r="U1136" s="29">
        <v>24800000</v>
      </c>
      <c r="V1136" s="29">
        <v>24800000</v>
      </c>
      <c r="W1136" s="60">
        <v>4960000</v>
      </c>
      <c r="X1136" s="60">
        <v>0</v>
      </c>
      <c r="Y1136" s="23" t="s">
        <v>104</v>
      </c>
      <c r="Z1136" t="s">
        <v>98</v>
      </c>
      <c r="AA1136" t="s">
        <v>105</v>
      </c>
      <c r="AB1136" s="30">
        <f>+Tabla3[[#This Row],[VALOR DEL CONTRATO
(EN NUMEROS)]]-Tabla3[[#This Row],[VALOR RECURSOS (MADS/FONAM)]]</f>
        <v>0</v>
      </c>
      <c r="AC1136" s="30"/>
      <c r="AD1136" s="30"/>
      <c r="AE1136" s="24">
        <v>15224</v>
      </c>
      <c r="AF1136" s="61">
        <v>45406</v>
      </c>
      <c r="AG1136">
        <v>290824</v>
      </c>
      <c r="AH1136" s="53">
        <v>45432</v>
      </c>
      <c r="AI1136" s="24" t="s">
        <v>106</v>
      </c>
      <c r="AJ1136" t="s">
        <v>779</v>
      </c>
      <c r="AK1136" s="33"/>
      <c r="AL1136" t="s">
        <v>98</v>
      </c>
      <c r="AM1136" s="53">
        <v>45427</v>
      </c>
      <c r="AN1136" s="23" t="s">
        <v>4812</v>
      </c>
      <c r="AO1136" s="23" t="s">
        <v>4812</v>
      </c>
      <c r="AP1136" t="s">
        <v>109</v>
      </c>
      <c r="AQ1136" t="s">
        <v>2448</v>
      </c>
      <c r="AR1136" t="s">
        <v>2449</v>
      </c>
      <c r="AS1136" s="20" t="s">
        <v>764</v>
      </c>
      <c r="AT1136" s="23">
        <v>80111600</v>
      </c>
      <c r="AU1136" s="20" t="s">
        <v>7771</v>
      </c>
      <c r="AV1136" s="23" t="s">
        <v>113</v>
      </c>
      <c r="AW1136" s="20" t="s">
        <v>114</v>
      </c>
      <c r="AX1136" s="53">
        <v>45428</v>
      </c>
      <c r="AY1136" s="23" t="s">
        <v>115</v>
      </c>
      <c r="AZ1136" s="53">
        <v>45428</v>
      </c>
      <c r="BA1136" s="53">
        <v>45432</v>
      </c>
      <c r="BB1136" s="62">
        <v>45615</v>
      </c>
      <c r="BC1136" s="35">
        <f>+Tabla3[[#This Row],[FECHA TERMINACION
(INICIAL)]]-Tabla3[[#This Row],[FECHA INICIO]]</f>
        <v>183</v>
      </c>
      <c r="BD1136" s="65">
        <f>+Tabla3[[#This Row],[PLAZO DE EJECUCIÓN EN DÍAS (INICIAL)]]/30</f>
        <v>6.1</v>
      </c>
      <c r="BE1136" t="s">
        <v>6977</v>
      </c>
      <c r="BF1136" s="29">
        <f>+[1]BD_2!E1153</f>
        <v>0</v>
      </c>
      <c r="BG1136" s="29">
        <f>[1]BD_2!BA1153</f>
        <v>0</v>
      </c>
      <c r="BH1136" s="23">
        <f>[1]BD_2!CF1153</f>
        <v>0</v>
      </c>
      <c r="BI1136" s="23">
        <f>+COUNTIF(Tabla3[[#This Row],[VALOR REDUCIDO]:[TOTAL TIEMPO PRORROGADO EN DÍAS
]],"&lt;&gt;0")</f>
        <v>0</v>
      </c>
      <c r="BJ1136" s="23" t="str">
        <f>+[1]BD_2!CG1153</f>
        <v>2 NO</v>
      </c>
      <c r="BK1136" s="26" t="str">
        <f>[1]BD_2!CL1153</f>
        <v>2 NO</v>
      </c>
      <c r="BL1136" s="23" t="s">
        <v>98</v>
      </c>
      <c r="BM1136">
        <f t="shared" si="89"/>
        <v>183</v>
      </c>
      <c r="BN1136" s="36">
        <f t="shared" si="90"/>
        <v>45432</v>
      </c>
      <c r="BO1136" s="36">
        <f t="shared" si="91"/>
        <v>45615</v>
      </c>
      <c r="BP1136" s="37" t="e">
        <f>IF(((#REF!-$BN1136)/($BO1136-$BN1136))&gt;=100%,100%,((#REF!-$BN1136)/($BO1136-$BN1136)))</f>
        <v>#REF!</v>
      </c>
      <c r="BQ1136" s="29">
        <f t="shared" si="93"/>
        <v>24800000</v>
      </c>
      <c r="BR1136" s="23" t="e">
        <f>+IF(BK1136="1 SI","FINALIZADO",IF($BO1136&lt;=#REF!,"FINALIZADO","EJECUCIÓN"))</f>
        <v>#REF!</v>
      </c>
      <c r="BS1136" s="23">
        <v>24800000</v>
      </c>
      <c r="BT1136" s="23">
        <f>+Tabla3[[#This Row],[VALOR TOTAL DE CONTRATO (ANTES DE LIQUIDACIÓN - LIBERACIÓN DE SALDOS)]]-Tabla3[[#This Row],[RECURSO TOTALES DESEMBOLSADOS]]</f>
        <v>0</v>
      </c>
      <c r="BU1136" s="66"/>
      <c r="BW1136" s="23" t="s">
        <v>98</v>
      </c>
      <c r="BX1136" s="23" t="str">
        <f t="shared" si="92"/>
        <v>mayo</v>
      </c>
      <c r="BY1136" s="23" t="s">
        <v>113</v>
      </c>
      <c r="BZ1136" s="23" t="s">
        <v>113</v>
      </c>
      <c r="CA1136" s="23" t="s">
        <v>113</v>
      </c>
      <c r="CB1136" t="s">
        <v>117</v>
      </c>
      <c r="CC1136" t="s">
        <v>118</v>
      </c>
    </row>
    <row r="1137" spans="1:81" x14ac:dyDescent="0.25">
      <c r="A1137" s="23">
        <v>2024</v>
      </c>
      <c r="B1137" s="25">
        <v>1096</v>
      </c>
      <c r="C1137" s="23" t="s">
        <v>87</v>
      </c>
      <c r="D1137" t="s">
        <v>88</v>
      </c>
      <c r="E1137" t="s">
        <v>89</v>
      </c>
      <c r="F1137" t="s">
        <v>90</v>
      </c>
      <c r="G1137" t="s">
        <v>91</v>
      </c>
      <c r="H1137" s="23" t="s">
        <v>92</v>
      </c>
      <c r="I1137" s="23" t="s">
        <v>119</v>
      </c>
      <c r="J1137" t="s">
        <v>7772</v>
      </c>
      <c r="K1137" s="23" t="s">
        <v>95</v>
      </c>
      <c r="L1137" s="20" t="s">
        <v>3978</v>
      </c>
      <c r="M1137" s="28" t="s">
        <v>7773</v>
      </c>
      <c r="N1137" s="23"/>
      <c r="O1137" s="23" t="s">
        <v>98</v>
      </c>
      <c r="P1137" s="20" t="s">
        <v>2185</v>
      </c>
      <c r="Q1137" s="20" t="s">
        <v>2185</v>
      </c>
      <c r="R1137" t="s">
        <v>7774</v>
      </c>
      <c r="S1137" t="s">
        <v>7775</v>
      </c>
      <c r="T1137" t="s">
        <v>5758</v>
      </c>
      <c r="U1137" s="29">
        <v>75000000</v>
      </c>
      <c r="V1137" s="29">
        <v>75000000</v>
      </c>
      <c r="W1137" s="60">
        <v>10000000</v>
      </c>
      <c r="X1137" s="60">
        <v>0</v>
      </c>
      <c r="Y1137" s="23" t="s">
        <v>104</v>
      </c>
      <c r="Z1137" t="s">
        <v>98</v>
      </c>
      <c r="AA1137" t="s">
        <v>105</v>
      </c>
      <c r="AB1137" s="30">
        <f>+Tabla3[[#This Row],[VALOR DEL CONTRATO
(EN NUMEROS)]]-Tabla3[[#This Row],[VALOR RECURSOS (MADS/FONAM)]]</f>
        <v>0</v>
      </c>
      <c r="AC1137" s="30"/>
      <c r="AD1137" s="30"/>
      <c r="AE1137" s="24">
        <v>7424</v>
      </c>
      <c r="AF1137" s="61">
        <v>45295</v>
      </c>
      <c r="AG1137">
        <v>287324</v>
      </c>
      <c r="AH1137" s="53">
        <v>45429</v>
      </c>
      <c r="AI1137" s="24" t="s">
        <v>106</v>
      </c>
      <c r="AJ1137" t="s">
        <v>2653</v>
      </c>
      <c r="AK1137" s="33"/>
      <c r="AL1137" t="s">
        <v>98</v>
      </c>
      <c r="AM1137" s="53">
        <v>45427</v>
      </c>
      <c r="AN1137" s="23" t="s">
        <v>108</v>
      </c>
      <c r="AO1137" s="23" t="s">
        <v>108</v>
      </c>
      <c r="AP1137" t="s">
        <v>109</v>
      </c>
      <c r="AQ1137" t="s">
        <v>3813</v>
      </c>
      <c r="AR1137" t="s">
        <v>3814</v>
      </c>
      <c r="AS1137" t="s">
        <v>3815</v>
      </c>
      <c r="AT1137" s="23">
        <v>80111600</v>
      </c>
      <c r="AU1137" t="s">
        <v>7776</v>
      </c>
      <c r="AV1137" s="23" t="s">
        <v>113</v>
      </c>
      <c r="AW1137" s="20" t="s">
        <v>114</v>
      </c>
      <c r="AX1137" s="53">
        <v>45428</v>
      </c>
      <c r="AY1137" s="23" t="s">
        <v>115</v>
      </c>
      <c r="AZ1137" s="53">
        <v>45428</v>
      </c>
      <c r="BA1137" s="26">
        <v>45429</v>
      </c>
      <c r="BB1137" s="62">
        <v>45656</v>
      </c>
      <c r="BC1137" s="35">
        <f>+Tabla3[[#This Row],[FECHA TERMINACION
(INICIAL)]]-Tabla3[[#This Row],[FECHA INICIO]]</f>
        <v>227</v>
      </c>
      <c r="BD1137" s="65">
        <f>+Tabla3[[#This Row],[PLAZO DE EJECUCIÓN EN DÍAS (INICIAL)]]/30</f>
        <v>7.5666666666666664</v>
      </c>
      <c r="BE1137" t="s">
        <v>7777</v>
      </c>
      <c r="BF1137" s="29">
        <f>+[1]BD_2!E1154</f>
        <v>333333</v>
      </c>
      <c r="BG1137" s="29">
        <f>[1]BD_2!BA1154</f>
        <v>0</v>
      </c>
      <c r="BH1137" s="23">
        <f>[1]BD_2!CF1154</f>
        <v>0</v>
      </c>
      <c r="BI1137" s="23">
        <f>+COUNTIF(Tabla3[[#This Row],[VALOR REDUCIDO]:[TOTAL TIEMPO PRORROGADO EN DÍAS
]],"&lt;&gt;0")</f>
        <v>1</v>
      </c>
      <c r="BJ1137" s="23" t="str">
        <f>+[1]BD_2!CG1154</f>
        <v>2 NO</v>
      </c>
      <c r="BK1137" s="26" t="str">
        <f>[1]BD_2!CL1154</f>
        <v>2 NO</v>
      </c>
      <c r="BL1137" s="23" t="s">
        <v>98</v>
      </c>
      <c r="BM1137">
        <f t="shared" si="89"/>
        <v>227</v>
      </c>
      <c r="BN1137" s="36">
        <f t="shared" si="90"/>
        <v>45429</v>
      </c>
      <c r="BO1137" s="36">
        <f t="shared" si="91"/>
        <v>45656</v>
      </c>
      <c r="BP1137" s="37" t="e">
        <f>IF(((#REF!-$BN1137)/($BO1137-$BN1137))&gt;=100%,100%,((#REF!-$BN1137)/($BO1137-$BN1137)))</f>
        <v>#REF!</v>
      </c>
      <c r="BQ1137" s="29">
        <f t="shared" si="93"/>
        <v>74666667</v>
      </c>
      <c r="BR1137" s="23" t="e">
        <f>+IF(BK1137="1 SI","FINALIZADO",IF($BO1137&lt;=#REF!,"FINALIZADO","EJECUCIÓN"))</f>
        <v>#REF!</v>
      </c>
      <c r="BS1137" s="23">
        <v>74666667</v>
      </c>
      <c r="BT1137" s="23">
        <f>+Tabla3[[#This Row],[VALOR TOTAL DE CONTRATO (ANTES DE LIQUIDACIÓN - LIBERACIÓN DE SALDOS)]]-Tabla3[[#This Row],[RECURSO TOTALES DESEMBOLSADOS]]</f>
        <v>0</v>
      </c>
      <c r="BU1137" s="66"/>
      <c r="BW1137" s="23" t="s">
        <v>98</v>
      </c>
      <c r="BX1137" s="23" t="str">
        <f t="shared" si="92"/>
        <v>mayo</v>
      </c>
      <c r="BY1137" s="23" t="s">
        <v>113</v>
      </c>
      <c r="BZ1137" s="23" t="s">
        <v>113</v>
      </c>
      <c r="CA1137" s="23" t="s">
        <v>113</v>
      </c>
      <c r="CB1137" t="s">
        <v>117</v>
      </c>
      <c r="CC1137" t="s">
        <v>118</v>
      </c>
    </row>
    <row r="1138" spans="1:81" x14ac:dyDescent="0.25">
      <c r="A1138" s="23">
        <v>2024</v>
      </c>
      <c r="B1138" s="25">
        <v>1097</v>
      </c>
      <c r="C1138" s="23" t="s">
        <v>87</v>
      </c>
      <c r="D1138" t="s">
        <v>88</v>
      </c>
      <c r="E1138" t="s">
        <v>89</v>
      </c>
      <c r="F1138" t="s">
        <v>90</v>
      </c>
      <c r="G1138" t="s">
        <v>91</v>
      </c>
      <c r="H1138" s="23" t="s">
        <v>92</v>
      </c>
      <c r="I1138" s="23" t="s">
        <v>119</v>
      </c>
      <c r="J1138" t="s">
        <v>7778</v>
      </c>
      <c r="K1138" s="23" t="s">
        <v>95</v>
      </c>
      <c r="L1138" s="20" t="s">
        <v>3030</v>
      </c>
      <c r="M1138" s="28" t="s">
        <v>7779</v>
      </c>
      <c r="N1138" s="23"/>
      <c r="O1138" s="23" t="s">
        <v>98</v>
      </c>
      <c r="P1138" s="20" t="s">
        <v>1931</v>
      </c>
      <c r="Q1138" s="20" t="s">
        <v>1931</v>
      </c>
      <c r="R1138" t="s">
        <v>7712</v>
      </c>
      <c r="S1138" t="s">
        <v>7713</v>
      </c>
      <c r="T1138" t="s">
        <v>7780</v>
      </c>
      <c r="U1138" s="29">
        <v>45833333</v>
      </c>
      <c r="V1138" s="29">
        <v>45833333</v>
      </c>
      <c r="W1138" s="60">
        <v>6250000</v>
      </c>
      <c r="X1138" s="60">
        <v>0</v>
      </c>
      <c r="Y1138" s="23" t="s">
        <v>104</v>
      </c>
      <c r="Z1138" t="s">
        <v>98</v>
      </c>
      <c r="AA1138" t="s">
        <v>105</v>
      </c>
      <c r="AB1138" s="30">
        <f>+Tabla3[[#This Row],[VALOR DEL CONTRATO
(EN NUMEROS)]]-Tabla3[[#This Row],[VALOR RECURSOS (MADS/FONAM)]]</f>
        <v>0</v>
      </c>
      <c r="AC1138" s="30"/>
      <c r="AD1138" s="30"/>
      <c r="AE1138" s="24">
        <v>9824</v>
      </c>
      <c r="AF1138" s="61">
        <v>45397</v>
      </c>
      <c r="AG1138">
        <v>293324</v>
      </c>
      <c r="AH1138" s="53">
        <v>45433</v>
      </c>
      <c r="AI1138" s="24" t="s">
        <v>106</v>
      </c>
      <c r="AJ1138" t="s">
        <v>2527</v>
      </c>
      <c r="AK1138" s="33"/>
      <c r="AL1138" t="s">
        <v>98</v>
      </c>
      <c r="AM1138" s="53">
        <v>45428</v>
      </c>
      <c r="AN1138" s="23" t="s">
        <v>108</v>
      </c>
      <c r="AO1138" s="23" t="s">
        <v>108</v>
      </c>
      <c r="AP1138" t="s">
        <v>109</v>
      </c>
      <c r="AQ1138" t="s">
        <v>1580</v>
      </c>
      <c r="AR1138" t="s">
        <v>1581</v>
      </c>
      <c r="AS1138" t="s">
        <v>1581</v>
      </c>
      <c r="AT1138" s="23">
        <v>80111600</v>
      </c>
      <c r="AU1138" t="s">
        <v>7781</v>
      </c>
      <c r="AV1138" s="23" t="s">
        <v>113</v>
      </c>
      <c r="AW1138" s="20" t="s">
        <v>114</v>
      </c>
      <c r="AX1138" s="53">
        <v>45429</v>
      </c>
      <c r="AY1138" s="23" t="s">
        <v>115</v>
      </c>
      <c r="AZ1138" s="53">
        <v>45429</v>
      </c>
      <c r="BA1138" s="26">
        <v>45433</v>
      </c>
      <c r="BB1138" s="62">
        <v>45656</v>
      </c>
      <c r="BC1138" s="35">
        <f>+Tabla3[[#This Row],[FECHA TERMINACION
(INICIAL)]]-Tabla3[[#This Row],[FECHA INICIO]]</f>
        <v>223</v>
      </c>
      <c r="BD1138" s="65">
        <f>+Tabla3[[#This Row],[PLAZO DE EJECUCIÓN EN DÍAS (INICIAL)]]/30</f>
        <v>7.4333333333333336</v>
      </c>
      <c r="BE1138" t="s">
        <v>7782</v>
      </c>
      <c r="BF1138" s="29">
        <f>+[1]BD_2!E1155</f>
        <v>0</v>
      </c>
      <c r="BG1138" s="29">
        <f>[1]BD_2!BA1155</f>
        <v>0</v>
      </c>
      <c r="BH1138" s="23">
        <f>[1]BD_2!CF1155</f>
        <v>0</v>
      </c>
      <c r="BI1138" s="23">
        <f>+COUNTIF(Tabla3[[#This Row],[VALOR REDUCIDO]:[TOTAL TIEMPO PRORROGADO EN DÍAS
]],"&lt;&gt;0")</f>
        <v>0</v>
      </c>
      <c r="BJ1138" s="23" t="str">
        <f>+[1]BD_2!CG1155</f>
        <v>2 NO</v>
      </c>
      <c r="BK1138" s="26" t="str">
        <f>[1]BD_2!CL1155</f>
        <v>2 NO</v>
      </c>
      <c r="BL1138" s="23" t="s">
        <v>98</v>
      </c>
      <c r="BM1138">
        <f t="shared" si="89"/>
        <v>223</v>
      </c>
      <c r="BN1138" s="36">
        <f t="shared" si="90"/>
        <v>45433</v>
      </c>
      <c r="BO1138" s="36">
        <f t="shared" si="91"/>
        <v>45656</v>
      </c>
      <c r="BP1138" s="37" t="e">
        <f>IF(((#REF!-$BN1138)/($BO1138-$BN1138))&gt;=100%,100%,((#REF!-$BN1138)/($BO1138-$BN1138)))</f>
        <v>#REF!</v>
      </c>
      <c r="BQ1138" s="29">
        <f t="shared" si="93"/>
        <v>45833333</v>
      </c>
      <c r="BR1138" s="23" t="e">
        <f>+IF(BK1138="1 SI","FINALIZADO",IF($BO1138&lt;=#REF!,"FINALIZADO","EJECUCIÓN"))</f>
        <v>#REF!</v>
      </c>
      <c r="BS1138" s="23">
        <v>45833333</v>
      </c>
      <c r="BT1138" s="23">
        <f>+Tabla3[[#This Row],[VALOR TOTAL DE CONTRATO (ANTES DE LIQUIDACIÓN - LIBERACIÓN DE SALDOS)]]-Tabla3[[#This Row],[RECURSO TOTALES DESEMBOLSADOS]]</f>
        <v>0</v>
      </c>
      <c r="BU1138" s="66"/>
      <c r="BW1138" s="23" t="s">
        <v>98</v>
      </c>
      <c r="BX1138" s="23" t="str">
        <f t="shared" si="92"/>
        <v>mayo</v>
      </c>
      <c r="BY1138" s="23" t="s">
        <v>113</v>
      </c>
      <c r="BZ1138" s="23" t="s">
        <v>113</v>
      </c>
      <c r="CA1138" s="23" t="s">
        <v>113</v>
      </c>
      <c r="CB1138" t="s">
        <v>117</v>
      </c>
      <c r="CC1138" t="s">
        <v>118</v>
      </c>
    </row>
    <row r="1139" spans="1:81" x14ac:dyDescent="0.25">
      <c r="A1139" s="23">
        <v>2024</v>
      </c>
      <c r="B1139" s="25">
        <v>1098</v>
      </c>
      <c r="C1139" s="23" t="s">
        <v>87</v>
      </c>
      <c r="D1139" t="s">
        <v>88</v>
      </c>
      <c r="E1139" t="s">
        <v>89</v>
      </c>
      <c r="F1139" t="s">
        <v>90</v>
      </c>
      <c r="G1139" t="s">
        <v>91</v>
      </c>
      <c r="H1139" s="23" t="s">
        <v>92</v>
      </c>
      <c r="I1139" s="23" t="s">
        <v>119</v>
      </c>
      <c r="J1139" t="s">
        <v>2720</v>
      </c>
      <c r="K1139" s="23" t="s">
        <v>95</v>
      </c>
      <c r="L1139" s="20" t="s">
        <v>2203</v>
      </c>
      <c r="M1139" s="28" t="s">
        <v>7783</v>
      </c>
      <c r="N1139" s="23"/>
      <c r="O1139" s="23" t="s">
        <v>98</v>
      </c>
      <c r="P1139" s="20" t="s">
        <v>460</v>
      </c>
      <c r="Q1139" s="20" t="s">
        <v>460</v>
      </c>
      <c r="R1139" t="s">
        <v>7784</v>
      </c>
      <c r="S1139" t="s">
        <v>7785</v>
      </c>
      <c r="T1139" s="29" t="s">
        <v>7786</v>
      </c>
      <c r="U1139" s="29">
        <v>73333333</v>
      </c>
      <c r="V1139" s="29">
        <v>73333333</v>
      </c>
      <c r="W1139" s="29">
        <v>10000000</v>
      </c>
      <c r="X1139" s="29">
        <v>0</v>
      </c>
      <c r="Y1139" s="23" t="s">
        <v>104</v>
      </c>
      <c r="Z1139" t="s">
        <v>98</v>
      </c>
      <c r="AA1139" t="s">
        <v>105</v>
      </c>
      <c r="AB1139" s="30"/>
      <c r="AC1139" s="30"/>
      <c r="AD1139" s="30"/>
      <c r="AE1139" s="24">
        <v>5124</v>
      </c>
      <c r="AF1139" s="31">
        <v>45294</v>
      </c>
      <c r="AG1139">
        <v>287524</v>
      </c>
      <c r="AH1139" s="53">
        <v>45429</v>
      </c>
      <c r="AI1139" s="24" t="s">
        <v>106</v>
      </c>
      <c r="AJ1139" t="s">
        <v>1304</v>
      </c>
      <c r="AK1139" s="33"/>
      <c r="AL1139" t="s">
        <v>98</v>
      </c>
      <c r="AM1139" s="53">
        <v>45428</v>
      </c>
      <c r="AN1139" s="23" t="s">
        <v>108</v>
      </c>
      <c r="AO1139" s="23" t="s">
        <v>108</v>
      </c>
      <c r="AP1139" t="s">
        <v>109</v>
      </c>
      <c r="AQ1139" t="s">
        <v>465</v>
      </c>
      <c r="AR1139" t="s">
        <v>466</v>
      </c>
      <c r="AS1139" t="s">
        <v>467</v>
      </c>
      <c r="AT1139" s="23">
        <v>80111600</v>
      </c>
      <c r="AU1139" t="s">
        <v>7787</v>
      </c>
      <c r="AV1139" s="23" t="s">
        <v>113</v>
      </c>
      <c r="AW1139" s="20" t="s">
        <v>114</v>
      </c>
      <c r="AX1139" s="26">
        <v>45429</v>
      </c>
      <c r="AY1139" s="23" t="s">
        <v>115</v>
      </c>
      <c r="AZ1139" s="26">
        <v>45429</v>
      </c>
      <c r="BA1139" s="26">
        <v>45429</v>
      </c>
      <c r="BB1139" s="62">
        <v>45652</v>
      </c>
      <c r="BC1139" s="35">
        <f>+Tabla3[[#This Row],[FECHA TERMINACION
(INICIAL)]]-Tabla3[[#This Row],[FECHA INICIO]]</f>
        <v>223</v>
      </c>
      <c r="BD1139" s="65">
        <f>+Tabla3[[#This Row],[PLAZO DE EJECUCIÓN EN DÍAS (INICIAL)]]/30</f>
        <v>7.4333333333333336</v>
      </c>
      <c r="BE1139" t="s">
        <v>7788</v>
      </c>
      <c r="BF1139" s="29">
        <f>+[1]BD_2!E1156</f>
        <v>0</v>
      </c>
      <c r="BG1139" s="29">
        <f>[1]BD_2!BA1156</f>
        <v>0</v>
      </c>
      <c r="BH1139" s="23">
        <f>[1]BD_2!CF1156</f>
        <v>0</v>
      </c>
      <c r="BI1139" s="23">
        <f>+COUNTIF(Tabla3[[#This Row],[VALOR REDUCIDO]:[TOTAL TIEMPO PRORROGADO EN DÍAS
]],"&lt;&gt;0")</f>
        <v>0</v>
      </c>
      <c r="BJ1139" s="23" t="str">
        <f>+[1]BD_2!CG1156</f>
        <v>2 NO</v>
      </c>
      <c r="BK1139" s="26" t="str">
        <f>[1]BD_2!CL1156</f>
        <v>2 NO</v>
      </c>
      <c r="BL1139" s="23" t="s">
        <v>98</v>
      </c>
      <c r="BM1139">
        <f t="shared" si="89"/>
        <v>223</v>
      </c>
      <c r="BN1139" s="36">
        <f t="shared" si="90"/>
        <v>45429</v>
      </c>
      <c r="BO1139" s="36">
        <f t="shared" si="91"/>
        <v>45652</v>
      </c>
      <c r="BP1139" s="37" t="e">
        <f>IF(((#REF!-$BN1139)/($BO1139-$BN1139))&gt;=100%,100%,((#REF!-$BN1139)/($BO1139-$BN1139)))</f>
        <v>#REF!</v>
      </c>
      <c r="BQ1139" s="29">
        <f t="shared" si="93"/>
        <v>73333333</v>
      </c>
      <c r="BR1139" s="23" t="e">
        <f>+IF(BK1139="1 SI","FINALIZADO",IF($BO1139&lt;=#REF!,"FINALIZADO","EJECUCIÓN"))</f>
        <v>#REF!</v>
      </c>
      <c r="BS1139" s="23">
        <v>73333333</v>
      </c>
      <c r="BT1139" s="23">
        <f>+Tabla3[[#This Row],[VALOR TOTAL DE CONTRATO (ANTES DE LIQUIDACIÓN - LIBERACIÓN DE SALDOS)]]-Tabla3[[#This Row],[RECURSO TOTALES DESEMBOLSADOS]]</f>
        <v>0</v>
      </c>
      <c r="BU1139" s="66"/>
      <c r="BW1139" s="23" t="s">
        <v>98</v>
      </c>
      <c r="BX1139" s="23" t="str">
        <f t="shared" si="92"/>
        <v>mayo</v>
      </c>
      <c r="BY1139" s="23" t="s">
        <v>113</v>
      </c>
      <c r="BZ1139" s="23" t="s">
        <v>113</v>
      </c>
      <c r="CA1139" s="23" t="s">
        <v>113</v>
      </c>
      <c r="CB1139" t="s">
        <v>117</v>
      </c>
      <c r="CC1139" t="s">
        <v>118</v>
      </c>
    </row>
    <row r="1140" spans="1:81" x14ac:dyDescent="0.25">
      <c r="A1140" s="23">
        <v>2024</v>
      </c>
      <c r="B1140" s="25">
        <v>1099</v>
      </c>
      <c r="C1140" s="23" t="s">
        <v>87</v>
      </c>
      <c r="D1140" t="s">
        <v>88</v>
      </c>
      <c r="E1140" t="s">
        <v>89</v>
      </c>
      <c r="F1140" t="s">
        <v>90</v>
      </c>
      <c r="G1140" t="s">
        <v>91</v>
      </c>
      <c r="H1140" s="23" t="s">
        <v>92</v>
      </c>
      <c r="I1140" s="23" t="s">
        <v>119</v>
      </c>
      <c r="J1140" t="s">
        <v>7789</v>
      </c>
      <c r="K1140" s="23" t="s">
        <v>95</v>
      </c>
      <c r="L1140" s="20" t="s">
        <v>1102</v>
      </c>
      <c r="M1140" s="28" t="s">
        <v>7790</v>
      </c>
      <c r="N1140" s="23"/>
      <c r="O1140" s="23" t="s">
        <v>98</v>
      </c>
      <c r="P1140" s="20" t="s">
        <v>460</v>
      </c>
      <c r="Q1140" s="20" t="s">
        <v>460</v>
      </c>
      <c r="R1140" t="s">
        <v>7791</v>
      </c>
      <c r="S1140" t="s">
        <v>7792</v>
      </c>
      <c r="T1140" t="s">
        <v>6086</v>
      </c>
      <c r="U1140" s="29">
        <v>55000000</v>
      </c>
      <c r="V1140" s="29">
        <v>55000000</v>
      </c>
      <c r="W1140" s="60">
        <v>7500000</v>
      </c>
      <c r="X1140" s="60">
        <v>0</v>
      </c>
      <c r="Y1140" s="23" t="s">
        <v>104</v>
      </c>
      <c r="Z1140" t="s">
        <v>98</v>
      </c>
      <c r="AA1140" t="s">
        <v>105</v>
      </c>
      <c r="AB1140" s="30">
        <f>+Tabla3[[#This Row],[VALOR DEL CONTRATO
(EN NUMEROS)]]-Tabla3[[#This Row],[VALOR RECURSOS (MADS/FONAM)]]</f>
        <v>0</v>
      </c>
      <c r="AC1140" s="30"/>
      <c r="AD1140" s="30"/>
      <c r="AE1140" s="24">
        <v>4524</v>
      </c>
      <c r="AF1140" s="61">
        <v>45294</v>
      </c>
      <c r="AG1140">
        <v>292924</v>
      </c>
      <c r="AH1140" s="53">
        <v>45433</v>
      </c>
      <c r="AI1140" s="24" t="s">
        <v>106</v>
      </c>
      <c r="AJ1140" t="s">
        <v>464</v>
      </c>
      <c r="AK1140" s="33"/>
      <c r="AL1140" t="s">
        <v>98</v>
      </c>
      <c r="AM1140" s="53">
        <v>45432</v>
      </c>
      <c r="AN1140" s="23" t="s">
        <v>108</v>
      </c>
      <c r="AO1140" s="23" t="s">
        <v>108</v>
      </c>
      <c r="AP1140" t="s">
        <v>109</v>
      </c>
      <c r="AQ1140" t="s">
        <v>465</v>
      </c>
      <c r="AR1140" t="s">
        <v>466</v>
      </c>
      <c r="AS1140" t="s">
        <v>467</v>
      </c>
      <c r="AT1140" s="23">
        <v>80111600</v>
      </c>
      <c r="AU1140" s="20" t="s">
        <v>7793</v>
      </c>
      <c r="AV1140" s="23" t="s">
        <v>113</v>
      </c>
      <c r="AW1140" s="20" t="s">
        <v>114</v>
      </c>
      <c r="AX1140" s="26">
        <v>45432</v>
      </c>
      <c r="AY1140" s="23" t="s">
        <v>115</v>
      </c>
      <c r="AZ1140" s="26">
        <v>45432</v>
      </c>
      <c r="BA1140" s="26">
        <v>45433</v>
      </c>
      <c r="BB1140" s="62">
        <v>45656</v>
      </c>
      <c r="BC1140" s="35">
        <f>+Tabla3[[#This Row],[FECHA TERMINACION
(INICIAL)]]-Tabla3[[#This Row],[FECHA INICIO]]</f>
        <v>223</v>
      </c>
      <c r="BD1140" s="65">
        <f>+Tabla3[[#This Row],[PLAZO DE EJECUCIÓN EN DÍAS (INICIAL)]]/30</f>
        <v>7.4333333333333336</v>
      </c>
      <c r="BE1140" t="s">
        <v>7794</v>
      </c>
      <c r="BF1140" s="29">
        <f>+[1]BD_2!E1157</f>
        <v>0</v>
      </c>
      <c r="BG1140" s="29">
        <f>[1]BD_2!BA1157</f>
        <v>0</v>
      </c>
      <c r="BH1140" s="23">
        <f>[1]BD_2!CF1157</f>
        <v>0</v>
      </c>
      <c r="BI1140" s="23">
        <f>+COUNTIF(Tabla3[[#This Row],[VALOR REDUCIDO]:[TOTAL TIEMPO PRORROGADO EN DÍAS
]],"&lt;&gt;0")</f>
        <v>0</v>
      </c>
      <c r="BJ1140" s="23" t="str">
        <f>+[1]BD_2!CG1157</f>
        <v>2 NO</v>
      </c>
      <c r="BK1140" s="26" t="str">
        <f>[1]BD_2!CL1157</f>
        <v>2 NO</v>
      </c>
      <c r="BL1140" s="23" t="s">
        <v>98</v>
      </c>
      <c r="BM1140">
        <f t="shared" si="89"/>
        <v>223</v>
      </c>
      <c r="BN1140" s="36">
        <f t="shared" si="90"/>
        <v>45433</v>
      </c>
      <c r="BO1140" s="36">
        <f t="shared" si="91"/>
        <v>45656</v>
      </c>
      <c r="BP1140" s="37" t="e">
        <f>IF(((#REF!-$BN1140)/($BO1140-$BN1140))&gt;=100%,100%,((#REF!-$BN1140)/($BO1140-$BN1140)))</f>
        <v>#REF!</v>
      </c>
      <c r="BQ1140" s="29">
        <f t="shared" si="93"/>
        <v>55000000</v>
      </c>
      <c r="BR1140" s="23" t="e">
        <f>+IF(BK1140="1 SI","FINALIZADO",IF($BO1140&lt;=#REF!,"FINALIZADO","EJECUCIÓN"))</f>
        <v>#REF!</v>
      </c>
      <c r="BS1140" s="23">
        <v>55000000</v>
      </c>
      <c r="BT1140" s="23">
        <f>+Tabla3[[#This Row],[VALOR TOTAL DE CONTRATO (ANTES DE LIQUIDACIÓN - LIBERACIÓN DE SALDOS)]]-Tabla3[[#This Row],[RECURSO TOTALES DESEMBOLSADOS]]</f>
        <v>0</v>
      </c>
      <c r="BU1140" s="66"/>
      <c r="BW1140" s="23" t="s">
        <v>98</v>
      </c>
      <c r="BX1140" s="23" t="str">
        <f t="shared" si="92"/>
        <v>mayo</v>
      </c>
      <c r="BY1140" s="23" t="s">
        <v>113</v>
      </c>
      <c r="BZ1140" s="23" t="s">
        <v>113</v>
      </c>
      <c r="CA1140" s="23" t="s">
        <v>113</v>
      </c>
      <c r="CB1140" t="s">
        <v>117</v>
      </c>
      <c r="CC1140" t="s">
        <v>118</v>
      </c>
    </row>
    <row r="1141" spans="1:81" x14ac:dyDescent="0.25">
      <c r="A1141" s="23">
        <v>2024</v>
      </c>
      <c r="B1141" s="25">
        <v>1100</v>
      </c>
      <c r="C1141" s="23" t="s">
        <v>87</v>
      </c>
      <c r="D1141" t="s">
        <v>88</v>
      </c>
      <c r="E1141" t="s">
        <v>89</v>
      </c>
      <c r="F1141" t="s">
        <v>90</v>
      </c>
      <c r="G1141" t="s">
        <v>91</v>
      </c>
      <c r="H1141" s="23" t="s">
        <v>92</v>
      </c>
      <c r="I1141" s="23" t="s">
        <v>119</v>
      </c>
      <c r="J1141" t="s">
        <v>7795</v>
      </c>
      <c r="K1141" s="23" t="s">
        <v>95</v>
      </c>
      <c r="L1141" s="20" t="s">
        <v>643</v>
      </c>
      <c r="M1141" s="28" t="s">
        <v>7796</v>
      </c>
      <c r="N1141" s="23"/>
      <c r="O1141" s="23" t="s">
        <v>98</v>
      </c>
      <c r="P1141" s="20" t="s">
        <v>460</v>
      </c>
      <c r="Q1141" s="20" t="s">
        <v>460</v>
      </c>
      <c r="R1141" t="s">
        <v>7797</v>
      </c>
      <c r="S1141" t="s">
        <v>7798</v>
      </c>
      <c r="T1141" s="29" t="s">
        <v>5937</v>
      </c>
      <c r="U1141" s="29">
        <v>56000000</v>
      </c>
      <c r="V1141" s="29">
        <v>56000000</v>
      </c>
      <c r="W1141" s="60">
        <v>8000000</v>
      </c>
      <c r="X1141" s="60">
        <v>0</v>
      </c>
      <c r="Y1141" s="23" t="s">
        <v>104</v>
      </c>
      <c r="Z1141" t="s">
        <v>98</v>
      </c>
      <c r="AA1141" t="s">
        <v>105</v>
      </c>
      <c r="AB1141" s="30">
        <f>+Tabla3[[#This Row],[VALOR DEL CONTRATO
(EN NUMEROS)]]-Tabla3[[#This Row],[VALOR RECURSOS (MADS/FONAM)]]</f>
        <v>0</v>
      </c>
      <c r="AC1141" s="30"/>
      <c r="AD1141" s="30"/>
      <c r="AE1141" s="24">
        <v>4924</v>
      </c>
      <c r="AF1141" s="61">
        <v>45294</v>
      </c>
      <c r="AG1141">
        <v>297524</v>
      </c>
      <c r="AH1141" s="53">
        <v>45434</v>
      </c>
      <c r="AI1141" s="24" t="s">
        <v>106</v>
      </c>
      <c r="AJ1141" t="s">
        <v>1304</v>
      </c>
      <c r="AK1141" s="33"/>
      <c r="AL1141" t="s">
        <v>98</v>
      </c>
      <c r="AM1141" s="53">
        <v>45432</v>
      </c>
      <c r="AN1141" s="23" t="s">
        <v>108</v>
      </c>
      <c r="AO1141" s="23" t="s">
        <v>108</v>
      </c>
      <c r="AP1141" t="s">
        <v>109</v>
      </c>
      <c r="AQ1141" t="s">
        <v>465</v>
      </c>
      <c r="AR1141" t="s">
        <v>466</v>
      </c>
      <c r="AS1141" t="s">
        <v>467</v>
      </c>
      <c r="AT1141" s="23">
        <v>80111600</v>
      </c>
      <c r="AU1141" t="s">
        <v>7799</v>
      </c>
      <c r="AV1141" s="23" t="s">
        <v>113</v>
      </c>
      <c r="AW1141" s="20" t="s">
        <v>114</v>
      </c>
      <c r="AX1141" s="26">
        <v>45433</v>
      </c>
      <c r="AY1141" s="23" t="s">
        <v>115</v>
      </c>
      <c r="AZ1141" s="26">
        <v>45433</v>
      </c>
      <c r="BA1141" s="26">
        <v>45435</v>
      </c>
      <c r="BB1141" s="62">
        <v>45648</v>
      </c>
      <c r="BC1141" s="35">
        <f>+Tabla3[[#This Row],[FECHA TERMINACION
(INICIAL)]]-Tabla3[[#This Row],[FECHA INICIO]]</f>
        <v>213</v>
      </c>
      <c r="BD1141" s="65">
        <f>+Tabla3[[#This Row],[PLAZO DE EJECUCIÓN EN DÍAS (INICIAL)]]/30</f>
        <v>7.1</v>
      </c>
      <c r="BE1141" t="s">
        <v>7800</v>
      </c>
      <c r="BF1141" s="29">
        <f>+[1]BD_2!E1158</f>
        <v>0</v>
      </c>
      <c r="BG1141" s="29">
        <f>[1]BD_2!BA1158</f>
        <v>0</v>
      </c>
      <c r="BH1141" s="23">
        <f>[1]BD_2!CF1158</f>
        <v>0</v>
      </c>
      <c r="BI1141" s="23">
        <f>+COUNTIF(Tabla3[[#This Row],[VALOR REDUCIDO]:[TOTAL TIEMPO PRORROGADO EN DÍAS
]],"&lt;&gt;0")</f>
        <v>0</v>
      </c>
      <c r="BJ1141" s="23" t="str">
        <f>+[1]BD_2!CG1158</f>
        <v>2 NO</v>
      </c>
      <c r="BK1141" s="26" t="str">
        <f>[1]BD_2!CL1158</f>
        <v>2 NO</v>
      </c>
      <c r="BL1141" s="23" t="s">
        <v>98</v>
      </c>
      <c r="BM1141">
        <f t="shared" si="89"/>
        <v>213</v>
      </c>
      <c r="BN1141" s="36">
        <f t="shared" si="90"/>
        <v>45435</v>
      </c>
      <c r="BO1141" s="36">
        <f t="shared" si="91"/>
        <v>45648</v>
      </c>
      <c r="BP1141" s="37" t="e">
        <f>IF(((#REF!-$BN1141)/($BO1141-$BN1141))&gt;=100%,100%,((#REF!-$BN1141)/($BO1141-$BN1141)))</f>
        <v>#REF!</v>
      </c>
      <c r="BQ1141" s="29">
        <f t="shared" si="93"/>
        <v>56000000</v>
      </c>
      <c r="BR1141" s="23" t="e">
        <f>+IF(BK1141="1 SI","FINALIZADO",IF($BO1141&lt;=#REF!,"FINALIZADO","EJECUCIÓN"))</f>
        <v>#REF!</v>
      </c>
      <c r="BS1141" s="23">
        <v>56000000</v>
      </c>
      <c r="BT1141" s="23">
        <f>+Tabla3[[#This Row],[VALOR TOTAL DE CONTRATO (ANTES DE LIQUIDACIÓN - LIBERACIÓN DE SALDOS)]]-Tabla3[[#This Row],[RECURSO TOTALES DESEMBOLSADOS]]</f>
        <v>0</v>
      </c>
      <c r="BU1141" s="66"/>
      <c r="BW1141" s="23" t="s">
        <v>98</v>
      </c>
      <c r="BX1141" s="23" t="str">
        <f t="shared" si="92"/>
        <v>mayo</v>
      </c>
      <c r="BY1141" s="23" t="s">
        <v>113</v>
      </c>
      <c r="BZ1141" s="23" t="s">
        <v>113</v>
      </c>
      <c r="CA1141" s="23" t="s">
        <v>113</v>
      </c>
      <c r="CB1141" t="s">
        <v>117</v>
      </c>
      <c r="CC1141" t="s">
        <v>118</v>
      </c>
    </row>
    <row r="1142" spans="1:81" x14ac:dyDescent="0.25">
      <c r="A1142" s="23">
        <v>2024</v>
      </c>
      <c r="B1142" s="25">
        <v>1101</v>
      </c>
      <c r="C1142" s="23" t="s">
        <v>87</v>
      </c>
      <c r="D1142" t="s">
        <v>88</v>
      </c>
      <c r="E1142" t="s">
        <v>89</v>
      </c>
      <c r="F1142" t="s">
        <v>90</v>
      </c>
      <c r="G1142" t="s">
        <v>91</v>
      </c>
      <c r="H1142" s="23" t="s">
        <v>92</v>
      </c>
      <c r="I1142" s="23" t="s">
        <v>119</v>
      </c>
      <c r="J1142" t="s">
        <v>7801</v>
      </c>
      <c r="K1142" s="23" t="s">
        <v>95</v>
      </c>
      <c r="L1142" s="20" t="s">
        <v>1994</v>
      </c>
      <c r="M1142" s="28" t="s">
        <v>7802</v>
      </c>
      <c r="N1142" s="23"/>
      <c r="O1142" s="23" t="s">
        <v>98</v>
      </c>
      <c r="P1142" s="20" t="s">
        <v>460</v>
      </c>
      <c r="Q1142" s="20" t="s">
        <v>460</v>
      </c>
      <c r="R1142" t="s">
        <v>7803</v>
      </c>
      <c r="S1142" t="s">
        <v>7804</v>
      </c>
      <c r="T1142" s="29" t="s">
        <v>7805</v>
      </c>
      <c r="U1142" s="29">
        <v>49000000</v>
      </c>
      <c r="V1142" s="29">
        <v>49000000</v>
      </c>
      <c r="W1142" s="60">
        <v>7000000</v>
      </c>
      <c r="X1142" s="60">
        <v>0</v>
      </c>
      <c r="Y1142" s="23" t="s">
        <v>104</v>
      </c>
      <c r="Z1142" t="s">
        <v>98</v>
      </c>
      <c r="AA1142" t="s">
        <v>105</v>
      </c>
      <c r="AB1142" s="30">
        <f>+Tabla3[[#This Row],[VALOR DEL CONTRATO
(EN NUMEROS)]]-Tabla3[[#This Row],[VALOR RECURSOS (MADS/FONAM)]]</f>
        <v>0</v>
      </c>
      <c r="AC1142" s="30"/>
      <c r="AD1142" s="30"/>
      <c r="AE1142" s="24">
        <v>4924</v>
      </c>
      <c r="AF1142" s="61">
        <v>45294</v>
      </c>
      <c r="AG1142">
        <v>314424</v>
      </c>
      <c r="AH1142" s="53">
        <v>45441</v>
      </c>
      <c r="AI1142" s="24" t="s">
        <v>106</v>
      </c>
      <c r="AJ1142" t="s">
        <v>1304</v>
      </c>
      <c r="AK1142" s="33"/>
      <c r="AL1142" t="s">
        <v>98</v>
      </c>
      <c r="AM1142" s="53">
        <v>45432</v>
      </c>
      <c r="AN1142" s="23" t="s">
        <v>108</v>
      </c>
      <c r="AO1142" s="23" t="s">
        <v>108</v>
      </c>
      <c r="AP1142" t="s">
        <v>109</v>
      </c>
      <c r="AQ1142" t="s">
        <v>465</v>
      </c>
      <c r="AR1142" t="s">
        <v>466</v>
      </c>
      <c r="AS1142" t="s">
        <v>467</v>
      </c>
      <c r="AT1142" s="23">
        <v>80111600</v>
      </c>
      <c r="AU1142" t="s">
        <v>7806</v>
      </c>
      <c r="AV1142" s="23" t="s">
        <v>113</v>
      </c>
      <c r="AW1142" s="20" t="s">
        <v>114</v>
      </c>
      <c r="AX1142" s="26">
        <v>45434</v>
      </c>
      <c r="AY1142" s="23" t="s">
        <v>115</v>
      </c>
      <c r="AZ1142" s="26">
        <v>45434</v>
      </c>
      <c r="BA1142" s="26">
        <v>45441</v>
      </c>
      <c r="BB1142" s="62">
        <v>45654</v>
      </c>
      <c r="BC1142" s="35">
        <f>+Tabla3[[#This Row],[FECHA TERMINACION
(INICIAL)]]-Tabla3[[#This Row],[FECHA INICIO]]</f>
        <v>213</v>
      </c>
      <c r="BD1142" s="65">
        <f>+Tabla3[[#This Row],[PLAZO DE EJECUCIÓN EN DÍAS (INICIAL)]]/30</f>
        <v>7.1</v>
      </c>
      <c r="BE1142" t="s">
        <v>7020</v>
      </c>
      <c r="BF1142" s="29">
        <f>+[1]BD_2!E1159</f>
        <v>0</v>
      </c>
      <c r="BG1142" s="29">
        <f>[1]BD_2!BA1159</f>
        <v>0</v>
      </c>
      <c r="BH1142" s="23">
        <f>[1]BD_2!CF1159</f>
        <v>0</v>
      </c>
      <c r="BI1142" s="23">
        <f>+COUNTIF(Tabla3[[#This Row],[VALOR REDUCIDO]:[TOTAL TIEMPO PRORROGADO EN DÍAS
]],"&lt;&gt;0")</f>
        <v>0</v>
      </c>
      <c r="BJ1142" s="23" t="str">
        <f>+[1]BD_2!CG1159</f>
        <v>2 NO</v>
      </c>
      <c r="BK1142" s="26" t="str">
        <f>[1]BD_2!CL1159</f>
        <v>2 NO</v>
      </c>
      <c r="BL1142" s="23" t="s">
        <v>98</v>
      </c>
      <c r="BM1142">
        <f t="shared" si="89"/>
        <v>213</v>
      </c>
      <c r="BN1142" s="36">
        <f t="shared" si="90"/>
        <v>45441</v>
      </c>
      <c r="BO1142" s="36">
        <f t="shared" si="91"/>
        <v>45654</v>
      </c>
      <c r="BP1142" s="37" t="e">
        <f>IF(((#REF!-$BN1142)/($BO1142-$BN1142))&gt;=100%,100%,((#REF!-$BN1142)/($BO1142-$BN1142)))</f>
        <v>#REF!</v>
      </c>
      <c r="BQ1142" s="29">
        <f t="shared" si="93"/>
        <v>49000000</v>
      </c>
      <c r="BR1142" s="23" t="e">
        <f>+IF(BK1142="1 SI","FINALIZADO",IF($BO1142&lt;=#REF!,"FINALIZADO","EJECUCIÓN"))</f>
        <v>#REF!</v>
      </c>
      <c r="BS1142" s="23">
        <v>49000000</v>
      </c>
      <c r="BT1142" s="23">
        <f>+Tabla3[[#This Row],[VALOR TOTAL DE CONTRATO (ANTES DE LIQUIDACIÓN - LIBERACIÓN DE SALDOS)]]-Tabla3[[#This Row],[RECURSO TOTALES DESEMBOLSADOS]]</f>
        <v>0</v>
      </c>
      <c r="BU1142" s="66"/>
      <c r="BW1142" s="23" t="s">
        <v>98</v>
      </c>
      <c r="BX1142" s="23" t="str">
        <f t="shared" si="92"/>
        <v>mayo</v>
      </c>
      <c r="BY1142" s="23" t="s">
        <v>113</v>
      </c>
      <c r="BZ1142" s="23" t="s">
        <v>113</v>
      </c>
      <c r="CA1142" s="23" t="s">
        <v>113</v>
      </c>
      <c r="CB1142" t="s">
        <v>117</v>
      </c>
      <c r="CC1142" t="s">
        <v>118</v>
      </c>
    </row>
    <row r="1143" spans="1:81" x14ac:dyDescent="0.25">
      <c r="A1143" s="23">
        <v>2024</v>
      </c>
      <c r="B1143" s="25">
        <v>1102</v>
      </c>
      <c r="C1143" s="23" t="s">
        <v>87</v>
      </c>
      <c r="D1143" t="s">
        <v>88</v>
      </c>
      <c r="E1143" t="s">
        <v>89</v>
      </c>
      <c r="F1143" t="s">
        <v>90</v>
      </c>
      <c r="G1143" t="s">
        <v>91</v>
      </c>
      <c r="H1143" s="23" t="s">
        <v>92</v>
      </c>
      <c r="I1143" s="23" t="s">
        <v>93</v>
      </c>
      <c r="J1143" t="s">
        <v>1701</v>
      </c>
      <c r="K1143" s="23" t="s">
        <v>95</v>
      </c>
      <c r="L1143" s="20" t="s">
        <v>7807</v>
      </c>
      <c r="M1143" s="28" t="s">
        <v>7808</v>
      </c>
      <c r="N1143" s="23"/>
      <c r="O1143" s="23" t="s">
        <v>98</v>
      </c>
      <c r="P1143" s="20" t="s">
        <v>1183</v>
      </c>
      <c r="Q1143" s="20" t="s">
        <v>100</v>
      </c>
      <c r="R1143" t="s">
        <v>7809</v>
      </c>
      <c r="S1143" t="s">
        <v>7810</v>
      </c>
      <c r="T1143" t="s">
        <v>7811</v>
      </c>
      <c r="U1143" s="29">
        <v>26917333</v>
      </c>
      <c r="V1143" s="29">
        <v>26917333</v>
      </c>
      <c r="W1143" s="29">
        <v>3605000</v>
      </c>
      <c r="X1143" s="60">
        <v>0</v>
      </c>
      <c r="Y1143" s="23" t="s">
        <v>104</v>
      </c>
      <c r="Z1143" t="s">
        <v>98</v>
      </c>
      <c r="AA1143" t="s">
        <v>105</v>
      </c>
      <c r="AB1143" s="30">
        <f>+Tabla3[[#This Row],[VALOR DEL CONTRATO
(EN NUMEROS)]]-Tabla3[[#This Row],[VALOR RECURSOS (MADS/FONAM)]]</f>
        <v>0</v>
      </c>
      <c r="AC1143" s="30"/>
      <c r="AD1143" s="30"/>
      <c r="AE1143" s="24">
        <v>2024</v>
      </c>
      <c r="AF1143" s="61">
        <v>45294</v>
      </c>
      <c r="AG1143">
        <v>287224</v>
      </c>
      <c r="AH1143" s="53">
        <v>45429</v>
      </c>
      <c r="AI1143" s="24" t="s">
        <v>106</v>
      </c>
      <c r="AJ1143" t="s">
        <v>1187</v>
      </c>
      <c r="AK1143" s="33"/>
      <c r="AL1143" t="s">
        <v>98</v>
      </c>
      <c r="AM1143" s="53">
        <v>45428</v>
      </c>
      <c r="AN1143" s="23" t="s">
        <v>108</v>
      </c>
      <c r="AO1143" s="23" t="s">
        <v>108</v>
      </c>
      <c r="AP1143" t="s">
        <v>109</v>
      </c>
      <c r="AQ1143" t="s">
        <v>1188</v>
      </c>
      <c r="AR1143" t="s">
        <v>1189</v>
      </c>
      <c r="AS1143" t="s">
        <v>100</v>
      </c>
      <c r="AT1143" s="23">
        <v>80111600</v>
      </c>
      <c r="AU1143" t="s">
        <v>7812</v>
      </c>
      <c r="AV1143" s="23" t="s">
        <v>113</v>
      </c>
      <c r="AW1143" s="20" t="s">
        <v>114</v>
      </c>
      <c r="AX1143" s="53">
        <v>45428</v>
      </c>
      <c r="AY1143" s="23" t="s">
        <v>144</v>
      </c>
      <c r="AZ1143" s="53">
        <v>45428</v>
      </c>
      <c r="BA1143" s="26">
        <v>45429</v>
      </c>
      <c r="BB1143" s="62">
        <v>45656</v>
      </c>
      <c r="BC1143" s="35">
        <f>+Tabla3[[#This Row],[FECHA TERMINACION
(INICIAL)]]-Tabla3[[#This Row],[FECHA INICIO]]</f>
        <v>227</v>
      </c>
      <c r="BD1143" s="65">
        <f>+Tabla3[[#This Row],[PLAZO DE EJECUCIÓN EN DÍAS (INICIAL)]]/30</f>
        <v>7.5666666666666664</v>
      </c>
      <c r="BE1143" t="s">
        <v>7813</v>
      </c>
      <c r="BF1143" s="29">
        <f>+[1]BD_2!E1160</f>
        <v>0</v>
      </c>
      <c r="BG1143" s="29">
        <f>[1]BD_2!BA1160</f>
        <v>0</v>
      </c>
      <c r="BH1143" s="23">
        <f>[1]BD_2!CF1160</f>
        <v>0</v>
      </c>
      <c r="BI1143" s="23">
        <f>+COUNTIF(Tabla3[[#This Row],[VALOR REDUCIDO]:[TOTAL TIEMPO PRORROGADO EN DÍAS
]],"&lt;&gt;0")</f>
        <v>0</v>
      </c>
      <c r="BJ1143" s="23" t="str">
        <f>+[1]BD_2!CG1160</f>
        <v>2 NO</v>
      </c>
      <c r="BK1143" s="26" t="str">
        <f>[1]BD_2!CL1160</f>
        <v>2 NO</v>
      </c>
      <c r="BL1143" s="23" t="s">
        <v>98</v>
      </c>
      <c r="BM1143">
        <f t="shared" si="89"/>
        <v>227</v>
      </c>
      <c r="BN1143" s="36">
        <f t="shared" si="90"/>
        <v>45429</v>
      </c>
      <c r="BO1143" s="36">
        <f t="shared" si="91"/>
        <v>45656</v>
      </c>
      <c r="BP1143" s="37" t="e">
        <f>IF(((#REF!-$BN1143)/($BO1143-$BN1143))&gt;=100%,100%,((#REF!-$BN1143)/($BO1143-$BN1143)))</f>
        <v>#REF!</v>
      </c>
      <c r="BQ1143" s="29">
        <f t="shared" si="93"/>
        <v>26917333</v>
      </c>
      <c r="BR1143" s="23" t="e">
        <f>+IF(BK1143="1 SI","FINALIZADO",IF($BO1143&lt;=#REF!,"FINALIZADO","EJECUCIÓN"))</f>
        <v>#REF!</v>
      </c>
      <c r="BS1143" s="23">
        <v>26917333</v>
      </c>
      <c r="BT1143" s="23">
        <f>+Tabla3[[#This Row],[VALOR TOTAL DE CONTRATO (ANTES DE LIQUIDACIÓN - LIBERACIÓN DE SALDOS)]]-Tabla3[[#This Row],[RECURSO TOTALES DESEMBOLSADOS]]</f>
        <v>0</v>
      </c>
      <c r="BU1143" s="66"/>
      <c r="BW1143" s="23" t="s">
        <v>98</v>
      </c>
      <c r="BX1143" s="23" t="str">
        <f t="shared" si="92"/>
        <v>mayo</v>
      </c>
      <c r="BY1143" s="23" t="s">
        <v>113</v>
      </c>
      <c r="BZ1143" s="23" t="s">
        <v>113</v>
      </c>
      <c r="CA1143" s="23" t="s">
        <v>113</v>
      </c>
      <c r="CB1143" t="s">
        <v>117</v>
      </c>
      <c r="CC1143" t="s">
        <v>118</v>
      </c>
    </row>
    <row r="1144" spans="1:81" x14ac:dyDescent="0.25">
      <c r="A1144" s="23">
        <v>2024</v>
      </c>
      <c r="B1144" s="25">
        <v>1103</v>
      </c>
      <c r="C1144" s="23" t="s">
        <v>87</v>
      </c>
      <c r="D1144" t="s">
        <v>88</v>
      </c>
      <c r="E1144" t="s">
        <v>89</v>
      </c>
      <c r="F1144" t="s">
        <v>90</v>
      </c>
      <c r="G1144" t="s">
        <v>91</v>
      </c>
      <c r="H1144" s="23" t="s">
        <v>92</v>
      </c>
      <c r="I1144" s="23" t="s">
        <v>93</v>
      </c>
      <c r="J1144" t="s">
        <v>7814</v>
      </c>
      <c r="K1144" s="23" t="s">
        <v>95</v>
      </c>
      <c r="L1144" s="20" t="s">
        <v>7815</v>
      </c>
      <c r="M1144" s="28" t="s">
        <v>7816</v>
      </c>
      <c r="N1144" s="23"/>
      <c r="O1144" s="23" t="s">
        <v>98</v>
      </c>
      <c r="P1144" s="20" t="s">
        <v>186</v>
      </c>
      <c r="Q1144" s="20" t="s">
        <v>186</v>
      </c>
      <c r="R1144" t="s">
        <v>1007</v>
      </c>
      <c r="S1144" t="s">
        <v>1008</v>
      </c>
      <c r="T1144" t="s">
        <v>7817</v>
      </c>
      <c r="U1144" s="29">
        <v>26600000</v>
      </c>
      <c r="V1144" s="29">
        <v>26600000</v>
      </c>
      <c r="W1144" s="60">
        <v>3800000</v>
      </c>
      <c r="X1144" s="60">
        <v>0</v>
      </c>
      <c r="Y1144" s="23" t="s">
        <v>104</v>
      </c>
      <c r="Z1144" t="s">
        <v>98</v>
      </c>
      <c r="AA1144" t="s">
        <v>105</v>
      </c>
      <c r="AB1144" s="30">
        <f>+Tabla3[[#This Row],[VALOR DEL CONTRATO
(EN NUMEROS)]]-Tabla3[[#This Row],[VALOR RECURSOS (MADS/FONAM)]]</f>
        <v>0</v>
      </c>
      <c r="AC1144" s="30"/>
      <c r="AD1144" s="30"/>
      <c r="AE1144" s="24">
        <v>3224</v>
      </c>
      <c r="AF1144" s="61">
        <v>45294</v>
      </c>
      <c r="AG1144">
        <v>299924</v>
      </c>
      <c r="AH1144" s="53">
        <v>45435</v>
      </c>
      <c r="AI1144" s="24" t="s">
        <v>106</v>
      </c>
      <c r="AJ1144" t="s">
        <v>241</v>
      </c>
      <c r="AK1144" s="33"/>
      <c r="AL1144" t="s">
        <v>98</v>
      </c>
      <c r="AM1144" s="53">
        <v>45432</v>
      </c>
      <c r="AN1144" s="23" t="s">
        <v>108</v>
      </c>
      <c r="AO1144" s="23" t="s">
        <v>108</v>
      </c>
      <c r="AP1144" t="s">
        <v>109</v>
      </c>
      <c r="AQ1144" t="s">
        <v>191</v>
      </c>
      <c r="AR1144" t="s">
        <v>192</v>
      </c>
      <c r="AS1144" t="s">
        <v>186</v>
      </c>
      <c r="AT1144" s="23">
        <v>80111600</v>
      </c>
      <c r="AU1144" t="s">
        <v>7818</v>
      </c>
      <c r="AV1144" s="23" t="s">
        <v>113</v>
      </c>
      <c r="AW1144" s="20" t="s">
        <v>114</v>
      </c>
      <c r="AX1144" s="53">
        <v>45433</v>
      </c>
      <c r="AY1144" s="23" t="s">
        <v>144</v>
      </c>
      <c r="AZ1144" s="53">
        <v>45433</v>
      </c>
      <c r="BA1144" s="26">
        <v>45435</v>
      </c>
      <c r="BB1144" s="62">
        <v>45648</v>
      </c>
      <c r="BC1144" s="35">
        <f>+Tabla3[[#This Row],[FECHA TERMINACION
(INICIAL)]]-Tabla3[[#This Row],[FECHA INICIO]]</f>
        <v>213</v>
      </c>
      <c r="BD1144" s="65">
        <f>+Tabla3[[#This Row],[PLAZO DE EJECUCIÓN EN DÍAS (INICIAL)]]/30</f>
        <v>7.1</v>
      </c>
      <c r="BE1144" t="s">
        <v>7819</v>
      </c>
      <c r="BF1144" s="29">
        <f>+[1]BD_2!E1161</f>
        <v>0</v>
      </c>
      <c r="BG1144" s="29">
        <f>[1]BD_2!BA1161</f>
        <v>0</v>
      </c>
      <c r="BH1144" s="23">
        <f>[1]BD_2!CF1161</f>
        <v>0</v>
      </c>
      <c r="BI1144" s="23">
        <f>+COUNTIF(Tabla3[[#This Row],[VALOR REDUCIDO]:[TOTAL TIEMPO PRORROGADO EN DÍAS
]],"&lt;&gt;0")</f>
        <v>0</v>
      </c>
      <c r="BJ1144" s="23" t="str">
        <f>+[1]BD_2!CG1161</f>
        <v>2 NO</v>
      </c>
      <c r="BK1144" s="26" t="str">
        <f>[1]BD_2!CL1161</f>
        <v>2 NO</v>
      </c>
      <c r="BL1144" s="23" t="s">
        <v>98</v>
      </c>
      <c r="BM1144">
        <f t="shared" si="89"/>
        <v>213</v>
      </c>
      <c r="BN1144" s="36">
        <f t="shared" si="90"/>
        <v>45435</v>
      </c>
      <c r="BO1144" s="36">
        <f t="shared" si="91"/>
        <v>45648</v>
      </c>
      <c r="BP1144" s="37" t="e">
        <f>IF(((#REF!-$BN1144)/($BO1144-$BN1144))&gt;=100%,100%,((#REF!-$BN1144)/($BO1144-$BN1144)))</f>
        <v>#REF!</v>
      </c>
      <c r="BQ1144" s="29">
        <f t="shared" si="93"/>
        <v>26600000</v>
      </c>
      <c r="BR1144" s="23" t="e">
        <f>+IF(BK1144="1 SI","FINALIZADO",IF($BO1144&lt;=#REF!,"FINALIZADO","EJECUCIÓN"))</f>
        <v>#REF!</v>
      </c>
      <c r="BS1144" s="23">
        <v>26600000</v>
      </c>
      <c r="BT1144" s="23">
        <f>+Tabla3[[#This Row],[VALOR TOTAL DE CONTRATO (ANTES DE LIQUIDACIÓN - LIBERACIÓN DE SALDOS)]]-Tabla3[[#This Row],[RECURSO TOTALES DESEMBOLSADOS]]</f>
        <v>0</v>
      </c>
      <c r="BU1144" s="66"/>
      <c r="BW1144" s="23" t="s">
        <v>98</v>
      </c>
      <c r="BX1144" s="23" t="str">
        <f t="shared" si="92"/>
        <v>mayo</v>
      </c>
      <c r="BY1144" s="23" t="s">
        <v>113</v>
      </c>
      <c r="BZ1144" s="23" t="s">
        <v>113</v>
      </c>
      <c r="CA1144" s="23" t="s">
        <v>113</v>
      </c>
      <c r="CB1144" t="s">
        <v>117</v>
      </c>
      <c r="CC1144" t="s">
        <v>118</v>
      </c>
    </row>
    <row r="1145" spans="1:81" x14ac:dyDescent="0.25">
      <c r="A1145" s="23">
        <v>2024</v>
      </c>
      <c r="B1145" s="25">
        <v>1104</v>
      </c>
      <c r="C1145" s="23" t="s">
        <v>87</v>
      </c>
      <c r="D1145" t="s">
        <v>88</v>
      </c>
      <c r="E1145" t="s">
        <v>89</v>
      </c>
      <c r="F1145" t="s">
        <v>90</v>
      </c>
      <c r="G1145" t="s">
        <v>91</v>
      </c>
      <c r="H1145" s="23" t="s">
        <v>92</v>
      </c>
      <c r="I1145" s="23" t="s">
        <v>119</v>
      </c>
      <c r="J1145" t="s">
        <v>7820</v>
      </c>
      <c r="K1145" s="23" t="s">
        <v>95</v>
      </c>
      <c r="L1145" s="20" t="s">
        <v>676</v>
      </c>
      <c r="M1145" s="28" t="s">
        <v>7821</v>
      </c>
      <c r="N1145" s="23"/>
      <c r="O1145" s="23" t="s">
        <v>98</v>
      </c>
      <c r="P1145" s="20" t="s">
        <v>693</v>
      </c>
      <c r="Q1145" s="20" t="s">
        <v>693</v>
      </c>
      <c r="R1145" t="s">
        <v>7822</v>
      </c>
      <c r="S1145" t="s">
        <v>3211</v>
      </c>
      <c r="T1145" t="s">
        <v>7823</v>
      </c>
      <c r="U1145" s="29">
        <v>38500000</v>
      </c>
      <c r="V1145" s="29">
        <v>38500000</v>
      </c>
      <c r="W1145" s="60">
        <v>5500000</v>
      </c>
      <c r="X1145" s="60">
        <v>0</v>
      </c>
      <c r="Y1145" s="23" t="s">
        <v>104</v>
      </c>
      <c r="Z1145" t="s">
        <v>98</v>
      </c>
      <c r="AA1145" t="s">
        <v>105</v>
      </c>
      <c r="AB1145" s="30">
        <f>+Tabla3[[#This Row],[VALOR DEL CONTRATO
(EN NUMEROS)]]-Tabla3[[#This Row],[VALOR RECURSOS (MADS/FONAM)]]</f>
        <v>0</v>
      </c>
      <c r="AC1145" s="30"/>
      <c r="AD1145" s="30"/>
      <c r="AE1145" s="24">
        <v>3524</v>
      </c>
      <c r="AF1145" s="61">
        <v>45294</v>
      </c>
      <c r="AG1145">
        <v>290724</v>
      </c>
      <c r="AH1145" s="53">
        <v>45432</v>
      </c>
      <c r="AI1145" s="24" t="s">
        <v>106</v>
      </c>
      <c r="AJ1145" t="s">
        <v>697</v>
      </c>
      <c r="AK1145" s="33"/>
      <c r="AL1145" t="s">
        <v>98</v>
      </c>
      <c r="AM1145" s="53">
        <v>45429</v>
      </c>
      <c r="AN1145" s="23" t="s">
        <v>108</v>
      </c>
      <c r="AO1145" s="23" t="s">
        <v>108</v>
      </c>
      <c r="AP1145" t="s">
        <v>109</v>
      </c>
      <c r="AQ1145" t="s">
        <v>698</v>
      </c>
      <c r="AR1145" t="s">
        <v>699</v>
      </c>
      <c r="AS1145" t="s">
        <v>700</v>
      </c>
      <c r="AT1145" s="23">
        <v>80111600</v>
      </c>
      <c r="AU1145" s="20" t="s">
        <v>7824</v>
      </c>
      <c r="AV1145" s="23" t="s">
        <v>113</v>
      </c>
      <c r="AW1145" s="20" t="s">
        <v>114</v>
      </c>
      <c r="AX1145" s="53">
        <v>45429</v>
      </c>
      <c r="AY1145" s="23" t="s">
        <v>115</v>
      </c>
      <c r="AZ1145" s="53">
        <v>45429</v>
      </c>
      <c r="BA1145" s="26">
        <v>45432</v>
      </c>
      <c r="BB1145" s="62">
        <v>45645</v>
      </c>
      <c r="BC1145" s="35">
        <f>+Tabla3[[#This Row],[FECHA TERMINACION
(INICIAL)]]-Tabla3[[#This Row],[FECHA INICIO]]</f>
        <v>213</v>
      </c>
      <c r="BD1145" s="65">
        <f>+Tabla3[[#This Row],[PLAZO DE EJECUCIÓN EN DÍAS (INICIAL)]]/30</f>
        <v>7.1</v>
      </c>
      <c r="BE1145" t="s">
        <v>7825</v>
      </c>
      <c r="BF1145" s="29">
        <f>+[1]BD_2!E1162</f>
        <v>0</v>
      </c>
      <c r="BG1145" s="29">
        <f>[1]BD_2!BA1162</f>
        <v>0</v>
      </c>
      <c r="BH1145" s="23">
        <f>[1]BD_2!CF1162</f>
        <v>0</v>
      </c>
      <c r="BI1145" s="23">
        <f>+COUNTIF(Tabla3[[#This Row],[VALOR REDUCIDO]:[TOTAL TIEMPO PRORROGADO EN DÍAS
]],"&lt;&gt;0")</f>
        <v>0</v>
      </c>
      <c r="BJ1145" s="23" t="str">
        <f>+[1]BD_2!CG1162</f>
        <v>2 NO</v>
      </c>
      <c r="BK1145" s="26" t="str">
        <f>[1]BD_2!CL1162</f>
        <v>2 NO</v>
      </c>
      <c r="BL1145" s="23" t="s">
        <v>98</v>
      </c>
      <c r="BM1145">
        <f t="shared" si="89"/>
        <v>213</v>
      </c>
      <c r="BN1145" s="36">
        <f t="shared" si="90"/>
        <v>45432</v>
      </c>
      <c r="BO1145" s="36">
        <f t="shared" si="91"/>
        <v>45645</v>
      </c>
      <c r="BP1145" s="37" t="e">
        <f>IF(((#REF!-$BN1145)/($BO1145-$BN1145))&gt;=100%,100%,((#REF!-$BN1145)/($BO1145-$BN1145)))</f>
        <v>#REF!</v>
      </c>
      <c r="BQ1145" s="29">
        <f t="shared" si="93"/>
        <v>38500000</v>
      </c>
      <c r="BR1145" s="23" t="e">
        <f>+IF(BK1145="1 SI","FINALIZADO",IF($BO1145&lt;=#REF!,"FINALIZADO","EJECUCIÓN"))</f>
        <v>#REF!</v>
      </c>
      <c r="BS1145" s="23">
        <v>38500000</v>
      </c>
      <c r="BT1145" s="23">
        <f>+Tabla3[[#This Row],[VALOR TOTAL DE CONTRATO (ANTES DE LIQUIDACIÓN - LIBERACIÓN DE SALDOS)]]-Tabla3[[#This Row],[RECURSO TOTALES DESEMBOLSADOS]]</f>
        <v>0</v>
      </c>
      <c r="BU1145" s="66"/>
      <c r="BW1145" s="23" t="s">
        <v>98</v>
      </c>
      <c r="BX1145" s="23" t="str">
        <f t="shared" si="92"/>
        <v>mayo</v>
      </c>
      <c r="BY1145" s="23" t="s">
        <v>113</v>
      </c>
      <c r="BZ1145" s="23" t="s">
        <v>113</v>
      </c>
      <c r="CA1145" s="23" t="s">
        <v>113</v>
      </c>
      <c r="CB1145" t="s">
        <v>117</v>
      </c>
      <c r="CC1145" t="s">
        <v>118</v>
      </c>
    </row>
    <row r="1146" spans="1:81" x14ac:dyDescent="0.25">
      <c r="A1146" s="23">
        <v>2024</v>
      </c>
      <c r="B1146" s="25">
        <v>1105</v>
      </c>
      <c r="C1146" s="23" t="s">
        <v>87</v>
      </c>
      <c r="D1146" t="s">
        <v>88</v>
      </c>
      <c r="E1146" t="s">
        <v>89</v>
      </c>
      <c r="F1146" t="s">
        <v>90</v>
      </c>
      <c r="G1146" t="s">
        <v>91</v>
      </c>
      <c r="H1146" s="23" t="s">
        <v>92</v>
      </c>
      <c r="I1146" s="23" t="s">
        <v>119</v>
      </c>
      <c r="J1146" t="s">
        <v>7826</v>
      </c>
      <c r="K1146" s="23" t="s">
        <v>95</v>
      </c>
      <c r="L1146" s="20" t="s">
        <v>2522</v>
      </c>
      <c r="M1146" s="28" t="s">
        <v>7827</v>
      </c>
      <c r="N1146" s="23"/>
      <c r="O1146" s="23" t="s">
        <v>98</v>
      </c>
      <c r="P1146" s="20" t="s">
        <v>1931</v>
      </c>
      <c r="Q1146" s="20" t="s">
        <v>1931</v>
      </c>
      <c r="R1146" t="s">
        <v>5990</v>
      </c>
      <c r="S1146" t="s">
        <v>7828</v>
      </c>
      <c r="T1146" t="s">
        <v>7829</v>
      </c>
      <c r="U1146" s="29">
        <v>37583333</v>
      </c>
      <c r="V1146" s="29">
        <v>37583333</v>
      </c>
      <c r="W1146" s="60">
        <v>5500000</v>
      </c>
      <c r="X1146" s="60">
        <v>0</v>
      </c>
      <c r="Y1146" s="23" t="s">
        <v>104</v>
      </c>
      <c r="Z1146" t="s">
        <v>98</v>
      </c>
      <c r="AA1146" t="s">
        <v>105</v>
      </c>
      <c r="AB1146" s="30">
        <f>+Tabla3[[#This Row],[VALOR DEL CONTRATO
(EN NUMEROS)]]-Tabla3[[#This Row],[VALOR RECURSOS (MADS/FONAM)]]</f>
        <v>0</v>
      </c>
      <c r="AC1146" s="30"/>
      <c r="AD1146" s="30"/>
      <c r="AE1146" s="24">
        <v>9424</v>
      </c>
      <c r="AF1146" s="61">
        <v>45306</v>
      </c>
      <c r="AG1146">
        <v>381924</v>
      </c>
      <c r="AH1146" s="53">
        <v>45471</v>
      </c>
      <c r="AI1146" s="24" t="s">
        <v>106</v>
      </c>
      <c r="AJ1146" t="s">
        <v>4874</v>
      </c>
      <c r="AK1146" s="27">
        <v>202300000000279</v>
      </c>
      <c r="AL1146" t="s">
        <v>98</v>
      </c>
      <c r="AM1146" s="53">
        <v>45456</v>
      </c>
      <c r="AN1146" s="23" t="s">
        <v>108</v>
      </c>
      <c r="AO1146" s="23" t="s">
        <v>108</v>
      </c>
      <c r="AP1146" t="s">
        <v>109</v>
      </c>
      <c r="AQ1146" t="s">
        <v>1580</v>
      </c>
      <c r="AR1146" t="s">
        <v>1581</v>
      </c>
      <c r="AS1146" t="s">
        <v>1581</v>
      </c>
      <c r="AT1146" s="23">
        <v>80111600</v>
      </c>
      <c r="AU1146" s="20" t="s">
        <v>7830</v>
      </c>
      <c r="AV1146" s="23" t="s">
        <v>113</v>
      </c>
      <c r="AW1146" s="20" t="s">
        <v>114</v>
      </c>
      <c r="AX1146" s="53">
        <v>45455</v>
      </c>
      <c r="AY1146" s="23" t="s">
        <v>115</v>
      </c>
      <c r="AZ1146" s="53">
        <v>45455</v>
      </c>
      <c r="BA1146" s="26">
        <v>45471</v>
      </c>
      <c r="BB1146" s="62">
        <v>45656</v>
      </c>
      <c r="BC1146" s="35">
        <f>+Tabla3[[#This Row],[FECHA TERMINACION
(INICIAL)]]-Tabla3[[#This Row],[FECHA INICIO]]</f>
        <v>185</v>
      </c>
      <c r="BD1146" s="65">
        <f>+Tabla3[[#This Row],[PLAZO DE EJECUCIÓN EN DÍAS (INICIAL)]]/30</f>
        <v>6.166666666666667</v>
      </c>
      <c r="BE1146" t="s">
        <v>7831</v>
      </c>
      <c r="BF1146" s="29">
        <f>+[1]BD_2!E1163</f>
        <v>4033333</v>
      </c>
      <c r="BG1146" s="29">
        <f>[1]BD_2!BA1163</f>
        <v>0</v>
      </c>
      <c r="BH1146" s="23">
        <f>[1]BD_2!CF1163</f>
        <v>0</v>
      </c>
      <c r="BI1146" s="23">
        <f>+COUNTIF(Tabla3[[#This Row],[VALOR REDUCIDO]:[TOTAL TIEMPO PRORROGADO EN DÍAS
]],"&lt;&gt;0")</f>
        <v>1</v>
      </c>
      <c r="BJ1146" s="23" t="str">
        <f>+[1]BD_2!CG1163</f>
        <v>2 NO</v>
      </c>
      <c r="BK1146" s="26" t="str">
        <f>[1]BD_2!CL1163</f>
        <v>2 NO</v>
      </c>
      <c r="BL1146" s="23" t="s">
        <v>98</v>
      </c>
      <c r="BM1146">
        <f t="shared" si="89"/>
        <v>185</v>
      </c>
      <c r="BN1146" s="36">
        <f t="shared" si="90"/>
        <v>45471</v>
      </c>
      <c r="BO1146" s="36">
        <f t="shared" si="91"/>
        <v>45656</v>
      </c>
      <c r="BP1146" s="37" t="e">
        <f>IF(((#REF!-$BN1146)/($BO1146-$BN1146))&gt;=100%,100%,((#REF!-$BN1146)/($BO1146-$BN1146)))</f>
        <v>#REF!</v>
      </c>
      <c r="BQ1146" s="29">
        <f t="shared" si="93"/>
        <v>33550000</v>
      </c>
      <c r="BR1146" s="23" t="e">
        <f>+IF(BK1146="1 SI","FINALIZADO",IF($BO1146&lt;=#REF!,"FINALIZADO","EJECUCIÓN"))</f>
        <v>#REF!</v>
      </c>
      <c r="BS1146" s="23">
        <v>33550000</v>
      </c>
      <c r="BT1146" s="23">
        <f>+Tabla3[[#This Row],[VALOR TOTAL DE CONTRATO (ANTES DE LIQUIDACIÓN - LIBERACIÓN DE SALDOS)]]-Tabla3[[#This Row],[RECURSO TOTALES DESEMBOLSADOS]]</f>
        <v>0</v>
      </c>
      <c r="BU1146" s="66"/>
      <c r="BW1146" s="23" t="s">
        <v>98</v>
      </c>
      <c r="BX1146" s="23" t="str">
        <f t="shared" si="92"/>
        <v>junio</v>
      </c>
      <c r="BY1146" s="23" t="s">
        <v>113</v>
      </c>
      <c r="BZ1146" s="23" t="s">
        <v>113</v>
      </c>
      <c r="CA1146" s="23" t="s">
        <v>113</v>
      </c>
      <c r="CB1146" t="s">
        <v>117</v>
      </c>
      <c r="CC1146" t="s">
        <v>118</v>
      </c>
    </row>
    <row r="1147" spans="1:81" x14ac:dyDescent="0.25">
      <c r="A1147" s="23">
        <v>2024</v>
      </c>
      <c r="B1147" s="25">
        <v>1106</v>
      </c>
      <c r="C1147" s="23" t="s">
        <v>87</v>
      </c>
      <c r="D1147" t="s">
        <v>88</v>
      </c>
      <c r="E1147" t="s">
        <v>89</v>
      </c>
      <c r="F1147" t="s">
        <v>90</v>
      </c>
      <c r="G1147" t="s">
        <v>91</v>
      </c>
      <c r="H1147" s="23" t="s">
        <v>92</v>
      </c>
      <c r="I1147" s="23" t="s">
        <v>119</v>
      </c>
      <c r="J1147" t="s">
        <v>7832</v>
      </c>
      <c r="K1147" s="23" t="s">
        <v>95</v>
      </c>
      <c r="L1147" s="20" t="s">
        <v>643</v>
      </c>
      <c r="M1147" s="28" t="s">
        <v>7833</v>
      </c>
      <c r="N1147" s="23"/>
      <c r="O1147" s="23" t="s">
        <v>98</v>
      </c>
      <c r="P1147" s="20" t="s">
        <v>460</v>
      </c>
      <c r="Q1147" s="20" t="s">
        <v>460</v>
      </c>
      <c r="R1147" t="s">
        <v>7834</v>
      </c>
      <c r="S1147" t="s">
        <v>7835</v>
      </c>
      <c r="T1147" t="s">
        <v>7805</v>
      </c>
      <c r="U1147" s="29">
        <v>49000000</v>
      </c>
      <c r="V1147" s="29">
        <v>49000000</v>
      </c>
      <c r="W1147" s="60">
        <v>7000000</v>
      </c>
      <c r="X1147" s="60">
        <v>0</v>
      </c>
      <c r="Y1147" s="23" t="s">
        <v>104</v>
      </c>
      <c r="Z1147" t="s">
        <v>98</v>
      </c>
      <c r="AA1147" t="s">
        <v>105</v>
      </c>
      <c r="AB1147" s="30">
        <f>+Tabla3[[#This Row],[VALOR DEL CONTRATO
(EN NUMEROS)]]-Tabla3[[#This Row],[VALOR RECURSOS (MADS/FONAM)]]</f>
        <v>0</v>
      </c>
      <c r="AC1147" s="30"/>
      <c r="AD1147" s="30"/>
      <c r="AE1147" s="24">
        <v>4924</v>
      </c>
      <c r="AF1147" s="61">
        <v>45294</v>
      </c>
      <c r="AG1147">
        <v>297324</v>
      </c>
      <c r="AH1147" s="53">
        <v>45434</v>
      </c>
      <c r="AI1147" s="24" t="s">
        <v>106</v>
      </c>
      <c r="AJ1147" t="s">
        <v>1304</v>
      </c>
      <c r="AK1147" s="33"/>
      <c r="AL1147" t="s">
        <v>98</v>
      </c>
      <c r="AM1147" s="53">
        <v>45432</v>
      </c>
      <c r="AN1147" s="23" t="s">
        <v>108</v>
      </c>
      <c r="AO1147" s="23" t="s">
        <v>108</v>
      </c>
      <c r="AP1147" t="s">
        <v>109</v>
      </c>
      <c r="AQ1147" t="s">
        <v>465</v>
      </c>
      <c r="AR1147" t="s">
        <v>466</v>
      </c>
      <c r="AS1147" t="s">
        <v>467</v>
      </c>
      <c r="AT1147" s="23">
        <v>80111600</v>
      </c>
      <c r="AU1147" t="s">
        <v>7836</v>
      </c>
      <c r="AV1147" s="23" t="s">
        <v>113</v>
      </c>
      <c r="AW1147" s="20" t="s">
        <v>114</v>
      </c>
      <c r="AX1147" s="53">
        <v>45433</v>
      </c>
      <c r="AY1147" s="23" t="s">
        <v>115</v>
      </c>
      <c r="AZ1147" s="53">
        <v>45433</v>
      </c>
      <c r="BA1147" s="26">
        <v>45434</v>
      </c>
      <c r="BB1147" s="62">
        <v>45647</v>
      </c>
      <c r="BC1147" s="35">
        <f>+Tabla3[[#This Row],[FECHA TERMINACION
(INICIAL)]]-Tabla3[[#This Row],[FECHA INICIO]]</f>
        <v>213</v>
      </c>
      <c r="BD1147" s="65">
        <f>+Tabla3[[#This Row],[PLAZO DE EJECUCIÓN EN DÍAS (INICIAL)]]/30</f>
        <v>7.1</v>
      </c>
      <c r="BE1147" t="s">
        <v>7837</v>
      </c>
      <c r="BF1147" s="29">
        <f>+[1]BD_2!E1164</f>
        <v>0</v>
      </c>
      <c r="BG1147" s="29">
        <f>[1]BD_2!BA1164</f>
        <v>0</v>
      </c>
      <c r="BH1147" s="23">
        <f>[1]BD_2!CF1164</f>
        <v>0</v>
      </c>
      <c r="BI1147" s="23">
        <f>+COUNTIF(Tabla3[[#This Row],[VALOR REDUCIDO]:[TOTAL TIEMPO PRORROGADO EN DÍAS
]],"&lt;&gt;0")</f>
        <v>0</v>
      </c>
      <c r="BJ1147" s="23" t="str">
        <f>+[1]BD_2!CG1164</f>
        <v>2 NO</v>
      </c>
      <c r="BK1147" s="26" t="str">
        <f>[1]BD_2!CL1164</f>
        <v>2 NO</v>
      </c>
      <c r="BL1147" s="23" t="s">
        <v>98</v>
      </c>
      <c r="BM1147">
        <f t="shared" si="89"/>
        <v>213</v>
      </c>
      <c r="BN1147" s="36">
        <f t="shared" si="90"/>
        <v>45434</v>
      </c>
      <c r="BO1147" s="36">
        <f t="shared" si="91"/>
        <v>45647</v>
      </c>
      <c r="BP1147" s="37" t="e">
        <f>IF(((#REF!-$BN1147)/($BO1147-$BN1147))&gt;=100%,100%,((#REF!-$BN1147)/($BO1147-$BN1147)))</f>
        <v>#REF!</v>
      </c>
      <c r="BQ1147" s="29">
        <f t="shared" si="93"/>
        <v>49000000</v>
      </c>
      <c r="BR1147" s="23" t="e">
        <f>+IF(BK1147="1 SI","FINALIZADO",IF($BO1147&lt;=#REF!,"FINALIZADO","EJECUCIÓN"))</f>
        <v>#REF!</v>
      </c>
      <c r="BS1147" s="23">
        <v>49000000</v>
      </c>
      <c r="BT1147" s="23">
        <f>+Tabla3[[#This Row],[VALOR TOTAL DE CONTRATO (ANTES DE LIQUIDACIÓN - LIBERACIÓN DE SALDOS)]]-Tabla3[[#This Row],[RECURSO TOTALES DESEMBOLSADOS]]</f>
        <v>0</v>
      </c>
      <c r="BU1147" s="66"/>
      <c r="BW1147" s="23" t="s">
        <v>98</v>
      </c>
      <c r="BX1147" s="23" t="str">
        <f t="shared" si="92"/>
        <v>mayo</v>
      </c>
      <c r="BY1147" s="23" t="s">
        <v>113</v>
      </c>
      <c r="BZ1147" s="23" t="s">
        <v>113</v>
      </c>
      <c r="CA1147" s="23" t="s">
        <v>113</v>
      </c>
      <c r="CB1147" t="s">
        <v>117</v>
      </c>
      <c r="CC1147" t="s">
        <v>118</v>
      </c>
    </row>
    <row r="1148" spans="1:81" x14ac:dyDescent="0.25">
      <c r="A1148" s="23">
        <v>2024</v>
      </c>
      <c r="B1148" s="25">
        <v>1107</v>
      </c>
      <c r="C1148" s="23" t="s">
        <v>87</v>
      </c>
      <c r="D1148" t="s">
        <v>88</v>
      </c>
      <c r="E1148" t="s">
        <v>89</v>
      </c>
      <c r="F1148" t="s">
        <v>90</v>
      </c>
      <c r="G1148" t="s">
        <v>91</v>
      </c>
      <c r="H1148" s="23" t="s">
        <v>92</v>
      </c>
      <c r="I1148" s="23" t="s">
        <v>119</v>
      </c>
      <c r="J1148" t="s">
        <v>7838</v>
      </c>
      <c r="K1148" s="23" t="s">
        <v>95</v>
      </c>
      <c r="L1148" s="20" t="s">
        <v>358</v>
      </c>
      <c r="M1148" s="28" t="s">
        <v>7839</v>
      </c>
      <c r="N1148" s="23"/>
      <c r="O1148" s="23" t="s">
        <v>98</v>
      </c>
      <c r="P1148" s="20" t="s">
        <v>460</v>
      </c>
      <c r="Q1148" s="20" t="s">
        <v>460</v>
      </c>
      <c r="R1148" t="s">
        <v>7840</v>
      </c>
      <c r="S1148" t="s">
        <v>7841</v>
      </c>
      <c r="T1148" t="s">
        <v>7842</v>
      </c>
      <c r="U1148" s="29">
        <v>36400000</v>
      </c>
      <c r="V1148" s="29">
        <v>36400000</v>
      </c>
      <c r="W1148" s="60">
        <v>5200000</v>
      </c>
      <c r="X1148" s="60">
        <v>0</v>
      </c>
      <c r="Y1148" s="23" t="s">
        <v>104</v>
      </c>
      <c r="Z1148" t="s">
        <v>98</v>
      </c>
      <c r="AA1148" t="s">
        <v>105</v>
      </c>
      <c r="AB1148" s="30">
        <f>+Tabla3[[#This Row],[VALOR DEL CONTRATO
(EN NUMEROS)]]-Tabla3[[#This Row],[VALOR RECURSOS (MADS/FONAM)]]</f>
        <v>0</v>
      </c>
      <c r="AC1148" s="30"/>
      <c r="AD1148" s="30"/>
      <c r="AE1148" s="24">
        <v>5124</v>
      </c>
      <c r="AF1148" s="61">
        <v>45294</v>
      </c>
      <c r="AG1148">
        <v>297424</v>
      </c>
      <c r="AH1148" s="53">
        <v>45434</v>
      </c>
      <c r="AI1148" s="24" t="s">
        <v>106</v>
      </c>
      <c r="AJ1148" t="s">
        <v>1304</v>
      </c>
      <c r="AK1148" s="33"/>
      <c r="AL1148" t="s">
        <v>98</v>
      </c>
      <c r="AM1148" s="53">
        <v>45432</v>
      </c>
      <c r="AN1148" s="23" t="s">
        <v>108</v>
      </c>
      <c r="AO1148" s="23" t="s">
        <v>108</v>
      </c>
      <c r="AP1148" t="s">
        <v>109</v>
      </c>
      <c r="AQ1148" t="s">
        <v>465</v>
      </c>
      <c r="AR1148" t="s">
        <v>466</v>
      </c>
      <c r="AS1148" t="s">
        <v>467</v>
      </c>
      <c r="AT1148" s="23">
        <v>80111600</v>
      </c>
      <c r="AU1148" s="20" t="s">
        <v>7843</v>
      </c>
      <c r="AV1148" s="23" t="s">
        <v>113</v>
      </c>
      <c r="AW1148" s="20" t="s">
        <v>114</v>
      </c>
      <c r="AX1148" s="53">
        <v>45433</v>
      </c>
      <c r="AY1148" s="23" t="s">
        <v>115</v>
      </c>
      <c r="AZ1148" s="53">
        <v>45433</v>
      </c>
      <c r="BA1148" s="26">
        <v>45435</v>
      </c>
      <c r="BB1148" s="62">
        <v>45648</v>
      </c>
      <c r="BC1148" s="35">
        <f>+Tabla3[[#This Row],[FECHA TERMINACION
(INICIAL)]]-Tabla3[[#This Row],[FECHA INICIO]]</f>
        <v>213</v>
      </c>
      <c r="BD1148" s="65">
        <f>+Tabla3[[#This Row],[PLAZO DE EJECUCIÓN EN DÍAS (INICIAL)]]/30</f>
        <v>7.1</v>
      </c>
      <c r="BE1148" t="s">
        <v>7800</v>
      </c>
      <c r="BF1148" s="29">
        <f>+[1]BD_2!E1165</f>
        <v>0</v>
      </c>
      <c r="BG1148" s="29">
        <f>[1]BD_2!BA1165</f>
        <v>0</v>
      </c>
      <c r="BH1148" s="23">
        <f>[1]BD_2!CF1165</f>
        <v>0</v>
      </c>
      <c r="BI1148" s="23">
        <f>+COUNTIF(Tabla3[[#This Row],[VALOR REDUCIDO]:[TOTAL TIEMPO PRORROGADO EN DÍAS
]],"&lt;&gt;0")</f>
        <v>0</v>
      </c>
      <c r="BJ1148" s="23" t="str">
        <f>+[1]BD_2!CG1165</f>
        <v>2 NO</v>
      </c>
      <c r="BK1148" s="26" t="str">
        <f>[1]BD_2!CL1165</f>
        <v>2 NO</v>
      </c>
      <c r="BL1148" s="23" t="s">
        <v>98</v>
      </c>
      <c r="BM1148">
        <f t="shared" si="89"/>
        <v>213</v>
      </c>
      <c r="BN1148" s="36">
        <f t="shared" si="90"/>
        <v>45435</v>
      </c>
      <c r="BO1148" s="36">
        <f t="shared" si="91"/>
        <v>45648</v>
      </c>
      <c r="BP1148" s="37" t="e">
        <f>IF(((#REF!-$BN1148)/($BO1148-$BN1148))&gt;=100%,100%,((#REF!-$BN1148)/($BO1148-$BN1148)))</f>
        <v>#REF!</v>
      </c>
      <c r="BQ1148" s="29">
        <f t="shared" si="93"/>
        <v>36400000</v>
      </c>
      <c r="BR1148" s="23" t="e">
        <f>+IF(BK1148="1 SI","FINALIZADO",IF($BO1148&lt;=#REF!,"FINALIZADO","EJECUCIÓN"))</f>
        <v>#REF!</v>
      </c>
      <c r="BS1148" s="23">
        <v>36400000</v>
      </c>
      <c r="BT1148" s="23">
        <f>+Tabla3[[#This Row],[VALOR TOTAL DE CONTRATO (ANTES DE LIQUIDACIÓN - LIBERACIÓN DE SALDOS)]]-Tabla3[[#This Row],[RECURSO TOTALES DESEMBOLSADOS]]</f>
        <v>0</v>
      </c>
      <c r="BU1148" s="66"/>
      <c r="BW1148" s="23" t="s">
        <v>98</v>
      </c>
      <c r="BX1148" s="23" t="str">
        <f t="shared" si="92"/>
        <v>mayo</v>
      </c>
      <c r="BY1148" s="23" t="s">
        <v>113</v>
      </c>
      <c r="BZ1148" s="23" t="s">
        <v>113</v>
      </c>
      <c r="CA1148" s="23" t="s">
        <v>113</v>
      </c>
      <c r="CB1148" t="s">
        <v>117</v>
      </c>
      <c r="CC1148" t="s">
        <v>118</v>
      </c>
    </row>
    <row r="1149" spans="1:81" x14ac:dyDescent="0.25">
      <c r="A1149" s="23">
        <v>2024</v>
      </c>
      <c r="B1149" s="25">
        <v>1108</v>
      </c>
      <c r="C1149" s="23" t="s">
        <v>7112</v>
      </c>
      <c r="D1149" t="s">
        <v>88</v>
      </c>
      <c r="E1149" t="s">
        <v>89</v>
      </c>
      <c r="F1149" t="s">
        <v>7113</v>
      </c>
      <c r="G1149" t="s">
        <v>7844</v>
      </c>
      <c r="H1149" s="23" t="s">
        <v>92</v>
      </c>
      <c r="I1149" s="23" t="s">
        <v>105</v>
      </c>
      <c r="J1149" t="s">
        <v>7845</v>
      </c>
      <c r="K1149" s="23" t="s">
        <v>4369</v>
      </c>
      <c r="L1149" s="20" t="s">
        <v>4370</v>
      </c>
      <c r="N1149" s="23" t="s">
        <v>7846</v>
      </c>
      <c r="O1149" s="23" t="s">
        <v>98</v>
      </c>
      <c r="P1149" s="20" t="s">
        <v>1183</v>
      </c>
      <c r="Q1149" s="20" t="s">
        <v>100</v>
      </c>
      <c r="R1149" t="s">
        <v>7847</v>
      </c>
      <c r="S1149" t="s">
        <v>7848</v>
      </c>
      <c r="T1149" t="s">
        <v>7849</v>
      </c>
      <c r="U1149" s="29">
        <v>39959010</v>
      </c>
      <c r="V1149" s="29">
        <v>39959010</v>
      </c>
      <c r="W1149" s="60">
        <v>0</v>
      </c>
      <c r="X1149" s="60">
        <v>0</v>
      </c>
      <c r="Y1149" s="23" t="s">
        <v>104</v>
      </c>
      <c r="Z1149" t="s">
        <v>98</v>
      </c>
      <c r="AA1149" t="s">
        <v>105</v>
      </c>
      <c r="AB1149" s="30">
        <f>+Tabla3[[#This Row],[VALOR DEL CONTRATO
(EN NUMEROS)]]-Tabla3[[#This Row],[VALOR RECURSOS (MADS/FONAM)]]</f>
        <v>0</v>
      </c>
      <c r="AC1149" s="30"/>
      <c r="AD1149" s="30"/>
      <c r="AE1149" s="24">
        <v>14224</v>
      </c>
      <c r="AF1149" s="61">
        <v>45372</v>
      </c>
      <c r="AG1149">
        <v>343024</v>
      </c>
      <c r="AH1149" s="53">
        <v>45454</v>
      </c>
      <c r="AI1149" s="24" t="s">
        <v>1819</v>
      </c>
      <c r="AJ1149" t="s">
        <v>3770</v>
      </c>
      <c r="AK1149" s="33"/>
      <c r="AL1149" t="s">
        <v>98</v>
      </c>
      <c r="AM1149" s="53">
        <v>45443</v>
      </c>
      <c r="AN1149" s="23" t="s">
        <v>108</v>
      </c>
      <c r="AO1149" s="23" t="s">
        <v>108</v>
      </c>
      <c r="AP1149" t="s">
        <v>109</v>
      </c>
      <c r="AQ1149" t="s">
        <v>1188</v>
      </c>
      <c r="AR1149" t="s">
        <v>1189</v>
      </c>
      <c r="AS1149" t="s">
        <v>100</v>
      </c>
      <c r="AT1149" s="23">
        <v>43231500</v>
      </c>
      <c r="AU1149" s="20" t="s">
        <v>7850</v>
      </c>
      <c r="AV1149" s="23" t="s">
        <v>113</v>
      </c>
      <c r="AW1149" s="20" t="s">
        <v>114</v>
      </c>
      <c r="AX1149" s="53">
        <v>45447</v>
      </c>
      <c r="AY1149" s="23" t="s">
        <v>6418</v>
      </c>
      <c r="AZ1149" s="53">
        <v>45454</v>
      </c>
      <c r="BA1149" s="53">
        <v>45454</v>
      </c>
      <c r="BB1149" s="62">
        <v>45636</v>
      </c>
      <c r="BC1149" s="35">
        <f>+Tabla3[[#This Row],[FECHA TERMINACION
(INICIAL)]]-Tabla3[[#This Row],[FECHA INICIO]]</f>
        <v>182</v>
      </c>
      <c r="BD1149" s="65">
        <f>+Tabla3[[#This Row],[PLAZO DE EJECUCIÓN EN DÍAS (INICIAL)]]/30</f>
        <v>6.0666666666666664</v>
      </c>
      <c r="BE1149" t="s">
        <v>7851</v>
      </c>
      <c r="BF1149" s="29">
        <f>+[1]BD_2!E1166</f>
        <v>0</v>
      </c>
      <c r="BG1149" s="29">
        <f>[1]BD_2!BA1166</f>
        <v>0</v>
      </c>
      <c r="BH1149" s="23">
        <f>[1]BD_2!CF1166</f>
        <v>0</v>
      </c>
      <c r="BI1149" s="23">
        <f>+COUNTIF(Tabla3[[#This Row],[VALOR REDUCIDO]:[TOTAL TIEMPO PRORROGADO EN DÍAS
]],"&lt;&gt;0")</f>
        <v>0</v>
      </c>
      <c r="BJ1149" s="23" t="str">
        <f>+[1]BD_2!CG1166</f>
        <v>2 NO</v>
      </c>
      <c r="BK1149" s="26" t="str">
        <f>[1]BD_2!CL1166</f>
        <v>2 NO</v>
      </c>
      <c r="BL1149" s="23" t="s">
        <v>98</v>
      </c>
      <c r="BM1149">
        <f t="shared" si="89"/>
        <v>182</v>
      </c>
      <c r="BN1149" s="36">
        <f t="shared" si="90"/>
        <v>45454</v>
      </c>
      <c r="BO1149" s="36">
        <f t="shared" si="91"/>
        <v>45636</v>
      </c>
      <c r="BP1149" s="37" t="e">
        <f>IF(((#REF!-$BN1149)/($BO1149-$BN1149))&gt;=100%,100%,((#REF!-$BN1149)/($BO1149-$BN1149)))</f>
        <v>#REF!</v>
      </c>
      <c r="BQ1149" s="60">
        <f t="shared" si="93"/>
        <v>39959010</v>
      </c>
      <c r="BR1149" s="23" t="e">
        <f>+IF(BK1149="1 SI","FINALIZADO",IF($BO1149&lt;=#REF!,"FINALIZADO","EJECUCIÓN"))</f>
        <v>#REF!</v>
      </c>
      <c r="BS1149" s="23">
        <v>34761090</v>
      </c>
      <c r="BT1149" s="23">
        <f>+Tabla3[[#This Row],[VALOR TOTAL DE CONTRATO (ANTES DE LIQUIDACIÓN - LIBERACIÓN DE SALDOS)]]-Tabla3[[#This Row],[RECURSO TOTALES DESEMBOLSADOS]]</f>
        <v>5197920</v>
      </c>
      <c r="BU1149" s="66"/>
      <c r="BW1149" s="23" t="s">
        <v>98</v>
      </c>
      <c r="BX1149" s="23" t="str">
        <f t="shared" si="92"/>
        <v>mayo</v>
      </c>
      <c r="BY1149" s="23" t="s">
        <v>113</v>
      </c>
      <c r="BZ1149" s="23" t="s">
        <v>113</v>
      </c>
      <c r="CA1149" s="23" t="s">
        <v>113</v>
      </c>
      <c r="CB1149" t="s">
        <v>117</v>
      </c>
      <c r="CC1149" t="s">
        <v>118</v>
      </c>
    </row>
    <row r="1150" spans="1:81" x14ac:dyDescent="0.25">
      <c r="A1150" s="23">
        <v>2024</v>
      </c>
      <c r="B1150" s="25">
        <v>1109</v>
      </c>
      <c r="C1150" s="23" t="s">
        <v>7112</v>
      </c>
      <c r="D1150" t="s">
        <v>88</v>
      </c>
      <c r="E1150" t="s">
        <v>89</v>
      </c>
      <c r="F1150" t="s">
        <v>7113</v>
      </c>
      <c r="G1150" t="s">
        <v>91</v>
      </c>
      <c r="H1150" s="23" t="s">
        <v>92</v>
      </c>
      <c r="I1150" s="23" t="s">
        <v>105</v>
      </c>
      <c r="J1150" t="s">
        <v>7852</v>
      </c>
      <c r="K1150" s="23" t="s">
        <v>4369</v>
      </c>
      <c r="L1150" s="20" t="s">
        <v>4370</v>
      </c>
      <c r="N1150" s="23" t="s">
        <v>7853</v>
      </c>
      <c r="O1150" s="23" t="s">
        <v>98</v>
      </c>
      <c r="P1150" s="20" t="s">
        <v>1263</v>
      </c>
      <c r="Q1150" s="20" t="s">
        <v>100</v>
      </c>
      <c r="R1150" t="s">
        <v>7854</v>
      </c>
      <c r="S1150" t="s">
        <v>7855</v>
      </c>
      <c r="T1150" t="s">
        <v>7856</v>
      </c>
      <c r="U1150" s="29">
        <v>54928020</v>
      </c>
      <c r="V1150" s="29">
        <v>54928020</v>
      </c>
      <c r="W1150" s="60">
        <v>0</v>
      </c>
      <c r="X1150" s="60">
        <v>0</v>
      </c>
      <c r="Y1150" s="23" t="s">
        <v>104</v>
      </c>
      <c r="Z1150" t="s">
        <v>98</v>
      </c>
      <c r="AA1150" t="s">
        <v>105</v>
      </c>
      <c r="AB1150" s="30">
        <f>+Tabla3[[#This Row],[VALOR DEL CONTRATO
(EN NUMEROS)]]-Tabla3[[#This Row],[VALOR RECURSOS (MADS/FONAM)]]</f>
        <v>0</v>
      </c>
      <c r="AC1150" s="30"/>
      <c r="AD1150" s="30"/>
      <c r="AE1150" s="24">
        <v>13224</v>
      </c>
      <c r="AF1150" s="61">
        <v>45358</v>
      </c>
      <c r="AG1150" s="23">
        <v>314324</v>
      </c>
      <c r="AH1150" s="53">
        <v>45441</v>
      </c>
      <c r="AI1150" s="24" t="s">
        <v>1819</v>
      </c>
      <c r="AJ1150" t="s">
        <v>3770</v>
      </c>
      <c r="AK1150" s="33"/>
      <c r="AL1150" t="s">
        <v>98</v>
      </c>
      <c r="AM1150" s="53">
        <v>45435</v>
      </c>
      <c r="AN1150" s="23" t="s">
        <v>108</v>
      </c>
      <c r="AO1150" s="23" t="s">
        <v>108</v>
      </c>
      <c r="AP1150" t="s">
        <v>109</v>
      </c>
      <c r="AQ1150" t="s">
        <v>657</v>
      </c>
      <c r="AR1150" t="s">
        <v>658</v>
      </c>
      <c r="AS1150" t="s">
        <v>100</v>
      </c>
      <c r="AT1150" s="23">
        <v>43231505</v>
      </c>
      <c r="AU1150" t="s">
        <v>7857</v>
      </c>
      <c r="AV1150" s="23" t="s">
        <v>113</v>
      </c>
      <c r="AW1150" s="20" t="s">
        <v>114</v>
      </c>
      <c r="AX1150" s="53">
        <v>45435</v>
      </c>
      <c r="AY1150" s="23" t="s">
        <v>6418</v>
      </c>
      <c r="AZ1150" s="53">
        <v>45435</v>
      </c>
      <c r="BA1150" s="26">
        <v>45441</v>
      </c>
      <c r="BB1150" s="62">
        <v>45657</v>
      </c>
      <c r="BC1150" s="35">
        <f>+Tabla3[[#This Row],[FECHA TERMINACION
(INICIAL)]]-Tabla3[[#This Row],[FECHA INICIO]]</f>
        <v>216</v>
      </c>
      <c r="BD1150" s="65">
        <f>+Tabla3[[#This Row],[PLAZO DE EJECUCIÓN EN DÍAS (INICIAL)]]/30</f>
        <v>7.2</v>
      </c>
      <c r="BE1150" t="s">
        <v>7858</v>
      </c>
      <c r="BF1150" s="29">
        <f>+[1]BD_2!E1167</f>
        <v>0</v>
      </c>
      <c r="BG1150" s="29">
        <f>[1]BD_2!BA1167</f>
        <v>0</v>
      </c>
      <c r="BH1150" s="23">
        <f>[1]BD_2!CF1167</f>
        <v>0</v>
      </c>
      <c r="BI1150" s="23">
        <f>+COUNTIF(Tabla3[[#This Row],[VALOR REDUCIDO]:[TOTAL TIEMPO PRORROGADO EN DÍAS
]],"&lt;&gt;0")</f>
        <v>0</v>
      </c>
      <c r="BJ1150" s="23" t="str">
        <f>+[1]BD_2!CG1167</f>
        <v>2 NO</v>
      </c>
      <c r="BK1150" s="26" t="str">
        <f>[1]BD_2!CL1167</f>
        <v>2 NO</v>
      </c>
      <c r="BL1150" s="23" t="s">
        <v>98</v>
      </c>
      <c r="BM1150">
        <f t="shared" si="89"/>
        <v>216</v>
      </c>
      <c r="BN1150" s="36">
        <f t="shared" si="90"/>
        <v>45441</v>
      </c>
      <c r="BO1150" s="36">
        <f t="shared" si="91"/>
        <v>45657</v>
      </c>
      <c r="BP1150" s="37" t="e">
        <f>IF(((#REF!-$BN1150)/($BO1150-$BN1150))&gt;=100%,100%,((#REF!-$BN1150)/($BO1150-$BN1150)))</f>
        <v>#REF!</v>
      </c>
      <c r="BQ1150" s="60">
        <f t="shared" si="93"/>
        <v>54928020</v>
      </c>
      <c r="BR1150" s="23" t="e">
        <f>+IF(BK1150="1 SI","FINALIZADO",IF($BO1150&lt;=#REF!,"FINALIZADO","EJECUCIÓN"))</f>
        <v>#REF!</v>
      </c>
      <c r="BS1150" s="23">
        <v>42256424</v>
      </c>
      <c r="BT1150" s="23">
        <f>+Tabla3[[#This Row],[VALOR TOTAL DE CONTRATO (ANTES DE LIQUIDACIÓN - LIBERACIÓN DE SALDOS)]]-Tabla3[[#This Row],[RECURSO TOTALES DESEMBOLSADOS]]</f>
        <v>12671596</v>
      </c>
      <c r="BU1150" s="66"/>
      <c r="BW1150" s="23" t="s">
        <v>98</v>
      </c>
      <c r="BX1150" s="23" t="str">
        <f t="shared" si="92"/>
        <v>mayo</v>
      </c>
      <c r="BY1150" s="23" t="s">
        <v>113</v>
      </c>
      <c r="BZ1150" s="23" t="s">
        <v>113</v>
      </c>
      <c r="CA1150" s="23" t="s">
        <v>113</v>
      </c>
      <c r="CB1150" t="s">
        <v>117</v>
      </c>
      <c r="CC1150" t="s">
        <v>118</v>
      </c>
    </row>
    <row r="1151" spans="1:81" x14ac:dyDescent="0.25">
      <c r="A1151" s="23">
        <v>2024</v>
      </c>
      <c r="B1151" s="25">
        <v>1110</v>
      </c>
      <c r="C1151" s="23" t="s">
        <v>87</v>
      </c>
      <c r="D1151" t="s">
        <v>88</v>
      </c>
      <c r="E1151" t="s">
        <v>89</v>
      </c>
      <c r="F1151" t="s">
        <v>90</v>
      </c>
      <c r="G1151" t="s">
        <v>91</v>
      </c>
      <c r="H1151" s="23" t="s">
        <v>92</v>
      </c>
      <c r="I1151" s="23" t="s">
        <v>119</v>
      </c>
      <c r="J1151" t="s">
        <v>7859</v>
      </c>
      <c r="K1151" s="23" t="s">
        <v>95</v>
      </c>
      <c r="L1151" s="20" t="s">
        <v>2850</v>
      </c>
      <c r="M1151" s="28" t="s">
        <v>7860</v>
      </c>
      <c r="N1151" s="23"/>
      <c r="O1151" s="23" t="s">
        <v>98</v>
      </c>
      <c r="P1151" s="20" t="s">
        <v>2586</v>
      </c>
      <c r="Q1151" s="20" t="s">
        <v>2586</v>
      </c>
      <c r="R1151" t="s">
        <v>7861</v>
      </c>
      <c r="S1151" t="s">
        <v>7862</v>
      </c>
      <c r="T1151" t="s">
        <v>7863</v>
      </c>
      <c r="U1151" s="29">
        <v>62333333</v>
      </c>
      <c r="V1151" s="29">
        <v>62333333</v>
      </c>
      <c r="W1151" s="60">
        <v>8500000</v>
      </c>
      <c r="X1151" s="60">
        <v>0</v>
      </c>
      <c r="Y1151" s="23" t="s">
        <v>104</v>
      </c>
      <c r="Z1151" t="s">
        <v>98</v>
      </c>
      <c r="AA1151" t="s">
        <v>105</v>
      </c>
      <c r="AB1151" s="30">
        <f>+Tabla3[[#This Row],[VALOR DEL CONTRATO
(EN NUMEROS)]]-Tabla3[[#This Row],[VALOR RECURSOS (MADS/FONAM)]]</f>
        <v>0</v>
      </c>
      <c r="AC1151" s="30"/>
      <c r="AD1151" s="30"/>
      <c r="AE1151" s="24">
        <v>9624</v>
      </c>
      <c r="AF1151" s="61">
        <v>45306</v>
      </c>
      <c r="AG1151">
        <v>299824</v>
      </c>
      <c r="AH1151" s="53">
        <v>45435</v>
      </c>
      <c r="AI1151" s="24" t="s">
        <v>106</v>
      </c>
      <c r="AJ1151" t="s">
        <v>7864</v>
      </c>
      <c r="AK1151" s="33"/>
      <c r="AL1151" t="s">
        <v>98</v>
      </c>
      <c r="AM1151" s="53">
        <v>45433</v>
      </c>
      <c r="AN1151" s="23" t="s">
        <v>108</v>
      </c>
      <c r="AO1151" s="23" t="s">
        <v>108</v>
      </c>
      <c r="AP1151" t="s">
        <v>109</v>
      </c>
      <c r="AQ1151" t="s">
        <v>2392</v>
      </c>
      <c r="AR1151" t="s">
        <v>2393</v>
      </c>
      <c r="AS1151" t="s">
        <v>2394</v>
      </c>
      <c r="AT1151" s="23">
        <v>80111600</v>
      </c>
      <c r="AU1151" t="s">
        <v>7865</v>
      </c>
      <c r="AV1151" s="23" t="s">
        <v>113</v>
      </c>
      <c r="AW1151" s="20" t="s">
        <v>114</v>
      </c>
      <c r="AX1151" s="53">
        <v>45434</v>
      </c>
      <c r="AY1151" s="23" t="s">
        <v>115</v>
      </c>
      <c r="AZ1151" s="53">
        <v>45434</v>
      </c>
      <c r="BA1151" s="26">
        <v>45435</v>
      </c>
      <c r="BB1151" s="62">
        <v>45656</v>
      </c>
      <c r="BC1151" s="35">
        <f>+Tabla3[[#This Row],[FECHA TERMINACION
(INICIAL)]]-Tabla3[[#This Row],[FECHA INICIO]]</f>
        <v>221</v>
      </c>
      <c r="BD1151" s="65">
        <f>+Tabla3[[#This Row],[PLAZO DE EJECUCIÓN EN DÍAS (INICIAL)]]/30</f>
        <v>7.3666666666666663</v>
      </c>
      <c r="BE1151" t="s">
        <v>7866</v>
      </c>
      <c r="BF1151" s="29">
        <f>+[1]BD_2!E1168</f>
        <v>566666</v>
      </c>
      <c r="BG1151" s="29">
        <f>[1]BD_2!BA1168</f>
        <v>0</v>
      </c>
      <c r="BH1151" s="23">
        <f>[1]BD_2!CF1168</f>
        <v>0</v>
      </c>
      <c r="BI1151" s="23">
        <f>+COUNTIF(Tabla3[[#This Row],[VALOR REDUCIDO]:[TOTAL TIEMPO PRORROGADO EN DÍAS
]],"&lt;&gt;0")</f>
        <v>1</v>
      </c>
      <c r="BJ1151" s="23" t="str">
        <f>+[1]BD_2!CG1168</f>
        <v>2 NO</v>
      </c>
      <c r="BK1151" s="26" t="str">
        <f>[1]BD_2!CL1168</f>
        <v>2 NO</v>
      </c>
      <c r="BL1151" s="23" t="s">
        <v>98</v>
      </c>
      <c r="BM1151">
        <f t="shared" si="89"/>
        <v>221</v>
      </c>
      <c r="BN1151" s="36">
        <f t="shared" si="90"/>
        <v>45435</v>
      </c>
      <c r="BO1151" s="36">
        <f t="shared" si="91"/>
        <v>45656</v>
      </c>
      <c r="BP1151" s="37" t="e">
        <f>IF(((#REF!-$BN1151)/($BO1151-$BN1151))&gt;=100%,100%,((#REF!-$BN1151)/($BO1151-$BN1151)))</f>
        <v>#REF!</v>
      </c>
      <c r="BQ1151" s="29">
        <f t="shared" si="93"/>
        <v>61766667</v>
      </c>
      <c r="BR1151" s="23" t="e">
        <f>+IF(BK1151="1 SI","FINALIZADO",IF($BO1151&lt;=#REF!,"FINALIZADO","EJECUCIÓN"))</f>
        <v>#REF!</v>
      </c>
      <c r="BS1151" s="23">
        <v>61766667</v>
      </c>
      <c r="BT1151" s="23">
        <f>+Tabla3[[#This Row],[VALOR TOTAL DE CONTRATO (ANTES DE LIQUIDACIÓN - LIBERACIÓN DE SALDOS)]]-Tabla3[[#This Row],[RECURSO TOTALES DESEMBOLSADOS]]</f>
        <v>0</v>
      </c>
      <c r="BU1151" s="66"/>
      <c r="BW1151" s="23" t="s">
        <v>98</v>
      </c>
      <c r="BX1151" s="23" t="str">
        <f t="shared" si="92"/>
        <v>mayo</v>
      </c>
      <c r="BY1151" s="23" t="s">
        <v>113</v>
      </c>
      <c r="BZ1151" s="23" t="s">
        <v>113</v>
      </c>
      <c r="CA1151" s="23" t="s">
        <v>113</v>
      </c>
      <c r="CB1151" t="s">
        <v>117</v>
      </c>
      <c r="CC1151" t="s">
        <v>118</v>
      </c>
    </row>
    <row r="1152" spans="1:81" x14ac:dyDescent="0.25">
      <c r="A1152" s="23">
        <v>2024</v>
      </c>
      <c r="B1152" s="25">
        <v>1111</v>
      </c>
      <c r="C1152" s="23" t="s">
        <v>87</v>
      </c>
      <c r="D1152" t="s">
        <v>88</v>
      </c>
      <c r="E1152" t="s">
        <v>89</v>
      </c>
      <c r="F1152" t="s">
        <v>90</v>
      </c>
      <c r="G1152" t="s">
        <v>91</v>
      </c>
      <c r="H1152" s="23" t="s">
        <v>92</v>
      </c>
      <c r="I1152" s="23" t="s">
        <v>119</v>
      </c>
      <c r="J1152" t="s">
        <v>7867</v>
      </c>
      <c r="K1152" s="23" t="s">
        <v>95</v>
      </c>
      <c r="L1152" s="20" t="s">
        <v>451</v>
      </c>
      <c r="M1152" s="28" t="s">
        <v>7868</v>
      </c>
      <c r="N1152" s="23"/>
      <c r="O1152" s="23" t="s">
        <v>98</v>
      </c>
      <c r="P1152" s="20" t="s">
        <v>269</v>
      </c>
      <c r="Q1152" s="20" t="s">
        <v>269</v>
      </c>
      <c r="R1152" t="s">
        <v>7869</v>
      </c>
      <c r="S1152" t="s">
        <v>7870</v>
      </c>
      <c r="T1152" t="s">
        <v>7871</v>
      </c>
      <c r="U1152" s="29">
        <v>49000000</v>
      </c>
      <c r="V1152" s="29">
        <v>49000000</v>
      </c>
      <c r="W1152" s="60">
        <v>7000000</v>
      </c>
      <c r="X1152" s="60">
        <v>0</v>
      </c>
      <c r="Y1152" s="23" t="s">
        <v>104</v>
      </c>
      <c r="Z1152" t="s">
        <v>98</v>
      </c>
      <c r="AA1152" t="s">
        <v>105</v>
      </c>
      <c r="AB1152" s="30">
        <f>+Tabla3[[#This Row],[VALOR DEL CONTRATO
(EN NUMEROS)]]-Tabla3[[#This Row],[VALOR RECURSOS (MADS/FONAM)]]</f>
        <v>0</v>
      </c>
      <c r="AC1152" s="30"/>
      <c r="AD1152" s="30"/>
      <c r="AE1152" s="24">
        <v>5524</v>
      </c>
      <c r="AF1152" s="61">
        <v>45295</v>
      </c>
      <c r="AG1152">
        <v>297224</v>
      </c>
      <c r="AH1152" s="53">
        <v>45434</v>
      </c>
      <c r="AI1152" s="24" t="s">
        <v>106</v>
      </c>
      <c r="AK1152" s="33"/>
      <c r="AL1152" t="s">
        <v>98</v>
      </c>
      <c r="AM1152" s="53">
        <v>45432</v>
      </c>
      <c r="AN1152" s="23" t="s">
        <v>108</v>
      </c>
      <c r="AO1152" s="23" t="s">
        <v>108</v>
      </c>
      <c r="AP1152" t="s">
        <v>109</v>
      </c>
      <c r="AQ1152" t="s">
        <v>1047</v>
      </c>
      <c r="AR1152" t="s">
        <v>1048</v>
      </c>
      <c r="AS1152" t="s">
        <v>269</v>
      </c>
      <c r="AT1152" s="23">
        <v>80111600</v>
      </c>
      <c r="AU1152" t="s">
        <v>7872</v>
      </c>
      <c r="AV1152" s="23" t="s">
        <v>113</v>
      </c>
      <c r="AW1152" s="20" t="s">
        <v>114</v>
      </c>
      <c r="AX1152" s="53">
        <v>45433</v>
      </c>
      <c r="AY1152" s="23" t="s">
        <v>115</v>
      </c>
      <c r="AZ1152" s="53">
        <v>45433</v>
      </c>
      <c r="BA1152" s="26">
        <v>45435</v>
      </c>
      <c r="BB1152" s="62">
        <v>45648</v>
      </c>
      <c r="BC1152" s="35">
        <f>+Tabla3[[#This Row],[FECHA TERMINACION
(INICIAL)]]-Tabla3[[#This Row],[FECHA INICIO]]</f>
        <v>213</v>
      </c>
      <c r="BD1152" s="65">
        <f>+Tabla3[[#This Row],[PLAZO DE EJECUCIÓN EN DÍAS (INICIAL)]]/30</f>
        <v>7.1</v>
      </c>
      <c r="BE1152" t="s">
        <v>7873</v>
      </c>
      <c r="BF1152" s="29">
        <f>+[1]BD_2!E1169</f>
        <v>0</v>
      </c>
      <c r="BG1152" s="29">
        <f>[1]BD_2!BA1169</f>
        <v>0</v>
      </c>
      <c r="BH1152" s="23">
        <f>[1]BD_2!CF1169</f>
        <v>0</v>
      </c>
      <c r="BI1152" s="23">
        <f>+COUNTIF(Tabla3[[#This Row],[VALOR REDUCIDO]:[TOTAL TIEMPO PRORROGADO EN DÍAS
]],"&lt;&gt;0")</f>
        <v>0</v>
      </c>
      <c r="BJ1152" s="23" t="str">
        <f>+[1]BD_2!CG1169</f>
        <v>2 NO</v>
      </c>
      <c r="BK1152" s="26" t="str">
        <f>[1]BD_2!CL1169</f>
        <v>2 NO</v>
      </c>
      <c r="BL1152" s="23" t="s">
        <v>98</v>
      </c>
      <c r="BM1152">
        <f t="shared" si="89"/>
        <v>213</v>
      </c>
      <c r="BN1152" s="36">
        <f t="shared" si="90"/>
        <v>45435</v>
      </c>
      <c r="BO1152" s="36">
        <f t="shared" si="91"/>
        <v>45648</v>
      </c>
      <c r="BP1152" s="37" t="e">
        <f>IF(((#REF!-$BN1152)/($BO1152-$BN1152))&gt;=100%,100%,((#REF!-$BN1152)/($BO1152-$BN1152)))</f>
        <v>#REF!</v>
      </c>
      <c r="BQ1152" s="29">
        <f t="shared" si="93"/>
        <v>49000000</v>
      </c>
      <c r="BR1152" s="23" t="e">
        <f>+IF(BK1152="1 SI","FINALIZADO",IF($BO1152&lt;=#REF!,"FINALIZADO","EJECUCIÓN"))</f>
        <v>#REF!</v>
      </c>
      <c r="BS1152" s="23">
        <v>49000000</v>
      </c>
      <c r="BT1152" s="23">
        <f>+Tabla3[[#This Row],[VALOR TOTAL DE CONTRATO (ANTES DE LIQUIDACIÓN - LIBERACIÓN DE SALDOS)]]-Tabla3[[#This Row],[RECURSO TOTALES DESEMBOLSADOS]]</f>
        <v>0</v>
      </c>
      <c r="BU1152" s="66"/>
      <c r="BW1152" s="23" t="s">
        <v>98</v>
      </c>
      <c r="BX1152" s="23" t="str">
        <f t="shared" ref="BX1152:BX1215" si="94">TEXT(AM1152,"MMMM")</f>
        <v>mayo</v>
      </c>
      <c r="BY1152" s="23" t="s">
        <v>113</v>
      </c>
      <c r="BZ1152" s="23" t="s">
        <v>113</v>
      </c>
      <c r="CA1152" s="23" t="s">
        <v>113</v>
      </c>
      <c r="CB1152" t="s">
        <v>117</v>
      </c>
      <c r="CC1152" t="s">
        <v>118</v>
      </c>
    </row>
    <row r="1153" spans="1:81" x14ac:dyDescent="0.25">
      <c r="A1153" s="23">
        <v>2024</v>
      </c>
      <c r="B1153" s="25">
        <v>1112</v>
      </c>
      <c r="C1153" s="23" t="s">
        <v>87</v>
      </c>
      <c r="D1153" t="s">
        <v>88</v>
      </c>
      <c r="E1153" t="s">
        <v>89</v>
      </c>
      <c r="F1153" t="s">
        <v>90</v>
      </c>
      <c r="G1153" t="s">
        <v>91</v>
      </c>
      <c r="H1153" s="23" t="s">
        <v>92</v>
      </c>
      <c r="I1153" s="23" t="s">
        <v>119</v>
      </c>
      <c r="J1153" t="s">
        <v>7874</v>
      </c>
      <c r="K1153" s="23" t="s">
        <v>95</v>
      </c>
      <c r="L1153" s="20" t="s">
        <v>1197</v>
      </c>
      <c r="M1153" s="28" t="s">
        <v>7875</v>
      </c>
      <c r="N1153" s="23"/>
      <c r="O1153" s="23" t="s">
        <v>98</v>
      </c>
      <c r="P1153" s="20" t="s">
        <v>100</v>
      </c>
      <c r="Q1153" s="20" t="s">
        <v>100</v>
      </c>
      <c r="R1153" t="s">
        <v>7876</v>
      </c>
      <c r="S1153" t="s">
        <v>7877</v>
      </c>
      <c r="T1153" t="s">
        <v>7878</v>
      </c>
      <c r="U1153" s="29">
        <v>63000000</v>
      </c>
      <c r="V1153" s="29">
        <v>63000000</v>
      </c>
      <c r="W1153" s="60">
        <v>9000000</v>
      </c>
      <c r="X1153" s="60">
        <v>0</v>
      </c>
      <c r="Y1153" s="23" t="s">
        <v>104</v>
      </c>
      <c r="Z1153" t="s">
        <v>98</v>
      </c>
      <c r="AA1153" t="s">
        <v>105</v>
      </c>
      <c r="AB1153" s="30">
        <f>+Tabla3[[#This Row],[VALOR DEL CONTRATO
(EN NUMEROS)]]-Tabla3[[#This Row],[VALOR RECURSOS (MADS/FONAM)]]</f>
        <v>0</v>
      </c>
      <c r="AC1153" s="30"/>
      <c r="AD1153" s="30"/>
      <c r="AE1153" s="24">
        <v>3924</v>
      </c>
      <c r="AF1153" s="61">
        <v>45294</v>
      </c>
      <c r="AG1153">
        <v>297124</v>
      </c>
      <c r="AH1153" s="53">
        <v>45434</v>
      </c>
      <c r="AI1153" s="24" t="s">
        <v>106</v>
      </c>
      <c r="AJ1153" t="s">
        <v>173</v>
      </c>
      <c r="AK1153" s="33"/>
      <c r="AL1153" t="s">
        <v>98</v>
      </c>
      <c r="AM1153" s="53">
        <v>45433</v>
      </c>
      <c r="AN1153" s="23" t="s">
        <v>108</v>
      </c>
      <c r="AO1153" s="23" t="s">
        <v>108</v>
      </c>
      <c r="AP1153" t="s">
        <v>109</v>
      </c>
      <c r="AQ1153" t="s">
        <v>174</v>
      </c>
      <c r="AR1153" t="s">
        <v>175</v>
      </c>
      <c r="AS1153" t="s">
        <v>100</v>
      </c>
      <c r="AT1153" s="23">
        <v>80111600</v>
      </c>
      <c r="AU1153" s="20" t="s">
        <v>7879</v>
      </c>
      <c r="AV1153" s="23" t="s">
        <v>113</v>
      </c>
      <c r="AW1153" s="20" t="s">
        <v>114</v>
      </c>
      <c r="AX1153" s="26">
        <v>45433</v>
      </c>
      <c r="AY1153" s="23" t="s">
        <v>115</v>
      </c>
      <c r="AZ1153" s="26">
        <v>45433</v>
      </c>
      <c r="BA1153" s="26">
        <v>45435</v>
      </c>
      <c r="BB1153" s="62">
        <v>45648</v>
      </c>
      <c r="BC1153" s="35">
        <f>+Tabla3[[#This Row],[FECHA TERMINACION
(INICIAL)]]-Tabla3[[#This Row],[FECHA INICIO]]</f>
        <v>213</v>
      </c>
      <c r="BD1153" s="65">
        <f>+Tabla3[[#This Row],[PLAZO DE EJECUCIÓN EN DÍAS (INICIAL)]]/30</f>
        <v>7.1</v>
      </c>
      <c r="BE1153" t="s">
        <v>7880</v>
      </c>
      <c r="BF1153" s="29">
        <f>+[1]BD_2!E1170</f>
        <v>0</v>
      </c>
      <c r="BG1153" s="29">
        <f>[1]BD_2!BA1170</f>
        <v>0</v>
      </c>
      <c r="BH1153" s="23">
        <f>[1]BD_2!CF1170</f>
        <v>0</v>
      </c>
      <c r="BI1153" s="23">
        <f>+COUNTIF(Tabla3[[#This Row],[VALOR REDUCIDO]:[TOTAL TIEMPO PRORROGADO EN DÍAS
]],"&lt;&gt;0")</f>
        <v>0</v>
      </c>
      <c r="BJ1153" s="23" t="str">
        <f>+[1]BD_2!CG1170</f>
        <v>2 NO</v>
      </c>
      <c r="BK1153" s="26" t="str">
        <f>[1]BD_2!CL1170</f>
        <v>1 SI</v>
      </c>
      <c r="BL1153" s="23" t="s">
        <v>98</v>
      </c>
      <c r="BM1153">
        <f t="shared" si="89"/>
        <v>213</v>
      </c>
      <c r="BN1153" s="36">
        <f t="shared" si="90"/>
        <v>45435</v>
      </c>
      <c r="BO1153" s="36">
        <f t="shared" si="91"/>
        <v>45648</v>
      </c>
      <c r="BP1153" s="37" t="e">
        <f>IF(((#REF!-$BN1153)/($BO1153-$BN1153))&gt;=100%,100%,((#REF!-$BN1153)/($BO1153-$BN1153)))</f>
        <v>#REF!</v>
      </c>
      <c r="BQ1153" s="29">
        <f t="shared" si="93"/>
        <v>63000000</v>
      </c>
      <c r="BR1153" s="23" t="str">
        <f>+IF(BK1153="1 SI","FINALIZADO",IF($BO1153&lt;=#REF!,"FINALIZADO","EJECUCIÓN"))</f>
        <v>FINALIZADO</v>
      </c>
      <c r="BS1153" s="23">
        <v>45600000</v>
      </c>
      <c r="BT1153" s="23">
        <f>+Tabla3[[#This Row],[VALOR TOTAL DE CONTRATO (ANTES DE LIQUIDACIÓN - LIBERACIÓN DE SALDOS)]]-Tabla3[[#This Row],[RECURSO TOTALES DESEMBOLSADOS]]</f>
        <v>17400000</v>
      </c>
      <c r="BU1153" s="66"/>
      <c r="BW1153" s="23" t="s">
        <v>98</v>
      </c>
      <c r="BX1153" s="23" t="str">
        <f t="shared" si="94"/>
        <v>mayo</v>
      </c>
      <c r="BY1153" s="23" t="s">
        <v>113</v>
      </c>
      <c r="BZ1153" s="23" t="s">
        <v>113</v>
      </c>
      <c r="CA1153" s="23" t="s">
        <v>113</v>
      </c>
      <c r="CB1153" t="s">
        <v>117</v>
      </c>
      <c r="CC1153" t="s">
        <v>118</v>
      </c>
    </row>
    <row r="1154" spans="1:81" x14ac:dyDescent="0.25">
      <c r="A1154" s="23">
        <v>2024</v>
      </c>
      <c r="B1154" s="25">
        <v>1113</v>
      </c>
      <c r="C1154" s="23" t="s">
        <v>87</v>
      </c>
      <c r="D1154" t="s">
        <v>7305</v>
      </c>
      <c r="E1154" t="s">
        <v>89</v>
      </c>
      <c r="F1154" t="s">
        <v>7306</v>
      </c>
      <c r="G1154" t="s">
        <v>91</v>
      </c>
      <c r="H1154" t="s">
        <v>7881</v>
      </c>
      <c r="I1154" s="23" t="s">
        <v>105</v>
      </c>
      <c r="J1154" t="s">
        <v>7882</v>
      </c>
      <c r="K1154" s="23" t="s">
        <v>4369</v>
      </c>
      <c r="L1154" s="20" t="s">
        <v>4370</v>
      </c>
      <c r="N1154" t="s">
        <v>7883</v>
      </c>
      <c r="O1154" s="23" t="s">
        <v>98</v>
      </c>
      <c r="P1154" s="20" t="s">
        <v>1263</v>
      </c>
      <c r="Q1154" s="20" t="s">
        <v>100</v>
      </c>
      <c r="R1154" t="s">
        <v>7884</v>
      </c>
      <c r="S1154" t="s">
        <v>7885</v>
      </c>
      <c r="T1154" t="s">
        <v>7886</v>
      </c>
      <c r="U1154" s="29">
        <v>21000000</v>
      </c>
      <c r="V1154" s="29">
        <v>21000000</v>
      </c>
      <c r="W1154" s="60">
        <v>0</v>
      </c>
      <c r="X1154" s="60">
        <v>0</v>
      </c>
      <c r="Y1154" s="23" t="s">
        <v>104</v>
      </c>
      <c r="Z1154" t="s">
        <v>98</v>
      </c>
      <c r="AA1154" t="s">
        <v>105</v>
      </c>
      <c r="AB1154" s="30">
        <f>+Tabla3[[#This Row],[VALOR DEL CONTRATO
(EN NUMEROS)]]-Tabla3[[#This Row],[VALOR RECURSOS (MADS/FONAM)]]</f>
        <v>0</v>
      </c>
      <c r="AC1154" s="30"/>
      <c r="AD1154" s="30"/>
      <c r="AE1154" s="24">
        <v>11324</v>
      </c>
      <c r="AF1154" s="61">
        <v>45330</v>
      </c>
      <c r="AG1154">
        <v>314524</v>
      </c>
      <c r="AH1154" s="53">
        <v>45441</v>
      </c>
      <c r="AI1154" s="24" t="s">
        <v>106</v>
      </c>
      <c r="AJ1154" t="s">
        <v>656</v>
      </c>
      <c r="AK1154" s="33"/>
      <c r="AL1154" t="s">
        <v>98</v>
      </c>
      <c r="AM1154" s="53">
        <v>45441</v>
      </c>
      <c r="AN1154" s="23" t="s">
        <v>108</v>
      </c>
      <c r="AO1154" s="23" t="s">
        <v>108</v>
      </c>
      <c r="AP1154" t="s">
        <v>109</v>
      </c>
      <c r="AQ1154" t="s">
        <v>657</v>
      </c>
      <c r="AR1154" t="s">
        <v>658</v>
      </c>
      <c r="AS1154" t="s">
        <v>100</v>
      </c>
      <c r="AT1154" s="23">
        <v>86101705</v>
      </c>
      <c r="AU1154" s="20" t="s">
        <v>7887</v>
      </c>
      <c r="AV1154" s="23" t="s">
        <v>113</v>
      </c>
      <c r="AW1154" s="20" t="s">
        <v>114</v>
      </c>
      <c r="AX1154" s="53">
        <v>45441</v>
      </c>
      <c r="AY1154" s="23" t="s">
        <v>6418</v>
      </c>
      <c r="AZ1154" s="53">
        <v>45441</v>
      </c>
      <c r="BA1154" s="26">
        <v>45448</v>
      </c>
      <c r="BB1154" s="62">
        <v>45657</v>
      </c>
      <c r="BC1154" s="35">
        <f>+Tabla3[[#This Row],[FECHA TERMINACION
(INICIAL)]]-Tabla3[[#This Row],[FECHA INICIO]]</f>
        <v>209</v>
      </c>
      <c r="BD1154" s="65">
        <f>+Tabla3[[#This Row],[PLAZO DE EJECUCIÓN EN DÍAS (INICIAL)]]/30</f>
        <v>6.9666666666666668</v>
      </c>
      <c r="BE1154" t="s">
        <v>7888</v>
      </c>
      <c r="BF1154" s="29">
        <f>+[1]BD_2!E1171</f>
        <v>0</v>
      </c>
      <c r="BG1154" s="29">
        <f>[1]BD_2!BA1171</f>
        <v>0</v>
      </c>
      <c r="BH1154" s="23">
        <f>[1]BD_2!CF1171</f>
        <v>0</v>
      </c>
      <c r="BI1154" s="23">
        <f>+COUNTIF(Tabla3[[#This Row],[VALOR REDUCIDO]:[TOTAL TIEMPO PRORROGADO EN DÍAS
]],"&lt;&gt;0")</f>
        <v>0</v>
      </c>
      <c r="BJ1154" s="23" t="str">
        <f>+[1]BD_2!CG1171</f>
        <v>2 NO</v>
      </c>
      <c r="BK1154" s="26" t="str">
        <f>[1]BD_2!CL1171</f>
        <v>2 NO</v>
      </c>
      <c r="BL1154" s="23" t="s">
        <v>98</v>
      </c>
      <c r="BM1154">
        <f t="shared" si="89"/>
        <v>209</v>
      </c>
      <c r="BN1154" s="36">
        <f t="shared" si="90"/>
        <v>45448</v>
      </c>
      <c r="BO1154" s="36">
        <f t="shared" si="91"/>
        <v>45657</v>
      </c>
      <c r="BP1154" s="37" t="e">
        <f>IF(((#REF!-$BN1154)/($BO1154-$BN1154))&gt;=100%,100%,((#REF!-$BN1154)/($BO1154-$BN1154)))</f>
        <v>#REF!</v>
      </c>
      <c r="BQ1154" s="60">
        <f t="shared" si="93"/>
        <v>21000000</v>
      </c>
      <c r="BR1154" s="23" t="e">
        <f>+IF(BK1154="1 SI","FINALIZADO",IF($BO1154&lt;=#REF!,"FINALIZADO","EJECUCIÓN"))</f>
        <v>#REF!</v>
      </c>
      <c r="BS1154" s="23">
        <v>21000000</v>
      </c>
      <c r="BT1154" s="23">
        <f>+Tabla3[[#This Row],[VALOR TOTAL DE CONTRATO (ANTES DE LIQUIDACIÓN - LIBERACIÓN DE SALDOS)]]-Tabla3[[#This Row],[RECURSO TOTALES DESEMBOLSADOS]]</f>
        <v>0</v>
      </c>
      <c r="BU1154" s="66"/>
      <c r="BW1154" s="23" t="s">
        <v>98</v>
      </c>
      <c r="BX1154" s="23" t="str">
        <f t="shared" si="94"/>
        <v>mayo</v>
      </c>
      <c r="BY1154" s="23" t="s">
        <v>113</v>
      </c>
      <c r="BZ1154" s="23" t="s">
        <v>113</v>
      </c>
      <c r="CA1154" s="23" t="s">
        <v>113</v>
      </c>
      <c r="CB1154" t="s">
        <v>117</v>
      </c>
      <c r="CC1154" t="s">
        <v>118</v>
      </c>
    </row>
    <row r="1155" spans="1:81" x14ac:dyDescent="0.25">
      <c r="A1155" s="23">
        <v>2024</v>
      </c>
      <c r="B1155" s="25">
        <v>1114</v>
      </c>
      <c r="C1155" s="23" t="s">
        <v>87</v>
      </c>
      <c r="D1155" t="s">
        <v>88</v>
      </c>
      <c r="E1155" t="s">
        <v>89</v>
      </c>
      <c r="F1155" t="s">
        <v>90</v>
      </c>
      <c r="G1155" t="s">
        <v>91</v>
      </c>
      <c r="H1155" s="23" t="s">
        <v>92</v>
      </c>
      <c r="I1155" s="23" t="s">
        <v>119</v>
      </c>
      <c r="J1155" t="s">
        <v>1181</v>
      </c>
      <c r="K1155" s="23" t="s">
        <v>95</v>
      </c>
      <c r="L1155" s="20" t="s">
        <v>121</v>
      </c>
      <c r="M1155" s="28" t="s">
        <v>7889</v>
      </c>
      <c r="N1155" s="23"/>
      <c r="O1155" s="23" t="s">
        <v>98</v>
      </c>
      <c r="P1155" s="20" t="s">
        <v>1183</v>
      </c>
      <c r="Q1155" s="20" t="s">
        <v>100</v>
      </c>
      <c r="R1155" t="s">
        <v>7890</v>
      </c>
      <c r="S1155" t="s">
        <v>7891</v>
      </c>
      <c r="T1155" s="29" t="s">
        <v>7892</v>
      </c>
      <c r="U1155" s="29">
        <v>43400000</v>
      </c>
      <c r="V1155" s="29">
        <v>43400000</v>
      </c>
      <c r="W1155" s="60">
        <v>6000000</v>
      </c>
      <c r="X1155" s="60">
        <v>0</v>
      </c>
      <c r="Y1155" s="23" t="s">
        <v>104</v>
      </c>
      <c r="Z1155" t="s">
        <v>98</v>
      </c>
      <c r="AA1155" t="s">
        <v>105</v>
      </c>
      <c r="AB1155" s="30">
        <f>+Tabla3[[#This Row],[VALOR DEL CONTRATO
(EN NUMEROS)]]-Tabla3[[#This Row],[VALOR RECURSOS (MADS/FONAM)]]</f>
        <v>0</v>
      </c>
      <c r="AC1155" s="30"/>
      <c r="AD1155" s="30"/>
      <c r="AE1155" s="24">
        <v>2024</v>
      </c>
      <c r="AF1155" s="61">
        <v>45294</v>
      </c>
      <c r="AG1155" s="23">
        <v>305224</v>
      </c>
      <c r="AH1155" s="53">
        <v>45436</v>
      </c>
      <c r="AI1155" s="24" t="s">
        <v>106</v>
      </c>
      <c r="AJ1155" t="s">
        <v>1187</v>
      </c>
      <c r="AK1155" s="33"/>
      <c r="AL1155" t="s">
        <v>98</v>
      </c>
      <c r="AM1155" s="53">
        <v>45436</v>
      </c>
      <c r="AN1155" s="23" t="s">
        <v>108</v>
      </c>
      <c r="AO1155" s="23" t="s">
        <v>108</v>
      </c>
      <c r="AP1155" t="s">
        <v>109</v>
      </c>
      <c r="AQ1155" t="s">
        <v>1188</v>
      </c>
      <c r="AR1155" t="s">
        <v>1189</v>
      </c>
      <c r="AS1155" t="s">
        <v>100</v>
      </c>
      <c r="AT1155" s="23">
        <v>80111600</v>
      </c>
      <c r="AU1155" s="20" t="s">
        <v>7893</v>
      </c>
      <c r="AV1155" s="23" t="s">
        <v>98</v>
      </c>
      <c r="AW1155" s="20" t="s">
        <v>476</v>
      </c>
      <c r="AX1155" s="53" t="s">
        <v>105</v>
      </c>
      <c r="AY1155" s="23" t="s">
        <v>477</v>
      </c>
      <c r="AZ1155" s="26">
        <v>45436</v>
      </c>
      <c r="BA1155" s="26">
        <v>45436</v>
      </c>
      <c r="BB1155" s="62">
        <v>45656</v>
      </c>
      <c r="BC1155" s="35">
        <f>+Tabla3[[#This Row],[FECHA TERMINACION
(INICIAL)]]-Tabla3[[#This Row],[FECHA INICIO]]</f>
        <v>220</v>
      </c>
      <c r="BD1155" s="65">
        <f>+Tabla3[[#This Row],[PLAZO DE EJECUCIÓN EN DÍAS (INICIAL)]]/30</f>
        <v>7.333333333333333</v>
      </c>
      <c r="BE1155" t="s">
        <v>7894</v>
      </c>
      <c r="BF1155" s="29">
        <f>+[1]BD_2!E1172</f>
        <v>0</v>
      </c>
      <c r="BG1155" s="29">
        <f>[1]BD_2!BA1172</f>
        <v>0</v>
      </c>
      <c r="BH1155" s="23">
        <f>[1]BD_2!CF1172</f>
        <v>0</v>
      </c>
      <c r="BI1155" s="23">
        <f>+COUNTIF(Tabla3[[#This Row],[VALOR REDUCIDO]:[TOTAL TIEMPO PRORROGADO EN DÍAS
]],"&lt;&gt;0")</f>
        <v>0</v>
      </c>
      <c r="BJ1155" s="23" t="str">
        <f>+[1]BD_2!CG1172</f>
        <v>2 NO</v>
      </c>
      <c r="BK1155" s="26" t="str">
        <f>[1]BD_2!CL1172</f>
        <v>2 NO</v>
      </c>
      <c r="BL1155" s="23" t="s">
        <v>98</v>
      </c>
      <c r="BM1155">
        <f t="shared" si="89"/>
        <v>220</v>
      </c>
      <c r="BN1155" s="36">
        <f t="shared" si="90"/>
        <v>45436</v>
      </c>
      <c r="BO1155" s="36">
        <f t="shared" si="91"/>
        <v>45656</v>
      </c>
      <c r="BP1155" s="37" t="e">
        <f>IF(((#REF!-$BN1155)/($BO1155-$BN1155))&gt;=100%,100%,((#REF!-$BN1155)/($BO1155-$BN1155)))</f>
        <v>#REF!</v>
      </c>
      <c r="BQ1155" s="29">
        <f t="shared" si="93"/>
        <v>43400000</v>
      </c>
      <c r="BR1155" s="23" t="e">
        <f>+IF(BK1155="1 SI","FINALIZADO",IF($BO1155&lt;=#REF!,"FINALIZADO","EJECUCIÓN"))</f>
        <v>#REF!</v>
      </c>
      <c r="BS1155" s="23">
        <v>43400000</v>
      </c>
      <c r="BT1155" s="23">
        <f>+Tabla3[[#This Row],[VALOR TOTAL DE CONTRATO (ANTES DE LIQUIDACIÓN - LIBERACIÓN DE SALDOS)]]-Tabla3[[#This Row],[RECURSO TOTALES DESEMBOLSADOS]]</f>
        <v>0</v>
      </c>
      <c r="BU1155" s="66"/>
      <c r="BW1155" s="23" t="s">
        <v>98</v>
      </c>
      <c r="BX1155" s="23" t="str">
        <f t="shared" si="94"/>
        <v>mayo</v>
      </c>
      <c r="BY1155" s="23" t="s">
        <v>113</v>
      </c>
      <c r="BZ1155" s="23" t="s">
        <v>113</v>
      </c>
      <c r="CA1155" s="23" t="s">
        <v>113</v>
      </c>
      <c r="CB1155" t="s">
        <v>117</v>
      </c>
      <c r="CC1155" t="s">
        <v>118</v>
      </c>
    </row>
    <row r="1156" spans="1:81" x14ac:dyDescent="0.25">
      <c r="A1156" s="23">
        <v>2024</v>
      </c>
      <c r="B1156" s="25">
        <v>1115</v>
      </c>
      <c r="C1156" s="23" t="s">
        <v>87</v>
      </c>
      <c r="D1156" t="s">
        <v>88</v>
      </c>
      <c r="E1156" t="s">
        <v>89</v>
      </c>
      <c r="F1156" t="s">
        <v>90</v>
      </c>
      <c r="G1156" t="s">
        <v>91</v>
      </c>
      <c r="H1156" s="23" t="s">
        <v>92</v>
      </c>
      <c r="I1156" s="23" t="s">
        <v>119</v>
      </c>
      <c r="J1156" t="s">
        <v>7895</v>
      </c>
      <c r="K1156" s="23" t="s">
        <v>95</v>
      </c>
      <c r="L1156" s="20" t="s">
        <v>121</v>
      </c>
      <c r="M1156" s="28" t="s">
        <v>7896</v>
      </c>
      <c r="N1156" s="23"/>
      <c r="O1156" s="23" t="s">
        <v>98</v>
      </c>
      <c r="P1156" s="20" t="s">
        <v>1183</v>
      </c>
      <c r="Q1156" s="20" t="s">
        <v>100</v>
      </c>
      <c r="R1156" t="s">
        <v>7890</v>
      </c>
      <c r="S1156" t="s">
        <v>7897</v>
      </c>
      <c r="T1156" t="s">
        <v>7892</v>
      </c>
      <c r="U1156" s="29">
        <v>43400000</v>
      </c>
      <c r="V1156" s="29">
        <v>43400000</v>
      </c>
      <c r="W1156" s="60">
        <v>6000000</v>
      </c>
      <c r="X1156" s="60">
        <v>0</v>
      </c>
      <c r="Y1156" s="23" t="s">
        <v>104</v>
      </c>
      <c r="Z1156" t="s">
        <v>98</v>
      </c>
      <c r="AA1156" t="s">
        <v>105</v>
      </c>
      <c r="AB1156" s="30">
        <f>+Tabla3[[#This Row],[VALOR DEL CONTRATO
(EN NUMEROS)]]-Tabla3[[#This Row],[VALOR RECURSOS (MADS/FONAM)]]</f>
        <v>0</v>
      </c>
      <c r="AC1156" s="30"/>
      <c r="AD1156" s="30"/>
      <c r="AE1156" s="24">
        <v>2024</v>
      </c>
      <c r="AF1156" s="61">
        <v>45294</v>
      </c>
      <c r="AG1156" s="23">
        <v>305124</v>
      </c>
      <c r="AH1156" s="53">
        <v>45436</v>
      </c>
      <c r="AI1156" s="24" t="s">
        <v>106</v>
      </c>
      <c r="AJ1156" t="s">
        <v>1187</v>
      </c>
      <c r="AK1156" s="33"/>
      <c r="AL1156" t="s">
        <v>98</v>
      </c>
      <c r="AM1156" s="53">
        <v>45436</v>
      </c>
      <c r="AN1156" s="23" t="s">
        <v>108</v>
      </c>
      <c r="AO1156" s="23" t="s">
        <v>108</v>
      </c>
      <c r="AP1156" t="s">
        <v>109</v>
      </c>
      <c r="AQ1156" t="s">
        <v>1188</v>
      </c>
      <c r="AR1156" t="s">
        <v>1189</v>
      </c>
      <c r="AS1156" t="s">
        <v>100</v>
      </c>
      <c r="AT1156" s="23">
        <v>80111600</v>
      </c>
      <c r="AU1156" s="20" t="s">
        <v>7898</v>
      </c>
      <c r="AV1156" s="23" t="s">
        <v>98</v>
      </c>
      <c r="AW1156" s="20" t="s">
        <v>476</v>
      </c>
      <c r="AX1156" s="53" t="s">
        <v>105</v>
      </c>
      <c r="AY1156" s="23" t="s">
        <v>477</v>
      </c>
      <c r="AZ1156" s="26">
        <v>45436</v>
      </c>
      <c r="BA1156" s="26">
        <v>45436</v>
      </c>
      <c r="BB1156" s="62">
        <v>45656</v>
      </c>
      <c r="BC1156" s="35">
        <f>+Tabla3[[#This Row],[FECHA TERMINACION
(INICIAL)]]-Tabla3[[#This Row],[FECHA INICIO]]</f>
        <v>220</v>
      </c>
      <c r="BD1156" s="65">
        <f>+Tabla3[[#This Row],[PLAZO DE EJECUCIÓN EN DÍAS (INICIAL)]]/30</f>
        <v>7.333333333333333</v>
      </c>
      <c r="BE1156" t="s">
        <v>7894</v>
      </c>
      <c r="BF1156" s="29">
        <f>+[1]BD_2!E1173</f>
        <v>0</v>
      </c>
      <c r="BG1156" s="29">
        <f>[1]BD_2!BA1173</f>
        <v>0</v>
      </c>
      <c r="BH1156" s="23">
        <f>[1]BD_2!CF1173</f>
        <v>0</v>
      </c>
      <c r="BI1156" s="23">
        <f>+COUNTIF(Tabla3[[#This Row],[VALOR REDUCIDO]:[TOTAL TIEMPO PRORROGADO EN DÍAS
]],"&lt;&gt;0")</f>
        <v>0</v>
      </c>
      <c r="BJ1156" s="23" t="str">
        <f>+[1]BD_2!CG1173</f>
        <v>2 NO</v>
      </c>
      <c r="BK1156" s="26" t="str">
        <f>[1]BD_2!CL1173</f>
        <v>2 NO</v>
      </c>
      <c r="BL1156" s="23" t="s">
        <v>98</v>
      </c>
      <c r="BM1156">
        <f t="shared" si="89"/>
        <v>220</v>
      </c>
      <c r="BN1156" s="36">
        <f t="shared" si="90"/>
        <v>45436</v>
      </c>
      <c r="BO1156" s="36">
        <f t="shared" si="91"/>
        <v>45656</v>
      </c>
      <c r="BP1156" s="37" t="e">
        <f>IF(((#REF!-$BN1156)/($BO1156-$BN1156))&gt;=100%,100%,((#REF!-$BN1156)/($BO1156-$BN1156)))</f>
        <v>#REF!</v>
      </c>
      <c r="BQ1156" s="29">
        <f t="shared" si="93"/>
        <v>43400000</v>
      </c>
      <c r="BR1156" s="23" t="e">
        <f>+IF(BK1156="1 SI","FINALIZADO",IF($BO1156&lt;=#REF!,"FINALIZADO","EJECUCIÓN"))</f>
        <v>#REF!</v>
      </c>
      <c r="BS1156" s="23">
        <v>43400000</v>
      </c>
      <c r="BT1156" s="23">
        <f>+Tabla3[[#This Row],[VALOR TOTAL DE CONTRATO (ANTES DE LIQUIDACIÓN - LIBERACIÓN DE SALDOS)]]-Tabla3[[#This Row],[RECURSO TOTALES DESEMBOLSADOS]]</f>
        <v>0</v>
      </c>
      <c r="BU1156" s="66"/>
      <c r="BW1156" s="23" t="s">
        <v>98</v>
      </c>
      <c r="BX1156" s="23" t="str">
        <f t="shared" si="94"/>
        <v>mayo</v>
      </c>
      <c r="BY1156" s="23" t="s">
        <v>113</v>
      </c>
      <c r="BZ1156" s="23" t="s">
        <v>113</v>
      </c>
      <c r="CA1156" s="23" t="s">
        <v>113</v>
      </c>
      <c r="CB1156" t="s">
        <v>117</v>
      </c>
      <c r="CC1156" t="s">
        <v>118</v>
      </c>
    </row>
    <row r="1157" spans="1:81" x14ac:dyDescent="0.25">
      <c r="A1157" s="23">
        <v>2024</v>
      </c>
      <c r="B1157" s="25">
        <v>1116</v>
      </c>
      <c r="C1157" s="23" t="s">
        <v>87</v>
      </c>
      <c r="D1157" t="s">
        <v>88</v>
      </c>
      <c r="E1157" t="s">
        <v>89</v>
      </c>
      <c r="F1157" t="s">
        <v>90</v>
      </c>
      <c r="G1157" t="s">
        <v>91</v>
      </c>
      <c r="H1157" s="23" t="s">
        <v>92</v>
      </c>
      <c r="I1157" s="23" t="s">
        <v>119</v>
      </c>
      <c r="J1157" t="s">
        <v>1283</v>
      </c>
      <c r="K1157" s="23" t="s">
        <v>95</v>
      </c>
      <c r="L1157" s="20" t="s">
        <v>179</v>
      </c>
      <c r="M1157" s="28" t="s">
        <v>7899</v>
      </c>
      <c r="N1157" s="23"/>
      <c r="O1157" s="23" t="s">
        <v>98</v>
      </c>
      <c r="P1157" s="20" t="s">
        <v>186</v>
      </c>
      <c r="Q1157" s="20" t="s">
        <v>186</v>
      </c>
      <c r="R1157" t="s">
        <v>7900</v>
      </c>
      <c r="S1157" t="s">
        <v>7901</v>
      </c>
      <c r="T1157" t="s">
        <v>7902</v>
      </c>
      <c r="U1157" s="29">
        <v>65100000</v>
      </c>
      <c r="V1157" s="29">
        <v>65100000</v>
      </c>
      <c r="W1157" s="60">
        <v>9000000</v>
      </c>
      <c r="X1157" s="60">
        <v>0</v>
      </c>
      <c r="Y1157" s="23" t="s">
        <v>104</v>
      </c>
      <c r="Z1157" t="s">
        <v>98</v>
      </c>
      <c r="AA1157" t="s">
        <v>105</v>
      </c>
      <c r="AB1157" s="30">
        <f>+Tabla3[[#This Row],[VALOR DEL CONTRATO
(EN NUMEROS)]]-Tabla3[[#This Row],[VALOR RECURSOS (MADS/FONAM)]]</f>
        <v>0</v>
      </c>
      <c r="AC1157" s="30"/>
      <c r="AD1157" s="30"/>
      <c r="AE1157" s="24">
        <v>3224</v>
      </c>
      <c r="AF1157" s="61">
        <v>45294</v>
      </c>
      <c r="AG1157">
        <v>306624</v>
      </c>
      <c r="AH1157" s="53">
        <v>45439</v>
      </c>
      <c r="AI1157" s="24" t="s">
        <v>106</v>
      </c>
      <c r="AK1157" s="33"/>
      <c r="AL1157" t="s">
        <v>98</v>
      </c>
      <c r="AM1157" s="53">
        <v>45436</v>
      </c>
      <c r="AN1157" s="23" t="s">
        <v>108</v>
      </c>
      <c r="AO1157" s="23" t="s">
        <v>108</v>
      </c>
      <c r="AP1157" t="s">
        <v>109</v>
      </c>
      <c r="AQ1157" t="s">
        <v>191</v>
      </c>
      <c r="AR1157" t="s">
        <v>192</v>
      </c>
      <c r="AS1157" t="s">
        <v>186</v>
      </c>
      <c r="AT1157" s="23">
        <v>80111600</v>
      </c>
      <c r="AU1157" s="20" t="s">
        <v>7903</v>
      </c>
      <c r="AV1157" s="23" t="s">
        <v>113</v>
      </c>
      <c r="AW1157" s="20" t="s">
        <v>114</v>
      </c>
      <c r="AX1157" s="53">
        <v>45439</v>
      </c>
      <c r="AY1157" s="23" t="s">
        <v>144</v>
      </c>
      <c r="AZ1157" s="53">
        <v>45439</v>
      </c>
      <c r="BA1157" s="26">
        <v>45439</v>
      </c>
      <c r="BB1157" s="62">
        <v>45656</v>
      </c>
      <c r="BC1157" s="35">
        <f>+Tabla3[[#This Row],[FECHA TERMINACION
(INICIAL)]]-Tabla3[[#This Row],[FECHA INICIO]]</f>
        <v>217</v>
      </c>
      <c r="BD1157" s="65">
        <f>+Tabla3[[#This Row],[PLAZO DE EJECUCIÓN EN DÍAS (INICIAL)]]/30</f>
        <v>7.2333333333333334</v>
      </c>
      <c r="BE1157" t="s">
        <v>7904</v>
      </c>
      <c r="BF1157" s="29">
        <f>+[1]BD_2!E1174</f>
        <v>900000</v>
      </c>
      <c r="BG1157" s="29">
        <f>[1]BD_2!BA1174</f>
        <v>0</v>
      </c>
      <c r="BH1157" s="23">
        <f>[1]BD_2!CF1174</f>
        <v>0</v>
      </c>
      <c r="BI1157" s="23">
        <f>+COUNTIF(Tabla3[[#This Row],[VALOR REDUCIDO]:[TOTAL TIEMPO PRORROGADO EN DÍAS
]],"&lt;&gt;0")</f>
        <v>1</v>
      </c>
      <c r="BJ1157" s="23" t="str">
        <f>+[1]BD_2!CG1174</f>
        <v>2 NO</v>
      </c>
      <c r="BK1157" s="26" t="str">
        <f>[1]BD_2!CL1174</f>
        <v>2 NO</v>
      </c>
      <c r="BL1157" s="23" t="s">
        <v>98</v>
      </c>
      <c r="BM1157">
        <f t="shared" si="89"/>
        <v>217</v>
      </c>
      <c r="BN1157" s="36">
        <f t="shared" si="90"/>
        <v>45439</v>
      </c>
      <c r="BO1157" s="36">
        <f t="shared" si="91"/>
        <v>45656</v>
      </c>
      <c r="BP1157" s="37" t="e">
        <f>IF(((#REF!-$BN1157)/($BO1157-$BN1157))&gt;=100%,100%,((#REF!-$BN1157)/($BO1157-$BN1157)))</f>
        <v>#REF!</v>
      </c>
      <c r="BQ1157" s="29">
        <f t="shared" si="93"/>
        <v>64200000</v>
      </c>
      <c r="BR1157" s="23" t="e">
        <f>+IF(BK1157="1 SI","FINALIZADO",IF($BO1157&lt;=#REF!,"FINALIZADO","EJECUCIÓN"))</f>
        <v>#REF!</v>
      </c>
      <c r="BS1157" s="23">
        <v>64200000</v>
      </c>
      <c r="BT1157" s="23">
        <f>+Tabla3[[#This Row],[VALOR TOTAL DE CONTRATO (ANTES DE LIQUIDACIÓN - LIBERACIÓN DE SALDOS)]]-Tabla3[[#This Row],[RECURSO TOTALES DESEMBOLSADOS]]</f>
        <v>0</v>
      </c>
      <c r="BU1157" s="66"/>
      <c r="BW1157" s="23" t="s">
        <v>98</v>
      </c>
      <c r="BX1157" s="23" t="str">
        <f t="shared" si="94"/>
        <v>mayo</v>
      </c>
      <c r="BY1157" s="23" t="s">
        <v>113</v>
      </c>
      <c r="BZ1157" s="23" t="s">
        <v>113</v>
      </c>
      <c r="CA1157" s="23" t="s">
        <v>113</v>
      </c>
      <c r="CB1157" t="s">
        <v>117</v>
      </c>
      <c r="CC1157" t="s">
        <v>118</v>
      </c>
    </row>
    <row r="1158" spans="1:81" x14ac:dyDescent="0.25">
      <c r="A1158" s="23">
        <v>2024</v>
      </c>
      <c r="B1158" s="25">
        <v>1117</v>
      </c>
      <c r="C1158" s="23" t="s">
        <v>87</v>
      </c>
      <c r="D1158" t="s">
        <v>88</v>
      </c>
      <c r="E1158" t="s">
        <v>89</v>
      </c>
      <c r="F1158" t="s">
        <v>90</v>
      </c>
      <c r="G1158" t="s">
        <v>91</v>
      </c>
      <c r="H1158" s="23" t="s">
        <v>92</v>
      </c>
      <c r="I1158" s="23" t="s">
        <v>119</v>
      </c>
      <c r="J1158" t="s">
        <v>7905</v>
      </c>
      <c r="K1158" s="23" t="s">
        <v>95</v>
      </c>
      <c r="L1158" s="20" t="s">
        <v>1550</v>
      </c>
      <c r="M1158" s="28" t="s">
        <v>7906</v>
      </c>
      <c r="N1158" s="23"/>
      <c r="O1158" s="23" t="s">
        <v>98</v>
      </c>
      <c r="P1158" s="20" t="s">
        <v>693</v>
      </c>
      <c r="Q1158" s="20" t="s">
        <v>693</v>
      </c>
      <c r="R1158" t="s">
        <v>7907</v>
      </c>
      <c r="S1158" t="s">
        <v>7908</v>
      </c>
      <c r="T1158" t="s">
        <v>7909</v>
      </c>
      <c r="U1158" s="29">
        <v>51250000</v>
      </c>
      <c r="V1158" s="29">
        <v>51250000</v>
      </c>
      <c r="W1158" s="60">
        <v>7500000</v>
      </c>
      <c r="X1158" s="60">
        <v>0</v>
      </c>
      <c r="Y1158" s="23" t="s">
        <v>104</v>
      </c>
      <c r="Z1158" t="s">
        <v>98</v>
      </c>
      <c r="AA1158" t="s">
        <v>105</v>
      </c>
      <c r="AB1158" s="30">
        <f>+Tabla3[[#This Row],[VALOR DEL CONTRATO
(EN NUMEROS)]]-Tabla3[[#This Row],[VALOR RECURSOS (MADS/FONAM)]]</f>
        <v>0</v>
      </c>
      <c r="AC1158" s="30"/>
      <c r="AD1158" s="30"/>
      <c r="AE1158" s="24">
        <v>2624</v>
      </c>
      <c r="AF1158" s="61">
        <v>45294</v>
      </c>
      <c r="AG1158">
        <v>348824</v>
      </c>
      <c r="AH1158" s="53">
        <v>45457</v>
      </c>
      <c r="AI1158" s="24" t="s">
        <v>106</v>
      </c>
      <c r="AJ1158" t="s">
        <v>2030</v>
      </c>
      <c r="AK1158" s="27">
        <v>202300000000154</v>
      </c>
      <c r="AL1158" t="s">
        <v>98</v>
      </c>
      <c r="AM1158" s="53">
        <v>45455</v>
      </c>
      <c r="AN1158" s="23" t="s">
        <v>108</v>
      </c>
      <c r="AO1158" s="23" t="s">
        <v>108</v>
      </c>
      <c r="AP1158" t="s">
        <v>109</v>
      </c>
      <c r="AQ1158" t="s">
        <v>6702</v>
      </c>
      <c r="AR1158" t="s">
        <v>6703</v>
      </c>
      <c r="AS1158" t="s">
        <v>700</v>
      </c>
      <c r="AT1158" s="23">
        <v>80111600</v>
      </c>
      <c r="AU1158" s="20" t="s">
        <v>7910</v>
      </c>
      <c r="AV1158" s="23" t="s">
        <v>113</v>
      </c>
      <c r="AW1158" s="20" t="s">
        <v>114</v>
      </c>
      <c r="AX1158" s="53">
        <v>45456</v>
      </c>
      <c r="AY1158" s="23" t="s">
        <v>115</v>
      </c>
      <c r="AZ1158" s="53">
        <v>45456</v>
      </c>
      <c r="BA1158" s="26">
        <v>45457</v>
      </c>
      <c r="BB1158" s="62">
        <v>45656</v>
      </c>
      <c r="BC1158" s="35">
        <f>+Tabla3[[#This Row],[FECHA TERMINACION
(INICIAL)]]-Tabla3[[#This Row],[FECHA INICIO]]</f>
        <v>199</v>
      </c>
      <c r="BD1158" s="65">
        <f>+Tabla3[[#This Row],[PLAZO DE EJECUCIÓN EN DÍAS (INICIAL)]]/30</f>
        <v>6.6333333333333337</v>
      </c>
      <c r="BE1158" t="s">
        <v>7911</v>
      </c>
      <c r="BF1158" s="29">
        <f>+[1]BD_2!E1175</f>
        <v>2000000</v>
      </c>
      <c r="BG1158" s="29">
        <f>[1]BD_2!BA1175</f>
        <v>0</v>
      </c>
      <c r="BH1158" s="23">
        <f>[1]BD_2!CF1175</f>
        <v>0</v>
      </c>
      <c r="BI1158" s="23">
        <f>+COUNTIF(Tabla3[[#This Row],[VALOR REDUCIDO]:[TOTAL TIEMPO PRORROGADO EN DÍAS
]],"&lt;&gt;0")</f>
        <v>1</v>
      </c>
      <c r="BJ1158" s="23" t="str">
        <f>+[1]BD_2!CG1175</f>
        <v>2 NO</v>
      </c>
      <c r="BK1158" s="26" t="str">
        <f>[1]BD_2!CL1175</f>
        <v>2 NO</v>
      </c>
      <c r="BL1158" s="23" t="s">
        <v>98</v>
      </c>
      <c r="BM1158">
        <f t="shared" si="89"/>
        <v>199</v>
      </c>
      <c r="BN1158" s="36">
        <f t="shared" si="90"/>
        <v>45457</v>
      </c>
      <c r="BO1158" s="36">
        <f t="shared" si="91"/>
        <v>45656</v>
      </c>
      <c r="BP1158" s="37" t="e">
        <f>IF(((#REF!-$BN1158)/($BO1158-$BN1158))&gt;=100%,100%,((#REF!-$BN1158)/($BO1158-$BN1158)))</f>
        <v>#REF!</v>
      </c>
      <c r="BQ1158" s="29">
        <f t="shared" si="93"/>
        <v>49250000</v>
      </c>
      <c r="BR1158" s="23" t="e">
        <f>+IF(BK1158="1 SI","FINALIZADO",IF($BO1158&lt;=#REF!,"FINALIZADO","EJECUCIÓN"))</f>
        <v>#REF!</v>
      </c>
      <c r="BS1158" s="23">
        <v>49250000</v>
      </c>
      <c r="BT1158" s="23">
        <f>+Tabla3[[#This Row],[VALOR TOTAL DE CONTRATO (ANTES DE LIQUIDACIÓN - LIBERACIÓN DE SALDOS)]]-Tabla3[[#This Row],[RECURSO TOTALES DESEMBOLSADOS]]</f>
        <v>0</v>
      </c>
      <c r="BU1158" s="66"/>
      <c r="BW1158" s="23" t="s">
        <v>98</v>
      </c>
      <c r="BX1158" s="23" t="str">
        <f t="shared" si="94"/>
        <v>junio</v>
      </c>
      <c r="BY1158" s="23" t="s">
        <v>113</v>
      </c>
      <c r="BZ1158" s="23" t="s">
        <v>113</v>
      </c>
      <c r="CA1158" s="23" t="s">
        <v>113</v>
      </c>
      <c r="CB1158" t="s">
        <v>117</v>
      </c>
      <c r="CC1158" t="s">
        <v>118</v>
      </c>
    </row>
    <row r="1159" spans="1:81" x14ac:dyDescent="0.25">
      <c r="A1159" s="23">
        <v>2024</v>
      </c>
      <c r="B1159" s="25">
        <v>1118</v>
      </c>
      <c r="C1159" s="23" t="s">
        <v>87</v>
      </c>
      <c r="D1159" t="s">
        <v>88</v>
      </c>
      <c r="E1159" t="s">
        <v>89</v>
      </c>
      <c r="F1159" t="s">
        <v>90</v>
      </c>
      <c r="G1159" t="s">
        <v>91</v>
      </c>
      <c r="H1159" s="23" t="s">
        <v>92</v>
      </c>
      <c r="I1159" s="23" t="s">
        <v>119</v>
      </c>
      <c r="J1159" t="s">
        <v>7912</v>
      </c>
      <c r="K1159" s="23" t="s">
        <v>95</v>
      </c>
      <c r="L1159" s="20" t="s">
        <v>358</v>
      </c>
      <c r="M1159" s="28" t="s">
        <v>7913</v>
      </c>
      <c r="N1159" s="23"/>
      <c r="O1159" s="23" t="s">
        <v>98</v>
      </c>
      <c r="P1159" s="20" t="s">
        <v>1514</v>
      </c>
      <c r="Q1159" s="20" t="s">
        <v>1514</v>
      </c>
      <c r="R1159" t="s">
        <v>7914</v>
      </c>
      <c r="S1159" t="s">
        <v>7915</v>
      </c>
      <c r="T1159" t="s">
        <v>5937</v>
      </c>
      <c r="U1159" s="29">
        <v>56000000</v>
      </c>
      <c r="V1159" s="29">
        <v>56000000</v>
      </c>
      <c r="W1159" s="60">
        <v>8000000</v>
      </c>
      <c r="X1159" s="60">
        <v>0</v>
      </c>
      <c r="Y1159" s="23" t="s">
        <v>104</v>
      </c>
      <c r="Z1159" t="s">
        <v>98</v>
      </c>
      <c r="AA1159" t="s">
        <v>105</v>
      </c>
      <c r="AB1159" s="30">
        <f>+Tabla3[[#This Row],[VALOR DEL CONTRATO
(EN NUMEROS)]]-Tabla3[[#This Row],[VALOR RECURSOS (MADS/FONAM)]]</f>
        <v>0</v>
      </c>
      <c r="AC1159" s="30"/>
      <c r="AD1159" s="30"/>
      <c r="AE1159" s="24">
        <v>9024</v>
      </c>
      <c r="AF1159" s="61">
        <v>45300</v>
      </c>
      <c r="AG1159">
        <v>311724</v>
      </c>
      <c r="AH1159" s="53">
        <v>45440</v>
      </c>
      <c r="AI1159" s="24" t="s">
        <v>106</v>
      </c>
      <c r="AJ1159" t="s">
        <v>1974</v>
      </c>
      <c r="AK1159" s="33"/>
      <c r="AL1159" t="s">
        <v>98</v>
      </c>
      <c r="AM1159" s="53">
        <v>45436</v>
      </c>
      <c r="AN1159" s="23" t="s">
        <v>108</v>
      </c>
      <c r="AO1159" s="23" t="s">
        <v>108</v>
      </c>
      <c r="AP1159" t="s">
        <v>109</v>
      </c>
      <c r="AQ1159" t="s">
        <v>4517</v>
      </c>
      <c r="AR1159" t="s">
        <v>4518</v>
      </c>
      <c r="AS1159" t="s">
        <v>1514</v>
      </c>
      <c r="AT1159" s="23">
        <v>80111600</v>
      </c>
      <c r="AU1159" s="20" t="s">
        <v>7916</v>
      </c>
      <c r="AV1159" s="23" t="s">
        <v>113</v>
      </c>
      <c r="AW1159" s="20" t="s">
        <v>114</v>
      </c>
      <c r="AX1159" s="53">
        <v>45439</v>
      </c>
      <c r="AY1159" s="23" t="s">
        <v>115</v>
      </c>
      <c r="AZ1159" s="53">
        <v>45439</v>
      </c>
      <c r="BA1159" s="26">
        <v>45440</v>
      </c>
      <c r="BB1159" s="62">
        <v>45653</v>
      </c>
      <c r="BC1159" s="35">
        <f>+Tabla3[[#This Row],[FECHA TERMINACION
(INICIAL)]]-Tabla3[[#This Row],[FECHA INICIO]]</f>
        <v>213</v>
      </c>
      <c r="BD1159" s="65">
        <f>+Tabla3[[#This Row],[PLAZO DE EJECUCIÓN EN DÍAS (INICIAL)]]/30</f>
        <v>7.1</v>
      </c>
      <c r="BE1159" t="s">
        <v>7917</v>
      </c>
      <c r="BF1159" s="29">
        <f>+[1]BD_2!E1176</f>
        <v>0</v>
      </c>
      <c r="BG1159" s="29">
        <f>[1]BD_2!BA1176</f>
        <v>0</v>
      </c>
      <c r="BH1159" s="23">
        <f>[1]BD_2!CF1176</f>
        <v>0</v>
      </c>
      <c r="BI1159" s="23">
        <f>+COUNTIF(Tabla3[[#This Row],[VALOR REDUCIDO]:[TOTAL TIEMPO PRORROGADO EN DÍAS
]],"&lt;&gt;0")</f>
        <v>0</v>
      </c>
      <c r="BJ1159" s="23" t="str">
        <f>+[1]BD_2!CG1176</f>
        <v>2 NO</v>
      </c>
      <c r="BK1159" s="26" t="str">
        <f>[1]BD_2!CL1176</f>
        <v>2 NO</v>
      </c>
      <c r="BL1159" s="23" t="s">
        <v>98</v>
      </c>
      <c r="BM1159">
        <f t="shared" si="89"/>
        <v>213</v>
      </c>
      <c r="BN1159" s="36">
        <f t="shared" si="90"/>
        <v>45440</v>
      </c>
      <c r="BO1159" s="36">
        <f t="shared" si="91"/>
        <v>45653</v>
      </c>
      <c r="BP1159" s="37" t="e">
        <f>IF(((#REF!-$BN1159)/($BO1159-$BN1159))&gt;=100%,100%,((#REF!-$BN1159)/($BO1159-$BN1159)))</f>
        <v>#REF!</v>
      </c>
      <c r="BQ1159" s="29">
        <f t="shared" si="93"/>
        <v>56000000</v>
      </c>
      <c r="BR1159" s="23" t="e">
        <f>+IF(BK1159="1 SI","FINALIZADO",IF($BO1159&lt;=#REF!,"FINALIZADO","EJECUCIÓN"))</f>
        <v>#REF!</v>
      </c>
      <c r="BS1159" s="23">
        <v>48800000</v>
      </c>
      <c r="BT1159" s="23">
        <f>+Tabla3[[#This Row],[VALOR TOTAL DE CONTRATO (ANTES DE LIQUIDACIÓN - LIBERACIÓN DE SALDOS)]]-Tabla3[[#This Row],[RECURSO TOTALES DESEMBOLSADOS]]</f>
        <v>7200000</v>
      </c>
      <c r="BU1159" s="66"/>
      <c r="BW1159" s="23" t="s">
        <v>98</v>
      </c>
      <c r="BX1159" s="23" t="str">
        <f t="shared" si="94"/>
        <v>mayo</v>
      </c>
      <c r="BY1159" s="23" t="s">
        <v>113</v>
      </c>
      <c r="BZ1159" s="23" t="s">
        <v>113</v>
      </c>
      <c r="CA1159" s="23" t="s">
        <v>113</v>
      </c>
      <c r="CB1159" t="s">
        <v>117</v>
      </c>
      <c r="CC1159" t="s">
        <v>118</v>
      </c>
    </row>
    <row r="1160" spans="1:81" x14ac:dyDescent="0.25">
      <c r="A1160" s="23">
        <v>2024</v>
      </c>
      <c r="B1160" s="25">
        <v>1119</v>
      </c>
      <c r="C1160" s="23" t="s">
        <v>87</v>
      </c>
      <c r="D1160" t="s">
        <v>88</v>
      </c>
      <c r="E1160" t="s">
        <v>89</v>
      </c>
      <c r="F1160" t="s">
        <v>90</v>
      </c>
      <c r="G1160" t="s">
        <v>91</v>
      </c>
      <c r="H1160" s="23" t="s">
        <v>92</v>
      </c>
      <c r="I1160" s="23" t="s">
        <v>119</v>
      </c>
      <c r="J1160" t="s">
        <v>7918</v>
      </c>
      <c r="K1160" s="23" t="s">
        <v>95</v>
      </c>
      <c r="L1160" s="20" t="s">
        <v>1585</v>
      </c>
      <c r="M1160" s="28" t="s">
        <v>7919</v>
      </c>
      <c r="N1160" s="23"/>
      <c r="O1160" s="23" t="s">
        <v>98</v>
      </c>
      <c r="P1160" s="20" t="s">
        <v>1931</v>
      </c>
      <c r="Q1160" s="20" t="s">
        <v>1931</v>
      </c>
      <c r="R1160" t="s">
        <v>7920</v>
      </c>
      <c r="S1160" t="s">
        <v>7921</v>
      </c>
      <c r="T1160" t="s">
        <v>7922</v>
      </c>
      <c r="U1160" s="29">
        <v>40600000</v>
      </c>
      <c r="V1160" s="29">
        <v>40600000</v>
      </c>
      <c r="W1160" s="60">
        <v>5800000</v>
      </c>
      <c r="X1160" s="60">
        <v>0</v>
      </c>
      <c r="Y1160" s="23" t="s">
        <v>104</v>
      </c>
      <c r="Z1160" t="s">
        <v>98</v>
      </c>
      <c r="AA1160" t="s">
        <v>105</v>
      </c>
      <c r="AB1160" s="30">
        <f>+Tabla3[[#This Row],[VALOR DEL CONTRATO
(EN NUMEROS)]]-Tabla3[[#This Row],[VALOR RECURSOS (MADS/FONAM)]]</f>
        <v>0</v>
      </c>
      <c r="AC1160" s="30"/>
      <c r="AD1160" s="30"/>
      <c r="AE1160" s="24">
        <v>9824</v>
      </c>
      <c r="AF1160" s="61">
        <v>45306</v>
      </c>
      <c r="AG1160">
        <v>314124</v>
      </c>
      <c r="AH1160" s="53">
        <v>45441</v>
      </c>
      <c r="AI1160" s="24" t="s">
        <v>106</v>
      </c>
      <c r="AJ1160" t="s">
        <v>2527</v>
      </c>
      <c r="AK1160" s="33"/>
      <c r="AL1160" t="s">
        <v>98</v>
      </c>
      <c r="AM1160" s="53">
        <v>45439</v>
      </c>
      <c r="AN1160" s="23" t="s">
        <v>108</v>
      </c>
      <c r="AO1160" s="23" t="s">
        <v>108</v>
      </c>
      <c r="AP1160" t="s">
        <v>109</v>
      </c>
      <c r="AQ1160" t="s">
        <v>1580</v>
      </c>
      <c r="AR1160" t="s">
        <v>1581</v>
      </c>
      <c r="AS1160" t="s">
        <v>1581</v>
      </c>
      <c r="AT1160" s="23">
        <v>80111600</v>
      </c>
      <c r="AU1160" s="20" t="s">
        <v>7923</v>
      </c>
      <c r="AV1160" s="23" t="s">
        <v>113</v>
      </c>
      <c r="AW1160" s="20" t="s">
        <v>114</v>
      </c>
      <c r="AX1160" s="53">
        <v>45439</v>
      </c>
      <c r="AY1160" s="23" t="s">
        <v>115</v>
      </c>
      <c r="AZ1160" s="53">
        <v>45439</v>
      </c>
      <c r="BA1160" s="26">
        <v>45441</v>
      </c>
      <c r="BB1160" s="62">
        <v>45654</v>
      </c>
      <c r="BC1160" s="35">
        <f>+Tabla3[[#This Row],[FECHA TERMINACION
(INICIAL)]]-Tabla3[[#This Row],[FECHA INICIO]]</f>
        <v>213</v>
      </c>
      <c r="BD1160" s="65">
        <f>+Tabla3[[#This Row],[PLAZO DE EJECUCIÓN EN DÍAS (INICIAL)]]/30</f>
        <v>7.1</v>
      </c>
      <c r="BE1160" t="s">
        <v>7800</v>
      </c>
      <c r="BF1160" s="29">
        <f>+[1]BD_2!E1177</f>
        <v>0</v>
      </c>
      <c r="BG1160" s="29">
        <f>[1]BD_2!BA1177</f>
        <v>0</v>
      </c>
      <c r="BH1160" s="23">
        <f>[1]BD_2!CF1177</f>
        <v>0</v>
      </c>
      <c r="BI1160" s="23">
        <f>+COUNTIF(Tabla3[[#This Row],[VALOR REDUCIDO]:[TOTAL TIEMPO PRORROGADO EN DÍAS
]],"&lt;&gt;0")</f>
        <v>0</v>
      </c>
      <c r="BJ1160" s="23" t="str">
        <f>+[1]BD_2!CG1177</f>
        <v>2 NO</v>
      </c>
      <c r="BK1160" s="26" t="str">
        <f>[1]BD_2!CL1177</f>
        <v>2 NO</v>
      </c>
      <c r="BL1160" s="23" t="s">
        <v>98</v>
      </c>
      <c r="BM1160">
        <f t="shared" si="89"/>
        <v>213</v>
      </c>
      <c r="BN1160" s="36">
        <f t="shared" si="90"/>
        <v>45441</v>
      </c>
      <c r="BO1160" s="36">
        <f t="shared" si="91"/>
        <v>45654</v>
      </c>
      <c r="BP1160" s="37" t="e">
        <f>IF(((#REF!-$BN1160)/($BO1160-$BN1160))&gt;=100%,100%,((#REF!-$BN1160)/($BO1160-$BN1160)))</f>
        <v>#REF!</v>
      </c>
      <c r="BQ1160" s="29">
        <f t="shared" si="93"/>
        <v>40600000</v>
      </c>
      <c r="BR1160" s="23" t="e">
        <f>+IF(BK1160="1 SI","FINALIZADO",IF($BO1160&lt;=#REF!,"FINALIZADO","EJECUCIÓN"))</f>
        <v>#REF!</v>
      </c>
      <c r="BS1160" s="23">
        <v>40600000</v>
      </c>
      <c r="BT1160" s="23">
        <f>+Tabla3[[#This Row],[VALOR TOTAL DE CONTRATO (ANTES DE LIQUIDACIÓN - LIBERACIÓN DE SALDOS)]]-Tabla3[[#This Row],[RECURSO TOTALES DESEMBOLSADOS]]</f>
        <v>0</v>
      </c>
      <c r="BU1160" s="66"/>
      <c r="BW1160" s="23" t="s">
        <v>98</v>
      </c>
      <c r="BX1160" s="23" t="str">
        <f t="shared" si="94"/>
        <v>mayo</v>
      </c>
      <c r="BY1160" s="23" t="s">
        <v>113</v>
      </c>
      <c r="BZ1160" s="23" t="s">
        <v>113</v>
      </c>
      <c r="CA1160" s="23" t="s">
        <v>113</v>
      </c>
      <c r="CB1160" t="s">
        <v>117</v>
      </c>
      <c r="CC1160" t="s">
        <v>118</v>
      </c>
    </row>
    <row r="1161" spans="1:81" x14ac:dyDescent="0.25">
      <c r="A1161" s="23">
        <v>2024</v>
      </c>
      <c r="B1161" s="25">
        <v>1120</v>
      </c>
      <c r="C1161" s="23" t="s">
        <v>87</v>
      </c>
      <c r="D1161" t="s">
        <v>88</v>
      </c>
      <c r="E1161" t="s">
        <v>89</v>
      </c>
      <c r="F1161" t="s">
        <v>90</v>
      </c>
      <c r="G1161" t="s">
        <v>91</v>
      </c>
      <c r="H1161" s="23" t="s">
        <v>92</v>
      </c>
      <c r="I1161" s="23" t="s">
        <v>119</v>
      </c>
      <c r="J1161" t="s">
        <v>7924</v>
      </c>
      <c r="K1161" s="23" t="s">
        <v>95</v>
      </c>
      <c r="L1161" s="20" t="s">
        <v>7925</v>
      </c>
      <c r="M1161" s="28" t="s">
        <v>7926</v>
      </c>
      <c r="N1161" s="23"/>
      <c r="O1161" s="23" t="s">
        <v>98</v>
      </c>
      <c r="P1161" s="20" t="s">
        <v>2075</v>
      </c>
      <c r="Q1161" s="20" t="s">
        <v>562</v>
      </c>
      <c r="R1161" t="s">
        <v>7927</v>
      </c>
      <c r="S1161" t="s">
        <v>7928</v>
      </c>
      <c r="T1161" t="s">
        <v>7929</v>
      </c>
      <c r="U1161" s="29">
        <v>42000000</v>
      </c>
      <c r="V1161" s="29">
        <v>42000000</v>
      </c>
      <c r="W1161" s="60">
        <v>6000000</v>
      </c>
      <c r="X1161" s="60">
        <v>0</v>
      </c>
      <c r="Y1161" s="23" t="s">
        <v>104</v>
      </c>
      <c r="Z1161" t="s">
        <v>98</v>
      </c>
      <c r="AA1161" t="s">
        <v>105</v>
      </c>
      <c r="AB1161" s="30">
        <f>+Tabla3[[#This Row],[VALOR DEL CONTRATO
(EN NUMEROS)]]-Tabla3[[#This Row],[VALOR RECURSOS (MADS/FONAM)]]</f>
        <v>0</v>
      </c>
      <c r="AC1161" s="30"/>
      <c r="AD1161" s="30"/>
      <c r="AE1161" s="24">
        <v>4124</v>
      </c>
      <c r="AF1161" s="61">
        <v>45294</v>
      </c>
      <c r="AG1161">
        <v>311824</v>
      </c>
      <c r="AH1161" s="53">
        <v>45440</v>
      </c>
      <c r="AI1161" s="24" t="s">
        <v>106</v>
      </c>
      <c r="AJ1161" t="s">
        <v>107</v>
      </c>
      <c r="AK1161" s="33"/>
      <c r="AL1161" t="s">
        <v>98</v>
      </c>
      <c r="AM1161" s="53">
        <v>45439</v>
      </c>
      <c r="AN1161" s="23" t="s">
        <v>108</v>
      </c>
      <c r="AO1161" s="23" t="s">
        <v>108</v>
      </c>
      <c r="AP1161" t="s">
        <v>109</v>
      </c>
      <c r="AQ1161" t="s">
        <v>2079</v>
      </c>
      <c r="AR1161" t="s">
        <v>2080</v>
      </c>
      <c r="AS1161" t="s">
        <v>100</v>
      </c>
      <c r="AT1161" s="23">
        <v>80111600</v>
      </c>
      <c r="AU1161" s="20" t="s">
        <v>7930</v>
      </c>
      <c r="AV1161" s="23" t="s">
        <v>113</v>
      </c>
      <c r="AW1161" s="20" t="s">
        <v>114</v>
      </c>
      <c r="AX1161" s="53">
        <v>45439</v>
      </c>
      <c r="AY1161" s="23" t="s">
        <v>115</v>
      </c>
      <c r="AZ1161" s="53">
        <v>45439</v>
      </c>
      <c r="BA1161" s="26">
        <v>45440</v>
      </c>
      <c r="BB1161" s="62">
        <v>45653</v>
      </c>
      <c r="BC1161" s="35">
        <f>+Tabla3[[#This Row],[FECHA TERMINACION
(INICIAL)]]-Tabla3[[#This Row],[FECHA INICIO]]</f>
        <v>213</v>
      </c>
      <c r="BD1161" s="65">
        <f>+Tabla3[[#This Row],[PLAZO DE EJECUCIÓN EN DÍAS (INICIAL)]]/30</f>
        <v>7.1</v>
      </c>
      <c r="BE1161" t="s">
        <v>7931</v>
      </c>
      <c r="BF1161" s="29">
        <f>+[1]BD_2!E1178</f>
        <v>0</v>
      </c>
      <c r="BG1161" s="29">
        <f>[1]BD_2!BA1178</f>
        <v>0</v>
      </c>
      <c r="BH1161" s="23">
        <f>[1]BD_2!CF1178</f>
        <v>0</v>
      </c>
      <c r="BI1161" s="23">
        <f>+COUNTIF(Tabla3[[#This Row],[VALOR REDUCIDO]:[TOTAL TIEMPO PRORROGADO EN DÍAS
]],"&lt;&gt;0")</f>
        <v>0</v>
      </c>
      <c r="BJ1161" s="23" t="str">
        <f>+[1]BD_2!CG1178</f>
        <v>2 NO</v>
      </c>
      <c r="BK1161" s="26" t="str">
        <f>[1]BD_2!CL1178</f>
        <v>2 NO</v>
      </c>
      <c r="BL1161" s="23" t="s">
        <v>98</v>
      </c>
      <c r="BM1161">
        <f t="shared" si="89"/>
        <v>213</v>
      </c>
      <c r="BN1161" s="36">
        <f t="shared" si="90"/>
        <v>45440</v>
      </c>
      <c r="BO1161" s="36">
        <f t="shared" si="91"/>
        <v>45653</v>
      </c>
      <c r="BP1161" s="37" t="e">
        <f>IF(((#REF!-$BN1161)/($BO1161-$BN1161))&gt;=100%,100%,((#REF!-$BN1161)/($BO1161-$BN1161)))</f>
        <v>#REF!</v>
      </c>
      <c r="BQ1161" s="29">
        <f t="shared" si="93"/>
        <v>42000000</v>
      </c>
      <c r="BR1161" s="23" t="e">
        <f>+IF(BK1161="1 SI","FINALIZADO",IF($BO1161&lt;=#REF!,"FINALIZADO","EJECUCIÓN"))</f>
        <v>#REF!</v>
      </c>
      <c r="BS1161" s="23">
        <v>42000000</v>
      </c>
      <c r="BT1161" s="23">
        <f>+Tabla3[[#This Row],[VALOR TOTAL DE CONTRATO (ANTES DE LIQUIDACIÓN - LIBERACIÓN DE SALDOS)]]-Tabla3[[#This Row],[RECURSO TOTALES DESEMBOLSADOS]]</f>
        <v>0</v>
      </c>
      <c r="BU1161" s="66"/>
      <c r="BW1161" s="23" t="s">
        <v>98</v>
      </c>
      <c r="BX1161" s="23" t="str">
        <f t="shared" si="94"/>
        <v>mayo</v>
      </c>
      <c r="BY1161" s="23" t="s">
        <v>113</v>
      </c>
      <c r="BZ1161" s="23" t="s">
        <v>113</v>
      </c>
      <c r="CA1161" s="23" t="s">
        <v>113</v>
      </c>
      <c r="CB1161" t="s">
        <v>117</v>
      </c>
      <c r="CC1161" t="s">
        <v>118</v>
      </c>
    </row>
    <row r="1162" spans="1:81" s="46" customFormat="1" x14ac:dyDescent="0.25">
      <c r="A1162" s="23">
        <v>2024</v>
      </c>
      <c r="B1162" s="25">
        <v>1121</v>
      </c>
      <c r="C1162" s="23" t="s">
        <v>87</v>
      </c>
      <c r="D1162" t="s">
        <v>88</v>
      </c>
      <c r="E1162" t="s">
        <v>89</v>
      </c>
      <c r="F1162" t="s">
        <v>90</v>
      </c>
      <c r="G1162" t="s">
        <v>91</v>
      </c>
      <c r="H1162" s="23" t="s">
        <v>92</v>
      </c>
      <c r="I1162" s="23" t="s">
        <v>119</v>
      </c>
      <c r="J1162" t="s">
        <v>7932</v>
      </c>
      <c r="K1162" s="23" t="s">
        <v>95</v>
      </c>
      <c r="L1162" s="20" t="s">
        <v>5599</v>
      </c>
      <c r="M1162" s="28" t="s">
        <v>7933</v>
      </c>
      <c r="N1162" s="23"/>
      <c r="O1162" s="23" t="s">
        <v>98</v>
      </c>
      <c r="P1162" s="20" t="s">
        <v>1931</v>
      </c>
      <c r="Q1162" s="20" t="s">
        <v>1931</v>
      </c>
      <c r="R1162" t="s">
        <v>7934</v>
      </c>
      <c r="S1162" t="s">
        <v>7935</v>
      </c>
      <c r="T1162" t="s">
        <v>7936</v>
      </c>
      <c r="U1162" s="29">
        <v>40625000</v>
      </c>
      <c r="V1162" s="29">
        <v>40625000</v>
      </c>
      <c r="W1162" s="60">
        <v>6250000</v>
      </c>
      <c r="X1162" s="60">
        <v>0</v>
      </c>
      <c r="Y1162" s="23" t="s">
        <v>104</v>
      </c>
      <c r="Z1162" t="s">
        <v>98</v>
      </c>
      <c r="AA1162" t="s">
        <v>105</v>
      </c>
      <c r="AB1162" s="30">
        <f>+Tabla3[[#This Row],[VALOR DEL CONTRATO
(EN NUMEROS)]]-Tabla3[[#This Row],[VALOR RECURSOS (MADS/FONAM)]]</f>
        <v>0</v>
      </c>
      <c r="AC1162" s="30"/>
      <c r="AD1162" s="30"/>
      <c r="AE1162" s="24">
        <v>9424</v>
      </c>
      <c r="AF1162" s="61">
        <v>45306</v>
      </c>
      <c r="AG1162">
        <v>314224</v>
      </c>
      <c r="AH1162" s="53">
        <v>45441</v>
      </c>
      <c r="AI1162" s="24" t="s">
        <v>106</v>
      </c>
      <c r="AJ1162" t="s">
        <v>4874</v>
      </c>
      <c r="AK1162" s="33"/>
      <c r="AL1162" t="s">
        <v>98</v>
      </c>
      <c r="AM1162" s="53">
        <v>45439</v>
      </c>
      <c r="AN1162" s="23" t="s">
        <v>108</v>
      </c>
      <c r="AO1162" s="23" t="s">
        <v>108</v>
      </c>
      <c r="AP1162" t="s">
        <v>109</v>
      </c>
      <c r="AQ1162" t="s">
        <v>1580</v>
      </c>
      <c r="AR1162" t="s">
        <v>1581</v>
      </c>
      <c r="AS1162" t="s">
        <v>1581</v>
      </c>
      <c r="AT1162" s="23">
        <v>80111600</v>
      </c>
      <c r="AU1162" s="20" t="s">
        <v>7937</v>
      </c>
      <c r="AV1162" s="23" t="s">
        <v>113</v>
      </c>
      <c r="AW1162" s="20" t="s">
        <v>114</v>
      </c>
      <c r="AX1162" s="53">
        <v>45439</v>
      </c>
      <c r="AY1162" s="23" t="s">
        <v>115</v>
      </c>
      <c r="AZ1162" s="53">
        <v>45439</v>
      </c>
      <c r="BA1162" s="26">
        <v>45441</v>
      </c>
      <c r="BB1162" s="62">
        <v>45639</v>
      </c>
      <c r="BC1162" s="35">
        <f>+Tabla3[[#This Row],[FECHA TERMINACION
(INICIAL)]]-Tabla3[[#This Row],[FECHA INICIO]]</f>
        <v>198</v>
      </c>
      <c r="BD1162" s="65">
        <f>+Tabla3[[#This Row],[PLAZO DE EJECUCIÓN EN DÍAS (INICIAL)]]/30</f>
        <v>6.6</v>
      </c>
      <c r="BE1162" t="s">
        <v>7938</v>
      </c>
      <c r="BF1162" s="29">
        <f>+[1]BD_2!E1179</f>
        <v>0</v>
      </c>
      <c r="BG1162" s="29">
        <f>[1]BD_2!BA1179</f>
        <v>0</v>
      </c>
      <c r="BH1162" s="23">
        <f>[1]BD_2!CF1179</f>
        <v>0</v>
      </c>
      <c r="BI1162" s="23">
        <f>+COUNTIF(Tabla3[[#This Row],[VALOR REDUCIDO]:[TOTAL TIEMPO PRORROGADO EN DÍAS
]],"&lt;&gt;0")</f>
        <v>0</v>
      </c>
      <c r="BJ1162" s="23" t="str">
        <f>+[1]BD_2!CG1179</f>
        <v>2 NO</v>
      </c>
      <c r="BK1162" s="26" t="str">
        <f>[1]BD_2!CL1179</f>
        <v>2 NO</v>
      </c>
      <c r="BL1162" s="23" t="s">
        <v>98</v>
      </c>
      <c r="BM1162">
        <f t="shared" ref="BM1162:BM1225" si="95">$BO1162-$BN1162</f>
        <v>198</v>
      </c>
      <c r="BN1162" s="36">
        <f t="shared" ref="BN1162:BN1192" si="96">$BA1162</f>
        <v>45441</v>
      </c>
      <c r="BO1162" s="36">
        <f t="shared" ref="BO1162:BO1225" si="97">$BB1162+$BH1162</f>
        <v>45639</v>
      </c>
      <c r="BP1162" s="37" t="e">
        <f>IF(((#REF!-$BN1162)/($BO1162-$BN1162))&gt;=100%,100%,((#REF!-$BN1162)/($BO1162-$BN1162)))</f>
        <v>#REF!</v>
      </c>
      <c r="BQ1162" s="29">
        <f t="shared" si="93"/>
        <v>40625000</v>
      </c>
      <c r="BR1162" s="23" t="e">
        <f>+IF(BK1162="1 SI","FINALIZADO",IF($BO1162&lt;=#REF!,"FINALIZADO","EJECUCIÓN"))</f>
        <v>#REF!</v>
      </c>
      <c r="BS1162" s="23">
        <v>40625000</v>
      </c>
      <c r="BT1162" s="23">
        <f>+Tabla3[[#This Row],[VALOR TOTAL DE CONTRATO (ANTES DE LIQUIDACIÓN - LIBERACIÓN DE SALDOS)]]-Tabla3[[#This Row],[RECURSO TOTALES DESEMBOLSADOS]]</f>
        <v>0</v>
      </c>
      <c r="BU1162" s="66"/>
      <c r="BV1162" s="38"/>
      <c r="BW1162" s="23" t="s">
        <v>98</v>
      </c>
      <c r="BX1162" s="23" t="str">
        <f t="shared" si="94"/>
        <v>mayo</v>
      </c>
      <c r="BY1162" s="23" t="s">
        <v>113</v>
      </c>
      <c r="BZ1162" s="23" t="s">
        <v>113</v>
      </c>
      <c r="CA1162" s="23" t="s">
        <v>113</v>
      </c>
      <c r="CB1162" t="s">
        <v>117</v>
      </c>
      <c r="CC1162" t="s">
        <v>118</v>
      </c>
    </row>
    <row r="1163" spans="1:81" x14ac:dyDescent="0.25">
      <c r="A1163" s="23">
        <v>2024</v>
      </c>
      <c r="B1163" s="25">
        <v>1122</v>
      </c>
      <c r="C1163" s="23" t="s">
        <v>87</v>
      </c>
      <c r="D1163" t="s">
        <v>88</v>
      </c>
      <c r="E1163" t="s">
        <v>89</v>
      </c>
      <c r="F1163" t="s">
        <v>90</v>
      </c>
      <c r="G1163" t="s">
        <v>91</v>
      </c>
      <c r="H1163" s="23" t="s">
        <v>92</v>
      </c>
      <c r="I1163" s="23" t="s">
        <v>119</v>
      </c>
      <c r="J1163" t="s">
        <v>7939</v>
      </c>
      <c r="K1163" s="23" t="s">
        <v>95</v>
      </c>
      <c r="L1163" s="20" t="s">
        <v>7940</v>
      </c>
      <c r="M1163" s="28" t="s">
        <v>7941</v>
      </c>
      <c r="N1163" s="23"/>
      <c r="O1163" s="23" t="s">
        <v>98</v>
      </c>
      <c r="P1163" s="20" t="s">
        <v>693</v>
      </c>
      <c r="Q1163" s="20" t="s">
        <v>693</v>
      </c>
      <c r="R1163" t="s">
        <v>7942</v>
      </c>
      <c r="S1163" t="s">
        <v>7943</v>
      </c>
      <c r="T1163" t="s">
        <v>7944</v>
      </c>
      <c r="U1163" s="29">
        <v>70000000</v>
      </c>
      <c r="V1163" s="29">
        <v>70000000</v>
      </c>
      <c r="W1163" s="60">
        <v>10000000</v>
      </c>
      <c r="X1163" s="60">
        <v>0</v>
      </c>
      <c r="Y1163" s="23" t="s">
        <v>104</v>
      </c>
      <c r="Z1163" t="s">
        <v>98</v>
      </c>
      <c r="AA1163" t="s">
        <v>105</v>
      </c>
      <c r="AB1163" s="30">
        <f>+Tabla3[[#This Row],[VALOR DEL CONTRATO
(EN NUMEROS)]]-Tabla3[[#This Row],[VALOR RECURSOS (MADS/FONAM)]]</f>
        <v>0</v>
      </c>
      <c r="AC1163" s="30"/>
      <c r="AD1163" s="30"/>
      <c r="AE1163" s="24">
        <v>3024</v>
      </c>
      <c r="AF1163" s="61">
        <v>45294</v>
      </c>
      <c r="AG1163">
        <v>322124</v>
      </c>
      <c r="AH1163" s="53">
        <v>45447</v>
      </c>
      <c r="AI1163" s="24" t="s">
        <v>106</v>
      </c>
      <c r="AJ1163" t="s">
        <v>7945</v>
      </c>
      <c r="AK1163" s="33"/>
      <c r="AL1163" t="s">
        <v>98</v>
      </c>
      <c r="AM1163" s="53">
        <v>45441</v>
      </c>
      <c r="AN1163" s="23" t="s">
        <v>108</v>
      </c>
      <c r="AO1163" s="23" t="s">
        <v>108</v>
      </c>
      <c r="AP1163" t="s">
        <v>109</v>
      </c>
      <c r="AQ1163" t="s">
        <v>1684</v>
      </c>
      <c r="AR1163" t="s">
        <v>1685</v>
      </c>
      <c r="AS1163" t="s">
        <v>700</v>
      </c>
      <c r="AT1163" s="23">
        <v>80111600</v>
      </c>
      <c r="AU1163" s="20" t="s">
        <v>7946</v>
      </c>
      <c r="AV1163" s="23" t="s">
        <v>113</v>
      </c>
      <c r="AW1163" s="20" t="s">
        <v>114</v>
      </c>
      <c r="AX1163" s="53">
        <v>45441</v>
      </c>
      <c r="AY1163" s="23" t="s">
        <v>115</v>
      </c>
      <c r="AZ1163" s="53">
        <v>45441</v>
      </c>
      <c r="BA1163" s="26">
        <v>45447</v>
      </c>
      <c r="BB1163" s="62">
        <v>45656</v>
      </c>
      <c r="BC1163" s="35">
        <f>+Tabla3[[#This Row],[FECHA TERMINACION
(INICIAL)]]-Tabla3[[#This Row],[FECHA INICIO]]</f>
        <v>209</v>
      </c>
      <c r="BD1163" s="65">
        <f>+Tabla3[[#This Row],[PLAZO DE EJECUCIÓN EN DÍAS (INICIAL)]]/30</f>
        <v>6.9666666666666668</v>
      </c>
      <c r="BE1163" t="s">
        <v>7947</v>
      </c>
      <c r="BF1163" s="29">
        <f>+[1]BD_2!E1180</f>
        <v>999999</v>
      </c>
      <c r="BG1163" s="29">
        <f>[1]BD_2!BA1180</f>
        <v>0</v>
      </c>
      <c r="BH1163" s="23">
        <f>[1]BD_2!CF1180</f>
        <v>0</v>
      </c>
      <c r="BI1163" s="23">
        <f>+COUNTIF(Tabla3[[#This Row],[VALOR REDUCIDO]:[TOTAL TIEMPO PRORROGADO EN DÍAS
]],"&lt;&gt;0")</f>
        <v>1</v>
      </c>
      <c r="BJ1163" s="23" t="str">
        <f>+[1]BD_2!CG1180</f>
        <v>2 NO</v>
      </c>
      <c r="BK1163" s="26" t="str">
        <f>[1]BD_2!CL1180</f>
        <v>2 NO</v>
      </c>
      <c r="BL1163" s="23" t="s">
        <v>98</v>
      </c>
      <c r="BM1163">
        <f t="shared" si="95"/>
        <v>209</v>
      </c>
      <c r="BN1163" s="36">
        <f t="shared" si="96"/>
        <v>45447</v>
      </c>
      <c r="BO1163" s="36">
        <f t="shared" si="97"/>
        <v>45656</v>
      </c>
      <c r="BP1163" s="37" t="e">
        <f>IF(((#REF!-$BN1163)/($BO1163-$BN1163))&gt;=100%,100%,((#REF!-$BN1163)/($BO1163-$BN1163)))</f>
        <v>#REF!</v>
      </c>
      <c r="BQ1163" s="29">
        <f t="shared" si="93"/>
        <v>69000001</v>
      </c>
      <c r="BR1163" s="23" t="e">
        <f>+IF(BK1163="1 SI","FINALIZADO",IF($BO1163&lt;=#REF!,"FINALIZADO","EJECUCIÓN"))</f>
        <v>#REF!</v>
      </c>
      <c r="BS1163" s="23">
        <v>69000000</v>
      </c>
      <c r="BT1163" s="23">
        <f>+Tabla3[[#This Row],[VALOR TOTAL DE CONTRATO (ANTES DE LIQUIDACIÓN - LIBERACIÓN DE SALDOS)]]-Tabla3[[#This Row],[RECURSO TOTALES DESEMBOLSADOS]]</f>
        <v>1</v>
      </c>
      <c r="BU1163" s="66"/>
      <c r="BW1163" s="23" t="s">
        <v>98</v>
      </c>
      <c r="BX1163" s="23" t="str">
        <f t="shared" si="94"/>
        <v>mayo</v>
      </c>
      <c r="BY1163" s="23" t="s">
        <v>113</v>
      </c>
      <c r="BZ1163" s="23" t="s">
        <v>113</v>
      </c>
      <c r="CA1163" s="23" t="s">
        <v>113</v>
      </c>
      <c r="CB1163" t="s">
        <v>117</v>
      </c>
      <c r="CC1163" t="s">
        <v>118</v>
      </c>
    </row>
    <row r="1164" spans="1:81" x14ac:dyDescent="0.25">
      <c r="A1164" s="23">
        <v>2024</v>
      </c>
      <c r="B1164" s="25">
        <v>1124</v>
      </c>
      <c r="C1164" s="23" t="s">
        <v>87</v>
      </c>
      <c r="D1164" t="s">
        <v>88</v>
      </c>
      <c r="E1164" t="s">
        <v>89</v>
      </c>
      <c r="F1164" t="s">
        <v>90</v>
      </c>
      <c r="G1164" t="s">
        <v>91</v>
      </c>
      <c r="H1164" s="23" t="s">
        <v>92</v>
      </c>
      <c r="I1164" s="23" t="s">
        <v>93</v>
      </c>
      <c r="J1164" t="s">
        <v>7948</v>
      </c>
      <c r="K1164" s="23" t="s">
        <v>95</v>
      </c>
      <c r="L1164" s="20" t="s">
        <v>1019</v>
      </c>
      <c r="M1164" s="28" t="s">
        <v>7949</v>
      </c>
      <c r="N1164" s="23"/>
      <c r="O1164" s="23" t="s">
        <v>98</v>
      </c>
      <c r="P1164" s="20" t="s">
        <v>538</v>
      </c>
      <c r="Q1164" s="20" t="s">
        <v>538</v>
      </c>
      <c r="R1164" t="s">
        <v>7950</v>
      </c>
      <c r="S1164" t="s">
        <v>7951</v>
      </c>
      <c r="T1164" t="s">
        <v>7952</v>
      </c>
      <c r="U1164" s="29">
        <v>32300000</v>
      </c>
      <c r="V1164" s="29">
        <v>32300000</v>
      </c>
      <c r="W1164" s="60">
        <v>4750000</v>
      </c>
      <c r="X1164" s="60">
        <v>0</v>
      </c>
      <c r="Y1164" s="23" t="s">
        <v>104</v>
      </c>
      <c r="Z1164" t="s">
        <v>98</v>
      </c>
      <c r="AA1164" t="s">
        <v>105</v>
      </c>
      <c r="AB1164" s="30">
        <f>+Tabla3[[#This Row],[VALOR DEL CONTRATO
(EN NUMEROS)]]-Tabla3[[#This Row],[VALOR RECURSOS (MADS/FONAM)]]</f>
        <v>0</v>
      </c>
      <c r="AC1164" s="30"/>
      <c r="AD1164" s="30"/>
      <c r="AE1164" s="24">
        <v>5224</v>
      </c>
      <c r="AF1164" s="61">
        <v>45295</v>
      </c>
      <c r="AG1164">
        <v>335324</v>
      </c>
      <c r="AH1164" s="53">
        <v>45450</v>
      </c>
      <c r="AI1164" s="24" t="s">
        <v>106</v>
      </c>
      <c r="AJ1164" t="s">
        <v>543</v>
      </c>
      <c r="AK1164" s="33">
        <v>202300000000179</v>
      </c>
      <c r="AL1164" t="s">
        <v>98</v>
      </c>
      <c r="AM1164" s="53">
        <v>45448</v>
      </c>
      <c r="AN1164" s="23" t="s">
        <v>108</v>
      </c>
      <c r="AO1164" s="23" t="s">
        <v>108</v>
      </c>
      <c r="AP1164" t="s">
        <v>109</v>
      </c>
      <c r="AQ1164" t="s">
        <v>544</v>
      </c>
      <c r="AR1164" t="s">
        <v>545</v>
      </c>
      <c r="AS1164" t="s">
        <v>546</v>
      </c>
      <c r="AT1164" s="23">
        <v>80111600</v>
      </c>
      <c r="AU1164" s="20" t="s">
        <v>7953</v>
      </c>
      <c r="AV1164" s="23" t="s">
        <v>113</v>
      </c>
      <c r="AW1164" s="20" t="s">
        <v>114</v>
      </c>
      <c r="AX1164" s="53">
        <v>45442</v>
      </c>
      <c r="AY1164" s="23" t="s">
        <v>115</v>
      </c>
      <c r="AZ1164" s="53">
        <v>45442</v>
      </c>
      <c r="BA1164" s="26">
        <v>45450</v>
      </c>
      <c r="BB1164" s="62">
        <v>45532</v>
      </c>
      <c r="BC1164" s="35">
        <f>+Tabla3[[#This Row],[FECHA TERMINACION
(INICIAL)]]-Tabla3[[#This Row],[FECHA INICIO]]</f>
        <v>82</v>
      </c>
      <c r="BD1164" s="65">
        <f>+Tabla3[[#This Row],[PLAZO DE EJECUCIÓN EN DÍAS (INICIAL)]]/30</f>
        <v>2.7333333333333334</v>
      </c>
      <c r="BE1164" t="s">
        <v>7954</v>
      </c>
      <c r="BF1164" s="29">
        <f>+[1]BD_2!E1182</f>
        <v>0</v>
      </c>
      <c r="BG1164" s="29">
        <f>[1]BD_2!BA1182</f>
        <v>0</v>
      </c>
      <c r="BH1164" s="23">
        <f>[1]BD_2!CF1182</f>
        <v>0</v>
      </c>
      <c r="BI1164" s="23">
        <f>+COUNTIF(Tabla3[[#This Row],[VALOR REDUCIDO]:[TOTAL TIEMPO PRORROGADO EN DÍAS
]],"&lt;&gt;0")</f>
        <v>0</v>
      </c>
      <c r="BJ1164" s="23" t="str">
        <f>+[1]BD_2!CG1182</f>
        <v>2 NO</v>
      </c>
      <c r="BK1164" s="26" t="str">
        <f>[1]BD_2!CL1182</f>
        <v>2 NO</v>
      </c>
      <c r="BL1164" s="23" t="s">
        <v>113</v>
      </c>
      <c r="BM1164">
        <f t="shared" si="95"/>
        <v>82</v>
      </c>
      <c r="BN1164" s="36">
        <f t="shared" si="96"/>
        <v>45450</v>
      </c>
      <c r="BO1164" s="36">
        <f t="shared" si="97"/>
        <v>45532</v>
      </c>
      <c r="BP1164" s="37" t="e">
        <f>IF(((#REF!-$BN1164)/($BO1164-$BN1164))&gt;=100%,100%,((#REF!-$BN1164)/($BO1164-$BN1164)))</f>
        <v>#REF!</v>
      </c>
      <c r="BQ1164" s="29">
        <f t="shared" si="93"/>
        <v>32300000</v>
      </c>
      <c r="BR1164" s="23" t="e">
        <f>+IF(BK1164="1 SI","FINALIZADO",IF($BO1164&lt;=#REF!,"FINALIZADO","EJECUCIÓN"))</f>
        <v>#REF!</v>
      </c>
      <c r="BS1164" s="23">
        <v>12983333</v>
      </c>
      <c r="BT1164" s="23">
        <f>+Tabla3[[#This Row],[VALOR TOTAL DE CONTRATO (ANTES DE LIQUIDACIÓN - LIBERACIÓN DE SALDOS)]]-Tabla3[[#This Row],[RECURSO TOTALES DESEMBOLSADOS]]</f>
        <v>19316667</v>
      </c>
      <c r="BU1164" s="66"/>
      <c r="BW1164" s="23" t="s">
        <v>98</v>
      </c>
      <c r="BX1164" s="23" t="str">
        <f t="shared" si="94"/>
        <v>junio</v>
      </c>
      <c r="BY1164" s="23" t="s">
        <v>113</v>
      </c>
      <c r="BZ1164" s="23" t="s">
        <v>113</v>
      </c>
      <c r="CA1164" s="23" t="s">
        <v>113</v>
      </c>
      <c r="CB1164" t="s">
        <v>117</v>
      </c>
      <c r="CC1164" t="s">
        <v>118</v>
      </c>
    </row>
    <row r="1165" spans="1:81" x14ac:dyDescent="0.25">
      <c r="A1165" s="23">
        <v>2024</v>
      </c>
      <c r="B1165" s="25" t="s">
        <v>7955</v>
      </c>
      <c r="C1165" s="23" t="s">
        <v>87</v>
      </c>
      <c r="D1165" t="s">
        <v>88</v>
      </c>
      <c r="E1165" t="s">
        <v>89</v>
      </c>
      <c r="F1165" t="s">
        <v>90</v>
      </c>
      <c r="G1165" t="s">
        <v>91</v>
      </c>
      <c r="H1165" s="23" t="s">
        <v>92</v>
      </c>
      <c r="I1165" s="23" t="s">
        <v>93</v>
      </c>
      <c r="J1165" t="s">
        <v>7956</v>
      </c>
      <c r="K1165" s="23" t="s">
        <v>95</v>
      </c>
      <c r="L1165" s="20" t="s">
        <v>7957</v>
      </c>
      <c r="M1165" s="28" t="s">
        <v>7958</v>
      </c>
      <c r="N1165" s="23"/>
      <c r="O1165" s="23" t="s">
        <v>98</v>
      </c>
      <c r="P1165" s="20" t="s">
        <v>538</v>
      </c>
      <c r="Q1165" s="20" t="s">
        <v>538</v>
      </c>
      <c r="R1165" t="s">
        <v>7950</v>
      </c>
      <c r="S1165" t="s">
        <v>7951</v>
      </c>
      <c r="T1165" t="s">
        <v>7959</v>
      </c>
      <c r="U1165" s="29">
        <v>19316667</v>
      </c>
      <c r="V1165" s="29">
        <v>19316667</v>
      </c>
      <c r="W1165" s="60">
        <v>4750000</v>
      </c>
      <c r="X1165" s="60">
        <v>0</v>
      </c>
      <c r="Y1165" s="23" t="s">
        <v>104</v>
      </c>
      <c r="Z1165" t="s">
        <v>98</v>
      </c>
      <c r="AA1165" t="s">
        <v>105</v>
      </c>
      <c r="AB1165" s="30">
        <f>+Tabla3[[#This Row],[VALOR DEL CONTRATO
(EN NUMEROS)]]-Tabla3[[#This Row],[VALOR RECURSOS (MADS/FONAM)]]</f>
        <v>0</v>
      </c>
      <c r="AC1165" s="30"/>
      <c r="AD1165" s="30"/>
      <c r="AE1165" s="24">
        <v>5224</v>
      </c>
      <c r="AF1165" s="61">
        <v>45295</v>
      </c>
      <c r="AG1165">
        <v>474724</v>
      </c>
      <c r="AH1165" s="53">
        <v>45534</v>
      </c>
      <c r="AI1165" s="24" t="s">
        <v>106</v>
      </c>
      <c r="AJ1165" t="s">
        <v>543</v>
      </c>
      <c r="AK1165" s="33">
        <v>202300000000179</v>
      </c>
      <c r="AL1165" t="s">
        <v>98</v>
      </c>
      <c r="AM1165" s="53">
        <v>45533</v>
      </c>
      <c r="AN1165" s="23" t="s">
        <v>108</v>
      </c>
      <c r="AO1165" s="23" t="s">
        <v>108</v>
      </c>
      <c r="AP1165" t="s">
        <v>109</v>
      </c>
      <c r="AQ1165" t="s">
        <v>544</v>
      </c>
      <c r="AR1165" t="s">
        <v>545</v>
      </c>
      <c r="AS1165" t="s">
        <v>546</v>
      </c>
      <c r="AT1165" s="23">
        <v>80111600</v>
      </c>
      <c r="AU1165" s="20" t="s">
        <v>7953</v>
      </c>
      <c r="AV1165" s="23" t="s">
        <v>113</v>
      </c>
      <c r="AW1165" s="20" t="s">
        <v>114</v>
      </c>
      <c r="AX1165" s="26">
        <v>45533</v>
      </c>
      <c r="AY1165" s="23" t="s">
        <v>115</v>
      </c>
      <c r="AZ1165" s="26">
        <v>45533</v>
      </c>
      <c r="BA1165" s="26">
        <v>45533</v>
      </c>
      <c r="BB1165" s="62">
        <v>45656</v>
      </c>
      <c r="BC1165" s="35">
        <f>+Tabla3[[#This Row],[FECHA TERMINACION
(INICIAL)]]-Tabla3[[#This Row],[FECHA INICIO]]</f>
        <v>123</v>
      </c>
      <c r="BD1165" s="65">
        <f>+Tabla3[[#This Row],[PLAZO DE EJECUCIÓN EN DÍAS (INICIAL)]]/30</f>
        <v>4.0999999999999996</v>
      </c>
      <c r="BE1165" t="s">
        <v>7960</v>
      </c>
      <c r="BF1165" s="29">
        <f>+[1]BD_2!E1183</f>
        <v>158333</v>
      </c>
      <c r="BG1165" s="29">
        <f>[1]BD_2!BA1183</f>
        <v>0</v>
      </c>
      <c r="BH1165" s="23">
        <f>[1]BD_2!CF1183</f>
        <v>0</v>
      </c>
      <c r="BI1165" s="23">
        <f>+COUNTIF(Tabla3[[#This Row],[VALOR REDUCIDO]:[TOTAL TIEMPO PRORROGADO EN DÍAS
]],"&lt;&gt;0")</f>
        <v>1</v>
      </c>
      <c r="BJ1165" s="23" t="str">
        <f>+[1]BD_2!CG1183</f>
        <v>2 NO</v>
      </c>
      <c r="BK1165" s="26" t="str">
        <f>[1]BD_2!CL1183</f>
        <v>2 NO</v>
      </c>
      <c r="BL1165" s="23" t="s">
        <v>98</v>
      </c>
      <c r="BM1165">
        <f>$BO1165-$BN1165</f>
        <v>123</v>
      </c>
      <c r="BN1165" s="36">
        <f>$BA1165</f>
        <v>45533</v>
      </c>
      <c r="BO1165" s="36">
        <f>$BB1165+$BH1165</f>
        <v>45656</v>
      </c>
      <c r="BP1165" s="37" t="e">
        <f>IF(((#REF!-$BN1165)/($BO1165-$BN1165))&gt;=100%,100%,((#REF!-$BN1165)/($BO1165-$BN1165)))</f>
        <v>#REF!</v>
      </c>
      <c r="BQ1165" s="60">
        <f t="shared" si="93"/>
        <v>19158334</v>
      </c>
      <c r="BR1165" s="23" t="e">
        <f>+IF(BK1165="1 SI","FINALIZADO",IF($BO1165&lt;=#REF!,"FINALIZADO","EJECUCIÓN"))</f>
        <v>#REF!</v>
      </c>
      <c r="BS1165" s="23">
        <v>19158334</v>
      </c>
      <c r="BT1165" s="23">
        <f>+Tabla3[[#This Row],[VALOR TOTAL DE CONTRATO (ANTES DE LIQUIDACIÓN - LIBERACIÓN DE SALDOS)]]-Tabla3[[#This Row],[RECURSO TOTALES DESEMBOLSADOS]]</f>
        <v>0</v>
      </c>
      <c r="BU1165" s="66"/>
      <c r="BW1165" s="23" t="s">
        <v>98</v>
      </c>
      <c r="BX1165" s="23" t="str">
        <f t="shared" si="94"/>
        <v>agosto</v>
      </c>
      <c r="BY1165" s="23" t="s">
        <v>113</v>
      </c>
      <c r="BZ1165" s="23" t="s">
        <v>113</v>
      </c>
      <c r="CA1165" s="23" t="s">
        <v>113</v>
      </c>
      <c r="CB1165" t="s">
        <v>117</v>
      </c>
      <c r="CC1165" t="s">
        <v>118</v>
      </c>
    </row>
    <row r="1166" spans="1:81" x14ac:dyDescent="0.25">
      <c r="A1166" s="23">
        <v>2024</v>
      </c>
      <c r="B1166" s="25">
        <v>1125</v>
      </c>
      <c r="C1166" s="23" t="s">
        <v>87</v>
      </c>
      <c r="D1166" t="s">
        <v>88</v>
      </c>
      <c r="E1166" t="s">
        <v>89</v>
      </c>
      <c r="F1166" t="s">
        <v>90</v>
      </c>
      <c r="G1166" t="s">
        <v>91</v>
      </c>
      <c r="H1166" s="23" t="s">
        <v>92</v>
      </c>
      <c r="I1166" s="23" t="s">
        <v>119</v>
      </c>
      <c r="J1166" t="s">
        <v>7961</v>
      </c>
      <c r="K1166" s="23" t="s">
        <v>95</v>
      </c>
      <c r="L1166" s="20" t="s">
        <v>1420</v>
      </c>
      <c r="M1166" s="28" t="s">
        <v>7962</v>
      </c>
      <c r="N1166" s="23"/>
      <c r="O1166" s="23" t="s">
        <v>98</v>
      </c>
      <c r="P1166" s="20" t="s">
        <v>538</v>
      </c>
      <c r="Q1166" s="20" t="s">
        <v>538</v>
      </c>
      <c r="R1166" t="s">
        <v>7963</v>
      </c>
      <c r="S1166" t="s">
        <v>7964</v>
      </c>
      <c r="T1166" t="s">
        <v>7965</v>
      </c>
      <c r="U1166" s="29">
        <v>54000000</v>
      </c>
      <c r="V1166" s="29">
        <v>54000000</v>
      </c>
      <c r="W1166" s="60">
        <v>9000000</v>
      </c>
      <c r="X1166" s="60">
        <v>0</v>
      </c>
      <c r="Y1166" s="23" t="s">
        <v>104</v>
      </c>
      <c r="Z1166" t="s">
        <v>98</v>
      </c>
      <c r="AA1166" t="s">
        <v>105</v>
      </c>
      <c r="AB1166" s="30">
        <f>+Tabla3[[#This Row],[VALOR DEL CONTRATO
(EN NUMEROS)]]-Tabla3[[#This Row],[VALOR RECURSOS (MADS/FONAM)]]</f>
        <v>0</v>
      </c>
      <c r="AC1166" s="30"/>
      <c r="AD1166" s="30"/>
      <c r="AE1166" s="24">
        <v>5224</v>
      </c>
      <c r="AF1166" s="61">
        <v>45295</v>
      </c>
      <c r="AG1166">
        <v>335424</v>
      </c>
      <c r="AH1166" s="53"/>
      <c r="AI1166" s="24" t="s">
        <v>106</v>
      </c>
      <c r="AK1166" s="33"/>
      <c r="AL1166" t="s">
        <v>98</v>
      </c>
      <c r="AM1166" s="53">
        <v>45443</v>
      </c>
      <c r="AN1166" s="23" t="s">
        <v>108</v>
      </c>
      <c r="AO1166" s="23" t="s">
        <v>108</v>
      </c>
      <c r="AP1166" t="s">
        <v>109</v>
      </c>
      <c r="AQ1166" t="s">
        <v>5662</v>
      </c>
      <c r="AR1166" t="s">
        <v>5663</v>
      </c>
      <c r="AS1166" t="s">
        <v>5664</v>
      </c>
      <c r="AT1166" s="23">
        <v>80111600</v>
      </c>
      <c r="AU1166" s="20" t="s">
        <v>7966</v>
      </c>
      <c r="AV1166" s="23" t="s">
        <v>113</v>
      </c>
      <c r="AW1166" s="20" t="s">
        <v>114</v>
      </c>
      <c r="AX1166" s="53">
        <v>45447</v>
      </c>
      <c r="AY1166" s="23" t="s">
        <v>115</v>
      </c>
      <c r="AZ1166" s="53">
        <v>45447</v>
      </c>
      <c r="BA1166" s="53">
        <v>45450</v>
      </c>
      <c r="BB1166" s="62">
        <v>45632</v>
      </c>
      <c r="BC1166" s="35">
        <f>+Tabla3[[#This Row],[FECHA TERMINACION
(INICIAL)]]-Tabla3[[#This Row],[FECHA INICIO]]</f>
        <v>182</v>
      </c>
      <c r="BD1166" s="65">
        <f>+Tabla3[[#This Row],[PLAZO DE EJECUCIÓN EN DÍAS (INICIAL)]]/30</f>
        <v>6.0666666666666664</v>
      </c>
      <c r="BE1166" t="s">
        <v>7967</v>
      </c>
      <c r="BF1166" s="29">
        <f>+[1]BD_2!E1184</f>
        <v>0</v>
      </c>
      <c r="BG1166" s="29">
        <f>[1]BD_2!BA1184</f>
        <v>0</v>
      </c>
      <c r="BH1166" s="23">
        <f>[1]BD_2!CF1184</f>
        <v>0</v>
      </c>
      <c r="BI1166" s="23">
        <f>+COUNTIF(Tabla3[[#This Row],[VALOR REDUCIDO]:[TOTAL TIEMPO PRORROGADO EN DÍAS
]],"&lt;&gt;0")</f>
        <v>0</v>
      </c>
      <c r="BJ1166" s="23" t="str">
        <f>+[1]BD_2!CG1184</f>
        <v>2 NO</v>
      </c>
      <c r="BK1166" s="26" t="str">
        <f>[1]BD_2!CL1184</f>
        <v>2 NO</v>
      </c>
      <c r="BL1166" s="23" t="s">
        <v>98</v>
      </c>
      <c r="BM1166">
        <f t="shared" si="95"/>
        <v>182</v>
      </c>
      <c r="BN1166" s="36">
        <f t="shared" si="96"/>
        <v>45450</v>
      </c>
      <c r="BO1166" s="36">
        <f t="shared" si="97"/>
        <v>45632</v>
      </c>
      <c r="BP1166" s="37" t="e">
        <f>IF(((#REF!-$BN1166)/($BO1166-$BN1166))&gt;=100%,100%,((#REF!-$BN1166)/($BO1166-$BN1166)))</f>
        <v>#REF!</v>
      </c>
      <c r="BQ1166" s="29">
        <f t="shared" si="93"/>
        <v>54000000</v>
      </c>
      <c r="BR1166" s="23" t="e">
        <f>+IF(BK1166="1 SI","FINALIZADO",IF($BO1166&lt;=#REF!,"FINALIZADO","EJECUCIÓN"))</f>
        <v>#REF!</v>
      </c>
      <c r="BS1166" s="23">
        <v>54000000</v>
      </c>
      <c r="BT1166" s="23">
        <f>+Tabla3[[#This Row],[VALOR TOTAL DE CONTRATO (ANTES DE LIQUIDACIÓN - LIBERACIÓN DE SALDOS)]]-Tabla3[[#This Row],[RECURSO TOTALES DESEMBOLSADOS]]</f>
        <v>0</v>
      </c>
      <c r="BU1166" s="66"/>
      <c r="BW1166" s="23" t="s">
        <v>98</v>
      </c>
      <c r="BX1166" s="23" t="str">
        <f t="shared" si="94"/>
        <v>mayo</v>
      </c>
      <c r="BY1166" s="23" t="s">
        <v>113</v>
      </c>
      <c r="BZ1166" s="23" t="s">
        <v>113</v>
      </c>
      <c r="CA1166" s="23" t="s">
        <v>113</v>
      </c>
      <c r="CB1166" t="s">
        <v>117</v>
      </c>
      <c r="CC1166" t="s">
        <v>118</v>
      </c>
    </row>
    <row r="1167" spans="1:81" x14ac:dyDescent="0.25">
      <c r="A1167" s="23">
        <v>2024</v>
      </c>
      <c r="B1167" s="25">
        <v>1126</v>
      </c>
      <c r="C1167" s="23" t="s">
        <v>87</v>
      </c>
      <c r="D1167" t="s">
        <v>88</v>
      </c>
      <c r="E1167" t="s">
        <v>89</v>
      </c>
      <c r="F1167" t="s">
        <v>90</v>
      </c>
      <c r="G1167" t="s">
        <v>91</v>
      </c>
      <c r="H1167" s="23" t="s">
        <v>92</v>
      </c>
      <c r="I1167" s="23" t="s">
        <v>119</v>
      </c>
      <c r="J1167" t="s">
        <v>7968</v>
      </c>
      <c r="K1167" s="23" t="s">
        <v>95</v>
      </c>
      <c r="L1167" s="20" t="s">
        <v>358</v>
      </c>
      <c r="M1167" s="28" t="s">
        <v>7969</v>
      </c>
      <c r="N1167" s="23"/>
      <c r="O1167" s="23" t="s">
        <v>98</v>
      </c>
      <c r="P1167" s="20" t="s">
        <v>1514</v>
      </c>
      <c r="Q1167" s="20" t="s">
        <v>1514</v>
      </c>
      <c r="R1167" t="s">
        <v>7970</v>
      </c>
      <c r="S1167" t="s">
        <v>7971</v>
      </c>
      <c r="T1167" t="s">
        <v>5974</v>
      </c>
      <c r="U1167" s="29">
        <v>66500000</v>
      </c>
      <c r="V1167" s="29">
        <v>66500000</v>
      </c>
      <c r="W1167" s="60">
        <v>9500000</v>
      </c>
      <c r="X1167" s="60">
        <v>0</v>
      </c>
      <c r="Y1167" s="23" t="s">
        <v>104</v>
      </c>
      <c r="Z1167" t="s">
        <v>98</v>
      </c>
      <c r="AA1167" t="s">
        <v>105</v>
      </c>
      <c r="AB1167" s="30">
        <f>+Tabla3[[#This Row],[VALOR DEL CONTRATO
(EN NUMEROS)]]-Tabla3[[#This Row],[VALOR RECURSOS (MADS/FONAM)]]</f>
        <v>0</v>
      </c>
      <c r="AC1167" s="30"/>
      <c r="AD1167" s="30"/>
      <c r="AE1167" s="24">
        <v>9024</v>
      </c>
      <c r="AF1167" s="61">
        <v>45300</v>
      </c>
      <c r="AG1167">
        <v>321924</v>
      </c>
      <c r="AH1167" s="53"/>
      <c r="AI1167" s="24" t="s">
        <v>106</v>
      </c>
      <c r="AK1167" s="33"/>
      <c r="AL1167" t="s">
        <v>98</v>
      </c>
      <c r="AM1167" s="53">
        <v>45442</v>
      </c>
      <c r="AN1167" s="23" t="s">
        <v>108</v>
      </c>
      <c r="AO1167" s="23" t="s">
        <v>108</v>
      </c>
      <c r="AP1167" t="s">
        <v>109</v>
      </c>
      <c r="AQ1167" t="s">
        <v>1519</v>
      </c>
      <c r="AR1167" t="s">
        <v>1803</v>
      </c>
      <c r="AS1167" t="s">
        <v>1514</v>
      </c>
      <c r="AT1167" s="23">
        <v>80111600</v>
      </c>
      <c r="AU1167" s="20" t="s">
        <v>7972</v>
      </c>
      <c r="AV1167" s="23" t="s">
        <v>113</v>
      </c>
      <c r="AW1167" s="20" t="s">
        <v>114</v>
      </c>
      <c r="AX1167" s="53">
        <v>45443</v>
      </c>
      <c r="AY1167" s="23" t="s">
        <v>115</v>
      </c>
      <c r="AZ1167" s="53">
        <v>45443</v>
      </c>
      <c r="BA1167" s="26">
        <v>45447</v>
      </c>
      <c r="BB1167" s="62">
        <v>45657</v>
      </c>
      <c r="BC1167" s="35">
        <f>+Tabla3[[#This Row],[FECHA TERMINACION
(INICIAL)]]-Tabla3[[#This Row],[FECHA INICIO]]</f>
        <v>210</v>
      </c>
      <c r="BD1167" s="65">
        <f>+Tabla3[[#This Row],[PLAZO DE EJECUCIÓN EN DÍAS (INICIAL)]]/30</f>
        <v>7</v>
      </c>
      <c r="BE1167" t="s">
        <v>7973</v>
      </c>
      <c r="BF1167" s="29">
        <f>+[1]BD_2!E1185</f>
        <v>0</v>
      </c>
      <c r="BG1167" s="29">
        <f>[1]BD_2!BA1185</f>
        <v>0</v>
      </c>
      <c r="BH1167" s="23">
        <f>[1]BD_2!CF1185</f>
        <v>0</v>
      </c>
      <c r="BI1167" s="23">
        <f>+COUNTIF(Tabla3[[#This Row],[VALOR REDUCIDO]:[TOTAL TIEMPO PRORROGADO EN DÍAS
]],"&lt;&gt;0")</f>
        <v>0</v>
      </c>
      <c r="BJ1167" s="23" t="str">
        <f>+[1]BD_2!CG1185</f>
        <v>2 NO</v>
      </c>
      <c r="BK1167" s="26" t="str">
        <f>[1]BD_2!CL1185</f>
        <v>2 NO</v>
      </c>
      <c r="BL1167" s="23" t="s">
        <v>98</v>
      </c>
      <c r="BM1167">
        <f t="shared" si="95"/>
        <v>210</v>
      </c>
      <c r="BN1167" s="36">
        <f t="shared" si="96"/>
        <v>45447</v>
      </c>
      <c r="BO1167" s="36">
        <f t="shared" si="97"/>
        <v>45657</v>
      </c>
      <c r="BP1167" s="37" t="e">
        <f>IF(((#REF!-$BN1167)/($BO1167-$BN1167))&gt;=100%,100%,((#REF!-$BN1167)/($BO1167-$BN1167)))</f>
        <v>#REF!</v>
      </c>
      <c r="BQ1167" s="29">
        <f t="shared" si="93"/>
        <v>66500000</v>
      </c>
      <c r="BR1167" s="23" t="e">
        <f>+IF(BK1167="1 SI","FINALIZADO",IF($BO1167&lt;=#REF!,"FINALIZADO","EJECUCIÓN"))</f>
        <v>#REF!</v>
      </c>
      <c r="BS1167" s="23">
        <v>65550000</v>
      </c>
      <c r="BT1167" s="23">
        <f>+Tabla3[[#This Row],[VALOR TOTAL DE CONTRATO (ANTES DE LIQUIDACIÓN - LIBERACIÓN DE SALDOS)]]-Tabla3[[#This Row],[RECURSO TOTALES DESEMBOLSADOS]]</f>
        <v>950000</v>
      </c>
      <c r="BU1167" s="66"/>
      <c r="BW1167" s="23" t="s">
        <v>98</v>
      </c>
      <c r="BX1167" s="23" t="str">
        <f t="shared" si="94"/>
        <v>mayo</v>
      </c>
      <c r="BY1167" s="23" t="s">
        <v>113</v>
      </c>
      <c r="BZ1167" s="23" t="s">
        <v>113</v>
      </c>
      <c r="CA1167" s="23" t="s">
        <v>113</v>
      </c>
      <c r="CB1167" t="s">
        <v>117</v>
      </c>
      <c r="CC1167" t="s">
        <v>118</v>
      </c>
    </row>
    <row r="1168" spans="1:81" x14ac:dyDescent="0.25">
      <c r="A1168" s="23">
        <v>2024</v>
      </c>
      <c r="B1168" s="25">
        <v>1127</v>
      </c>
      <c r="C1168" s="23" t="s">
        <v>87</v>
      </c>
      <c r="D1168" t="s">
        <v>88</v>
      </c>
      <c r="E1168" t="s">
        <v>89</v>
      </c>
      <c r="F1168" t="s">
        <v>90</v>
      </c>
      <c r="G1168" t="s">
        <v>91</v>
      </c>
      <c r="H1168" s="23" t="s">
        <v>92</v>
      </c>
      <c r="I1168" s="23" t="s">
        <v>119</v>
      </c>
      <c r="J1168" t="s">
        <v>7974</v>
      </c>
      <c r="K1168" s="23" t="s">
        <v>95</v>
      </c>
      <c r="L1168" s="20" t="s">
        <v>2233</v>
      </c>
      <c r="M1168" s="28" t="s">
        <v>7975</v>
      </c>
      <c r="N1168" s="23"/>
      <c r="O1168" s="23" t="s">
        <v>98</v>
      </c>
      <c r="P1168" s="20" t="s">
        <v>1514</v>
      </c>
      <c r="Q1168" s="20" t="s">
        <v>1514</v>
      </c>
      <c r="R1168" t="s">
        <v>7976</v>
      </c>
      <c r="S1168" t="s">
        <v>7977</v>
      </c>
      <c r="T1168" t="s">
        <v>7978</v>
      </c>
      <c r="U1168" s="29">
        <v>65550000</v>
      </c>
      <c r="V1168" s="29">
        <v>65550000</v>
      </c>
      <c r="W1168" s="60">
        <v>9500000</v>
      </c>
      <c r="X1168" s="60">
        <v>0</v>
      </c>
      <c r="Y1168" s="23" t="s">
        <v>104</v>
      </c>
      <c r="Z1168" t="s">
        <v>98</v>
      </c>
      <c r="AA1168" t="s">
        <v>105</v>
      </c>
      <c r="AB1168" s="30">
        <f>+Tabla3[[#This Row],[VALOR DEL CONTRATO
(EN NUMEROS)]]-Tabla3[[#This Row],[VALOR RECURSOS (MADS/FONAM)]]</f>
        <v>0</v>
      </c>
      <c r="AC1168" s="30"/>
      <c r="AD1168" s="30"/>
      <c r="AE1168" s="24">
        <v>9024</v>
      </c>
      <c r="AF1168" s="61">
        <v>45300</v>
      </c>
      <c r="AG1168">
        <v>322024</v>
      </c>
      <c r="AH1168" s="53"/>
      <c r="AI1168" s="24" t="s">
        <v>106</v>
      </c>
      <c r="AK1168" s="33"/>
      <c r="AL1168" t="s">
        <v>98</v>
      </c>
      <c r="AM1168" s="53">
        <v>45443</v>
      </c>
      <c r="AN1168" s="23" t="s">
        <v>108</v>
      </c>
      <c r="AO1168" s="23" t="s">
        <v>108</v>
      </c>
      <c r="AP1168" t="s">
        <v>109</v>
      </c>
      <c r="AQ1168" t="s">
        <v>4517</v>
      </c>
      <c r="AR1168" t="s">
        <v>4518</v>
      </c>
      <c r="AS1168" t="s">
        <v>1514</v>
      </c>
      <c r="AT1168" s="23">
        <v>80111600</v>
      </c>
      <c r="AU1168" s="20" t="s">
        <v>7979</v>
      </c>
      <c r="AV1168" s="23" t="s">
        <v>113</v>
      </c>
      <c r="AW1168" s="20" t="s">
        <v>114</v>
      </c>
      <c r="AX1168" s="53">
        <v>45447</v>
      </c>
      <c r="AY1168" s="23" t="s">
        <v>115</v>
      </c>
      <c r="AZ1168" s="53">
        <v>45447</v>
      </c>
      <c r="BA1168" s="53">
        <v>45447</v>
      </c>
      <c r="BB1168" s="62">
        <v>45656</v>
      </c>
      <c r="BC1168" s="35">
        <f>+Tabla3[[#This Row],[FECHA TERMINACION
(INICIAL)]]-Tabla3[[#This Row],[FECHA INICIO]]</f>
        <v>209</v>
      </c>
      <c r="BD1168" s="65">
        <f>+Tabla3[[#This Row],[PLAZO DE EJECUCIÓN EN DÍAS (INICIAL)]]/30</f>
        <v>6.9666666666666668</v>
      </c>
      <c r="BE1168" t="s">
        <v>7980</v>
      </c>
      <c r="BF1168" s="29">
        <f>+[1]BD_2!E1186</f>
        <v>0</v>
      </c>
      <c r="BG1168" s="29">
        <f>[1]BD_2!BA1186</f>
        <v>0</v>
      </c>
      <c r="BH1168" s="23">
        <f>[1]BD_2!CF1186</f>
        <v>0</v>
      </c>
      <c r="BI1168" s="23">
        <f>+COUNTIF(Tabla3[[#This Row],[VALOR REDUCIDO]:[TOTAL TIEMPO PRORROGADO EN DÍAS
]],"&lt;&gt;0")</f>
        <v>0</v>
      </c>
      <c r="BJ1168" s="23" t="str">
        <f>+[1]BD_2!CG1186</f>
        <v>2 NO</v>
      </c>
      <c r="BK1168" s="26" t="str">
        <f>[1]BD_2!CL1186</f>
        <v>2 NO</v>
      </c>
      <c r="BL1168" s="23" t="s">
        <v>98</v>
      </c>
      <c r="BM1168">
        <f t="shared" si="95"/>
        <v>209</v>
      </c>
      <c r="BN1168" s="36">
        <f t="shared" si="96"/>
        <v>45447</v>
      </c>
      <c r="BO1168" s="36">
        <f t="shared" si="97"/>
        <v>45656</v>
      </c>
      <c r="BP1168" s="37" t="e">
        <f>IF(((#REF!-$BN1168)/($BO1168-$BN1168))&gt;=100%,100%,((#REF!-$BN1168)/($BO1168-$BN1168)))</f>
        <v>#REF!</v>
      </c>
      <c r="BQ1168" s="29">
        <f t="shared" si="93"/>
        <v>65550000</v>
      </c>
      <c r="BR1168" s="23" t="e">
        <f>+IF(BK1168="1 SI","FINALIZADO",IF($BO1168&lt;=#REF!,"FINALIZADO","EJECUCIÓN"))</f>
        <v>#REF!</v>
      </c>
      <c r="BS1168" s="23">
        <v>65550000</v>
      </c>
      <c r="BT1168" s="23">
        <f>+Tabla3[[#This Row],[VALOR TOTAL DE CONTRATO (ANTES DE LIQUIDACIÓN - LIBERACIÓN DE SALDOS)]]-Tabla3[[#This Row],[RECURSO TOTALES DESEMBOLSADOS]]</f>
        <v>0</v>
      </c>
      <c r="BU1168" s="66"/>
      <c r="BW1168" s="23" t="s">
        <v>98</v>
      </c>
      <c r="BX1168" s="23" t="str">
        <f t="shared" si="94"/>
        <v>mayo</v>
      </c>
      <c r="BY1168" s="23" t="s">
        <v>113</v>
      </c>
      <c r="BZ1168" s="23" t="s">
        <v>113</v>
      </c>
      <c r="CA1168" s="23" t="s">
        <v>113</v>
      </c>
      <c r="CB1168" t="s">
        <v>117</v>
      </c>
      <c r="CC1168" t="s">
        <v>118</v>
      </c>
    </row>
    <row r="1169" spans="1:81" x14ac:dyDescent="0.25">
      <c r="A1169" s="23">
        <v>2024</v>
      </c>
      <c r="B1169" s="25">
        <v>1128</v>
      </c>
      <c r="C1169" s="23" t="s">
        <v>87</v>
      </c>
      <c r="D1169" t="s">
        <v>88</v>
      </c>
      <c r="E1169" t="s">
        <v>89</v>
      </c>
      <c r="F1169" t="s">
        <v>90</v>
      </c>
      <c r="G1169" t="s">
        <v>91</v>
      </c>
      <c r="H1169" s="23" t="s">
        <v>92</v>
      </c>
      <c r="I1169" s="23" t="s">
        <v>119</v>
      </c>
      <c r="J1169" t="s">
        <v>7981</v>
      </c>
      <c r="K1169" s="23" t="s">
        <v>95</v>
      </c>
      <c r="L1169" s="20" t="s">
        <v>2096</v>
      </c>
      <c r="M1169" s="28" t="s">
        <v>7982</v>
      </c>
      <c r="N1169" s="23"/>
      <c r="O1169" s="23" t="s">
        <v>98</v>
      </c>
      <c r="P1169" s="20" t="s">
        <v>1263</v>
      </c>
      <c r="Q1169" s="20" t="s">
        <v>100</v>
      </c>
      <c r="R1169" t="s">
        <v>7983</v>
      </c>
      <c r="S1169" t="s">
        <v>7984</v>
      </c>
      <c r="T1169" t="s">
        <v>7985</v>
      </c>
      <c r="U1169" s="29">
        <v>33626667</v>
      </c>
      <c r="V1169" s="29">
        <v>33626667</v>
      </c>
      <c r="W1169" s="60">
        <v>5200000</v>
      </c>
      <c r="X1169" s="60">
        <v>0</v>
      </c>
      <c r="Y1169" s="23" t="s">
        <v>104</v>
      </c>
      <c r="Z1169" t="s">
        <v>98</v>
      </c>
      <c r="AA1169" t="s">
        <v>105</v>
      </c>
      <c r="AB1169" s="30">
        <f>+Tabla3[[#This Row],[VALOR DEL CONTRATO
(EN NUMEROS)]]-Tabla3[[#This Row],[VALOR RECURSOS (MADS/FONAM)]]</f>
        <v>0</v>
      </c>
      <c r="AC1169" s="30"/>
      <c r="AD1169" s="30"/>
      <c r="AE1169" s="24">
        <v>2724</v>
      </c>
      <c r="AF1169" s="61">
        <v>45294</v>
      </c>
      <c r="AG1169">
        <v>352824</v>
      </c>
      <c r="AH1169" s="53">
        <v>45460</v>
      </c>
      <c r="AI1169" s="24" t="s">
        <v>106</v>
      </c>
      <c r="AJ1169" t="s">
        <v>656</v>
      </c>
      <c r="AK1169" s="27">
        <v>202300000000289</v>
      </c>
      <c r="AL1169" t="s">
        <v>98</v>
      </c>
      <c r="AM1169" s="53">
        <v>45457</v>
      </c>
      <c r="AN1169" s="23" t="s">
        <v>108</v>
      </c>
      <c r="AO1169" s="23" t="s">
        <v>108</v>
      </c>
      <c r="AP1169" t="s">
        <v>109</v>
      </c>
      <c r="AQ1169" t="s">
        <v>657</v>
      </c>
      <c r="AR1169" t="s">
        <v>658</v>
      </c>
      <c r="AS1169" t="s">
        <v>100</v>
      </c>
      <c r="AT1169" s="23">
        <v>86101705</v>
      </c>
      <c r="AU1169" s="20" t="s">
        <v>7986</v>
      </c>
      <c r="AV1169" s="23" t="s">
        <v>113</v>
      </c>
      <c r="AW1169" s="20" t="s">
        <v>114</v>
      </c>
      <c r="AX1169" s="53">
        <v>45460</v>
      </c>
      <c r="AY1169" s="23" t="s">
        <v>115</v>
      </c>
      <c r="AZ1169" s="53">
        <v>45460</v>
      </c>
      <c r="BA1169" s="26">
        <v>45460</v>
      </c>
      <c r="BB1169" s="62">
        <v>45656</v>
      </c>
      <c r="BC1169" s="35">
        <f>+Tabla3[[#This Row],[FECHA TERMINACION
(INICIAL)]]-Tabla3[[#This Row],[FECHA INICIO]]</f>
        <v>196</v>
      </c>
      <c r="BD1169" s="65">
        <f>+Tabla3[[#This Row],[PLAZO DE EJECUCIÓN EN DÍAS (INICIAL)]]/30</f>
        <v>6.5333333333333332</v>
      </c>
      <c r="BE1169" t="s">
        <v>7987</v>
      </c>
      <c r="BF1169" s="29">
        <f>+[1]BD_2!E1187</f>
        <v>0</v>
      </c>
      <c r="BG1169" s="29">
        <f>[1]BD_2!BA1187</f>
        <v>0</v>
      </c>
      <c r="BH1169" s="23">
        <f>[1]BD_2!CF1187</f>
        <v>0</v>
      </c>
      <c r="BI1169" s="23">
        <f>+COUNTIF(Tabla3[[#This Row],[VALOR REDUCIDO]:[TOTAL TIEMPO PRORROGADO EN DÍAS
]],"&lt;&gt;0")</f>
        <v>0</v>
      </c>
      <c r="BJ1169" s="23" t="str">
        <f>+[1]BD_2!CG1187</f>
        <v>2 NO</v>
      </c>
      <c r="BK1169" s="26" t="str">
        <f>[1]BD_2!CL1187</f>
        <v>2 NO</v>
      </c>
      <c r="BL1169" s="23" t="s">
        <v>98</v>
      </c>
      <c r="BM1169">
        <f t="shared" si="95"/>
        <v>196</v>
      </c>
      <c r="BN1169" s="36">
        <f t="shared" si="96"/>
        <v>45460</v>
      </c>
      <c r="BO1169" s="36">
        <f t="shared" si="97"/>
        <v>45656</v>
      </c>
      <c r="BP1169" s="37" t="e">
        <f>IF(((#REF!-$BN1169)/($BO1169-$BN1169))&gt;=100%,100%,((#REF!-$BN1169)/($BO1169-$BN1169)))</f>
        <v>#REF!</v>
      </c>
      <c r="BQ1169" s="29">
        <f t="shared" si="93"/>
        <v>33626667</v>
      </c>
      <c r="BR1169" s="23" t="e">
        <f>+IF(BK1169="1 SI","FINALIZADO",IF($BO1169&lt;=#REF!,"FINALIZADO","EJECUCIÓN"))</f>
        <v>#REF!</v>
      </c>
      <c r="BS1169" s="23">
        <v>12826667</v>
      </c>
      <c r="BT1169" s="23">
        <f>+Tabla3[[#This Row],[VALOR TOTAL DE CONTRATO (ANTES DE LIQUIDACIÓN - LIBERACIÓN DE SALDOS)]]-Tabla3[[#This Row],[RECURSO TOTALES DESEMBOLSADOS]]</f>
        <v>20800000</v>
      </c>
      <c r="BU1169" s="66"/>
      <c r="BW1169" s="23" t="s">
        <v>98</v>
      </c>
      <c r="BX1169" s="23" t="str">
        <f t="shared" si="94"/>
        <v>junio</v>
      </c>
      <c r="BY1169" s="23" t="s">
        <v>113</v>
      </c>
      <c r="BZ1169" s="23" t="s">
        <v>113</v>
      </c>
      <c r="CA1169" s="23" t="s">
        <v>113</v>
      </c>
      <c r="CB1169" t="s">
        <v>117</v>
      </c>
      <c r="CC1169" t="s">
        <v>118</v>
      </c>
    </row>
    <row r="1170" spans="1:81" x14ac:dyDescent="0.25">
      <c r="A1170" s="23">
        <v>2024</v>
      </c>
      <c r="B1170" s="25">
        <v>1129</v>
      </c>
      <c r="C1170" s="23" t="s">
        <v>87</v>
      </c>
      <c r="D1170" t="s">
        <v>88</v>
      </c>
      <c r="E1170" t="s">
        <v>89</v>
      </c>
      <c r="F1170" t="s">
        <v>90</v>
      </c>
      <c r="G1170" t="s">
        <v>91</v>
      </c>
      <c r="H1170" s="23" t="s">
        <v>92</v>
      </c>
      <c r="I1170" s="23" t="s">
        <v>119</v>
      </c>
      <c r="J1170" t="s">
        <v>7988</v>
      </c>
      <c r="K1170" s="23" t="s">
        <v>95</v>
      </c>
      <c r="L1170" s="20" t="s">
        <v>121</v>
      </c>
      <c r="M1170" s="28" t="s">
        <v>7989</v>
      </c>
      <c r="N1170" s="23"/>
      <c r="O1170" s="23" t="s">
        <v>98</v>
      </c>
      <c r="P1170" s="20" t="s">
        <v>1263</v>
      </c>
      <c r="Q1170" s="20" t="s">
        <v>100</v>
      </c>
      <c r="R1170" t="s">
        <v>7990</v>
      </c>
      <c r="S1170" t="s">
        <v>7991</v>
      </c>
      <c r="T1170" t="s">
        <v>7992</v>
      </c>
      <c r="U1170" s="29">
        <v>34273334</v>
      </c>
      <c r="V1170" s="29">
        <v>34273334</v>
      </c>
      <c r="W1170" s="60">
        <v>5300000</v>
      </c>
      <c r="X1170" s="60">
        <v>0</v>
      </c>
      <c r="Y1170" s="23" t="s">
        <v>104</v>
      </c>
      <c r="Z1170" t="s">
        <v>98</v>
      </c>
      <c r="AA1170" t="s">
        <v>105</v>
      </c>
      <c r="AB1170" s="30">
        <f>+Tabla3[[#This Row],[VALOR DEL CONTRATO
(EN NUMEROS)]]-Tabla3[[#This Row],[VALOR RECURSOS (MADS/FONAM)]]</f>
        <v>0</v>
      </c>
      <c r="AC1170" s="30"/>
      <c r="AD1170" s="30"/>
      <c r="AE1170" s="24">
        <v>2724</v>
      </c>
      <c r="AF1170" s="61">
        <v>45294</v>
      </c>
      <c r="AG1170">
        <v>353624</v>
      </c>
      <c r="AH1170" s="53">
        <v>45460</v>
      </c>
      <c r="AI1170" s="24" t="s">
        <v>106</v>
      </c>
      <c r="AJ1170" t="s">
        <v>656</v>
      </c>
      <c r="AK1170" s="27">
        <v>202300000000289</v>
      </c>
      <c r="AL1170" t="s">
        <v>98</v>
      </c>
      <c r="AM1170" s="53">
        <v>45460</v>
      </c>
      <c r="AN1170" s="23" t="s">
        <v>108</v>
      </c>
      <c r="AO1170" s="23" t="s">
        <v>108</v>
      </c>
      <c r="AP1170" t="s">
        <v>109</v>
      </c>
      <c r="AQ1170" t="s">
        <v>657</v>
      </c>
      <c r="AR1170" t="s">
        <v>658</v>
      </c>
      <c r="AS1170" t="s">
        <v>100</v>
      </c>
      <c r="AT1170" s="23">
        <v>86101705</v>
      </c>
      <c r="AU1170" s="20" t="s">
        <v>7993</v>
      </c>
      <c r="AV1170" s="23" t="s">
        <v>113</v>
      </c>
      <c r="AW1170" s="20" t="s">
        <v>114</v>
      </c>
      <c r="AX1170" s="53">
        <v>45460</v>
      </c>
      <c r="AY1170" s="23" t="s">
        <v>115</v>
      </c>
      <c r="AZ1170" s="53">
        <v>45460</v>
      </c>
      <c r="BA1170" s="26">
        <v>45460</v>
      </c>
      <c r="BB1170" s="62">
        <v>45656</v>
      </c>
      <c r="BC1170" s="35">
        <f>+Tabla3[[#This Row],[FECHA TERMINACION
(INICIAL)]]-Tabla3[[#This Row],[FECHA INICIO]]</f>
        <v>196</v>
      </c>
      <c r="BD1170" s="65">
        <f>+Tabla3[[#This Row],[PLAZO DE EJECUCIÓN EN DÍAS (INICIAL)]]/30</f>
        <v>6.5333333333333332</v>
      </c>
      <c r="BE1170" t="s">
        <v>7987</v>
      </c>
      <c r="BF1170" s="29">
        <f>+[1]BD_2!E1188</f>
        <v>0</v>
      </c>
      <c r="BG1170" s="29">
        <f>[1]BD_2!BA1188</f>
        <v>0</v>
      </c>
      <c r="BH1170" s="23">
        <f>[1]BD_2!CF1188</f>
        <v>0</v>
      </c>
      <c r="BI1170" s="23">
        <f>+COUNTIF(Tabla3[[#This Row],[VALOR REDUCIDO]:[TOTAL TIEMPO PRORROGADO EN DÍAS
]],"&lt;&gt;0")</f>
        <v>0</v>
      </c>
      <c r="BJ1170" s="23" t="str">
        <f>+[1]BD_2!CG1188</f>
        <v>2 NO</v>
      </c>
      <c r="BK1170" s="26" t="str">
        <f>[1]BD_2!CL1188</f>
        <v>2 NO</v>
      </c>
      <c r="BL1170" s="23" t="s">
        <v>98</v>
      </c>
      <c r="BM1170">
        <f t="shared" si="95"/>
        <v>196</v>
      </c>
      <c r="BN1170" s="36">
        <f t="shared" si="96"/>
        <v>45460</v>
      </c>
      <c r="BO1170" s="36">
        <f t="shared" si="97"/>
        <v>45656</v>
      </c>
      <c r="BP1170" s="37" t="e">
        <f>IF(((#REF!-$BN1170)/($BO1170-$BN1170))&gt;=100%,100%,((#REF!-$BN1170)/($BO1170-$BN1170)))</f>
        <v>#REF!</v>
      </c>
      <c r="BQ1170" s="29">
        <f t="shared" si="93"/>
        <v>34273334</v>
      </c>
      <c r="BR1170" s="23" t="e">
        <f>+IF(BK1170="1 SI","FINALIZADO",IF($BO1170&lt;=#REF!,"FINALIZADO","EJECUCIÓN"))</f>
        <v>#REF!</v>
      </c>
      <c r="BS1170" s="23">
        <v>23673334</v>
      </c>
      <c r="BT1170" s="23">
        <f>+Tabla3[[#This Row],[VALOR TOTAL DE CONTRATO (ANTES DE LIQUIDACIÓN - LIBERACIÓN DE SALDOS)]]-Tabla3[[#This Row],[RECURSO TOTALES DESEMBOLSADOS]]</f>
        <v>10600000</v>
      </c>
      <c r="BU1170" s="66"/>
      <c r="BW1170" s="23" t="s">
        <v>98</v>
      </c>
      <c r="BX1170" s="23" t="str">
        <f t="shared" si="94"/>
        <v>junio</v>
      </c>
      <c r="BY1170" s="23" t="s">
        <v>113</v>
      </c>
      <c r="BZ1170" s="23" t="s">
        <v>113</v>
      </c>
      <c r="CA1170" s="23" t="s">
        <v>113</v>
      </c>
      <c r="CB1170" t="s">
        <v>117</v>
      </c>
      <c r="CC1170" t="s">
        <v>118</v>
      </c>
    </row>
    <row r="1171" spans="1:81" x14ac:dyDescent="0.25">
      <c r="A1171" s="23">
        <v>2024</v>
      </c>
      <c r="B1171" s="25">
        <v>1130</v>
      </c>
      <c r="C1171" s="23" t="s">
        <v>87</v>
      </c>
      <c r="D1171" t="s">
        <v>88</v>
      </c>
      <c r="E1171" t="s">
        <v>89</v>
      </c>
      <c r="F1171" t="s">
        <v>90</v>
      </c>
      <c r="G1171" t="s">
        <v>91</v>
      </c>
      <c r="H1171" s="23" t="s">
        <v>92</v>
      </c>
      <c r="I1171" s="23" t="s">
        <v>119</v>
      </c>
      <c r="J1171" t="s">
        <v>7994</v>
      </c>
      <c r="K1171" s="23" t="s">
        <v>95</v>
      </c>
      <c r="L1171" s="20" t="s">
        <v>138</v>
      </c>
      <c r="M1171" s="28" t="s">
        <v>7995</v>
      </c>
      <c r="N1171" s="23"/>
      <c r="O1171" s="23" t="s">
        <v>98</v>
      </c>
      <c r="P1171" s="20" t="s">
        <v>100</v>
      </c>
      <c r="Q1171" s="20" t="s">
        <v>100</v>
      </c>
      <c r="R1171" t="s">
        <v>7996</v>
      </c>
      <c r="S1171" t="s">
        <v>7997</v>
      </c>
      <c r="T1171" t="s">
        <v>7540</v>
      </c>
      <c r="U1171" s="29">
        <v>59500000</v>
      </c>
      <c r="V1171" s="29">
        <v>59500000</v>
      </c>
      <c r="W1171" s="60">
        <v>8500000</v>
      </c>
      <c r="X1171" s="60">
        <v>0</v>
      </c>
      <c r="Y1171" s="23" t="s">
        <v>104</v>
      </c>
      <c r="Z1171" t="s">
        <v>98</v>
      </c>
      <c r="AA1171" t="s">
        <v>105</v>
      </c>
      <c r="AB1171" s="30">
        <f>+Tabla3[[#This Row],[VALOR DEL CONTRATO
(EN NUMEROS)]]-Tabla3[[#This Row],[VALOR RECURSOS (MADS/FONAM)]]</f>
        <v>0</v>
      </c>
      <c r="AC1171" s="30"/>
      <c r="AD1171" s="30"/>
      <c r="AE1171" s="24">
        <v>1724</v>
      </c>
      <c r="AF1171" s="61">
        <v>45294</v>
      </c>
      <c r="AG1171">
        <v>330124</v>
      </c>
      <c r="AH1171" s="53">
        <v>45449</v>
      </c>
      <c r="AI1171" s="24" t="s">
        <v>106</v>
      </c>
      <c r="AJ1171" t="s">
        <v>107</v>
      </c>
      <c r="AK1171" s="27">
        <v>202300000000289</v>
      </c>
      <c r="AL1171" t="s">
        <v>98</v>
      </c>
      <c r="AM1171" s="53">
        <v>45443</v>
      </c>
      <c r="AN1171" s="23" t="s">
        <v>108</v>
      </c>
      <c r="AO1171" s="23" t="s">
        <v>108</v>
      </c>
      <c r="AP1171" t="s">
        <v>109</v>
      </c>
      <c r="AQ1171" t="s">
        <v>174</v>
      </c>
      <c r="AR1171" t="s">
        <v>175</v>
      </c>
      <c r="AS1171" t="s">
        <v>100</v>
      </c>
      <c r="AT1171" s="23">
        <v>80111600</v>
      </c>
      <c r="AU1171" s="20" t="s">
        <v>7998</v>
      </c>
      <c r="AV1171" s="23" t="s">
        <v>113</v>
      </c>
      <c r="AW1171" s="20" t="s">
        <v>114</v>
      </c>
      <c r="AX1171" s="53">
        <v>45447</v>
      </c>
      <c r="AY1171" s="23" t="s">
        <v>115</v>
      </c>
      <c r="AZ1171" s="53">
        <v>45447</v>
      </c>
      <c r="BA1171" s="26">
        <v>45449</v>
      </c>
      <c r="BB1171" s="62">
        <v>45656</v>
      </c>
      <c r="BC1171" s="35">
        <f>+Tabla3[[#This Row],[FECHA TERMINACION
(INICIAL)]]-Tabla3[[#This Row],[FECHA INICIO]]</f>
        <v>207</v>
      </c>
      <c r="BD1171" s="65">
        <f>+Tabla3[[#This Row],[PLAZO DE EJECUCIÓN EN DÍAS (INICIAL)]]/30</f>
        <v>6.9</v>
      </c>
      <c r="BE1171" t="s">
        <v>7880</v>
      </c>
      <c r="BF1171" s="29">
        <f>+[1]BD_2!E1189</f>
        <v>1416667</v>
      </c>
      <c r="BG1171" s="29">
        <f>[1]BD_2!BA1189</f>
        <v>0</v>
      </c>
      <c r="BH1171" s="23">
        <f>[1]BD_2!CF1189</f>
        <v>0</v>
      </c>
      <c r="BI1171" s="23">
        <f>+COUNTIF(Tabla3[[#This Row],[VALOR REDUCIDO]:[TOTAL TIEMPO PRORROGADO EN DÍAS
]],"&lt;&gt;0")</f>
        <v>1</v>
      </c>
      <c r="BJ1171" s="23" t="str">
        <f>+[1]BD_2!CG1189</f>
        <v>2 NO</v>
      </c>
      <c r="BK1171" s="26" t="str">
        <f>[1]BD_2!CL1189</f>
        <v>2 NO</v>
      </c>
      <c r="BL1171" s="23" t="s">
        <v>98</v>
      </c>
      <c r="BM1171">
        <f t="shared" si="95"/>
        <v>207</v>
      </c>
      <c r="BN1171" s="36">
        <f t="shared" si="96"/>
        <v>45449</v>
      </c>
      <c r="BO1171" s="36">
        <f t="shared" si="97"/>
        <v>45656</v>
      </c>
      <c r="BP1171" s="37" t="e">
        <f>IF(((#REF!-$BN1171)/($BO1171-$BN1171))&gt;=100%,100%,((#REF!-$BN1171)/($BO1171-$BN1171)))</f>
        <v>#REF!</v>
      </c>
      <c r="BQ1171" s="29">
        <f t="shared" si="93"/>
        <v>58083333</v>
      </c>
      <c r="BR1171" s="23" t="e">
        <f>+IF(BK1171="1 SI","FINALIZADO",IF($BO1171&lt;=#REF!,"FINALIZADO","EJECUCIÓN"))</f>
        <v>#REF!</v>
      </c>
      <c r="BS1171" s="23">
        <v>58083333</v>
      </c>
      <c r="BT1171" s="23">
        <f>+Tabla3[[#This Row],[VALOR TOTAL DE CONTRATO (ANTES DE LIQUIDACIÓN - LIBERACIÓN DE SALDOS)]]-Tabla3[[#This Row],[RECURSO TOTALES DESEMBOLSADOS]]</f>
        <v>0</v>
      </c>
      <c r="BU1171" s="66"/>
      <c r="BW1171" s="23" t="s">
        <v>98</v>
      </c>
      <c r="BX1171" s="23" t="str">
        <f t="shared" si="94"/>
        <v>mayo</v>
      </c>
      <c r="BY1171" s="23" t="s">
        <v>113</v>
      </c>
      <c r="BZ1171" s="23" t="s">
        <v>113</v>
      </c>
      <c r="CA1171" s="23" t="s">
        <v>113</v>
      </c>
      <c r="CB1171" t="s">
        <v>117</v>
      </c>
      <c r="CC1171" t="s">
        <v>118</v>
      </c>
    </row>
    <row r="1172" spans="1:81" x14ac:dyDescent="0.25">
      <c r="A1172" s="23">
        <v>2024</v>
      </c>
      <c r="B1172" s="25">
        <v>1131</v>
      </c>
      <c r="C1172" s="23" t="s">
        <v>87</v>
      </c>
      <c r="D1172" t="s">
        <v>88</v>
      </c>
      <c r="E1172" t="s">
        <v>89</v>
      </c>
      <c r="F1172" t="s">
        <v>90</v>
      </c>
      <c r="G1172" t="s">
        <v>91</v>
      </c>
      <c r="H1172" s="23" t="s">
        <v>92</v>
      </c>
      <c r="I1172" s="23" t="s">
        <v>119</v>
      </c>
      <c r="J1172" t="s">
        <v>7999</v>
      </c>
      <c r="K1172" s="23" t="s">
        <v>95</v>
      </c>
      <c r="L1172" s="20" t="s">
        <v>2203</v>
      </c>
      <c r="M1172" s="28" t="s">
        <v>8000</v>
      </c>
      <c r="N1172" s="23"/>
      <c r="O1172" s="23" t="s">
        <v>98</v>
      </c>
      <c r="P1172" s="20" t="s">
        <v>538</v>
      </c>
      <c r="Q1172" s="20" t="s">
        <v>538</v>
      </c>
      <c r="R1172" t="s">
        <v>8001</v>
      </c>
      <c r="S1172" t="s">
        <v>8002</v>
      </c>
      <c r="T1172" t="s">
        <v>3219</v>
      </c>
      <c r="U1172" s="29">
        <v>105000000</v>
      </c>
      <c r="V1172" s="29">
        <v>105000000</v>
      </c>
      <c r="W1172" s="60">
        <v>15000000</v>
      </c>
      <c r="X1172" s="60">
        <v>0</v>
      </c>
      <c r="Y1172" s="23" t="s">
        <v>104</v>
      </c>
      <c r="Z1172" t="s">
        <v>98</v>
      </c>
      <c r="AA1172" t="s">
        <v>105</v>
      </c>
      <c r="AB1172" s="30">
        <f>+Tabla3[[#This Row],[VALOR DEL CONTRATO
(EN NUMEROS)]]-Tabla3[[#This Row],[VALOR RECURSOS (MADS/FONAM)]]</f>
        <v>0</v>
      </c>
      <c r="AC1172" s="30"/>
      <c r="AD1172" s="30"/>
      <c r="AE1172" s="24">
        <v>5224</v>
      </c>
      <c r="AF1172" s="61">
        <v>45295</v>
      </c>
      <c r="AG1172">
        <v>321124</v>
      </c>
      <c r="AH1172" s="53">
        <v>45443</v>
      </c>
      <c r="AI1172" s="24" t="s">
        <v>106</v>
      </c>
      <c r="AJ1172" t="s">
        <v>543</v>
      </c>
      <c r="AK1172" s="27">
        <v>202300000000179</v>
      </c>
      <c r="AL1172" t="s">
        <v>98</v>
      </c>
      <c r="AM1172" s="53">
        <v>45442</v>
      </c>
      <c r="AN1172" s="23" t="s">
        <v>108</v>
      </c>
      <c r="AO1172" s="23" t="s">
        <v>108</v>
      </c>
      <c r="AP1172" t="s">
        <v>109</v>
      </c>
      <c r="AQ1172" t="s">
        <v>544</v>
      </c>
      <c r="AR1172" t="s">
        <v>545</v>
      </c>
      <c r="AS1172" t="s">
        <v>546</v>
      </c>
      <c r="AT1172" s="23">
        <v>80111600</v>
      </c>
      <c r="AU1172" s="20" t="s">
        <v>8003</v>
      </c>
      <c r="AV1172" s="23" t="s">
        <v>113</v>
      </c>
      <c r="AW1172" s="20" t="s">
        <v>114</v>
      </c>
      <c r="AX1172" s="53">
        <v>45442</v>
      </c>
      <c r="AY1172" s="23" t="s">
        <v>115</v>
      </c>
      <c r="AZ1172" s="53">
        <v>45442</v>
      </c>
      <c r="BA1172" s="26">
        <v>45443</v>
      </c>
      <c r="BB1172" s="62">
        <v>45656</v>
      </c>
      <c r="BC1172" s="35">
        <f>+Tabla3[[#This Row],[FECHA TERMINACION
(INICIAL)]]-Tabla3[[#This Row],[FECHA INICIO]]</f>
        <v>213</v>
      </c>
      <c r="BD1172" s="65">
        <f>+Tabla3[[#This Row],[PLAZO DE EJECUCIÓN EN DÍAS (INICIAL)]]/30</f>
        <v>7.1</v>
      </c>
      <c r="BE1172" t="s">
        <v>6696</v>
      </c>
      <c r="BF1172" s="29">
        <f>+[1]BD_2!E1190</f>
        <v>0</v>
      </c>
      <c r="BG1172" s="29">
        <f>[1]BD_2!BA1190</f>
        <v>0</v>
      </c>
      <c r="BH1172" s="23">
        <f>[1]BD_2!CF1190</f>
        <v>0</v>
      </c>
      <c r="BI1172" s="23">
        <f>+COUNTIF(Tabla3[[#This Row],[VALOR REDUCIDO]:[TOTAL TIEMPO PRORROGADO EN DÍAS
]],"&lt;&gt;0")</f>
        <v>0</v>
      </c>
      <c r="BJ1172" s="23" t="str">
        <f>+[1]BD_2!CG1190</f>
        <v>2 NO</v>
      </c>
      <c r="BK1172" s="26" t="str">
        <f>[1]BD_2!CL1190</f>
        <v>2 NO</v>
      </c>
      <c r="BL1172" s="23" t="s">
        <v>98</v>
      </c>
      <c r="BM1172">
        <f t="shared" si="95"/>
        <v>213</v>
      </c>
      <c r="BN1172" s="36">
        <f t="shared" si="96"/>
        <v>45443</v>
      </c>
      <c r="BO1172" s="36">
        <f t="shared" si="97"/>
        <v>45656</v>
      </c>
      <c r="BP1172" s="37" t="e">
        <f>IF(((#REF!-$BN1172)/($BO1172-$BN1172))&gt;=100%,100%,((#REF!-$BN1172)/($BO1172-$BN1172)))</f>
        <v>#REF!</v>
      </c>
      <c r="BQ1172" s="29">
        <f t="shared" si="93"/>
        <v>105000000</v>
      </c>
      <c r="BR1172" s="23" t="e">
        <f>+IF(BK1172="1 SI","FINALIZADO",IF($BO1172&lt;=#REF!,"FINALIZADO","EJECUCIÓN"))</f>
        <v>#REF!</v>
      </c>
      <c r="BS1172" s="23">
        <v>105000000</v>
      </c>
      <c r="BT1172" s="23">
        <f>+Tabla3[[#This Row],[VALOR TOTAL DE CONTRATO (ANTES DE LIQUIDACIÓN - LIBERACIÓN DE SALDOS)]]-Tabla3[[#This Row],[RECURSO TOTALES DESEMBOLSADOS]]</f>
        <v>0</v>
      </c>
      <c r="BU1172" s="66"/>
      <c r="BW1172" s="23" t="s">
        <v>98</v>
      </c>
      <c r="BX1172" s="23" t="str">
        <f t="shared" si="94"/>
        <v>mayo</v>
      </c>
      <c r="BY1172" s="23" t="s">
        <v>113</v>
      </c>
      <c r="BZ1172" s="23" t="s">
        <v>113</v>
      </c>
      <c r="CA1172" s="23" t="s">
        <v>113</v>
      </c>
      <c r="CB1172" t="s">
        <v>117</v>
      </c>
      <c r="CC1172" t="s">
        <v>118</v>
      </c>
    </row>
    <row r="1173" spans="1:81" ht="13.9" customHeight="1" x14ac:dyDescent="0.25">
      <c r="A1173" s="23">
        <v>2024</v>
      </c>
      <c r="B1173" s="25">
        <v>1132</v>
      </c>
      <c r="C1173" s="23" t="s">
        <v>87</v>
      </c>
      <c r="D1173" t="s">
        <v>88</v>
      </c>
      <c r="E1173" t="s">
        <v>89</v>
      </c>
      <c r="F1173" t="s">
        <v>90</v>
      </c>
      <c r="G1173" t="s">
        <v>91</v>
      </c>
      <c r="H1173" s="23" t="s">
        <v>92</v>
      </c>
      <c r="I1173" s="23" t="s">
        <v>93</v>
      </c>
      <c r="J1173" t="s">
        <v>8004</v>
      </c>
      <c r="K1173" s="23" t="s">
        <v>95</v>
      </c>
      <c r="L1173" s="20" t="s">
        <v>121</v>
      </c>
      <c r="M1173" s="28" t="s">
        <v>8005</v>
      </c>
      <c r="N1173" s="23"/>
      <c r="O1173" s="23" t="s">
        <v>98</v>
      </c>
      <c r="P1173" s="20" t="s">
        <v>693</v>
      </c>
      <c r="Q1173" s="20" t="s">
        <v>693</v>
      </c>
      <c r="R1173" t="s">
        <v>8006</v>
      </c>
      <c r="S1173" t="s">
        <v>8007</v>
      </c>
      <c r="T1173" t="s">
        <v>8008</v>
      </c>
      <c r="U1173" s="29">
        <v>14173333</v>
      </c>
      <c r="V1173" s="29">
        <v>14173333</v>
      </c>
      <c r="W1173" s="60">
        <v>2126000</v>
      </c>
      <c r="X1173" s="60">
        <v>0</v>
      </c>
      <c r="Y1173" s="23" t="s">
        <v>104</v>
      </c>
      <c r="Z1173" t="s">
        <v>98</v>
      </c>
      <c r="AA1173" t="s">
        <v>105</v>
      </c>
      <c r="AB1173" s="30">
        <f>+Tabla3[[#This Row],[VALOR DEL CONTRATO
(EN NUMEROS)]]-Tabla3[[#This Row],[VALOR RECURSOS (MADS/FONAM)]]</f>
        <v>0</v>
      </c>
      <c r="AC1173" s="30"/>
      <c r="AD1173" s="30"/>
      <c r="AE1173" s="24">
        <v>3524</v>
      </c>
      <c r="AF1173" s="61">
        <v>45294</v>
      </c>
      <c r="AG1173">
        <v>338524</v>
      </c>
      <c r="AH1173" s="53">
        <v>45454</v>
      </c>
      <c r="AI1173" s="24" t="s">
        <v>106</v>
      </c>
      <c r="AJ1173" t="s">
        <v>697</v>
      </c>
      <c r="AK1173" s="27">
        <v>202300000000154</v>
      </c>
      <c r="AL1173" t="s">
        <v>98</v>
      </c>
      <c r="AM1173" s="53">
        <v>45448</v>
      </c>
      <c r="AN1173" s="23" t="s">
        <v>108</v>
      </c>
      <c r="AO1173" s="23" t="s">
        <v>108</v>
      </c>
      <c r="AP1173" t="s">
        <v>109</v>
      </c>
      <c r="AQ1173" t="s">
        <v>698</v>
      </c>
      <c r="AR1173" t="s">
        <v>699</v>
      </c>
      <c r="AS1173" t="s">
        <v>700</v>
      </c>
      <c r="AT1173" s="23">
        <v>80111600</v>
      </c>
      <c r="AU1173" s="20" t="s">
        <v>8009</v>
      </c>
      <c r="AV1173" s="23" t="s">
        <v>113</v>
      </c>
      <c r="AW1173" s="20" t="s">
        <v>114</v>
      </c>
      <c r="AX1173" s="53">
        <v>45449</v>
      </c>
      <c r="AY1173" s="23" t="s">
        <v>115</v>
      </c>
      <c r="AZ1173" s="53">
        <v>45449</v>
      </c>
      <c r="BA1173" s="26">
        <v>45454</v>
      </c>
      <c r="BB1173" s="62">
        <v>45656</v>
      </c>
      <c r="BC1173" s="35">
        <f>+Tabla3[[#This Row],[FECHA TERMINACION
(INICIAL)]]-Tabla3[[#This Row],[FECHA INICIO]]</f>
        <v>202</v>
      </c>
      <c r="BD1173" s="65">
        <f>+Tabla3[[#This Row],[PLAZO DE EJECUCIÓN EN DÍAS (INICIAL)]]/30</f>
        <v>6.7333333333333334</v>
      </c>
      <c r="BE1173" t="s">
        <v>6782</v>
      </c>
      <c r="BF1173" s="29">
        <f>+[1]BD_2!E1191</f>
        <v>0</v>
      </c>
      <c r="BG1173" s="29">
        <f>[1]BD_2!BA1191</f>
        <v>0</v>
      </c>
      <c r="BH1173" s="23">
        <f>[1]BD_2!CF1191</f>
        <v>0</v>
      </c>
      <c r="BI1173" s="23">
        <f>+COUNTIF(Tabla3[[#This Row],[VALOR REDUCIDO]:[TOTAL TIEMPO PRORROGADO EN DÍAS
]],"&lt;&gt;0")</f>
        <v>0</v>
      </c>
      <c r="BJ1173" s="23" t="str">
        <f>+[1]BD_2!CG1191</f>
        <v>2 NO</v>
      </c>
      <c r="BK1173" s="26" t="str">
        <f>[1]BD_2!CL1191</f>
        <v>2 NO</v>
      </c>
      <c r="BL1173" s="23" t="s">
        <v>98</v>
      </c>
      <c r="BM1173">
        <f t="shared" si="95"/>
        <v>202</v>
      </c>
      <c r="BN1173" s="36">
        <f t="shared" si="96"/>
        <v>45454</v>
      </c>
      <c r="BO1173" s="36">
        <f t="shared" si="97"/>
        <v>45656</v>
      </c>
      <c r="BP1173" s="37" t="e">
        <f>IF(((#REF!-$BN1173)/($BO1173-$BN1173))&gt;=100%,100%,((#REF!-$BN1173)/($BO1173-$BN1173)))</f>
        <v>#REF!</v>
      </c>
      <c r="BQ1173" s="29">
        <f t="shared" si="93"/>
        <v>14173333</v>
      </c>
      <c r="BR1173" s="23" t="e">
        <f>+IF(BK1173="1 SI","FINALIZADO",IF($BO1173&lt;=#REF!,"FINALIZADO","EJECUCIÓN"))</f>
        <v>#REF!</v>
      </c>
      <c r="BS1173" s="23">
        <v>14173333</v>
      </c>
      <c r="BT1173" s="23">
        <f>+Tabla3[[#This Row],[VALOR TOTAL DE CONTRATO (ANTES DE LIQUIDACIÓN - LIBERACIÓN DE SALDOS)]]-Tabla3[[#This Row],[RECURSO TOTALES DESEMBOLSADOS]]</f>
        <v>0</v>
      </c>
      <c r="BU1173" s="66"/>
      <c r="BW1173" s="23" t="s">
        <v>98</v>
      </c>
      <c r="BX1173" s="23" t="str">
        <f t="shared" si="94"/>
        <v>junio</v>
      </c>
      <c r="BY1173" s="23" t="s">
        <v>113</v>
      </c>
      <c r="BZ1173" s="23" t="s">
        <v>113</v>
      </c>
      <c r="CA1173" s="23" t="s">
        <v>113</v>
      </c>
      <c r="CB1173" t="s">
        <v>117</v>
      </c>
      <c r="CC1173" t="s">
        <v>118</v>
      </c>
    </row>
    <row r="1174" spans="1:81" x14ac:dyDescent="0.25">
      <c r="A1174" s="23">
        <v>2024</v>
      </c>
      <c r="B1174" s="25">
        <v>1133</v>
      </c>
      <c r="C1174" s="23" t="s">
        <v>87</v>
      </c>
      <c r="D1174" t="s">
        <v>88</v>
      </c>
      <c r="E1174" t="s">
        <v>89</v>
      </c>
      <c r="F1174" t="s">
        <v>90</v>
      </c>
      <c r="G1174" t="s">
        <v>91</v>
      </c>
      <c r="H1174" s="23" t="s">
        <v>92</v>
      </c>
      <c r="I1174" s="23" t="s">
        <v>93</v>
      </c>
      <c r="J1174" t="s">
        <v>8010</v>
      </c>
      <c r="K1174" s="23" t="s">
        <v>95</v>
      </c>
      <c r="L1174" s="20" t="s">
        <v>8011</v>
      </c>
      <c r="M1174" s="28" t="s">
        <v>8012</v>
      </c>
      <c r="N1174" s="23"/>
      <c r="O1174" s="23" t="s">
        <v>98</v>
      </c>
      <c r="P1174" s="20" t="s">
        <v>1931</v>
      </c>
      <c r="Q1174" s="20" t="s">
        <v>1931</v>
      </c>
      <c r="R1174" t="s">
        <v>7003</v>
      </c>
      <c r="S1174" t="s">
        <v>7004</v>
      </c>
      <c r="T1174" t="s">
        <v>8013</v>
      </c>
      <c r="U1174" s="29">
        <v>13819000</v>
      </c>
      <c r="V1174" s="29">
        <v>13819000</v>
      </c>
      <c r="W1174" s="60">
        <v>2126000</v>
      </c>
      <c r="X1174" s="60">
        <v>0</v>
      </c>
      <c r="Y1174" s="23" t="s">
        <v>104</v>
      </c>
      <c r="Z1174" t="s">
        <v>98</v>
      </c>
      <c r="AA1174" t="s">
        <v>105</v>
      </c>
      <c r="AB1174" s="30">
        <f>+Tabla3[[#This Row],[VALOR DEL CONTRATO
(EN NUMEROS)]]-Tabla3[[#This Row],[VALOR RECURSOS (MADS/FONAM)]]</f>
        <v>0</v>
      </c>
      <c r="AC1174" s="30"/>
      <c r="AD1174" s="30"/>
      <c r="AE1174" s="24">
        <v>9624</v>
      </c>
      <c r="AF1174" s="61">
        <v>45448</v>
      </c>
      <c r="AG1174">
        <v>338324</v>
      </c>
      <c r="AH1174" s="53">
        <v>45454</v>
      </c>
      <c r="AI1174" s="24" t="s">
        <v>106</v>
      </c>
      <c r="AJ1174" t="s">
        <v>1935</v>
      </c>
      <c r="AK1174" s="27">
        <v>202300000000279</v>
      </c>
      <c r="AL1174" t="s">
        <v>98</v>
      </c>
      <c r="AM1174" s="53">
        <v>45448</v>
      </c>
      <c r="AN1174" s="23" t="s">
        <v>108</v>
      </c>
      <c r="AO1174" s="23" t="s">
        <v>108</v>
      </c>
      <c r="AP1174" t="s">
        <v>109</v>
      </c>
      <c r="AQ1174" t="s">
        <v>1580</v>
      </c>
      <c r="AR1174" t="s">
        <v>1581</v>
      </c>
      <c r="AS1174" t="s">
        <v>1581</v>
      </c>
      <c r="AT1174" s="23">
        <v>80111600</v>
      </c>
      <c r="AU1174" t="s">
        <v>8014</v>
      </c>
      <c r="AV1174" s="23" t="s">
        <v>113</v>
      </c>
      <c r="AW1174" s="20" t="s">
        <v>114</v>
      </c>
      <c r="AX1174" s="53">
        <v>45449</v>
      </c>
      <c r="AY1174" s="23" t="s">
        <v>115</v>
      </c>
      <c r="AZ1174" s="53">
        <v>45449</v>
      </c>
      <c r="BA1174" s="26">
        <v>45454</v>
      </c>
      <c r="BB1174" s="62">
        <v>45651</v>
      </c>
      <c r="BC1174" s="35">
        <f>+Tabla3[[#This Row],[FECHA TERMINACION
(INICIAL)]]-Tabla3[[#This Row],[FECHA INICIO]]</f>
        <v>197</v>
      </c>
      <c r="BD1174" s="65">
        <f>+Tabla3[[#This Row],[PLAZO DE EJECUCIÓN EN DÍAS (INICIAL)]]/30</f>
        <v>6.5666666666666664</v>
      </c>
      <c r="BE1174" t="s">
        <v>8015</v>
      </c>
      <c r="BF1174" s="29">
        <f>+[1]BD_2!E1192</f>
        <v>0</v>
      </c>
      <c r="BG1174" s="29">
        <f>[1]BD_2!BA1192</f>
        <v>0</v>
      </c>
      <c r="BH1174" s="23">
        <f>[1]BD_2!CF1192</f>
        <v>0</v>
      </c>
      <c r="BI1174" s="23">
        <f>+COUNTIF(Tabla3[[#This Row],[VALOR REDUCIDO]:[TOTAL TIEMPO PRORROGADO EN DÍAS
]],"&lt;&gt;0")</f>
        <v>0</v>
      </c>
      <c r="BJ1174" s="23" t="str">
        <f>+[1]BD_2!CG1192</f>
        <v>2 NO</v>
      </c>
      <c r="BK1174" s="26" t="str">
        <f>[1]BD_2!CL1192</f>
        <v>2 NO</v>
      </c>
      <c r="BL1174" s="23" t="s">
        <v>98</v>
      </c>
      <c r="BM1174">
        <f t="shared" si="95"/>
        <v>197</v>
      </c>
      <c r="BN1174" s="36">
        <f t="shared" si="96"/>
        <v>45454</v>
      </c>
      <c r="BO1174" s="36">
        <f t="shared" si="97"/>
        <v>45651</v>
      </c>
      <c r="BP1174" s="37" t="e">
        <f>IF(((#REF!-$BN1174)/($BO1174-$BN1174))&gt;=100%,100%,((#REF!-$BN1174)/($BO1174-$BN1174)))</f>
        <v>#REF!</v>
      </c>
      <c r="BQ1174" s="29">
        <f t="shared" si="93"/>
        <v>13819000</v>
      </c>
      <c r="BR1174" s="23" t="e">
        <f>+IF(BK1174="1 SI","FINALIZADO",IF($BO1174&lt;=#REF!,"FINALIZADO","EJECUCIÓN"))</f>
        <v>#REF!</v>
      </c>
      <c r="BS1174" s="23">
        <v>13819000</v>
      </c>
      <c r="BT1174" s="23">
        <f>+Tabla3[[#This Row],[VALOR TOTAL DE CONTRATO (ANTES DE LIQUIDACIÓN - LIBERACIÓN DE SALDOS)]]-Tabla3[[#This Row],[RECURSO TOTALES DESEMBOLSADOS]]</f>
        <v>0</v>
      </c>
      <c r="BU1174" s="66"/>
      <c r="BW1174" s="23" t="s">
        <v>98</v>
      </c>
      <c r="BX1174" s="23" t="str">
        <f t="shared" si="94"/>
        <v>junio</v>
      </c>
      <c r="BY1174" s="23" t="s">
        <v>113</v>
      </c>
      <c r="BZ1174" s="23" t="s">
        <v>113</v>
      </c>
      <c r="CA1174" s="23" t="s">
        <v>113</v>
      </c>
      <c r="CB1174" t="s">
        <v>117</v>
      </c>
      <c r="CC1174" t="s">
        <v>118</v>
      </c>
    </row>
    <row r="1175" spans="1:81" x14ac:dyDescent="0.25">
      <c r="A1175" s="23">
        <v>2024</v>
      </c>
      <c r="B1175" s="25">
        <v>1134</v>
      </c>
      <c r="C1175" s="23" t="s">
        <v>87</v>
      </c>
      <c r="D1175" t="s">
        <v>88</v>
      </c>
      <c r="E1175" t="s">
        <v>89</v>
      </c>
      <c r="F1175" t="s">
        <v>90</v>
      </c>
      <c r="G1175" t="s">
        <v>91</v>
      </c>
      <c r="H1175" s="23" t="s">
        <v>92</v>
      </c>
      <c r="I1175" s="23" t="s">
        <v>119</v>
      </c>
      <c r="J1175" t="s">
        <v>8016</v>
      </c>
      <c r="K1175" s="23" t="s">
        <v>95</v>
      </c>
      <c r="L1175" s="20" t="s">
        <v>121</v>
      </c>
      <c r="M1175" s="28" t="s">
        <v>8017</v>
      </c>
      <c r="N1175" s="23"/>
      <c r="O1175" s="23" t="s">
        <v>98</v>
      </c>
      <c r="P1175" s="20" t="s">
        <v>693</v>
      </c>
      <c r="Q1175" s="20" t="s">
        <v>693</v>
      </c>
      <c r="R1175" t="s">
        <v>8018</v>
      </c>
      <c r="S1175" t="s">
        <v>8019</v>
      </c>
      <c r="T1175" t="s">
        <v>8020</v>
      </c>
      <c r="U1175" s="29">
        <v>43000000</v>
      </c>
      <c r="V1175" s="29">
        <v>43000000</v>
      </c>
      <c r="W1175" s="60">
        <v>7500000</v>
      </c>
      <c r="X1175" s="60">
        <v>0</v>
      </c>
      <c r="Y1175" s="23" t="s">
        <v>104</v>
      </c>
      <c r="Z1175" t="s">
        <v>98</v>
      </c>
      <c r="AA1175" t="s">
        <v>105</v>
      </c>
      <c r="AB1175" s="30">
        <f>+Tabla3[[#This Row],[VALOR DEL CONTRATO
(EN NUMEROS)]]-Tabla3[[#This Row],[VALOR RECURSOS (MADS/FONAM)]]</f>
        <v>0</v>
      </c>
      <c r="AC1175" s="30"/>
      <c r="AD1175" s="30"/>
      <c r="AE1175" s="24">
        <v>2624</v>
      </c>
      <c r="AF1175" s="61">
        <v>45294</v>
      </c>
      <c r="AG1175">
        <v>406924</v>
      </c>
      <c r="AH1175" s="53">
        <v>45485</v>
      </c>
      <c r="AI1175" s="24" t="s">
        <v>106</v>
      </c>
      <c r="AJ1175" t="s">
        <v>2030</v>
      </c>
      <c r="AK1175" s="27">
        <v>202300000000154</v>
      </c>
      <c r="AL1175" t="s">
        <v>98</v>
      </c>
      <c r="AM1175" s="53">
        <v>45481</v>
      </c>
      <c r="AN1175" s="23" t="s">
        <v>108</v>
      </c>
      <c r="AO1175" s="23" t="s">
        <v>108</v>
      </c>
      <c r="AP1175" t="s">
        <v>109</v>
      </c>
      <c r="AQ1175" t="s">
        <v>2325</v>
      </c>
      <c r="AR1175" t="s">
        <v>2326</v>
      </c>
      <c r="AS1175" t="s">
        <v>700</v>
      </c>
      <c r="AT1175" s="23">
        <v>80111600</v>
      </c>
      <c r="AU1175" s="20" t="s">
        <v>8014</v>
      </c>
      <c r="AV1175" s="23" t="s">
        <v>113</v>
      </c>
      <c r="AW1175" s="20" t="s">
        <v>114</v>
      </c>
      <c r="AX1175" s="53">
        <v>45482</v>
      </c>
      <c r="AY1175" s="23" t="s">
        <v>115</v>
      </c>
      <c r="AZ1175" s="53">
        <v>45482</v>
      </c>
      <c r="BA1175" s="26">
        <v>45485</v>
      </c>
      <c r="BB1175" s="62">
        <v>45656</v>
      </c>
      <c r="BC1175" s="35">
        <f>+Tabla3[[#This Row],[FECHA TERMINACION
(INICIAL)]]-Tabla3[[#This Row],[FECHA INICIO]]</f>
        <v>171</v>
      </c>
      <c r="BD1175" s="65">
        <f>+Tabla3[[#This Row],[PLAZO DE EJECUCIÓN EN DÍAS (INICIAL)]]/30</f>
        <v>5.7</v>
      </c>
      <c r="BE1175" t="s">
        <v>8021</v>
      </c>
      <c r="BF1175" s="29">
        <f>+[1]BD_2!E1193</f>
        <v>8500000</v>
      </c>
      <c r="BG1175" s="29">
        <f>[1]BD_2!BA1193</f>
        <v>0</v>
      </c>
      <c r="BH1175" s="23">
        <f>[1]BD_2!CF1193</f>
        <v>0</v>
      </c>
      <c r="BI1175" s="23">
        <f>+COUNTIF(Tabla3[[#This Row],[VALOR REDUCIDO]:[TOTAL TIEMPO PRORROGADO EN DÍAS
]],"&lt;&gt;0")</f>
        <v>1</v>
      </c>
      <c r="BJ1175" s="23" t="str">
        <f>+[1]BD_2!CG1193</f>
        <v>1 SI</v>
      </c>
      <c r="BK1175" s="26" t="str">
        <f>[1]BD_2!CL1193</f>
        <v>2 NO</v>
      </c>
      <c r="BL1175" s="23" t="s">
        <v>98</v>
      </c>
      <c r="BM1175">
        <f t="shared" si="95"/>
        <v>171</v>
      </c>
      <c r="BN1175" s="36">
        <f t="shared" si="96"/>
        <v>45485</v>
      </c>
      <c r="BO1175" s="36">
        <f t="shared" si="97"/>
        <v>45656</v>
      </c>
      <c r="BP1175" s="37" t="e">
        <f>IF(((#REF!-$BN1175)/($BO1175-$BN1175))&gt;=100%,100%,((#REF!-$BN1175)/($BO1175-$BN1175)))</f>
        <v>#REF!</v>
      </c>
      <c r="BQ1175" s="29">
        <f t="shared" si="93"/>
        <v>34500000</v>
      </c>
      <c r="BR1175" s="23" t="e">
        <f>+IF(BK1175="1 SI","FINALIZADO",IF($BO1175&lt;=#REF!,"FINALIZADO","EJECUCIÓN"))</f>
        <v>#REF!</v>
      </c>
      <c r="BS1175" s="23">
        <v>34500000</v>
      </c>
      <c r="BT1175" s="23">
        <f>+Tabla3[[#This Row],[VALOR TOTAL DE CONTRATO (ANTES DE LIQUIDACIÓN - LIBERACIÓN DE SALDOS)]]-Tabla3[[#This Row],[RECURSO TOTALES DESEMBOLSADOS]]</f>
        <v>0</v>
      </c>
      <c r="BU1175" s="66"/>
      <c r="BW1175" s="23" t="s">
        <v>98</v>
      </c>
      <c r="BX1175" s="23" t="str">
        <f t="shared" si="94"/>
        <v>julio</v>
      </c>
      <c r="BY1175" s="23" t="s">
        <v>113</v>
      </c>
      <c r="BZ1175" s="23" t="s">
        <v>113</v>
      </c>
      <c r="CA1175" s="23" t="s">
        <v>113</v>
      </c>
      <c r="CB1175" t="s">
        <v>117</v>
      </c>
      <c r="CC1175" t="s">
        <v>118</v>
      </c>
    </row>
    <row r="1176" spans="1:81" x14ac:dyDescent="0.25">
      <c r="A1176" s="23">
        <v>2024</v>
      </c>
      <c r="B1176" s="25">
        <v>1135</v>
      </c>
      <c r="C1176" s="23" t="s">
        <v>87</v>
      </c>
      <c r="D1176" t="s">
        <v>88</v>
      </c>
      <c r="E1176" t="s">
        <v>89</v>
      </c>
      <c r="F1176" t="s">
        <v>90</v>
      </c>
      <c r="G1176" t="s">
        <v>91</v>
      </c>
      <c r="H1176" s="23" t="s">
        <v>92</v>
      </c>
      <c r="I1176" s="23" t="s">
        <v>119</v>
      </c>
      <c r="J1176" t="s">
        <v>8022</v>
      </c>
      <c r="K1176" s="23" t="s">
        <v>95</v>
      </c>
      <c r="L1176" s="20" t="s">
        <v>1550</v>
      </c>
      <c r="M1176" s="28" t="s">
        <v>8023</v>
      </c>
      <c r="N1176" s="23"/>
      <c r="O1176" s="23" t="s">
        <v>98</v>
      </c>
      <c r="P1176" s="20" t="s">
        <v>693</v>
      </c>
      <c r="Q1176" s="20" t="s">
        <v>693</v>
      </c>
      <c r="R1176" t="s">
        <v>7907</v>
      </c>
      <c r="S1176" t="s">
        <v>7908</v>
      </c>
      <c r="T1176" t="s">
        <v>7909</v>
      </c>
      <c r="U1176" s="29">
        <v>51250000</v>
      </c>
      <c r="V1176" s="29">
        <v>51250000</v>
      </c>
      <c r="W1176" s="60">
        <v>7500000</v>
      </c>
      <c r="X1176" s="60">
        <v>0</v>
      </c>
      <c r="Y1176" s="23" t="s">
        <v>104</v>
      </c>
      <c r="Z1176" t="s">
        <v>98</v>
      </c>
      <c r="AA1176" t="s">
        <v>105</v>
      </c>
      <c r="AB1176" s="30">
        <f>+Tabla3[[#This Row],[VALOR DEL CONTRATO
(EN NUMEROS)]]-Tabla3[[#This Row],[VALOR RECURSOS (MADS/FONAM)]]</f>
        <v>0</v>
      </c>
      <c r="AC1176" s="30"/>
      <c r="AD1176" s="30"/>
      <c r="AE1176" s="24">
        <v>2624</v>
      </c>
      <c r="AF1176" s="61">
        <v>45294</v>
      </c>
      <c r="AG1176">
        <v>346924</v>
      </c>
      <c r="AH1176" s="53">
        <v>45456</v>
      </c>
      <c r="AI1176" s="24" t="s">
        <v>106</v>
      </c>
      <c r="AJ1176" t="s">
        <v>2030</v>
      </c>
      <c r="AK1176" s="27">
        <v>202300000000154</v>
      </c>
      <c r="AL1176" t="s">
        <v>98</v>
      </c>
      <c r="AM1176" s="53">
        <v>45449</v>
      </c>
      <c r="AN1176" s="23" t="s">
        <v>108</v>
      </c>
      <c r="AO1176" s="23" t="s">
        <v>108</v>
      </c>
      <c r="AP1176" t="s">
        <v>109</v>
      </c>
      <c r="AQ1176" t="s">
        <v>2325</v>
      </c>
      <c r="AR1176" t="s">
        <v>2326</v>
      </c>
      <c r="AS1176" t="s">
        <v>700</v>
      </c>
      <c r="AT1176" s="23">
        <v>80111600</v>
      </c>
      <c r="AU1176" s="20" t="s">
        <v>8024</v>
      </c>
      <c r="AV1176" s="23" t="s">
        <v>113</v>
      </c>
      <c r="AW1176" s="20" t="s">
        <v>114</v>
      </c>
      <c r="AX1176" s="53">
        <v>45450</v>
      </c>
      <c r="AY1176" s="23" t="s">
        <v>115</v>
      </c>
      <c r="AZ1176" s="53">
        <v>45450</v>
      </c>
      <c r="BA1176" s="26">
        <v>45456</v>
      </c>
      <c r="BB1176" s="62">
        <v>45656</v>
      </c>
      <c r="BC1176" s="35">
        <f>+Tabla3[[#This Row],[FECHA TERMINACION
(INICIAL)]]-Tabla3[[#This Row],[FECHA INICIO]]</f>
        <v>200</v>
      </c>
      <c r="BD1176" s="65">
        <f>+Tabla3[[#This Row],[PLAZO DE EJECUCIÓN EN DÍAS (INICIAL)]]/30</f>
        <v>6.666666666666667</v>
      </c>
      <c r="BE1176" t="s">
        <v>8025</v>
      </c>
      <c r="BF1176" s="29">
        <f>+[1]BD_2!E1194</f>
        <v>9750000</v>
      </c>
      <c r="BG1176" s="29">
        <f>[1]BD_2!BA1194</f>
        <v>0</v>
      </c>
      <c r="BH1176" s="23">
        <f>[1]BD_2!CF1194</f>
        <v>0</v>
      </c>
      <c r="BI1176" s="23">
        <f>+COUNTIF(Tabla3[[#This Row],[VALOR REDUCIDO]:[TOTAL TIEMPO PRORROGADO EN DÍAS
]],"&lt;&gt;0")</f>
        <v>1</v>
      </c>
      <c r="BJ1176" s="23" t="str">
        <f>+[1]BD_2!CG1194</f>
        <v>1 SI</v>
      </c>
      <c r="BK1176" s="26" t="str">
        <f>[1]BD_2!CL1194</f>
        <v>2 NO</v>
      </c>
      <c r="BL1176" s="23" t="s">
        <v>98</v>
      </c>
      <c r="BM1176">
        <f t="shared" si="95"/>
        <v>200</v>
      </c>
      <c r="BN1176" s="36">
        <f t="shared" si="96"/>
        <v>45456</v>
      </c>
      <c r="BO1176" s="36">
        <f t="shared" si="97"/>
        <v>45656</v>
      </c>
      <c r="BP1176" s="37" t="e">
        <f>IF(((#REF!-$BN1176)/($BO1176-$BN1176))&gt;=100%,100%,((#REF!-$BN1176)/($BO1176-$BN1176)))</f>
        <v>#REF!</v>
      </c>
      <c r="BQ1176" s="29">
        <f t="shared" si="93"/>
        <v>41500000</v>
      </c>
      <c r="BR1176" s="23" t="e">
        <f>+IF(BK1176="1 SI","FINALIZADO",IF($BO1176&lt;=#REF!,"FINALIZADO","EJECUCIÓN"))</f>
        <v>#REF!</v>
      </c>
      <c r="BS1176" s="23">
        <v>41500000</v>
      </c>
      <c r="BT1176" s="23">
        <f>+Tabla3[[#This Row],[VALOR TOTAL DE CONTRATO (ANTES DE LIQUIDACIÓN - LIBERACIÓN DE SALDOS)]]-Tabla3[[#This Row],[RECURSO TOTALES DESEMBOLSADOS]]</f>
        <v>0</v>
      </c>
      <c r="BU1176" s="66"/>
      <c r="BW1176" s="23" t="s">
        <v>98</v>
      </c>
      <c r="BX1176" s="23" t="str">
        <f t="shared" si="94"/>
        <v>junio</v>
      </c>
      <c r="BY1176" s="23" t="s">
        <v>113</v>
      </c>
      <c r="BZ1176" s="23" t="s">
        <v>113</v>
      </c>
      <c r="CA1176" s="23" t="s">
        <v>113</v>
      </c>
      <c r="CB1176" t="s">
        <v>117</v>
      </c>
      <c r="CC1176" t="s">
        <v>118</v>
      </c>
    </row>
    <row r="1177" spans="1:81" x14ac:dyDescent="0.25">
      <c r="A1177" s="23">
        <v>2024</v>
      </c>
      <c r="B1177" s="25">
        <v>1136</v>
      </c>
      <c r="C1177" s="23" t="s">
        <v>87</v>
      </c>
      <c r="D1177" t="s">
        <v>88</v>
      </c>
      <c r="E1177" t="s">
        <v>89</v>
      </c>
      <c r="F1177" t="s">
        <v>90</v>
      </c>
      <c r="G1177" t="s">
        <v>91</v>
      </c>
      <c r="H1177" s="23" t="s">
        <v>92</v>
      </c>
      <c r="I1177" s="23" t="s">
        <v>119</v>
      </c>
      <c r="J1177" t="s">
        <v>8026</v>
      </c>
      <c r="K1177" s="23" t="s">
        <v>95</v>
      </c>
      <c r="L1177" s="20" t="s">
        <v>2233</v>
      </c>
      <c r="M1177" s="28" t="s">
        <v>8027</v>
      </c>
      <c r="N1177" s="23"/>
      <c r="O1177" s="23" t="s">
        <v>98</v>
      </c>
      <c r="P1177" s="20" t="s">
        <v>269</v>
      </c>
      <c r="Q1177" s="20" t="s">
        <v>269</v>
      </c>
      <c r="R1177" t="s">
        <v>8028</v>
      </c>
      <c r="S1177" t="s">
        <v>8029</v>
      </c>
      <c r="T1177" t="s">
        <v>8030</v>
      </c>
      <c r="U1177" s="29">
        <v>44416667</v>
      </c>
      <c r="V1177" s="29">
        <v>44416667</v>
      </c>
      <c r="W1177" s="60">
        <v>6500000</v>
      </c>
      <c r="X1177" s="60">
        <v>0</v>
      </c>
      <c r="Y1177" s="23" t="s">
        <v>5132</v>
      </c>
      <c r="Z1177" t="s">
        <v>98</v>
      </c>
      <c r="AA1177" t="s">
        <v>105</v>
      </c>
      <c r="AB1177" s="30">
        <f>+Tabla3[[#This Row],[VALOR DEL CONTRATO
(EN NUMEROS)]]-Tabla3[[#This Row],[VALOR RECURSOS (MADS/FONAM)]]</f>
        <v>0</v>
      </c>
      <c r="AC1177" s="30"/>
      <c r="AD1177" s="30"/>
      <c r="AE1177" s="24">
        <v>123</v>
      </c>
      <c r="AF1177" s="61">
        <v>44960</v>
      </c>
      <c r="AG1177">
        <v>3824</v>
      </c>
      <c r="AH1177" s="53"/>
      <c r="AI1177" s="24" t="s">
        <v>5133</v>
      </c>
      <c r="AJ1177" t="s">
        <v>5134</v>
      </c>
      <c r="AK1177" s="33" t="s">
        <v>4376</v>
      </c>
      <c r="AL1177" t="s">
        <v>98</v>
      </c>
      <c r="AM1177" s="53">
        <v>45447</v>
      </c>
      <c r="AN1177" s="23" t="s">
        <v>108</v>
      </c>
      <c r="AO1177" s="23" t="s">
        <v>108</v>
      </c>
      <c r="AP1177" t="s">
        <v>109</v>
      </c>
      <c r="AQ1177" t="s">
        <v>1047</v>
      </c>
      <c r="AR1177" t="s">
        <v>1048</v>
      </c>
      <c r="AS1177" t="s">
        <v>269</v>
      </c>
      <c r="AT1177" s="23">
        <v>80111600</v>
      </c>
      <c r="AU1177" s="20" t="s">
        <v>8031</v>
      </c>
      <c r="AV1177" s="23" t="s">
        <v>113</v>
      </c>
      <c r="AW1177" s="20" t="s">
        <v>114</v>
      </c>
      <c r="AX1177" s="53">
        <v>45448</v>
      </c>
      <c r="AY1177" s="23" t="s">
        <v>115</v>
      </c>
      <c r="AZ1177" s="53">
        <v>45448</v>
      </c>
      <c r="BA1177" s="26">
        <v>45449</v>
      </c>
      <c r="BB1177" s="62">
        <v>45656</v>
      </c>
      <c r="BC1177" s="35">
        <f>+Tabla3[[#This Row],[FECHA TERMINACION
(INICIAL)]]-Tabla3[[#This Row],[FECHA INICIO]]</f>
        <v>207</v>
      </c>
      <c r="BD1177" s="65">
        <f>+Tabla3[[#This Row],[PLAZO DE EJECUCIÓN EN DÍAS (INICIAL)]]/30</f>
        <v>6.9</v>
      </c>
      <c r="BE1177" t="s">
        <v>8032</v>
      </c>
      <c r="BF1177" s="29">
        <f>+[1]BD_2!E1195</f>
        <v>216667</v>
      </c>
      <c r="BG1177" s="29">
        <f>[1]BD_2!BA1195</f>
        <v>19500000</v>
      </c>
      <c r="BH1177" s="23">
        <f>[1]BD_2!CF1195</f>
        <v>90</v>
      </c>
      <c r="BI1177" s="23">
        <f>+COUNTIF(Tabla3[[#This Row],[VALOR REDUCIDO]:[TOTAL TIEMPO PRORROGADO EN DÍAS
]],"&lt;&gt;0")</f>
        <v>3</v>
      </c>
      <c r="BJ1177" s="23" t="str">
        <f>+[1]BD_2!CG1195</f>
        <v>2 NO</v>
      </c>
      <c r="BK1177" s="26" t="str">
        <f>[1]BD_2!CL1195</f>
        <v>2 NO</v>
      </c>
      <c r="BL1177" s="23" t="s">
        <v>98</v>
      </c>
      <c r="BM1177">
        <f t="shared" si="95"/>
        <v>297</v>
      </c>
      <c r="BN1177" s="36">
        <f t="shared" si="96"/>
        <v>45449</v>
      </c>
      <c r="BO1177" s="36">
        <f t="shared" si="97"/>
        <v>45746</v>
      </c>
      <c r="BP1177" s="37" t="e">
        <f>IF(((#REF!-$BN1177)/($BO1177-$BN1177))&gt;=100%,100%,((#REF!-$BN1177)/($BO1177-$BN1177)))</f>
        <v>#REF!</v>
      </c>
      <c r="BQ1177" s="29">
        <f t="shared" si="93"/>
        <v>63700000</v>
      </c>
      <c r="BR1177" s="23" t="e">
        <f>+IF(BK1177="1 SI","FINALIZADO",IF($BO1177&lt;=#REF!,"FINALIZADO","EJECUCIÓN"))</f>
        <v>#REF!</v>
      </c>
      <c r="BS1177" s="23">
        <v>37700000</v>
      </c>
      <c r="BT1177" s="23">
        <f>+Tabla3[[#This Row],[VALOR TOTAL DE CONTRATO (ANTES DE LIQUIDACIÓN - LIBERACIÓN DE SALDOS)]]-Tabla3[[#This Row],[RECURSO TOTALES DESEMBOLSADOS]]</f>
        <v>26000000</v>
      </c>
      <c r="BU1177" s="66"/>
      <c r="BW1177" s="23" t="s">
        <v>98</v>
      </c>
      <c r="BX1177" s="23" t="str">
        <f t="shared" si="94"/>
        <v>junio</v>
      </c>
      <c r="BY1177" s="23" t="s">
        <v>113</v>
      </c>
      <c r="BZ1177" s="23" t="s">
        <v>113</v>
      </c>
      <c r="CA1177" s="23" t="s">
        <v>113</v>
      </c>
      <c r="CB1177" t="s">
        <v>117</v>
      </c>
      <c r="CC1177" t="s">
        <v>118</v>
      </c>
    </row>
    <row r="1178" spans="1:81" x14ac:dyDescent="0.25">
      <c r="A1178" s="23">
        <v>2024</v>
      </c>
      <c r="B1178" s="25">
        <v>1137</v>
      </c>
      <c r="C1178" s="23" t="s">
        <v>87</v>
      </c>
      <c r="D1178" t="s">
        <v>88</v>
      </c>
      <c r="E1178" t="s">
        <v>89</v>
      </c>
      <c r="F1178" t="s">
        <v>90</v>
      </c>
      <c r="G1178" t="s">
        <v>91</v>
      </c>
      <c r="H1178" s="23" t="s">
        <v>92</v>
      </c>
      <c r="I1178" s="23" t="s">
        <v>119</v>
      </c>
      <c r="J1178" t="s">
        <v>8033</v>
      </c>
      <c r="K1178" s="23" t="s">
        <v>95</v>
      </c>
      <c r="L1178" s="20" t="s">
        <v>8034</v>
      </c>
      <c r="M1178" s="28" t="s">
        <v>8035</v>
      </c>
      <c r="N1178" s="23"/>
      <c r="O1178" s="23" t="s">
        <v>98</v>
      </c>
      <c r="P1178" s="20" t="s">
        <v>269</v>
      </c>
      <c r="Q1178" s="20" t="s">
        <v>269</v>
      </c>
      <c r="R1178" t="s">
        <v>8036</v>
      </c>
      <c r="S1178" t="s">
        <v>8037</v>
      </c>
      <c r="T1178" t="s">
        <v>8038</v>
      </c>
      <c r="U1178" s="29">
        <v>83366667</v>
      </c>
      <c r="V1178" s="29">
        <v>83366667</v>
      </c>
      <c r="W1178" s="60">
        <v>12200000</v>
      </c>
      <c r="X1178" s="60">
        <v>0</v>
      </c>
      <c r="Y1178" s="23" t="s">
        <v>5132</v>
      </c>
      <c r="Z1178" t="s">
        <v>98</v>
      </c>
      <c r="AA1178" t="s">
        <v>105</v>
      </c>
      <c r="AB1178" s="30">
        <f>+Tabla3[[#This Row],[VALOR DEL CONTRATO
(EN NUMEROS)]]-Tabla3[[#This Row],[VALOR RECURSOS (MADS/FONAM)]]</f>
        <v>0</v>
      </c>
      <c r="AC1178" s="30"/>
      <c r="AD1178" s="30"/>
      <c r="AE1178" s="24">
        <v>123</v>
      </c>
      <c r="AF1178" s="61">
        <v>44960</v>
      </c>
      <c r="AG1178">
        <v>3924</v>
      </c>
      <c r="AH1178" s="53"/>
      <c r="AI1178" s="24" t="s">
        <v>5133</v>
      </c>
      <c r="AJ1178" t="s">
        <v>5134</v>
      </c>
      <c r="AK1178" s="33" t="s">
        <v>4376</v>
      </c>
      <c r="AL1178" t="s">
        <v>98</v>
      </c>
      <c r="AM1178" s="53">
        <v>45447</v>
      </c>
      <c r="AN1178" s="23" t="s">
        <v>108</v>
      </c>
      <c r="AO1178" s="23" t="s">
        <v>108</v>
      </c>
      <c r="AP1178" t="s">
        <v>109</v>
      </c>
      <c r="AQ1178" t="s">
        <v>1047</v>
      </c>
      <c r="AR1178" t="s">
        <v>1048</v>
      </c>
      <c r="AS1178" t="s">
        <v>269</v>
      </c>
      <c r="AT1178" s="23">
        <v>80111600</v>
      </c>
      <c r="AU1178" s="20" t="s">
        <v>8039</v>
      </c>
      <c r="AV1178" s="23" t="s">
        <v>113</v>
      </c>
      <c r="AW1178" s="20" t="s">
        <v>114</v>
      </c>
      <c r="AX1178" s="53">
        <v>45448</v>
      </c>
      <c r="AY1178" s="23" t="s">
        <v>115</v>
      </c>
      <c r="AZ1178" s="53">
        <v>45448</v>
      </c>
      <c r="BA1178" s="26">
        <v>45449</v>
      </c>
      <c r="BB1178" s="62">
        <v>45656</v>
      </c>
      <c r="BC1178" s="35">
        <f>+Tabla3[[#This Row],[FECHA TERMINACION
(INICIAL)]]-Tabla3[[#This Row],[FECHA INICIO]]</f>
        <v>207</v>
      </c>
      <c r="BD1178" s="65">
        <f>+Tabla3[[#This Row],[PLAZO DE EJECUCIÓN EN DÍAS (INICIAL)]]/30</f>
        <v>6.9</v>
      </c>
      <c r="BE1178" t="s">
        <v>8040</v>
      </c>
      <c r="BF1178" s="29">
        <f>+[1]BD_2!E1196</f>
        <v>406667</v>
      </c>
      <c r="BG1178" s="29">
        <f>[1]BD_2!BA1196</f>
        <v>36600000</v>
      </c>
      <c r="BH1178" s="23">
        <f>[1]BD_2!CF1196</f>
        <v>90</v>
      </c>
      <c r="BI1178" s="23">
        <f>+COUNTIF(Tabla3[[#This Row],[VALOR REDUCIDO]:[TOTAL TIEMPO PRORROGADO EN DÍAS
]],"&lt;&gt;0")</f>
        <v>3</v>
      </c>
      <c r="BJ1178" s="23" t="str">
        <f>+[1]BD_2!CG1196</f>
        <v>2 NO</v>
      </c>
      <c r="BK1178" s="26" t="str">
        <f>[1]BD_2!CL1196</f>
        <v>2 NO</v>
      </c>
      <c r="BL1178" s="23" t="s">
        <v>98</v>
      </c>
      <c r="BM1178">
        <f t="shared" si="95"/>
        <v>297</v>
      </c>
      <c r="BN1178" s="36">
        <f t="shared" si="96"/>
        <v>45449</v>
      </c>
      <c r="BO1178" s="36">
        <f t="shared" si="97"/>
        <v>45746</v>
      </c>
      <c r="BP1178" s="37" t="e">
        <f>IF(((#REF!-$BN1178)/($BO1178-$BN1178))&gt;=100%,100%,((#REF!-$BN1178)/($BO1178-$BN1178)))</f>
        <v>#REF!</v>
      </c>
      <c r="BQ1178" s="29">
        <f t="shared" si="93"/>
        <v>119560000</v>
      </c>
      <c r="BR1178" s="23" t="e">
        <f>+IF(BK1178="1 SI","FINALIZADO",IF($BO1178&lt;=#REF!,"FINALIZADO","EJECUCIÓN"))</f>
        <v>#REF!</v>
      </c>
      <c r="BS1178" s="23">
        <v>70760000</v>
      </c>
      <c r="BT1178" s="23">
        <f>+Tabla3[[#This Row],[VALOR TOTAL DE CONTRATO (ANTES DE LIQUIDACIÓN - LIBERACIÓN DE SALDOS)]]-Tabla3[[#This Row],[RECURSO TOTALES DESEMBOLSADOS]]</f>
        <v>48800000</v>
      </c>
      <c r="BU1178" s="66"/>
      <c r="BW1178" s="23" t="s">
        <v>98</v>
      </c>
      <c r="BX1178" s="23" t="str">
        <f t="shared" si="94"/>
        <v>junio</v>
      </c>
      <c r="BY1178" s="23" t="s">
        <v>113</v>
      </c>
      <c r="BZ1178" s="23" t="s">
        <v>113</v>
      </c>
      <c r="CA1178" s="23" t="s">
        <v>113</v>
      </c>
      <c r="CB1178" t="s">
        <v>117</v>
      </c>
      <c r="CC1178" t="s">
        <v>118</v>
      </c>
    </row>
    <row r="1179" spans="1:81" x14ac:dyDescent="0.25">
      <c r="A1179" s="23">
        <v>2024</v>
      </c>
      <c r="B1179" s="25">
        <v>1138</v>
      </c>
      <c r="C1179" s="23" t="s">
        <v>87</v>
      </c>
      <c r="D1179" t="s">
        <v>88</v>
      </c>
      <c r="E1179" t="s">
        <v>89</v>
      </c>
      <c r="F1179" t="s">
        <v>90</v>
      </c>
      <c r="G1179" t="s">
        <v>91</v>
      </c>
      <c r="H1179" s="23" t="s">
        <v>92</v>
      </c>
      <c r="I1179" s="23" t="s">
        <v>119</v>
      </c>
      <c r="J1179" t="s">
        <v>8041</v>
      </c>
      <c r="K1179" s="23" t="s">
        <v>95</v>
      </c>
      <c r="L1179" s="20" t="s">
        <v>803</v>
      </c>
      <c r="M1179" s="28" t="s">
        <v>8042</v>
      </c>
      <c r="N1179" s="23"/>
      <c r="O1179" s="23" t="s">
        <v>98</v>
      </c>
      <c r="P1179" s="20" t="s">
        <v>304</v>
      </c>
      <c r="Q1179" s="20" t="s">
        <v>304</v>
      </c>
      <c r="R1179" t="s">
        <v>805</v>
      </c>
      <c r="S1179" t="s">
        <v>8043</v>
      </c>
      <c r="T1179" t="s">
        <v>8044</v>
      </c>
      <c r="U1179" s="29">
        <v>56000000</v>
      </c>
      <c r="V1179" s="29">
        <v>56000000</v>
      </c>
      <c r="W1179" s="60">
        <v>12000000</v>
      </c>
      <c r="X1179" s="60">
        <v>0</v>
      </c>
      <c r="Y1179" s="23" t="s">
        <v>104</v>
      </c>
      <c r="Z1179" t="s">
        <v>98</v>
      </c>
      <c r="AA1179" t="s">
        <v>105</v>
      </c>
      <c r="AB1179" s="30">
        <f>+Tabla3[[#This Row],[VALOR DEL CONTRATO
(EN NUMEROS)]]-Tabla3[[#This Row],[VALOR RECURSOS (MADS/FONAM)]]</f>
        <v>0</v>
      </c>
      <c r="AC1179" s="30"/>
      <c r="AD1179" s="30"/>
      <c r="AE1179" s="24">
        <v>4424</v>
      </c>
      <c r="AF1179" s="61">
        <v>45294</v>
      </c>
      <c r="AG1179">
        <v>344924</v>
      </c>
      <c r="AH1179" s="53">
        <v>45456</v>
      </c>
      <c r="AI1179" s="24" t="s">
        <v>106</v>
      </c>
      <c r="AJ1179" t="s">
        <v>308</v>
      </c>
      <c r="AK1179" s="27">
        <v>202300000000290</v>
      </c>
      <c r="AL1179" t="s">
        <v>98</v>
      </c>
      <c r="AM1179" s="53">
        <v>45454</v>
      </c>
      <c r="AN1179" s="23" t="s">
        <v>108</v>
      </c>
      <c r="AO1179" s="23" t="s">
        <v>108</v>
      </c>
      <c r="AP1179" t="s">
        <v>109</v>
      </c>
      <c r="AQ1179" t="s">
        <v>309</v>
      </c>
      <c r="AR1179" t="s">
        <v>310</v>
      </c>
      <c r="AS1179" t="s">
        <v>304</v>
      </c>
      <c r="AT1179" s="23">
        <v>80111600</v>
      </c>
      <c r="AU1179" s="20" t="s">
        <v>8045</v>
      </c>
      <c r="AV1179" s="23" t="s">
        <v>113</v>
      </c>
      <c r="AW1179" s="20" t="s">
        <v>114</v>
      </c>
      <c r="AX1179" s="53">
        <v>45454</v>
      </c>
      <c r="AY1179" s="23" t="s">
        <v>115</v>
      </c>
      <c r="AZ1179" s="53">
        <v>45454</v>
      </c>
      <c r="BA1179" s="26">
        <v>45456</v>
      </c>
      <c r="BB1179" s="62">
        <v>45598</v>
      </c>
      <c r="BC1179" s="35">
        <f>+Tabla3[[#This Row],[FECHA TERMINACION
(INICIAL)]]-Tabla3[[#This Row],[FECHA INICIO]]</f>
        <v>142</v>
      </c>
      <c r="BD1179" s="65">
        <f>+Tabla3[[#This Row],[PLAZO DE EJECUCIÓN EN DÍAS (INICIAL)]]/30</f>
        <v>4.7333333333333334</v>
      </c>
      <c r="BE1179" t="s">
        <v>8046</v>
      </c>
      <c r="BF1179" s="29">
        <f>+[1]BD_2!E1197</f>
        <v>0</v>
      </c>
      <c r="BG1179" s="29">
        <f>[1]BD_2!BA1197</f>
        <v>23200000</v>
      </c>
      <c r="BH1179" s="23">
        <f>[1]BD_2!CF1197</f>
        <v>58</v>
      </c>
      <c r="BI1179" s="23">
        <f>+COUNTIF(Tabla3[[#This Row],[VALOR REDUCIDO]:[TOTAL TIEMPO PRORROGADO EN DÍAS
]],"&lt;&gt;0")</f>
        <v>2</v>
      </c>
      <c r="BJ1179" s="23" t="str">
        <f>+[1]BD_2!CG1197</f>
        <v>2 NO</v>
      </c>
      <c r="BK1179" s="26" t="str">
        <f>[1]BD_2!CL1197</f>
        <v>2 NO</v>
      </c>
      <c r="BL1179" s="23" t="s">
        <v>98</v>
      </c>
      <c r="BM1179">
        <f t="shared" si="95"/>
        <v>200</v>
      </c>
      <c r="BN1179" s="36">
        <f t="shared" si="96"/>
        <v>45456</v>
      </c>
      <c r="BO1179" s="36">
        <f t="shared" si="97"/>
        <v>45656</v>
      </c>
      <c r="BP1179" s="37" t="e">
        <f>IF(((#REF!-$BN1179)/($BO1179-$BN1179))&gt;=100%,100%,((#REF!-$BN1179)/($BO1179-$BN1179)))</f>
        <v>#REF!</v>
      </c>
      <c r="BQ1179" s="29">
        <f t="shared" si="93"/>
        <v>79200000</v>
      </c>
      <c r="BR1179" s="23" t="e">
        <f>+IF(BK1179="1 SI","FINALIZADO",IF($BO1179&lt;=#REF!,"FINALIZADO","EJECUCIÓN"))</f>
        <v>#REF!</v>
      </c>
      <c r="BS1179" s="23">
        <v>79200000</v>
      </c>
      <c r="BT1179" s="23">
        <f>+Tabla3[[#This Row],[VALOR TOTAL DE CONTRATO (ANTES DE LIQUIDACIÓN - LIBERACIÓN DE SALDOS)]]-Tabla3[[#This Row],[RECURSO TOTALES DESEMBOLSADOS]]</f>
        <v>0</v>
      </c>
      <c r="BU1179" s="66"/>
      <c r="BW1179" s="23" t="s">
        <v>98</v>
      </c>
      <c r="BX1179" s="23" t="str">
        <f t="shared" si="94"/>
        <v>junio</v>
      </c>
      <c r="BY1179" s="23" t="s">
        <v>113</v>
      </c>
      <c r="BZ1179" s="23" t="s">
        <v>113</v>
      </c>
      <c r="CA1179" s="23" t="s">
        <v>113</v>
      </c>
      <c r="CB1179" t="s">
        <v>117</v>
      </c>
      <c r="CC1179" t="s">
        <v>118</v>
      </c>
    </row>
    <row r="1180" spans="1:81" x14ac:dyDescent="0.25">
      <c r="A1180" s="23">
        <v>2024</v>
      </c>
      <c r="B1180" s="25">
        <v>1139</v>
      </c>
      <c r="C1180" s="23" t="s">
        <v>87</v>
      </c>
      <c r="D1180" t="s">
        <v>88</v>
      </c>
      <c r="E1180" t="s">
        <v>89</v>
      </c>
      <c r="F1180" t="s">
        <v>90</v>
      </c>
      <c r="G1180" t="s">
        <v>91</v>
      </c>
      <c r="H1180" s="23" t="s">
        <v>92</v>
      </c>
      <c r="I1180" s="23" t="s">
        <v>119</v>
      </c>
      <c r="J1180" t="s">
        <v>8047</v>
      </c>
      <c r="K1180" s="23" t="s">
        <v>95</v>
      </c>
      <c r="L1180" s="20" t="s">
        <v>8048</v>
      </c>
      <c r="M1180" s="28" t="s">
        <v>8049</v>
      </c>
      <c r="N1180" s="23"/>
      <c r="O1180" s="23" t="s">
        <v>98</v>
      </c>
      <c r="P1180" s="20" t="s">
        <v>304</v>
      </c>
      <c r="Q1180" s="20" t="s">
        <v>304</v>
      </c>
      <c r="R1180" t="s">
        <v>8050</v>
      </c>
      <c r="S1180" t="s">
        <v>8051</v>
      </c>
      <c r="T1180" t="s">
        <v>8052</v>
      </c>
      <c r="U1180" s="29">
        <v>46666667</v>
      </c>
      <c r="V1180" s="29">
        <v>46666667</v>
      </c>
      <c r="W1180" s="60">
        <v>7000000</v>
      </c>
      <c r="X1180" s="60">
        <v>0</v>
      </c>
      <c r="Y1180" s="23" t="s">
        <v>104</v>
      </c>
      <c r="Z1180" t="s">
        <v>98</v>
      </c>
      <c r="AA1180" t="s">
        <v>105</v>
      </c>
      <c r="AB1180" s="30">
        <f>+Tabla3[[#This Row],[VALOR DEL CONTRATO
(EN NUMEROS)]]-Tabla3[[#This Row],[VALOR RECURSOS (MADS/FONAM)]]</f>
        <v>0</v>
      </c>
      <c r="AC1180" s="30"/>
      <c r="AD1180" s="30"/>
      <c r="AE1180" s="24">
        <v>4424</v>
      </c>
      <c r="AF1180" s="61">
        <v>45294</v>
      </c>
      <c r="AG1180">
        <v>338224</v>
      </c>
      <c r="AH1180" s="53">
        <v>45454</v>
      </c>
      <c r="AI1180" s="24" t="s">
        <v>106</v>
      </c>
      <c r="AJ1180" t="s">
        <v>308</v>
      </c>
      <c r="AK1180" s="27">
        <v>202300000000290</v>
      </c>
      <c r="AL1180" t="s">
        <v>98</v>
      </c>
      <c r="AM1180" s="53">
        <v>45450</v>
      </c>
      <c r="AN1180" s="23" t="s">
        <v>108</v>
      </c>
      <c r="AO1180" s="23" t="s">
        <v>108</v>
      </c>
      <c r="AP1180" t="s">
        <v>109</v>
      </c>
      <c r="AQ1180" t="s">
        <v>309</v>
      </c>
      <c r="AR1180" t="s">
        <v>310</v>
      </c>
      <c r="AS1180" t="s">
        <v>304</v>
      </c>
      <c r="AT1180" s="23">
        <v>80111600</v>
      </c>
      <c r="AU1180" s="20" t="s">
        <v>8053</v>
      </c>
      <c r="AV1180" s="23" t="s">
        <v>98</v>
      </c>
      <c r="AW1180" s="20" t="s">
        <v>476</v>
      </c>
      <c r="AX1180" s="53" t="s">
        <v>105</v>
      </c>
      <c r="AY1180" s="23" t="s">
        <v>477</v>
      </c>
      <c r="AZ1180" s="53">
        <v>45454</v>
      </c>
      <c r="BA1180" s="53">
        <v>45454</v>
      </c>
      <c r="BB1180" s="62">
        <v>45656</v>
      </c>
      <c r="BC1180" s="35">
        <f>+Tabla3[[#This Row],[FECHA TERMINACION
(INICIAL)]]-Tabla3[[#This Row],[FECHA INICIO]]</f>
        <v>202</v>
      </c>
      <c r="BD1180" s="65">
        <f>+Tabla3[[#This Row],[PLAZO DE EJECUCIÓN EN DÍAS (INICIAL)]]/30</f>
        <v>6.7333333333333334</v>
      </c>
      <c r="BE1180" t="s">
        <v>8054</v>
      </c>
      <c r="BF1180" s="29">
        <f>+[1]BD_2!E1198</f>
        <v>0</v>
      </c>
      <c r="BG1180" s="29">
        <f>[1]BD_2!BA1198</f>
        <v>0</v>
      </c>
      <c r="BH1180" s="23">
        <f>[1]BD_2!CF1198</f>
        <v>0</v>
      </c>
      <c r="BI1180" s="23">
        <f>+COUNTIF(Tabla3[[#This Row],[VALOR REDUCIDO]:[TOTAL TIEMPO PRORROGADO EN DÍAS
]],"&lt;&gt;0")</f>
        <v>0</v>
      </c>
      <c r="BJ1180" s="23" t="str">
        <f>+[1]BD_2!CG1198</f>
        <v>2 NO</v>
      </c>
      <c r="BK1180" s="26" t="str">
        <f>[1]BD_2!CL1198</f>
        <v>2 NO</v>
      </c>
      <c r="BL1180" s="23" t="s">
        <v>98</v>
      </c>
      <c r="BM1180">
        <f t="shared" si="95"/>
        <v>202</v>
      </c>
      <c r="BN1180" s="36">
        <f t="shared" si="96"/>
        <v>45454</v>
      </c>
      <c r="BO1180" s="36">
        <f t="shared" si="97"/>
        <v>45656</v>
      </c>
      <c r="BP1180" s="37" t="e">
        <f>IF(((#REF!-$BN1180)/($BO1180-$BN1180))&gt;=100%,100%,((#REF!-$BN1180)/($BO1180-$BN1180)))</f>
        <v>#REF!</v>
      </c>
      <c r="BQ1180" s="29">
        <f t="shared" si="93"/>
        <v>46666667</v>
      </c>
      <c r="BR1180" s="23" t="e">
        <f>+IF(BK1180="1 SI","FINALIZADO",IF($BO1180&lt;=#REF!,"FINALIZADO","EJECUCIÓN"))</f>
        <v>#REF!</v>
      </c>
      <c r="BS1180" s="23">
        <v>46666667</v>
      </c>
      <c r="BT1180" s="23">
        <f>+Tabla3[[#This Row],[VALOR TOTAL DE CONTRATO (ANTES DE LIQUIDACIÓN - LIBERACIÓN DE SALDOS)]]-Tabla3[[#This Row],[RECURSO TOTALES DESEMBOLSADOS]]</f>
        <v>0</v>
      </c>
      <c r="BU1180" s="66"/>
      <c r="BW1180" s="23" t="s">
        <v>98</v>
      </c>
      <c r="BX1180" s="23" t="str">
        <f t="shared" si="94"/>
        <v>junio</v>
      </c>
      <c r="BY1180" s="23" t="s">
        <v>113</v>
      </c>
      <c r="BZ1180" s="23" t="s">
        <v>113</v>
      </c>
      <c r="CA1180" s="23" t="s">
        <v>113</v>
      </c>
      <c r="CB1180" t="s">
        <v>117</v>
      </c>
      <c r="CC1180" t="s">
        <v>118</v>
      </c>
    </row>
    <row r="1181" spans="1:81" x14ac:dyDescent="0.25">
      <c r="A1181" s="23">
        <v>2024</v>
      </c>
      <c r="B1181" s="25">
        <v>1140</v>
      </c>
      <c r="C1181" s="23" t="s">
        <v>87</v>
      </c>
      <c r="D1181" t="s">
        <v>88</v>
      </c>
      <c r="E1181" t="s">
        <v>89</v>
      </c>
      <c r="F1181" t="s">
        <v>90</v>
      </c>
      <c r="G1181" t="s">
        <v>91</v>
      </c>
      <c r="H1181" s="23" t="s">
        <v>92</v>
      </c>
      <c r="I1181" s="23" t="s">
        <v>119</v>
      </c>
      <c r="J1181" t="s">
        <v>8055</v>
      </c>
      <c r="K1181" s="23" t="s">
        <v>95</v>
      </c>
      <c r="L1181" s="20" t="s">
        <v>494</v>
      </c>
      <c r="M1181" s="28" t="s">
        <v>8056</v>
      </c>
      <c r="N1181" s="23"/>
      <c r="O1181" s="23" t="s">
        <v>98</v>
      </c>
      <c r="P1181" s="20" t="s">
        <v>335</v>
      </c>
      <c r="Q1181" s="20" t="s">
        <v>335</v>
      </c>
      <c r="R1181" t="s">
        <v>8057</v>
      </c>
      <c r="S1181" t="s">
        <v>8058</v>
      </c>
      <c r="T1181" t="s">
        <v>8059</v>
      </c>
      <c r="U1181" s="29">
        <v>32500000</v>
      </c>
      <c r="V1181" s="29">
        <v>32500000</v>
      </c>
      <c r="W1181" s="60">
        <v>5000000</v>
      </c>
      <c r="X1181" s="60">
        <v>0</v>
      </c>
      <c r="Y1181" s="23" t="s">
        <v>104</v>
      </c>
      <c r="Z1181" t="s">
        <v>98</v>
      </c>
      <c r="AA1181" t="s">
        <v>105</v>
      </c>
      <c r="AB1181" s="30">
        <f>+Tabla3[[#This Row],[VALOR DEL CONTRATO
(EN NUMEROS)]]-Tabla3[[#This Row],[VALOR RECURSOS (MADS/FONAM)]]</f>
        <v>0</v>
      </c>
      <c r="AC1181" s="30"/>
      <c r="AD1181" s="30"/>
      <c r="AE1181" s="24">
        <v>4224</v>
      </c>
      <c r="AF1181" s="61">
        <v>45294</v>
      </c>
      <c r="AG1181">
        <v>343224</v>
      </c>
      <c r="AH1181" s="53"/>
      <c r="AI1181" s="24" t="s">
        <v>106</v>
      </c>
      <c r="AK1181" s="27">
        <v>202300000000026</v>
      </c>
      <c r="AL1181" t="s">
        <v>98</v>
      </c>
      <c r="AM1181" s="53">
        <v>45450</v>
      </c>
      <c r="AN1181" s="23" t="s">
        <v>108</v>
      </c>
      <c r="AO1181" s="23" t="s">
        <v>108</v>
      </c>
      <c r="AP1181" t="s">
        <v>109</v>
      </c>
      <c r="AQ1181" t="s">
        <v>340</v>
      </c>
      <c r="AR1181" t="s">
        <v>341</v>
      </c>
      <c r="AS1181" t="s">
        <v>342</v>
      </c>
      <c r="AT1181" s="23">
        <v>80111600</v>
      </c>
      <c r="AU1181" s="20" t="s">
        <v>8060</v>
      </c>
      <c r="AV1181" s="23" t="s">
        <v>98</v>
      </c>
      <c r="AW1181" s="20" t="s">
        <v>476</v>
      </c>
      <c r="AX1181" s="53" t="s">
        <v>105</v>
      </c>
      <c r="AY1181" s="23" t="s">
        <v>477</v>
      </c>
      <c r="AZ1181" s="53">
        <v>45455</v>
      </c>
      <c r="BA1181" s="53">
        <v>45455</v>
      </c>
      <c r="BB1181" s="62">
        <v>45652</v>
      </c>
      <c r="BC1181" s="35">
        <f>+Tabla3[[#This Row],[FECHA TERMINACION
(INICIAL)]]-Tabla3[[#This Row],[FECHA INICIO]]</f>
        <v>197</v>
      </c>
      <c r="BD1181" s="65">
        <f>+Tabla3[[#This Row],[PLAZO DE EJECUCIÓN EN DÍAS (INICIAL)]]/30</f>
        <v>6.5666666666666664</v>
      </c>
      <c r="BE1181" t="s">
        <v>8061</v>
      </c>
      <c r="BF1181" s="29">
        <f>+[1]BD_2!E1199</f>
        <v>0</v>
      </c>
      <c r="BG1181" s="29">
        <f>[1]BD_2!BA1199</f>
        <v>0</v>
      </c>
      <c r="BH1181" s="23">
        <f>[1]BD_2!CF1199</f>
        <v>0</v>
      </c>
      <c r="BI1181" s="23">
        <f>+COUNTIF(Tabla3[[#This Row],[VALOR REDUCIDO]:[TOTAL TIEMPO PRORROGADO EN DÍAS
]],"&lt;&gt;0")</f>
        <v>0</v>
      </c>
      <c r="BJ1181" s="23" t="str">
        <f>+[1]BD_2!CG1199</f>
        <v>2 NO</v>
      </c>
      <c r="BK1181" s="26" t="str">
        <f>[1]BD_2!CL1199</f>
        <v>2 NO</v>
      </c>
      <c r="BL1181" s="23" t="s">
        <v>98</v>
      </c>
      <c r="BM1181">
        <f t="shared" si="95"/>
        <v>197</v>
      </c>
      <c r="BN1181" s="36">
        <f t="shared" si="96"/>
        <v>45455</v>
      </c>
      <c r="BO1181" s="36">
        <f t="shared" si="97"/>
        <v>45652</v>
      </c>
      <c r="BP1181" s="37" t="e">
        <f>IF(((#REF!-$BN1181)/($BO1181-$BN1181))&gt;=100%,100%,((#REF!-$BN1181)/($BO1181-$BN1181)))</f>
        <v>#REF!</v>
      </c>
      <c r="BQ1181" s="29">
        <f t="shared" si="93"/>
        <v>32500000</v>
      </c>
      <c r="BR1181" s="23" t="e">
        <f>+IF(BK1181="1 SI","FINALIZADO",IF($BO1181&lt;=#REF!,"FINALIZADO","EJECUCIÓN"))</f>
        <v>#REF!</v>
      </c>
      <c r="BS1181" s="23">
        <v>32500000</v>
      </c>
      <c r="BT1181" s="23">
        <f>+Tabla3[[#This Row],[VALOR TOTAL DE CONTRATO (ANTES DE LIQUIDACIÓN - LIBERACIÓN DE SALDOS)]]-Tabla3[[#This Row],[RECURSO TOTALES DESEMBOLSADOS]]</f>
        <v>0</v>
      </c>
      <c r="BU1181" s="66"/>
      <c r="BW1181" s="23" t="s">
        <v>98</v>
      </c>
      <c r="BX1181" s="23" t="str">
        <f t="shared" si="94"/>
        <v>junio</v>
      </c>
      <c r="BY1181" s="23" t="s">
        <v>113</v>
      </c>
      <c r="BZ1181" s="23" t="s">
        <v>113</v>
      </c>
      <c r="CA1181" s="23" t="s">
        <v>113</v>
      </c>
      <c r="CB1181" t="s">
        <v>117</v>
      </c>
      <c r="CC1181" t="s">
        <v>118</v>
      </c>
    </row>
    <row r="1182" spans="1:81" x14ac:dyDescent="0.25">
      <c r="A1182" s="23">
        <v>2024</v>
      </c>
      <c r="B1182" s="25">
        <v>1141</v>
      </c>
      <c r="C1182" s="23" t="s">
        <v>87</v>
      </c>
      <c r="D1182" t="s">
        <v>88</v>
      </c>
      <c r="E1182" t="s">
        <v>89</v>
      </c>
      <c r="F1182" t="s">
        <v>90</v>
      </c>
      <c r="G1182" t="s">
        <v>91</v>
      </c>
      <c r="H1182" s="23" t="s">
        <v>92</v>
      </c>
      <c r="I1182" s="23" t="s">
        <v>119</v>
      </c>
      <c r="J1182" t="s">
        <v>8062</v>
      </c>
      <c r="K1182" s="23" t="s">
        <v>95</v>
      </c>
      <c r="L1182" s="20" t="s">
        <v>2203</v>
      </c>
      <c r="M1182" s="28" t="s">
        <v>8063</v>
      </c>
      <c r="N1182" s="23"/>
      <c r="O1182" s="23" t="s">
        <v>98</v>
      </c>
      <c r="P1182" s="20" t="s">
        <v>2185</v>
      </c>
      <c r="Q1182" s="20" t="s">
        <v>2185</v>
      </c>
      <c r="R1182" t="s">
        <v>8064</v>
      </c>
      <c r="S1182" t="s">
        <v>8065</v>
      </c>
      <c r="T1182" t="s">
        <v>8066</v>
      </c>
      <c r="U1182" s="29">
        <v>35000000</v>
      </c>
      <c r="V1182" s="29">
        <v>35000000</v>
      </c>
      <c r="W1182" s="60">
        <v>7000000</v>
      </c>
      <c r="X1182" s="60">
        <v>0</v>
      </c>
      <c r="Y1182" s="23" t="s">
        <v>104</v>
      </c>
      <c r="Z1182" t="s">
        <v>98</v>
      </c>
      <c r="AA1182" t="s">
        <v>105</v>
      </c>
      <c r="AB1182" s="30">
        <f>+Tabla3[[#This Row],[VALOR DEL CONTRATO
(EN NUMEROS)]]-Tabla3[[#This Row],[VALOR RECURSOS (MADS/FONAM)]]</f>
        <v>0</v>
      </c>
      <c r="AC1182" s="30"/>
      <c r="AD1182" s="30"/>
      <c r="AE1182" s="24">
        <v>17224</v>
      </c>
      <c r="AF1182" s="61">
        <v>45435</v>
      </c>
      <c r="AG1182">
        <v>416224</v>
      </c>
      <c r="AH1182" s="53">
        <v>45491</v>
      </c>
      <c r="AI1182" s="24" t="s">
        <v>106</v>
      </c>
      <c r="AJ1182" t="s">
        <v>2631</v>
      </c>
      <c r="AK1182" s="27">
        <v>202300000000193</v>
      </c>
      <c r="AL1182" t="s">
        <v>98</v>
      </c>
      <c r="AM1182" s="53">
        <v>45485</v>
      </c>
      <c r="AN1182" s="23" t="s">
        <v>5353</v>
      </c>
      <c r="AO1182" s="23" t="s">
        <v>5353</v>
      </c>
      <c r="AP1182" t="s">
        <v>109</v>
      </c>
      <c r="AQ1182" t="s">
        <v>2654</v>
      </c>
      <c r="AR1182" t="s">
        <v>2655</v>
      </c>
      <c r="AS1182" t="s">
        <v>2192</v>
      </c>
      <c r="AT1182" s="23">
        <v>80111600</v>
      </c>
      <c r="AU1182" s="20" t="s">
        <v>8067</v>
      </c>
      <c r="AV1182" s="23" t="s">
        <v>113</v>
      </c>
      <c r="AW1182" s="20" t="s">
        <v>114</v>
      </c>
      <c r="AX1182" s="53">
        <v>45485</v>
      </c>
      <c r="AY1182" s="23" t="s">
        <v>115</v>
      </c>
      <c r="AZ1182" s="53">
        <v>45485</v>
      </c>
      <c r="BA1182" s="26">
        <v>45491</v>
      </c>
      <c r="BB1182" s="62">
        <v>45643</v>
      </c>
      <c r="BC1182" s="35">
        <f>+Tabla3[[#This Row],[FECHA TERMINACION
(INICIAL)]]-Tabla3[[#This Row],[FECHA INICIO]]</f>
        <v>152</v>
      </c>
      <c r="BD1182" s="65">
        <f>+Tabla3[[#This Row],[PLAZO DE EJECUCIÓN EN DÍAS (INICIAL)]]/30</f>
        <v>5.0666666666666664</v>
      </c>
      <c r="BE1182" t="s">
        <v>8068</v>
      </c>
      <c r="BF1182" s="29">
        <f>+[1]BD_2!E1200</f>
        <v>0</v>
      </c>
      <c r="BG1182" s="29">
        <f>[1]BD_2!BA1200</f>
        <v>0</v>
      </c>
      <c r="BH1182" s="23">
        <f>[1]BD_2!CF1200</f>
        <v>0</v>
      </c>
      <c r="BI1182" s="23">
        <f>+COUNTIF(Tabla3[[#This Row],[VALOR REDUCIDO]:[TOTAL TIEMPO PRORROGADO EN DÍAS
]],"&lt;&gt;0")</f>
        <v>0</v>
      </c>
      <c r="BJ1182" s="23" t="str">
        <f>+[1]BD_2!CG1200</f>
        <v>2 NO</v>
      </c>
      <c r="BK1182" s="26" t="str">
        <f>[1]BD_2!CL1200</f>
        <v>2 NO</v>
      </c>
      <c r="BL1182" s="23" t="s">
        <v>98</v>
      </c>
      <c r="BM1182">
        <f t="shared" si="95"/>
        <v>152</v>
      </c>
      <c r="BN1182" s="36">
        <f t="shared" si="96"/>
        <v>45491</v>
      </c>
      <c r="BO1182" s="36">
        <f t="shared" si="97"/>
        <v>45643</v>
      </c>
      <c r="BP1182" s="37" t="e">
        <f>IF(((#REF!-$BN1182)/($BO1182-$BN1182))&gt;=100%,100%,((#REF!-$BN1182)/($BO1182-$BN1182)))</f>
        <v>#REF!</v>
      </c>
      <c r="BQ1182" s="29">
        <f t="shared" si="93"/>
        <v>35000000</v>
      </c>
      <c r="BR1182" s="23" t="e">
        <f>+IF(BK1182="1 SI","FINALIZADO",IF($BO1182&lt;=#REF!,"FINALIZADO","EJECUCIÓN"))</f>
        <v>#REF!</v>
      </c>
      <c r="BS1182" s="23">
        <v>35000000</v>
      </c>
      <c r="BT1182" s="23">
        <f>+Tabla3[[#This Row],[VALOR TOTAL DE CONTRATO (ANTES DE LIQUIDACIÓN - LIBERACIÓN DE SALDOS)]]-Tabla3[[#This Row],[RECURSO TOTALES DESEMBOLSADOS]]</f>
        <v>0</v>
      </c>
      <c r="BU1182" s="66"/>
      <c r="BW1182" s="23" t="s">
        <v>98</v>
      </c>
      <c r="BX1182" s="23" t="str">
        <f t="shared" si="94"/>
        <v>julio</v>
      </c>
      <c r="BY1182" s="23" t="s">
        <v>113</v>
      </c>
      <c r="BZ1182" s="23" t="s">
        <v>113</v>
      </c>
      <c r="CA1182" s="23" t="s">
        <v>113</v>
      </c>
      <c r="CB1182" t="s">
        <v>117</v>
      </c>
      <c r="CC1182" t="s">
        <v>118</v>
      </c>
    </row>
    <row r="1183" spans="1:81" x14ac:dyDescent="0.25">
      <c r="A1183" s="23">
        <v>2024</v>
      </c>
      <c r="B1183" s="25">
        <v>1142</v>
      </c>
      <c r="C1183" s="23" t="s">
        <v>87</v>
      </c>
      <c r="D1183" t="s">
        <v>88</v>
      </c>
      <c r="E1183" t="s">
        <v>89</v>
      </c>
      <c r="F1183" t="s">
        <v>90</v>
      </c>
      <c r="G1183" t="s">
        <v>91</v>
      </c>
      <c r="H1183" s="23" t="s">
        <v>92</v>
      </c>
      <c r="I1183" s="23" t="s">
        <v>119</v>
      </c>
      <c r="J1183" t="s">
        <v>8069</v>
      </c>
      <c r="K1183" s="23" t="s">
        <v>95</v>
      </c>
      <c r="L1183" s="20" t="s">
        <v>2203</v>
      </c>
      <c r="M1183" s="28" t="s">
        <v>8070</v>
      </c>
      <c r="N1183" s="23"/>
      <c r="O1183" s="23" t="s">
        <v>98</v>
      </c>
      <c r="P1183" s="20" t="s">
        <v>2185</v>
      </c>
      <c r="Q1183" s="20" t="s">
        <v>2185</v>
      </c>
      <c r="R1183" t="s">
        <v>8071</v>
      </c>
      <c r="S1183" t="s">
        <v>8072</v>
      </c>
      <c r="T1183" t="s">
        <v>8073</v>
      </c>
      <c r="U1183" s="29">
        <v>27500000</v>
      </c>
      <c r="V1183" s="29">
        <v>27500000</v>
      </c>
      <c r="W1183" s="60">
        <v>5500000</v>
      </c>
      <c r="X1183" s="60">
        <v>0</v>
      </c>
      <c r="Y1183" s="23" t="s">
        <v>104</v>
      </c>
      <c r="Z1183" t="s">
        <v>98</v>
      </c>
      <c r="AA1183" t="s">
        <v>105</v>
      </c>
      <c r="AB1183" s="30">
        <f>+Tabla3[[#This Row],[VALOR DEL CONTRATO
(EN NUMEROS)]]-Tabla3[[#This Row],[VALOR RECURSOS (MADS/FONAM)]]</f>
        <v>0</v>
      </c>
      <c r="AC1183" s="30"/>
      <c r="AD1183" s="30"/>
      <c r="AE1183" s="24">
        <v>17224</v>
      </c>
      <c r="AF1183" s="61">
        <v>45435</v>
      </c>
      <c r="AG1183">
        <v>414324</v>
      </c>
      <c r="AH1183" s="53">
        <v>45491</v>
      </c>
      <c r="AI1183" s="24" t="s">
        <v>106</v>
      </c>
      <c r="AJ1183" t="s">
        <v>2631</v>
      </c>
      <c r="AK1183" s="27">
        <v>202300000000193</v>
      </c>
      <c r="AL1183" t="s">
        <v>98</v>
      </c>
      <c r="AM1183" s="53">
        <v>45485</v>
      </c>
      <c r="AN1183" s="23" t="s">
        <v>5353</v>
      </c>
      <c r="AO1183" s="23" t="s">
        <v>5353</v>
      </c>
      <c r="AP1183" t="s">
        <v>109</v>
      </c>
      <c r="AQ1183" t="s">
        <v>2654</v>
      </c>
      <c r="AR1183" t="s">
        <v>2655</v>
      </c>
      <c r="AS1183" t="s">
        <v>2192</v>
      </c>
      <c r="AT1183" s="23">
        <v>80111600</v>
      </c>
      <c r="AU1183" s="20" t="s">
        <v>8074</v>
      </c>
      <c r="AV1183" s="23" t="s">
        <v>113</v>
      </c>
      <c r="AW1183" s="20" t="s">
        <v>114</v>
      </c>
      <c r="AX1183" s="53">
        <v>45485</v>
      </c>
      <c r="AY1183" s="23" t="s">
        <v>115</v>
      </c>
      <c r="AZ1183" s="53">
        <v>45485</v>
      </c>
      <c r="BA1183" s="26">
        <v>45491</v>
      </c>
      <c r="BB1183" s="62">
        <v>45643</v>
      </c>
      <c r="BC1183" s="35">
        <f>+Tabla3[[#This Row],[FECHA TERMINACION
(INICIAL)]]-Tabla3[[#This Row],[FECHA INICIO]]</f>
        <v>152</v>
      </c>
      <c r="BD1183" s="65">
        <f>+Tabla3[[#This Row],[PLAZO DE EJECUCIÓN EN DÍAS (INICIAL)]]/30</f>
        <v>5.0666666666666664</v>
      </c>
      <c r="BE1183" t="s">
        <v>8068</v>
      </c>
      <c r="BF1183" s="29">
        <f>+[1]BD_2!E1201</f>
        <v>0</v>
      </c>
      <c r="BG1183" s="29">
        <f>[1]BD_2!BA1201</f>
        <v>0</v>
      </c>
      <c r="BH1183" s="23">
        <f>[1]BD_2!CF1201</f>
        <v>0</v>
      </c>
      <c r="BI1183" s="23">
        <f>+COUNTIF(Tabla3[[#This Row],[VALOR REDUCIDO]:[TOTAL TIEMPO PRORROGADO EN DÍAS
]],"&lt;&gt;0")</f>
        <v>0</v>
      </c>
      <c r="BJ1183" s="23" t="str">
        <f>+[1]BD_2!CG1201</f>
        <v>2 NO</v>
      </c>
      <c r="BK1183" s="26" t="str">
        <f>[1]BD_2!CL1201</f>
        <v>2 NO</v>
      </c>
      <c r="BL1183" s="23" t="s">
        <v>98</v>
      </c>
      <c r="BM1183">
        <f t="shared" si="95"/>
        <v>152</v>
      </c>
      <c r="BN1183" s="36">
        <f t="shared" si="96"/>
        <v>45491</v>
      </c>
      <c r="BO1183" s="36">
        <f t="shared" si="97"/>
        <v>45643</v>
      </c>
      <c r="BP1183" s="37" t="e">
        <f>IF(((#REF!-$BN1183)/($BO1183-$BN1183))&gt;=100%,100%,((#REF!-$BN1183)/($BO1183-$BN1183)))</f>
        <v>#REF!</v>
      </c>
      <c r="BQ1183" s="29">
        <f t="shared" si="93"/>
        <v>27500000</v>
      </c>
      <c r="BR1183" s="23" t="e">
        <f>+IF(BK1183="1 SI","FINALIZADO",IF($BO1183&lt;=#REF!,"FINALIZADO","EJECUCIÓN"))</f>
        <v>#REF!</v>
      </c>
      <c r="BS1183" s="23">
        <v>27500000</v>
      </c>
      <c r="BT1183" s="23">
        <f>+Tabla3[[#This Row],[VALOR TOTAL DE CONTRATO (ANTES DE LIQUIDACIÓN - LIBERACIÓN DE SALDOS)]]-Tabla3[[#This Row],[RECURSO TOTALES DESEMBOLSADOS]]</f>
        <v>0</v>
      </c>
      <c r="BU1183" s="66"/>
      <c r="BW1183" s="23" t="s">
        <v>98</v>
      </c>
      <c r="BX1183" s="23" t="str">
        <f t="shared" si="94"/>
        <v>julio</v>
      </c>
      <c r="BY1183" s="23" t="s">
        <v>113</v>
      </c>
      <c r="BZ1183" s="23" t="s">
        <v>113</v>
      </c>
      <c r="CA1183" s="23" t="s">
        <v>113</v>
      </c>
      <c r="CB1183" t="s">
        <v>117</v>
      </c>
      <c r="CC1183" t="s">
        <v>118</v>
      </c>
    </row>
    <row r="1184" spans="1:81" x14ac:dyDescent="0.25">
      <c r="A1184" s="23">
        <v>2024</v>
      </c>
      <c r="B1184" s="25">
        <v>1143</v>
      </c>
      <c r="C1184" s="23" t="s">
        <v>87</v>
      </c>
      <c r="D1184" t="s">
        <v>88</v>
      </c>
      <c r="E1184" t="s">
        <v>89</v>
      </c>
      <c r="F1184" t="s">
        <v>90</v>
      </c>
      <c r="G1184" t="s">
        <v>91</v>
      </c>
      <c r="H1184" s="23" t="s">
        <v>92</v>
      </c>
      <c r="I1184" s="23" t="s">
        <v>119</v>
      </c>
      <c r="J1184" t="s">
        <v>8075</v>
      </c>
      <c r="K1184" s="23" t="s">
        <v>95</v>
      </c>
      <c r="L1184" s="20" t="s">
        <v>358</v>
      </c>
      <c r="M1184" s="28" t="s">
        <v>8076</v>
      </c>
      <c r="N1184" s="23"/>
      <c r="O1184" s="23" t="s">
        <v>98</v>
      </c>
      <c r="P1184" s="20" t="s">
        <v>2185</v>
      </c>
      <c r="Q1184" s="20" t="s">
        <v>2185</v>
      </c>
      <c r="R1184" t="s">
        <v>8071</v>
      </c>
      <c r="S1184" t="s">
        <v>8065</v>
      </c>
      <c r="T1184" t="s">
        <v>8066</v>
      </c>
      <c r="U1184" s="29">
        <v>35000000</v>
      </c>
      <c r="V1184" s="29">
        <v>35000000</v>
      </c>
      <c r="W1184" s="60">
        <v>7000000</v>
      </c>
      <c r="X1184" s="60">
        <v>0</v>
      </c>
      <c r="Y1184" s="23" t="s">
        <v>104</v>
      </c>
      <c r="Z1184" t="s">
        <v>98</v>
      </c>
      <c r="AA1184" t="s">
        <v>105</v>
      </c>
      <c r="AB1184" s="30">
        <f>+Tabla3[[#This Row],[VALOR DEL CONTRATO
(EN NUMEROS)]]-Tabla3[[#This Row],[VALOR RECURSOS (MADS/FONAM)]]</f>
        <v>0</v>
      </c>
      <c r="AC1184" s="30"/>
      <c r="AD1184" s="30"/>
      <c r="AE1184" s="24">
        <v>17224</v>
      </c>
      <c r="AF1184" s="61">
        <v>45435</v>
      </c>
      <c r="AG1184">
        <v>402124</v>
      </c>
      <c r="AH1184" s="53">
        <v>45483</v>
      </c>
      <c r="AI1184" s="24" t="s">
        <v>106</v>
      </c>
      <c r="AJ1184" t="s">
        <v>2631</v>
      </c>
      <c r="AK1184" s="27">
        <v>202300000000193</v>
      </c>
      <c r="AL1184" t="s">
        <v>98</v>
      </c>
      <c r="AM1184" s="53">
        <v>45482</v>
      </c>
      <c r="AN1184" s="23" t="s">
        <v>5353</v>
      </c>
      <c r="AO1184" s="23" t="s">
        <v>5353</v>
      </c>
      <c r="AP1184" t="s">
        <v>109</v>
      </c>
      <c r="AQ1184" t="s">
        <v>2654</v>
      </c>
      <c r="AR1184" t="s">
        <v>2655</v>
      </c>
      <c r="AS1184" t="s">
        <v>2192</v>
      </c>
      <c r="AT1184" s="23">
        <v>80111600</v>
      </c>
      <c r="AU1184" s="20" t="s">
        <v>8077</v>
      </c>
      <c r="AV1184" s="23" t="s">
        <v>113</v>
      </c>
      <c r="AW1184" s="20" t="s">
        <v>114</v>
      </c>
      <c r="AX1184" s="53">
        <v>45485</v>
      </c>
      <c r="AY1184" s="23" t="s">
        <v>115</v>
      </c>
      <c r="AZ1184" s="53">
        <v>45482</v>
      </c>
      <c r="BA1184" s="26">
        <v>45483</v>
      </c>
      <c r="BB1184" s="62">
        <v>45635</v>
      </c>
      <c r="BC1184" s="35">
        <f>+Tabla3[[#This Row],[FECHA TERMINACION
(INICIAL)]]-Tabla3[[#This Row],[FECHA INICIO]]</f>
        <v>152</v>
      </c>
      <c r="BD1184" s="65">
        <f>+Tabla3[[#This Row],[PLAZO DE EJECUCIÓN EN DÍAS (INICIAL)]]/30</f>
        <v>5.0666666666666664</v>
      </c>
      <c r="BE1184" t="s">
        <v>8068</v>
      </c>
      <c r="BF1184" s="29">
        <f>+[1]BD_2!E1202</f>
        <v>0</v>
      </c>
      <c r="BG1184" s="29">
        <f>[1]BD_2!BA1202</f>
        <v>0</v>
      </c>
      <c r="BH1184" s="23">
        <f>[1]BD_2!CF1202</f>
        <v>0</v>
      </c>
      <c r="BI1184" s="23">
        <f>+COUNTIF(Tabla3[[#This Row],[VALOR REDUCIDO]:[TOTAL TIEMPO PRORROGADO EN DÍAS
]],"&lt;&gt;0")</f>
        <v>0</v>
      </c>
      <c r="BJ1184" s="23" t="str">
        <f>+[1]BD_2!CG1202</f>
        <v>2 NO</v>
      </c>
      <c r="BK1184" s="26" t="str">
        <f>[1]BD_2!CL1202</f>
        <v>2 NO</v>
      </c>
      <c r="BL1184" s="23" t="s">
        <v>98</v>
      </c>
      <c r="BM1184">
        <f t="shared" si="95"/>
        <v>152</v>
      </c>
      <c r="BN1184" s="36">
        <f t="shared" si="96"/>
        <v>45483</v>
      </c>
      <c r="BO1184" s="36">
        <f t="shared" si="97"/>
        <v>45635</v>
      </c>
      <c r="BP1184" s="37" t="e">
        <f>IF(((#REF!-$BN1184)/($BO1184-$BN1184))&gt;=100%,100%,((#REF!-$BN1184)/($BO1184-$BN1184)))</f>
        <v>#REF!</v>
      </c>
      <c r="BQ1184" s="29">
        <f t="shared" si="93"/>
        <v>35000000</v>
      </c>
      <c r="BR1184" s="23" t="e">
        <f>+IF(BK1184="1 SI","FINALIZADO",IF($BO1184&lt;=#REF!,"FINALIZADO","EJECUCIÓN"))</f>
        <v>#REF!</v>
      </c>
      <c r="BS1184" s="23">
        <v>35000000</v>
      </c>
      <c r="BT1184" s="23">
        <f>+Tabla3[[#This Row],[VALOR TOTAL DE CONTRATO (ANTES DE LIQUIDACIÓN - LIBERACIÓN DE SALDOS)]]-Tabla3[[#This Row],[RECURSO TOTALES DESEMBOLSADOS]]</f>
        <v>0</v>
      </c>
      <c r="BU1184" s="66"/>
      <c r="BW1184" s="23" t="s">
        <v>98</v>
      </c>
      <c r="BX1184" s="23" t="str">
        <f t="shared" si="94"/>
        <v>julio</v>
      </c>
      <c r="BY1184" s="23" t="s">
        <v>113</v>
      </c>
      <c r="BZ1184" s="23" t="s">
        <v>113</v>
      </c>
      <c r="CA1184" s="23" t="s">
        <v>113</v>
      </c>
      <c r="CB1184" t="s">
        <v>117</v>
      </c>
      <c r="CC1184" t="s">
        <v>118</v>
      </c>
    </row>
    <row r="1185" spans="1:81" x14ac:dyDescent="0.25">
      <c r="A1185" s="23">
        <v>2024</v>
      </c>
      <c r="B1185" s="25">
        <v>1144</v>
      </c>
      <c r="C1185" s="23" t="s">
        <v>87</v>
      </c>
      <c r="D1185" t="s">
        <v>88</v>
      </c>
      <c r="E1185" t="s">
        <v>89</v>
      </c>
      <c r="F1185" t="s">
        <v>90</v>
      </c>
      <c r="G1185" t="s">
        <v>91</v>
      </c>
      <c r="H1185" s="23" t="s">
        <v>92</v>
      </c>
      <c r="I1185" s="23" t="s">
        <v>119</v>
      </c>
      <c r="J1185" t="s">
        <v>8078</v>
      </c>
      <c r="K1185" s="23" t="s">
        <v>95</v>
      </c>
      <c r="L1185" s="20" t="s">
        <v>7579</v>
      </c>
      <c r="M1185" s="28" t="s">
        <v>8079</v>
      </c>
      <c r="N1185" s="23"/>
      <c r="O1185" s="23" t="s">
        <v>98</v>
      </c>
      <c r="P1185" s="20" t="s">
        <v>2185</v>
      </c>
      <c r="Q1185" s="20" t="s">
        <v>2185</v>
      </c>
      <c r="R1185" t="s">
        <v>8071</v>
      </c>
      <c r="S1185" t="s">
        <v>8072</v>
      </c>
      <c r="T1185" t="s">
        <v>8080</v>
      </c>
      <c r="U1185" s="29">
        <v>31250000</v>
      </c>
      <c r="V1185" s="29">
        <v>31250000</v>
      </c>
      <c r="W1185" s="60">
        <v>6250000</v>
      </c>
      <c r="X1185" s="60">
        <v>0</v>
      </c>
      <c r="Y1185" s="23" t="s">
        <v>104</v>
      </c>
      <c r="Z1185" t="s">
        <v>98</v>
      </c>
      <c r="AA1185" t="s">
        <v>105</v>
      </c>
      <c r="AB1185" s="30">
        <f>+Tabla3[[#This Row],[VALOR DEL CONTRATO
(EN NUMEROS)]]-Tabla3[[#This Row],[VALOR RECURSOS (MADS/FONAM)]]</f>
        <v>0</v>
      </c>
      <c r="AC1185" s="30"/>
      <c r="AD1185" s="30"/>
      <c r="AE1185" s="24">
        <v>17224</v>
      </c>
      <c r="AF1185" s="61">
        <v>45435</v>
      </c>
      <c r="AG1185">
        <v>404524</v>
      </c>
      <c r="AH1185" s="53">
        <v>45484</v>
      </c>
      <c r="AI1185" s="24" t="s">
        <v>106</v>
      </c>
      <c r="AJ1185" t="s">
        <v>2631</v>
      </c>
      <c r="AK1185" s="27">
        <v>202300000000193</v>
      </c>
      <c r="AL1185" t="s">
        <v>98</v>
      </c>
      <c r="AM1185" s="53">
        <v>45482</v>
      </c>
      <c r="AN1185" s="23" t="s">
        <v>5353</v>
      </c>
      <c r="AO1185" s="23" t="s">
        <v>5353</v>
      </c>
      <c r="AP1185" t="s">
        <v>109</v>
      </c>
      <c r="AQ1185" t="s">
        <v>2214</v>
      </c>
      <c r="AR1185" t="s">
        <v>2191</v>
      </c>
      <c r="AS1185" t="s">
        <v>2192</v>
      </c>
      <c r="AT1185" s="23">
        <v>80111600</v>
      </c>
      <c r="AU1185" s="20" t="s">
        <v>8081</v>
      </c>
      <c r="AV1185" s="23" t="s">
        <v>113</v>
      </c>
      <c r="AW1185" s="20" t="s">
        <v>114</v>
      </c>
      <c r="AX1185" s="53">
        <v>45483</v>
      </c>
      <c r="AY1185" s="23" t="s">
        <v>115</v>
      </c>
      <c r="AZ1185" s="53">
        <v>45483</v>
      </c>
      <c r="BA1185" s="26">
        <v>45484</v>
      </c>
      <c r="BB1185" s="62">
        <v>45636</v>
      </c>
      <c r="BC1185" s="35">
        <f>+Tabla3[[#This Row],[FECHA TERMINACION
(INICIAL)]]-Tabla3[[#This Row],[FECHA INICIO]]</f>
        <v>152</v>
      </c>
      <c r="BD1185" s="65">
        <f>+Tabla3[[#This Row],[PLAZO DE EJECUCIÓN EN DÍAS (INICIAL)]]/30</f>
        <v>5.0666666666666664</v>
      </c>
      <c r="BE1185" t="s">
        <v>8068</v>
      </c>
      <c r="BF1185" s="29">
        <f>+[1]BD_2!E1203</f>
        <v>0</v>
      </c>
      <c r="BG1185" s="29">
        <f>[1]BD_2!BA1203</f>
        <v>0</v>
      </c>
      <c r="BH1185" s="23">
        <f>[1]BD_2!CF1203</f>
        <v>0</v>
      </c>
      <c r="BI1185" s="23">
        <f>+COUNTIF(Tabla3[[#This Row],[VALOR REDUCIDO]:[TOTAL TIEMPO PRORROGADO EN DÍAS
]],"&lt;&gt;0")</f>
        <v>0</v>
      </c>
      <c r="BJ1185" s="23" t="str">
        <f>+[1]BD_2!CG1203</f>
        <v>2 NO</v>
      </c>
      <c r="BK1185" s="26" t="str">
        <f>[1]BD_2!CL1203</f>
        <v>2 NO</v>
      </c>
      <c r="BL1185" s="23" t="s">
        <v>98</v>
      </c>
      <c r="BM1185">
        <f t="shared" si="95"/>
        <v>152</v>
      </c>
      <c r="BN1185" s="36">
        <f t="shared" si="96"/>
        <v>45484</v>
      </c>
      <c r="BO1185" s="36">
        <f t="shared" si="97"/>
        <v>45636</v>
      </c>
      <c r="BP1185" s="37" t="e">
        <f>IF(((#REF!-$BN1185)/($BO1185-$BN1185))&gt;=100%,100%,((#REF!-$BN1185)/($BO1185-$BN1185)))</f>
        <v>#REF!</v>
      </c>
      <c r="BQ1185" s="29">
        <f t="shared" si="93"/>
        <v>31250000</v>
      </c>
      <c r="BR1185" s="23" t="e">
        <f>+IF(BK1185="1 SI","FINALIZADO",IF($BO1185&lt;=#REF!,"FINALIZADO","EJECUCIÓN"))</f>
        <v>#REF!</v>
      </c>
      <c r="BS1185" s="23">
        <v>31250000</v>
      </c>
      <c r="BT1185" s="23">
        <f>+Tabla3[[#This Row],[VALOR TOTAL DE CONTRATO (ANTES DE LIQUIDACIÓN - LIBERACIÓN DE SALDOS)]]-Tabla3[[#This Row],[RECURSO TOTALES DESEMBOLSADOS]]</f>
        <v>0</v>
      </c>
      <c r="BU1185" s="66"/>
      <c r="BW1185" s="23" t="s">
        <v>98</v>
      </c>
      <c r="BX1185" s="23" t="str">
        <f t="shared" si="94"/>
        <v>julio</v>
      </c>
      <c r="BY1185" s="23" t="s">
        <v>113</v>
      </c>
      <c r="BZ1185" s="23" t="s">
        <v>113</v>
      </c>
      <c r="CA1185" s="23" t="s">
        <v>113</v>
      </c>
      <c r="CB1185" t="s">
        <v>117</v>
      </c>
      <c r="CC1185" t="s">
        <v>118</v>
      </c>
    </row>
    <row r="1186" spans="1:81" x14ac:dyDescent="0.25">
      <c r="A1186" s="23">
        <v>2024</v>
      </c>
      <c r="B1186" s="25">
        <v>1145</v>
      </c>
      <c r="C1186" s="23" t="s">
        <v>87</v>
      </c>
      <c r="D1186" t="s">
        <v>88</v>
      </c>
      <c r="E1186" t="s">
        <v>89</v>
      </c>
      <c r="F1186" t="s">
        <v>90</v>
      </c>
      <c r="G1186" t="s">
        <v>91</v>
      </c>
      <c r="H1186" s="23" t="s">
        <v>92</v>
      </c>
      <c r="I1186" s="23" t="s">
        <v>119</v>
      </c>
      <c r="J1186" t="s">
        <v>8082</v>
      </c>
      <c r="K1186" s="23" t="s">
        <v>95</v>
      </c>
      <c r="L1186" s="20" t="s">
        <v>358</v>
      </c>
      <c r="M1186" s="28" t="s">
        <v>8083</v>
      </c>
      <c r="N1186" s="23"/>
      <c r="O1186" s="23" t="s">
        <v>98</v>
      </c>
      <c r="P1186" s="20" t="s">
        <v>2185</v>
      </c>
      <c r="Q1186" s="20" t="s">
        <v>2185</v>
      </c>
      <c r="R1186" t="s">
        <v>8071</v>
      </c>
      <c r="S1186" t="s">
        <v>8072</v>
      </c>
      <c r="T1186" t="s">
        <v>8084</v>
      </c>
      <c r="U1186" s="29">
        <v>29000000</v>
      </c>
      <c r="V1186" s="29">
        <v>29000000</v>
      </c>
      <c r="W1186" s="60">
        <v>5800000</v>
      </c>
      <c r="X1186" s="60">
        <v>0</v>
      </c>
      <c r="Y1186" s="23" t="s">
        <v>104</v>
      </c>
      <c r="Z1186" t="s">
        <v>98</v>
      </c>
      <c r="AA1186" t="s">
        <v>105</v>
      </c>
      <c r="AB1186" s="30">
        <f>+Tabla3[[#This Row],[VALOR DEL CONTRATO
(EN NUMEROS)]]-Tabla3[[#This Row],[VALOR RECURSOS (MADS/FONAM)]]</f>
        <v>0</v>
      </c>
      <c r="AC1186" s="30"/>
      <c r="AD1186" s="30"/>
      <c r="AE1186" s="24">
        <v>17224</v>
      </c>
      <c r="AF1186" s="61">
        <v>45435</v>
      </c>
      <c r="AG1186">
        <v>414024</v>
      </c>
      <c r="AH1186" s="53">
        <v>45491</v>
      </c>
      <c r="AI1186" s="24" t="s">
        <v>106</v>
      </c>
      <c r="AJ1186" t="s">
        <v>2631</v>
      </c>
      <c r="AK1186" s="27">
        <v>202300000000193</v>
      </c>
      <c r="AL1186" t="s">
        <v>98</v>
      </c>
      <c r="AM1186" s="53">
        <v>45483</v>
      </c>
      <c r="AN1186" s="23" t="s">
        <v>5353</v>
      </c>
      <c r="AO1186" s="23" t="s">
        <v>5353</v>
      </c>
      <c r="AP1186" t="s">
        <v>109</v>
      </c>
      <c r="AQ1186" t="s">
        <v>2214</v>
      </c>
      <c r="AR1186" t="s">
        <v>2191</v>
      </c>
      <c r="AS1186" t="s">
        <v>2192</v>
      </c>
      <c r="AT1186" s="23">
        <v>80111600</v>
      </c>
      <c r="AU1186" s="20" t="s">
        <v>8085</v>
      </c>
      <c r="AV1186" s="23" t="s">
        <v>113</v>
      </c>
      <c r="AW1186" s="20" t="s">
        <v>114</v>
      </c>
      <c r="AX1186" s="53">
        <v>45484</v>
      </c>
      <c r="AY1186" s="23" t="s">
        <v>115</v>
      </c>
      <c r="AZ1186" s="53">
        <v>45484</v>
      </c>
      <c r="BA1186" s="26">
        <v>45491</v>
      </c>
      <c r="BB1186" s="62">
        <v>45643</v>
      </c>
      <c r="BC1186" s="35">
        <f>+Tabla3[[#This Row],[FECHA TERMINACION
(INICIAL)]]-Tabla3[[#This Row],[FECHA INICIO]]</f>
        <v>152</v>
      </c>
      <c r="BD1186" s="65">
        <f>+Tabla3[[#This Row],[PLAZO DE EJECUCIÓN EN DÍAS (INICIAL)]]/30</f>
        <v>5.0666666666666664</v>
      </c>
      <c r="BE1186" t="s">
        <v>8068</v>
      </c>
      <c r="BF1186" s="29">
        <f>+[1]BD_2!E1204</f>
        <v>0</v>
      </c>
      <c r="BG1186" s="29">
        <f>[1]BD_2!BA1204</f>
        <v>0</v>
      </c>
      <c r="BH1186" s="23">
        <f>[1]BD_2!CF1204</f>
        <v>0</v>
      </c>
      <c r="BI1186" s="23">
        <f>+COUNTIF(Tabla3[[#This Row],[VALOR REDUCIDO]:[TOTAL TIEMPO PRORROGADO EN DÍAS
]],"&lt;&gt;0")</f>
        <v>0</v>
      </c>
      <c r="BJ1186" s="23" t="str">
        <f>+[1]BD_2!CG1204</f>
        <v>2 NO</v>
      </c>
      <c r="BK1186" s="26" t="str">
        <f>[1]BD_2!CL1204</f>
        <v>2 NO</v>
      </c>
      <c r="BL1186" s="23" t="s">
        <v>98</v>
      </c>
      <c r="BM1186">
        <f t="shared" si="95"/>
        <v>152</v>
      </c>
      <c r="BN1186" s="36">
        <f t="shared" si="96"/>
        <v>45491</v>
      </c>
      <c r="BO1186" s="36">
        <f t="shared" si="97"/>
        <v>45643</v>
      </c>
      <c r="BP1186" s="37" t="e">
        <f>IF(((#REF!-$BN1186)/($BO1186-$BN1186))&gt;=100%,100%,((#REF!-$BN1186)/($BO1186-$BN1186)))</f>
        <v>#REF!</v>
      </c>
      <c r="BQ1186" s="29">
        <f t="shared" si="93"/>
        <v>29000000</v>
      </c>
      <c r="BR1186" s="23" t="e">
        <f>+IF(BK1186="1 SI","FINALIZADO",IF($BO1186&lt;=#REF!,"FINALIZADO","EJECUCIÓN"))</f>
        <v>#REF!</v>
      </c>
      <c r="BS1186" s="23">
        <v>29000000</v>
      </c>
      <c r="BT1186" s="23">
        <f>+Tabla3[[#This Row],[VALOR TOTAL DE CONTRATO (ANTES DE LIQUIDACIÓN - LIBERACIÓN DE SALDOS)]]-Tabla3[[#This Row],[RECURSO TOTALES DESEMBOLSADOS]]</f>
        <v>0</v>
      </c>
      <c r="BU1186" s="66"/>
      <c r="BW1186" s="23" t="s">
        <v>98</v>
      </c>
      <c r="BX1186" s="23" t="str">
        <f t="shared" si="94"/>
        <v>julio</v>
      </c>
      <c r="BY1186" s="23" t="s">
        <v>113</v>
      </c>
      <c r="BZ1186" s="23" t="s">
        <v>113</v>
      </c>
      <c r="CA1186" s="23" t="s">
        <v>113</v>
      </c>
      <c r="CB1186" t="s">
        <v>117</v>
      </c>
      <c r="CC1186" t="s">
        <v>118</v>
      </c>
    </row>
    <row r="1187" spans="1:81" s="46" customFormat="1" x14ac:dyDescent="0.25">
      <c r="A1187" s="23">
        <v>2024</v>
      </c>
      <c r="B1187" s="25">
        <v>1146</v>
      </c>
      <c r="C1187" s="23" t="s">
        <v>87</v>
      </c>
      <c r="D1187" t="s">
        <v>88</v>
      </c>
      <c r="E1187" t="s">
        <v>89</v>
      </c>
      <c r="F1187" t="s">
        <v>90</v>
      </c>
      <c r="G1187" t="s">
        <v>91</v>
      </c>
      <c r="H1187" s="23" t="s">
        <v>92</v>
      </c>
      <c r="I1187" s="23" t="s">
        <v>119</v>
      </c>
      <c r="J1187" t="s">
        <v>8086</v>
      </c>
      <c r="K1187" s="23" t="s">
        <v>95</v>
      </c>
      <c r="L1187" s="20" t="s">
        <v>2203</v>
      </c>
      <c r="M1187" s="28" t="s">
        <v>8087</v>
      </c>
      <c r="N1187" s="23"/>
      <c r="O1187" s="23" t="s">
        <v>98</v>
      </c>
      <c r="P1187" s="20" t="s">
        <v>2185</v>
      </c>
      <c r="Q1187" s="20" t="s">
        <v>2185</v>
      </c>
      <c r="R1187" t="s">
        <v>8088</v>
      </c>
      <c r="S1187" t="s">
        <v>8089</v>
      </c>
      <c r="T1187" t="s">
        <v>8090</v>
      </c>
      <c r="U1187" s="29">
        <v>34800000</v>
      </c>
      <c r="V1187" s="29">
        <v>34800000</v>
      </c>
      <c r="W1187" s="60">
        <v>5800000</v>
      </c>
      <c r="X1187" s="60">
        <v>0</v>
      </c>
      <c r="Y1187" s="23" t="s">
        <v>104</v>
      </c>
      <c r="Z1187" t="s">
        <v>98</v>
      </c>
      <c r="AA1187" t="s">
        <v>105</v>
      </c>
      <c r="AB1187" s="30">
        <f>+Tabla3[[#This Row],[VALOR DEL CONTRATO
(EN NUMEROS)]]-Tabla3[[#This Row],[VALOR RECURSOS (MADS/FONAM)]]</f>
        <v>0</v>
      </c>
      <c r="AC1187" s="30"/>
      <c r="AD1187" s="30"/>
      <c r="AE1187" s="24">
        <v>7424</v>
      </c>
      <c r="AF1187" s="61">
        <v>45295</v>
      </c>
      <c r="AG1187">
        <v>353724</v>
      </c>
      <c r="AH1187" s="53">
        <v>45461</v>
      </c>
      <c r="AI1187" s="24" t="s">
        <v>106</v>
      </c>
      <c r="AJ1187" t="s">
        <v>2653</v>
      </c>
      <c r="AK1187" s="27">
        <v>202300000000193</v>
      </c>
      <c r="AL1187" t="s">
        <v>98</v>
      </c>
      <c r="AM1187" s="53">
        <v>45460</v>
      </c>
      <c r="AN1187" s="23" t="s">
        <v>108</v>
      </c>
      <c r="AO1187" s="23" t="s">
        <v>108</v>
      </c>
      <c r="AP1187" t="s">
        <v>109</v>
      </c>
      <c r="AQ1187" t="s">
        <v>2190</v>
      </c>
      <c r="AR1187" t="s">
        <v>2191</v>
      </c>
      <c r="AS1187" t="s">
        <v>2192</v>
      </c>
      <c r="AT1187" s="23">
        <v>80111600</v>
      </c>
      <c r="AU1187" t="s">
        <v>8091</v>
      </c>
      <c r="AV1187" s="23" t="s">
        <v>113</v>
      </c>
      <c r="AW1187" s="20" t="s">
        <v>114</v>
      </c>
      <c r="AX1187" s="53">
        <v>45460</v>
      </c>
      <c r="AY1187" s="23" t="s">
        <v>115</v>
      </c>
      <c r="AZ1187" s="53">
        <v>45460</v>
      </c>
      <c r="BA1187" s="26">
        <v>45461</v>
      </c>
      <c r="BB1187" s="62">
        <v>45643</v>
      </c>
      <c r="BC1187" s="35">
        <f>+Tabla3[[#This Row],[FECHA TERMINACION
(INICIAL)]]-Tabla3[[#This Row],[FECHA INICIO]]</f>
        <v>182</v>
      </c>
      <c r="BD1187" s="65">
        <f>+Tabla3[[#This Row],[PLAZO DE EJECUCIÓN EN DÍAS (INICIAL)]]/30</f>
        <v>6.0666666666666664</v>
      </c>
      <c r="BE1187" t="s">
        <v>8092</v>
      </c>
      <c r="BF1187" s="29">
        <f>+[1]BD_2!E1205</f>
        <v>0</v>
      </c>
      <c r="BG1187" s="29">
        <f>[1]BD_2!BA1205</f>
        <v>0</v>
      </c>
      <c r="BH1187" s="23">
        <f>[1]BD_2!CF1205</f>
        <v>0</v>
      </c>
      <c r="BI1187" s="23">
        <f>+COUNTIF(Tabla3[[#This Row],[VALOR REDUCIDO]:[TOTAL TIEMPO PRORROGADO EN DÍAS
]],"&lt;&gt;0")</f>
        <v>0</v>
      </c>
      <c r="BJ1187" s="23" t="str">
        <f>+[1]BD_2!CG1205</f>
        <v>2 NO</v>
      </c>
      <c r="BK1187" s="26" t="str">
        <f>[1]BD_2!CL1205</f>
        <v>2 NO</v>
      </c>
      <c r="BL1187" s="23" t="s">
        <v>98</v>
      </c>
      <c r="BM1187">
        <f t="shared" si="95"/>
        <v>182</v>
      </c>
      <c r="BN1187" s="36">
        <f t="shared" si="96"/>
        <v>45461</v>
      </c>
      <c r="BO1187" s="36">
        <f t="shared" si="97"/>
        <v>45643</v>
      </c>
      <c r="BP1187" s="37" t="e">
        <f>IF(((#REF!-$BN1187)/($BO1187-$BN1187))&gt;=100%,100%,((#REF!-$BN1187)/($BO1187-$BN1187)))</f>
        <v>#REF!</v>
      </c>
      <c r="BQ1187" s="29">
        <f t="shared" si="93"/>
        <v>34800000</v>
      </c>
      <c r="BR1187" s="23" t="e">
        <f>+IF(BK1187="1 SI","FINALIZADO",IF($BO1187&lt;=#REF!,"FINALIZADO","EJECUCIÓN"))</f>
        <v>#REF!</v>
      </c>
      <c r="BS1187" s="23">
        <v>34800000</v>
      </c>
      <c r="BT1187" s="23">
        <f>+Tabla3[[#This Row],[VALOR TOTAL DE CONTRATO (ANTES DE LIQUIDACIÓN - LIBERACIÓN DE SALDOS)]]-Tabla3[[#This Row],[RECURSO TOTALES DESEMBOLSADOS]]</f>
        <v>0</v>
      </c>
      <c r="BU1187" s="66"/>
      <c r="BV1187" s="38"/>
      <c r="BW1187" s="23" t="s">
        <v>98</v>
      </c>
      <c r="BX1187" s="23" t="str">
        <f t="shared" si="94"/>
        <v>junio</v>
      </c>
      <c r="BY1187" s="23" t="s">
        <v>113</v>
      </c>
      <c r="BZ1187" s="23" t="s">
        <v>113</v>
      </c>
      <c r="CA1187" s="23" t="s">
        <v>113</v>
      </c>
      <c r="CB1187" t="s">
        <v>117</v>
      </c>
      <c r="CC1187" t="s">
        <v>118</v>
      </c>
    </row>
    <row r="1188" spans="1:81" x14ac:dyDescent="0.25">
      <c r="A1188" s="23">
        <v>2024</v>
      </c>
      <c r="B1188" s="25">
        <v>1147</v>
      </c>
      <c r="C1188" s="23" t="s">
        <v>87</v>
      </c>
      <c r="D1188" t="s">
        <v>88</v>
      </c>
      <c r="E1188" t="s">
        <v>89</v>
      </c>
      <c r="F1188" t="s">
        <v>90</v>
      </c>
      <c r="G1188" t="s">
        <v>91</v>
      </c>
      <c r="H1188" s="23" t="s">
        <v>92</v>
      </c>
      <c r="I1188" s="23" t="s">
        <v>119</v>
      </c>
      <c r="J1188" t="s">
        <v>8093</v>
      </c>
      <c r="K1188" s="23" t="s">
        <v>95</v>
      </c>
      <c r="L1188" s="20" t="s">
        <v>121</v>
      </c>
      <c r="M1188" s="28" t="s">
        <v>8094</v>
      </c>
      <c r="N1188" s="23"/>
      <c r="O1188" s="23" t="s">
        <v>98</v>
      </c>
      <c r="P1188" s="20" t="s">
        <v>1514</v>
      </c>
      <c r="Q1188" s="20" t="s">
        <v>1514</v>
      </c>
      <c r="R1188" t="s">
        <v>8095</v>
      </c>
      <c r="S1188" t="s">
        <v>3440</v>
      </c>
      <c r="T1188" t="s">
        <v>8096</v>
      </c>
      <c r="U1188" s="29">
        <v>70013333</v>
      </c>
      <c r="V1188" s="29">
        <v>70013333</v>
      </c>
      <c r="W1188" s="60">
        <v>11800000</v>
      </c>
      <c r="X1188" s="60">
        <v>0</v>
      </c>
      <c r="Y1188" s="23" t="s">
        <v>104</v>
      </c>
      <c r="Z1188" t="s">
        <v>98</v>
      </c>
      <c r="AA1188" t="s">
        <v>105</v>
      </c>
      <c r="AB1188" s="30">
        <f>+Tabla3[[#This Row],[VALOR DEL CONTRATO
(EN NUMEROS)]]-Tabla3[[#This Row],[VALOR RECURSOS (MADS/FONAM)]]</f>
        <v>0</v>
      </c>
      <c r="AC1188" s="30"/>
      <c r="AD1188" s="30"/>
      <c r="AE1188" s="24">
        <v>9024</v>
      </c>
      <c r="AF1188" s="61">
        <v>45300</v>
      </c>
      <c r="AG1188">
        <v>392424</v>
      </c>
      <c r="AH1188" s="53">
        <v>45478</v>
      </c>
      <c r="AI1188" s="24" t="s">
        <v>106</v>
      </c>
      <c r="AJ1188" t="s">
        <v>8097</v>
      </c>
      <c r="AK1188" s="27">
        <v>202300000000041</v>
      </c>
      <c r="AL1188" t="s">
        <v>98</v>
      </c>
      <c r="AM1188" s="53">
        <v>45475</v>
      </c>
      <c r="AN1188" s="23" t="s">
        <v>5424</v>
      </c>
      <c r="AO1188" s="23" t="s">
        <v>5425</v>
      </c>
      <c r="AP1188" t="s">
        <v>109</v>
      </c>
      <c r="AQ1188" t="s">
        <v>1730</v>
      </c>
      <c r="AR1188" t="s">
        <v>1731</v>
      </c>
      <c r="AS1188" t="s">
        <v>1514</v>
      </c>
      <c r="AT1188" s="23">
        <v>80111600</v>
      </c>
      <c r="AU1188" t="s">
        <v>8098</v>
      </c>
      <c r="AV1188" s="23" t="s">
        <v>113</v>
      </c>
      <c r="AW1188" s="20" t="s">
        <v>114</v>
      </c>
      <c r="AX1188" s="53">
        <v>45476</v>
      </c>
      <c r="AY1188" s="23" t="s">
        <v>115</v>
      </c>
      <c r="AZ1188" s="53">
        <v>45476</v>
      </c>
      <c r="BA1188" s="26">
        <v>45478</v>
      </c>
      <c r="BB1188" s="26">
        <v>45657</v>
      </c>
      <c r="BC1188" s="35">
        <f>+Tabla3[[#This Row],[FECHA TERMINACION
(INICIAL)]]-Tabla3[[#This Row],[FECHA INICIO]]</f>
        <v>179</v>
      </c>
      <c r="BD1188" s="65">
        <f>+Tabla3[[#This Row],[PLAZO DE EJECUCIÓN EN DÍAS (INICIAL)]]/30</f>
        <v>5.9666666666666668</v>
      </c>
      <c r="BE1188" t="s">
        <v>8099</v>
      </c>
      <c r="BF1188" s="29">
        <f>+[1]BD_2!E1206</f>
        <v>786666</v>
      </c>
      <c r="BG1188" s="29">
        <f>[1]BD_2!BA1206</f>
        <v>0</v>
      </c>
      <c r="BH1188" s="23">
        <f>[1]BD_2!CF1206</f>
        <v>0</v>
      </c>
      <c r="BI1188" s="23">
        <f>+COUNTIF(Tabla3[[#This Row],[VALOR REDUCIDO]:[TOTAL TIEMPO PRORROGADO EN DÍAS
]],"&lt;&gt;0")</f>
        <v>1</v>
      </c>
      <c r="BJ1188" s="23" t="str">
        <f>+[1]BD_2!CG1206</f>
        <v>2 NO</v>
      </c>
      <c r="BK1188" s="26" t="str">
        <f>[1]BD_2!CL1206</f>
        <v>2 NO</v>
      </c>
      <c r="BL1188" s="23" t="s">
        <v>98</v>
      </c>
      <c r="BM1188">
        <f t="shared" si="95"/>
        <v>179</v>
      </c>
      <c r="BN1188" s="36">
        <f t="shared" si="96"/>
        <v>45478</v>
      </c>
      <c r="BO1188" s="36">
        <f t="shared" si="97"/>
        <v>45657</v>
      </c>
      <c r="BP1188" s="37" t="e">
        <f>IF(((#REF!-$BN1188)/($BO1188-$BN1188))&gt;=100%,100%,((#REF!-$BN1188)/($BO1188-$BN1188)))</f>
        <v>#REF!</v>
      </c>
      <c r="BQ1188" s="29">
        <f t="shared" si="93"/>
        <v>69226667</v>
      </c>
      <c r="BR1188" s="23" t="e">
        <f>+IF(BK1188="1 SI","FINALIZADO",IF($BO1188&lt;=#REF!,"FINALIZADO","EJECUCIÓN"))</f>
        <v>#REF!</v>
      </c>
      <c r="BS1188" s="23">
        <v>57426667</v>
      </c>
      <c r="BT1188" s="23">
        <f>+Tabla3[[#This Row],[VALOR TOTAL DE CONTRATO (ANTES DE LIQUIDACIÓN - LIBERACIÓN DE SALDOS)]]-Tabla3[[#This Row],[RECURSO TOTALES DESEMBOLSADOS]]</f>
        <v>11800000</v>
      </c>
      <c r="BU1188" s="66"/>
      <c r="BW1188" s="23" t="s">
        <v>98</v>
      </c>
      <c r="BX1188" s="23" t="str">
        <f t="shared" si="94"/>
        <v>julio</v>
      </c>
      <c r="BY1188" s="23" t="s">
        <v>113</v>
      </c>
      <c r="BZ1188" s="23" t="s">
        <v>113</v>
      </c>
      <c r="CA1188" s="23" t="s">
        <v>113</v>
      </c>
      <c r="CB1188" t="s">
        <v>117</v>
      </c>
      <c r="CC1188" t="s">
        <v>118</v>
      </c>
    </row>
    <row r="1189" spans="1:81" x14ac:dyDescent="0.25">
      <c r="A1189" s="23">
        <v>2024</v>
      </c>
      <c r="B1189" s="25">
        <v>1149</v>
      </c>
      <c r="C1189" s="23" t="s">
        <v>87</v>
      </c>
      <c r="D1189" t="s">
        <v>88</v>
      </c>
      <c r="E1189" t="s">
        <v>89</v>
      </c>
      <c r="F1189" t="s">
        <v>90</v>
      </c>
      <c r="G1189" t="s">
        <v>91</v>
      </c>
      <c r="H1189" s="23" t="s">
        <v>92</v>
      </c>
      <c r="I1189" s="23" t="s">
        <v>119</v>
      </c>
      <c r="J1189" t="s">
        <v>8100</v>
      </c>
      <c r="K1189" s="23" t="s">
        <v>95</v>
      </c>
      <c r="L1189" s="20" t="s">
        <v>929</v>
      </c>
      <c r="M1189" s="28" t="s">
        <v>8101</v>
      </c>
      <c r="N1189" s="23"/>
      <c r="O1189" s="23" t="s">
        <v>98</v>
      </c>
      <c r="P1189" s="20" t="s">
        <v>269</v>
      </c>
      <c r="Q1189" s="20" t="s">
        <v>269</v>
      </c>
      <c r="R1189" t="s">
        <v>8102</v>
      </c>
      <c r="S1189" t="s">
        <v>8103</v>
      </c>
      <c r="T1189" t="s">
        <v>8104</v>
      </c>
      <c r="U1189" s="29">
        <v>58200000</v>
      </c>
      <c r="V1189" s="29">
        <v>58200000</v>
      </c>
      <c r="W1189" s="60">
        <v>9000000</v>
      </c>
      <c r="X1189" s="60">
        <v>0</v>
      </c>
      <c r="Y1189" s="23" t="s">
        <v>5132</v>
      </c>
      <c r="Z1189" t="s">
        <v>98</v>
      </c>
      <c r="AA1189" t="s">
        <v>105</v>
      </c>
      <c r="AB1189" s="30">
        <f>+Tabla3[[#This Row],[VALOR DEL CONTRATO
(EN NUMEROS)]]-Tabla3[[#This Row],[VALOR RECURSOS (MADS/FONAM)]]</f>
        <v>0</v>
      </c>
      <c r="AC1189" s="30"/>
      <c r="AD1189" s="30"/>
      <c r="AE1189" s="24">
        <v>123</v>
      </c>
      <c r="AF1189" s="61">
        <v>44960</v>
      </c>
      <c r="AG1189">
        <v>4024</v>
      </c>
      <c r="AH1189" s="53">
        <v>45460</v>
      </c>
      <c r="AI1189" s="24" t="s">
        <v>5133</v>
      </c>
      <c r="AJ1189" t="s">
        <v>5134</v>
      </c>
      <c r="AK1189" s="27" t="s">
        <v>4376</v>
      </c>
      <c r="AL1189" t="s">
        <v>98</v>
      </c>
      <c r="AM1189" s="53">
        <v>45457</v>
      </c>
      <c r="AN1189" s="23" t="s">
        <v>108</v>
      </c>
      <c r="AO1189" s="23" t="s">
        <v>108</v>
      </c>
      <c r="AP1189" t="s">
        <v>109</v>
      </c>
      <c r="AQ1189" t="s">
        <v>1047</v>
      </c>
      <c r="AR1189" t="s">
        <v>1048</v>
      </c>
      <c r="AS1189" t="s">
        <v>269</v>
      </c>
      <c r="AT1189" s="23">
        <v>80111600</v>
      </c>
      <c r="AU1189" t="s">
        <v>8105</v>
      </c>
      <c r="AV1189" s="23" t="s">
        <v>113</v>
      </c>
      <c r="AW1189" s="20" t="s">
        <v>114</v>
      </c>
      <c r="AX1189" s="53">
        <v>45460</v>
      </c>
      <c r="AY1189" s="23" t="s">
        <v>115</v>
      </c>
      <c r="AZ1189" s="53">
        <v>45460</v>
      </c>
      <c r="BA1189" s="26">
        <v>45460</v>
      </c>
      <c r="BB1189" s="62">
        <v>45656</v>
      </c>
      <c r="BC1189" s="35">
        <f>+Tabla3[[#This Row],[FECHA TERMINACION
(INICIAL)]]-Tabla3[[#This Row],[FECHA INICIO]]</f>
        <v>196</v>
      </c>
      <c r="BD1189" s="65">
        <f>+Tabla3[[#This Row],[PLAZO DE EJECUCIÓN EN DÍAS (INICIAL)]]/30</f>
        <v>6.5333333333333332</v>
      </c>
      <c r="BE1189" t="s">
        <v>8106</v>
      </c>
      <c r="BF1189" s="29">
        <f>+[1]BD_2!E1208</f>
        <v>0</v>
      </c>
      <c r="BG1189" s="29">
        <f>[1]BD_2!BA1208</f>
        <v>27000000</v>
      </c>
      <c r="BH1189" s="23">
        <f>[1]BD_2!CF1208</f>
        <v>90</v>
      </c>
      <c r="BI1189" s="23">
        <f>+COUNTIF(Tabla3[[#This Row],[VALOR REDUCIDO]:[TOTAL TIEMPO PRORROGADO EN DÍAS
]],"&lt;&gt;0")</f>
        <v>2</v>
      </c>
      <c r="BJ1189" s="23" t="str">
        <f>+[1]BD_2!CG1208</f>
        <v>2 NO</v>
      </c>
      <c r="BK1189" s="26" t="str">
        <f>[1]BD_2!CL1208</f>
        <v>2 NO</v>
      </c>
      <c r="BL1189" s="23" t="s">
        <v>98</v>
      </c>
      <c r="BM1189">
        <f t="shared" si="95"/>
        <v>286</v>
      </c>
      <c r="BN1189" s="36">
        <f t="shared" si="96"/>
        <v>45460</v>
      </c>
      <c r="BO1189" s="36">
        <f t="shared" si="97"/>
        <v>45746</v>
      </c>
      <c r="BP1189" s="37" t="e">
        <f>IF(((#REF!-$BN1189)/($BO1189-$BN1189))&gt;=100%,100%,((#REF!-$BN1189)/($BO1189-$BN1189)))</f>
        <v>#REF!</v>
      </c>
      <c r="BQ1189" s="29">
        <f t="shared" si="93"/>
        <v>85200000</v>
      </c>
      <c r="BR1189" s="23" t="e">
        <f>+IF(BK1189="1 SI","FINALIZADO",IF($BO1189&lt;=#REF!,"FINALIZADO","EJECUCIÓN"))</f>
        <v>#REF!</v>
      </c>
      <c r="BS1189" s="23">
        <v>49200000</v>
      </c>
      <c r="BT1189" s="23">
        <f>+Tabla3[[#This Row],[VALOR TOTAL DE CONTRATO (ANTES DE LIQUIDACIÓN - LIBERACIÓN DE SALDOS)]]-Tabla3[[#This Row],[RECURSO TOTALES DESEMBOLSADOS]]</f>
        <v>36000000</v>
      </c>
      <c r="BU1189" s="66"/>
      <c r="BW1189" s="23" t="s">
        <v>98</v>
      </c>
      <c r="BX1189" s="23" t="str">
        <f t="shared" si="94"/>
        <v>junio</v>
      </c>
      <c r="BY1189" s="23" t="s">
        <v>113</v>
      </c>
      <c r="BZ1189" s="23" t="s">
        <v>113</v>
      </c>
      <c r="CA1189" s="23" t="s">
        <v>113</v>
      </c>
      <c r="CB1189" t="s">
        <v>117</v>
      </c>
      <c r="CC1189" t="s">
        <v>118</v>
      </c>
    </row>
    <row r="1190" spans="1:81" x14ac:dyDescent="0.25">
      <c r="A1190" s="23">
        <v>2024</v>
      </c>
      <c r="B1190" s="25">
        <v>1150</v>
      </c>
      <c r="C1190" s="23" t="s">
        <v>87</v>
      </c>
      <c r="D1190" t="s">
        <v>88</v>
      </c>
      <c r="E1190" t="s">
        <v>89</v>
      </c>
      <c r="F1190" t="s">
        <v>90</v>
      </c>
      <c r="G1190" t="s">
        <v>91</v>
      </c>
      <c r="H1190" s="23" t="s">
        <v>92</v>
      </c>
      <c r="I1190" s="23" t="s">
        <v>119</v>
      </c>
      <c r="J1190" t="s">
        <v>8107</v>
      </c>
      <c r="K1190" s="23" t="s">
        <v>95</v>
      </c>
      <c r="L1190" s="20" t="s">
        <v>358</v>
      </c>
      <c r="M1190" s="28" t="s">
        <v>8108</v>
      </c>
      <c r="N1190" s="23"/>
      <c r="O1190" s="23" t="s">
        <v>98</v>
      </c>
      <c r="P1190" s="20" t="s">
        <v>867</v>
      </c>
      <c r="Q1190" s="20" t="s">
        <v>867</v>
      </c>
      <c r="R1190" t="s">
        <v>8109</v>
      </c>
      <c r="S1190" t="s">
        <v>8110</v>
      </c>
      <c r="T1190" t="s">
        <v>8111</v>
      </c>
      <c r="U1190" s="29">
        <v>33000000</v>
      </c>
      <c r="V1190" s="29">
        <v>33000000</v>
      </c>
      <c r="W1190" s="60">
        <v>5500000</v>
      </c>
      <c r="X1190" s="60">
        <v>0</v>
      </c>
      <c r="Y1190" s="23" t="s">
        <v>104</v>
      </c>
      <c r="Z1190" t="s">
        <v>98</v>
      </c>
      <c r="AA1190" t="s">
        <v>105</v>
      </c>
      <c r="AB1190" s="30">
        <f>+Tabla3[[#This Row],[VALOR DEL CONTRATO
(EN NUMEROS)]]-Tabla3[[#This Row],[VALOR RECURSOS (MADS/FONAM)]]</f>
        <v>0</v>
      </c>
      <c r="AC1190" s="30"/>
      <c r="AD1190" s="30"/>
      <c r="AE1190" s="24">
        <v>5724</v>
      </c>
      <c r="AF1190" s="61">
        <v>45295</v>
      </c>
      <c r="AG1190">
        <v>352624</v>
      </c>
      <c r="AH1190" s="53">
        <v>45460</v>
      </c>
      <c r="AI1190" s="24" t="s">
        <v>106</v>
      </c>
      <c r="AJ1190" t="s">
        <v>986</v>
      </c>
      <c r="AK1190" s="27">
        <v>202300000000153</v>
      </c>
      <c r="AL1190" t="s">
        <v>98</v>
      </c>
      <c r="AM1190" s="53">
        <v>45456</v>
      </c>
      <c r="AN1190" s="23" t="s">
        <v>108</v>
      </c>
      <c r="AO1190" s="23" t="s">
        <v>108</v>
      </c>
      <c r="AP1190" t="s">
        <v>109</v>
      </c>
      <c r="AQ1190" t="s">
        <v>872</v>
      </c>
      <c r="AR1190" t="s">
        <v>873</v>
      </c>
      <c r="AS1190" t="s">
        <v>874</v>
      </c>
      <c r="AT1190" s="23">
        <v>80111600</v>
      </c>
      <c r="AU1190" t="s">
        <v>8112</v>
      </c>
      <c r="AV1190" s="23" t="s">
        <v>113</v>
      </c>
      <c r="AW1190" s="20" t="s">
        <v>114</v>
      </c>
      <c r="AX1190" s="53">
        <v>45457</v>
      </c>
      <c r="AY1190" s="23" t="s">
        <v>115</v>
      </c>
      <c r="AZ1190" s="53">
        <v>45457</v>
      </c>
      <c r="BA1190" s="26">
        <v>45460</v>
      </c>
      <c r="BB1190" s="62">
        <v>45642</v>
      </c>
      <c r="BC1190" s="35">
        <f>+Tabla3[[#This Row],[FECHA TERMINACION
(INICIAL)]]-Tabla3[[#This Row],[FECHA INICIO]]</f>
        <v>182</v>
      </c>
      <c r="BD1190" s="65">
        <f>+Tabla3[[#This Row],[PLAZO DE EJECUCIÓN EN DÍAS (INICIAL)]]/30</f>
        <v>6.0666666666666664</v>
      </c>
      <c r="BE1190" t="s">
        <v>8113</v>
      </c>
      <c r="BF1190" s="29">
        <f>+[1]BD_2!E1209</f>
        <v>0</v>
      </c>
      <c r="BG1190" s="29">
        <f>[1]BD_2!BA1209</f>
        <v>0</v>
      </c>
      <c r="BH1190" s="23">
        <f>[1]BD_2!CF1209</f>
        <v>0</v>
      </c>
      <c r="BI1190" s="23">
        <f>+COUNTIF(Tabla3[[#This Row],[VALOR REDUCIDO]:[TOTAL TIEMPO PRORROGADO EN DÍAS
]],"&lt;&gt;0")</f>
        <v>0</v>
      </c>
      <c r="BJ1190" s="23" t="str">
        <f>+[1]BD_2!CG1209</f>
        <v>2 NO</v>
      </c>
      <c r="BK1190" s="26" t="str">
        <f>[1]BD_2!CL1209</f>
        <v>1 SI</v>
      </c>
      <c r="BL1190" s="23" t="s">
        <v>98</v>
      </c>
      <c r="BM1190">
        <f t="shared" si="95"/>
        <v>182</v>
      </c>
      <c r="BN1190" s="36">
        <f t="shared" si="96"/>
        <v>45460</v>
      </c>
      <c r="BO1190" s="36">
        <f t="shared" si="97"/>
        <v>45642</v>
      </c>
      <c r="BP1190" s="37" t="e">
        <f>IF(((#REF!-$BN1190)/($BO1190-$BN1190))&gt;=100%,100%,((#REF!-$BN1190)/($BO1190-$BN1190)))</f>
        <v>#REF!</v>
      </c>
      <c r="BQ1190" s="29">
        <f t="shared" si="93"/>
        <v>33000000</v>
      </c>
      <c r="BR1190" s="23" t="str">
        <f>+IF(BK1190="1 SI","FINALIZADO",IF($BO1190&lt;=#REF!,"FINALIZADO","EJECUCIÓN"))</f>
        <v>FINALIZADO</v>
      </c>
      <c r="BS1190" s="23">
        <v>15400000</v>
      </c>
      <c r="BT1190" s="23">
        <f>+Tabla3[[#This Row],[VALOR TOTAL DE CONTRATO (ANTES DE LIQUIDACIÓN - LIBERACIÓN DE SALDOS)]]-Tabla3[[#This Row],[RECURSO TOTALES DESEMBOLSADOS]]</f>
        <v>17600000</v>
      </c>
      <c r="BU1190" s="66"/>
      <c r="BW1190" s="23" t="s">
        <v>98</v>
      </c>
      <c r="BX1190" s="23" t="str">
        <f t="shared" si="94"/>
        <v>junio</v>
      </c>
      <c r="BY1190" s="23" t="s">
        <v>113</v>
      </c>
      <c r="BZ1190" s="23" t="s">
        <v>113</v>
      </c>
      <c r="CA1190" s="23" t="s">
        <v>113</v>
      </c>
      <c r="CB1190" t="s">
        <v>117</v>
      </c>
      <c r="CC1190" t="s">
        <v>118</v>
      </c>
    </row>
    <row r="1191" spans="1:81" x14ac:dyDescent="0.25">
      <c r="A1191" s="23">
        <v>2024</v>
      </c>
      <c r="B1191" s="25">
        <v>1151</v>
      </c>
      <c r="C1191" s="23" t="s">
        <v>7112</v>
      </c>
      <c r="D1191" t="s">
        <v>88</v>
      </c>
      <c r="E1191" t="s">
        <v>89</v>
      </c>
      <c r="F1191" t="s">
        <v>90</v>
      </c>
      <c r="G1191" t="s">
        <v>91</v>
      </c>
      <c r="H1191" s="23" t="s">
        <v>92</v>
      </c>
      <c r="I1191" s="23" t="s">
        <v>105</v>
      </c>
      <c r="J1191" t="s">
        <v>8114</v>
      </c>
      <c r="K1191" s="23" t="s">
        <v>4369</v>
      </c>
      <c r="L1191" s="20" t="s">
        <v>4370</v>
      </c>
      <c r="N1191" s="23" t="s">
        <v>8115</v>
      </c>
      <c r="O1191" s="23" t="s">
        <v>98</v>
      </c>
      <c r="P1191" s="20" t="s">
        <v>1263</v>
      </c>
      <c r="Q1191" s="20" t="s">
        <v>100</v>
      </c>
      <c r="R1191" t="s">
        <v>8116</v>
      </c>
      <c r="S1191" t="s">
        <v>8117</v>
      </c>
      <c r="T1191" t="s">
        <v>8118</v>
      </c>
      <c r="U1191" s="29">
        <v>294000000</v>
      </c>
      <c r="V1191" s="29">
        <v>294000000</v>
      </c>
      <c r="W1191" s="60">
        <v>0</v>
      </c>
      <c r="X1191" s="60">
        <v>0</v>
      </c>
      <c r="Y1191" s="23" t="s">
        <v>104</v>
      </c>
      <c r="Z1191" t="s">
        <v>98</v>
      </c>
      <c r="AA1191" t="s">
        <v>105</v>
      </c>
      <c r="AB1191" s="30">
        <f>+Tabla3[[#This Row],[VALOR DEL CONTRATO
(EN NUMEROS)]]-Tabla3[[#This Row],[VALOR RECURSOS (MADS/FONAM)]]</f>
        <v>0</v>
      </c>
      <c r="AC1191" s="30"/>
      <c r="AD1191" s="30"/>
      <c r="AE1191" s="24">
        <v>15024</v>
      </c>
      <c r="AF1191" s="61">
        <v>45404</v>
      </c>
      <c r="AG1191">
        <v>349124</v>
      </c>
      <c r="AH1191" s="53">
        <v>45460</v>
      </c>
      <c r="AI1191" s="24" t="s">
        <v>1819</v>
      </c>
      <c r="AJ1191" t="s">
        <v>8119</v>
      </c>
      <c r="AK1191" s="27" t="s">
        <v>4376</v>
      </c>
      <c r="AL1191" t="s">
        <v>98</v>
      </c>
      <c r="AM1191" s="53">
        <v>45457</v>
      </c>
      <c r="AN1191" s="23" t="s">
        <v>108</v>
      </c>
      <c r="AO1191" s="23" t="s">
        <v>108</v>
      </c>
      <c r="AP1191" t="s">
        <v>109</v>
      </c>
      <c r="AQ1191" t="s">
        <v>657</v>
      </c>
      <c r="AR1191" t="s">
        <v>658</v>
      </c>
      <c r="AS1191" t="s">
        <v>100</v>
      </c>
      <c r="AT1191" s="23">
        <v>93141506</v>
      </c>
      <c r="AU1191" t="s">
        <v>8120</v>
      </c>
      <c r="AV1191" s="23" t="s">
        <v>113</v>
      </c>
      <c r="AW1191" s="20" t="s">
        <v>114</v>
      </c>
      <c r="AX1191" s="53">
        <v>45460</v>
      </c>
      <c r="AY1191" s="23" t="s">
        <v>6418</v>
      </c>
      <c r="AZ1191" s="53">
        <v>45460</v>
      </c>
      <c r="BA1191" s="26">
        <v>45461</v>
      </c>
      <c r="BB1191" s="62">
        <v>45657</v>
      </c>
      <c r="BC1191" s="35">
        <f>+Tabla3[[#This Row],[FECHA TERMINACION
(INICIAL)]]-Tabla3[[#This Row],[FECHA INICIO]]</f>
        <v>196</v>
      </c>
      <c r="BD1191" s="65">
        <f>+Tabla3[[#This Row],[PLAZO DE EJECUCIÓN EN DÍAS (INICIAL)]]/30</f>
        <v>6.5333333333333332</v>
      </c>
      <c r="BE1191" t="s">
        <v>8121</v>
      </c>
      <c r="BF1191" s="29">
        <f>+[1]BD_2!E1210</f>
        <v>0</v>
      </c>
      <c r="BG1191" s="29">
        <f>[1]BD_2!BA1210</f>
        <v>0</v>
      </c>
      <c r="BH1191" s="23">
        <f>[1]BD_2!CF1210</f>
        <v>0</v>
      </c>
      <c r="BI1191" s="23">
        <f>+COUNTIF(Tabla3[[#This Row],[VALOR REDUCIDO]:[TOTAL TIEMPO PRORROGADO EN DÍAS
]],"&lt;&gt;0")</f>
        <v>0</v>
      </c>
      <c r="BJ1191" s="23" t="str">
        <f>+[1]BD_2!CG1210</f>
        <v>2 NO</v>
      </c>
      <c r="BK1191" s="26" t="str">
        <f>[1]BD_2!CL1210</f>
        <v>2 NO</v>
      </c>
      <c r="BL1191" s="23" t="s">
        <v>98</v>
      </c>
      <c r="BM1191">
        <f t="shared" si="95"/>
        <v>196</v>
      </c>
      <c r="BN1191" s="36">
        <f t="shared" si="96"/>
        <v>45461</v>
      </c>
      <c r="BO1191" s="36">
        <f t="shared" si="97"/>
        <v>45657</v>
      </c>
      <c r="BP1191" s="37" t="e">
        <f>IF(((#REF!-$BN1191)/($BO1191-$BN1191))&gt;=100%,100%,((#REF!-$BN1191)/($BO1191-$BN1191)))</f>
        <v>#REF!</v>
      </c>
      <c r="BQ1191" s="60">
        <f t="shared" si="93"/>
        <v>294000000</v>
      </c>
      <c r="BR1191" s="23" t="e">
        <f>+IF(BK1191="1 SI","FINALIZADO",IF($BO1191&lt;=#REF!,"FINALIZADO","EJECUCIÓN"))</f>
        <v>#REF!</v>
      </c>
      <c r="BS1191" s="23">
        <v>294000000</v>
      </c>
      <c r="BT1191" s="23">
        <f>+Tabla3[[#This Row],[VALOR TOTAL DE CONTRATO (ANTES DE LIQUIDACIÓN - LIBERACIÓN DE SALDOS)]]-Tabla3[[#This Row],[RECURSO TOTALES DESEMBOLSADOS]]</f>
        <v>0</v>
      </c>
      <c r="BU1191" s="66"/>
      <c r="BW1191" s="23" t="s">
        <v>98</v>
      </c>
      <c r="BX1191" s="23" t="str">
        <f t="shared" si="94"/>
        <v>junio</v>
      </c>
      <c r="BY1191" s="23" t="s">
        <v>113</v>
      </c>
      <c r="BZ1191" s="23" t="s">
        <v>113</v>
      </c>
      <c r="CA1191" s="23" t="s">
        <v>113</v>
      </c>
      <c r="CB1191" t="s">
        <v>117</v>
      </c>
      <c r="CC1191" t="s">
        <v>118</v>
      </c>
    </row>
    <row r="1192" spans="1:81" x14ac:dyDescent="0.25">
      <c r="A1192" s="23">
        <v>2024</v>
      </c>
      <c r="B1192" s="25">
        <v>1152</v>
      </c>
      <c r="C1192" s="23" t="s">
        <v>87</v>
      </c>
      <c r="D1192" t="s">
        <v>88</v>
      </c>
      <c r="E1192" t="s">
        <v>89</v>
      </c>
      <c r="F1192" t="s">
        <v>90</v>
      </c>
      <c r="G1192" t="s">
        <v>91</v>
      </c>
      <c r="H1192" s="23" t="s">
        <v>92</v>
      </c>
      <c r="I1192" s="23" t="s">
        <v>119</v>
      </c>
      <c r="J1192" t="s">
        <v>8122</v>
      </c>
      <c r="K1192" s="23" t="s">
        <v>95</v>
      </c>
      <c r="L1192" s="20" t="s">
        <v>1367</v>
      </c>
      <c r="M1192" s="28" t="s">
        <v>8123</v>
      </c>
      <c r="N1192" s="23"/>
      <c r="O1192" s="23" t="s">
        <v>98</v>
      </c>
      <c r="P1192" s="20" t="s">
        <v>538</v>
      </c>
      <c r="Q1192" s="20" t="s">
        <v>538</v>
      </c>
      <c r="R1192" t="s">
        <v>8124</v>
      </c>
      <c r="S1192" t="s">
        <v>8125</v>
      </c>
      <c r="T1192" t="s">
        <v>4508</v>
      </c>
      <c r="U1192" s="29">
        <v>60000000</v>
      </c>
      <c r="V1192" s="29">
        <v>60000000</v>
      </c>
      <c r="W1192" s="60">
        <v>10000000</v>
      </c>
      <c r="X1192" s="60">
        <v>0</v>
      </c>
      <c r="Y1192" s="23" t="s">
        <v>104</v>
      </c>
      <c r="Z1192" t="s">
        <v>98</v>
      </c>
      <c r="AA1192" t="s">
        <v>105</v>
      </c>
      <c r="AB1192" s="30">
        <f>+Tabla3[[#This Row],[VALOR DEL CONTRATO
(EN NUMEROS)]]-Tabla3[[#This Row],[VALOR RECURSOS (MADS/FONAM)]]</f>
        <v>0</v>
      </c>
      <c r="AC1192" s="30"/>
      <c r="AD1192" s="30"/>
      <c r="AE1192" s="24">
        <v>5224</v>
      </c>
      <c r="AF1192" s="61">
        <v>45295</v>
      </c>
      <c r="AG1192">
        <v>352524</v>
      </c>
      <c r="AH1192" s="53">
        <v>45460</v>
      </c>
      <c r="AI1192" s="24" t="s">
        <v>106</v>
      </c>
      <c r="AJ1192" t="s">
        <v>543</v>
      </c>
      <c r="AK1192" s="27">
        <v>202300000000179</v>
      </c>
      <c r="AL1192" t="s">
        <v>98</v>
      </c>
      <c r="AM1192" s="53">
        <v>45457</v>
      </c>
      <c r="AN1192" s="23" t="s">
        <v>108</v>
      </c>
      <c r="AO1192" s="23" t="s">
        <v>108</v>
      </c>
      <c r="AP1192" t="s">
        <v>109</v>
      </c>
      <c r="AQ1192" t="s">
        <v>1395</v>
      </c>
      <c r="AR1192" t="s">
        <v>1396</v>
      </c>
      <c r="AS1192" t="s">
        <v>546</v>
      </c>
      <c r="AT1192" s="23">
        <v>80111600</v>
      </c>
      <c r="AU1192" t="s">
        <v>8126</v>
      </c>
      <c r="AV1192" s="23" t="s">
        <v>113</v>
      </c>
      <c r="AW1192" s="20" t="s">
        <v>114</v>
      </c>
      <c r="AX1192" s="53">
        <v>45457</v>
      </c>
      <c r="AY1192" s="23" t="s">
        <v>115</v>
      </c>
      <c r="AZ1192" s="53">
        <v>45457</v>
      </c>
      <c r="BA1192" s="26">
        <v>45460</v>
      </c>
      <c r="BB1192" s="62">
        <v>45642</v>
      </c>
      <c r="BC1192" s="35">
        <f>+Tabla3[[#This Row],[FECHA TERMINACION
(INICIAL)]]-Tabla3[[#This Row],[FECHA INICIO]]</f>
        <v>182</v>
      </c>
      <c r="BD1192" s="65">
        <f>+Tabla3[[#This Row],[PLAZO DE EJECUCIÓN EN DÍAS (INICIAL)]]/30</f>
        <v>6.0666666666666664</v>
      </c>
      <c r="BE1192" t="s">
        <v>8121</v>
      </c>
      <c r="BF1192" s="29">
        <f>+[1]BD_2!E1211</f>
        <v>0</v>
      </c>
      <c r="BG1192" s="29">
        <f>[1]BD_2!BA1211</f>
        <v>0</v>
      </c>
      <c r="BH1192" s="23">
        <f>[1]BD_2!CF1211</f>
        <v>0</v>
      </c>
      <c r="BI1192" s="23">
        <f>+COUNTIF(Tabla3[[#This Row],[VALOR REDUCIDO]:[TOTAL TIEMPO PRORROGADO EN DÍAS
]],"&lt;&gt;0")</f>
        <v>0</v>
      </c>
      <c r="BJ1192" s="23" t="str">
        <f>+[1]BD_2!CG1211</f>
        <v>2 NO</v>
      </c>
      <c r="BK1192" s="26" t="str">
        <f>[1]BD_2!CL1211</f>
        <v>2 NO</v>
      </c>
      <c r="BL1192" s="23" t="s">
        <v>98</v>
      </c>
      <c r="BM1192">
        <f t="shared" si="95"/>
        <v>182</v>
      </c>
      <c r="BN1192" s="36">
        <f t="shared" si="96"/>
        <v>45460</v>
      </c>
      <c r="BO1192" s="36">
        <f t="shared" si="97"/>
        <v>45642</v>
      </c>
      <c r="BP1192" s="37" t="e">
        <f>IF(((#REF!-$BN1192)/($BO1192-$BN1192))&gt;=100%,100%,((#REF!-$BN1192)/($BO1192-$BN1192)))</f>
        <v>#REF!</v>
      </c>
      <c r="BQ1192" s="29">
        <f t="shared" si="93"/>
        <v>60000000</v>
      </c>
      <c r="BR1192" s="23" t="e">
        <f>+IF(BK1192="1 SI","FINALIZADO",IF($BO1192&lt;=#REF!,"FINALIZADO","EJECUCIÓN"))</f>
        <v>#REF!</v>
      </c>
      <c r="BS1192" s="23">
        <v>44666667</v>
      </c>
      <c r="BT1192" s="23">
        <f>+Tabla3[[#This Row],[VALOR TOTAL DE CONTRATO (ANTES DE LIQUIDACIÓN - LIBERACIÓN DE SALDOS)]]-Tabla3[[#This Row],[RECURSO TOTALES DESEMBOLSADOS]]</f>
        <v>15333333</v>
      </c>
      <c r="BU1192" s="66"/>
      <c r="BW1192" s="23" t="s">
        <v>98</v>
      </c>
      <c r="BX1192" s="23" t="str">
        <f t="shared" si="94"/>
        <v>junio</v>
      </c>
      <c r="BY1192" s="23" t="s">
        <v>113</v>
      </c>
      <c r="BZ1192" s="23" t="s">
        <v>113</v>
      </c>
      <c r="CA1192" s="23" t="s">
        <v>113</v>
      </c>
      <c r="CB1192" t="s">
        <v>117</v>
      </c>
      <c r="CC1192" t="s">
        <v>118</v>
      </c>
    </row>
    <row r="1193" spans="1:81" x14ac:dyDescent="0.25">
      <c r="A1193" s="23">
        <v>2024</v>
      </c>
      <c r="B1193" s="25">
        <v>1153</v>
      </c>
      <c r="C1193" s="23" t="s">
        <v>87</v>
      </c>
      <c r="D1193" t="s">
        <v>88</v>
      </c>
      <c r="E1193" t="s">
        <v>89</v>
      </c>
      <c r="F1193" t="s">
        <v>90</v>
      </c>
      <c r="G1193" t="s">
        <v>91</v>
      </c>
      <c r="H1193" s="23" t="s">
        <v>92</v>
      </c>
      <c r="I1193" s="23" t="s">
        <v>119</v>
      </c>
      <c r="J1193" t="s">
        <v>8127</v>
      </c>
      <c r="K1193" s="23" t="s">
        <v>95</v>
      </c>
      <c r="L1193" s="20" t="s">
        <v>2203</v>
      </c>
      <c r="M1193" s="28" t="s">
        <v>8128</v>
      </c>
      <c r="N1193" s="23"/>
      <c r="O1193" s="23" t="s">
        <v>98</v>
      </c>
      <c r="P1193" s="20" t="s">
        <v>2185</v>
      </c>
      <c r="Q1193" s="20" t="s">
        <v>2185</v>
      </c>
      <c r="R1193" t="s">
        <v>8129</v>
      </c>
      <c r="S1193" t="s">
        <v>8130</v>
      </c>
      <c r="T1193" t="s">
        <v>8131</v>
      </c>
      <c r="U1193" s="29">
        <v>52530000</v>
      </c>
      <c r="V1193" s="29">
        <v>52530000</v>
      </c>
      <c r="W1193" s="60">
        <v>8755000</v>
      </c>
      <c r="X1193" s="60">
        <v>0</v>
      </c>
      <c r="Y1193" s="23" t="s">
        <v>104</v>
      </c>
      <c r="Z1193" t="s">
        <v>98</v>
      </c>
      <c r="AA1193" t="s">
        <v>105</v>
      </c>
      <c r="AB1193" s="30">
        <f>+Tabla3[[#This Row],[VALOR DEL CONTRATO
(EN NUMEROS)]]-Tabla3[[#This Row],[VALOR RECURSOS (MADS/FONAM)]]</f>
        <v>0</v>
      </c>
      <c r="AC1193" s="30"/>
      <c r="AD1193" s="30"/>
      <c r="AE1193" s="24">
        <v>7424</v>
      </c>
      <c r="AF1193" s="61">
        <v>45295</v>
      </c>
      <c r="AG1193">
        <v>376724</v>
      </c>
      <c r="AH1193" s="53">
        <v>45469</v>
      </c>
      <c r="AI1193" s="24" t="s">
        <v>106</v>
      </c>
      <c r="AJ1193" t="s">
        <v>2653</v>
      </c>
      <c r="AK1193" s="27">
        <v>202300000000193</v>
      </c>
      <c r="AL1193" t="s">
        <v>98</v>
      </c>
      <c r="AM1193" s="53">
        <v>45464</v>
      </c>
      <c r="AN1193" s="23" t="s">
        <v>108</v>
      </c>
      <c r="AO1193" s="23" t="s">
        <v>108</v>
      </c>
      <c r="AP1193" t="s">
        <v>109</v>
      </c>
      <c r="AQ1193" t="s">
        <v>2190</v>
      </c>
      <c r="AR1193" t="s">
        <v>2191</v>
      </c>
      <c r="AS1193" t="s">
        <v>2192</v>
      </c>
      <c r="AT1193" s="23">
        <v>93141506</v>
      </c>
      <c r="AU1193" t="s">
        <v>8132</v>
      </c>
      <c r="AV1193" s="23" t="s">
        <v>113</v>
      </c>
      <c r="AW1193" s="20" t="s">
        <v>114</v>
      </c>
      <c r="AX1193" s="53">
        <v>45467</v>
      </c>
      <c r="AY1193" s="23" t="s">
        <v>115</v>
      </c>
      <c r="AZ1193" s="53">
        <v>45467</v>
      </c>
      <c r="BA1193" s="26">
        <v>45469</v>
      </c>
      <c r="BB1193" s="62">
        <v>45651</v>
      </c>
      <c r="BC1193" s="35">
        <f>+Tabla3[[#This Row],[FECHA TERMINACION
(INICIAL)]]-Tabla3[[#This Row],[FECHA INICIO]]</f>
        <v>182</v>
      </c>
      <c r="BD1193" s="65">
        <f>+Tabla3[[#This Row],[PLAZO DE EJECUCIÓN EN DÍAS (INICIAL)]]/30</f>
        <v>6.0666666666666664</v>
      </c>
      <c r="BE1193" t="s">
        <v>8092</v>
      </c>
      <c r="BF1193" s="29">
        <f>+[1]BD_2!E1212</f>
        <v>0</v>
      </c>
      <c r="BG1193" s="29">
        <f>[1]BD_2!BA1212</f>
        <v>0</v>
      </c>
      <c r="BH1193" s="23">
        <f>[1]BD_2!CF1212</f>
        <v>0</v>
      </c>
      <c r="BI1193" s="23">
        <f>+COUNTIF(Tabla3[[#This Row],[VALOR REDUCIDO]:[TOTAL TIEMPO PRORROGADO EN DÍAS
]],"&lt;&gt;0")</f>
        <v>0</v>
      </c>
      <c r="BJ1193" s="23" t="str">
        <f>+[1]BD_2!CG1212</f>
        <v>2 NO</v>
      </c>
      <c r="BK1193" s="26" t="str">
        <f>[1]BD_2!CL1212</f>
        <v>2 NO</v>
      </c>
      <c r="BL1193" s="23" t="s">
        <v>98</v>
      </c>
      <c r="BM1193">
        <f t="shared" si="95"/>
        <v>191</v>
      </c>
      <c r="BN1193" s="36">
        <f>$BA1194</f>
        <v>45460</v>
      </c>
      <c r="BO1193" s="36">
        <f t="shared" si="97"/>
        <v>45651</v>
      </c>
      <c r="BP1193" s="37" t="e">
        <f>IF(((#REF!-$BN1193)/($BO1193-$BN1193))&gt;=100%,100%,((#REF!-$BN1193)/($BO1193-$BN1193)))</f>
        <v>#REF!</v>
      </c>
      <c r="BQ1193" s="29">
        <f t="shared" si="93"/>
        <v>52530000</v>
      </c>
      <c r="BR1193" s="23" t="e">
        <f>+IF(BK1193="1 SI","FINALIZADO",IF($BO1193&lt;=#REF!,"FINALIZADO","EJECUCIÓN"))</f>
        <v>#REF!</v>
      </c>
      <c r="BS1193" s="23">
        <v>52530000</v>
      </c>
      <c r="BT1193" s="23">
        <f>+Tabla3[[#This Row],[VALOR TOTAL DE CONTRATO (ANTES DE LIQUIDACIÓN - LIBERACIÓN DE SALDOS)]]-Tabla3[[#This Row],[RECURSO TOTALES DESEMBOLSADOS]]</f>
        <v>0</v>
      </c>
      <c r="BU1193" s="66"/>
      <c r="BW1193" s="23" t="s">
        <v>98</v>
      </c>
      <c r="BX1193" s="23" t="str">
        <f t="shared" si="94"/>
        <v>junio</v>
      </c>
      <c r="BY1193" s="23" t="s">
        <v>113</v>
      </c>
      <c r="BZ1193" s="23" t="s">
        <v>113</v>
      </c>
      <c r="CA1193" s="23" t="s">
        <v>113</v>
      </c>
      <c r="CB1193" t="s">
        <v>117</v>
      </c>
      <c r="CC1193" t="s">
        <v>118</v>
      </c>
    </row>
    <row r="1194" spans="1:81" x14ac:dyDescent="0.25">
      <c r="A1194" s="23">
        <v>2024</v>
      </c>
      <c r="B1194" s="25">
        <v>1154</v>
      </c>
      <c r="C1194" s="23" t="s">
        <v>87</v>
      </c>
      <c r="D1194" t="s">
        <v>88</v>
      </c>
      <c r="E1194" t="s">
        <v>89</v>
      </c>
      <c r="F1194" t="s">
        <v>90</v>
      </c>
      <c r="G1194" t="s">
        <v>91</v>
      </c>
      <c r="H1194" s="23" t="s">
        <v>92</v>
      </c>
      <c r="I1194" s="23" t="s">
        <v>119</v>
      </c>
      <c r="J1194" t="s">
        <v>1771</v>
      </c>
      <c r="K1194" s="23" t="s">
        <v>95</v>
      </c>
      <c r="L1194" s="20" t="s">
        <v>121</v>
      </c>
      <c r="M1194" s="28" t="s">
        <v>8133</v>
      </c>
      <c r="N1194" s="23"/>
      <c r="O1194" s="23" t="s">
        <v>98</v>
      </c>
      <c r="P1194" s="20" t="s">
        <v>186</v>
      </c>
      <c r="Q1194" s="20" t="s">
        <v>186</v>
      </c>
      <c r="R1194" t="s">
        <v>8134</v>
      </c>
      <c r="S1194" t="s">
        <v>8135</v>
      </c>
      <c r="T1194" t="s">
        <v>8136</v>
      </c>
      <c r="U1194" s="29">
        <v>33269000</v>
      </c>
      <c r="V1194" s="29">
        <v>33269000</v>
      </c>
      <c r="W1194" s="60">
        <v>5253000</v>
      </c>
      <c r="X1194" s="60">
        <v>0</v>
      </c>
      <c r="Y1194" s="23" t="s">
        <v>104</v>
      </c>
      <c r="Z1194" t="s">
        <v>98</v>
      </c>
      <c r="AA1194" t="s">
        <v>105</v>
      </c>
      <c r="AB1194" s="30">
        <f>+Tabla3[[#This Row],[VALOR DEL CONTRATO
(EN NUMEROS)]]-Tabla3[[#This Row],[VALOR RECURSOS (MADS/FONAM)]]</f>
        <v>0</v>
      </c>
      <c r="AC1194" s="30"/>
      <c r="AD1194" s="30"/>
      <c r="AE1194" s="24">
        <v>3224</v>
      </c>
      <c r="AF1194" s="31">
        <v>45294</v>
      </c>
      <c r="AG1194">
        <v>352724</v>
      </c>
      <c r="AH1194" s="26">
        <v>45460</v>
      </c>
      <c r="AI1194" s="24" t="s">
        <v>106</v>
      </c>
      <c r="AJ1194" t="s">
        <v>190</v>
      </c>
      <c r="AK1194" s="27">
        <v>202300000000041</v>
      </c>
      <c r="AL1194" t="s">
        <v>98</v>
      </c>
      <c r="AM1194" s="53">
        <v>45457</v>
      </c>
      <c r="AN1194" s="23" t="s">
        <v>108</v>
      </c>
      <c r="AO1194" s="23" t="s">
        <v>108</v>
      </c>
      <c r="AP1194" t="s">
        <v>109</v>
      </c>
      <c r="AQ1194" t="s">
        <v>191</v>
      </c>
      <c r="AR1194" t="s">
        <v>192</v>
      </c>
      <c r="AS1194" t="s">
        <v>186</v>
      </c>
      <c r="AT1194" s="23">
        <v>80111600</v>
      </c>
      <c r="AU1194" t="s">
        <v>8137</v>
      </c>
      <c r="AV1194" s="23" t="s">
        <v>113</v>
      </c>
      <c r="AW1194" s="20" t="s">
        <v>114</v>
      </c>
      <c r="AX1194" s="53">
        <v>45457</v>
      </c>
      <c r="AY1194" s="23" t="s">
        <v>144</v>
      </c>
      <c r="AZ1194" s="53">
        <v>45457</v>
      </c>
      <c r="BA1194" s="26">
        <v>45460</v>
      </c>
      <c r="BB1194" s="62">
        <v>45652</v>
      </c>
      <c r="BC1194" s="35">
        <f>+Tabla3[[#This Row],[FECHA TERMINACION
(INICIAL)]]-Tabla3[[#This Row],[FECHA INICIO]]</f>
        <v>192</v>
      </c>
      <c r="BD1194" s="65">
        <f>+Tabla3[[#This Row],[PLAZO DE EJECUCIÓN EN DÍAS (INICIAL)]]/30</f>
        <v>6.4</v>
      </c>
      <c r="BE1194" t="s">
        <v>8138</v>
      </c>
      <c r="BF1194" s="29">
        <f>+[1]BD_2!E1213</f>
        <v>0</v>
      </c>
      <c r="BG1194" s="29">
        <f>[1]BD_2!BA1213</f>
        <v>0</v>
      </c>
      <c r="BH1194" s="23">
        <f>[1]BD_2!CF1213</f>
        <v>0</v>
      </c>
      <c r="BI1194" s="23">
        <f>+COUNTIF(Tabla3[[#This Row],[VALOR REDUCIDO]:[TOTAL TIEMPO PRORROGADO EN DÍAS
]],"&lt;&gt;0")</f>
        <v>0</v>
      </c>
      <c r="BJ1194" s="23" t="str">
        <f>+[1]BD_2!CG1213</f>
        <v>2 NO</v>
      </c>
      <c r="BK1194" s="26" t="str">
        <f>[1]BD_2!CL1213</f>
        <v>2 NO</v>
      </c>
      <c r="BL1194" s="23" t="s">
        <v>98</v>
      </c>
      <c r="BM1194">
        <f t="shared" si="95"/>
        <v>181</v>
      </c>
      <c r="BN1194" s="36">
        <f>$BA1195</f>
        <v>45471</v>
      </c>
      <c r="BO1194" s="36">
        <f t="shared" si="97"/>
        <v>45652</v>
      </c>
      <c r="BP1194" s="37" t="e">
        <f>IF(((#REF!-$BN1194)/($BO1194-$BN1194))&gt;=100%,100%,((#REF!-$BN1194)/($BO1194-$BN1194)))</f>
        <v>#REF!</v>
      </c>
      <c r="BQ1194" s="29">
        <f t="shared" si="93"/>
        <v>33269000</v>
      </c>
      <c r="BR1194" s="23" t="e">
        <f>+IF(BK1194="1 SI","FINALIZADO",IF($BO1194&lt;=#REF!,"FINALIZADO","EJECUCIÓN"))</f>
        <v>#REF!</v>
      </c>
      <c r="BS1194" s="23">
        <v>33269000</v>
      </c>
      <c r="BT1194" s="23">
        <f>+Tabla3[[#This Row],[VALOR TOTAL DE CONTRATO (ANTES DE LIQUIDACIÓN - LIBERACIÓN DE SALDOS)]]-Tabla3[[#This Row],[RECURSO TOTALES DESEMBOLSADOS]]</f>
        <v>0</v>
      </c>
      <c r="BU1194" s="66"/>
      <c r="BW1194" s="23" t="s">
        <v>98</v>
      </c>
      <c r="BX1194" s="23" t="str">
        <f t="shared" si="94"/>
        <v>junio</v>
      </c>
      <c r="BY1194" s="23" t="s">
        <v>113</v>
      </c>
      <c r="BZ1194" s="23" t="s">
        <v>113</v>
      </c>
      <c r="CA1194" s="23" t="s">
        <v>113</v>
      </c>
      <c r="CB1194" t="s">
        <v>117</v>
      </c>
      <c r="CC1194" t="s">
        <v>118</v>
      </c>
    </row>
    <row r="1195" spans="1:81" x14ac:dyDescent="0.25">
      <c r="A1195" s="23">
        <v>2024</v>
      </c>
      <c r="B1195" s="25">
        <v>1155</v>
      </c>
      <c r="C1195" s="23" t="s">
        <v>87</v>
      </c>
      <c r="D1195" t="s">
        <v>88</v>
      </c>
      <c r="E1195" t="s">
        <v>89</v>
      </c>
      <c r="F1195" t="s">
        <v>90</v>
      </c>
      <c r="G1195" t="s">
        <v>91</v>
      </c>
      <c r="H1195" s="23" t="s">
        <v>92</v>
      </c>
      <c r="I1195" s="23" t="s">
        <v>119</v>
      </c>
      <c r="J1195" t="s">
        <v>8139</v>
      </c>
      <c r="K1195" s="23" t="s">
        <v>95</v>
      </c>
      <c r="L1195" s="20" t="s">
        <v>121</v>
      </c>
      <c r="M1195" s="28" t="s">
        <v>8140</v>
      </c>
      <c r="N1195" s="23"/>
      <c r="O1195" s="23" t="s">
        <v>98</v>
      </c>
      <c r="P1195" s="20" t="s">
        <v>186</v>
      </c>
      <c r="Q1195" s="20" t="s">
        <v>186</v>
      </c>
      <c r="R1195" t="s">
        <v>1773</v>
      </c>
      <c r="S1195" t="s">
        <v>8141</v>
      </c>
      <c r="T1195" t="s">
        <v>8142</v>
      </c>
      <c r="U1195" s="29">
        <v>31518000</v>
      </c>
      <c r="V1195" s="29">
        <v>31518000</v>
      </c>
      <c r="W1195" s="60">
        <v>5253000</v>
      </c>
      <c r="X1195" s="60">
        <v>0</v>
      </c>
      <c r="Y1195" s="23" t="s">
        <v>104</v>
      </c>
      <c r="Z1195" t="s">
        <v>98</v>
      </c>
      <c r="AA1195" t="s">
        <v>105</v>
      </c>
      <c r="AB1195" s="30">
        <f>+Tabla3[[#This Row],[VALOR DEL CONTRATO
(EN NUMEROS)]]-Tabla3[[#This Row],[VALOR RECURSOS (MADS/FONAM)]]</f>
        <v>0</v>
      </c>
      <c r="AC1195" s="30"/>
      <c r="AD1195" s="30"/>
      <c r="AE1195" s="24">
        <v>3224</v>
      </c>
      <c r="AF1195" s="31">
        <v>45294</v>
      </c>
      <c r="AG1195">
        <v>381824</v>
      </c>
      <c r="AH1195" s="53">
        <v>45471</v>
      </c>
      <c r="AI1195" s="24" t="s">
        <v>106</v>
      </c>
      <c r="AJ1195" t="s">
        <v>1465</v>
      </c>
      <c r="AK1195" s="27">
        <v>202300000000041</v>
      </c>
      <c r="AL1195" t="s">
        <v>98</v>
      </c>
      <c r="AM1195" s="53">
        <v>45469</v>
      </c>
      <c r="AN1195" s="23" t="s">
        <v>108</v>
      </c>
      <c r="AO1195" s="23" t="s">
        <v>108</v>
      </c>
      <c r="AP1195" t="s">
        <v>109</v>
      </c>
      <c r="AQ1195" t="s">
        <v>191</v>
      </c>
      <c r="AR1195" t="s">
        <v>192</v>
      </c>
      <c r="AS1195" t="s">
        <v>186</v>
      </c>
      <c r="AT1195" s="23">
        <v>80111600</v>
      </c>
      <c r="AU1195" t="s">
        <v>8143</v>
      </c>
      <c r="AV1195" s="23" t="s">
        <v>113</v>
      </c>
      <c r="AW1195" s="20" t="s">
        <v>114</v>
      </c>
      <c r="AX1195" s="53">
        <v>45470</v>
      </c>
      <c r="AY1195" s="23" t="s">
        <v>144</v>
      </c>
      <c r="AZ1195" s="53">
        <v>45470</v>
      </c>
      <c r="BA1195" s="26">
        <v>45471</v>
      </c>
      <c r="BB1195" s="62">
        <v>45653</v>
      </c>
      <c r="BC1195" s="35">
        <f>+Tabla3[[#This Row],[FECHA TERMINACION
(INICIAL)]]-Tabla3[[#This Row],[FECHA INICIO]]</f>
        <v>182</v>
      </c>
      <c r="BD1195" s="65">
        <f>+Tabla3[[#This Row],[PLAZO DE EJECUCIÓN EN DÍAS (INICIAL)]]/30</f>
        <v>6.0666666666666664</v>
      </c>
      <c r="BE1195" t="s">
        <v>8144</v>
      </c>
      <c r="BF1195" s="29">
        <f>+[1]BD_2!E1214</f>
        <v>0</v>
      </c>
      <c r="BG1195" s="29">
        <f>[1]BD_2!BA1214</f>
        <v>0</v>
      </c>
      <c r="BH1195" s="23">
        <f>[1]BD_2!CF1214</f>
        <v>0</v>
      </c>
      <c r="BI1195" s="23">
        <f>+COUNTIF(Tabla3[[#This Row],[VALOR REDUCIDO]:[TOTAL TIEMPO PRORROGADO EN DÍAS
]],"&lt;&gt;0")</f>
        <v>0</v>
      </c>
      <c r="BJ1195" s="23" t="str">
        <f>+[1]BD_2!CG1214</f>
        <v>2 NO</v>
      </c>
      <c r="BK1195" s="26" t="str">
        <f>[1]BD_2!CL1214</f>
        <v>2 NO</v>
      </c>
      <c r="BL1195" s="23" t="s">
        <v>98</v>
      </c>
      <c r="BM1195">
        <f t="shared" si="95"/>
        <v>182</v>
      </c>
      <c r="BN1195" s="36">
        <f t="shared" ref="BN1195:BN1258" si="98">$BA1195</f>
        <v>45471</v>
      </c>
      <c r="BO1195" s="36">
        <f t="shared" si="97"/>
        <v>45653</v>
      </c>
      <c r="BP1195" s="37" t="e">
        <f>IF(((#REF!-$BN1195)/($BO1195-$BN1195))&gt;=100%,100%,((#REF!-$BN1195)/($BO1195-$BN1195)))</f>
        <v>#REF!</v>
      </c>
      <c r="BQ1195" s="29">
        <f t="shared" si="93"/>
        <v>31518000</v>
      </c>
      <c r="BR1195" s="23" t="e">
        <f>+IF(BK1195="1 SI","FINALIZADO",IF($BO1195&lt;=#REF!,"FINALIZADO","EJECUCIÓN"))</f>
        <v>#REF!</v>
      </c>
      <c r="BS1195" s="23">
        <v>31518000</v>
      </c>
      <c r="BT1195" s="23">
        <f>+Tabla3[[#This Row],[VALOR TOTAL DE CONTRATO (ANTES DE LIQUIDACIÓN - LIBERACIÓN DE SALDOS)]]-Tabla3[[#This Row],[RECURSO TOTALES DESEMBOLSADOS]]</f>
        <v>0</v>
      </c>
      <c r="BU1195" s="66"/>
      <c r="BW1195" s="23" t="s">
        <v>98</v>
      </c>
      <c r="BX1195" s="23" t="str">
        <f t="shared" si="94"/>
        <v>junio</v>
      </c>
      <c r="BY1195" s="23" t="s">
        <v>113</v>
      </c>
      <c r="BZ1195" s="23" t="s">
        <v>113</v>
      </c>
      <c r="CA1195" s="23" t="s">
        <v>113</v>
      </c>
      <c r="CB1195" t="s">
        <v>117</v>
      </c>
      <c r="CC1195" t="s">
        <v>118</v>
      </c>
    </row>
    <row r="1196" spans="1:81" x14ac:dyDescent="0.25">
      <c r="A1196" s="23">
        <v>2024</v>
      </c>
      <c r="B1196" s="25">
        <v>1156</v>
      </c>
      <c r="C1196" s="23" t="s">
        <v>87</v>
      </c>
      <c r="D1196" t="s">
        <v>88</v>
      </c>
      <c r="E1196" t="s">
        <v>89</v>
      </c>
      <c r="F1196" t="s">
        <v>90</v>
      </c>
      <c r="G1196" t="s">
        <v>91</v>
      </c>
      <c r="H1196" s="23" t="s">
        <v>92</v>
      </c>
      <c r="I1196" s="23" t="s">
        <v>119</v>
      </c>
      <c r="J1196" t="s">
        <v>8145</v>
      </c>
      <c r="K1196" s="23" t="s">
        <v>95</v>
      </c>
      <c r="L1196" s="20" t="s">
        <v>1824</v>
      </c>
      <c r="M1196" s="28" t="s">
        <v>8146</v>
      </c>
      <c r="N1196" s="23"/>
      <c r="O1196" s="23" t="s">
        <v>98</v>
      </c>
      <c r="P1196" s="20" t="s">
        <v>1263</v>
      </c>
      <c r="Q1196" s="20" t="s">
        <v>100</v>
      </c>
      <c r="R1196" t="s">
        <v>8147</v>
      </c>
      <c r="S1196" t="s">
        <v>8148</v>
      </c>
      <c r="T1196" t="s">
        <v>8149</v>
      </c>
      <c r="U1196" s="29">
        <v>49600000</v>
      </c>
      <c r="V1196" s="29">
        <v>49600000</v>
      </c>
      <c r="W1196" s="60">
        <v>7750000</v>
      </c>
      <c r="X1196" s="60">
        <v>0</v>
      </c>
      <c r="Y1196" s="23" t="s">
        <v>104</v>
      </c>
      <c r="Z1196" t="s">
        <v>98</v>
      </c>
      <c r="AA1196" t="s">
        <v>105</v>
      </c>
      <c r="AB1196" s="30">
        <f>+Tabla3[[#This Row],[VALOR DEL CONTRATO
(EN NUMEROS)]]-Tabla3[[#This Row],[VALOR RECURSOS (MADS/FONAM)]]</f>
        <v>0</v>
      </c>
      <c r="AC1196" s="30"/>
      <c r="AD1196" s="30"/>
      <c r="AE1196" s="24">
        <v>2724</v>
      </c>
      <c r="AF1196" s="61">
        <v>45294</v>
      </c>
      <c r="AG1196">
        <v>357924</v>
      </c>
      <c r="AH1196" s="53">
        <v>45462</v>
      </c>
      <c r="AI1196" s="24" t="s">
        <v>106</v>
      </c>
      <c r="AJ1196" t="s">
        <v>656</v>
      </c>
      <c r="AK1196" s="27">
        <v>202300000000289</v>
      </c>
      <c r="AL1196" t="s">
        <v>98</v>
      </c>
      <c r="AM1196" s="53">
        <v>45462</v>
      </c>
      <c r="AN1196" s="23" t="s">
        <v>108</v>
      </c>
      <c r="AO1196" s="23" t="s">
        <v>108</v>
      </c>
      <c r="AP1196" t="s">
        <v>109</v>
      </c>
      <c r="AQ1196" t="s">
        <v>657</v>
      </c>
      <c r="AR1196" t="s">
        <v>658</v>
      </c>
      <c r="AS1196" t="s">
        <v>100</v>
      </c>
      <c r="AT1196" s="23">
        <v>93141506</v>
      </c>
      <c r="AU1196" t="s">
        <v>8150</v>
      </c>
      <c r="AV1196" s="23" t="s">
        <v>113</v>
      </c>
      <c r="AW1196" s="20" t="s">
        <v>114</v>
      </c>
      <c r="AX1196" s="53">
        <v>45462</v>
      </c>
      <c r="AY1196" s="23" t="s">
        <v>6418</v>
      </c>
      <c r="AZ1196" s="53">
        <v>45462</v>
      </c>
      <c r="BA1196" s="26">
        <v>45462</v>
      </c>
      <c r="BB1196" s="62">
        <v>45656</v>
      </c>
      <c r="BC1196" s="35">
        <f>+Tabla3[[#This Row],[FECHA TERMINACION
(INICIAL)]]-Tabla3[[#This Row],[FECHA INICIO]]</f>
        <v>194</v>
      </c>
      <c r="BD1196" s="65">
        <f>+Tabla3[[#This Row],[PLAZO DE EJECUCIÓN EN DÍAS (INICIAL)]]/30</f>
        <v>6.4666666666666668</v>
      </c>
      <c r="BE1196" t="s">
        <v>8151</v>
      </c>
      <c r="BF1196" s="29">
        <f>+[1]BD_2!E1215</f>
        <v>0</v>
      </c>
      <c r="BG1196" s="29">
        <f>[1]BD_2!BA1215</f>
        <v>0</v>
      </c>
      <c r="BH1196" s="23">
        <f>[1]BD_2!CF1215</f>
        <v>0</v>
      </c>
      <c r="BI1196" s="23">
        <f>+COUNTIF(Tabla3[[#This Row],[VALOR REDUCIDO]:[TOTAL TIEMPO PRORROGADO EN DÍAS
]],"&lt;&gt;0")</f>
        <v>0</v>
      </c>
      <c r="BJ1196" s="23" t="str">
        <f>+[1]BD_2!CG1215</f>
        <v>2 NO</v>
      </c>
      <c r="BK1196" s="26" t="str">
        <f>[1]BD_2!CL1215</f>
        <v>2 NO</v>
      </c>
      <c r="BL1196" s="23" t="s">
        <v>98</v>
      </c>
      <c r="BM1196">
        <f t="shared" si="95"/>
        <v>194</v>
      </c>
      <c r="BN1196" s="36">
        <f t="shared" si="98"/>
        <v>45462</v>
      </c>
      <c r="BO1196" s="36">
        <f t="shared" si="97"/>
        <v>45656</v>
      </c>
      <c r="BP1196" s="37" t="e">
        <f>IF(((#REF!-$BN1196)/($BO1196-$BN1196))&gt;=100%,100%,((#REF!-$BN1196)/($BO1196-$BN1196)))</f>
        <v>#REF!</v>
      </c>
      <c r="BQ1196" s="29">
        <f t="shared" ref="BQ1196:BQ1259" si="99">$V1196+$BG1196-$BF1196</f>
        <v>49600000</v>
      </c>
      <c r="BR1196" s="23" t="e">
        <f>+IF(BK1196="1 SI","FINALIZADO",IF($BO1196&lt;=#REF!,"FINALIZADO","EJECUCIÓN"))</f>
        <v>#REF!</v>
      </c>
      <c r="BS1196" s="23">
        <v>18600000</v>
      </c>
      <c r="BT1196" s="23">
        <f>+Tabla3[[#This Row],[VALOR TOTAL DE CONTRATO (ANTES DE LIQUIDACIÓN - LIBERACIÓN DE SALDOS)]]-Tabla3[[#This Row],[RECURSO TOTALES DESEMBOLSADOS]]</f>
        <v>31000000</v>
      </c>
      <c r="BU1196" s="66"/>
      <c r="BW1196" s="23" t="s">
        <v>98</v>
      </c>
      <c r="BX1196" s="23" t="str">
        <f t="shared" si="94"/>
        <v>junio</v>
      </c>
      <c r="BY1196" s="23" t="s">
        <v>113</v>
      </c>
      <c r="BZ1196" s="23" t="s">
        <v>113</v>
      </c>
      <c r="CA1196" s="23" t="s">
        <v>113</v>
      </c>
      <c r="CB1196" t="s">
        <v>117</v>
      </c>
      <c r="CC1196" t="s">
        <v>118</v>
      </c>
    </row>
    <row r="1197" spans="1:81" x14ac:dyDescent="0.25">
      <c r="A1197" s="23">
        <v>2024</v>
      </c>
      <c r="B1197" s="25">
        <v>1157</v>
      </c>
      <c r="C1197" s="23" t="s">
        <v>87</v>
      </c>
      <c r="D1197" t="s">
        <v>88</v>
      </c>
      <c r="E1197" t="s">
        <v>89</v>
      </c>
      <c r="F1197" t="s">
        <v>90</v>
      </c>
      <c r="G1197" t="s">
        <v>91</v>
      </c>
      <c r="H1197" s="23" t="s">
        <v>92</v>
      </c>
      <c r="I1197" s="23" t="s">
        <v>119</v>
      </c>
      <c r="J1197" t="s">
        <v>8152</v>
      </c>
      <c r="K1197" s="23" t="s">
        <v>95</v>
      </c>
      <c r="L1197" s="20" t="s">
        <v>121</v>
      </c>
      <c r="M1197" s="28" t="s">
        <v>8153</v>
      </c>
      <c r="N1197" s="23"/>
      <c r="O1197" s="23" t="s">
        <v>98</v>
      </c>
      <c r="P1197" s="20" t="s">
        <v>186</v>
      </c>
      <c r="Q1197" s="20" t="s">
        <v>186</v>
      </c>
      <c r="R1197" t="s">
        <v>8154</v>
      </c>
      <c r="S1197" t="s">
        <v>2365</v>
      </c>
      <c r="T1197" t="s">
        <v>8155</v>
      </c>
      <c r="U1197" s="29">
        <v>31200000</v>
      </c>
      <c r="V1197" s="29">
        <v>31200000</v>
      </c>
      <c r="W1197" s="60">
        <v>5200000</v>
      </c>
      <c r="X1197" s="60">
        <v>0</v>
      </c>
      <c r="Y1197" s="23" t="s">
        <v>104</v>
      </c>
      <c r="Z1197" t="s">
        <v>98</v>
      </c>
      <c r="AA1197" t="s">
        <v>105</v>
      </c>
      <c r="AB1197" s="30">
        <f>+Tabla3[[#This Row],[VALOR DEL CONTRATO
(EN NUMEROS)]]-Tabla3[[#This Row],[VALOR RECURSOS (MADS/FONAM)]]</f>
        <v>0</v>
      </c>
      <c r="AC1197" s="30"/>
      <c r="AD1197" s="30"/>
      <c r="AE1197" s="24">
        <v>3224</v>
      </c>
      <c r="AF1197" s="61">
        <v>45294</v>
      </c>
      <c r="AG1197">
        <v>377624</v>
      </c>
      <c r="AH1197" s="53">
        <v>45469</v>
      </c>
      <c r="AI1197" s="24" t="s">
        <v>106</v>
      </c>
      <c r="AJ1197" t="s">
        <v>1465</v>
      </c>
      <c r="AK1197" s="27">
        <v>202300000000272</v>
      </c>
      <c r="AL1197" t="s">
        <v>98</v>
      </c>
      <c r="AM1197" s="53">
        <v>45468</v>
      </c>
      <c r="AN1197" s="23" t="s">
        <v>108</v>
      </c>
      <c r="AO1197" s="23" t="s">
        <v>108</v>
      </c>
      <c r="AP1197" t="s">
        <v>109</v>
      </c>
      <c r="AQ1197" t="s">
        <v>249</v>
      </c>
      <c r="AR1197" t="s">
        <v>250</v>
      </c>
      <c r="AS1197" t="s">
        <v>186</v>
      </c>
      <c r="AT1197" s="23">
        <v>80111600</v>
      </c>
      <c r="AU1197" t="s">
        <v>8156</v>
      </c>
      <c r="AV1197" s="23" t="s">
        <v>113</v>
      </c>
      <c r="AW1197" s="20" t="s">
        <v>114</v>
      </c>
      <c r="AX1197" s="53">
        <v>45468</v>
      </c>
      <c r="AY1197" s="23" t="s">
        <v>144</v>
      </c>
      <c r="AZ1197" s="53">
        <v>45468</v>
      </c>
      <c r="BA1197" s="26">
        <v>45469</v>
      </c>
      <c r="BB1197" s="62">
        <v>45651</v>
      </c>
      <c r="BC1197" s="35">
        <f>+Tabla3[[#This Row],[FECHA TERMINACION
(INICIAL)]]-Tabla3[[#This Row],[FECHA INICIO]]</f>
        <v>182</v>
      </c>
      <c r="BD1197" s="65">
        <f>+Tabla3[[#This Row],[PLAZO DE EJECUCIÓN EN DÍAS (INICIAL)]]/30</f>
        <v>6.0666666666666664</v>
      </c>
      <c r="BE1197" t="s">
        <v>1567</v>
      </c>
      <c r="BF1197" s="29">
        <f>+[1]BD_2!E1216</f>
        <v>0</v>
      </c>
      <c r="BG1197" s="29">
        <f>[1]BD_2!BA1216</f>
        <v>866667</v>
      </c>
      <c r="BH1197" s="23">
        <f>[1]BD_2!CF1216</f>
        <v>5</v>
      </c>
      <c r="BI1197" s="23">
        <f>+COUNTIF(Tabla3[[#This Row],[VALOR REDUCIDO]:[TOTAL TIEMPO PRORROGADO EN DÍAS
]],"&lt;&gt;0")</f>
        <v>2</v>
      </c>
      <c r="BJ1197" s="23" t="str">
        <f>+[1]BD_2!CG1216</f>
        <v>2 NO</v>
      </c>
      <c r="BK1197" s="26" t="str">
        <f>[1]BD_2!CL1216</f>
        <v>2 NO</v>
      </c>
      <c r="BL1197" s="23" t="s">
        <v>98</v>
      </c>
      <c r="BM1197">
        <f t="shared" si="95"/>
        <v>187</v>
      </c>
      <c r="BN1197" s="36">
        <f t="shared" si="98"/>
        <v>45469</v>
      </c>
      <c r="BO1197" s="36">
        <f t="shared" si="97"/>
        <v>45656</v>
      </c>
      <c r="BP1197" s="37" t="e">
        <f>IF(((#REF!-$BN1197)/($BO1197-$BN1197))&gt;=100%,100%,((#REF!-$BN1197)/($BO1197-$BN1197)))</f>
        <v>#REF!</v>
      </c>
      <c r="BQ1197" s="29">
        <f t="shared" si="99"/>
        <v>32066667</v>
      </c>
      <c r="BR1197" s="23" t="e">
        <f>+IF(BK1197="1 SI","FINALIZADO",IF($BO1197&lt;=#REF!,"FINALIZADO","EJECUCIÓN"))</f>
        <v>#REF!</v>
      </c>
      <c r="BS1197" s="23">
        <v>32066667</v>
      </c>
      <c r="BT1197" s="23">
        <f>+Tabla3[[#This Row],[VALOR TOTAL DE CONTRATO (ANTES DE LIQUIDACIÓN - LIBERACIÓN DE SALDOS)]]-Tabla3[[#This Row],[RECURSO TOTALES DESEMBOLSADOS]]</f>
        <v>0</v>
      </c>
      <c r="BU1197" s="66"/>
      <c r="BW1197" s="23" t="s">
        <v>98</v>
      </c>
      <c r="BX1197" s="23" t="str">
        <f t="shared" si="94"/>
        <v>junio</v>
      </c>
      <c r="BY1197" s="23" t="s">
        <v>113</v>
      </c>
      <c r="BZ1197" s="23" t="s">
        <v>113</v>
      </c>
      <c r="CA1197" s="23" t="s">
        <v>113</v>
      </c>
      <c r="CB1197" t="s">
        <v>117</v>
      </c>
      <c r="CC1197" t="s">
        <v>118</v>
      </c>
    </row>
    <row r="1198" spans="1:81" x14ac:dyDescent="0.25">
      <c r="A1198" s="23">
        <v>2024</v>
      </c>
      <c r="B1198" s="25">
        <v>1158</v>
      </c>
      <c r="C1198" s="23" t="s">
        <v>87</v>
      </c>
      <c r="D1198" t="s">
        <v>88</v>
      </c>
      <c r="E1198" t="s">
        <v>89</v>
      </c>
      <c r="F1198" t="s">
        <v>90</v>
      </c>
      <c r="G1198" t="s">
        <v>91</v>
      </c>
      <c r="H1198" s="23" t="s">
        <v>92</v>
      </c>
      <c r="I1198" s="23" t="s">
        <v>119</v>
      </c>
      <c r="J1198" t="s">
        <v>8157</v>
      </c>
      <c r="K1198" s="23" t="s">
        <v>95</v>
      </c>
      <c r="L1198" s="20" t="s">
        <v>121</v>
      </c>
      <c r="M1198" s="28" t="s">
        <v>8158</v>
      </c>
      <c r="N1198" s="23"/>
      <c r="O1198" s="23" t="s">
        <v>98</v>
      </c>
      <c r="P1198" s="20" t="s">
        <v>186</v>
      </c>
      <c r="Q1198" s="20" t="s">
        <v>186</v>
      </c>
      <c r="R1198" t="s">
        <v>8159</v>
      </c>
      <c r="S1198" t="s">
        <v>8160</v>
      </c>
      <c r="T1198" t="s">
        <v>8161</v>
      </c>
      <c r="U1198" s="29">
        <v>49440000</v>
      </c>
      <c r="V1198" s="29">
        <v>49440000</v>
      </c>
      <c r="W1198" s="60">
        <v>8240000</v>
      </c>
      <c r="X1198" s="60">
        <v>0</v>
      </c>
      <c r="Y1198" s="23" t="s">
        <v>104</v>
      </c>
      <c r="Z1198" t="s">
        <v>98</v>
      </c>
      <c r="AA1198" t="s">
        <v>105</v>
      </c>
      <c r="AB1198" s="30">
        <f>+Tabla3[[#This Row],[VALOR DEL CONTRATO
(EN NUMEROS)]]-Tabla3[[#This Row],[VALOR RECURSOS (MADS/FONAM)]]</f>
        <v>0</v>
      </c>
      <c r="AC1198" s="30"/>
      <c r="AD1198" s="30"/>
      <c r="AE1198" s="24">
        <v>3224</v>
      </c>
      <c r="AF1198" s="61">
        <v>45294</v>
      </c>
      <c r="AG1198">
        <v>357824</v>
      </c>
      <c r="AH1198" s="53">
        <v>45462</v>
      </c>
      <c r="AI1198" s="24" t="s">
        <v>106</v>
      </c>
      <c r="AJ1198" t="s">
        <v>1465</v>
      </c>
      <c r="AK1198" s="27">
        <v>202300000000041</v>
      </c>
      <c r="AL1198" t="s">
        <v>98</v>
      </c>
      <c r="AM1198" s="53">
        <v>45460</v>
      </c>
      <c r="AN1198" s="23" t="s">
        <v>108</v>
      </c>
      <c r="AO1198" s="23" t="s">
        <v>108</v>
      </c>
      <c r="AP1198" t="s">
        <v>109</v>
      </c>
      <c r="AQ1198" t="s">
        <v>554</v>
      </c>
      <c r="AR1198" t="s">
        <v>1888</v>
      </c>
      <c r="AS1198" t="s">
        <v>186</v>
      </c>
      <c r="AT1198" s="23">
        <v>80111600</v>
      </c>
      <c r="AU1198" t="s">
        <v>8162</v>
      </c>
      <c r="AV1198" s="23" t="s">
        <v>113</v>
      </c>
      <c r="AW1198" s="20" t="s">
        <v>114</v>
      </c>
      <c r="AX1198" s="53">
        <v>45460</v>
      </c>
      <c r="AY1198" s="23" t="s">
        <v>144</v>
      </c>
      <c r="AZ1198" s="53">
        <v>45460</v>
      </c>
      <c r="BA1198" s="26">
        <v>45462</v>
      </c>
      <c r="BB1198" s="62">
        <v>45644</v>
      </c>
      <c r="BC1198" s="35">
        <f>+Tabla3[[#This Row],[FECHA TERMINACION
(INICIAL)]]-Tabla3[[#This Row],[FECHA INICIO]]</f>
        <v>182</v>
      </c>
      <c r="BD1198" s="65">
        <f>+Tabla3[[#This Row],[PLAZO DE EJECUCIÓN EN DÍAS (INICIAL)]]/30</f>
        <v>6.0666666666666664</v>
      </c>
      <c r="BE1198" t="s">
        <v>8163</v>
      </c>
      <c r="BF1198" s="29">
        <f>+[1]BD_2!E1217</f>
        <v>0</v>
      </c>
      <c r="BG1198" s="29">
        <f>[1]BD_2!BA1217</f>
        <v>0</v>
      </c>
      <c r="BH1198" s="23">
        <f>[1]BD_2!CF1217</f>
        <v>0</v>
      </c>
      <c r="BI1198" s="23">
        <f>+COUNTIF(Tabla3[[#This Row],[VALOR REDUCIDO]:[TOTAL TIEMPO PRORROGADO EN DÍAS
]],"&lt;&gt;0")</f>
        <v>0</v>
      </c>
      <c r="BJ1198" s="23" t="str">
        <f>+[1]BD_2!CG1217</f>
        <v>2 NO</v>
      </c>
      <c r="BK1198" s="26" t="str">
        <f>[1]BD_2!CL1217</f>
        <v>2 NO</v>
      </c>
      <c r="BL1198" s="23" t="s">
        <v>98</v>
      </c>
      <c r="BM1198">
        <f t="shared" si="95"/>
        <v>182</v>
      </c>
      <c r="BN1198" s="36">
        <f t="shared" si="98"/>
        <v>45462</v>
      </c>
      <c r="BO1198" s="36">
        <f t="shared" si="97"/>
        <v>45644</v>
      </c>
      <c r="BP1198" s="37" t="e">
        <f>IF(((#REF!-$BN1198)/($BO1198-$BN1198))&gt;=100%,100%,((#REF!-$BN1198)/($BO1198-$BN1198)))</f>
        <v>#REF!</v>
      </c>
      <c r="BQ1198" s="29">
        <f t="shared" si="99"/>
        <v>49440000</v>
      </c>
      <c r="BR1198" s="23" t="e">
        <f>+IF(BK1198="1 SI","FINALIZADO",IF($BO1198&lt;=#REF!,"FINALIZADO","EJECUCIÓN"))</f>
        <v>#REF!</v>
      </c>
      <c r="BS1198" s="23">
        <v>44496000</v>
      </c>
      <c r="BT1198" s="23">
        <f>+Tabla3[[#This Row],[VALOR TOTAL DE CONTRATO (ANTES DE LIQUIDACIÓN - LIBERACIÓN DE SALDOS)]]-Tabla3[[#This Row],[RECURSO TOTALES DESEMBOLSADOS]]</f>
        <v>4944000</v>
      </c>
      <c r="BU1198" s="66"/>
      <c r="BW1198" s="23" t="s">
        <v>98</v>
      </c>
      <c r="BX1198" s="23" t="str">
        <f t="shared" si="94"/>
        <v>junio</v>
      </c>
      <c r="BY1198" s="23" t="s">
        <v>113</v>
      </c>
      <c r="BZ1198" s="23" t="s">
        <v>113</v>
      </c>
      <c r="CA1198" s="23" t="s">
        <v>113</v>
      </c>
      <c r="CB1198" t="s">
        <v>117</v>
      </c>
      <c r="CC1198" t="s">
        <v>118</v>
      </c>
    </row>
    <row r="1199" spans="1:81" x14ac:dyDescent="0.25">
      <c r="A1199" s="23">
        <v>2024</v>
      </c>
      <c r="B1199" s="25">
        <v>1159</v>
      </c>
      <c r="C1199" s="23" t="s">
        <v>4365</v>
      </c>
      <c r="D1199" t="s">
        <v>88</v>
      </c>
      <c r="E1199" t="s">
        <v>4366</v>
      </c>
      <c r="F1199" t="s">
        <v>7513</v>
      </c>
      <c r="G1199" t="s">
        <v>91</v>
      </c>
      <c r="H1199" s="23" t="s">
        <v>92</v>
      </c>
      <c r="I1199" s="23" t="s">
        <v>105</v>
      </c>
      <c r="J1199" t="s">
        <v>4368</v>
      </c>
      <c r="K1199" s="23" t="s">
        <v>4369</v>
      </c>
      <c r="L1199" s="20" t="s">
        <v>4370</v>
      </c>
      <c r="N1199" t="s">
        <v>4371</v>
      </c>
      <c r="O1199" s="23" t="s">
        <v>98</v>
      </c>
      <c r="P1199" s="20" t="s">
        <v>562</v>
      </c>
      <c r="Q1199" s="20" t="s">
        <v>562</v>
      </c>
      <c r="R1199" t="s">
        <v>8164</v>
      </c>
      <c r="S1199" t="s">
        <v>8165</v>
      </c>
      <c r="T1199" t="s">
        <v>8166</v>
      </c>
      <c r="U1199" s="29">
        <v>60000000</v>
      </c>
      <c r="V1199" s="29">
        <v>60000000</v>
      </c>
      <c r="W1199" s="60">
        <v>0</v>
      </c>
      <c r="X1199" s="60">
        <v>0</v>
      </c>
      <c r="Y1199" s="23" t="s">
        <v>104</v>
      </c>
      <c r="Z1199" t="s">
        <v>98</v>
      </c>
      <c r="AA1199" t="s">
        <v>105</v>
      </c>
      <c r="AB1199" s="30">
        <f>+Tabla3[[#This Row],[VALOR DEL CONTRATO
(EN NUMEROS)]]-Tabla3[[#This Row],[VALOR RECURSOS (MADS/FONAM)]]</f>
        <v>0</v>
      </c>
      <c r="AC1199" s="30"/>
      <c r="AD1199" s="30"/>
      <c r="AE1199" s="24">
        <v>15724</v>
      </c>
      <c r="AF1199" s="61">
        <v>45415</v>
      </c>
      <c r="AG1199">
        <v>376624</v>
      </c>
      <c r="AH1199" s="53">
        <v>45469</v>
      </c>
      <c r="AI1199" s="24" t="s">
        <v>1819</v>
      </c>
      <c r="AJ1199" t="s">
        <v>4375</v>
      </c>
      <c r="AK1199" s="27" t="s">
        <v>4376</v>
      </c>
      <c r="AL1199" t="s">
        <v>98</v>
      </c>
      <c r="AM1199" s="53">
        <v>45469</v>
      </c>
      <c r="AN1199" s="23" t="s">
        <v>108</v>
      </c>
      <c r="AO1199" s="23" t="s">
        <v>108</v>
      </c>
      <c r="AP1199" t="s">
        <v>109</v>
      </c>
      <c r="AQ1199" t="s">
        <v>4377</v>
      </c>
      <c r="AR1199" t="s">
        <v>4378</v>
      </c>
      <c r="AS1199" t="s">
        <v>562</v>
      </c>
      <c r="AT1199" s="23">
        <v>55101519</v>
      </c>
      <c r="AU1199" s="40" t="s">
        <v>8167</v>
      </c>
      <c r="AV1199" s="23" t="s">
        <v>98</v>
      </c>
      <c r="AW1199" s="20" t="s">
        <v>476</v>
      </c>
      <c r="AX1199" s="53" t="s">
        <v>105</v>
      </c>
      <c r="AY1199" s="23" t="s">
        <v>477</v>
      </c>
      <c r="AZ1199" s="26">
        <v>45469</v>
      </c>
      <c r="BA1199" s="26">
        <v>45469</v>
      </c>
      <c r="BB1199" s="62">
        <v>45657</v>
      </c>
      <c r="BC1199" s="35">
        <f>+Tabla3[[#This Row],[FECHA TERMINACION
(INICIAL)]]-Tabla3[[#This Row],[FECHA INICIO]]</f>
        <v>188</v>
      </c>
      <c r="BD1199" s="65">
        <f>+Tabla3[[#This Row],[PLAZO DE EJECUCIÓN EN DÍAS (INICIAL)]]/30</f>
        <v>6.2666666666666666</v>
      </c>
      <c r="BE1199" t="s">
        <v>4380</v>
      </c>
      <c r="BF1199" s="29">
        <f>+[1]BD_2!E1218</f>
        <v>0</v>
      </c>
      <c r="BG1199" s="29">
        <f>[1]BD_2!BA1218</f>
        <v>20000000</v>
      </c>
      <c r="BH1199" s="23">
        <f>[1]BD_2!CF1218</f>
        <v>0</v>
      </c>
      <c r="BI1199" s="23">
        <f>+COUNTIF(Tabla3[[#This Row],[VALOR REDUCIDO]:[TOTAL TIEMPO PRORROGADO EN DÍAS
]],"&lt;&gt;0")</f>
        <v>1</v>
      </c>
      <c r="BJ1199" s="23" t="str">
        <f>+[1]BD_2!CG1218</f>
        <v>2 NO</v>
      </c>
      <c r="BK1199" s="26" t="str">
        <f>[1]BD_2!CL1218</f>
        <v>2 NO</v>
      </c>
      <c r="BL1199" s="23" t="s">
        <v>98</v>
      </c>
      <c r="BM1199">
        <f t="shared" si="95"/>
        <v>188</v>
      </c>
      <c r="BN1199" s="36">
        <f t="shared" si="98"/>
        <v>45469</v>
      </c>
      <c r="BO1199" s="36">
        <f t="shared" si="97"/>
        <v>45657</v>
      </c>
      <c r="BP1199" s="37" t="e">
        <f>IF(((#REF!-$BN1199)/($BO1199-$BN1199))&gt;=100%,100%,((#REF!-$BN1199)/($BO1199-$BN1199)))</f>
        <v>#REF!</v>
      </c>
      <c r="BQ1199" s="60">
        <f t="shared" si="99"/>
        <v>80000000</v>
      </c>
      <c r="BR1199" s="23" t="e">
        <f>+IF(BK1199="1 SI","FINALIZADO",IF($BO1199&lt;=#REF!,"FINALIZADO","EJECUCIÓN"))</f>
        <v>#REF!</v>
      </c>
      <c r="BS1199" s="23">
        <v>0</v>
      </c>
      <c r="BT1199" s="23">
        <f>+Tabla3[[#This Row],[VALOR TOTAL DE CONTRATO (ANTES DE LIQUIDACIÓN - LIBERACIÓN DE SALDOS)]]-Tabla3[[#This Row],[RECURSO TOTALES DESEMBOLSADOS]]</f>
        <v>80000000</v>
      </c>
      <c r="BU1199" s="66"/>
      <c r="BW1199" s="23" t="s">
        <v>98</v>
      </c>
      <c r="BX1199" s="23" t="str">
        <f t="shared" si="94"/>
        <v>junio</v>
      </c>
      <c r="BY1199" s="23" t="s">
        <v>113</v>
      </c>
      <c r="BZ1199" s="23" t="s">
        <v>113</v>
      </c>
      <c r="CA1199" s="23" t="s">
        <v>113</v>
      </c>
      <c r="CB1199" t="s">
        <v>117</v>
      </c>
      <c r="CC1199" t="s">
        <v>118</v>
      </c>
    </row>
    <row r="1200" spans="1:81" x14ac:dyDescent="0.25">
      <c r="A1200" s="23">
        <v>2024</v>
      </c>
      <c r="B1200" s="25">
        <v>1160</v>
      </c>
      <c r="C1200" s="23" t="s">
        <v>87</v>
      </c>
      <c r="D1200" t="s">
        <v>88</v>
      </c>
      <c r="E1200" t="s">
        <v>89</v>
      </c>
      <c r="F1200" t="s">
        <v>90</v>
      </c>
      <c r="G1200" t="s">
        <v>91</v>
      </c>
      <c r="H1200" s="23" t="s">
        <v>92</v>
      </c>
      <c r="I1200" s="23" t="s">
        <v>93</v>
      </c>
      <c r="J1200" t="s">
        <v>8168</v>
      </c>
      <c r="K1200" s="23" t="s">
        <v>95</v>
      </c>
      <c r="L1200" s="20" t="s">
        <v>8169</v>
      </c>
      <c r="M1200" s="28" t="s">
        <v>8170</v>
      </c>
      <c r="N1200" s="23"/>
      <c r="O1200" s="23" t="s">
        <v>98</v>
      </c>
      <c r="P1200" s="20" t="s">
        <v>2185</v>
      </c>
      <c r="Q1200" s="20" t="s">
        <v>2185</v>
      </c>
      <c r="R1200" t="s">
        <v>8171</v>
      </c>
      <c r="S1200" t="s">
        <v>8172</v>
      </c>
      <c r="T1200" t="s">
        <v>8173</v>
      </c>
      <c r="U1200" s="29">
        <v>21020000</v>
      </c>
      <c r="V1200" s="29">
        <v>21020000</v>
      </c>
      <c r="W1200" s="60">
        <v>4204000</v>
      </c>
      <c r="X1200" s="60">
        <v>0</v>
      </c>
      <c r="Y1200" s="23" t="s">
        <v>104</v>
      </c>
      <c r="Z1200" t="s">
        <v>98</v>
      </c>
      <c r="AA1200" t="s">
        <v>105</v>
      </c>
      <c r="AB1200" s="30">
        <f>+Tabla3[[#This Row],[VALOR DEL CONTRATO
(EN NUMEROS)]]-Tabla3[[#This Row],[VALOR RECURSOS (MADS/FONAM)]]</f>
        <v>0</v>
      </c>
      <c r="AC1200" s="30"/>
      <c r="AD1200" s="30"/>
      <c r="AE1200" s="24">
        <v>17224</v>
      </c>
      <c r="AF1200" s="61">
        <v>45435</v>
      </c>
      <c r="AG1200">
        <v>406824</v>
      </c>
      <c r="AH1200" s="53">
        <v>45485</v>
      </c>
      <c r="AI1200" s="24" t="s">
        <v>106</v>
      </c>
      <c r="AJ1200" t="s">
        <v>2631</v>
      </c>
      <c r="AK1200" s="27">
        <v>202300000000193</v>
      </c>
      <c r="AL1200" t="s">
        <v>98</v>
      </c>
      <c r="AM1200" s="53">
        <v>45483</v>
      </c>
      <c r="AN1200" s="23" t="s">
        <v>5353</v>
      </c>
      <c r="AO1200" s="23" t="s">
        <v>5353</v>
      </c>
      <c r="AP1200" t="s">
        <v>109</v>
      </c>
      <c r="AQ1200" t="s">
        <v>2214</v>
      </c>
      <c r="AR1200" t="s">
        <v>2191</v>
      </c>
      <c r="AS1200" t="s">
        <v>2192</v>
      </c>
      <c r="AT1200" s="23">
        <v>80111600</v>
      </c>
      <c r="AU1200" s="20" t="s">
        <v>8174</v>
      </c>
      <c r="AV1200" s="23" t="s">
        <v>113</v>
      </c>
      <c r="AW1200" s="20" t="s">
        <v>114</v>
      </c>
      <c r="AX1200" s="53">
        <v>45484</v>
      </c>
      <c r="AY1200" s="23" t="s">
        <v>115</v>
      </c>
      <c r="AZ1200" s="53">
        <v>45484</v>
      </c>
      <c r="BA1200" s="26">
        <v>45485</v>
      </c>
      <c r="BB1200" s="62">
        <v>45637</v>
      </c>
      <c r="BC1200" s="35">
        <f>+Tabla3[[#This Row],[FECHA TERMINACION
(INICIAL)]]-Tabla3[[#This Row],[FECHA INICIO]]</f>
        <v>152</v>
      </c>
      <c r="BD1200" s="65">
        <f>+Tabla3[[#This Row],[PLAZO DE EJECUCIÓN EN DÍAS (INICIAL)]]/30</f>
        <v>5.0666666666666664</v>
      </c>
      <c r="BE1200" t="s">
        <v>8068</v>
      </c>
      <c r="BF1200" s="29">
        <f>+[1]BD_2!E1219</f>
        <v>0</v>
      </c>
      <c r="BG1200" s="29">
        <f>[1]BD_2!BA1219</f>
        <v>0</v>
      </c>
      <c r="BH1200" s="23">
        <f>[1]BD_2!CF1219</f>
        <v>0</v>
      </c>
      <c r="BI1200" s="23">
        <f>+COUNTIF(Tabla3[[#This Row],[VALOR REDUCIDO]:[TOTAL TIEMPO PRORROGADO EN DÍAS
]],"&lt;&gt;0")</f>
        <v>0</v>
      </c>
      <c r="BJ1200" s="23" t="str">
        <f>+[1]BD_2!CG1219</f>
        <v>2 NO</v>
      </c>
      <c r="BK1200" s="26" t="str">
        <f>[1]BD_2!CL1219</f>
        <v>2 NO</v>
      </c>
      <c r="BL1200" s="23" t="s">
        <v>98</v>
      </c>
      <c r="BM1200">
        <f t="shared" si="95"/>
        <v>152</v>
      </c>
      <c r="BN1200" s="36">
        <f t="shared" si="98"/>
        <v>45485</v>
      </c>
      <c r="BO1200" s="36">
        <f t="shared" si="97"/>
        <v>45637</v>
      </c>
      <c r="BP1200" s="37" t="e">
        <f>IF(((#REF!-$BN1200)/($BO1200-$BN1200))&gt;=100%,100%,((#REF!-$BN1200)/($BO1200-$BN1200)))</f>
        <v>#REF!</v>
      </c>
      <c r="BQ1200" s="29">
        <f t="shared" si="99"/>
        <v>21020000</v>
      </c>
      <c r="BR1200" s="23" t="e">
        <f>+IF(BK1200="1 SI","FINALIZADO",IF($BO1200&lt;=#REF!,"FINALIZADO","EJECUCIÓN"))</f>
        <v>#REF!</v>
      </c>
      <c r="BS1200" s="23">
        <v>21020000</v>
      </c>
      <c r="BT1200" s="23">
        <f>+Tabla3[[#This Row],[VALOR TOTAL DE CONTRATO (ANTES DE LIQUIDACIÓN - LIBERACIÓN DE SALDOS)]]-Tabla3[[#This Row],[RECURSO TOTALES DESEMBOLSADOS]]</f>
        <v>0</v>
      </c>
      <c r="BU1200" s="66"/>
      <c r="BW1200" s="23" t="s">
        <v>98</v>
      </c>
      <c r="BX1200" s="23" t="str">
        <f t="shared" si="94"/>
        <v>julio</v>
      </c>
      <c r="BY1200" s="23" t="s">
        <v>113</v>
      </c>
      <c r="BZ1200" s="23" t="s">
        <v>113</v>
      </c>
      <c r="CA1200" s="23" t="s">
        <v>113</v>
      </c>
      <c r="CB1200" t="s">
        <v>117</v>
      </c>
      <c r="CC1200" t="s">
        <v>118</v>
      </c>
    </row>
    <row r="1201" spans="1:81" x14ac:dyDescent="0.25">
      <c r="A1201" s="23">
        <v>2024</v>
      </c>
      <c r="B1201" s="25">
        <v>1161</v>
      </c>
      <c r="C1201" s="23" t="s">
        <v>87</v>
      </c>
      <c r="D1201" t="s">
        <v>88</v>
      </c>
      <c r="E1201" t="s">
        <v>89</v>
      </c>
      <c r="F1201" t="s">
        <v>90</v>
      </c>
      <c r="G1201" t="s">
        <v>91</v>
      </c>
      <c r="H1201" s="23" t="s">
        <v>92</v>
      </c>
      <c r="I1201" s="23" t="s">
        <v>119</v>
      </c>
      <c r="J1201" t="s">
        <v>8175</v>
      </c>
      <c r="K1201" s="23" t="s">
        <v>95</v>
      </c>
      <c r="L1201" s="20" t="s">
        <v>2497</v>
      </c>
      <c r="M1201" s="28" t="s">
        <v>8176</v>
      </c>
      <c r="N1201" s="23"/>
      <c r="O1201" s="23" t="s">
        <v>98</v>
      </c>
      <c r="P1201" s="20" t="s">
        <v>2185</v>
      </c>
      <c r="Q1201" s="20" t="s">
        <v>2185</v>
      </c>
      <c r="R1201" t="s">
        <v>8177</v>
      </c>
      <c r="S1201" t="s">
        <v>8178</v>
      </c>
      <c r="T1201" t="s">
        <v>8179</v>
      </c>
      <c r="U1201" s="29">
        <v>42500000</v>
      </c>
      <c r="V1201" s="29">
        <v>42500000</v>
      </c>
      <c r="W1201" s="60">
        <v>8500000</v>
      </c>
      <c r="X1201" s="60">
        <v>0</v>
      </c>
      <c r="Y1201" s="23" t="s">
        <v>104</v>
      </c>
      <c r="Z1201" t="s">
        <v>98</v>
      </c>
      <c r="AA1201" t="s">
        <v>105</v>
      </c>
      <c r="AB1201" s="30">
        <f>+Tabla3[[#This Row],[VALOR DEL CONTRATO
(EN NUMEROS)]]-Tabla3[[#This Row],[VALOR RECURSOS (MADS/FONAM)]]</f>
        <v>0</v>
      </c>
      <c r="AC1201" s="30"/>
      <c r="AD1201" s="30"/>
      <c r="AE1201" s="24">
        <v>7424</v>
      </c>
      <c r="AF1201" s="61">
        <v>45295</v>
      </c>
      <c r="AG1201">
        <v>372524</v>
      </c>
      <c r="AH1201" s="53">
        <v>45468</v>
      </c>
      <c r="AI1201" s="24" t="s">
        <v>106</v>
      </c>
      <c r="AJ1201" t="s">
        <v>2653</v>
      </c>
      <c r="AK1201" s="27">
        <v>202300000000193</v>
      </c>
      <c r="AL1201" t="s">
        <v>98</v>
      </c>
      <c r="AM1201" s="53">
        <v>45464</v>
      </c>
      <c r="AN1201" s="23" t="s">
        <v>108</v>
      </c>
      <c r="AO1201" s="23" t="s">
        <v>108</v>
      </c>
      <c r="AP1201" t="s">
        <v>109</v>
      </c>
      <c r="AQ1201" t="s">
        <v>8180</v>
      </c>
      <c r="AR1201" t="s">
        <v>2326</v>
      </c>
      <c r="AS1201" t="s">
        <v>2192</v>
      </c>
      <c r="AT1201" s="23">
        <v>80111600</v>
      </c>
      <c r="AU1201" s="20" t="s">
        <v>8181</v>
      </c>
      <c r="AV1201" s="23" t="s">
        <v>113</v>
      </c>
      <c r="AW1201" s="20" t="s">
        <v>114</v>
      </c>
      <c r="AX1201" s="53">
        <v>45464</v>
      </c>
      <c r="AY1201" s="23" t="s">
        <v>115</v>
      </c>
      <c r="AZ1201" s="53">
        <v>45464</v>
      </c>
      <c r="BA1201" s="53">
        <v>45468</v>
      </c>
      <c r="BB1201" s="62">
        <v>45620</v>
      </c>
      <c r="BC1201" s="35">
        <f>+Tabla3[[#This Row],[FECHA TERMINACION
(INICIAL)]]-Tabla3[[#This Row],[FECHA INICIO]]</f>
        <v>152</v>
      </c>
      <c r="BD1201" s="65">
        <f>+Tabla3[[#This Row],[PLAZO DE EJECUCIÓN EN DÍAS (INICIAL)]]/30</f>
        <v>5.0666666666666664</v>
      </c>
      <c r="BE1201" t="s">
        <v>8068</v>
      </c>
      <c r="BF1201" s="29">
        <f>+[1]BD_2!E1220</f>
        <v>0</v>
      </c>
      <c r="BG1201" s="29">
        <f>[1]BD_2!BA1220</f>
        <v>10200000</v>
      </c>
      <c r="BH1201" s="23">
        <f>[1]BD_2!CF1220</f>
        <v>36</v>
      </c>
      <c r="BI1201" s="23">
        <f>+COUNTIF(Tabla3[[#This Row],[VALOR REDUCIDO]:[TOTAL TIEMPO PRORROGADO EN DÍAS
]],"&lt;&gt;0")</f>
        <v>2</v>
      </c>
      <c r="BJ1201" s="23" t="str">
        <f>+[1]BD_2!CG1220</f>
        <v>2 NO</v>
      </c>
      <c r="BK1201" s="26" t="str">
        <f>[1]BD_2!CL1220</f>
        <v>2 NO</v>
      </c>
      <c r="BL1201" s="23" t="s">
        <v>98</v>
      </c>
      <c r="BM1201">
        <f t="shared" si="95"/>
        <v>188</v>
      </c>
      <c r="BN1201" s="36">
        <f t="shared" si="98"/>
        <v>45468</v>
      </c>
      <c r="BO1201" s="36">
        <f t="shared" si="97"/>
        <v>45656</v>
      </c>
      <c r="BP1201" s="37" t="e">
        <f>IF(((#REF!-$BN1201)/($BO1201-$BN1201))&gt;=100%,100%,((#REF!-$BN1201)/($BO1201-$BN1201)))</f>
        <v>#REF!</v>
      </c>
      <c r="BQ1201" s="29">
        <f t="shared" si="99"/>
        <v>52700000</v>
      </c>
      <c r="BR1201" s="23" t="e">
        <f>+IF(BK1201="1 SI","FINALIZADO",IF($BO1201&lt;=#REF!,"FINALIZADO","EJECUCIÓN"))</f>
        <v>#REF!</v>
      </c>
      <c r="BS1201" s="23">
        <v>52700000</v>
      </c>
      <c r="BT1201" s="23">
        <f>+Tabla3[[#This Row],[VALOR TOTAL DE CONTRATO (ANTES DE LIQUIDACIÓN - LIBERACIÓN DE SALDOS)]]-Tabla3[[#This Row],[RECURSO TOTALES DESEMBOLSADOS]]</f>
        <v>0</v>
      </c>
      <c r="BU1201" s="66"/>
      <c r="BW1201" s="23" t="s">
        <v>98</v>
      </c>
      <c r="BX1201" s="23" t="str">
        <f t="shared" si="94"/>
        <v>junio</v>
      </c>
      <c r="BY1201" s="23" t="s">
        <v>113</v>
      </c>
      <c r="BZ1201" s="23" t="s">
        <v>113</v>
      </c>
      <c r="CA1201" s="23" t="s">
        <v>113</v>
      </c>
      <c r="CB1201" t="s">
        <v>117</v>
      </c>
      <c r="CC1201" t="s">
        <v>118</v>
      </c>
    </row>
    <row r="1202" spans="1:81" x14ac:dyDescent="0.25">
      <c r="A1202" s="23">
        <v>2024</v>
      </c>
      <c r="B1202" s="25">
        <v>1162</v>
      </c>
      <c r="C1202" s="23" t="s">
        <v>7112</v>
      </c>
      <c r="D1202" t="s">
        <v>7305</v>
      </c>
      <c r="E1202" t="s">
        <v>89</v>
      </c>
      <c r="F1202" t="s">
        <v>7306</v>
      </c>
      <c r="G1202" t="s">
        <v>8182</v>
      </c>
      <c r="H1202" s="23" t="s">
        <v>8183</v>
      </c>
      <c r="I1202" s="23" t="s">
        <v>105</v>
      </c>
      <c r="J1202" t="s">
        <v>8184</v>
      </c>
      <c r="K1202" s="23" t="s">
        <v>4369</v>
      </c>
      <c r="L1202" s="20" t="s">
        <v>4370</v>
      </c>
      <c r="N1202" s="23" t="s">
        <v>8185</v>
      </c>
      <c r="O1202" s="23" t="s">
        <v>98</v>
      </c>
      <c r="P1202" s="20" t="s">
        <v>1263</v>
      </c>
      <c r="Q1202" s="20" t="s">
        <v>100</v>
      </c>
      <c r="R1202" t="s">
        <v>8186</v>
      </c>
      <c r="S1202" t="s">
        <v>8187</v>
      </c>
      <c r="T1202" t="s">
        <v>8188</v>
      </c>
      <c r="U1202" s="29">
        <v>26651450</v>
      </c>
      <c r="V1202" s="29">
        <v>26651450</v>
      </c>
      <c r="W1202" s="60">
        <v>0</v>
      </c>
      <c r="X1202" s="60">
        <v>0</v>
      </c>
      <c r="Y1202" s="23" t="s">
        <v>104</v>
      </c>
      <c r="Z1202" t="s">
        <v>98</v>
      </c>
      <c r="AA1202" t="s">
        <v>105</v>
      </c>
      <c r="AB1202" s="30">
        <f>+Tabla3[[#This Row],[VALOR DEL CONTRATO
(EN NUMEROS)]]-Tabla3[[#This Row],[VALOR RECURSOS (MADS/FONAM)]]</f>
        <v>0</v>
      </c>
      <c r="AC1202" s="30"/>
      <c r="AD1202" s="30"/>
      <c r="AE1202" s="24">
        <v>12624</v>
      </c>
      <c r="AF1202" s="61">
        <v>45341</v>
      </c>
      <c r="AG1202">
        <v>377724</v>
      </c>
      <c r="AH1202" s="53">
        <v>45469</v>
      </c>
      <c r="AI1202" s="24" t="s">
        <v>1819</v>
      </c>
      <c r="AJ1202" t="s">
        <v>8189</v>
      </c>
      <c r="AK1202" s="27" t="s">
        <v>4376</v>
      </c>
      <c r="AL1202" t="s">
        <v>98</v>
      </c>
      <c r="AM1202" s="53">
        <v>45463</v>
      </c>
      <c r="AN1202" s="23" t="s">
        <v>108</v>
      </c>
      <c r="AO1202" s="23" t="s">
        <v>108</v>
      </c>
      <c r="AP1202" t="s">
        <v>109</v>
      </c>
      <c r="AQ1202" t="s">
        <v>657</v>
      </c>
      <c r="AR1202" t="s">
        <v>658</v>
      </c>
      <c r="AS1202" t="s">
        <v>100</v>
      </c>
      <c r="AT1202" s="23">
        <v>53101501</v>
      </c>
      <c r="AU1202" s="20" t="s">
        <v>8190</v>
      </c>
      <c r="AV1202" s="23" t="s">
        <v>113</v>
      </c>
      <c r="AW1202" s="20" t="s">
        <v>114</v>
      </c>
      <c r="AX1202" s="53">
        <v>45463</v>
      </c>
      <c r="AY1202" s="23" t="s">
        <v>8191</v>
      </c>
      <c r="AZ1202" s="53">
        <v>45463</v>
      </c>
      <c r="BA1202" s="26">
        <v>45469</v>
      </c>
      <c r="BB1202" s="62">
        <v>45657</v>
      </c>
      <c r="BC1202" s="35">
        <f>+Tabla3[[#This Row],[FECHA TERMINACION
(INICIAL)]]-Tabla3[[#This Row],[FECHA INICIO]]</f>
        <v>188</v>
      </c>
      <c r="BD1202" s="65">
        <f>+Tabla3[[#This Row],[PLAZO DE EJECUCIÓN EN DÍAS (INICIAL)]]/30</f>
        <v>6.2666666666666666</v>
      </c>
      <c r="BE1202" t="s">
        <v>8192</v>
      </c>
      <c r="BF1202" s="29">
        <f>+[1]BD_2!E1221</f>
        <v>0</v>
      </c>
      <c r="BG1202" s="29">
        <f>[1]BD_2!BA1221</f>
        <v>0</v>
      </c>
      <c r="BH1202" s="23">
        <f>[1]BD_2!CF1221</f>
        <v>0</v>
      </c>
      <c r="BI1202" s="23">
        <f>+COUNTIF(Tabla3[[#This Row],[VALOR REDUCIDO]:[TOTAL TIEMPO PRORROGADO EN DÍAS
]],"&lt;&gt;0")</f>
        <v>0</v>
      </c>
      <c r="BJ1202" s="23" t="str">
        <f>+[1]BD_2!CG1221</f>
        <v>2 NO</v>
      </c>
      <c r="BK1202" s="26" t="str">
        <f>[1]BD_2!CL1221</f>
        <v>2 NO</v>
      </c>
      <c r="BL1202" s="23" t="s">
        <v>98</v>
      </c>
      <c r="BM1202">
        <f t="shared" si="95"/>
        <v>188</v>
      </c>
      <c r="BN1202" s="36">
        <f t="shared" si="98"/>
        <v>45469</v>
      </c>
      <c r="BO1202" s="36">
        <f t="shared" si="97"/>
        <v>45657</v>
      </c>
      <c r="BP1202" s="37" t="e">
        <f>IF(((#REF!-$BN1202)/($BO1202-$BN1202))&gt;=100%,100%,((#REF!-$BN1202)/($BO1202-$BN1202)))</f>
        <v>#REF!</v>
      </c>
      <c r="BQ1202" s="60">
        <f t="shared" si="99"/>
        <v>26651450</v>
      </c>
      <c r="BR1202" s="23" t="e">
        <f>+IF(BK1202="1 SI","FINALIZADO",IF($BO1202&lt;=#REF!,"FINALIZADO","EJECUCIÓN"))</f>
        <v>#REF!</v>
      </c>
      <c r="BS1202" s="23">
        <v>22550950</v>
      </c>
      <c r="BT1202" s="23">
        <f>+Tabla3[[#This Row],[VALOR TOTAL DE CONTRATO (ANTES DE LIQUIDACIÓN - LIBERACIÓN DE SALDOS)]]-Tabla3[[#This Row],[RECURSO TOTALES DESEMBOLSADOS]]</f>
        <v>4100500</v>
      </c>
      <c r="BU1202" s="66"/>
      <c r="BW1202" s="23" t="s">
        <v>98</v>
      </c>
      <c r="BX1202" s="23" t="str">
        <f t="shared" si="94"/>
        <v>junio</v>
      </c>
      <c r="BY1202" s="23" t="s">
        <v>113</v>
      </c>
      <c r="BZ1202" s="23" t="s">
        <v>113</v>
      </c>
      <c r="CA1202" s="23" t="s">
        <v>113</v>
      </c>
      <c r="CB1202" t="s">
        <v>117</v>
      </c>
      <c r="CC1202" t="s">
        <v>118</v>
      </c>
    </row>
    <row r="1203" spans="1:81" x14ac:dyDescent="0.25">
      <c r="A1203" s="23">
        <v>2024</v>
      </c>
      <c r="B1203" s="25" t="s">
        <v>8193</v>
      </c>
      <c r="C1203" s="23" t="s">
        <v>87</v>
      </c>
      <c r="D1203" t="s">
        <v>88</v>
      </c>
      <c r="E1203" t="s">
        <v>89</v>
      </c>
      <c r="F1203" t="s">
        <v>90</v>
      </c>
      <c r="G1203" t="s">
        <v>91</v>
      </c>
      <c r="H1203" s="23" t="s">
        <v>92</v>
      </c>
      <c r="I1203" s="23" t="s">
        <v>119</v>
      </c>
      <c r="J1203" t="s">
        <v>8194</v>
      </c>
      <c r="K1203" s="23" t="s">
        <v>95</v>
      </c>
      <c r="L1203" t="s">
        <v>494</v>
      </c>
      <c r="M1203" s="28" t="s">
        <v>8195</v>
      </c>
      <c r="N1203" s="23"/>
      <c r="O1203" s="23" t="s">
        <v>98</v>
      </c>
      <c r="P1203" s="20" t="s">
        <v>460</v>
      </c>
      <c r="Q1203" s="20" t="s">
        <v>460</v>
      </c>
      <c r="R1203" t="s">
        <v>8196</v>
      </c>
      <c r="S1203" t="s">
        <v>8197</v>
      </c>
      <c r="T1203" t="s">
        <v>8198</v>
      </c>
      <c r="U1203" s="29">
        <v>42000000</v>
      </c>
      <c r="V1203" s="29">
        <v>42000000</v>
      </c>
      <c r="W1203" s="60">
        <v>7000000</v>
      </c>
      <c r="X1203" s="60">
        <v>0</v>
      </c>
      <c r="Y1203" s="23" t="s">
        <v>104</v>
      </c>
      <c r="Z1203" t="s">
        <v>98</v>
      </c>
      <c r="AA1203" t="s">
        <v>105</v>
      </c>
      <c r="AB1203" s="30">
        <f>+Tabla3[[#This Row],[VALOR DEL CONTRATO
(EN NUMEROS)]]-Tabla3[[#This Row],[VALOR RECURSOS (MADS/FONAM)]]</f>
        <v>0</v>
      </c>
      <c r="AC1203" s="30"/>
      <c r="AD1203" s="30"/>
      <c r="AE1203" s="24">
        <v>4624</v>
      </c>
      <c r="AF1203" s="61">
        <v>45294</v>
      </c>
      <c r="AG1203">
        <v>388824</v>
      </c>
      <c r="AH1203" s="53">
        <v>45476</v>
      </c>
      <c r="AI1203" s="24" t="s">
        <v>106</v>
      </c>
      <c r="AJ1203" t="s">
        <v>464</v>
      </c>
      <c r="AK1203" s="27">
        <v>202300000000267</v>
      </c>
      <c r="AL1203" t="s">
        <v>98</v>
      </c>
      <c r="AM1203" s="53">
        <v>45470</v>
      </c>
      <c r="AN1203" s="23" t="s">
        <v>108</v>
      </c>
      <c r="AO1203" s="23" t="s">
        <v>108</v>
      </c>
      <c r="AP1203" t="s">
        <v>109</v>
      </c>
      <c r="AQ1203" t="s">
        <v>465</v>
      </c>
      <c r="AR1203" t="s">
        <v>466</v>
      </c>
      <c r="AS1203" t="s">
        <v>467</v>
      </c>
      <c r="AT1203" s="23">
        <v>80111600</v>
      </c>
      <c r="AU1203" s="20" t="s">
        <v>8199</v>
      </c>
      <c r="AV1203" s="23" t="s">
        <v>113</v>
      </c>
      <c r="AW1203" s="20" t="s">
        <v>114</v>
      </c>
      <c r="AX1203" s="53">
        <v>45470</v>
      </c>
      <c r="AY1203" s="23" t="s">
        <v>115</v>
      </c>
      <c r="AZ1203" s="53">
        <v>45470</v>
      </c>
      <c r="BA1203" s="26">
        <v>45476</v>
      </c>
      <c r="BB1203" s="62">
        <v>45657</v>
      </c>
      <c r="BC1203" s="35">
        <f>+Tabla3[[#This Row],[FECHA TERMINACION
(INICIAL)]]-Tabla3[[#This Row],[FECHA INICIO]]</f>
        <v>181</v>
      </c>
      <c r="BD1203" s="65">
        <f>+Tabla3[[#This Row],[PLAZO DE EJECUCIÓN EN DÍAS (INICIAL)]]/30</f>
        <v>6.0333333333333332</v>
      </c>
      <c r="BE1203" t="s">
        <v>8200</v>
      </c>
      <c r="BF1203" s="29">
        <f>+[1]BD_2!E1222</f>
        <v>466667</v>
      </c>
      <c r="BG1203" s="29">
        <f>[1]BD_2!BA1222</f>
        <v>0</v>
      </c>
      <c r="BH1203" s="23">
        <f>[1]BD_2!CF1222</f>
        <v>0</v>
      </c>
      <c r="BI1203" s="23">
        <f>+COUNTIF(Tabla3[[#This Row],[VALOR REDUCIDO]:[TOTAL TIEMPO PRORROGADO EN DÍAS
]],"&lt;&gt;0")</f>
        <v>1</v>
      </c>
      <c r="BJ1203" s="23" t="str">
        <f>+[1]BD_2!CG1222</f>
        <v>2 NO</v>
      </c>
      <c r="BK1203" s="26" t="str">
        <f>[1]BD_2!CL1222</f>
        <v>2 NO</v>
      </c>
      <c r="BL1203" s="23" t="s">
        <v>98</v>
      </c>
      <c r="BM1203">
        <f t="shared" si="95"/>
        <v>181</v>
      </c>
      <c r="BN1203" s="36">
        <f t="shared" si="98"/>
        <v>45476</v>
      </c>
      <c r="BO1203" s="36">
        <f t="shared" si="97"/>
        <v>45657</v>
      </c>
      <c r="BP1203" s="37" t="e">
        <f>IF(((#REF!-$BN1203)/($BO1203-$BN1203))&gt;=100%,100%,((#REF!-$BN1203)/($BO1203-$BN1203)))</f>
        <v>#REF!</v>
      </c>
      <c r="BQ1203" s="29">
        <f t="shared" si="99"/>
        <v>41533333</v>
      </c>
      <c r="BR1203" s="23" t="e">
        <f>+IF(BK1203="1 SI","FINALIZADO",IF($BO1203&lt;=#REF!,"FINALIZADO","EJECUCIÓN"))</f>
        <v>#REF!</v>
      </c>
      <c r="BS1203" s="23">
        <v>41533333</v>
      </c>
      <c r="BT1203" s="23">
        <f>+Tabla3[[#This Row],[VALOR TOTAL DE CONTRATO (ANTES DE LIQUIDACIÓN - LIBERACIÓN DE SALDOS)]]-Tabla3[[#This Row],[RECURSO TOTALES DESEMBOLSADOS]]</f>
        <v>0</v>
      </c>
      <c r="BU1203" s="66"/>
      <c r="BW1203" s="23" t="s">
        <v>98</v>
      </c>
      <c r="BX1203" s="23" t="str">
        <f t="shared" si="94"/>
        <v>junio</v>
      </c>
      <c r="BY1203" s="23" t="s">
        <v>113</v>
      </c>
      <c r="BZ1203" s="23" t="s">
        <v>113</v>
      </c>
      <c r="CA1203" s="23" t="s">
        <v>113</v>
      </c>
      <c r="CB1203" t="s">
        <v>117</v>
      </c>
      <c r="CC1203" t="s">
        <v>118</v>
      </c>
    </row>
    <row r="1204" spans="1:81" x14ac:dyDescent="0.25">
      <c r="A1204" s="23">
        <v>2024</v>
      </c>
      <c r="B1204" s="25">
        <v>1163</v>
      </c>
      <c r="C1204" s="23" t="s">
        <v>87</v>
      </c>
      <c r="D1204" t="s">
        <v>88</v>
      </c>
      <c r="E1204" t="s">
        <v>89</v>
      </c>
      <c r="F1204" t="s">
        <v>90</v>
      </c>
      <c r="G1204" t="s">
        <v>91</v>
      </c>
      <c r="H1204" s="23" t="s">
        <v>92</v>
      </c>
      <c r="I1204" s="23" t="s">
        <v>119</v>
      </c>
      <c r="J1204" t="s">
        <v>8201</v>
      </c>
      <c r="K1204" s="23" t="s">
        <v>95</v>
      </c>
      <c r="L1204" s="20" t="s">
        <v>358</v>
      </c>
      <c r="M1204" s="28" t="s">
        <v>8202</v>
      </c>
      <c r="N1204" s="23"/>
      <c r="O1204" s="23" t="s">
        <v>98</v>
      </c>
      <c r="P1204" s="20" t="s">
        <v>867</v>
      </c>
      <c r="Q1204" s="20" t="s">
        <v>867</v>
      </c>
      <c r="R1204" t="s">
        <v>8203</v>
      </c>
      <c r="S1204" t="s">
        <v>8204</v>
      </c>
      <c r="T1204" t="s">
        <v>8205</v>
      </c>
      <c r="U1204" s="29">
        <v>39916667</v>
      </c>
      <c r="V1204" s="29">
        <v>39916667</v>
      </c>
      <c r="W1204" s="60">
        <v>6500000</v>
      </c>
      <c r="X1204" s="60">
        <v>0</v>
      </c>
      <c r="Y1204" s="23" t="s">
        <v>104</v>
      </c>
      <c r="Z1204" t="s">
        <v>98</v>
      </c>
      <c r="AA1204" t="s">
        <v>105</v>
      </c>
      <c r="AB1204" s="30">
        <f>+Tabla3[[#This Row],[VALOR DEL CONTRATO
(EN NUMEROS)]]-Tabla3[[#This Row],[VALOR RECURSOS (MADS/FONAM)]]</f>
        <v>0</v>
      </c>
      <c r="AC1204" s="30"/>
      <c r="AD1204" s="30"/>
      <c r="AE1204" s="24">
        <v>5624</v>
      </c>
      <c r="AF1204" s="61">
        <v>45295</v>
      </c>
      <c r="AG1204">
        <v>370424</v>
      </c>
      <c r="AH1204" s="53">
        <v>45467</v>
      </c>
      <c r="AI1204" s="24" t="s">
        <v>106</v>
      </c>
      <c r="AJ1204" t="s">
        <v>173</v>
      </c>
      <c r="AK1204" s="27">
        <v>202300000000153</v>
      </c>
      <c r="AL1204" t="s">
        <v>98</v>
      </c>
      <c r="AM1204" s="53">
        <v>45464</v>
      </c>
      <c r="AN1204" s="23" t="s">
        <v>108</v>
      </c>
      <c r="AO1204" s="23" t="s">
        <v>108</v>
      </c>
      <c r="AP1204" t="s">
        <v>109</v>
      </c>
      <c r="AQ1204" t="s">
        <v>554</v>
      </c>
      <c r="AR1204" t="s">
        <v>1888</v>
      </c>
      <c r="AS1204" t="s">
        <v>186</v>
      </c>
      <c r="AT1204" s="23">
        <v>80111600</v>
      </c>
      <c r="AU1204" s="20" t="s">
        <v>8206</v>
      </c>
      <c r="AV1204" s="23" t="s">
        <v>113</v>
      </c>
      <c r="AW1204" s="20" t="s">
        <v>114</v>
      </c>
      <c r="AX1204" s="53">
        <v>45464</v>
      </c>
      <c r="AY1204" s="23" t="s">
        <v>144</v>
      </c>
      <c r="AZ1204" s="53">
        <v>45464</v>
      </c>
      <c r="BA1204" s="26">
        <v>45467</v>
      </c>
      <c r="BB1204" s="62">
        <v>45644</v>
      </c>
      <c r="BC1204" s="35">
        <f>+Tabla3[[#This Row],[FECHA TERMINACION
(INICIAL)]]-Tabla3[[#This Row],[FECHA INICIO]]</f>
        <v>177</v>
      </c>
      <c r="BD1204" s="65">
        <f>+Tabla3[[#This Row],[PLAZO DE EJECUCIÓN EN DÍAS (INICIAL)]]/30</f>
        <v>5.9</v>
      </c>
      <c r="BE1204" t="s">
        <v>8163</v>
      </c>
      <c r="BF1204" s="29">
        <f>+[1]BD_2!E1223</f>
        <v>0</v>
      </c>
      <c r="BG1204" s="29">
        <f>[1]BD_2!BA1223</f>
        <v>2600000</v>
      </c>
      <c r="BH1204" s="23">
        <f>[1]BD_2!CF1223</f>
        <v>13</v>
      </c>
      <c r="BI1204" s="23">
        <f>+COUNTIF(Tabla3[[#This Row],[VALOR REDUCIDO]:[TOTAL TIEMPO PRORROGADO EN DÍAS
]],"&lt;&gt;0")</f>
        <v>2</v>
      </c>
      <c r="BJ1204" s="23" t="str">
        <f>+[1]BD_2!CG1223</f>
        <v>2 NO</v>
      </c>
      <c r="BK1204" s="26" t="str">
        <f>[1]BD_2!CL1223</f>
        <v>2 NO</v>
      </c>
      <c r="BL1204" s="23" t="s">
        <v>98</v>
      </c>
      <c r="BM1204">
        <f t="shared" si="95"/>
        <v>190</v>
      </c>
      <c r="BN1204" s="36">
        <f t="shared" si="98"/>
        <v>45467</v>
      </c>
      <c r="BO1204" s="36">
        <f t="shared" si="97"/>
        <v>45657</v>
      </c>
      <c r="BP1204" s="37" t="e">
        <f>IF(((#REF!-$BN1204)/($BO1204-$BN1204))&gt;=100%,100%,((#REF!-$BN1204)/($BO1204-$BN1204)))</f>
        <v>#REF!</v>
      </c>
      <c r="BQ1204" s="29">
        <f t="shared" si="99"/>
        <v>42516667</v>
      </c>
      <c r="BR1204" s="23" t="e">
        <f>+IF(BK1204="1 SI","FINALIZADO",IF($BO1204&lt;=#REF!,"FINALIZADO","EJECUCIÓN"))</f>
        <v>#REF!</v>
      </c>
      <c r="BS1204" s="23">
        <v>40516667</v>
      </c>
      <c r="BT1204" s="23">
        <f>+Tabla3[[#This Row],[VALOR TOTAL DE CONTRATO (ANTES DE LIQUIDACIÓN - LIBERACIÓN DE SALDOS)]]-Tabla3[[#This Row],[RECURSO TOTALES DESEMBOLSADOS]]</f>
        <v>2000000</v>
      </c>
      <c r="BU1204" s="66"/>
      <c r="BW1204" s="23" t="s">
        <v>98</v>
      </c>
      <c r="BX1204" s="23" t="str">
        <f t="shared" si="94"/>
        <v>junio</v>
      </c>
      <c r="BY1204" s="23" t="s">
        <v>113</v>
      </c>
      <c r="BZ1204" s="23" t="s">
        <v>113</v>
      </c>
      <c r="CA1204" s="23" t="s">
        <v>113</v>
      </c>
      <c r="CB1204" t="s">
        <v>117</v>
      </c>
      <c r="CC1204" t="s">
        <v>118</v>
      </c>
    </row>
    <row r="1205" spans="1:81" x14ac:dyDescent="0.25">
      <c r="A1205" s="23">
        <v>2024</v>
      </c>
      <c r="B1205" s="25">
        <v>1164</v>
      </c>
      <c r="C1205" s="23" t="s">
        <v>87</v>
      </c>
      <c r="D1205" t="s">
        <v>88</v>
      </c>
      <c r="E1205" t="s">
        <v>89</v>
      </c>
      <c r="F1205" t="s">
        <v>90</v>
      </c>
      <c r="G1205" t="s">
        <v>91</v>
      </c>
      <c r="H1205" s="23" t="s">
        <v>92</v>
      </c>
      <c r="I1205" s="23" t="s">
        <v>119</v>
      </c>
      <c r="J1205" t="s">
        <v>8207</v>
      </c>
      <c r="K1205" s="23" t="s">
        <v>95</v>
      </c>
      <c r="L1205" s="20" t="s">
        <v>121</v>
      </c>
      <c r="M1205" s="28" t="s">
        <v>8208</v>
      </c>
      <c r="N1205" s="23"/>
      <c r="O1205" s="23" t="s">
        <v>98</v>
      </c>
      <c r="P1205" s="20" t="s">
        <v>186</v>
      </c>
      <c r="Q1205" s="20" t="s">
        <v>186</v>
      </c>
      <c r="R1205" t="s">
        <v>8209</v>
      </c>
      <c r="S1205" t="s">
        <v>8210</v>
      </c>
      <c r="T1205" t="s">
        <v>8161</v>
      </c>
      <c r="U1205" s="29">
        <v>49440000</v>
      </c>
      <c r="V1205" s="29">
        <v>49440000</v>
      </c>
      <c r="W1205" s="60">
        <v>8240000</v>
      </c>
      <c r="X1205" s="60">
        <v>0</v>
      </c>
      <c r="Y1205" s="23" t="s">
        <v>104</v>
      </c>
      <c r="Z1205" t="s">
        <v>98</v>
      </c>
      <c r="AA1205" t="s">
        <v>105</v>
      </c>
      <c r="AB1205" s="30">
        <f>+Tabla3[[#This Row],[VALOR DEL CONTRATO
(EN NUMEROS)]]-Tabla3[[#This Row],[VALOR RECURSOS (MADS/FONAM)]]</f>
        <v>0</v>
      </c>
      <c r="AC1205" s="30"/>
      <c r="AD1205" s="30"/>
      <c r="AE1205" s="24">
        <v>3224</v>
      </c>
      <c r="AF1205" s="61">
        <v>45294</v>
      </c>
      <c r="AG1205">
        <v>374024</v>
      </c>
      <c r="AH1205" s="53">
        <v>45468</v>
      </c>
      <c r="AI1205" s="24" t="s">
        <v>106</v>
      </c>
      <c r="AJ1205" t="s">
        <v>1465</v>
      </c>
      <c r="AK1205" s="27">
        <v>202300000000041</v>
      </c>
      <c r="AL1205" t="s">
        <v>98</v>
      </c>
      <c r="AM1205" s="53">
        <v>45464</v>
      </c>
      <c r="AN1205" s="23" t="s">
        <v>108</v>
      </c>
      <c r="AO1205" s="23" t="s">
        <v>108</v>
      </c>
      <c r="AP1205" t="s">
        <v>109</v>
      </c>
      <c r="AQ1205" t="s">
        <v>554</v>
      </c>
      <c r="AR1205" t="s">
        <v>1888</v>
      </c>
      <c r="AS1205" t="s">
        <v>186</v>
      </c>
      <c r="AT1205" s="23">
        <v>80111600</v>
      </c>
      <c r="AU1205" s="20" t="s">
        <v>8211</v>
      </c>
      <c r="AV1205" s="23" t="s">
        <v>113</v>
      </c>
      <c r="AW1205" s="20" t="s">
        <v>114</v>
      </c>
      <c r="AX1205" s="53">
        <v>45467</v>
      </c>
      <c r="AY1205" s="23" t="s">
        <v>144</v>
      </c>
      <c r="AZ1205" s="53">
        <v>45467</v>
      </c>
      <c r="BA1205" s="26">
        <v>45469</v>
      </c>
      <c r="BB1205" s="62">
        <v>45651</v>
      </c>
      <c r="BC1205" s="35">
        <f>+Tabla3[[#This Row],[FECHA TERMINACION
(INICIAL)]]-Tabla3[[#This Row],[FECHA INICIO]]</f>
        <v>182</v>
      </c>
      <c r="BD1205" s="65">
        <f>+Tabla3[[#This Row],[PLAZO DE EJECUCIÓN EN DÍAS (INICIAL)]]/30</f>
        <v>6.0666666666666664</v>
      </c>
      <c r="BE1205" t="s">
        <v>8163</v>
      </c>
      <c r="BF1205" s="29">
        <f>+[1]BD_2!E1224</f>
        <v>0</v>
      </c>
      <c r="BG1205" s="29">
        <f>[1]BD_2!BA1224</f>
        <v>0</v>
      </c>
      <c r="BH1205" s="23">
        <f>[1]BD_2!CF1224</f>
        <v>0</v>
      </c>
      <c r="BI1205" s="23">
        <f>+COUNTIF(Tabla3[[#This Row],[VALOR REDUCIDO]:[TOTAL TIEMPO PRORROGADO EN DÍAS
]],"&lt;&gt;0")</f>
        <v>0</v>
      </c>
      <c r="BJ1205" s="23" t="str">
        <f>+[1]BD_2!CG1224</f>
        <v>2 NO</v>
      </c>
      <c r="BK1205" s="26" t="str">
        <f>[1]BD_2!CL1224</f>
        <v>2 NO</v>
      </c>
      <c r="BL1205" s="23" t="s">
        <v>98</v>
      </c>
      <c r="BM1205">
        <f t="shared" si="95"/>
        <v>182</v>
      </c>
      <c r="BN1205" s="36">
        <f t="shared" si="98"/>
        <v>45469</v>
      </c>
      <c r="BO1205" s="36">
        <f t="shared" si="97"/>
        <v>45651</v>
      </c>
      <c r="BP1205" s="37" t="e">
        <f>IF(((#REF!-$BN1205)/($BO1205-$BN1205))&gt;=100%,100%,((#REF!-$BN1205)/($BO1205-$BN1205)))</f>
        <v>#REF!</v>
      </c>
      <c r="BQ1205" s="29">
        <f t="shared" si="99"/>
        <v>49440000</v>
      </c>
      <c r="BR1205" s="23" t="e">
        <f>+IF(BK1205="1 SI","FINALIZADO",IF($BO1205&lt;=#REF!,"FINALIZADO","EJECUCIÓN"))</f>
        <v>#REF!</v>
      </c>
      <c r="BS1205" s="23">
        <v>49440000</v>
      </c>
      <c r="BT1205" s="23">
        <f>+Tabla3[[#This Row],[VALOR TOTAL DE CONTRATO (ANTES DE LIQUIDACIÓN - LIBERACIÓN DE SALDOS)]]-Tabla3[[#This Row],[RECURSO TOTALES DESEMBOLSADOS]]</f>
        <v>0</v>
      </c>
      <c r="BU1205" s="66"/>
      <c r="BW1205" s="23" t="s">
        <v>98</v>
      </c>
      <c r="BX1205" s="23" t="str">
        <f t="shared" si="94"/>
        <v>junio</v>
      </c>
      <c r="BY1205" s="23" t="s">
        <v>113</v>
      </c>
      <c r="BZ1205" s="23" t="s">
        <v>113</v>
      </c>
      <c r="CA1205" s="23" t="s">
        <v>113</v>
      </c>
      <c r="CB1205" t="s">
        <v>117</v>
      </c>
      <c r="CC1205" t="s">
        <v>118</v>
      </c>
    </row>
    <row r="1206" spans="1:81" x14ac:dyDescent="0.25">
      <c r="A1206" s="23">
        <v>2024</v>
      </c>
      <c r="B1206" s="25">
        <v>1165</v>
      </c>
      <c r="C1206" s="23" t="s">
        <v>87</v>
      </c>
      <c r="D1206" t="s">
        <v>88</v>
      </c>
      <c r="E1206" t="s">
        <v>89</v>
      </c>
      <c r="F1206" t="s">
        <v>90</v>
      </c>
      <c r="G1206" t="s">
        <v>91</v>
      </c>
      <c r="H1206" s="23" t="s">
        <v>92</v>
      </c>
      <c r="I1206" s="23" t="s">
        <v>119</v>
      </c>
      <c r="J1206" t="s">
        <v>8212</v>
      </c>
      <c r="K1206" s="23" t="s">
        <v>95</v>
      </c>
      <c r="L1206" s="20" t="s">
        <v>8213</v>
      </c>
      <c r="M1206" s="28" t="s">
        <v>8214</v>
      </c>
      <c r="N1206" s="23"/>
      <c r="O1206" s="23" t="s">
        <v>98</v>
      </c>
      <c r="P1206" s="20" t="s">
        <v>1552</v>
      </c>
      <c r="Q1206" s="20" t="s">
        <v>1552</v>
      </c>
      <c r="R1206" t="s">
        <v>8215</v>
      </c>
      <c r="S1206" t="s">
        <v>8216</v>
      </c>
      <c r="T1206" t="s">
        <v>8073</v>
      </c>
      <c r="U1206" s="29">
        <v>27500000</v>
      </c>
      <c r="V1206" s="29">
        <v>27500000</v>
      </c>
      <c r="W1206" s="60">
        <v>5500000</v>
      </c>
      <c r="X1206" s="60">
        <v>0</v>
      </c>
      <c r="Y1206" s="23" t="s">
        <v>104</v>
      </c>
      <c r="Z1206" t="s">
        <v>98</v>
      </c>
      <c r="AA1206" t="s">
        <v>105</v>
      </c>
      <c r="AB1206" s="30">
        <f>+Tabla3[[#This Row],[VALOR DEL CONTRATO
(EN NUMEROS)]]-Tabla3[[#This Row],[VALOR RECURSOS (MADS/FONAM)]]</f>
        <v>0</v>
      </c>
      <c r="AC1206" s="30"/>
      <c r="AD1206" s="30"/>
      <c r="AE1206" s="24">
        <v>7724</v>
      </c>
      <c r="AF1206" s="61">
        <v>45295</v>
      </c>
      <c r="AG1206">
        <v>389024</v>
      </c>
      <c r="AH1206" s="53">
        <v>45477</v>
      </c>
      <c r="AI1206" s="24" t="s">
        <v>106</v>
      </c>
      <c r="AJ1206" t="s">
        <v>697</v>
      </c>
      <c r="AK1206" s="27">
        <v>202300000000154</v>
      </c>
      <c r="AL1206" t="s">
        <v>98</v>
      </c>
      <c r="AM1206" s="53">
        <v>45469</v>
      </c>
      <c r="AN1206" s="23" t="s">
        <v>108</v>
      </c>
      <c r="AO1206" s="23" t="s">
        <v>108</v>
      </c>
      <c r="AP1206" t="s">
        <v>109</v>
      </c>
      <c r="AQ1206" t="s">
        <v>1721</v>
      </c>
      <c r="AR1206" t="s">
        <v>1722</v>
      </c>
      <c r="AS1206" t="s">
        <v>1552</v>
      </c>
      <c r="AT1206" s="23">
        <v>80111600</v>
      </c>
      <c r="AU1206" s="20" t="s">
        <v>8217</v>
      </c>
      <c r="AV1206" s="23" t="s">
        <v>113</v>
      </c>
      <c r="AW1206" s="20" t="s">
        <v>114</v>
      </c>
      <c r="AX1206" s="53">
        <v>45470</v>
      </c>
      <c r="AY1206" s="23" t="s">
        <v>144</v>
      </c>
      <c r="AZ1206" s="53">
        <v>45470</v>
      </c>
      <c r="BA1206" s="26">
        <v>45477</v>
      </c>
      <c r="BB1206" s="62">
        <v>45629</v>
      </c>
      <c r="BC1206" s="35">
        <f>+Tabla3[[#This Row],[FECHA TERMINACION
(INICIAL)]]-Tabla3[[#This Row],[FECHA INICIO]]</f>
        <v>152</v>
      </c>
      <c r="BD1206" s="65">
        <f>+Tabla3[[#This Row],[PLAZO DE EJECUCIÓN EN DÍAS (INICIAL)]]/30</f>
        <v>5.0666666666666664</v>
      </c>
      <c r="BE1206" t="s">
        <v>8218</v>
      </c>
      <c r="BF1206" s="29">
        <f>+[1]BD_2!E1225</f>
        <v>0</v>
      </c>
      <c r="BG1206" s="29">
        <f>[1]BD_2!BA1225</f>
        <v>0</v>
      </c>
      <c r="BH1206" s="23">
        <f>[1]BD_2!CF1225</f>
        <v>0</v>
      </c>
      <c r="BI1206" s="23">
        <f>+COUNTIF(Tabla3[[#This Row],[VALOR REDUCIDO]:[TOTAL TIEMPO PRORROGADO EN DÍAS
]],"&lt;&gt;0")</f>
        <v>0</v>
      </c>
      <c r="BJ1206" s="23" t="str">
        <f>+[1]BD_2!CG1225</f>
        <v>2 NO</v>
      </c>
      <c r="BK1206" s="26" t="str">
        <f>[1]BD_2!CL1225</f>
        <v>2 NO</v>
      </c>
      <c r="BL1206" s="23" t="s">
        <v>98</v>
      </c>
      <c r="BM1206">
        <f t="shared" si="95"/>
        <v>152</v>
      </c>
      <c r="BN1206" s="36">
        <f t="shared" si="98"/>
        <v>45477</v>
      </c>
      <c r="BO1206" s="36">
        <f t="shared" si="97"/>
        <v>45629</v>
      </c>
      <c r="BP1206" s="37" t="e">
        <f>IF(((#REF!-$BN1206)/($BO1206-$BN1206))&gt;=100%,100%,((#REF!-$BN1206)/($BO1206-$BN1206)))</f>
        <v>#REF!</v>
      </c>
      <c r="BQ1206" s="29">
        <f t="shared" si="99"/>
        <v>27500000</v>
      </c>
      <c r="BR1206" s="23" t="e">
        <f>+IF(BK1206="1 SI","FINALIZADO",IF($BO1206&lt;=#REF!,"FINALIZADO","EJECUCIÓN"))</f>
        <v>#REF!</v>
      </c>
      <c r="BS1206" s="23">
        <v>27500000</v>
      </c>
      <c r="BT1206" s="23">
        <f>+Tabla3[[#This Row],[VALOR TOTAL DE CONTRATO (ANTES DE LIQUIDACIÓN - LIBERACIÓN DE SALDOS)]]-Tabla3[[#This Row],[RECURSO TOTALES DESEMBOLSADOS]]</f>
        <v>0</v>
      </c>
      <c r="BU1206" s="66"/>
      <c r="BW1206" s="23" t="s">
        <v>98</v>
      </c>
      <c r="BX1206" s="23" t="str">
        <f t="shared" si="94"/>
        <v>junio</v>
      </c>
      <c r="BY1206" s="23" t="s">
        <v>113</v>
      </c>
      <c r="BZ1206" s="23" t="s">
        <v>113</v>
      </c>
      <c r="CA1206" s="23" t="s">
        <v>113</v>
      </c>
      <c r="CB1206" t="s">
        <v>117</v>
      </c>
      <c r="CC1206" t="s">
        <v>118</v>
      </c>
    </row>
    <row r="1207" spans="1:81" x14ac:dyDescent="0.25">
      <c r="A1207" s="23">
        <v>2024</v>
      </c>
      <c r="B1207" s="25">
        <v>1166</v>
      </c>
      <c r="C1207" s="23" t="s">
        <v>87</v>
      </c>
      <c r="D1207" t="s">
        <v>88</v>
      </c>
      <c r="E1207" t="s">
        <v>89</v>
      </c>
      <c r="F1207" t="s">
        <v>90</v>
      </c>
      <c r="G1207" t="s">
        <v>91</v>
      </c>
      <c r="H1207" s="23" t="s">
        <v>92</v>
      </c>
      <c r="I1207" s="23" t="s">
        <v>119</v>
      </c>
      <c r="J1207" t="s">
        <v>8219</v>
      </c>
      <c r="K1207" s="23" t="s">
        <v>95</v>
      </c>
      <c r="L1207" s="20" t="s">
        <v>121</v>
      </c>
      <c r="M1207" s="28" t="s">
        <v>8220</v>
      </c>
      <c r="N1207" s="23"/>
      <c r="O1207" s="23" t="s">
        <v>98</v>
      </c>
      <c r="P1207" s="20" t="s">
        <v>693</v>
      </c>
      <c r="Q1207" s="20" t="s">
        <v>693</v>
      </c>
      <c r="R1207" t="s">
        <v>8221</v>
      </c>
      <c r="S1207" t="s">
        <v>8222</v>
      </c>
      <c r="T1207" t="s">
        <v>8223</v>
      </c>
      <c r="U1207" s="29">
        <v>85400000</v>
      </c>
      <c r="V1207" s="29">
        <v>85400000</v>
      </c>
      <c r="W1207" s="60">
        <v>14000000</v>
      </c>
      <c r="X1207" s="60">
        <v>0</v>
      </c>
      <c r="Y1207" s="23" t="s">
        <v>104</v>
      </c>
      <c r="Z1207" t="s">
        <v>98</v>
      </c>
      <c r="AA1207" t="s">
        <v>105</v>
      </c>
      <c r="AB1207" s="30">
        <f>+Tabla3[[#This Row],[VALOR DEL CONTRATO
(EN NUMEROS)]]-Tabla3[[#This Row],[VALOR RECURSOS (MADS/FONAM)]]</f>
        <v>0</v>
      </c>
      <c r="AC1207" s="30"/>
      <c r="AD1207" s="30"/>
      <c r="AE1207" s="24">
        <v>3524</v>
      </c>
      <c r="AF1207" s="61">
        <v>45294</v>
      </c>
      <c r="AG1207">
        <v>372624</v>
      </c>
      <c r="AH1207" s="53">
        <v>45468</v>
      </c>
      <c r="AI1207" s="24" t="s">
        <v>106</v>
      </c>
      <c r="AJ1207" t="s">
        <v>697</v>
      </c>
      <c r="AK1207" s="27">
        <v>202300000000154</v>
      </c>
      <c r="AL1207" t="s">
        <v>98</v>
      </c>
      <c r="AM1207" s="53">
        <v>45467</v>
      </c>
      <c r="AN1207" s="23" t="s">
        <v>108</v>
      </c>
      <c r="AO1207" s="23" t="s">
        <v>108</v>
      </c>
      <c r="AP1207" t="s">
        <v>109</v>
      </c>
      <c r="AQ1207" t="s">
        <v>3033</v>
      </c>
      <c r="AR1207" t="s">
        <v>3034</v>
      </c>
      <c r="AS1207" t="s">
        <v>3034</v>
      </c>
      <c r="AT1207" s="23">
        <v>80111600</v>
      </c>
      <c r="AU1207" s="20" t="s">
        <v>8224</v>
      </c>
      <c r="AV1207" s="23" t="s">
        <v>113</v>
      </c>
      <c r="AW1207" s="20" t="s">
        <v>114</v>
      </c>
      <c r="AX1207" s="53">
        <v>45467</v>
      </c>
      <c r="AY1207" s="23" t="s">
        <v>115</v>
      </c>
      <c r="AZ1207" s="53">
        <v>45467</v>
      </c>
      <c r="BA1207" s="26">
        <v>45468</v>
      </c>
      <c r="BB1207" s="62">
        <v>45653</v>
      </c>
      <c r="BC1207" s="35">
        <f>+Tabla3[[#This Row],[FECHA TERMINACION
(INICIAL)]]-Tabla3[[#This Row],[FECHA INICIO]]</f>
        <v>185</v>
      </c>
      <c r="BD1207" s="65">
        <f>+Tabla3[[#This Row],[PLAZO DE EJECUCIÓN EN DÍAS (INICIAL)]]/30</f>
        <v>6.166666666666667</v>
      </c>
      <c r="BE1207" t="s">
        <v>8225</v>
      </c>
      <c r="BF1207" s="29">
        <f>+[1]BD_2!E1226</f>
        <v>0</v>
      </c>
      <c r="BG1207" s="29">
        <f>[1]BD_2!BA1226</f>
        <v>0</v>
      </c>
      <c r="BH1207" s="23">
        <f>[1]BD_2!CF1226</f>
        <v>0</v>
      </c>
      <c r="BI1207" s="23">
        <f>+COUNTIF(Tabla3[[#This Row],[VALOR REDUCIDO]:[TOTAL TIEMPO PRORROGADO EN DÍAS
]],"&lt;&gt;0")</f>
        <v>0</v>
      </c>
      <c r="BJ1207" s="23" t="str">
        <f>+[1]BD_2!CG1226</f>
        <v>2 NO</v>
      </c>
      <c r="BK1207" s="26" t="str">
        <f>[1]BD_2!CL1226</f>
        <v>2 NO</v>
      </c>
      <c r="BL1207" s="23" t="s">
        <v>98</v>
      </c>
      <c r="BM1207">
        <f t="shared" si="95"/>
        <v>185</v>
      </c>
      <c r="BN1207" s="36">
        <f t="shared" si="98"/>
        <v>45468</v>
      </c>
      <c r="BO1207" s="36">
        <f t="shared" si="97"/>
        <v>45653</v>
      </c>
      <c r="BP1207" s="37" t="e">
        <f>IF(((#REF!-$BN1207)/($BO1207-$BN1207))&gt;=100%,100%,((#REF!-$BN1207)/($BO1207-$BN1207)))</f>
        <v>#REF!</v>
      </c>
      <c r="BQ1207" s="29">
        <f t="shared" si="99"/>
        <v>85400000</v>
      </c>
      <c r="BR1207" s="23" t="e">
        <f>+IF(BK1207="1 SI","FINALIZADO",IF($BO1207&lt;=#REF!,"FINALIZADO","EJECUCIÓN"))</f>
        <v>#REF!</v>
      </c>
      <c r="BS1207" s="23">
        <v>85400000</v>
      </c>
      <c r="BT1207" s="23">
        <f>+Tabla3[[#This Row],[VALOR TOTAL DE CONTRATO (ANTES DE LIQUIDACIÓN - LIBERACIÓN DE SALDOS)]]-Tabla3[[#This Row],[RECURSO TOTALES DESEMBOLSADOS]]</f>
        <v>0</v>
      </c>
      <c r="BU1207" s="66"/>
      <c r="BW1207" s="23" t="s">
        <v>98</v>
      </c>
      <c r="BX1207" s="23" t="str">
        <f t="shared" si="94"/>
        <v>junio</v>
      </c>
      <c r="BY1207" s="23" t="s">
        <v>113</v>
      </c>
      <c r="BZ1207" s="23" t="s">
        <v>113</v>
      </c>
      <c r="CA1207" s="23" t="s">
        <v>113</v>
      </c>
      <c r="CB1207" t="s">
        <v>117</v>
      </c>
      <c r="CC1207" t="s">
        <v>118</v>
      </c>
    </row>
    <row r="1208" spans="1:81" x14ac:dyDescent="0.25">
      <c r="A1208" s="23">
        <v>2024</v>
      </c>
      <c r="B1208" s="25">
        <v>1167</v>
      </c>
      <c r="C1208" s="23" t="s">
        <v>87</v>
      </c>
      <c r="D1208" t="s">
        <v>88</v>
      </c>
      <c r="E1208" t="s">
        <v>89</v>
      </c>
      <c r="F1208" t="s">
        <v>90</v>
      </c>
      <c r="G1208" t="s">
        <v>91</v>
      </c>
      <c r="H1208" s="23" t="s">
        <v>92</v>
      </c>
      <c r="I1208" s="23" t="s">
        <v>119</v>
      </c>
      <c r="J1208" t="s">
        <v>8226</v>
      </c>
      <c r="K1208" s="23" t="s">
        <v>95</v>
      </c>
      <c r="L1208" s="20" t="s">
        <v>121</v>
      </c>
      <c r="M1208" s="28" t="s">
        <v>8227</v>
      </c>
      <c r="N1208" s="23"/>
      <c r="O1208" s="23" t="s">
        <v>98</v>
      </c>
      <c r="P1208" s="20" t="s">
        <v>186</v>
      </c>
      <c r="Q1208" s="20" t="s">
        <v>186</v>
      </c>
      <c r="R1208" t="s">
        <v>8228</v>
      </c>
      <c r="S1208" t="s">
        <v>8229</v>
      </c>
      <c r="T1208" s="29" t="s">
        <v>8230</v>
      </c>
      <c r="U1208" s="29">
        <v>33000000</v>
      </c>
      <c r="V1208" s="29">
        <v>33000000</v>
      </c>
      <c r="W1208" s="60">
        <v>6000000</v>
      </c>
      <c r="X1208" s="60">
        <v>0</v>
      </c>
      <c r="Y1208" s="23" t="s">
        <v>104</v>
      </c>
      <c r="Z1208" t="s">
        <v>98</v>
      </c>
      <c r="AA1208" t="s">
        <v>105</v>
      </c>
      <c r="AB1208" s="30">
        <f>+Tabla3[[#This Row],[VALOR DEL CONTRATO
(EN NUMEROS)]]-Tabla3[[#This Row],[VALOR RECURSOS (MADS/FONAM)]]</f>
        <v>0</v>
      </c>
      <c r="AC1208" s="30"/>
      <c r="AD1208" s="30"/>
      <c r="AE1208" s="24">
        <v>3224</v>
      </c>
      <c r="AF1208" s="61">
        <v>45294</v>
      </c>
      <c r="AG1208">
        <v>404424</v>
      </c>
      <c r="AH1208" s="53">
        <v>45484</v>
      </c>
      <c r="AI1208" s="24" t="s">
        <v>106</v>
      </c>
      <c r="AJ1208" t="s">
        <v>241</v>
      </c>
      <c r="AK1208" s="27">
        <v>202300000000272</v>
      </c>
      <c r="AL1208" t="s">
        <v>98</v>
      </c>
      <c r="AM1208" s="53">
        <v>45482</v>
      </c>
      <c r="AN1208" s="23" t="s">
        <v>108</v>
      </c>
      <c r="AO1208" s="23" t="s">
        <v>108</v>
      </c>
      <c r="AP1208" t="s">
        <v>109</v>
      </c>
      <c r="AQ1208" t="s">
        <v>249</v>
      </c>
      <c r="AR1208" t="s">
        <v>250</v>
      </c>
      <c r="AS1208" t="s">
        <v>186</v>
      </c>
      <c r="AT1208" s="23">
        <v>80111600</v>
      </c>
      <c r="AU1208" s="20" t="s">
        <v>8231</v>
      </c>
      <c r="AV1208" s="23" t="s">
        <v>113</v>
      </c>
      <c r="AW1208" s="20" t="s">
        <v>114</v>
      </c>
      <c r="AX1208" s="53">
        <v>45483</v>
      </c>
      <c r="AY1208" s="23" t="s">
        <v>144</v>
      </c>
      <c r="AZ1208" s="53">
        <v>45483</v>
      </c>
      <c r="BA1208" s="26">
        <v>45484</v>
      </c>
      <c r="BB1208" s="62">
        <v>45609</v>
      </c>
      <c r="BC1208" s="35">
        <f>+Tabla3[[#This Row],[FECHA TERMINACION
(INICIAL)]]-Tabla3[[#This Row],[FECHA INICIO]]</f>
        <v>125</v>
      </c>
      <c r="BD1208" s="65">
        <f>+Tabla3[[#This Row],[PLAZO DE EJECUCIÓN EN DÍAS (INICIAL)]]/30</f>
        <v>4.166666666666667</v>
      </c>
      <c r="BE1208" t="s">
        <v>8232</v>
      </c>
      <c r="BF1208" s="29">
        <f>+[1]BD_2!E1227</f>
        <v>0</v>
      </c>
      <c r="BG1208" s="29">
        <f>[1]BD_2!BA1227</f>
        <v>0</v>
      </c>
      <c r="BH1208" s="23">
        <f>[1]BD_2!CF1227</f>
        <v>0</v>
      </c>
      <c r="BI1208" s="23">
        <f>+COUNTIF(Tabla3[[#This Row],[VALOR REDUCIDO]:[TOTAL TIEMPO PRORROGADO EN DÍAS
]],"&lt;&gt;0")</f>
        <v>0</v>
      </c>
      <c r="BJ1208" s="23" t="str">
        <f>+[1]BD_2!CG1227</f>
        <v>2 NO</v>
      </c>
      <c r="BK1208" s="26" t="str">
        <f>[1]BD_2!CL1227</f>
        <v>2 NO</v>
      </c>
      <c r="BL1208" s="23" t="s">
        <v>113</v>
      </c>
      <c r="BM1208">
        <f t="shared" si="95"/>
        <v>125</v>
      </c>
      <c r="BN1208" s="36">
        <f t="shared" si="98"/>
        <v>45484</v>
      </c>
      <c r="BO1208" s="26">
        <f t="shared" si="97"/>
        <v>45609</v>
      </c>
      <c r="BP1208" s="37" t="e">
        <f>IF(((#REF!-$BN1208)/($BO1208-$BN1208))&gt;=100%,100%,((#REF!-$BN1208)/($BO1208-$BN1208)))</f>
        <v>#REF!</v>
      </c>
      <c r="BQ1208" s="29">
        <f t="shared" si="99"/>
        <v>33000000</v>
      </c>
      <c r="BR1208" s="23" t="e">
        <f>+IF(BK1208="1 SI","FINALIZADO",IF($BO1208&lt;=#REF!,"FINALIZADO","EJECUCIÓN"))</f>
        <v>#REF!</v>
      </c>
      <c r="BS1208" s="23">
        <v>24600000</v>
      </c>
      <c r="BT1208" s="23">
        <f>+Tabla3[[#This Row],[VALOR TOTAL DE CONTRATO (ANTES DE LIQUIDACIÓN - LIBERACIÓN DE SALDOS)]]-Tabla3[[#This Row],[RECURSO TOTALES DESEMBOLSADOS]]</f>
        <v>8400000</v>
      </c>
      <c r="BU1208" s="66"/>
      <c r="BW1208" s="23" t="s">
        <v>98</v>
      </c>
      <c r="BX1208" s="23" t="str">
        <f t="shared" si="94"/>
        <v>julio</v>
      </c>
      <c r="BY1208" s="23" t="s">
        <v>113</v>
      </c>
      <c r="BZ1208" s="23" t="s">
        <v>113</v>
      </c>
      <c r="CA1208" s="23" t="s">
        <v>113</v>
      </c>
      <c r="CB1208" t="s">
        <v>117</v>
      </c>
      <c r="CC1208" t="s">
        <v>118</v>
      </c>
    </row>
    <row r="1209" spans="1:81" x14ac:dyDescent="0.25">
      <c r="A1209" s="23">
        <v>2024</v>
      </c>
      <c r="B1209" s="25" t="s">
        <v>8233</v>
      </c>
      <c r="C1209" s="23" t="s">
        <v>87</v>
      </c>
      <c r="D1209" t="s">
        <v>88</v>
      </c>
      <c r="E1209" t="s">
        <v>89</v>
      </c>
      <c r="F1209" t="s">
        <v>90</v>
      </c>
      <c r="G1209" t="s">
        <v>91</v>
      </c>
      <c r="H1209" s="23" t="s">
        <v>92</v>
      </c>
      <c r="I1209" s="23" t="s">
        <v>119</v>
      </c>
      <c r="J1209" t="s">
        <v>8234</v>
      </c>
      <c r="K1209" s="23" t="s">
        <v>95</v>
      </c>
      <c r="L1209" s="20" t="s">
        <v>121</v>
      </c>
      <c r="M1209" s="28" t="s">
        <v>8235</v>
      </c>
      <c r="N1209" s="23"/>
      <c r="O1209" s="23" t="s">
        <v>98</v>
      </c>
      <c r="P1209" s="20" t="s">
        <v>186</v>
      </c>
      <c r="Q1209" s="20" t="s">
        <v>186</v>
      </c>
      <c r="R1209" t="s">
        <v>8228</v>
      </c>
      <c r="S1209" t="s">
        <v>8229</v>
      </c>
      <c r="T1209" s="29" t="s">
        <v>8236</v>
      </c>
      <c r="U1209" s="29">
        <v>8400000</v>
      </c>
      <c r="V1209" s="29">
        <v>8400000</v>
      </c>
      <c r="W1209" s="60">
        <v>6000000</v>
      </c>
      <c r="X1209" s="60">
        <v>0</v>
      </c>
      <c r="Y1209" s="23" t="s">
        <v>104</v>
      </c>
      <c r="Z1209" t="s">
        <v>98</v>
      </c>
      <c r="AA1209" t="s">
        <v>105</v>
      </c>
      <c r="AB1209" s="30">
        <f>+Tabla3[[#This Row],[VALOR DEL CONTRATO
(EN NUMEROS)]]-Tabla3[[#This Row],[VALOR RECURSOS (MADS/FONAM)]]</f>
        <v>0</v>
      </c>
      <c r="AC1209" s="30"/>
      <c r="AD1209" s="30"/>
      <c r="AE1209" s="24">
        <v>3224</v>
      </c>
      <c r="AF1209" s="61">
        <v>45294</v>
      </c>
      <c r="AG1209">
        <v>633424</v>
      </c>
      <c r="AH1209" s="53">
        <v>45611</v>
      </c>
      <c r="AI1209" s="24" t="s">
        <v>106</v>
      </c>
      <c r="AJ1209" t="s">
        <v>241</v>
      </c>
      <c r="AK1209" s="27">
        <v>202300000000272</v>
      </c>
      <c r="AL1209" t="s">
        <v>98</v>
      </c>
      <c r="AM1209" s="53">
        <v>45610</v>
      </c>
      <c r="AN1209" s="23" t="s">
        <v>108</v>
      </c>
      <c r="AO1209" s="23" t="s">
        <v>108</v>
      </c>
      <c r="AP1209" t="s">
        <v>109</v>
      </c>
      <c r="AQ1209" t="s">
        <v>8237</v>
      </c>
      <c r="AR1209" t="s">
        <v>8238</v>
      </c>
      <c r="AS1209" t="s">
        <v>186</v>
      </c>
      <c r="AT1209" s="23">
        <v>80111600</v>
      </c>
      <c r="AU1209" s="20" t="s">
        <v>8231</v>
      </c>
      <c r="AV1209" s="23" t="s">
        <v>6886</v>
      </c>
      <c r="AW1209" s="20" t="s">
        <v>114</v>
      </c>
      <c r="AX1209" s="53">
        <v>45610</v>
      </c>
      <c r="AY1209" s="23" t="s">
        <v>144</v>
      </c>
      <c r="AZ1209" s="53">
        <v>45610</v>
      </c>
      <c r="BA1209" s="53">
        <v>45610</v>
      </c>
      <c r="BB1209" s="62">
        <v>45651</v>
      </c>
      <c r="BC1209" s="35">
        <f>+Tabla3[[#This Row],[FECHA TERMINACION
(INICIAL)]]-Tabla3[[#This Row],[FECHA INICIO]]</f>
        <v>41</v>
      </c>
      <c r="BD1209" s="65">
        <f>+Tabla3[[#This Row],[PLAZO DE EJECUCIÓN EN DÍAS (INICIAL)]]/30</f>
        <v>1.3666666666666667</v>
      </c>
      <c r="BE1209" t="s">
        <v>8239</v>
      </c>
      <c r="BF1209" s="29">
        <f>+[1]BD_2!E1228</f>
        <v>200000</v>
      </c>
      <c r="BG1209" s="29">
        <f>[1]BD_2!BA1228</f>
        <v>0</v>
      </c>
      <c r="BH1209" s="23">
        <f>[1]BD_2!CF1228</f>
        <v>0</v>
      </c>
      <c r="BI1209" s="23">
        <f>+COUNTIF(Tabla3[[#This Row],[VALOR REDUCIDO]:[TOTAL TIEMPO PRORROGADO EN DÍAS
]],"&lt;&gt;0")</f>
        <v>1</v>
      </c>
      <c r="BJ1209" s="23" t="str">
        <f>+[1]BD_2!CG1228</f>
        <v>2 NO</v>
      </c>
      <c r="BK1209" s="26" t="str">
        <f>[1]BD_2!CL1228</f>
        <v>2 NO</v>
      </c>
      <c r="BL1209" s="23" t="s">
        <v>98</v>
      </c>
      <c r="BM1209">
        <f>$BO1209-$BN1209</f>
        <v>41</v>
      </c>
      <c r="BN1209" s="36">
        <f>$BA1209</f>
        <v>45610</v>
      </c>
      <c r="BO1209" s="26">
        <f>$BB1209+$BH1209</f>
        <v>45651</v>
      </c>
      <c r="BP1209" s="37" t="e">
        <f>IF(((#REF!-$BN1209)/($BO1209-$BN1209))&gt;=100%,100%,((#REF!-$BN1209)/($BO1209-$BN1209)))</f>
        <v>#REF!</v>
      </c>
      <c r="BQ1209" s="60">
        <f t="shared" si="99"/>
        <v>8200000</v>
      </c>
      <c r="BR1209" s="23" t="e">
        <f>+IF(BK1209="1 SI","FINALIZADO",IF($BO1209&lt;=#REF!,"FINALIZADO","EJECUCIÓN"))</f>
        <v>#REF!</v>
      </c>
      <c r="BS1209" s="23">
        <v>8200000</v>
      </c>
      <c r="BT1209" s="23">
        <f>+Tabla3[[#This Row],[VALOR TOTAL DE CONTRATO (ANTES DE LIQUIDACIÓN - LIBERACIÓN DE SALDOS)]]-Tabla3[[#This Row],[RECURSO TOTALES DESEMBOLSADOS]]</f>
        <v>0</v>
      </c>
      <c r="BU1209" s="66"/>
      <c r="BW1209" s="23" t="s">
        <v>98</v>
      </c>
      <c r="BX1209" s="23" t="str">
        <f t="shared" si="94"/>
        <v>noviembre</v>
      </c>
      <c r="BY1209" s="23" t="s">
        <v>113</v>
      </c>
      <c r="BZ1209" s="23" t="s">
        <v>113</v>
      </c>
      <c r="CA1209" s="23" t="s">
        <v>113</v>
      </c>
      <c r="CB1209" t="s">
        <v>117</v>
      </c>
      <c r="CC1209" t="s">
        <v>118</v>
      </c>
    </row>
    <row r="1210" spans="1:81" x14ac:dyDescent="0.25">
      <c r="A1210" s="23">
        <v>2024</v>
      </c>
      <c r="B1210" s="25">
        <v>1168</v>
      </c>
      <c r="C1210" s="23" t="s">
        <v>87</v>
      </c>
      <c r="D1210" t="s">
        <v>88</v>
      </c>
      <c r="E1210" t="s">
        <v>89</v>
      </c>
      <c r="F1210" t="s">
        <v>90</v>
      </c>
      <c r="G1210" t="s">
        <v>91</v>
      </c>
      <c r="H1210" s="23" t="s">
        <v>92</v>
      </c>
      <c r="I1210" s="23" t="s">
        <v>119</v>
      </c>
      <c r="J1210" t="s">
        <v>8240</v>
      </c>
      <c r="K1210" s="23" t="s">
        <v>95</v>
      </c>
      <c r="L1210" s="20" t="s">
        <v>121</v>
      </c>
      <c r="M1210" s="28" t="s">
        <v>8241</v>
      </c>
      <c r="N1210" s="23"/>
      <c r="O1210" s="23" t="s">
        <v>98</v>
      </c>
      <c r="P1210" s="20" t="s">
        <v>186</v>
      </c>
      <c r="Q1210" s="20" t="s">
        <v>186</v>
      </c>
      <c r="R1210" t="s">
        <v>8242</v>
      </c>
      <c r="S1210" t="s">
        <v>8243</v>
      </c>
      <c r="T1210" t="s">
        <v>8244</v>
      </c>
      <c r="U1210" s="29">
        <v>38500000</v>
      </c>
      <c r="V1210" s="29">
        <v>38500000</v>
      </c>
      <c r="W1210" s="60">
        <v>7000000</v>
      </c>
      <c r="X1210" s="60">
        <v>0</v>
      </c>
      <c r="Y1210" s="23" t="s">
        <v>104</v>
      </c>
      <c r="Z1210" t="s">
        <v>98</v>
      </c>
      <c r="AA1210" t="s">
        <v>105</v>
      </c>
      <c r="AB1210" s="30">
        <f>+Tabla3[[#This Row],[VALOR DEL CONTRATO
(EN NUMEROS)]]-Tabla3[[#This Row],[VALOR RECURSOS (MADS/FONAM)]]</f>
        <v>0</v>
      </c>
      <c r="AC1210" s="30"/>
      <c r="AD1210" s="30"/>
      <c r="AE1210" s="24">
        <v>3224</v>
      </c>
      <c r="AF1210" s="61">
        <v>45294</v>
      </c>
      <c r="AG1210">
        <v>404624</v>
      </c>
      <c r="AH1210" s="53">
        <v>45484</v>
      </c>
      <c r="AI1210" s="24" t="s">
        <v>106</v>
      </c>
      <c r="AJ1210" t="s">
        <v>241</v>
      </c>
      <c r="AK1210" s="27">
        <v>202300000000272</v>
      </c>
      <c r="AL1210" t="s">
        <v>98</v>
      </c>
      <c r="AM1210" s="53">
        <v>45482</v>
      </c>
      <c r="AN1210" s="23" t="s">
        <v>108</v>
      </c>
      <c r="AO1210" s="23" t="s">
        <v>108</v>
      </c>
      <c r="AP1210" t="s">
        <v>109</v>
      </c>
      <c r="AQ1210" t="s">
        <v>249</v>
      </c>
      <c r="AR1210" t="s">
        <v>250</v>
      </c>
      <c r="AS1210" t="s">
        <v>186</v>
      </c>
      <c r="AT1210" s="23">
        <v>80111600</v>
      </c>
      <c r="AU1210" s="20" t="s">
        <v>8245</v>
      </c>
      <c r="AV1210" s="23" t="s">
        <v>113</v>
      </c>
      <c r="AW1210" s="20" t="s">
        <v>114</v>
      </c>
      <c r="AX1210" s="53">
        <v>45483</v>
      </c>
      <c r="AY1210" s="23" t="s">
        <v>144</v>
      </c>
      <c r="AZ1210" s="53">
        <v>45483</v>
      </c>
      <c r="BA1210" s="26">
        <v>45484</v>
      </c>
      <c r="BB1210" s="62">
        <v>45651</v>
      </c>
      <c r="BC1210" s="35">
        <f>+Tabla3[[#This Row],[FECHA TERMINACION
(INICIAL)]]-Tabla3[[#This Row],[FECHA INICIO]]</f>
        <v>167</v>
      </c>
      <c r="BD1210" s="65">
        <f>+Tabla3[[#This Row],[PLAZO DE EJECUCIÓN EN DÍAS (INICIAL)]]/30</f>
        <v>5.5666666666666664</v>
      </c>
      <c r="BE1210" t="s">
        <v>8232</v>
      </c>
      <c r="BF1210" s="29">
        <f>+[1]BD_2!E1229</f>
        <v>0</v>
      </c>
      <c r="BG1210" s="29">
        <f>[1]BD_2!BA1229</f>
        <v>1166667</v>
      </c>
      <c r="BH1210" s="23">
        <f>[1]BD_2!CF1229</f>
        <v>5</v>
      </c>
      <c r="BI1210" s="23">
        <f>+COUNTIF(Tabla3[[#This Row],[VALOR REDUCIDO]:[TOTAL TIEMPO PRORROGADO EN DÍAS
]],"&lt;&gt;0")</f>
        <v>2</v>
      </c>
      <c r="BJ1210" s="23" t="str">
        <f>+[1]BD_2!CG1229</f>
        <v>2 NO</v>
      </c>
      <c r="BK1210" s="26" t="str">
        <f>[1]BD_2!CL1229</f>
        <v>2 NO</v>
      </c>
      <c r="BL1210" s="23" t="s">
        <v>98</v>
      </c>
      <c r="BM1210">
        <f t="shared" si="95"/>
        <v>172</v>
      </c>
      <c r="BN1210" s="36">
        <f t="shared" si="98"/>
        <v>45484</v>
      </c>
      <c r="BO1210" s="26">
        <f t="shared" si="97"/>
        <v>45656</v>
      </c>
      <c r="BP1210" s="37" t="e">
        <f>IF(((#REF!-$BN1210)/($BO1210-$BN1210))&gt;=100%,100%,((#REF!-$BN1210)/($BO1210-$BN1210)))</f>
        <v>#REF!</v>
      </c>
      <c r="BQ1210" s="29">
        <f t="shared" si="99"/>
        <v>39666667</v>
      </c>
      <c r="BR1210" s="23" t="e">
        <f>+IF(BK1210="1 SI","FINALIZADO",IF($BO1210&lt;=#REF!,"FINALIZADO","EJECUCIÓN"))</f>
        <v>#REF!</v>
      </c>
      <c r="BS1210" s="23">
        <v>39666667</v>
      </c>
      <c r="BT1210" s="23">
        <f>+Tabla3[[#This Row],[VALOR TOTAL DE CONTRATO (ANTES DE LIQUIDACIÓN - LIBERACIÓN DE SALDOS)]]-Tabla3[[#This Row],[RECURSO TOTALES DESEMBOLSADOS]]</f>
        <v>0</v>
      </c>
      <c r="BU1210" s="66"/>
      <c r="BW1210" s="23" t="s">
        <v>98</v>
      </c>
      <c r="BX1210" s="23" t="str">
        <f t="shared" si="94"/>
        <v>julio</v>
      </c>
      <c r="BY1210" s="23" t="s">
        <v>113</v>
      </c>
      <c r="BZ1210" s="23" t="s">
        <v>113</v>
      </c>
      <c r="CA1210" s="23" t="s">
        <v>113</v>
      </c>
      <c r="CB1210" t="s">
        <v>117</v>
      </c>
      <c r="CC1210" t="s">
        <v>118</v>
      </c>
    </row>
    <row r="1211" spans="1:81" x14ac:dyDescent="0.25">
      <c r="A1211" s="23">
        <v>2024</v>
      </c>
      <c r="B1211" s="25">
        <v>1169</v>
      </c>
      <c r="C1211" s="23" t="s">
        <v>87</v>
      </c>
      <c r="D1211" t="s">
        <v>88</v>
      </c>
      <c r="E1211" t="s">
        <v>89</v>
      </c>
      <c r="F1211" t="s">
        <v>90</v>
      </c>
      <c r="G1211" t="s">
        <v>91</v>
      </c>
      <c r="H1211" s="23" t="s">
        <v>92</v>
      </c>
      <c r="I1211" s="23" t="s">
        <v>93</v>
      </c>
      <c r="J1211" t="s">
        <v>8246</v>
      </c>
      <c r="K1211" s="23" t="s">
        <v>95</v>
      </c>
      <c r="L1211" s="20" t="s">
        <v>121</v>
      </c>
      <c r="M1211" s="28" t="s">
        <v>8247</v>
      </c>
      <c r="N1211" s="23"/>
      <c r="O1211" s="23" t="s">
        <v>98</v>
      </c>
      <c r="P1211" s="20" t="s">
        <v>186</v>
      </c>
      <c r="Q1211" s="20" t="s">
        <v>186</v>
      </c>
      <c r="R1211" t="s">
        <v>8248</v>
      </c>
      <c r="S1211" t="s">
        <v>8249</v>
      </c>
      <c r="T1211" t="s">
        <v>8250</v>
      </c>
      <c r="U1211" s="29">
        <v>25800000</v>
      </c>
      <c r="V1211" s="29">
        <v>25800000</v>
      </c>
      <c r="W1211" s="60">
        <v>4300000</v>
      </c>
      <c r="X1211" s="60">
        <v>0</v>
      </c>
      <c r="Y1211" s="23" t="s">
        <v>104</v>
      </c>
      <c r="Z1211" t="s">
        <v>98</v>
      </c>
      <c r="AA1211" t="s">
        <v>105</v>
      </c>
      <c r="AB1211" s="30">
        <f>+Tabla3[[#This Row],[VALOR DEL CONTRATO
(EN NUMEROS)]]-Tabla3[[#This Row],[VALOR RECURSOS (MADS/FONAM)]]</f>
        <v>0</v>
      </c>
      <c r="AC1211" s="30"/>
      <c r="AD1211" s="30"/>
      <c r="AE1211" s="24">
        <v>3224</v>
      </c>
      <c r="AF1211" s="61">
        <v>45294</v>
      </c>
      <c r="AG1211">
        <v>376524</v>
      </c>
      <c r="AH1211" s="53">
        <v>45469</v>
      </c>
      <c r="AI1211" s="24" t="s">
        <v>106</v>
      </c>
      <c r="AJ1211" t="s">
        <v>1465</v>
      </c>
      <c r="AK1211" s="27">
        <v>202300000000041</v>
      </c>
      <c r="AL1211" t="s">
        <v>98</v>
      </c>
      <c r="AM1211" s="53">
        <v>45467</v>
      </c>
      <c r="AN1211" s="23" t="s">
        <v>108</v>
      </c>
      <c r="AO1211" s="23" t="s">
        <v>108</v>
      </c>
      <c r="AP1211" t="s">
        <v>109</v>
      </c>
      <c r="AQ1211" t="s">
        <v>191</v>
      </c>
      <c r="AR1211" t="s">
        <v>192</v>
      </c>
      <c r="AS1211" t="s">
        <v>186</v>
      </c>
      <c r="AT1211" s="23">
        <v>80111600</v>
      </c>
      <c r="AU1211" s="20" t="s">
        <v>8251</v>
      </c>
      <c r="AV1211" s="23" t="s">
        <v>113</v>
      </c>
      <c r="AW1211" s="20" t="s">
        <v>114</v>
      </c>
      <c r="AX1211" s="53">
        <v>45467</v>
      </c>
      <c r="AY1211" s="23" t="s">
        <v>144</v>
      </c>
      <c r="AZ1211" s="53">
        <v>45467</v>
      </c>
      <c r="BA1211" s="26">
        <v>45469</v>
      </c>
      <c r="BB1211" s="62">
        <v>45651</v>
      </c>
      <c r="BC1211" s="35">
        <f>+Tabla3[[#This Row],[FECHA TERMINACION
(INICIAL)]]-Tabla3[[#This Row],[FECHA INICIO]]</f>
        <v>182</v>
      </c>
      <c r="BD1211" s="65">
        <f>+Tabla3[[#This Row],[PLAZO DE EJECUCIÓN EN DÍAS (INICIAL)]]/30</f>
        <v>6.0666666666666664</v>
      </c>
      <c r="BE1211" t="s">
        <v>227</v>
      </c>
      <c r="BF1211" s="29">
        <f>+[1]BD_2!E1230</f>
        <v>0</v>
      </c>
      <c r="BG1211" s="29">
        <f>[1]BD_2!BA1230</f>
        <v>716667</v>
      </c>
      <c r="BH1211" s="23">
        <f>[1]BD_2!CF1230</f>
        <v>5</v>
      </c>
      <c r="BI1211" s="23">
        <f>+COUNTIF(Tabla3[[#This Row],[VALOR REDUCIDO]:[TOTAL TIEMPO PRORROGADO EN DÍAS
]],"&lt;&gt;0")</f>
        <v>2</v>
      </c>
      <c r="BJ1211" s="23" t="str">
        <f>+[1]BD_2!CG1230</f>
        <v>2 NO</v>
      </c>
      <c r="BK1211" s="26" t="str">
        <f>[1]BD_2!CL1230</f>
        <v>2 NO</v>
      </c>
      <c r="BL1211" s="23" t="s">
        <v>98</v>
      </c>
      <c r="BM1211">
        <f t="shared" si="95"/>
        <v>187</v>
      </c>
      <c r="BN1211" s="36">
        <f t="shared" si="98"/>
        <v>45469</v>
      </c>
      <c r="BO1211" s="26">
        <f t="shared" si="97"/>
        <v>45656</v>
      </c>
      <c r="BP1211" s="37" t="e">
        <f>IF(((#REF!-$BN1211)/($BO1211-$BN1211))&gt;=100%,100%,((#REF!-$BN1211)/($BO1211-$BN1211)))</f>
        <v>#REF!</v>
      </c>
      <c r="BQ1211" s="29">
        <f t="shared" si="99"/>
        <v>26516667</v>
      </c>
      <c r="BR1211" s="23" t="e">
        <f>+IF(BK1211="1 SI","FINALIZADO",IF($BO1211&lt;=#REF!,"FINALIZADO","EJECUCIÓN"))</f>
        <v>#REF!</v>
      </c>
      <c r="BS1211" s="23">
        <v>26516667</v>
      </c>
      <c r="BT1211" s="23">
        <f>+Tabla3[[#This Row],[VALOR TOTAL DE CONTRATO (ANTES DE LIQUIDACIÓN - LIBERACIÓN DE SALDOS)]]-Tabla3[[#This Row],[RECURSO TOTALES DESEMBOLSADOS]]</f>
        <v>0</v>
      </c>
      <c r="BU1211" s="66"/>
      <c r="BW1211" s="23" t="s">
        <v>98</v>
      </c>
      <c r="BX1211" s="23" t="str">
        <f t="shared" si="94"/>
        <v>junio</v>
      </c>
      <c r="BY1211" s="23" t="s">
        <v>113</v>
      </c>
      <c r="BZ1211" s="23" t="s">
        <v>113</v>
      </c>
      <c r="CA1211" s="23" t="s">
        <v>113</v>
      </c>
      <c r="CB1211" t="s">
        <v>117</v>
      </c>
      <c r="CC1211" t="s">
        <v>118</v>
      </c>
    </row>
    <row r="1212" spans="1:81" x14ac:dyDescent="0.25">
      <c r="A1212" s="23">
        <v>2024</v>
      </c>
      <c r="B1212" s="25">
        <v>1170</v>
      </c>
      <c r="C1212" s="23" t="s">
        <v>87</v>
      </c>
      <c r="D1212" t="s">
        <v>88</v>
      </c>
      <c r="E1212" t="s">
        <v>89</v>
      </c>
      <c r="F1212" t="s">
        <v>90</v>
      </c>
      <c r="G1212" t="s">
        <v>91</v>
      </c>
      <c r="H1212" s="23" t="s">
        <v>92</v>
      </c>
      <c r="I1212" s="23" t="s">
        <v>93</v>
      </c>
      <c r="J1212" t="s">
        <v>8252</v>
      </c>
      <c r="K1212" s="23" t="s">
        <v>95</v>
      </c>
      <c r="L1212" s="20" t="s">
        <v>121</v>
      </c>
      <c r="M1212" s="28" t="s">
        <v>8253</v>
      </c>
      <c r="N1212" s="23"/>
      <c r="O1212" s="23" t="s">
        <v>98</v>
      </c>
      <c r="P1212" s="20" t="s">
        <v>100</v>
      </c>
      <c r="Q1212" s="20" t="s">
        <v>100</v>
      </c>
      <c r="R1212" t="s">
        <v>8254</v>
      </c>
      <c r="S1212" t="s">
        <v>8255</v>
      </c>
      <c r="T1212" t="s">
        <v>8256</v>
      </c>
      <c r="U1212" s="29">
        <v>20000000</v>
      </c>
      <c r="V1212" s="29">
        <v>20000000</v>
      </c>
      <c r="W1212" s="60">
        <v>4000000</v>
      </c>
      <c r="X1212" s="60">
        <v>0</v>
      </c>
      <c r="Y1212" s="23" t="s">
        <v>104</v>
      </c>
      <c r="Z1212" t="s">
        <v>98</v>
      </c>
      <c r="AA1212" t="s">
        <v>105</v>
      </c>
      <c r="AB1212" s="30">
        <f>+Tabla3[[#This Row],[VALOR DEL CONTRATO
(EN NUMEROS)]]-Tabla3[[#This Row],[VALOR RECURSOS (MADS/FONAM)]]</f>
        <v>0</v>
      </c>
      <c r="AC1212" s="30"/>
      <c r="AD1212" s="30"/>
      <c r="AE1212" s="24">
        <v>1824</v>
      </c>
      <c r="AF1212" s="61">
        <v>45294</v>
      </c>
      <c r="AG1212">
        <v>385424</v>
      </c>
      <c r="AH1212" s="53">
        <v>45475</v>
      </c>
      <c r="AI1212" s="24" t="s">
        <v>106</v>
      </c>
      <c r="AJ1212" t="s">
        <v>107</v>
      </c>
      <c r="AK1212" s="27">
        <v>202300000000289</v>
      </c>
      <c r="AL1212" t="s">
        <v>98</v>
      </c>
      <c r="AM1212" s="53">
        <v>45468</v>
      </c>
      <c r="AN1212" s="23" t="s">
        <v>108</v>
      </c>
      <c r="AO1212" s="23" t="s">
        <v>108</v>
      </c>
      <c r="AP1212" t="s">
        <v>109</v>
      </c>
      <c r="AQ1212" t="s">
        <v>174</v>
      </c>
      <c r="AR1212" t="s">
        <v>175</v>
      </c>
      <c r="AS1212" t="s">
        <v>100</v>
      </c>
      <c r="AT1212" s="23">
        <v>78111502</v>
      </c>
      <c r="AU1212" t="s">
        <v>8257</v>
      </c>
      <c r="AV1212" s="23" t="s">
        <v>113</v>
      </c>
      <c r="AW1212" s="20" t="s">
        <v>114</v>
      </c>
      <c r="AX1212" s="53">
        <v>45469</v>
      </c>
      <c r="AY1212" s="23" t="s">
        <v>115</v>
      </c>
      <c r="AZ1212" s="53">
        <v>45469</v>
      </c>
      <c r="BA1212" s="26">
        <v>45475</v>
      </c>
      <c r="BB1212" s="62">
        <v>45627</v>
      </c>
      <c r="BC1212" s="35">
        <f>+Tabla3[[#This Row],[FECHA TERMINACION
(INICIAL)]]-Tabla3[[#This Row],[FECHA INICIO]]</f>
        <v>152</v>
      </c>
      <c r="BD1212" s="65">
        <f>+Tabla3[[#This Row],[PLAZO DE EJECUCIÓN EN DÍAS (INICIAL)]]/30</f>
        <v>5.0666666666666664</v>
      </c>
      <c r="BE1212" t="s">
        <v>8258</v>
      </c>
      <c r="BF1212" s="29">
        <f>+[1]BD_2!E1231</f>
        <v>0</v>
      </c>
      <c r="BG1212" s="29">
        <f>[1]BD_2!BA1231</f>
        <v>3866667</v>
      </c>
      <c r="BH1212" s="23">
        <f>[1]BD_2!CF1231</f>
        <v>30</v>
      </c>
      <c r="BI1212" s="23">
        <f>+COUNTIF(Tabla3[[#This Row],[VALOR REDUCIDO]:[TOTAL TIEMPO PRORROGADO EN DÍAS
]],"&lt;&gt;0")</f>
        <v>2</v>
      </c>
      <c r="BJ1212" s="23" t="str">
        <f>+[1]BD_2!CG1231</f>
        <v>2 NO</v>
      </c>
      <c r="BK1212" s="26" t="str">
        <f>[1]BD_2!CL1231</f>
        <v>2 NO</v>
      </c>
      <c r="BL1212" s="23" t="s">
        <v>98</v>
      </c>
      <c r="BM1212">
        <f t="shared" si="95"/>
        <v>182</v>
      </c>
      <c r="BN1212" s="36">
        <f t="shared" si="98"/>
        <v>45475</v>
      </c>
      <c r="BO1212" s="26">
        <f t="shared" si="97"/>
        <v>45657</v>
      </c>
      <c r="BP1212" s="37" t="e">
        <f>IF(((#REF!-$BN1212)/($BO1212-$BN1212))&gt;=100%,100%,((#REF!-$BN1212)/($BO1212-$BN1212)))</f>
        <v>#REF!</v>
      </c>
      <c r="BQ1212" s="29">
        <f t="shared" si="99"/>
        <v>23866667</v>
      </c>
      <c r="BR1212" s="23" t="e">
        <f>+IF(BK1212="1 SI","FINALIZADO",IF($BO1212&lt;=#REF!,"FINALIZADO","EJECUCIÓN"))</f>
        <v>#REF!</v>
      </c>
      <c r="BS1212" s="23">
        <v>23866667</v>
      </c>
      <c r="BT1212" s="23">
        <f>+Tabla3[[#This Row],[VALOR TOTAL DE CONTRATO (ANTES DE LIQUIDACIÓN - LIBERACIÓN DE SALDOS)]]-Tabla3[[#This Row],[RECURSO TOTALES DESEMBOLSADOS]]</f>
        <v>0</v>
      </c>
      <c r="BU1212" s="66"/>
      <c r="BW1212" s="23" t="s">
        <v>98</v>
      </c>
      <c r="BX1212" s="23" t="str">
        <f t="shared" si="94"/>
        <v>junio</v>
      </c>
      <c r="BY1212" s="23" t="s">
        <v>113</v>
      </c>
      <c r="BZ1212" s="23" t="s">
        <v>113</v>
      </c>
      <c r="CA1212" s="23" t="s">
        <v>113</v>
      </c>
      <c r="CB1212" t="s">
        <v>117</v>
      </c>
      <c r="CC1212" t="s">
        <v>118</v>
      </c>
    </row>
    <row r="1213" spans="1:81" x14ac:dyDescent="0.25">
      <c r="A1213" s="23">
        <v>2024</v>
      </c>
      <c r="B1213" s="25">
        <v>1171</v>
      </c>
      <c r="C1213" s="23" t="s">
        <v>87</v>
      </c>
      <c r="D1213" t="s">
        <v>88</v>
      </c>
      <c r="E1213" t="s">
        <v>89</v>
      </c>
      <c r="F1213" t="s">
        <v>90</v>
      </c>
      <c r="G1213" t="s">
        <v>91</v>
      </c>
      <c r="H1213" s="23" t="s">
        <v>92</v>
      </c>
      <c r="I1213" s="23" t="s">
        <v>119</v>
      </c>
      <c r="J1213" t="s">
        <v>8259</v>
      </c>
      <c r="K1213" s="23" t="s">
        <v>95</v>
      </c>
      <c r="L1213" s="20" t="s">
        <v>1075</v>
      </c>
      <c r="M1213" s="28" t="s">
        <v>8260</v>
      </c>
      <c r="N1213" s="23"/>
      <c r="O1213" s="23" t="s">
        <v>98</v>
      </c>
      <c r="P1213" s="20" t="s">
        <v>1931</v>
      </c>
      <c r="Q1213" s="20" t="s">
        <v>1931</v>
      </c>
      <c r="R1213" t="s">
        <v>8261</v>
      </c>
      <c r="S1213" t="s">
        <v>8262</v>
      </c>
      <c r="T1213" t="s">
        <v>8263</v>
      </c>
      <c r="U1213" s="29">
        <v>26000000</v>
      </c>
      <c r="V1213" s="29">
        <v>26000000</v>
      </c>
      <c r="W1213" s="60">
        <v>5200000</v>
      </c>
      <c r="X1213" s="60">
        <v>0</v>
      </c>
      <c r="Y1213" s="23" t="s">
        <v>104</v>
      </c>
      <c r="Z1213" t="s">
        <v>98</v>
      </c>
      <c r="AA1213" t="s">
        <v>105</v>
      </c>
      <c r="AB1213" s="30">
        <f>+Tabla3[[#This Row],[VALOR DEL CONTRATO
(EN NUMEROS)]]-Tabla3[[#This Row],[VALOR RECURSOS (MADS/FONAM)]]</f>
        <v>0</v>
      </c>
      <c r="AC1213" s="30"/>
      <c r="AD1213" s="30"/>
      <c r="AE1213" s="24">
        <v>9624</v>
      </c>
      <c r="AF1213" s="61">
        <v>45306</v>
      </c>
      <c r="AG1213">
        <v>436024</v>
      </c>
      <c r="AH1213" s="53">
        <v>45506</v>
      </c>
      <c r="AI1213" s="24" t="s">
        <v>106</v>
      </c>
      <c r="AJ1213" t="s">
        <v>1935</v>
      </c>
      <c r="AK1213" s="33">
        <v>202300000000279</v>
      </c>
      <c r="AL1213" t="s">
        <v>98</v>
      </c>
      <c r="AM1213" s="53">
        <v>45505</v>
      </c>
      <c r="AN1213" s="23" t="s">
        <v>108</v>
      </c>
      <c r="AO1213" s="23" t="s">
        <v>108</v>
      </c>
      <c r="AP1213" t="s">
        <v>109</v>
      </c>
      <c r="AQ1213" t="s">
        <v>1580</v>
      </c>
      <c r="AR1213" t="s">
        <v>1581</v>
      </c>
      <c r="AS1213" t="s">
        <v>1581</v>
      </c>
      <c r="AT1213" s="23">
        <v>80111600</v>
      </c>
      <c r="AU1213" t="s">
        <v>8264</v>
      </c>
      <c r="AV1213" s="23" t="s">
        <v>113</v>
      </c>
      <c r="AW1213" s="20" t="s">
        <v>114</v>
      </c>
      <c r="AX1213" s="53">
        <v>45505</v>
      </c>
      <c r="AY1213" s="23" t="s">
        <v>115</v>
      </c>
      <c r="AZ1213" s="53">
        <v>45505</v>
      </c>
      <c r="BA1213" s="26">
        <v>45506</v>
      </c>
      <c r="BB1213" s="62">
        <v>45656</v>
      </c>
      <c r="BC1213" s="35">
        <f>+Tabla3[[#This Row],[FECHA TERMINACION
(INICIAL)]]-Tabla3[[#This Row],[FECHA INICIO]]</f>
        <v>150</v>
      </c>
      <c r="BD1213" s="65">
        <f>+Tabla3[[#This Row],[PLAZO DE EJECUCIÓN EN DÍAS (INICIAL)]]/30</f>
        <v>5</v>
      </c>
      <c r="BE1213" t="s">
        <v>8265</v>
      </c>
      <c r="BF1213" s="29">
        <f>+[1]BD_2!E1232</f>
        <v>173333</v>
      </c>
      <c r="BG1213" s="29">
        <f>[1]BD_2!BA1232</f>
        <v>0</v>
      </c>
      <c r="BH1213" s="23">
        <f>[1]BD_2!CF1232</f>
        <v>0</v>
      </c>
      <c r="BI1213" s="23">
        <f>+COUNTIF(Tabla3[[#This Row],[VALOR REDUCIDO]:[TOTAL TIEMPO PRORROGADO EN DÍAS
]],"&lt;&gt;0")</f>
        <v>1</v>
      </c>
      <c r="BJ1213" s="23" t="str">
        <f>+[1]BD_2!CG1232</f>
        <v>2 NO</v>
      </c>
      <c r="BK1213" s="26" t="str">
        <f>[1]BD_2!CL1232</f>
        <v>2 NO</v>
      </c>
      <c r="BL1213" s="23" t="s">
        <v>98</v>
      </c>
      <c r="BM1213">
        <f t="shared" si="95"/>
        <v>150</v>
      </c>
      <c r="BN1213" s="36">
        <f t="shared" si="98"/>
        <v>45506</v>
      </c>
      <c r="BO1213" s="26">
        <f t="shared" si="97"/>
        <v>45656</v>
      </c>
      <c r="BP1213" s="37" t="e">
        <f>IF(((#REF!-$BN1213)/($BO1213-$BN1213))&gt;=100%,100%,((#REF!-$BN1213)/($BO1213-$BN1213)))</f>
        <v>#REF!</v>
      </c>
      <c r="BQ1213" s="29">
        <f t="shared" si="99"/>
        <v>25826667</v>
      </c>
      <c r="BR1213" s="23" t="e">
        <f>+IF(BK1213="1 SI","FINALIZADO",IF($BO1213&lt;=#REF!,"FINALIZADO","EJECUCIÓN"))</f>
        <v>#REF!</v>
      </c>
      <c r="BS1213" s="23">
        <v>25826667</v>
      </c>
      <c r="BT1213" s="23">
        <f>+Tabla3[[#This Row],[VALOR TOTAL DE CONTRATO (ANTES DE LIQUIDACIÓN - LIBERACIÓN DE SALDOS)]]-Tabla3[[#This Row],[RECURSO TOTALES DESEMBOLSADOS]]</f>
        <v>0</v>
      </c>
      <c r="BU1213" s="66"/>
      <c r="BW1213" s="23" t="s">
        <v>98</v>
      </c>
      <c r="BX1213" s="23" t="str">
        <f t="shared" si="94"/>
        <v>agosto</v>
      </c>
      <c r="BY1213" s="23" t="s">
        <v>113</v>
      </c>
      <c r="BZ1213" s="23" t="s">
        <v>113</v>
      </c>
      <c r="CA1213" s="23" t="s">
        <v>113</v>
      </c>
      <c r="CB1213" t="s">
        <v>117</v>
      </c>
      <c r="CC1213" t="s">
        <v>118</v>
      </c>
    </row>
    <row r="1214" spans="1:81" x14ac:dyDescent="0.25">
      <c r="A1214" s="23">
        <v>2024</v>
      </c>
      <c r="B1214" s="25">
        <v>1172</v>
      </c>
      <c r="C1214" s="23" t="s">
        <v>87</v>
      </c>
      <c r="D1214" t="s">
        <v>88</v>
      </c>
      <c r="E1214" t="s">
        <v>89</v>
      </c>
      <c r="F1214" t="s">
        <v>90</v>
      </c>
      <c r="G1214" t="s">
        <v>91</v>
      </c>
      <c r="H1214" s="23" t="s">
        <v>92</v>
      </c>
      <c r="I1214" s="23" t="s">
        <v>93</v>
      </c>
      <c r="J1214" t="s">
        <v>8266</v>
      </c>
      <c r="K1214" s="23" t="s">
        <v>95</v>
      </c>
      <c r="L1214" s="20" t="s">
        <v>8267</v>
      </c>
      <c r="M1214" s="28" t="s">
        <v>8268</v>
      </c>
      <c r="N1214" s="23"/>
      <c r="O1214" s="23" t="s">
        <v>98</v>
      </c>
      <c r="P1214" s="20" t="s">
        <v>1931</v>
      </c>
      <c r="Q1214" s="20" t="s">
        <v>1931</v>
      </c>
      <c r="R1214" t="s">
        <v>8269</v>
      </c>
      <c r="S1214" t="s">
        <v>8270</v>
      </c>
      <c r="T1214" t="s">
        <v>8271</v>
      </c>
      <c r="U1214" s="29">
        <v>23672000</v>
      </c>
      <c r="V1214" s="29">
        <v>23672000</v>
      </c>
      <c r="W1214" s="60">
        <v>4304000</v>
      </c>
      <c r="X1214" s="60">
        <v>0</v>
      </c>
      <c r="Y1214" s="23" t="s">
        <v>104</v>
      </c>
      <c r="Z1214" t="s">
        <v>98</v>
      </c>
      <c r="AA1214" t="s">
        <v>105</v>
      </c>
      <c r="AB1214" s="30">
        <f>+Tabla3[[#This Row],[VALOR DEL CONTRATO
(EN NUMEROS)]]-Tabla3[[#This Row],[VALOR RECURSOS (MADS/FONAM)]]</f>
        <v>0</v>
      </c>
      <c r="AC1214" s="30"/>
      <c r="AD1214" s="30"/>
      <c r="AE1214" s="24">
        <v>9624</v>
      </c>
      <c r="AF1214" s="61">
        <v>45306</v>
      </c>
      <c r="AG1214">
        <v>410724</v>
      </c>
      <c r="AH1214" s="53">
        <v>45489</v>
      </c>
      <c r="AI1214" s="24" t="s">
        <v>106</v>
      </c>
      <c r="AJ1214" t="s">
        <v>1935</v>
      </c>
      <c r="AK1214" s="74">
        <v>202300000000279</v>
      </c>
      <c r="AL1214" t="s">
        <v>98</v>
      </c>
      <c r="AM1214" s="53">
        <v>45482</v>
      </c>
      <c r="AN1214" s="23" t="s">
        <v>108</v>
      </c>
      <c r="AO1214" s="23" t="s">
        <v>108</v>
      </c>
      <c r="AP1214" t="s">
        <v>109</v>
      </c>
      <c r="AQ1214" t="s">
        <v>1580</v>
      </c>
      <c r="AR1214" t="s">
        <v>1581</v>
      </c>
      <c r="AS1214" t="s">
        <v>1581</v>
      </c>
      <c r="AT1214" s="23">
        <v>80111600</v>
      </c>
      <c r="AU1214" t="s">
        <v>8272</v>
      </c>
      <c r="AV1214" s="23" t="s">
        <v>113</v>
      </c>
      <c r="AW1214" s="20" t="s">
        <v>114</v>
      </c>
      <c r="AX1214" s="53">
        <v>45483</v>
      </c>
      <c r="AY1214" s="23" t="s">
        <v>144</v>
      </c>
      <c r="AZ1214" s="53">
        <v>45483</v>
      </c>
      <c r="BA1214" s="26">
        <v>45489</v>
      </c>
      <c r="BB1214" s="62">
        <v>45656</v>
      </c>
      <c r="BC1214" s="35">
        <f>+Tabla3[[#This Row],[FECHA TERMINACION
(INICIAL)]]-Tabla3[[#This Row],[FECHA INICIO]]</f>
        <v>167</v>
      </c>
      <c r="BD1214" s="65">
        <f>+Tabla3[[#This Row],[PLAZO DE EJECUCIÓN EN DÍAS (INICIAL)]]/30</f>
        <v>5.5666666666666664</v>
      </c>
      <c r="BE1214" t="s">
        <v>8273</v>
      </c>
      <c r="BF1214" s="29">
        <f>+[1]BD_2!E1233</f>
        <v>0</v>
      </c>
      <c r="BG1214" s="29">
        <f>[1]BD_2!BA1233</f>
        <v>0</v>
      </c>
      <c r="BH1214" s="23">
        <f>[1]BD_2!CF1233</f>
        <v>0</v>
      </c>
      <c r="BI1214" s="23">
        <f>+COUNTIF(Tabla3[[#This Row],[VALOR REDUCIDO]:[TOTAL TIEMPO PRORROGADO EN DÍAS
]],"&lt;&gt;0")</f>
        <v>0</v>
      </c>
      <c r="BJ1214" s="23" t="str">
        <f>+[1]BD_2!CG1233</f>
        <v>2 NO</v>
      </c>
      <c r="BK1214" s="26" t="str">
        <f>[1]BD_2!CL1233</f>
        <v>2 NO</v>
      </c>
      <c r="BL1214" s="23" t="s">
        <v>98</v>
      </c>
      <c r="BM1214">
        <f t="shared" si="95"/>
        <v>167</v>
      </c>
      <c r="BN1214" s="36">
        <f t="shared" si="98"/>
        <v>45489</v>
      </c>
      <c r="BO1214" s="26">
        <f t="shared" si="97"/>
        <v>45656</v>
      </c>
      <c r="BP1214" s="37" t="e">
        <f>IF(((#REF!-$BN1214)/($BO1214-$BN1214))&gt;=100%,100%,((#REF!-$BN1214)/($BO1214-$BN1214)))</f>
        <v>#REF!</v>
      </c>
      <c r="BQ1214" s="29">
        <f t="shared" si="99"/>
        <v>23672000</v>
      </c>
      <c r="BR1214" s="23" t="e">
        <f>+IF(BK1214="1 SI","FINALIZADO",IF($BO1214&lt;=#REF!,"FINALIZADO","EJECUCIÓN"))</f>
        <v>#REF!</v>
      </c>
      <c r="BS1214" s="23">
        <v>23672000</v>
      </c>
      <c r="BT1214" s="23">
        <f>+Tabla3[[#This Row],[VALOR TOTAL DE CONTRATO (ANTES DE LIQUIDACIÓN - LIBERACIÓN DE SALDOS)]]-Tabla3[[#This Row],[RECURSO TOTALES DESEMBOLSADOS]]</f>
        <v>0</v>
      </c>
      <c r="BU1214" s="66"/>
      <c r="BW1214" s="23" t="s">
        <v>98</v>
      </c>
      <c r="BX1214" s="23" t="str">
        <f t="shared" si="94"/>
        <v>julio</v>
      </c>
      <c r="BY1214" s="23" t="s">
        <v>113</v>
      </c>
      <c r="BZ1214" s="23" t="s">
        <v>113</v>
      </c>
      <c r="CA1214" s="23" t="s">
        <v>113</v>
      </c>
      <c r="CB1214" t="s">
        <v>117</v>
      </c>
      <c r="CC1214" t="s">
        <v>118</v>
      </c>
    </row>
    <row r="1215" spans="1:81" x14ac:dyDescent="0.25">
      <c r="A1215" s="23">
        <v>2024</v>
      </c>
      <c r="B1215" s="25">
        <v>1173</v>
      </c>
      <c r="C1215" s="23" t="s">
        <v>87</v>
      </c>
      <c r="D1215" t="s">
        <v>88</v>
      </c>
      <c r="E1215" t="s">
        <v>89</v>
      </c>
      <c r="F1215" t="s">
        <v>90</v>
      </c>
      <c r="G1215" t="s">
        <v>91</v>
      </c>
      <c r="H1215" s="23" t="s">
        <v>92</v>
      </c>
      <c r="I1215" s="23" t="s">
        <v>119</v>
      </c>
      <c r="J1215" t="s">
        <v>8274</v>
      </c>
      <c r="K1215" s="23" t="s">
        <v>95</v>
      </c>
      <c r="L1215" s="59" t="s">
        <v>179</v>
      </c>
      <c r="M1215" s="28" t="s">
        <v>8275</v>
      </c>
      <c r="N1215" s="23"/>
      <c r="O1215" s="23" t="s">
        <v>98</v>
      </c>
      <c r="P1215" s="20" t="s">
        <v>538</v>
      </c>
      <c r="Q1215" s="20" t="s">
        <v>538</v>
      </c>
      <c r="R1215" t="s">
        <v>8276</v>
      </c>
      <c r="S1215" t="s">
        <v>8277</v>
      </c>
      <c r="T1215" t="s">
        <v>8278</v>
      </c>
      <c r="U1215" s="29">
        <v>37500000</v>
      </c>
      <c r="V1215" s="29">
        <v>37500000</v>
      </c>
      <c r="W1215" s="60">
        <v>6250000</v>
      </c>
      <c r="X1215" s="60">
        <v>0</v>
      </c>
      <c r="Y1215" s="23" t="s">
        <v>104</v>
      </c>
      <c r="Z1215" t="s">
        <v>98</v>
      </c>
      <c r="AA1215" t="s">
        <v>105</v>
      </c>
      <c r="AB1215" s="30">
        <f>+Tabla3[[#This Row],[VALOR DEL CONTRATO
(EN NUMEROS)]]-Tabla3[[#This Row],[VALOR RECURSOS (MADS/FONAM)]]</f>
        <v>0</v>
      </c>
      <c r="AC1215" s="30"/>
      <c r="AD1215" s="30"/>
      <c r="AE1215" s="24">
        <v>5324</v>
      </c>
      <c r="AF1215" s="61">
        <v>45295</v>
      </c>
      <c r="AG1215">
        <v>392524</v>
      </c>
      <c r="AH1215" s="53">
        <v>45478</v>
      </c>
      <c r="AI1215" s="24" t="s">
        <v>106</v>
      </c>
      <c r="AJ1215" t="s">
        <v>543</v>
      </c>
      <c r="AK1215" s="74">
        <v>202300000000179</v>
      </c>
      <c r="AL1215" t="s">
        <v>98</v>
      </c>
      <c r="AM1215" s="53">
        <v>45475</v>
      </c>
      <c r="AN1215" s="23" t="s">
        <v>108</v>
      </c>
      <c r="AO1215" s="23" t="s">
        <v>108</v>
      </c>
      <c r="AP1215" t="s">
        <v>109</v>
      </c>
      <c r="AQ1215" t="s">
        <v>3033</v>
      </c>
      <c r="AR1215" t="s">
        <v>3034</v>
      </c>
      <c r="AS1215" t="s">
        <v>3034</v>
      </c>
      <c r="AT1215" s="23">
        <v>80111600</v>
      </c>
      <c r="AU1215" t="s">
        <v>8279</v>
      </c>
      <c r="AV1215" s="23" t="s">
        <v>113</v>
      </c>
      <c r="AW1215" s="20" t="s">
        <v>114</v>
      </c>
      <c r="AX1215" s="53">
        <v>45476</v>
      </c>
      <c r="AY1215" s="23" t="s">
        <v>115</v>
      </c>
      <c r="AZ1215" s="53">
        <v>45476</v>
      </c>
      <c r="BA1215" s="26">
        <v>45478</v>
      </c>
      <c r="BB1215" s="62">
        <v>45656</v>
      </c>
      <c r="BC1215" s="35">
        <f>+Tabla3[[#This Row],[FECHA TERMINACION
(INICIAL)]]-Tabla3[[#This Row],[FECHA INICIO]]</f>
        <v>178</v>
      </c>
      <c r="BD1215" s="65">
        <f>+Tabla3[[#This Row],[PLAZO DE EJECUCIÓN EN DÍAS (INICIAL)]]/30</f>
        <v>5.9333333333333336</v>
      </c>
      <c r="BE1215" t="s">
        <v>8280</v>
      </c>
      <c r="BF1215" s="29">
        <f>+[1]BD_2!E1234</f>
        <v>833333</v>
      </c>
      <c r="BG1215" s="29">
        <f>[1]BD_2!BA1234</f>
        <v>0</v>
      </c>
      <c r="BH1215" s="23">
        <f>[1]BD_2!CF1234</f>
        <v>0</v>
      </c>
      <c r="BI1215" s="23">
        <f>+COUNTIF(Tabla3[[#This Row],[VALOR REDUCIDO]:[TOTAL TIEMPO PRORROGADO EN DÍAS
]],"&lt;&gt;0")</f>
        <v>1</v>
      </c>
      <c r="BJ1215" s="23" t="str">
        <f>+[1]BD_2!CG1234</f>
        <v>2 NO</v>
      </c>
      <c r="BK1215" s="26" t="str">
        <f>[1]BD_2!CL1234</f>
        <v>2 NO</v>
      </c>
      <c r="BL1215" s="23" t="s">
        <v>98</v>
      </c>
      <c r="BM1215">
        <f t="shared" si="95"/>
        <v>178</v>
      </c>
      <c r="BN1215" s="36">
        <f t="shared" si="98"/>
        <v>45478</v>
      </c>
      <c r="BO1215" s="26">
        <f t="shared" si="97"/>
        <v>45656</v>
      </c>
      <c r="BP1215" s="37" t="e">
        <f>IF(((#REF!-$BN1215)/($BO1215-$BN1215))&gt;=100%,100%,((#REF!-$BN1215)/($BO1215-$BN1215)))</f>
        <v>#REF!</v>
      </c>
      <c r="BQ1215" s="29">
        <f t="shared" si="99"/>
        <v>36666667</v>
      </c>
      <c r="BR1215" s="23" t="e">
        <f>+IF(BK1215="1 SI","FINALIZADO",IF($BO1215&lt;=#REF!,"FINALIZADO","EJECUCIÓN"))</f>
        <v>#REF!</v>
      </c>
      <c r="BS1215" s="23">
        <v>36666667</v>
      </c>
      <c r="BT1215" s="23">
        <f>+Tabla3[[#This Row],[VALOR TOTAL DE CONTRATO (ANTES DE LIQUIDACIÓN - LIBERACIÓN DE SALDOS)]]-Tabla3[[#This Row],[RECURSO TOTALES DESEMBOLSADOS]]</f>
        <v>0</v>
      </c>
      <c r="BU1215" s="66"/>
      <c r="BW1215" s="23" t="s">
        <v>98</v>
      </c>
      <c r="BX1215" s="23" t="str">
        <f t="shared" si="94"/>
        <v>julio</v>
      </c>
      <c r="BY1215" s="23" t="s">
        <v>113</v>
      </c>
      <c r="BZ1215" s="23" t="s">
        <v>113</v>
      </c>
      <c r="CA1215" s="23" t="s">
        <v>113</v>
      </c>
      <c r="CB1215" t="s">
        <v>117</v>
      </c>
      <c r="CC1215" t="s">
        <v>118</v>
      </c>
    </row>
    <row r="1216" spans="1:81" x14ac:dyDescent="0.25">
      <c r="A1216" s="23">
        <v>2024</v>
      </c>
      <c r="B1216" s="25">
        <v>1174</v>
      </c>
      <c r="C1216" s="23" t="s">
        <v>87</v>
      </c>
      <c r="D1216" t="s">
        <v>88</v>
      </c>
      <c r="E1216" t="s">
        <v>89</v>
      </c>
      <c r="F1216" t="s">
        <v>90</v>
      </c>
      <c r="G1216" t="s">
        <v>91</v>
      </c>
      <c r="H1216" s="23" t="s">
        <v>92</v>
      </c>
      <c r="I1216" s="23" t="s">
        <v>119</v>
      </c>
      <c r="J1216" t="s">
        <v>8281</v>
      </c>
      <c r="K1216" s="23" t="s">
        <v>95</v>
      </c>
      <c r="L1216" t="s">
        <v>8282</v>
      </c>
      <c r="M1216" s="28" t="s">
        <v>8283</v>
      </c>
      <c r="N1216" s="23"/>
      <c r="O1216" s="23" t="s">
        <v>98</v>
      </c>
      <c r="P1216" s="20" t="s">
        <v>269</v>
      </c>
      <c r="Q1216" s="20" t="s">
        <v>269</v>
      </c>
      <c r="R1216" t="s">
        <v>8284</v>
      </c>
      <c r="S1216" t="s">
        <v>8285</v>
      </c>
      <c r="T1216" t="s">
        <v>8286</v>
      </c>
      <c r="U1216" s="29">
        <v>24639440</v>
      </c>
      <c r="V1216" s="29">
        <v>24639440</v>
      </c>
      <c r="W1216" s="60">
        <v>4017300</v>
      </c>
      <c r="X1216" s="60">
        <v>0</v>
      </c>
      <c r="Y1216" s="23" t="s">
        <v>5132</v>
      </c>
      <c r="Z1216" t="s">
        <v>98</v>
      </c>
      <c r="AA1216" t="s">
        <v>105</v>
      </c>
      <c r="AB1216" s="30">
        <f>+Tabla3[[#This Row],[VALOR DEL CONTRATO
(EN NUMEROS)]]-Tabla3[[#This Row],[VALOR RECURSOS (MADS/FONAM)]]</f>
        <v>0</v>
      </c>
      <c r="AC1216" s="30"/>
      <c r="AD1216" s="30"/>
      <c r="AE1216" s="24">
        <v>123</v>
      </c>
      <c r="AF1216" s="61">
        <v>44960</v>
      </c>
      <c r="AG1216">
        <v>4124</v>
      </c>
      <c r="AH1216" s="53"/>
      <c r="AI1216" s="24" t="s">
        <v>5133</v>
      </c>
      <c r="AK1216" s="33" t="s">
        <v>4376</v>
      </c>
      <c r="AL1216" t="s">
        <v>98</v>
      </c>
      <c r="AM1216" s="53">
        <v>45469</v>
      </c>
      <c r="AN1216" s="23" t="s">
        <v>108</v>
      </c>
      <c r="AO1216" s="23" t="s">
        <v>108</v>
      </c>
      <c r="AP1216" t="s">
        <v>109</v>
      </c>
      <c r="AQ1216" t="s">
        <v>1047</v>
      </c>
      <c r="AR1216" t="s">
        <v>1048</v>
      </c>
      <c r="AS1216" t="s">
        <v>269</v>
      </c>
      <c r="AT1216" s="23">
        <v>80111600</v>
      </c>
      <c r="AU1216" t="s">
        <v>8287</v>
      </c>
      <c r="AV1216" s="23" t="s">
        <v>113</v>
      </c>
      <c r="AW1216" s="20" t="s">
        <v>114</v>
      </c>
      <c r="AX1216" s="53">
        <v>45470</v>
      </c>
      <c r="AY1216" s="23" t="s">
        <v>115</v>
      </c>
      <c r="AZ1216" s="53">
        <v>45470</v>
      </c>
      <c r="BA1216" s="26">
        <v>45471</v>
      </c>
      <c r="BB1216" s="62">
        <v>45656</v>
      </c>
      <c r="BC1216" s="35">
        <f>+Tabla3[[#This Row],[FECHA TERMINACION
(INICIAL)]]-Tabla3[[#This Row],[FECHA INICIO]]</f>
        <v>185</v>
      </c>
      <c r="BD1216" s="65">
        <f>+Tabla3[[#This Row],[PLAZO DE EJECUCIÓN EN DÍAS (INICIAL)]]/30</f>
        <v>6.166666666666667</v>
      </c>
      <c r="BE1216" t="s">
        <v>8288</v>
      </c>
      <c r="BF1216" s="29">
        <f>+[1]BD_2!E1235</f>
        <v>133910</v>
      </c>
      <c r="BG1216" s="29">
        <f>[1]BD_2!BA1235</f>
        <v>12051900</v>
      </c>
      <c r="BH1216" s="23">
        <f>[1]BD_2!CF1235</f>
        <v>90</v>
      </c>
      <c r="BI1216" s="23">
        <f>+COUNTIF(Tabla3[[#This Row],[VALOR REDUCIDO]:[TOTAL TIEMPO PRORROGADO EN DÍAS
]],"&lt;&gt;0")</f>
        <v>3</v>
      </c>
      <c r="BJ1216" s="23" t="str">
        <f>+[1]BD_2!CG1235</f>
        <v>2 NO</v>
      </c>
      <c r="BK1216" s="26" t="str">
        <f>[1]BD_2!CL1235</f>
        <v>2 NO</v>
      </c>
      <c r="BL1216" s="23" t="s">
        <v>98</v>
      </c>
      <c r="BM1216">
        <f t="shared" si="95"/>
        <v>275</v>
      </c>
      <c r="BN1216" s="36">
        <f t="shared" si="98"/>
        <v>45471</v>
      </c>
      <c r="BO1216" s="26">
        <f t="shared" si="97"/>
        <v>45746</v>
      </c>
      <c r="BP1216" s="37" t="e">
        <f>IF(((#REF!-$BN1216)/($BO1216-$BN1216))&gt;=100%,100%,((#REF!-$BN1216)/($BO1216-$BN1216)))</f>
        <v>#REF!</v>
      </c>
      <c r="BQ1216" s="29">
        <f t="shared" si="99"/>
        <v>36557430</v>
      </c>
      <c r="BR1216" s="23" t="e">
        <f>+IF(BK1216="1 SI","FINALIZADO",IF($BO1216&lt;=#REF!,"FINALIZADO","EJECUCIÓN"))</f>
        <v>#REF!</v>
      </c>
      <c r="BS1216" s="23">
        <v>20488230</v>
      </c>
      <c r="BT1216" s="23">
        <f>+Tabla3[[#This Row],[VALOR TOTAL DE CONTRATO (ANTES DE LIQUIDACIÓN - LIBERACIÓN DE SALDOS)]]-Tabla3[[#This Row],[RECURSO TOTALES DESEMBOLSADOS]]</f>
        <v>16069200</v>
      </c>
      <c r="BU1216" s="66"/>
      <c r="BW1216" s="23" t="s">
        <v>98</v>
      </c>
      <c r="BX1216" s="23" t="str">
        <f t="shared" ref="BX1216:BX1279" si="100">TEXT(AM1216,"MMMM")</f>
        <v>junio</v>
      </c>
      <c r="BY1216" s="23" t="s">
        <v>113</v>
      </c>
      <c r="BZ1216" s="23" t="s">
        <v>113</v>
      </c>
      <c r="CA1216" s="23" t="s">
        <v>113</v>
      </c>
      <c r="CB1216" t="s">
        <v>117</v>
      </c>
      <c r="CC1216" t="s">
        <v>118</v>
      </c>
    </row>
    <row r="1217" spans="1:81" x14ac:dyDescent="0.25">
      <c r="A1217" s="23">
        <v>2024</v>
      </c>
      <c r="B1217" s="25">
        <v>1175</v>
      </c>
      <c r="C1217" s="23" t="s">
        <v>7112</v>
      </c>
      <c r="D1217" t="s">
        <v>8289</v>
      </c>
      <c r="E1217" t="s">
        <v>89</v>
      </c>
      <c r="F1217" t="s">
        <v>8290</v>
      </c>
      <c r="G1217" t="s">
        <v>91</v>
      </c>
      <c r="H1217" s="23" t="s">
        <v>8291</v>
      </c>
      <c r="I1217" s="23" t="s">
        <v>105</v>
      </c>
      <c r="J1217" t="s">
        <v>8292</v>
      </c>
      <c r="K1217" s="23" t="s">
        <v>4369</v>
      </c>
      <c r="L1217" s="20" t="s">
        <v>4370</v>
      </c>
      <c r="N1217" s="23" t="s">
        <v>8293</v>
      </c>
      <c r="O1217" s="23" t="s">
        <v>98</v>
      </c>
      <c r="P1217" s="20" t="s">
        <v>1183</v>
      </c>
      <c r="Q1217" s="20" t="s">
        <v>100</v>
      </c>
      <c r="R1217" s="44" t="s">
        <v>8294</v>
      </c>
      <c r="S1217" t="s">
        <v>6534</v>
      </c>
      <c r="T1217" t="s">
        <v>8295</v>
      </c>
      <c r="U1217" s="29">
        <v>349002937</v>
      </c>
      <c r="V1217" s="29">
        <v>349002937</v>
      </c>
      <c r="W1217" s="60">
        <v>0</v>
      </c>
      <c r="X1217" s="60">
        <v>0</v>
      </c>
      <c r="Y1217" s="23" t="s">
        <v>104</v>
      </c>
      <c r="Z1217" t="s">
        <v>98</v>
      </c>
      <c r="AA1217" t="s">
        <v>105</v>
      </c>
      <c r="AB1217" s="30">
        <f>+Tabla3[[#This Row],[VALOR DEL CONTRATO
(EN NUMEROS)]]-Tabla3[[#This Row],[VALOR RECURSOS (MADS/FONAM)]]</f>
        <v>0</v>
      </c>
      <c r="AC1217" s="30"/>
      <c r="AD1217" s="30"/>
      <c r="AE1217" s="24">
        <v>13024</v>
      </c>
      <c r="AF1217" s="61">
        <v>45352</v>
      </c>
      <c r="AG1217">
        <v>381524</v>
      </c>
      <c r="AH1217" s="53">
        <v>45470</v>
      </c>
      <c r="AI1217" s="24" t="s">
        <v>106</v>
      </c>
      <c r="AJ1217" t="s">
        <v>1187</v>
      </c>
      <c r="AK1217" s="27">
        <v>202300000000289</v>
      </c>
      <c r="AL1217" t="s">
        <v>98</v>
      </c>
      <c r="AM1217" s="53">
        <v>45470</v>
      </c>
      <c r="AN1217" s="23" t="s">
        <v>108</v>
      </c>
      <c r="AO1217" s="23" t="s">
        <v>108</v>
      </c>
      <c r="AP1217" t="s">
        <v>109</v>
      </c>
      <c r="AQ1217" t="s">
        <v>1188</v>
      </c>
      <c r="AR1217" t="s">
        <v>1189</v>
      </c>
      <c r="AS1217" t="s">
        <v>100</v>
      </c>
      <c r="AT1217" s="23">
        <v>72101500</v>
      </c>
      <c r="AU1217" s="20" t="s">
        <v>8296</v>
      </c>
      <c r="AV1217" s="23" t="s">
        <v>113</v>
      </c>
      <c r="AW1217" s="20" t="s">
        <v>114</v>
      </c>
      <c r="AX1217" s="53">
        <v>45471</v>
      </c>
      <c r="AY1217" s="23" t="s">
        <v>8297</v>
      </c>
      <c r="AZ1217" s="53">
        <v>45471</v>
      </c>
      <c r="BA1217" s="26">
        <v>45491</v>
      </c>
      <c r="BB1217" s="62">
        <v>45657</v>
      </c>
      <c r="BC1217" s="35">
        <f>+Tabla3[[#This Row],[FECHA TERMINACION
(INICIAL)]]-Tabla3[[#This Row],[FECHA INICIO]]</f>
        <v>166</v>
      </c>
      <c r="BD1217" s="65">
        <f>+Tabla3[[#This Row],[PLAZO DE EJECUCIÓN EN DÍAS (INICIAL)]]/30</f>
        <v>5.5333333333333332</v>
      </c>
      <c r="BE1217" t="s">
        <v>8298</v>
      </c>
      <c r="BF1217" s="29">
        <f>+[1]BD_2!E1236</f>
        <v>0</v>
      </c>
      <c r="BG1217" s="29">
        <f>[1]BD_2!BA1236</f>
        <v>0</v>
      </c>
      <c r="BH1217" s="23">
        <f>[1]BD_2!CF1236</f>
        <v>0</v>
      </c>
      <c r="BI1217" s="23">
        <f>+COUNTIF(Tabla3[[#This Row],[VALOR REDUCIDO]:[TOTAL TIEMPO PRORROGADO EN DÍAS
]],"&lt;&gt;0")</f>
        <v>0</v>
      </c>
      <c r="BJ1217" s="23" t="str">
        <f>+[1]BD_2!CG1236</f>
        <v>2 NO</v>
      </c>
      <c r="BK1217" s="26" t="str">
        <f>[1]BD_2!CL1236</f>
        <v>2 NO</v>
      </c>
      <c r="BL1217" s="23" t="s">
        <v>98</v>
      </c>
      <c r="BM1217">
        <f t="shared" si="95"/>
        <v>166</v>
      </c>
      <c r="BN1217" s="36">
        <f t="shared" si="98"/>
        <v>45491</v>
      </c>
      <c r="BO1217" s="26">
        <f t="shared" si="97"/>
        <v>45657</v>
      </c>
      <c r="BP1217" s="37" t="e">
        <f>IF(((#REF!-$BN1217)/($BO1217-$BN1217))&gt;=100%,100%,((#REF!-$BN1217)/($BO1217-$BN1217)))</f>
        <v>#REF!</v>
      </c>
      <c r="BQ1217" s="60">
        <f t="shared" si="99"/>
        <v>349002937</v>
      </c>
      <c r="BR1217" s="23" t="e">
        <f>+IF(BK1217="1 SI","FINALIZADO",IF($BO1217&lt;=#REF!,"FINALIZADO","EJECUCIÓN"))</f>
        <v>#REF!</v>
      </c>
      <c r="BS1217" s="23">
        <v>162361267.12000006</v>
      </c>
      <c r="BT1217" s="23">
        <f>+Tabla3[[#This Row],[VALOR TOTAL DE CONTRATO (ANTES DE LIQUIDACIÓN - LIBERACIÓN DE SALDOS)]]-Tabla3[[#This Row],[RECURSO TOTALES DESEMBOLSADOS]]</f>
        <v>186641669.87999994</v>
      </c>
      <c r="BU1217" s="66"/>
      <c r="BW1217" s="23" t="s">
        <v>98</v>
      </c>
      <c r="BX1217" s="23" t="str">
        <f t="shared" si="100"/>
        <v>junio</v>
      </c>
      <c r="BY1217" s="23" t="s">
        <v>113</v>
      </c>
      <c r="BZ1217" s="23" t="s">
        <v>113</v>
      </c>
      <c r="CA1217" s="23" t="s">
        <v>113</v>
      </c>
      <c r="CB1217" t="s">
        <v>117</v>
      </c>
      <c r="CC1217" t="s">
        <v>118</v>
      </c>
    </row>
    <row r="1218" spans="1:81" x14ac:dyDescent="0.25">
      <c r="A1218" s="23">
        <v>2024</v>
      </c>
      <c r="B1218" s="25">
        <v>1176</v>
      </c>
      <c r="C1218" s="23" t="s">
        <v>4365</v>
      </c>
      <c r="D1218" t="s">
        <v>88</v>
      </c>
      <c r="E1218" t="s">
        <v>8299</v>
      </c>
      <c r="F1218" t="s">
        <v>90</v>
      </c>
      <c r="G1218" t="s">
        <v>4367</v>
      </c>
      <c r="H1218" s="23" t="s">
        <v>92</v>
      </c>
      <c r="I1218" s="23" t="s">
        <v>105</v>
      </c>
      <c r="J1218" s="71" t="s">
        <v>8300</v>
      </c>
      <c r="K1218" s="23" t="s">
        <v>4369</v>
      </c>
      <c r="L1218" s="20" t="s">
        <v>4370</v>
      </c>
      <c r="N1218" s="23" t="s">
        <v>8301</v>
      </c>
      <c r="O1218" s="23" t="s">
        <v>98</v>
      </c>
      <c r="P1218" s="20" t="s">
        <v>1514</v>
      </c>
      <c r="Q1218" s="20" t="s">
        <v>1514</v>
      </c>
      <c r="R1218" t="s">
        <v>8302</v>
      </c>
      <c r="S1218" t="s">
        <v>8303</v>
      </c>
      <c r="T1218" t="s">
        <v>8304</v>
      </c>
      <c r="U1218" s="29">
        <v>2000000000</v>
      </c>
      <c r="V1218" s="29">
        <v>2000000000</v>
      </c>
      <c r="W1218" s="60">
        <v>0</v>
      </c>
      <c r="X1218" s="60">
        <v>0</v>
      </c>
      <c r="Y1218" s="23" t="s">
        <v>104</v>
      </c>
      <c r="Z1218" t="s">
        <v>98</v>
      </c>
      <c r="AA1218" t="s">
        <v>105</v>
      </c>
      <c r="AB1218" s="30">
        <f>+Tabla3[[#This Row],[VALOR DEL CONTRATO
(EN NUMEROS)]]-Tabla3[[#This Row],[VALOR RECURSOS (MADS/FONAM)]]</f>
        <v>0</v>
      </c>
      <c r="AC1218" s="30"/>
      <c r="AD1218" s="30"/>
      <c r="AE1218" s="24">
        <v>14624</v>
      </c>
      <c r="AF1218" s="61">
        <v>45394</v>
      </c>
      <c r="AG1218">
        <v>404324</v>
      </c>
      <c r="AH1218" s="53">
        <v>45484</v>
      </c>
      <c r="AI1218" s="24" t="s">
        <v>106</v>
      </c>
      <c r="AJ1218" t="s">
        <v>1465</v>
      </c>
      <c r="AK1218" s="27">
        <v>202300000000041</v>
      </c>
      <c r="AL1218" t="s">
        <v>98</v>
      </c>
      <c r="AM1218" s="53">
        <v>45483</v>
      </c>
      <c r="AN1218" s="23" t="s">
        <v>108</v>
      </c>
      <c r="AO1218" s="23" t="s">
        <v>108</v>
      </c>
      <c r="AP1218" t="s">
        <v>109</v>
      </c>
      <c r="AQ1218" t="s">
        <v>1519</v>
      </c>
      <c r="AR1218" t="s">
        <v>1803</v>
      </c>
      <c r="AS1218" t="s">
        <v>1514</v>
      </c>
      <c r="AT1218" s="23">
        <v>77101600</v>
      </c>
      <c r="AU1218" s="41" t="s">
        <v>8305</v>
      </c>
      <c r="AV1218" s="23" t="s">
        <v>113</v>
      </c>
      <c r="AW1218" s="20" t="s">
        <v>114</v>
      </c>
      <c r="AX1218" s="53">
        <v>45485</v>
      </c>
      <c r="AY1218" s="23" t="s">
        <v>6418</v>
      </c>
      <c r="AZ1218" s="53">
        <v>45485</v>
      </c>
      <c r="BA1218" s="26">
        <v>45489</v>
      </c>
      <c r="BB1218" s="62">
        <v>45656</v>
      </c>
      <c r="BC1218" s="35">
        <f>+Tabla3[[#This Row],[FECHA TERMINACION
(INICIAL)]]-Tabla3[[#This Row],[FECHA INICIO]]</f>
        <v>167</v>
      </c>
      <c r="BD1218" s="65">
        <f>+Tabla3[[#This Row],[PLAZO DE EJECUCIÓN EN DÍAS (INICIAL)]]/30</f>
        <v>5.5666666666666664</v>
      </c>
      <c r="BE1218" t="s">
        <v>8306</v>
      </c>
      <c r="BF1218" s="29">
        <f>+[1]BD_2!E1237</f>
        <v>0</v>
      </c>
      <c r="BG1218" s="29">
        <f>[1]BD_2!BA1237</f>
        <v>0</v>
      </c>
      <c r="BH1218" s="23">
        <f>[1]BD_2!CF1237</f>
        <v>335</v>
      </c>
      <c r="BI1218" s="23">
        <f>+COUNTIF(Tabla3[[#This Row],[VALOR REDUCIDO]:[TOTAL TIEMPO PRORROGADO EN DÍAS
]],"&lt;&gt;0")</f>
        <v>1</v>
      </c>
      <c r="BJ1218" s="23" t="str">
        <f>+[1]BD_2!CG1237</f>
        <v>2 NO</v>
      </c>
      <c r="BK1218" s="26" t="str">
        <f>[1]BD_2!CL1237</f>
        <v>2 NO</v>
      </c>
      <c r="BL1218" s="23" t="s">
        <v>98</v>
      </c>
      <c r="BM1218">
        <f t="shared" si="95"/>
        <v>502</v>
      </c>
      <c r="BN1218" s="36">
        <f t="shared" si="98"/>
        <v>45489</v>
      </c>
      <c r="BO1218" s="26">
        <f t="shared" si="97"/>
        <v>45991</v>
      </c>
      <c r="BP1218" s="37" t="e">
        <f>IF(((#REF!-$BN1218)/($BO1218-$BN1218))&gt;=100%,100%,((#REF!-$BN1218)/($BO1218-$BN1218)))</f>
        <v>#REF!</v>
      </c>
      <c r="BQ1218" s="60">
        <f t="shared" si="99"/>
        <v>2000000000</v>
      </c>
      <c r="BR1218" s="23" t="e">
        <f>+IF(BK1218="1 SI","FINALIZADO",IF($BO1218&lt;=#REF!,"FINALIZADO","EJECUCIÓN"))</f>
        <v>#REF!</v>
      </c>
      <c r="BS1218" s="23">
        <v>600000000</v>
      </c>
      <c r="BT1218" s="23">
        <f>+Tabla3[[#This Row],[VALOR TOTAL DE CONTRATO (ANTES DE LIQUIDACIÓN - LIBERACIÓN DE SALDOS)]]-Tabla3[[#This Row],[RECURSO TOTALES DESEMBOLSADOS]]</f>
        <v>1400000000</v>
      </c>
      <c r="BU1218" s="66"/>
      <c r="BW1218" s="23" t="s">
        <v>98</v>
      </c>
      <c r="BX1218" s="23" t="str">
        <f t="shared" si="100"/>
        <v>julio</v>
      </c>
      <c r="BY1218" s="23" t="s">
        <v>113</v>
      </c>
      <c r="BZ1218" s="23" t="s">
        <v>113</v>
      </c>
      <c r="CA1218" s="23" t="s">
        <v>113</v>
      </c>
      <c r="CB1218" t="s">
        <v>117</v>
      </c>
      <c r="CC1218" t="s">
        <v>118</v>
      </c>
    </row>
    <row r="1219" spans="1:81" x14ac:dyDescent="0.25">
      <c r="A1219" s="23">
        <v>2024</v>
      </c>
      <c r="B1219" s="25">
        <v>1177</v>
      </c>
      <c r="C1219" s="23" t="s">
        <v>87</v>
      </c>
      <c r="D1219" t="s">
        <v>88</v>
      </c>
      <c r="E1219" t="s">
        <v>89</v>
      </c>
      <c r="F1219" t="s">
        <v>90</v>
      </c>
      <c r="G1219" t="s">
        <v>91</v>
      </c>
      <c r="H1219" s="23" t="s">
        <v>92</v>
      </c>
      <c r="I1219" s="23" t="s">
        <v>119</v>
      </c>
      <c r="J1219" t="s">
        <v>8307</v>
      </c>
      <c r="K1219" s="23" t="s">
        <v>95</v>
      </c>
      <c r="L1219" s="20" t="s">
        <v>2096</v>
      </c>
      <c r="M1219" s="28" t="s">
        <v>8308</v>
      </c>
      <c r="N1219" s="23"/>
      <c r="O1219" s="23" t="s">
        <v>98</v>
      </c>
      <c r="P1219" s="20" t="s">
        <v>100</v>
      </c>
      <c r="Q1219" s="20" t="s">
        <v>100</v>
      </c>
      <c r="R1219" t="s">
        <v>8309</v>
      </c>
      <c r="S1219" t="s">
        <v>8310</v>
      </c>
      <c r="T1219" t="s">
        <v>8311</v>
      </c>
      <c r="U1219" s="29">
        <v>36000000</v>
      </c>
      <c r="V1219" s="29">
        <v>36000000</v>
      </c>
      <c r="W1219" s="60">
        <v>6000000</v>
      </c>
      <c r="X1219" s="60">
        <v>0</v>
      </c>
      <c r="Y1219" s="23" t="s">
        <v>104</v>
      </c>
      <c r="Z1219" t="s">
        <v>98</v>
      </c>
      <c r="AA1219" t="s">
        <v>105</v>
      </c>
      <c r="AB1219" s="30">
        <f>+Tabla3[[#This Row],[VALOR DEL CONTRATO
(EN NUMEROS)]]-Tabla3[[#This Row],[VALOR RECURSOS (MADS/FONAM)]]</f>
        <v>0</v>
      </c>
      <c r="AC1219" s="30"/>
      <c r="AD1219" s="30"/>
      <c r="AE1219" s="24">
        <v>1724</v>
      </c>
      <c r="AF1219" s="61">
        <v>45294</v>
      </c>
      <c r="AG1219">
        <v>391324</v>
      </c>
      <c r="AH1219" s="53">
        <v>45477</v>
      </c>
      <c r="AI1219" s="24" t="s">
        <v>106</v>
      </c>
      <c r="AJ1219" t="s">
        <v>107</v>
      </c>
      <c r="AK1219" s="27">
        <v>202300000000289</v>
      </c>
      <c r="AL1219" t="s">
        <v>98</v>
      </c>
      <c r="AM1219" s="53">
        <v>45475</v>
      </c>
      <c r="AN1219" s="23" t="s">
        <v>108</v>
      </c>
      <c r="AO1219" s="23" t="s">
        <v>108</v>
      </c>
      <c r="AP1219" t="s">
        <v>109</v>
      </c>
      <c r="AQ1219" t="s">
        <v>3995</v>
      </c>
      <c r="AR1219" t="s">
        <v>567</v>
      </c>
      <c r="AS1219" t="s">
        <v>100</v>
      </c>
      <c r="AT1219" s="23">
        <v>80161600</v>
      </c>
      <c r="AU1219" s="20" t="s">
        <v>8312</v>
      </c>
      <c r="AV1219" s="23" t="s">
        <v>113</v>
      </c>
      <c r="AW1219" s="20" t="s">
        <v>114</v>
      </c>
      <c r="AX1219" s="53">
        <v>45476</v>
      </c>
      <c r="AY1219" s="23" t="s">
        <v>115</v>
      </c>
      <c r="AZ1219" s="53">
        <v>45476</v>
      </c>
      <c r="BA1219" s="26">
        <v>45477</v>
      </c>
      <c r="BB1219" s="62">
        <v>45656</v>
      </c>
      <c r="BC1219" s="35">
        <f>+Tabla3[[#This Row],[FECHA TERMINACION
(INICIAL)]]-Tabla3[[#This Row],[FECHA INICIO]]</f>
        <v>179</v>
      </c>
      <c r="BD1219" s="65">
        <f>+Tabla3[[#This Row],[PLAZO DE EJECUCIÓN EN DÍAS (INICIAL)]]/30</f>
        <v>5.9666666666666668</v>
      </c>
      <c r="BE1219" t="s">
        <v>7344</v>
      </c>
      <c r="BF1219" s="29">
        <f>+[1]BD_2!E1238</f>
        <v>600000</v>
      </c>
      <c r="BG1219" s="29">
        <f>[1]BD_2!BA1238</f>
        <v>0</v>
      </c>
      <c r="BH1219" s="23">
        <f>[1]BD_2!CF1238</f>
        <v>0</v>
      </c>
      <c r="BI1219" s="23">
        <f>+COUNTIF(Tabla3[[#This Row],[VALOR REDUCIDO]:[TOTAL TIEMPO PRORROGADO EN DÍAS
]],"&lt;&gt;0")</f>
        <v>1</v>
      </c>
      <c r="BJ1219" s="23" t="str">
        <f>+[1]BD_2!CG1238</f>
        <v>2 NO</v>
      </c>
      <c r="BK1219" s="26" t="str">
        <f>[1]BD_2!CL1238</f>
        <v>2 NO</v>
      </c>
      <c r="BL1219" s="23" t="s">
        <v>98</v>
      </c>
      <c r="BM1219">
        <f t="shared" si="95"/>
        <v>179</v>
      </c>
      <c r="BN1219" s="36">
        <f t="shared" si="98"/>
        <v>45477</v>
      </c>
      <c r="BO1219" s="26">
        <f t="shared" si="97"/>
        <v>45656</v>
      </c>
      <c r="BP1219" s="37" t="e">
        <f>IF(((#REF!-$BN1219)/($BO1219-$BN1219))&gt;=100%,100%,((#REF!-$BN1219)/($BO1219-$BN1219)))</f>
        <v>#REF!</v>
      </c>
      <c r="BQ1219" s="29">
        <f t="shared" si="99"/>
        <v>35400000</v>
      </c>
      <c r="BR1219" s="23" t="e">
        <f>+IF(BK1219="1 SI","FINALIZADO",IF($BO1219&lt;=#REF!,"FINALIZADO","EJECUCIÓN"))</f>
        <v>#REF!</v>
      </c>
      <c r="BS1219" s="23">
        <v>35400000</v>
      </c>
      <c r="BT1219" s="23">
        <f>+Tabla3[[#This Row],[VALOR TOTAL DE CONTRATO (ANTES DE LIQUIDACIÓN - LIBERACIÓN DE SALDOS)]]-Tabla3[[#This Row],[RECURSO TOTALES DESEMBOLSADOS]]</f>
        <v>0</v>
      </c>
      <c r="BU1219" s="66"/>
      <c r="BW1219" s="23" t="s">
        <v>98</v>
      </c>
      <c r="BX1219" s="23" t="str">
        <f t="shared" si="100"/>
        <v>julio</v>
      </c>
      <c r="BY1219" s="23" t="s">
        <v>113</v>
      </c>
      <c r="BZ1219" s="23" t="s">
        <v>113</v>
      </c>
      <c r="CA1219" s="23" t="s">
        <v>113</v>
      </c>
      <c r="CB1219" t="s">
        <v>117</v>
      </c>
      <c r="CC1219" t="s">
        <v>118</v>
      </c>
    </row>
    <row r="1220" spans="1:81" x14ac:dyDescent="0.25">
      <c r="A1220" s="23">
        <v>2024</v>
      </c>
      <c r="B1220" s="25">
        <v>1178</v>
      </c>
      <c r="C1220" s="23" t="s">
        <v>87</v>
      </c>
      <c r="D1220" t="s">
        <v>88</v>
      </c>
      <c r="E1220" t="s">
        <v>89</v>
      </c>
      <c r="F1220" t="s">
        <v>90</v>
      </c>
      <c r="G1220" t="s">
        <v>91</v>
      </c>
      <c r="H1220" s="23" t="s">
        <v>92</v>
      </c>
      <c r="I1220" s="23" t="s">
        <v>119</v>
      </c>
      <c r="J1220" t="s">
        <v>8313</v>
      </c>
      <c r="K1220" s="23" t="s">
        <v>95</v>
      </c>
      <c r="L1220" s="59" t="s">
        <v>138</v>
      </c>
      <c r="M1220" s="28" t="s">
        <v>8314</v>
      </c>
      <c r="N1220" s="23"/>
      <c r="O1220" s="23" t="s">
        <v>98</v>
      </c>
      <c r="P1220" s="20" t="s">
        <v>269</v>
      </c>
      <c r="Q1220" s="20" t="s">
        <v>269</v>
      </c>
      <c r="R1220" t="s">
        <v>5783</v>
      </c>
      <c r="S1220" t="s">
        <v>8315</v>
      </c>
      <c r="T1220" t="s">
        <v>8316</v>
      </c>
      <c r="U1220" s="29">
        <v>50150000</v>
      </c>
      <c r="V1220" s="29">
        <v>50150000</v>
      </c>
      <c r="W1220" s="60">
        <v>8500000</v>
      </c>
      <c r="X1220" s="60">
        <v>0</v>
      </c>
      <c r="Y1220" s="23" t="s">
        <v>5132</v>
      </c>
      <c r="Z1220" t="s">
        <v>98</v>
      </c>
      <c r="AA1220" t="s">
        <v>105</v>
      </c>
      <c r="AB1220" s="30">
        <f>+Tabla3[[#This Row],[VALOR DEL CONTRATO
(EN NUMEROS)]]-Tabla3[[#This Row],[VALOR RECURSOS (MADS/FONAM)]]</f>
        <v>0</v>
      </c>
      <c r="AC1220" s="30"/>
      <c r="AD1220" s="30"/>
      <c r="AE1220" s="24">
        <v>123</v>
      </c>
      <c r="AF1220" s="61">
        <v>45325</v>
      </c>
      <c r="AG1220">
        <v>4324</v>
      </c>
      <c r="AH1220" s="53">
        <v>45476</v>
      </c>
      <c r="AI1220" s="24" t="s">
        <v>5133</v>
      </c>
      <c r="AJ1220" t="s">
        <v>5134</v>
      </c>
      <c r="AK1220" s="33" t="s">
        <v>4376</v>
      </c>
      <c r="AL1220" t="s">
        <v>98</v>
      </c>
      <c r="AM1220" s="53">
        <v>45475</v>
      </c>
      <c r="AN1220" s="23" t="s">
        <v>108</v>
      </c>
      <c r="AO1220" s="23" t="s">
        <v>108</v>
      </c>
      <c r="AP1220" t="s">
        <v>109</v>
      </c>
      <c r="AQ1220" t="s">
        <v>1047</v>
      </c>
      <c r="AR1220" t="s">
        <v>1048</v>
      </c>
      <c r="AS1220" t="s">
        <v>269</v>
      </c>
      <c r="AT1220" s="23">
        <v>80111600</v>
      </c>
      <c r="AU1220" s="20" t="s">
        <v>8317</v>
      </c>
      <c r="AV1220" s="23" t="s">
        <v>113</v>
      </c>
      <c r="AW1220" s="20" t="s">
        <v>114</v>
      </c>
      <c r="AX1220" s="53">
        <v>45476</v>
      </c>
      <c r="AY1220" s="23" t="s">
        <v>115</v>
      </c>
      <c r="AZ1220" s="53">
        <v>45476</v>
      </c>
      <c r="BA1220" s="26">
        <v>45477</v>
      </c>
      <c r="BB1220" s="62">
        <v>45656</v>
      </c>
      <c r="BC1220" s="35">
        <f>+Tabla3[[#This Row],[FECHA TERMINACION
(INICIAL)]]-Tabla3[[#This Row],[FECHA INICIO]]</f>
        <v>179</v>
      </c>
      <c r="BD1220" s="65">
        <f>+Tabla3[[#This Row],[PLAZO DE EJECUCIÓN EN DÍAS (INICIAL)]]/30</f>
        <v>5.9666666666666668</v>
      </c>
      <c r="BE1220" t="s">
        <v>8318</v>
      </c>
      <c r="BF1220" s="29">
        <f>+[1]BD_2!E1239</f>
        <v>0</v>
      </c>
      <c r="BG1220" s="29">
        <f>[1]BD_2!BA1239</f>
        <v>0</v>
      </c>
      <c r="BH1220" s="23">
        <f>[1]BD_2!CF1239</f>
        <v>0</v>
      </c>
      <c r="BI1220" s="23">
        <f>+COUNTIF(Tabla3[[#This Row],[VALOR REDUCIDO]:[TOTAL TIEMPO PRORROGADO EN DÍAS
]],"&lt;&gt;0")</f>
        <v>0</v>
      </c>
      <c r="BJ1220" s="23" t="str">
        <f>+[1]BD_2!CG1239</f>
        <v>2 NO</v>
      </c>
      <c r="BK1220" s="26" t="str">
        <f>[1]BD_2!CL1239</f>
        <v>2 NO</v>
      </c>
      <c r="BL1220" s="23" t="s">
        <v>98</v>
      </c>
      <c r="BM1220">
        <f t="shared" si="95"/>
        <v>179</v>
      </c>
      <c r="BN1220" s="36">
        <f t="shared" si="98"/>
        <v>45477</v>
      </c>
      <c r="BO1220" s="26">
        <f t="shared" si="97"/>
        <v>45656</v>
      </c>
      <c r="BP1220" s="37" t="e">
        <f>IF(((#REF!-$BN1220)/($BO1220-$BN1220))&gt;=100%,100%,((#REF!-$BN1220)/($BO1220-$BN1220)))</f>
        <v>#REF!</v>
      </c>
      <c r="BQ1220" s="29">
        <f t="shared" si="99"/>
        <v>50150000</v>
      </c>
      <c r="BR1220" s="23" t="e">
        <f>+IF(BK1220="1 SI","FINALIZADO",IF($BO1220&lt;=#REF!,"FINALIZADO","EJECUCIÓN"))</f>
        <v>#REF!</v>
      </c>
      <c r="BS1220" s="23" t="e">
        <f>VLOOKUP(#REF!,[3]Hoja1!$D$2:$E$49,2,FALSE)</f>
        <v>#REF!</v>
      </c>
      <c r="BT1220" s="23" t="e">
        <f>+Tabla3[[#This Row],[VALOR TOTAL DE CONTRATO (ANTES DE LIQUIDACIÓN - LIBERACIÓN DE SALDOS)]]-Tabla3[[#This Row],[RECURSO TOTALES DESEMBOLSADOS]]</f>
        <v>#REF!</v>
      </c>
      <c r="BU1220" s="66"/>
      <c r="BW1220" s="23" t="s">
        <v>98</v>
      </c>
      <c r="BX1220" s="23" t="str">
        <f t="shared" si="100"/>
        <v>julio</v>
      </c>
      <c r="BY1220" s="23" t="s">
        <v>113</v>
      </c>
      <c r="BZ1220" s="23" t="s">
        <v>113</v>
      </c>
      <c r="CA1220" s="23" t="s">
        <v>113</v>
      </c>
      <c r="CB1220" t="s">
        <v>117</v>
      </c>
      <c r="CC1220" t="s">
        <v>118</v>
      </c>
    </row>
    <row r="1221" spans="1:81" x14ac:dyDescent="0.25">
      <c r="A1221" s="23">
        <v>2024</v>
      </c>
      <c r="B1221" s="25">
        <v>1179</v>
      </c>
      <c r="C1221" s="23" t="s">
        <v>87</v>
      </c>
      <c r="D1221" t="s">
        <v>88</v>
      </c>
      <c r="E1221" t="s">
        <v>89</v>
      </c>
      <c r="F1221" t="s">
        <v>90</v>
      </c>
      <c r="G1221" t="s">
        <v>91</v>
      </c>
      <c r="H1221" s="23" t="s">
        <v>92</v>
      </c>
      <c r="I1221" s="23" t="s">
        <v>119</v>
      </c>
      <c r="J1221" t="s">
        <v>8319</v>
      </c>
      <c r="K1221" s="23" t="s">
        <v>95</v>
      </c>
      <c r="L1221" s="59" t="s">
        <v>138</v>
      </c>
      <c r="M1221" s="28" t="s">
        <v>8320</v>
      </c>
      <c r="N1221" s="23"/>
      <c r="O1221" s="23" t="s">
        <v>98</v>
      </c>
      <c r="P1221" s="20" t="s">
        <v>269</v>
      </c>
      <c r="Q1221" s="20" t="s">
        <v>269</v>
      </c>
      <c r="R1221" t="s">
        <v>5790</v>
      </c>
      <c r="S1221" t="s">
        <v>5784</v>
      </c>
      <c r="T1221" t="s">
        <v>8316</v>
      </c>
      <c r="U1221" s="29">
        <v>50150000</v>
      </c>
      <c r="V1221" s="29">
        <v>50150000</v>
      </c>
      <c r="W1221" s="60">
        <v>8500000</v>
      </c>
      <c r="X1221" s="60">
        <v>0</v>
      </c>
      <c r="Y1221" s="23" t="s">
        <v>5132</v>
      </c>
      <c r="Z1221" t="s">
        <v>98</v>
      </c>
      <c r="AA1221" t="s">
        <v>105</v>
      </c>
      <c r="AB1221" s="30">
        <f>+Tabla3[[#This Row],[VALOR DEL CONTRATO
(EN NUMEROS)]]-Tabla3[[#This Row],[VALOR RECURSOS (MADS/FONAM)]]</f>
        <v>0</v>
      </c>
      <c r="AC1221" s="30"/>
      <c r="AD1221" s="30"/>
      <c r="AE1221" s="24">
        <v>123</v>
      </c>
      <c r="AF1221" s="61">
        <v>45325</v>
      </c>
      <c r="AG1221">
        <v>4424</v>
      </c>
      <c r="AH1221" s="53">
        <v>45478</v>
      </c>
      <c r="AI1221" s="24" t="s">
        <v>5133</v>
      </c>
      <c r="AJ1221" t="s">
        <v>5134</v>
      </c>
      <c r="AK1221" s="27" t="s">
        <v>4376</v>
      </c>
      <c r="AL1221" t="s">
        <v>98</v>
      </c>
      <c r="AM1221" s="53">
        <v>45476</v>
      </c>
      <c r="AN1221" s="23" t="s">
        <v>108</v>
      </c>
      <c r="AO1221" s="23" t="s">
        <v>108</v>
      </c>
      <c r="AP1221" t="s">
        <v>109</v>
      </c>
      <c r="AQ1221" t="s">
        <v>1047</v>
      </c>
      <c r="AR1221" t="s">
        <v>1048</v>
      </c>
      <c r="AS1221" t="s">
        <v>269</v>
      </c>
      <c r="AT1221" s="23">
        <v>80111600</v>
      </c>
      <c r="AU1221" s="20" t="s">
        <v>8321</v>
      </c>
      <c r="AV1221" s="23" t="s">
        <v>113</v>
      </c>
      <c r="AW1221" s="20" t="s">
        <v>114</v>
      </c>
      <c r="AX1221" s="53">
        <v>45477</v>
      </c>
      <c r="AY1221" s="23" t="s">
        <v>115</v>
      </c>
      <c r="AZ1221" s="53">
        <v>45477</v>
      </c>
      <c r="BA1221" s="26">
        <v>45478</v>
      </c>
      <c r="BB1221" s="62">
        <v>45656</v>
      </c>
      <c r="BC1221" s="35">
        <f>+Tabla3[[#This Row],[FECHA TERMINACION
(INICIAL)]]-Tabla3[[#This Row],[FECHA INICIO]]</f>
        <v>178</v>
      </c>
      <c r="BD1221" s="65">
        <f>+Tabla3[[#This Row],[PLAZO DE EJECUCIÓN EN DÍAS (INICIAL)]]/30</f>
        <v>5.9333333333333336</v>
      </c>
      <c r="BE1221" t="s">
        <v>8318</v>
      </c>
      <c r="BF1221" s="29">
        <f>+[1]BD_2!E1240</f>
        <v>283333</v>
      </c>
      <c r="BG1221" s="29">
        <f>[1]BD_2!BA1240</f>
        <v>0</v>
      </c>
      <c r="BH1221" s="23">
        <f>[1]BD_2!CF1240</f>
        <v>0</v>
      </c>
      <c r="BI1221" s="23">
        <f>+COUNTIF(Tabla3[[#This Row],[VALOR REDUCIDO]:[TOTAL TIEMPO PRORROGADO EN DÍAS
]],"&lt;&gt;0")</f>
        <v>1</v>
      </c>
      <c r="BJ1221" s="23" t="str">
        <f>+[1]BD_2!CG1240</f>
        <v>2 NO</v>
      </c>
      <c r="BK1221" s="26" t="str">
        <f>[1]BD_2!CL1240</f>
        <v>1 SI</v>
      </c>
      <c r="BL1221" s="23" t="s">
        <v>98</v>
      </c>
      <c r="BM1221">
        <f t="shared" si="95"/>
        <v>178</v>
      </c>
      <c r="BN1221" s="36">
        <f t="shared" si="98"/>
        <v>45478</v>
      </c>
      <c r="BO1221" s="26">
        <f t="shared" si="97"/>
        <v>45656</v>
      </c>
      <c r="BP1221" s="37" t="e">
        <f>IF(((#REF!-$BN1221)/($BO1221-$BN1221))&gt;=100%,100%,((#REF!-$BN1221)/($BO1221-$BN1221)))</f>
        <v>#REF!</v>
      </c>
      <c r="BQ1221" s="29">
        <f t="shared" si="99"/>
        <v>49866667</v>
      </c>
      <c r="BR1221" s="23" t="str">
        <f>+IF(BK1221="1 SI","FINALIZADO",IF($BO1221&lt;=#REF!,"FINALIZADO","EJECUCIÓN"))</f>
        <v>FINALIZADO</v>
      </c>
      <c r="BS1221" s="23">
        <v>40800000</v>
      </c>
      <c r="BT1221" s="23">
        <f>+Tabla3[[#This Row],[VALOR TOTAL DE CONTRATO (ANTES DE LIQUIDACIÓN - LIBERACIÓN DE SALDOS)]]-Tabla3[[#This Row],[RECURSO TOTALES DESEMBOLSADOS]]</f>
        <v>9066667</v>
      </c>
      <c r="BU1221" s="66"/>
      <c r="BW1221" s="23" t="s">
        <v>98</v>
      </c>
      <c r="BX1221" s="23" t="str">
        <f t="shared" si="100"/>
        <v>julio</v>
      </c>
      <c r="BY1221" s="23" t="s">
        <v>113</v>
      </c>
      <c r="BZ1221" s="23" t="s">
        <v>113</v>
      </c>
      <c r="CA1221" s="23" t="s">
        <v>113</v>
      </c>
      <c r="CB1221" t="s">
        <v>117</v>
      </c>
      <c r="CC1221" t="s">
        <v>118</v>
      </c>
    </row>
    <row r="1222" spans="1:81" x14ac:dyDescent="0.25">
      <c r="A1222" s="23">
        <v>2024</v>
      </c>
      <c r="B1222" s="25">
        <v>1180</v>
      </c>
      <c r="C1222" s="23" t="s">
        <v>87</v>
      </c>
      <c r="D1222" t="s">
        <v>88</v>
      </c>
      <c r="E1222" t="s">
        <v>89</v>
      </c>
      <c r="F1222" t="s">
        <v>90</v>
      </c>
      <c r="G1222" t="s">
        <v>91</v>
      </c>
      <c r="H1222" s="23" t="s">
        <v>92</v>
      </c>
      <c r="I1222" s="23" t="s">
        <v>119</v>
      </c>
      <c r="J1222" t="s">
        <v>2443</v>
      </c>
      <c r="K1222" s="23" t="s">
        <v>95</v>
      </c>
      <c r="L1222" s="20" t="s">
        <v>2096</v>
      </c>
      <c r="M1222" s="28" t="s">
        <v>8322</v>
      </c>
      <c r="N1222" s="23"/>
      <c r="O1222" s="23" t="s">
        <v>98</v>
      </c>
      <c r="P1222" s="20" t="s">
        <v>764</v>
      </c>
      <c r="Q1222" s="20" t="s">
        <v>764</v>
      </c>
      <c r="R1222" t="s">
        <v>8323</v>
      </c>
      <c r="S1222" t="s">
        <v>8324</v>
      </c>
      <c r="T1222" t="s">
        <v>8325</v>
      </c>
      <c r="U1222" s="29">
        <v>30563333</v>
      </c>
      <c r="V1222" s="29">
        <v>30563333</v>
      </c>
      <c r="W1222" s="29">
        <v>5300000</v>
      </c>
      <c r="X1222" s="29">
        <v>0</v>
      </c>
      <c r="Y1222" s="23" t="s">
        <v>104</v>
      </c>
      <c r="Z1222" t="s">
        <v>98</v>
      </c>
      <c r="AA1222" t="s">
        <v>105</v>
      </c>
      <c r="AB1222" s="30"/>
      <c r="AC1222" s="30"/>
      <c r="AD1222" s="30"/>
      <c r="AE1222" s="24">
        <v>7024</v>
      </c>
      <c r="AF1222" s="61">
        <v>45295</v>
      </c>
      <c r="AG1222">
        <v>399724</v>
      </c>
      <c r="AH1222" s="53">
        <v>45482</v>
      </c>
      <c r="AI1222" s="24" t="s">
        <v>106</v>
      </c>
      <c r="AJ1222" t="s">
        <v>779</v>
      </c>
      <c r="AK1222" s="27">
        <v>202300000000268</v>
      </c>
      <c r="AL1222" t="s">
        <v>98</v>
      </c>
      <c r="AM1222" s="53">
        <v>45478</v>
      </c>
      <c r="AN1222" s="23" t="s">
        <v>108</v>
      </c>
      <c r="AO1222" s="23" t="s">
        <v>108</v>
      </c>
      <c r="AP1222" t="s">
        <v>109</v>
      </c>
      <c r="AQ1222" t="s">
        <v>2448</v>
      </c>
      <c r="AR1222" t="s">
        <v>2449</v>
      </c>
      <c r="AS1222" s="20" t="s">
        <v>764</v>
      </c>
      <c r="AT1222" s="23">
        <v>80111600</v>
      </c>
      <c r="AU1222" s="20" t="s">
        <v>8326</v>
      </c>
      <c r="AV1222" s="23" t="s">
        <v>113</v>
      </c>
      <c r="AW1222" s="20" t="s">
        <v>114</v>
      </c>
      <c r="AX1222" s="53">
        <v>45478</v>
      </c>
      <c r="AY1222" s="23" t="s">
        <v>115</v>
      </c>
      <c r="AZ1222" s="53">
        <v>45478</v>
      </c>
      <c r="BA1222" s="26">
        <v>45482</v>
      </c>
      <c r="BB1222" s="62">
        <v>45656</v>
      </c>
      <c r="BC1222" s="35">
        <f>+Tabla3[[#This Row],[FECHA TERMINACION
(INICIAL)]]-Tabla3[[#This Row],[FECHA INICIO]]</f>
        <v>174</v>
      </c>
      <c r="BD1222" s="65">
        <f>+Tabla3[[#This Row],[PLAZO DE EJECUCIÓN EN DÍAS (INICIAL)]]/30</f>
        <v>5.8</v>
      </c>
      <c r="BE1222" t="s">
        <v>8327</v>
      </c>
      <c r="BF1222" s="29">
        <f>+[1]BD_2!E1241</f>
        <v>176666</v>
      </c>
      <c r="BG1222" s="29">
        <f>[1]BD_2!BA1241</f>
        <v>0</v>
      </c>
      <c r="BH1222" s="23">
        <f>[1]BD_2!CF1241</f>
        <v>0</v>
      </c>
      <c r="BI1222" s="23">
        <f>+COUNTIF(Tabla3[[#This Row],[VALOR REDUCIDO]:[TOTAL TIEMPO PRORROGADO EN DÍAS
]],"&lt;&gt;0")</f>
        <v>1</v>
      </c>
      <c r="BJ1222" s="23" t="str">
        <f>+[1]BD_2!CG1241</f>
        <v>2 NO</v>
      </c>
      <c r="BK1222" s="26" t="str">
        <f>[1]BD_2!CL1241</f>
        <v>2 NO</v>
      </c>
      <c r="BL1222" s="23" t="s">
        <v>98</v>
      </c>
      <c r="BM1222">
        <f t="shared" si="95"/>
        <v>174</v>
      </c>
      <c r="BN1222" s="36">
        <f t="shared" si="98"/>
        <v>45482</v>
      </c>
      <c r="BO1222" s="26">
        <f t="shared" si="97"/>
        <v>45656</v>
      </c>
      <c r="BP1222" s="37" t="e">
        <f>IF(((#REF!-$BN1222)/($BO1222-$BN1222))&gt;=100%,100%,((#REF!-$BN1222)/($BO1222-$BN1222)))</f>
        <v>#REF!</v>
      </c>
      <c r="BQ1222" s="29">
        <f t="shared" si="99"/>
        <v>30386667</v>
      </c>
      <c r="BR1222" s="23" t="e">
        <f>+IF(BK1222="1 SI","FINALIZADO",IF($BO1222&lt;=#REF!,"FINALIZADO","EJECUCIÓN"))</f>
        <v>#REF!</v>
      </c>
      <c r="BS1222" s="23">
        <v>30386667</v>
      </c>
      <c r="BT1222" s="23">
        <f>+Tabla3[[#This Row],[VALOR TOTAL DE CONTRATO (ANTES DE LIQUIDACIÓN - LIBERACIÓN DE SALDOS)]]-Tabla3[[#This Row],[RECURSO TOTALES DESEMBOLSADOS]]</f>
        <v>0</v>
      </c>
      <c r="BU1222" s="66"/>
      <c r="BW1222" s="23" t="s">
        <v>98</v>
      </c>
      <c r="BX1222" s="23" t="str">
        <f t="shared" si="100"/>
        <v>julio</v>
      </c>
      <c r="BY1222" s="23" t="s">
        <v>113</v>
      </c>
      <c r="BZ1222" s="23" t="s">
        <v>113</v>
      </c>
      <c r="CA1222" s="23" t="s">
        <v>113</v>
      </c>
      <c r="CB1222" t="s">
        <v>117</v>
      </c>
      <c r="CC1222" t="s">
        <v>118</v>
      </c>
    </row>
    <row r="1223" spans="1:81" x14ac:dyDescent="0.25">
      <c r="A1223" s="23">
        <v>2024</v>
      </c>
      <c r="B1223" s="25">
        <v>1181</v>
      </c>
      <c r="C1223" s="23" t="s">
        <v>87</v>
      </c>
      <c r="D1223" t="s">
        <v>88</v>
      </c>
      <c r="E1223" t="s">
        <v>89</v>
      </c>
      <c r="F1223" t="s">
        <v>90</v>
      </c>
      <c r="G1223" t="s">
        <v>91</v>
      </c>
      <c r="H1223" s="23" t="s">
        <v>92</v>
      </c>
      <c r="I1223" s="23" t="s">
        <v>119</v>
      </c>
      <c r="J1223" t="s">
        <v>8328</v>
      </c>
      <c r="K1223" s="23" t="s">
        <v>95</v>
      </c>
      <c r="L1223" s="20" t="s">
        <v>1420</v>
      </c>
      <c r="M1223" s="28" t="s">
        <v>8329</v>
      </c>
      <c r="N1223" s="23"/>
      <c r="O1223" s="23" t="s">
        <v>98</v>
      </c>
      <c r="P1223" s="20" t="s">
        <v>269</v>
      </c>
      <c r="Q1223" s="20" t="s">
        <v>269</v>
      </c>
      <c r="R1223" t="s">
        <v>5790</v>
      </c>
      <c r="S1223" t="s">
        <v>8330</v>
      </c>
      <c r="T1223" t="s">
        <v>8316</v>
      </c>
      <c r="U1223" s="29">
        <v>50150000</v>
      </c>
      <c r="V1223" s="29">
        <v>50150000</v>
      </c>
      <c r="W1223" s="60">
        <v>8500000</v>
      </c>
      <c r="X1223" s="60">
        <v>0</v>
      </c>
      <c r="Y1223" s="23" t="s">
        <v>5132</v>
      </c>
      <c r="Z1223" t="s">
        <v>98</v>
      </c>
      <c r="AA1223" t="s">
        <v>105</v>
      </c>
      <c r="AB1223" s="30">
        <v>0</v>
      </c>
      <c r="AC1223" s="30"/>
      <c r="AD1223" s="30"/>
      <c r="AE1223" s="24">
        <v>123</v>
      </c>
      <c r="AF1223" s="61">
        <v>45325</v>
      </c>
      <c r="AG1223">
        <v>4524</v>
      </c>
      <c r="AH1223" s="53">
        <v>45478</v>
      </c>
      <c r="AI1223" s="24" t="s">
        <v>5133</v>
      </c>
      <c r="AJ1223" t="s">
        <v>5134</v>
      </c>
      <c r="AK1223" s="27" t="s">
        <v>4376</v>
      </c>
      <c r="AL1223" t="s">
        <v>98</v>
      </c>
      <c r="AM1223" s="53">
        <v>45476</v>
      </c>
      <c r="AN1223" s="23" t="s">
        <v>108</v>
      </c>
      <c r="AO1223" s="23" t="s">
        <v>108</v>
      </c>
      <c r="AP1223" t="s">
        <v>109</v>
      </c>
      <c r="AQ1223" t="s">
        <v>1047</v>
      </c>
      <c r="AR1223" t="s">
        <v>1048</v>
      </c>
      <c r="AS1223" t="s">
        <v>269</v>
      </c>
      <c r="AT1223" s="23">
        <v>80111600</v>
      </c>
      <c r="AU1223" s="20" t="s">
        <v>8331</v>
      </c>
      <c r="AV1223" s="23" t="s">
        <v>113</v>
      </c>
      <c r="AW1223" s="20" t="s">
        <v>114</v>
      </c>
      <c r="AX1223" s="53">
        <v>45477</v>
      </c>
      <c r="AY1223" s="23" t="s">
        <v>115</v>
      </c>
      <c r="AZ1223" s="53">
        <v>45477</v>
      </c>
      <c r="BA1223" s="26">
        <v>45478</v>
      </c>
      <c r="BB1223" s="62">
        <v>45656</v>
      </c>
      <c r="BC1223" s="35">
        <f>+Tabla3[[#This Row],[FECHA TERMINACION
(INICIAL)]]-Tabla3[[#This Row],[FECHA INICIO]]</f>
        <v>178</v>
      </c>
      <c r="BD1223" s="65">
        <f>+Tabla3[[#This Row],[PLAZO DE EJECUCIÓN EN DÍAS (INICIAL)]]/30</f>
        <v>5.9333333333333336</v>
      </c>
      <c r="BE1223" t="s">
        <v>8318</v>
      </c>
      <c r="BF1223" s="29">
        <f>+[1]BD_2!E1242</f>
        <v>283333</v>
      </c>
      <c r="BG1223" s="29">
        <f>[1]BD_2!BA1242</f>
        <v>0</v>
      </c>
      <c r="BH1223" s="23">
        <f>[1]BD_2!CF1242</f>
        <v>0</v>
      </c>
      <c r="BI1223" s="23">
        <f>+COUNTIF(Tabla3[[#This Row],[VALOR REDUCIDO]:[TOTAL TIEMPO PRORROGADO EN DÍAS
]],"&lt;&gt;0")</f>
        <v>1</v>
      </c>
      <c r="BJ1223" s="23" t="str">
        <f>+[1]BD_2!CG1242</f>
        <v>2 NO</v>
      </c>
      <c r="BK1223" s="26" t="str">
        <f>[1]BD_2!CL1242</f>
        <v>2 NO</v>
      </c>
      <c r="BL1223" s="23" t="s">
        <v>98</v>
      </c>
      <c r="BM1223">
        <f t="shared" si="95"/>
        <v>178</v>
      </c>
      <c r="BN1223" s="36">
        <f t="shared" si="98"/>
        <v>45478</v>
      </c>
      <c r="BO1223" s="26">
        <f t="shared" si="97"/>
        <v>45656</v>
      </c>
      <c r="BP1223" s="37" t="e">
        <f>IF(((#REF!-$BN1223)/($BO1223-$BN1223))&gt;=100%,100%,((#REF!-$BN1223)/($BO1223-$BN1223)))</f>
        <v>#REF!</v>
      </c>
      <c r="BQ1223" s="29">
        <f t="shared" si="99"/>
        <v>49866667</v>
      </c>
      <c r="BR1223" s="23" t="e">
        <f>+IF(BK1223="1 SI","FINALIZADO",IF($BO1223&lt;=#REF!,"FINALIZADO","EJECUCIÓN"))</f>
        <v>#REF!</v>
      </c>
      <c r="BS1223" s="23">
        <v>49866667</v>
      </c>
      <c r="BT1223" s="23">
        <f>+Tabla3[[#This Row],[VALOR TOTAL DE CONTRATO (ANTES DE LIQUIDACIÓN - LIBERACIÓN DE SALDOS)]]-Tabla3[[#This Row],[RECURSO TOTALES DESEMBOLSADOS]]</f>
        <v>0</v>
      </c>
      <c r="BU1223" s="66"/>
      <c r="BW1223" s="23" t="s">
        <v>98</v>
      </c>
      <c r="BX1223" s="23" t="str">
        <f t="shared" si="100"/>
        <v>julio</v>
      </c>
      <c r="BY1223" s="23" t="s">
        <v>113</v>
      </c>
      <c r="BZ1223" s="23" t="s">
        <v>113</v>
      </c>
      <c r="CA1223" s="23" t="s">
        <v>113</v>
      </c>
      <c r="CB1223" t="s">
        <v>117</v>
      </c>
      <c r="CC1223" t="s">
        <v>118</v>
      </c>
    </row>
    <row r="1224" spans="1:81" x14ac:dyDescent="0.25">
      <c r="A1224" s="23">
        <v>2024</v>
      </c>
      <c r="B1224" s="25">
        <v>1182</v>
      </c>
      <c r="C1224" s="23" t="s">
        <v>87</v>
      </c>
      <c r="D1224" t="s">
        <v>88</v>
      </c>
      <c r="E1224" t="s">
        <v>89</v>
      </c>
      <c r="F1224" t="s">
        <v>90</v>
      </c>
      <c r="G1224" t="s">
        <v>91</v>
      </c>
      <c r="H1224" s="23" t="s">
        <v>92</v>
      </c>
      <c r="I1224" s="23" t="s">
        <v>119</v>
      </c>
      <c r="J1224" t="s">
        <v>8332</v>
      </c>
      <c r="K1224" s="23" t="s">
        <v>95</v>
      </c>
      <c r="L1224" s="20" t="s">
        <v>2096</v>
      </c>
      <c r="M1224" s="28" t="s">
        <v>8333</v>
      </c>
      <c r="N1224" s="23"/>
      <c r="O1224" s="23" t="s">
        <v>98</v>
      </c>
      <c r="P1224" s="20" t="s">
        <v>269</v>
      </c>
      <c r="Q1224" s="20" t="s">
        <v>269</v>
      </c>
      <c r="R1224" t="s">
        <v>5783</v>
      </c>
      <c r="S1224" t="s">
        <v>8334</v>
      </c>
      <c r="T1224" t="s">
        <v>8316</v>
      </c>
      <c r="U1224" s="29">
        <v>50150000</v>
      </c>
      <c r="V1224" s="29">
        <v>50150000</v>
      </c>
      <c r="W1224" s="60">
        <v>8500000</v>
      </c>
      <c r="X1224" s="60">
        <v>0</v>
      </c>
      <c r="Y1224" s="23" t="s">
        <v>5132</v>
      </c>
      <c r="Z1224" t="s">
        <v>98</v>
      </c>
      <c r="AA1224" t="s">
        <v>105</v>
      </c>
      <c r="AB1224" s="30">
        <f>+Tabla3[[#This Row],[VALOR DEL CONTRATO
(EN NUMEROS)]]-Tabla3[[#This Row],[VALOR RECURSOS (MADS/FONAM)]]</f>
        <v>0</v>
      </c>
      <c r="AC1224" s="30"/>
      <c r="AD1224" s="30"/>
      <c r="AE1224" s="24">
        <v>123</v>
      </c>
      <c r="AF1224" s="61">
        <v>45325</v>
      </c>
      <c r="AG1224">
        <v>4624</v>
      </c>
      <c r="AH1224" s="53">
        <v>45481</v>
      </c>
      <c r="AI1224" s="24" t="s">
        <v>5133</v>
      </c>
      <c r="AJ1224" t="s">
        <v>5134</v>
      </c>
      <c r="AK1224" s="27" t="s">
        <v>4376</v>
      </c>
      <c r="AL1224" t="s">
        <v>98</v>
      </c>
      <c r="AM1224" s="53">
        <v>45478</v>
      </c>
      <c r="AN1224" s="23" t="s">
        <v>108</v>
      </c>
      <c r="AO1224" s="23" t="s">
        <v>108</v>
      </c>
      <c r="AP1224" t="s">
        <v>109</v>
      </c>
      <c r="AQ1224" t="s">
        <v>1047</v>
      </c>
      <c r="AR1224" t="s">
        <v>1048</v>
      </c>
      <c r="AS1224" t="s">
        <v>269</v>
      </c>
      <c r="AT1224" s="23">
        <v>80111600</v>
      </c>
      <c r="AU1224" s="20" t="s">
        <v>8335</v>
      </c>
      <c r="AV1224" s="23" t="s">
        <v>113</v>
      </c>
      <c r="AW1224" s="20" t="s">
        <v>114</v>
      </c>
      <c r="AX1224" s="53">
        <v>45478</v>
      </c>
      <c r="AY1224" s="23" t="s">
        <v>115</v>
      </c>
      <c r="AZ1224" s="53">
        <v>45478</v>
      </c>
      <c r="BA1224" s="26">
        <v>45481</v>
      </c>
      <c r="BB1224" s="62">
        <v>45656</v>
      </c>
      <c r="BC1224" s="35">
        <f>+Tabla3[[#This Row],[FECHA TERMINACION
(INICIAL)]]-Tabla3[[#This Row],[FECHA INICIO]]</f>
        <v>175</v>
      </c>
      <c r="BD1224" s="65">
        <f>+Tabla3[[#This Row],[PLAZO DE EJECUCIÓN EN DÍAS (INICIAL)]]/30</f>
        <v>5.833333333333333</v>
      </c>
      <c r="BE1224" t="s">
        <v>8318</v>
      </c>
      <c r="BF1224" s="29">
        <f>+[1]BD_2!E1243</f>
        <v>1133333</v>
      </c>
      <c r="BG1224" s="29">
        <f>[1]BD_2!BA1243</f>
        <v>0</v>
      </c>
      <c r="BH1224" s="23">
        <f>[1]BD_2!CF1243</f>
        <v>0</v>
      </c>
      <c r="BI1224" s="23">
        <f>+COUNTIF(Tabla3[[#This Row],[VALOR REDUCIDO]:[TOTAL TIEMPO PRORROGADO EN DÍAS
]],"&lt;&gt;0")</f>
        <v>1</v>
      </c>
      <c r="BJ1224" s="23" t="str">
        <f>+[1]BD_2!CG1243</f>
        <v>2 NO</v>
      </c>
      <c r="BK1224" s="26" t="str">
        <f>[1]BD_2!CL1243</f>
        <v>2 NO</v>
      </c>
      <c r="BL1224" s="23" t="s">
        <v>98</v>
      </c>
      <c r="BM1224">
        <f t="shared" si="95"/>
        <v>175</v>
      </c>
      <c r="BN1224" s="36">
        <f t="shared" si="98"/>
        <v>45481</v>
      </c>
      <c r="BO1224" s="26">
        <f t="shared" si="97"/>
        <v>45656</v>
      </c>
      <c r="BP1224" s="37" t="e">
        <f>IF(((#REF!-$BN1224)/($BO1224-$BN1224))&gt;=100%,100%,((#REF!-$BN1224)/($BO1224-$BN1224)))</f>
        <v>#REF!</v>
      </c>
      <c r="BQ1224" s="29">
        <f t="shared" si="99"/>
        <v>49016667</v>
      </c>
      <c r="BR1224" s="23" t="e">
        <f>+IF(BK1224="1 SI","FINALIZADO",IF($BO1224&lt;=#REF!,"FINALIZADO","EJECUCIÓN"))</f>
        <v>#REF!</v>
      </c>
      <c r="BS1224" s="23">
        <v>49016667</v>
      </c>
      <c r="BT1224" s="23">
        <f>+Tabla3[[#This Row],[VALOR TOTAL DE CONTRATO (ANTES DE LIQUIDACIÓN - LIBERACIÓN DE SALDOS)]]-Tabla3[[#This Row],[RECURSO TOTALES DESEMBOLSADOS]]</f>
        <v>0</v>
      </c>
      <c r="BU1224" s="66"/>
      <c r="BW1224" s="23" t="s">
        <v>98</v>
      </c>
      <c r="BX1224" s="23" t="str">
        <f t="shared" si="100"/>
        <v>julio</v>
      </c>
      <c r="BY1224" s="23" t="s">
        <v>113</v>
      </c>
      <c r="BZ1224" s="23" t="s">
        <v>113</v>
      </c>
      <c r="CA1224" s="23" t="s">
        <v>113</v>
      </c>
      <c r="CB1224" t="s">
        <v>117</v>
      </c>
      <c r="CC1224" t="s">
        <v>118</v>
      </c>
    </row>
    <row r="1225" spans="1:81" x14ac:dyDescent="0.25">
      <c r="A1225" s="23">
        <v>2024</v>
      </c>
      <c r="B1225" s="25">
        <v>1183</v>
      </c>
      <c r="C1225" s="23" t="s">
        <v>87</v>
      </c>
      <c r="D1225" t="s">
        <v>88</v>
      </c>
      <c r="E1225" t="s">
        <v>89</v>
      </c>
      <c r="F1225" t="s">
        <v>90</v>
      </c>
      <c r="G1225" t="s">
        <v>91</v>
      </c>
      <c r="H1225" s="23" t="s">
        <v>92</v>
      </c>
      <c r="I1225" s="23" t="s">
        <v>119</v>
      </c>
      <c r="J1225" t="s">
        <v>8336</v>
      </c>
      <c r="K1225" s="23" t="s">
        <v>95</v>
      </c>
      <c r="L1225" s="20" t="s">
        <v>451</v>
      </c>
      <c r="M1225" s="28" t="s">
        <v>8337</v>
      </c>
      <c r="N1225" s="23"/>
      <c r="O1225" s="23" t="s">
        <v>98</v>
      </c>
      <c r="P1225" s="20" t="s">
        <v>562</v>
      </c>
      <c r="Q1225" s="20" t="s">
        <v>100</v>
      </c>
      <c r="R1225" t="s">
        <v>8338</v>
      </c>
      <c r="S1225" t="s">
        <v>8339</v>
      </c>
      <c r="T1225" t="s">
        <v>8340</v>
      </c>
      <c r="U1225" s="29">
        <v>34000000</v>
      </c>
      <c r="V1225" s="29">
        <v>34000000</v>
      </c>
      <c r="W1225" s="60">
        <v>8500000</v>
      </c>
      <c r="X1225" s="60">
        <v>0</v>
      </c>
      <c r="Y1225" s="23" t="s">
        <v>104</v>
      </c>
      <c r="Z1225" t="s">
        <v>98</v>
      </c>
      <c r="AA1225" t="s">
        <v>105</v>
      </c>
      <c r="AB1225" s="30">
        <f>+Tabla3[[#This Row],[VALOR DEL CONTRATO
(EN NUMEROS)]]-Tabla3[[#This Row],[VALOR RECURSOS (MADS/FONAM)]]</f>
        <v>0</v>
      </c>
      <c r="AC1225" s="30"/>
      <c r="AD1225" s="30"/>
      <c r="AE1225" s="24">
        <v>2424</v>
      </c>
      <c r="AF1225" s="61">
        <v>45294</v>
      </c>
      <c r="AG1225">
        <v>394224</v>
      </c>
      <c r="AH1225" s="53">
        <v>45481</v>
      </c>
      <c r="AI1225" s="24" t="s">
        <v>106</v>
      </c>
      <c r="AJ1225" t="s">
        <v>656</v>
      </c>
      <c r="AK1225" s="27">
        <v>202300000000289</v>
      </c>
      <c r="AL1225" t="s">
        <v>98</v>
      </c>
      <c r="AM1225" s="53">
        <v>45478</v>
      </c>
      <c r="AN1225" s="23" t="s">
        <v>108</v>
      </c>
      <c r="AO1225" s="23" t="s">
        <v>108</v>
      </c>
      <c r="AP1225" t="s">
        <v>109</v>
      </c>
      <c r="AQ1225" t="s">
        <v>3995</v>
      </c>
      <c r="AR1225" t="s">
        <v>567</v>
      </c>
      <c r="AS1225" t="s">
        <v>100</v>
      </c>
      <c r="AT1225" s="23">
        <v>80111600</v>
      </c>
      <c r="AU1225" s="20" t="s">
        <v>8341</v>
      </c>
      <c r="AV1225" s="23" t="s">
        <v>98</v>
      </c>
      <c r="AW1225" s="20" t="s">
        <v>476</v>
      </c>
      <c r="AX1225" s="53" t="s">
        <v>105</v>
      </c>
      <c r="AY1225" s="23" t="s">
        <v>477</v>
      </c>
      <c r="AZ1225" s="26">
        <v>45481</v>
      </c>
      <c r="BA1225" s="26">
        <v>45481</v>
      </c>
      <c r="BB1225" s="26">
        <v>45603</v>
      </c>
      <c r="BC1225" s="35">
        <f>+Tabla3[[#This Row],[FECHA TERMINACION
(INICIAL)]]-Tabla3[[#This Row],[FECHA INICIO]]</f>
        <v>122</v>
      </c>
      <c r="BD1225" s="65">
        <f>+Tabla3[[#This Row],[PLAZO DE EJECUCIÓN EN DÍAS (INICIAL)]]/30</f>
        <v>4.0666666666666664</v>
      </c>
      <c r="BE1225" t="s">
        <v>8342</v>
      </c>
      <c r="BF1225" s="29">
        <f>+[1]BD_2!E1244</f>
        <v>0</v>
      </c>
      <c r="BG1225" s="29">
        <f>[1]BD_2!BA1244</f>
        <v>15016667</v>
      </c>
      <c r="BH1225" s="23">
        <f>[1]BD_2!CF1244</f>
        <v>53</v>
      </c>
      <c r="BI1225" s="23">
        <f>+COUNTIF(Tabla3[[#This Row],[VALOR REDUCIDO]:[TOTAL TIEMPO PRORROGADO EN DÍAS
]],"&lt;&gt;0")</f>
        <v>2</v>
      </c>
      <c r="BJ1225" s="23" t="str">
        <f>+[1]BD_2!CG1244</f>
        <v>2 NO</v>
      </c>
      <c r="BK1225" s="26" t="str">
        <f>[1]BD_2!CL1244</f>
        <v>2 NO</v>
      </c>
      <c r="BL1225" s="23" t="s">
        <v>98</v>
      </c>
      <c r="BM1225">
        <f t="shared" si="95"/>
        <v>175</v>
      </c>
      <c r="BN1225" s="36">
        <f t="shared" si="98"/>
        <v>45481</v>
      </c>
      <c r="BO1225" s="26">
        <f t="shared" si="97"/>
        <v>45656</v>
      </c>
      <c r="BP1225" s="37" t="e">
        <f>IF(((#REF!-$BN1225)/($BO1225-$BN1225))&gt;=100%,100%,((#REF!-$BN1225)/($BO1225-$BN1225)))</f>
        <v>#REF!</v>
      </c>
      <c r="BQ1225" s="29">
        <f t="shared" si="99"/>
        <v>49016667</v>
      </c>
      <c r="BR1225" s="23" t="e">
        <f>+IF(BK1225="1 SI","FINALIZADO",IF($BO1225&lt;=#REF!,"FINALIZADO","EJECUCIÓN"))</f>
        <v>#REF!</v>
      </c>
      <c r="BS1225" s="23">
        <v>49016667</v>
      </c>
      <c r="BT1225" s="23">
        <f>+Tabla3[[#This Row],[VALOR TOTAL DE CONTRATO (ANTES DE LIQUIDACIÓN - LIBERACIÓN DE SALDOS)]]-Tabla3[[#This Row],[RECURSO TOTALES DESEMBOLSADOS]]</f>
        <v>0</v>
      </c>
      <c r="BU1225" s="66"/>
      <c r="BW1225" s="23" t="s">
        <v>98</v>
      </c>
      <c r="BX1225" s="23" t="str">
        <f t="shared" si="100"/>
        <v>julio</v>
      </c>
      <c r="BY1225" s="23" t="s">
        <v>113</v>
      </c>
      <c r="BZ1225" s="23" t="s">
        <v>113</v>
      </c>
      <c r="CA1225" s="23" t="s">
        <v>113</v>
      </c>
      <c r="CB1225" t="s">
        <v>117</v>
      </c>
      <c r="CC1225" t="s">
        <v>118</v>
      </c>
    </row>
    <row r="1226" spans="1:81" x14ac:dyDescent="0.25">
      <c r="A1226" s="23">
        <v>2024</v>
      </c>
      <c r="B1226" s="25">
        <v>1184</v>
      </c>
      <c r="C1226" s="23" t="s">
        <v>87</v>
      </c>
      <c r="D1226" t="s">
        <v>88</v>
      </c>
      <c r="E1226" t="s">
        <v>89</v>
      </c>
      <c r="F1226" t="s">
        <v>90</v>
      </c>
      <c r="G1226" t="s">
        <v>91</v>
      </c>
      <c r="H1226" s="23" t="s">
        <v>92</v>
      </c>
      <c r="I1226" s="23" t="s">
        <v>119</v>
      </c>
      <c r="J1226" t="s">
        <v>8343</v>
      </c>
      <c r="K1226" s="23" t="s">
        <v>95</v>
      </c>
      <c r="L1226" s="20" t="s">
        <v>5210</v>
      </c>
      <c r="M1226" s="28" t="s">
        <v>8344</v>
      </c>
      <c r="N1226" s="23"/>
      <c r="O1226" s="23" t="s">
        <v>98</v>
      </c>
      <c r="P1226" s="20" t="s">
        <v>460</v>
      </c>
      <c r="Q1226" s="20" t="s">
        <v>460</v>
      </c>
      <c r="R1226" t="s">
        <v>8345</v>
      </c>
      <c r="S1226" t="s">
        <v>8346</v>
      </c>
      <c r="T1226" t="s">
        <v>8347</v>
      </c>
      <c r="U1226" s="29">
        <v>62333333</v>
      </c>
      <c r="V1226" s="29">
        <v>62333333</v>
      </c>
      <c r="W1226" s="60">
        <v>11000000</v>
      </c>
      <c r="X1226" s="60">
        <v>0</v>
      </c>
      <c r="Y1226" s="23" t="s">
        <v>104</v>
      </c>
      <c r="Z1226" t="s">
        <v>98</v>
      </c>
      <c r="AA1226" t="s">
        <v>105</v>
      </c>
      <c r="AB1226" s="30">
        <f>+Tabla3[[#This Row],[VALOR DEL CONTRATO
(EN NUMEROS)]]-Tabla3[[#This Row],[VALOR RECURSOS (MADS/FONAM)]]</f>
        <v>0</v>
      </c>
      <c r="AC1226" s="30"/>
      <c r="AD1226" s="30"/>
      <c r="AE1226" s="24">
        <v>4924</v>
      </c>
      <c r="AF1226" s="61">
        <v>45294</v>
      </c>
      <c r="AG1226">
        <v>402224</v>
      </c>
      <c r="AH1226" s="53">
        <v>45483</v>
      </c>
      <c r="AI1226" s="24" t="s">
        <v>106</v>
      </c>
      <c r="AJ1226" t="s">
        <v>1304</v>
      </c>
      <c r="AK1226" s="27">
        <v>202300000000267</v>
      </c>
      <c r="AL1226" t="s">
        <v>98</v>
      </c>
      <c r="AM1226" s="53">
        <v>45478</v>
      </c>
      <c r="AN1226" s="23" t="s">
        <v>108</v>
      </c>
      <c r="AO1226" s="23" t="s">
        <v>108</v>
      </c>
      <c r="AP1226" t="s">
        <v>109</v>
      </c>
      <c r="AQ1226" t="s">
        <v>465</v>
      </c>
      <c r="AR1226" t="s">
        <v>466</v>
      </c>
      <c r="AS1226" t="s">
        <v>467</v>
      </c>
      <c r="AT1226" s="23">
        <v>80111600</v>
      </c>
      <c r="AU1226" s="20" t="s">
        <v>8348</v>
      </c>
      <c r="AV1226" s="23" t="s">
        <v>113</v>
      </c>
      <c r="AW1226" s="20" t="s">
        <v>114</v>
      </c>
      <c r="AX1226" s="53">
        <v>45481</v>
      </c>
      <c r="AY1226" s="23" t="s">
        <v>115</v>
      </c>
      <c r="AZ1226" s="53">
        <v>45481</v>
      </c>
      <c r="BA1226" s="26">
        <v>45483</v>
      </c>
      <c r="BB1226" s="62">
        <v>45655</v>
      </c>
      <c r="BC1226" s="35">
        <f>+Tabla3[[#This Row],[FECHA TERMINACION
(INICIAL)]]-Tabla3[[#This Row],[FECHA INICIO]]</f>
        <v>172</v>
      </c>
      <c r="BD1226" s="65">
        <f>+Tabla3[[#This Row],[PLAZO DE EJECUCIÓN EN DÍAS (INICIAL)]]/30</f>
        <v>5.7333333333333334</v>
      </c>
      <c r="BE1226" t="s">
        <v>8349</v>
      </c>
      <c r="BF1226" s="29">
        <f>+[1]BD_2!E1245</f>
        <v>0</v>
      </c>
      <c r="BG1226" s="29">
        <f>[1]BD_2!BA1245</f>
        <v>0</v>
      </c>
      <c r="BH1226" s="23">
        <f>[1]BD_2!CF1245</f>
        <v>0</v>
      </c>
      <c r="BI1226" s="23">
        <f>+COUNTIF(Tabla3[[#This Row],[VALOR REDUCIDO]:[TOTAL TIEMPO PRORROGADO EN DÍAS
]],"&lt;&gt;0")</f>
        <v>0</v>
      </c>
      <c r="BJ1226" s="23" t="str">
        <f>+[1]BD_2!CG1245</f>
        <v>2 NO</v>
      </c>
      <c r="BK1226" s="26" t="str">
        <f>[1]BD_2!CL1245</f>
        <v>2 NO</v>
      </c>
      <c r="BL1226" s="23" t="s">
        <v>98</v>
      </c>
      <c r="BM1226">
        <f t="shared" ref="BM1226:BM1287" si="101">$BO1226-$BN1226</f>
        <v>172</v>
      </c>
      <c r="BN1226" s="36">
        <f t="shared" si="98"/>
        <v>45483</v>
      </c>
      <c r="BO1226" s="26">
        <f t="shared" ref="BO1226:BO1287" si="102">$BB1226+$BH1226</f>
        <v>45655</v>
      </c>
      <c r="BP1226" s="37" t="e">
        <f>IF(((#REF!-$BN1226)/($BO1226-$BN1226))&gt;=100%,100%,((#REF!-$BN1226)/($BO1226-$BN1226)))</f>
        <v>#REF!</v>
      </c>
      <c r="BQ1226" s="29">
        <f t="shared" si="99"/>
        <v>62333333</v>
      </c>
      <c r="BR1226" s="23" t="e">
        <f>+IF(BK1226="1 SI","FINALIZADO",IF($BO1226&lt;=#REF!,"FINALIZADO","EJECUCIÓN"))</f>
        <v>#REF!</v>
      </c>
      <c r="BS1226" s="23">
        <v>62333333</v>
      </c>
      <c r="BT1226" s="23">
        <f>+Tabla3[[#This Row],[VALOR TOTAL DE CONTRATO (ANTES DE LIQUIDACIÓN - LIBERACIÓN DE SALDOS)]]-Tabla3[[#This Row],[RECURSO TOTALES DESEMBOLSADOS]]</f>
        <v>0</v>
      </c>
      <c r="BU1226" s="66"/>
      <c r="BW1226" s="23" t="s">
        <v>98</v>
      </c>
      <c r="BX1226" s="23" t="str">
        <f t="shared" si="100"/>
        <v>julio</v>
      </c>
      <c r="BY1226" s="23" t="s">
        <v>113</v>
      </c>
      <c r="BZ1226" s="23" t="s">
        <v>113</v>
      </c>
      <c r="CA1226" s="23" t="s">
        <v>113</v>
      </c>
      <c r="CB1226" t="s">
        <v>117</v>
      </c>
      <c r="CC1226" t="s">
        <v>118</v>
      </c>
    </row>
    <row r="1227" spans="1:81" x14ac:dyDescent="0.25">
      <c r="A1227" s="23">
        <v>2024</v>
      </c>
      <c r="B1227" s="25">
        <v>1185</v>
      </c>
      <c r="C1227" s="23" t="s">
        <v>87</v>
      </c>
      <c r="D1227" t="s">
        <v>88</v>
      </c>
      <c r="E1227" t="s">
        <v>89</v>
      </c>
      <c r="F1227" t="s">
        <v>90</v>
      </c>
      <c r="G1227" t="s">
        <v>91</v>
      </c>
      <c r="H1227" s="23" t="s">
        <v>92</v>
      </c>
      <c r="I1227" s="23" t="s">
        <v>119</v>
      </c>
      <c r="J1227" t="s">
        <v>8350</v>
      </c>
      <c r="K1227" s="23" t="s">
        <v>95</v>
      </c>
      <c r="L1227" s="20" t="s">
        <v>121</v>
      </c>
      <c r="M1227" s="28" t="s">
        <v>8351</v>
      </c>
      <c r="N1227" s="23"/>
      <c r="O1227" s="23" t="s">
        <v>98</v>
      </c>
      <c r="P1227" s="20" t="s">
        <v>460</v>
      </c>
      <c r="Q1227" s="20" t="s">
        <v>460</v>
      </c>
      <c r="R1227" t="s">
        <v>8352</v>
      </c>
      <c r="S1227" t="s">
        <v>8353</v>
      </c>
      <c r="T1227" t="s">
        <v>8354</v>
      </c>
      <c r="U1227" s="29">
        <v>48166667</v>
      </c>
      <c r="V1227" s="29">
        <v>48166667</v>
      </c>
      <c r="W1227" s="60">
        <v>8500000</v>
      </c>
      <c r="X1227" s="60">
        <v>0</v>
      </c>
      <c r="Y1227" s="23" t="s">
        <v>104</v>
      </c>
      <c r="Z1227" t="s">
        <v>98</v>
      </c>
      <c r="AA1227" t="s">
        <v>105</v>
      </c>
      <c r="AB1227" s="30">
        <f>+Tabla3[[#This Row],[VALOR DEL CONTRATO
(EN NUMEROS)]]-Tabla3[[#This Row],[VALOR RECURSOS (MADS/FONAM)]]</f>
        <v>0</v>
      </c>
      <c r="AC1227" s="30"/>
      <c r="AD1227" s="30"/>
      <c r="AE1227" s="24">
        <v>16724</v>
      </c>
      <c r="AF1227" s="61">
        <v>45432</v>
      </c>
      <c r="AG1227">
        <v>394324</v>
      </c>
      <c r="AH1227" s="53">
        <v>45481</v>
      </c>
      <c r="AI1227" s="24" t="s">
        <v>106</v>
      </c>
      <c r="AJ1227" t="s">
        <v>1304</v>
      </c>
      <c r="AK1227" s="27">
        <v>202300000000267</v>
      </c>
      <c r="AL1227" t="s">
        <v>98</v>
      </c>
      <c r="AM1227" s="53">
        <v>45478</v>
      </c>
      <c r="AN1227" s="23" t="s">
        <v>108</v>
      </c>
      <c r="AO1227" s="23" t="s">
        <v>108</v>
      </c>
      <c r="AP1227" t="s">
        <v>109</v>
      </c>
      <c r="AQ1227" t="s">
        <v>465</v>
      </c>
      <c r="AR1227" t="s">
        <v>466</v>
      </c>
      <c r="AS1227" t="s">
        <v>467</v>
      </c>
      <c r="AT1227" s="23">
        <v>80111600</v>
      </c>
      <c r="AU1227" s="20" t="s">
        <v>8355</v>
      </c>
      <c r="AV1227" s="23" t="s">
        <v>113</v>
      </c>
      <c r="AW1227" s="20" t="s">
        <v>114</v>
      </c>
      <c r="AX1227" s="53">
        <v>45478</v>
      </c>
      <c r="AY1227" s="23" t="s">
        <v>115</v>
      </c>
      <c r="AZ1227" s="53">
        <v>45478</v>
      </c>
      <c r="BA1227" s="26">
        <v>45481</v>
      </c>
      <c r="BB1227" s="62">
        <v>45653</v>
      </c>
      <c r="BC1227" s="35">
        <f>+Tabla3[[#This Row],[FECHA TERMINACION
(INICIAL)]]-Tabla3[[#This Row],[FECHA INICIO]]</f>
        <v>172</v>
      </c>
      <c r="BD1227" s="65">
        <f>+Tabla3[[#This Row],[PLAZO DE EJECUCIÓN EN DÍAS (INICIAL)]]/30</f>
        <v>5.7333333333333334</v>
      </c>
      <c r="BE1227" t="s">
        <v>8356</v>
      </c>
      <c r="BF1227" s="29">
        <f>+[1]BD_2!E1246</f>
        <v>0</v>
      </c>
      <c r="BG1227" s="29">
        <f>[1]BD_2!BA1246</f>
        <v>0</v>
      </c>
      <c r="BH1227" s="23">
        <f>[1]BD_2!CF1246</f>
        <v>0</v>
      </c>
      <c r="BI1227" s="23">
        <f>+COUNTIF(Tabla3[[#This Row],[VALOR REDUCIDO]:[TOTAL TIEMPO PRORROGADO EN DÍAS
]],"&lt;&gt;0")</f>
        <v>0</v>
      </c>
      <c r="BJ1227" s="23" t="str">
        <f>+[1]BD_2!CG1246</f>
        <v>2 NO</v>
      </c>
      <c r="BK1227" s="26" t="str">
        <f>[1]BD_2!CL1246</f>
        <v>2 NO</v>
      </c>
      <c r="BL1227" s="23" t="s">
        <v>98</v>
      </c>
      <c r="BM1227">
        <f t="shared" si="101"/>
        <v>172</v>
      </c>
      <c r="BN1227" s="36">
        <f t="shared" si="98"/>
        <v>45481</v>
      </c>
      <c r="BO1227" s="26">
        <f t="shared" si="102"/>
        <v>45653</v>
      </c>
      <c r="BP1227" s="37" t="e">
        <f>IF(((#REF!-$BN1227)/($BO1227-$BN1227))&gt;=100%,100%,((#REF!-$BN1227)/($BO1227-$BN1227)))</f>
        <v>#REF!</v>
      </c>
      <c r="BQ1227" s="29">
        <f t="shared" si="99"/>
        <v>48166667</v>
      </c>
      <c r="BR1227" s="23" t="e">
        <f>+IF(BK1227="1 SI","FINALIZADO",IF($BO1227&lt;=#REF!,"FINALIZADO","EJECUCIÓN"))</f>
        <v>#REF!</v>
      </c>
      <c r="BS1227" s="23">
        <v>48166667</v>
      </c>
      <c r="BT1227" s="23">
        <f>+Tabla3[[#This Row],[VALOR TOTAL DE CONTRATO (ANTES DE LIQUIDACIÓN - LIBERACIÓN DE SALDOS)]]-Tabla3[[#This Row],[RECURSO TOTALES DESEMBOLSADOS]]</f>
        <v>0</v>
      </c>
      <c r="BU1227" s="66"/>
      <c r="BW1227" s="23" t="s">
        <v>98</v>
      </c>
      <c r="BX1227" s="23" t="str">
        <f t="shared" si="100"/>
        <v>julio</v>
      </c>
      <c r="BY1227" s="23" t="s">
        <v>113</v>
      </c>
      <c r="BZ1227" s="23" t="s">
        <v>113</v>
      </c>
      <c r="CA1227" s="23" t="s">
        <v>113</v>
      </c>
      <c r="CB1227" t="s">
        <v>117</v>
      </c>
      <c r="CC1227" t="s">
        <v>118</v>
      </c>
    </row>
    <row r="1228" spans="1:81" x14ac:dyDescent="0.25">
      <c r="A1228" s="23">
        <v>2024</v>
      </c>
      <c r="B1228" s="25">
        <v>1186</v>
      </c>
      <c r="C1228" s="23" t="s">
        <v>87</v>
      </c>
      <c r="D1228" t="s">
        <v>88</v>
      </c>
      <c r="E1228" t="s">
        <v>89</v>
      </c>
      <c r="F1228" t="s">
        <v>90</v>
      </c>
      <c r="G1228" t="s">
        <v>91</v>
      </c>
      <c r="H1228" s="23" t="s">
        <v>92</v>
      </c>
      <c r="I1228" s="23" t="s">
        <v>119</v>
      </c>
      <c r="J1228" t="s">
        <v>8357</v>
      </c>
      <c r="K1228" s="23" t="s">
        <v>95</v>
      </c>
      <c r="L1228" s="20" t="s">
        <v>8358</v>
      </c>
      <c r="M1228" s="28" t="s">
        <v>8359</v>
      </c>
      <c r="N1228" s="23"/>
      <c r="O1228" s="23" t="s">
        <v>98</v>
      </c>
      <c r="P1228" s="20" t="s">
        <v>1514</v>
      </c>
      <c r="Q1228" s="20" t="s">
        <v>1514</v>
      </c>
      <c r="R1228" t="s">
        <v>8360</v>
      </c>
      <c r="S1228" t="s">
        <v>8361</v>
      </c>
      <c r="T1228" t="s">
        <v>8362</v>
      </c>
      <c r="U1228" s="29">
        <v>45600000</v>
      </c>
      <c r="V1228" s="29">
        <v>45600000</v>
      </c>
      <c r="W1228" s="60">
        <v>8000000</v>
      </c>
      <c r="X1228" s="60">
        <v>0</v>
      </c>
      <c r="Y1228" s="23" t="s">
        <v>104</v>
      </c>
      <c r="Z1228" t="s">
        <v>98</v>
      </c>
      <c r="AA1228" t="s">
        <v>105</v>
      </c>
      <c r="AB1228" s="30">
        <f>+Tabla3[[#This Row],[VALOR DEL CONTRATO
(EN NUMEROS)]]-Tabla3[[#This Row],[VALOR RECURSOS (MADS/FONAM)]]</f>
        <v>0</v>
      </c>
      <c r="AC1228" s="30"/>
      <c r="AD1228" s="30"/>
      <c r="AE1228" s="24">
        <v>9024</v>
      </c>
      <c r="AF1228" s="61">
        <v>45300</v>
      </c>
      <c r="AG1228">
        <v>404724</v>
      </c>
      <c r="AH1228" s="53">
        <v>45484</v>
      </c>
      <c r="AI1228" s="24" t="s">
        <v>106</v>
      </c>
      <c r="AJ1228" t="s">
        <v>1974</v>
      </c>
      <c r="AK1228" s="27">
        <v>202300000000041</v>
      </c>
      <c r="AL1228" t="s">
        <v>98</v>
      </c>
      <c r="AM1228" s="53">
        <v>45481</v>
      </c>
      <c r="AN1228" s="23" t="s">
        <v>108</v>
      </c>
      <c r="AO1228" s="23" t="s">
        <v>108</v>
      </c>
      <c r="AP1228" t="s">
        <v>109</v>
      </c>
      <c r="AQ1228" t="s">
        <v>340</v>
      </c>
      <c r="AR1228" t="s">
        <v>341</v>
      </c>
      <c r="AS1228" t="s">
        <v>342</v>
      </c>
      <c r="AT1228" s="23">
        <v>80111600</v>
      </c>
      <c r="AU1228" s="20" t="s">
        <v>8363</v>
      </c>
      <c r="AV1228" s="23" t="s">
        <v>113</v>
      </c>
      <c r="AW1228" s="20" t="s">
        <v>114</v>
      </c>
      <c r="AX1228" s="53">
        <v>45482</v>
      </c>
      <c r="AY1228" s="23" t="s">
        <v>115</v>
      </c>
      <c r="AZ1228" s="53">
        <v>45482</v>
      </c>
      <c r="BA1228" s="26">
        <v>45484</v>
      </c>
      <c r="BB1228" s="62">
        <v>45657</v>
      </c>
      <c r="BC1228" s="35">
        <f>+Tabla3[[#This Row],[FECHA TERMINACION
(INICIAL)]]-Tabla3[[#This Row],[FECHA INICIO]]</f>
        <v>173</v>
      </c>
      <c r="BD1228" s="65">
        <f>+Tabla3[[#This Row],[PLAZO DE EJECUCIÓN EN DÍAS (INICIAL)]]/30</f>
        <v>5.7666666666666666</v>
      </c>
      <c r="BE1228" t="s">
        <v>8364</v>
      </c>
      <c r="BF1228" s="29">
        <f>+[1]BD_2!E1247</f>
        <v>266667</v>
      </c>
      <c r="BG1228" s="29">
        <f>[1]BD_2!BA1247</f>
        <v>0</v>
      </c>
      <c r="BH1228" s="23">
        <f>[1]BD_2!CF1247</f>
        <v>0</v>
      </c>
      <c r="BI1228" s="23">
        <f>+COUNTIF(Tabla3[[#This Row],[VALOR REDUCIDO]:[TOTAL TIEMPO PRORROGADO EN DÍAS
]],"&lt;&gt;0")</f>
        <v>1</v>
      </c>
      <c r="BJ1228" s="23" t="str">
        <f>+[1]BD_2!CG1247</f>
        <v>2 NO</v>
      </c>
      <c r="BK1228" s="26" t="str">
        <f>[1]BD_2!CL1247</f>
        <v>2 NO</v>
      </c>
      <c r="BL1228" s="23" t="s">
        <v>98</v>
      </c>
      <c r="BM1228">
        <f t="shared" si="101"/>
        <v>173</v>
      </c>
      <c r="BN1228" s="36">
        <f t="shared" si="98"/>
        <v>45484</v>
      </c>
      <c r="BO1228" s="26">
        <f t="shared" si="102"/>
        <v>45657</v>
      </c>
      <c r="BP1228" s="37" t="e">
        <f>IF(((#REF!-$BN1228)/($BO1228-$BN1228))&gt;=100%,100%,((#REF!-$BN1228)/($BO1228-$BN1228)))</f>
        <v>#REF!</v>
      </c>
      <c r="BQ1228" s="29">
        <f t="shared" si="99"/>
        <v>45333333</v>
      </c>
      <c r="BR1228" s="23" t="e">
        <f>+IF(BK1228="1 SI","FINALIZADO",IF($BO1228&lt;=#REF!,"FINALIZADO","EJECUCIÓN"))</f>
        <v>#REF!</v>
      </c>
      <c r="BS1228" s="23">
        <v>45333333</v>
      </c>
      <c r="BT1228" s="23">
        <f>+Tabla3[[#This Row],[VALOR TOTAL DE CONTRATO (ANTES DE LIQUIDACIÓN - LIBERACIÓN DE SALDOS)]]-Tabla3[[#This Row],[RECURSO TOTALES DESEMBOLSADOS]]</f>
        <v>0</v>
      </c>
      <c r="BU1228" s="66"/>
      <c r="BW1228" s="23" t="s">
        <v>98</v>
      </c>
      <c r="BX1228" s="23" t="str">
        <f t="shared" si="100"/>
        <v>julio</v>
      </c>
      <c r="BY1228" s="23" t="s">
        <v>113</v>
      </c>
      <c r="BZ1228" s="23" t="s">
        <v>113</v>
      </c>
      <c r="CA1228" s="23" t="s">
        <v>113</v>
      </c>
      <c r="CB1228" t="s">
        <v>117</v>
      </c>
      <c r="CC1228" t="s">
        <v>118</v>
      </c>
    </row>
    <row r="1229" spans="1:81" x14ac:dyDescent="0.25">
      <c r="A1229" s="23">
        <v>2024</v>
      </c>
      <c r="B1229" s="25">
        <v>1187</v>
      </c>
      <c r="C1229" s="23" t="s">
        <v>87</v>
      </c>
      <c r="D1229" t="s">
        <v>88</v>
      </c>
      <c r="E1229" t="s">
        <v>89</v>
      </c>
      <c r="F1229" t="s">
        <v>90</v>
      </c>
      <c r="G1229" t="s">
        <v>91</v>
      </c>
      <c r="H1229" s="23" t="s">
        <v>92</v>
      </c>
      <c r="I1229" s="23" t="s">
        <v>119</v>
      </c>
      <c r="J1229" t="s">
        <v>8365</v>
      </c>
      <c r="K1229" s="23" t="s">
        <v>95</v>
      </c>
      <c r="L1229" s="20" t="s">
        <v>8358</v>
      </c>
      <c r="M1229" s="28" t="s">
        <v>8366</v>
      </c>
      <c r="N1229" s="23"/>
      <c r="O1229" s="23" t="s">
        <v>98</v>
      </c>
      <c r="P1229" s="20" t="s">
        <v>8367</v>
      </c>
      <c r="Q1229" s="20" t="s">
        <v>8367</v>
      </c>
      <c r="R1229" t="s">
        <v>8360</v>
      </c>
      <c r="S1229" t="s">
        <v>8361</v>
      </c>
      <c r="T1229" t="s">
        <v>8368</v>
      </c>
      <c r="U1229" s="29">
        <v>45600000</v>
      </c>
      <c r="V1229" s="29">
        <v>45600000</v>
      </c>
      <c r="W1229" s="60">
        <v>8000000</v>
      </c>
      <c r="X1229" s="60">
        <v>0</v>
      </c>
      <c r="Y1229" s="23" t="s">
        <v>104</v>
      </c>
      <c r="Z1229" t="s">
        <v>98</v>
      </c>
      <c r="AA1229" t="s">
        <v>105</v>
      </c>
      <c r="AB1229" s="30">
        <f>+Tabla3[[#This Row],[VALOR DEL CONTRATO
(EN NUMEROS)]]-Tabla3[[#This Row],[VALOR RECURSOS (MADS/FONAM)]]</f>
        <v>0</v>
      </c>
      <c r="AC1229" s="30"/>
      <c r="AD1229" s="30"/>
      <c r="AE1229" s="24">
        <v>9024</v>
      </c>
      <c r="AF1229" s="61">
        <v>45300</v>
      </c>
      <c r="AG1229">
        <v>413724</v>
      </c>
      <c r="AH1229" s="53">
        <v>45490</v>
      </c>
      <c r="AI1229" s="24" t="s">
        <v>106</v>
      </c>
      <c r="AJ1229" t="s">
        <v>1974</v>
      </c>
      <c r="AK1229" s="27">
        <v>202300000000041</v>
      </c>
      <c r="AL1229" t="s">
        <v>98</v>
      </c>
      <c r="AM1229" s="53">
        <v>45485</v>
      </c>
      <c r="AN1229" s="23" t="s">
        <v>108</v>
      </c>
      <c r="AO1229" s="23" t="s">
        <v>108</v>
      </c>
      <c r="AP1229" t="s">
        <v>109</v>
      </c>
      <c r="AQ1229" t="s">
        <v>340</v>
      </c>
      <c r="AR1229" t="s">
        <v>341</v>
      </c>
      <c r="AS1229" t="s">
        <v>342</v>
      </c>
      <c r="AT1229" s="23">
        <v>80111600</v>
      </c>
      <c r="AU1229" s="20" t="s">
        <v>8369</v>
      </c>
      <c r="AV1229" s="23" t="s">
        <v>113</v>
      </c>
      <c r="AW1229" s="20" t="s">
        <v>114</v>
      </c>
      <c r="AX1229" s="53">
        <v>45485</v>
      </c>
      <c r="AY1229" s="23" t="s">
        <v>115</v>
      </c>
      <c r="AZ1229" s="53">
        <v>45485</v>
      </c>
      <c r="BA1229" s="26">
        <v>45490</v>
      </c>
      <c r="BB1229" s="62">
        <v>45657</v>
      </c>
      <c r="BC1229" s="35">
        <f>+Tabla3[[#This Row],[FECHA TERMINACION
(INICIAL)]]-Tabla3[[#This Row],[FECHA INICIO]]</f>
        <v>167</v>
      </c>
      <c r="BD1229" s="65">
        <f>+Tabla3[[#This Row],[PLAZO DE EJECUCIÓN EN DÍAS (INICIAL)]]/30</f>
        <v>5.5666666666666664</v>
      </c>
      <c r="BE1229" t="s">
        <v>8364</v>
      </c>
      <c r="BF1229" s="29">
        <f>+[1]BD_2!E1248</f>
        <v>1866667</v>
      </c>
      <c r="BG1229" s="29">
        <f>[1]BD_2!BA1248</f>
        <v>0</v>
      </c>
      <c r="BH1229" s="23">
        <f>[1]BD_2!CF1248</f>
        <v>0</v>
      </c>
      <c r="BI1229" s="23">
        <f>+COUNTIF(Tabla3[[#This Row],[VALOR REDUCIDO]:[TOTAL TIEMPO PRORROGADO EN DÍAS
]],"&lt;&gt;0")</f>
        <v>1</v>
      </c>
      <c r="BJ1229" s="23" t="str">
        <f>+[1]BD_2!CG1248</f>
        <v>2 NO</v>
      </c>
      <c r="BK1229" s="26" t="str">
        <f>[1]BD_2!CL1248</f>
        <v>2 NO</v>
      </c>
      <c r="BL1229" s="23" t="s">
        <v>98</v>
      </c>
      <c r="BM1229">
        <f t="shared" si="101"/>
        <v>167</v>
      </c>
      <c r="BN1229" s="36">
        <f t="shared" si="98"/>
        <v>45490</v>
      </c>
      <c r="BO1229" s="26">
        <f t="shared" si="102"/>
        <v>45657</v>
      </c>
      <c r="BP1229" s="37" t="e">
        <f>IF(((#REF!-$BN1229)/($BO1229-$BN1229))&gt;=100%,100%,((#REF!-$BN1229)/($BO1229-$BN1229)))</f>
        <v>#REF!</v>
      </c>
      <c r="BQ1229" s="29">
        <f t="shared" si="99"/>
        <v>43733333</v>
      </c>
      <c r="BR1229" s="23" t="e">
        <f>+IF(BK1229="1 SI","FINALIZADO",IF($BO1229&lt;=#REF!,"FINALIZADO","EJECUCIÓN"))</f>
        <v>#REF!</v>
      </c>
      <c r="BS1229" s="23">
        <v>43733333</v>
      </c>
      <c r="BT1229" s="23">
        <f>+Tabla3[[#This Row],[VALOR TOTAL DE CONTRATO (ANTES DE LIQUIDACIÓN - LIBERACIÓN DE SALDOS)]]-Tabla3[[#This Row],[RECURSO TOTALES DESEMBOLSADOS]]</f>
        <v>0</v>
      </c>
      <c r="BU1229" s="66"/>
      <c r="BW1229" s="23" t="s">
        <v>98</v>
      </c>
      <c r="BX1229" s="23" t="str">
        <f t="shared" si="100"/>
        <v>julio</v>
      </c>
      <c r="BY1229" s="23" t="s">
        <v>113</v>
      </c>
      <c r="BZ1229" s="23" t="s">
        <v>113</v>
      </c>
      <c r="CA1229" s="23" t="s">
        <v>113</v>
      </c>
      <c r="CB1229" t="s">
        <v>117</v>
      </c>
      <c r="CC1229" t="s">
        <v>118</v>
      </c>
    </row>
    <row r="1230" spans="1:81" x14ac:dyDescent="0.25">
      <c r="A1230" s="23">
        <v>2024</v>
      </c>
      <c r="B1230" s="25">
        <v>1188</v>
      </c>
      <c r="C1230" s="23" t="s">
        <v>87</v>
      </c>
      <c r="D1230" t="s">
        <v>88</v>
      </c>
      <c r="E1230" t="s">
        <v>89</v>
      </c>
      <c r="F1230" t="s">
        <v>90</v>
      </c>
      <c r="G1230" t="s">
        <v>91</v>
      </c>
      <c r="H1230" s="23" t="s">
        <v>92</v>
      </c>
      <c r="I1230" s="23" t="s">
        <v>119</v>
      </c>
      <c r="J1230" t="s">
        <v>8370</v>
      </c>
      <c r="K1230" s="23" t="s">
        <v>95</v>
      </c>
      <c r="L1230" s="20" t="s">
        <v>8358</v>
      </c>
      <c r="M1230" s="28" t="s">
        <v>8371</v>
      </c>
      <c r="N1230" s="23"/>
      <c r="O1230" s="23" t="s">
        <v>98</v>
      </c>
      <c r="P1230" s="20" t="s">
        <v>8367</v>
      </c>
      <c r="Q1230" s="20" t="s">
        <v>8367</v>
      </c>
      <c r="R1230" t="s">
        <v>8372</v>
      </c>
      <c r="S1230" t="s">
        <v>8373</v>
      </c>
      <c r="T1230" t="s">
        <v>3913</v>
      </c>
      <c r="U1230" s="29">
        <v>44000000</v>
      </c>
      <c r="V1230" s="29">
        <v>44000000</v>
      </c>
      <c r="W1230" s="60">
        <v>8000000</v>
      </c>
      <c r="X1230" s="60">
        <v>0</v>
      </c>
      <c r="Y1230" s="23" t="s">
        <v>104</v>
      </c>
      <c r="Z1230" t="s">
        <v>98</v>
      </c>
      <c r="AA1230" t="s">
        <v>105</v>
      </c>
      <c r="AB1230" s="30">
        <f>+Tabla3[[#This Row],[VALOR DEL CONTRATO
(EN NUMEROS)]]-Tabla3[[#This Row],[VALOR RECURSOS (MADS/FONAM)]]</f>
        <v>0</v>
      </c>
      <c r="AC1230" s="30"/>
      <c r="AD1230" s="30"/>
      <c r="AE1230" s="24">
        <v>9024</v>
      </c>
      <c r="AF1230" s="61">
        <v>45300</v>
      </c>
      <c r="AG1230">
        <v>415624</v>
      </c>
      <c r="AH1230" s="53">
        <v>45491</v>
      </c>
      <c r="AI1230" s="24" t="s">
        <v>106</v>
      </c>
      <c r="AJ1230" t="s">
        <v>1974</v>
      </c>
      <c r="AK1230" s="27">
        <v>202300000000041</v>
      </c>
      <c r="AL1230" t="s">
        <v>98</v>
      </c>
      <c r="AM1230" s="53">
        <v>45489</v>
      </c>
      <c r="AN1230" s="23" t="s">
        <v>108</v>
      </c>
      <c r="AO1230" s="23" t="s">
        <v>108</v>
      </c>
      <c r="AP1230" t="s">
        <v>109</v>
      </c>
      <c r="AQ1230" t="s">
        <v>340</v>
      </c>
      <c r="AR1230" t="s">
        <v>341</v>
      </c>
      <c r="AS1230" t="s">
        <v>342</v>
      </c>
      <c r="AT1230" s="23">
        <v>80111600</v>
      </c>
      <c r="AU1230" s="20" t="s">
        <v>8374</v>
      </c>
      <c r="AV1230" s="23" t="s">
        <v>113</v>
      </c>
      <c r="AW1230" s="20" t="s">
        <v>114</v>
      </c>
      <c r="AX1230" s="53">
        <v>45490</v>
      </c>
      <c r="AY1230" s="23" t="s">
        <v>115</v>
      </c>
      <c r="AZ1230" s="53">
        <v>45490</v>
      </c>
      <c r="BA1230" s="26">
        <v>45491</v>
      </c>
      <c r="BB1230" s="62">
        <v>45657</v>
      </c>
      <c r="BC1230" s="35">
        <f>+Tabla3[[#This Row],[FECHA TERMINACION
(INICIAL)]]-Tabla3[[#This Row],[FECHA INICIO]]</f>
        <v>166</v>
      </c>
      <c r="BD1230" s="65">
        <f>+Tabla3[[#This Row],[PLAZO DE EJECUCIÓN EN DÍAS (INICIAL)]]/30</f>
        <v>5.5333333333333332</v>
      </c>
      <c r="BE1230" t="s">
        <v>8375</v>
      </c>
      <c r="BF1230" s="29">
        <f>+[1]BD_2!E1249</f>
        <v>533333</v>
      </c>
      <c r="BG1230" s="29">
        <f>[1]BD_2!BA1249</f>
        <v>0</v>
      </c>
      <c r="BH1230" s="23">
        <f>[1]BD_2!CF1249</f>
        <v>0</v>
      </c>
      <c r="BI1230" s="23">
        <f>+COUNTIF(Tabla3[[#This Row],[VALOR REDUCIDO]:[TOTAL TIEMPO PRORROGADO EN DÍAS
]],"&lt;&gt;0")</f>
        <v>1</v>
      </c>
      <c r="BJ1230" s="23" t="str">
        <f>+[1]BD_2!CG1249</f>
        <v>2 NO</v>
      </c>
      <c r="BK1230" s="26" t="str">
        <f>[1]BD_2!CL1249</f>
        <v>2 NO</v>
      </c>
      <c r="BL1230" s="23" t="s">
        <v>98</v>
      </c>
      <c r="BM1230">
        <f t="shared" si="101"/>
        <v>166</v>
      </c>
      <c r="BN1230" s="36">
        <f t="shared" si="98"/>
        <v>45491</v>
      </c>
      <c r="BO1230" s="26">
        <f t="shared" si="102"/>
        <v>45657</v>
      </c>
      <c r="BP1230" s="37" t="e">
        <f>IF(((#REF!-$BN1230)/($BO1230-$BN1230))&gt;=100%,100%,((#REF!-$BN1230)/($BO1230-$BN1230)))</f>
        <v>#REF!</v>
      </c>
      <c r="BQ1230" s="29">
        <f t="shared" si="99"/>
        <v>43466667</v>
      </c>
      <c r="BR1230" s="23" t="e">
        <f>+IF(BK1230="1 SI","FINALIZADO",IF($BO1230&lt;=#REF!,"FINALIZADO","EJECUCIÓN"))</f>
        <v>#REF!</v>
      </c>
      <c r="BS1230" s="23">
        <v>43466667</v>
      </c>
      <c r="BT1230" s="23">
        <f>+Tabla3[[#This Row],[VALOR TOTAL DE CONTRATO (ANTES DE LIQUIDACIÓN - LIBERACIÓN DE SALDOS)]]-Tabla3[[#This Row],[RECURSO TOTALES DESEMBOLSADOS]]</f>
        <v>0</v>
      </c>
      <c r="BU1230" s="66"/>
      <c r="BW1230" s="23" t="s">
        <v>98</v>
      </c>
      <c r="BX1230" s="23" t="str">
        <f t="shared" si="100"/>
        <v>julio</v>
      </c>
      <c r="BY1230" s="23" t="s">
        <v>113</v>
      </c>
      <c r="BZ1230" s="23" t="s">
        <v>113</v>
      </c>
      <c r="CA1230" s="23" t="s">
        <v>113</v>
      </c>
      <c r="CB1230" t="s">
        <v>117</v>
      </c>
      <c r="CC1230" t="s">
        <v>118</v>
      </c>
    </row>
    <row r="1231" spans="1:81" x14ac:dyDescent="0.25">
      <c r="A1231" s="23">
        <v>2024</v>
      </c>
      <c r="B1231" s="25">
        <v>1189</v>
      </c>
      <c r="C1231" s="23" t="s">
        <v>87</v>
      </c>
      <c r="D1231" t="s">
        <v>88</v>
      </c>
      <c r="E1231" t="s">
        <v>89</v>
      </c>
      <c r="F1231" t="s">
        <v>90</v>
      </c>
      <c r="G1231" t="s">
        <v>91</v>
      </c>
      <c r="H1231" s="23" t="s">
        <v>92</v>
      </c>
      <c r="I1231" s="23" t="s">
        <v>119</v>
      </c>
      <c r="J1231" t="s">
        <v>8376</v>
      </c>
      <c r="K1231" s="23" t="s">
        <v>95</v>
      </c>
      <c r="L1231" s="59" t="s">
        <v>494</v>
      </c>
      <c r="M1231" s="28" t="s">
        <v>8377</v>
      </c>
      <c r="N1231" s="23"/>
      <c r="O1231" s="23" t="s">
        <v>98</v>
      </c>
      <c r="P1231" s="20" t="s">
        <v>1514</v>
      </c>
      <c r="Q1231" s="20" t="s">
        <v>1514</v>
      </c>
      <c r="R1231" t="s">
        <v>8378</v>
      </c>
      <c r="S1231" t="s">
        <v>8379</v>
      </c>
      <c r="T1231" t="s">
        <v>8380</v>
      </c>
      <c r="U1231" s="29">
        <v>54000000</v>
      </c>
      <c r="V1231" s="29">
        <v>54000000</v>
      </c>
      <c r="W1231" s="60">
        <v>10000000</v>
      </c>
      <c r="X1231" s="60">
        <v>0</v>
      </c>
      <c r="Y1231" s="23" t="s">
        <v>104</v>
      </c>
      <c r="Z1231" t="s">
        <v>98</v>
      </c>
      <c r="AA1231" t="s">
        <v>105</v>
      </c>
      <c r="AB1231" s="30">
        <f>+Tabla3[[#This Row],[VALOR DEL CONTRATO
(EN NUMEROS)]]-Tabla3[[#This Row],[VALOR RECURSOS (MADS/FONAM)]]</f>
        <v>0</v>
      </c>
      <c r="AC1231" s="30"/>
      <c r="AD1231" s="30"/>
      <c r="AE1231" s="24">
        <v>9024</v>
      </c>
      <c r="AF1231" s="61">
        <v>45300</v>
      </c>
      <c r="AG1231">
        <v>417624</v>
      </c>
      <c r="AH1231" s="53">
        <v>45495</v>
      </c>
      <c r="AI1231" s="24" t="s">
        <v>106</v>
      </c>
      <c r="AJ1231" t="s">
        <v>1974</v>
      </c>
      <c r="AK1231" s="27">
        <v>202300000000041</v>
      </c>
      <c r="AL1231" t="s">
        <v>98</v>
      </c>
      <c r="AM1231" s="53">
        <v>45491</v>
      </c>
      <c r="AN1231" s="23" t="s">
        <v>108</v>
      </c>
      <c r="AO1231" s="23" t="s">
        <v>108</v>
      </c>
      <c r="AP1231" t="s">
        <v>109</v>
      </c>
      <c r="AQ1231" t="s">
        <v>340</v>
      </c>
      <c r="AR1231" t="s">
        <v>341</v>
      </c>
      <c r="AS1231" t="s">
        <v>342</v>
      </c>
      <c r="AT1231" s="23">
        <v>80111600</v>
      </c>
      <c r="AU1231" s="20" t="s">
        <v>8381</v>
      </c>
      <c r="AV1231" s="23" t="s">
        <v>113</v>
      </c>
      <c r="AW1231" s="20" t="s">
        <v>114</v>
      </c>
      <c r="AX1231" s="53">
        <v>45491</v>
      </c>
      <c r="AY1231" s="23" t="s">
        <v>115</v>
      </c>
      <c r="AZ1231" s="53">
        <v>45491</v>
      </c>
      <c r="BA1231" s="26">
        <v>45495</v>
      </c>
      <c r="BB1231" s="62">
        <v>45657</v>
      </c>
      <c r="BC1231" s="35">
        <f>+Tabla3[[#This Row],[FECHA TERMINACION
(INICIAL)]]-Tabla3[[#This Row],[FECHA INICIO]]</f>
        <v>162</v>
      </c>
      <c r="BD1231" s="65">
        <f>+Tabla3[[#This Row],[PLAZO DE EJECUCIÓN EN DÍAS (INICIAL)]]/30</f>
        <v>5.4</v>
      </c>
      <c r="BE1231" t="s">
        <v>8382</v>
      </c>
      <c r="BF1231" s="29">
        <f>+[1]BD_2!E1250</f>
        <v>1000000</v>
      </c>
      <c r="BG1231" s="29">
        <f>[1]BD_2!BA1250</f>
        <v>0</v>
      </c>
      <c r="BH1231" s="23">
        <f>[1]BD_2!CF1250</f>
        <v>0</v>
      </c>
      <c r="BI1231" s="23">
        <f>+COUNTIF(Tabla3[[#This Row],[VALOR REDUCIDO]:[TOTAL TIEMPO PRORROGADO EN DÍAS
]],"&lt;&gt;0")</f>
        <v>1</v>
      </c>
      <c r="BJ1231" s="23" t="str">
        <f>+[1]BD_2!CG1250</f>
        <v>2 NO</v>
      </c>
      <c r="BK1231" s="26" t="str">
        <f>[1]BD_2!CL1250</f>
        <v>2 NO</v>
      </c>
      <c r="BL1231" s="23" t="s">
        <v>98</v>
      </c>
      <c r="BM1231">
        <f t="shared" si="101"/>
        <v>162</v>
      </c>
      <c r="BN1231" s="36">
        <f t="shared" si="98"/>
        <v>45495</v>
      </c>
      <c r="BO1231" s="26">
        <f t="shared" si="102"/>
        <v>45657</v>
      </c>
      <c r="BP1231" s="37" t="e">
        <f>IF(((#REF!-$BN1231)/($BO1231-$BN1231))&gt;=100%,100%,((#REF!-$BN1231)/($BO1231-$BN1231)))</f>
        <v>#REF!</v>
      </c>
      <c r="BQ1231" s="29">
        <f t="shared" si="99"/>
        <v>53000000</v>
      </c>
      <c r="BR1231" s="23" t="e">
        <f>+IF(BK1231="1 SI","FINALIZADO",IF($BO1231&lt;=#REF!,"FINALIZADO","EJECUCIÓN"))</f>
        <v>#REF!</v>
      </c>
      <c r="BS1231" s="23">
        <v>53000000</v>
      </c>
      <c r="BT1231" s="23">
        <f>+Tabla3[[#This Row],[VALOR TOTAL DE CONTRATO (ANTES DE LIQUIDACIÓN - LIBERACIÓN DE SALDOS)]]-Tabla3[[#This Row],[RECURSO TOTALES DESEMBOLSADOS]]</f>
        <v>0</v>
      </c>
      <c r="BU1231" s="66"/>
      <c r="BW1231" s="23" t="s">
        <v>98</v>
      </c>
      <c r="BX1231" s="23" t="str">
        <f t="shared" si="100"/>
        <v>julio</v>
      </c>
      <c r="BY1231" s="23" t="s">
        <v>113</v>
      </c>
      <c r="BZ1231" s="23" t="s">
        <v>113</v>
      </c>
      <c r="CA1231" s="23" t="s">
        <v>113</v>
      </c>
      <c r="CB1231" t="s">
        <v>117</v>
      </c>
      <c r="CC1231" t="s">
        <v>118</v>
      </c>
    </row>
    <row r="1232" spans="1:81" x14ac:dyDescent="0.25">
      <c r="A1232" s="23">
        <v>2024</v>
      </c>
      <c r="B1232" s="25">
        <v>1190</v>
      </c>
      <c r="C1232" s="23" t="s">
        <v>87</v>
      </c>
      <c r="D1232" t="s">
        <v>88</v>
      </c>
      <c r="E1232" t="s">
        <v>89</v>
      </c>
      <c r="F1232" t="s">
        <v>90</v>
      </c>
      <c r="G1232" t="s">
        <v>91</v>
      </c>
      <c r="H1232" s="23" t="s">
        <v>92</v>
      </c>
      <c r="I1232" s="23" t="s">
        <v>119</v>
      </c>
      <c r="J1232" t="s">
        <v>8383</v>
      </c>
      <c r="K1232" s="23" t="s">
        <v>95</v>
      </c>
      <c r="L1232" s="20" t="s">
        <v>358</v>
      </c>
      <c r="M1232" s="28" t="s">
        <v>8384</v>
      </c>
      <c r="N1232" s="23"/>
      <c r="O1232" s="23" t="s">
        <v>98</v>
      </c>
      <c r="P1232" s="20" t="s">
        <v>1514</v>
      </c>
      <c r="Q1232" s="20" t="s">
        <v>1514</v>
      </c>
      <c r="R1232" t="s">
        <v>8385</v>
      </c>
      <c r="S1232" t="s">
        <v>8386</v>
      </c>
      <c r="T1232" t="s">
        <v>8387</v>
      </c>
      <c r="U1232" s="29">
        <v>39900000</v>
      </c>
      <c r="V1232" s="29">
        <v>39900000</v>
      </c>
      <c r="W1232" s="60">
        <v>7000000</v>
      </c>
      <c r="X1232" s="60">
        <v>0</v>
      </c>
      <c r="Y1232" s="23" t="s">
        <v>104</v>
      </c>
      <c r="Z1232" t="s">
        <v>98</v>
      </c>
      <c r="AA1232" t="s">
        <v>105</v>
      </c>
      <c r="AB1232" s="30">
        <f>+Tabla3[[#This Row],[VALOR DEL CONTRATO
(EN NUMEROS)]]-Tabla3[[#This Row],[VALOR RECURSOS (MADS/FONAM)]]</f>
        <v>0</v>
      </c>
      <c r="AC1232" s="30"/>
      <c r="AD1232" s="30"/>
      <c r="AE1232" s="24">
        <v>9024</v>
      </c>
      <c r="AF1232" s="61">
        <v>45300</v>
      </c>
      <c r="AG1232">
        <v>404824</v>
      </c>
      <c r="AH1232" s="53">
        <v>45484</v>
      </c>
      <c r="AI1232" s="24" t="s">
        <v>106</v>
      </c>
      <c r="AJ1232" t="s">
        <v>1974</v>
      </c>
      <c r="AK1232" s="27">
        <v>202300000000041</v>
      </c>
      <c r="AL1232" t="s">
        <v>98</v>
      </c>
      <c r="AM1232" s="53">
        <v>45482</v>
      </c>
      <c r="AN1232" s="23" t="s">
        <v>108</v>
      </c>
      <c r="AO1232" s="23" t="s">
        <v>108</v>
      </c>
      <c r="AP1232" t="s">
        <v>109</v>
      </c>
      <c r="AQ1232" t="s">
        <v>4517</v>
      </c>
      <c r="AR1232" t="s">
        <v>4518</v>
      </c>
      <c r="AS1232" t="s">
        <v>1514</v>
      </c>
      <c r="AT1232" s="23">
        <v>80111600</v>
      </c>
      <c r="AU1232" s="20" t="s">
        <v>8388</v>
      </c>
      <c r="AV1232" s="23" t="s">
        <v>113</v>
      </c>
      <c r="AW1232" s="20" t="s">
        <v>114</v>
      </c>
      <c r="AX1232" s="53">
        <v>45483</v>
      </c>
      <c r="AY1232" s="23" t="s">
        <v>115</v>
      </c>
      <c r="AZ1232" s="53">
        <v>45483</v>
      </c>
      <c r="BA1232" s="26">
        <v>45485</v>
      </c>
      <c r="BB1232" s="62">
        <v>45657</v>
      </c>
      <c r="BC1232" s="35">
        <f>+Tabla3[[#This Row],[FECHA TERMINACION
(INICIAL)]]-Tabla3[[#This Row],[FECHA INICIO]]</f>
        <v>172</v>
      </c>
      <c r="BD1232" s="65">
        <f>+Tabla3[[#This Row],[PLAZO DE EJECUCIÓN EN DÍAS (INICIAL)]]/30</f>
        <v>5.7333333333333334</v>
      </c>
      <c r="BE1232" t="s">
        <v>8389</v>
      </c>
      <c r="BF1232" s="29">
        <f>+[1]BD_2!E1251</f>
        <v>466667</v>
      </c>
      <c r="BG1232" s="29">
        <f>[1]BD_2!BA1251</f>
        <v>0</v>
      </c>
      <c r="BH1232" s="23">
        <f>[1]BD_2!CF1251</f>
        <v>0</v>
      </c>
      <c r="BI1232" s="23">
        <f>+COUNTIF(Tabla3[[#This Row],[VALOR REDUCIDO]:[TOTAL TIEMPO PRORROGADO EN DÍAS
]],"&lt;&gt;0")</f>
        <v>1</v>
      </c>
      <c r="BJ1232" s="23" t="str">
        <f>+[1]BD_2!CG1251</f>
        <v>2 NO</v>
      </c>
      <c r="BK1232" s="26" t="str">
        <f>[1]BD_2!CL1251</f>
        <v>2 NO</v>
      </c>
      <c r="BL1232" s="23" t="s">
        <v>98</v>
      </c>
      <c r="BM1232">
        <f t="shared" si="101"/>
        <v>172</v>
      </c>
      <c r="BN1232" s="36">
        <f t="shared" si="98"/>
        <v>45485</v>
      </c>
      <c r="BO1232" s="26">
        <f t="shared" si="102"/>
        <v>45657</v>
      </c>
      <c r="BP1232" s="37" t="e">
        <f>IF(((#REF!-$BN1232)/($BO1232-$BN1232))&gt;=100%,100%,((#REF!-$BN1232)/($BO1232-$BN1232)))</f>
        <v>#REF!</v>
      </c>
      <c r="BQ1232" s="29">
        <f t="shared" si="99"/>
        <v>39433333</v>
      </c>
      <c r="BR1232" s="23" t="e">
        <f>+IF(BK1232="1 SI","FINALIZADO",IF($BO1232&lt;=#REF!,"FINALIZADO","EJECUCIÓN"))</f>
        <v>#REF!</v>
      </c>
      <c r="BS1232" s="23">
        <v>39433333</v>
      </c>
      <c r="BT1232" s="23">
        <f>+Tabla3[[#This Row],[VALOR TOTAL DE CONTRATO (ANTES DE LIQUIDACIÓN - LIBERACIÓN DE SALDOS)]]-Tabla3[[#This Row],[RECURSO TOTALES DESEMBOLSADOS]]</f>
        <v>0</v>
      </c>
      <c r="BU1232" s="66"/>
      <c r="BW1232" s="23" t="s">
        <v>98</v>
      </c>
      <c r="BX1232" s="23" t="str">
        <f t="shared" si="100"/>
        <v>julio</v>
      </c>
      <c r="BY1232" s="23" t="s">
        <v>113</v>
      </c>
      <c r="BZ1232" s="23" t="s">
        <v>113</v>
      </c>
      <c r="CA1232" s="23" t="s">
        <v>113</v>
      </c>
      <c r="CB1232" t="s">
        <v>117</v>
      </c>
      <c r="CC1232" t="s">
        <v>118</v>
      </c>
    </row>
    <row r="1233" spans="1:81" x14ac:dyDescent="0.25">
      <c r="A1233" s="23">
        <v>2024</v>
      </c>
      <c r="B1233" s="25">
        <v>1191</v>
      </c>
      <c r="C1233" s="23" t="s">
        <v>87</v>
      </c>
      <c r="D1233" t="s">
        <v>88</v>
      </c>
      <c r="E1233" t="s">
        <v>89</v>
      </c>
      <c r="F1233" t="s">
        <v>90</v>
      </c>
      <c r="G1233" t="s">
        <v>91</v>
      </c>
      <c r="H1233" s="23" t="s">
        <v>92</v>
      </c>
      <c r="I1233" s="23" t="s">
        <v>119</v>
      </c>
      <c r="J1233" t="s">
        <v>8390</v>
      </c>
      <c r="K1233" s="23" t="s">
        <v>95</v>
      </c>
      <c r="L1233" s="20" t="s">
        <v>2233</v>
      </c>
      <c r="M1233" s="28" t="s">
        <v>8391</v>
      </c>
      <c r="N1233" s="23"/>
      <c r="O1233" s="23" t="s">
        <v>98</v>
      </c>
      <c r="P1233" s="20" t="s">
        <v>1514</v>
      </c>
      <c r="Q1233" s="20" t="s">
        <v>1514</v>
      </c>
      <c r="R1233" t="s">
        <v>8392</v>
      </c>
      <c r="S1233" t="s">
        <v>8393</v>
      </c>
      <c r="T1233" t="s">
        <v>8394</v>
      </c>
      <c r="U1233" s="29">
        <v>41600000</v>
      </c>
      <c r="V1233" s="29">
        <v>41600000</v>
      </c>
      <c r="W1233" s="60">
        <v>8000000</v>
      </c>
      <c r="X1233" s="60">
        <v>0</v>
      </c>
      <c r="Y1233" s="23" t="s">
        <v>104</v>
      </c>
      <c r="Z1233" t="s">
        <v>98</v>
      </c>
      <c r="AA1233" t="s">
        <v>105</v>
      </c>
      <c r="AB1233" s="30">
        <f>+Tabla3[[#This Row],[VALOR DEL CONTRATO
(EN NUMEROS)]]-Tabla3[[#This Row],[VALOR RECURSOS (MADS/FONAM)]]</f>
        <v>0</v>
      </c>
      <c r="AC1233" s="30"/>
      <c r="AD1233" s="30"/>
      <c r="AE1233" s="24">
        <v>9024</v>
      </c>
      <c r="AF1233" s="61">
        <v>45300</v>
      </c>
      <c r="AG1233">
        <v>428124</v>
      </c>
      <c r="AH1233" s="53">
        <v>45499</v>
      </c>
      <c r="AI1233" s="24" t="s">
        <v>106</v>
      </c>
      <c r="AJ1233" t="s">
        <v>1974</v>
      </c>
      <c r="AK1233" s="27">
        <v>202300000000041</v>
      </c>
      <c r="AL1233" t="s">
        <v>98</v>
      </c>
      <c r="AM1233" s="53">
        <v>45496</v>
      </c>
      <c r="AN1233" s="23" t="s">
        <v>108</v>
      </c>
      <c r="AO1233" s="23" t="s">
        <v>108</v>
      </c>
      <c r="AP1233" t="s">
        <v>109</v>
      </c>
      <c r="AQ1233" t="s">
        <v>4517</v>
      </c>
      <c r="AR1233" t="s">
        <v>4518</v>
      </c>
      <c r="AS1233" t="s">
        <v>1514</v>
      </c>
      <c r="AT1233" s="23">
        <v>80111600</v>
      </c>
      <c r="AU1233" t="s">
        <v>8395</v>
      </c>
      <c r="AV1233" s="23" t="s">
        <v>113</v>
      </c>
      <c r="AW1233" s="20" t="s">
        <v>114</v>
      </c>
      <c r="AX1233" s="53">
        <v>45497</v>
      </c>
      <c r="AY1233" s="23" t="s">
        <v>115</v>
      </c>
      <c r="AZ1233" s="53">
        <v>45497</v>
      </c>
      <c r="BA1233" s="26">
        <v>45499</v>
      </c>
      <c r="BB1233" s="62">
        <v>45656</v>
      </c>
      <c r="BC1233" s="35">
        <f>+Tabla3[[#This Row],[FECHA TERMINACION
(INICIAL)]]-Tabla3[[#This Row],[FECHA INICIO]]</f>
        <v>157</v>
      </c>
      <c r="BD1233" s="65">
        <f>+Tabla3[[#This Row],[PLAZO DE EJECUCIÓN EN DÍAS (INICIAL)]]/30</f>
        <v>5.2333333333333334</v>
      </c>
      <c r="BE1233" t="s">
        <v>8396</v>
      </c>
      <c r="BF1233" s="29">
        <f>+[1]BD_2!E1252</f>
        <v>266667</v>
      </c>
      <c r="BG1233" s="29">
        <f>[1]BD_2!BA1252</f>
        <v>0</v>
      </c>
      <c r="BH1233" s="23">
        <f>[1]BD_2!CF1252</f>
        <v>0</v>
      </c>
      <c r="BI1233" s="23">
        <f>+COUNTIF(Tabla3[[#This Row],[VALOR REDUCIDO]:[TOTAL TIEMPO PRORROGADO EN DÍAS
]],"&lt;&gt;0")</f>
        <v>1</v>
      </c>
      <c r="BJ1233" s="23" t="str">
        <f>+[1]BD_2!CG1252</f>
        <v>2 NO</v>
      </c>
      <c r="BK1233" s="26" t="str">
        <f>[1]BD_2!CL1252</f>
        <v>2 NO</v>
      </c>
      <c r="BL1233" s="23" t="s">
        <v>98</v>
      </c>
      <c r="BM1233">
        <f t="shared" si="101"/>
        <v>157</v>
      </c>
      <c r="BN1233" s="36">
        <f t="shared" si="98"/>
        <v>45499</v>
      </c>
      <c r="BO1233" s="26">
        <f t="shared" si="102"/>
        <v>45656</v>
      </c>
      <c r="BP1233" s="37" t="e">
        <f>IF(((#REF!-$BN1233)/($BO1233-$BN1233))&gt;=100%,100%,((#REF!-$BN1233)/($BO1233-$BN1233)))</f>
        <v>#REF!</v>
      </c>
      <c r="BQ1233" s="29">
        <f t="shared" si="99"/>
        <v>41333333</v>
      </c>
      <c r="BR1233" s="23" t="e">
        <f>+IF(BK1233="1 SI","FINALIZADO",IF($BO1233&lt;=#REF!,"FINALIZADO","EJECUCIÓN"))</f>
        <v>#REF!</v>
      </c>
      <c r="BS1233" s="23">
        <v>41333333</v>
      </c>
      <c r="BT1233" s="23">
        <f>+Tabla3[[#This Row],[VALOR TOTAL DE CONTRATO (ANTES DE LIQUIDACIÓN - LIBERACIÓN DE SALDOS)]]-Tabla3[[#This Row],[RECURSO TOTALES DESEMBOLSADOS]]</f>
        <v>0</v>
      </c>
      <c r="BU1233" s="66"/>
      <c r="BW1233" s="23" t="s">
        <v>98</v>
      </c>
      <c r="BX1233" s="23" t="str">
        <f t="shared" si="100"/>
        <v>julio</v>
      </c>
      <c r="BY1233" s="23" t="s">
        <v>113</v>
      </c>
      <c r="BZ1233" s="23" t="s">
        <v>113</v>
      </c>
      <c r="CA1233" s="23" t="s">
        <v>113</v>
      </c>
      <c r="CB1233" t="s">
        <v>117</v>
      </c>
      <c r="CC1233" t="s">
        <v>118</v>
      </c>
    </row>
    <row r="1234" spans="1:81" x14ac:dyDescent="0.25">
      <c r="A1234" s="23">
        <v>2024</v>
      </c>
      <c r="B1234" s="25">
        <v>1192</v>
      </c>
      <c r="C1234" s="23" t="s">
        <v>87</v>
      </c>
      <c r="D1234" t="s">
        <v>88</v>
      </c>
      <c r="E1234" t="s">
        <v>89</v>
      </c>
      <c r="F1234" t="s">
        <v>90</v>
      </c>
      <c r="G1234" t="s">
        <v>91</v>
      </c>
      <c r="H1234" s="23" t="s">
        <v>92</v>
      </c>
      <c r="I1234" s="23" t="s">
        <v>119</v>
      </c>
      <c r="J1234" t="s">
        <v>8397</v>
      </c>
      <c r="K1234" s="23" t="s">
        <v>95</v>
      </c>
      <c r="L1234" s="20" t="s">
        <v>138</v>
      </c>
      <c r="M1234" s="28" t="s">
        <v>8398</v>
      </c>
      <c r="N1234" s="23"/>
      <c r="O1234" s="23" t="s">
        <v>98</v>
      </c>
      <c r="P1234" s="20" t="s">
        <v>8367</v>
      </c>
      <c r="Q1234" s="20" t="s">
        <v>8367</v>
      </c>
      <c r="R1234" t="s">
        <v>8360</v>
      </c>
      <c r="S1234" t="s">
        <v>8361</v>
      </c>
      <c r="T1234" t="s">
        <v>8399</v>
      </c>
      <c r="U1234" s="29">
        <v>37800000</v>
      </c>
      <c r="V1234" s="29">
        <v>37800000</v>
      </c>
      <c r="W1234" s="60">
        <v>7000000</v>
      </c>
      <c r="X1234" s="60">
        <v>0</v>
      </c>
      <c r="Y1234" s="23" t="s">
        <v>104</v>
      </c>
      <c r="Z1234" t="s">
        <v>98</v>
      </c>
      <c r="AA1234" t="s">
        <v>105</v>
      </c>
      <c r="AB1234" s="30">
        <f>+Tabla3[[#This Row],[VALOR DEL CONTRATO
(EN NUMEROS)]]-Tabla3[[#This Row],[VALOR RECURSOS (MADS/FONAM)]]</f>
        <v>0</v>
      </c>
      <c r="AC1234" s="30"/>
      <c r="AD1234" s="30"/>
      <c r="AE1234" s="24">
        <v>9024</v>
      </c>
      <c r="AF1234" s="61">
        <v>45300</v>
      </c>
      <c r="AG1234">
        <v>416424</v>
      </c>
      <c r="AH1234" s="53">
        <v>45492</v>
      </c>
      <c r="AI1234" s="24" t="s">
        <v>106</v>
      </c>
      <c r="AJ1234" t="s">
        <v>1974</v>
      </c>
      <c r="AK1234" s="27">
        <v>202300000000041</v>
      </c>
      <c r="AL1234" t="s">
        <v>98</v>
      </c>
      <c r="AM1234" s="53">
        <v>45491</v>
      </c>
      <c r="AN1234" s="23" t="s">
        <v>108</v>
      </c>
      <c r="AO1234" s="23" t="s">
        <v>108</v>
      </c>
      <c r="AP1234" t="s">
        <v>109</v>
      </c>
      <c r="AQ1234" t="s">
        <v>340</v>
      </c>
      <c r="AR1234" t="s">
        <v>341</v>
      </c>
      <c r="AS1234" t="s">
        <v>342</v>
      </c>
      <c r="AT1234" s="23">
        <v>80111600</v>
      </c>
      <c r="AU1234" s="20" t="s">
        <v>8400</v>
      </c>
      <c r="AV1234" s="23" t="s">
        <v>113</v>
      </c>
      <c r="AW1234" s="20" t="s">
        <v>114</v>
      </c>
      <c r="AX1234" s="53">
        <v>45491</v>
      </c>
      <c r="AY1234" s="23" t="s">
        <v>115</v>
      </c>
      <c r="AZ1234" s="53">
        <v>45491</v>
      </c>
      <c r="BA1234" s="26">
        <v>45492</v>
      </c>
      <c r="BB1234" s="62">
        <v>45656</v>
      </c>
      <c r="BC1234" s="35">
        <f>+Tabla3[[#This Row],[FECHA TERMINACION
(INICIAL)]]-Tabla3[[#This Row],[FECHA INICIO]]</f>
        <v>164</v>
      </c>
      <c r="BD1234" s="65">
        <f>+Tabla3[[#This Row],[PLAZO DE EJECUCIÓN EN DÍAS (INICIAL)]]/30</f>
        <v>5.4666666666666668</v>
      </c>
      <c r="BE1234" t="s">
        <v>8382</v>
      </c>
      <c r="BF1234" s="29">
        <f>+[1]BD_2!E1253</f>
        <v>0</v>
      </c>
      <c r="BG1234" s="29">
        <f>[1]BD_2!BA1253</f>
        <v>0</v>
      </c>
      <c r="BH1234" s="23">
        <f>[1]BD_2!CF1253</f>
        <v>0</v>
      </c>
      <c r="BI1234" s="23">
        <f>+COUNTIF(Tabla3[[#This Row],[VALOR REDUCIDO]:[TOTAL TIEMPO PRORROGADO EN DÍAS
]],"&lt;&gt;0")</f>
        <v>0</v>
      </c>
      <c r="BJ1234" s="23" t="str">
        <f>+[1]BD_2!CG1253</f>
        <v>2 NO</v>
      </c>
      <c r="BK1234" s="26" t="str">
        <f>[1]BD_2!CL1253</f>
        <v>2 NO</v>
      </c>
      <c r="BL1234" s="23" t="s">
        <v>98</v>
      </c>
      <c r="BM1234">
        <f t="shared" si="101"/>
        <v>164</v>
      </c>
      <c r="BN1234" s="36">
        <f t="shared" si="98"/>
        <v>45492</v>
      </c>
      <c r="BO1234" s="26">
        <f t="shared" si="102"/>
        <v>45656</v>
      </c>
      <c r="BP1234" s="37" t="e">
        <f>IF(((#REF!-$BN1234)/($BO1234-$BN1234))&gt;=100%,100%,((#REF!-$BN1234)/($BO1234-$BN1234)))</f>
        <v>#REF!</v>
      </c>
      <c r="BQ1234" s="29">
        <f t="shared" si="99"/>
        <v>37800000</v>
      </c>
      <c r="BR1234" s="23" t="e">
        <f>+IF(BK1234="1 SI","FINALIZADO",IF($BO1234&lt;=#REF!,"FINALIZADO","EJECUCIÓN"))</f>
        <v>#REF!</v>
      </c>
      <c r="BS1234" s="23">
        <v>37800000</v>
      </c>
      <c r="BT1234" s="23">
        <f>+Tabla3[[#This Row],[VALOR TOTAL DE CONTRATO (ANTES DE LIQUIDACIÓN - LIBERACIÓN DE SALDOS)]]-Tabla3[[#This Row],[RECURSO TOTALES DESEMBOLSADOS]]</f>
        <v>0</v>
      </c>
      <c r="BU1234" s="66"/>
      <c r="BW1234" s="23" t="s">
        <v>98</v>
      </c>
      <c r="BX1234" s="23" t="str">
        <f t="shared" si="100"/>
        <v>julio</v>
      </c>
      <c r="BY1234" s="23" t="s">
        <v>113</v>
      </c>
      <c r="BZ1234" s="23" t="s">
        <v>113</v>
      </c>
      <c r="CA1234" s="23" t="s">
        <v>113</v>
      </c>
      <c r="CB1234" t="s">
        <v>117</v>
      </c>
      <c r="CC1234" t="s">
        <v>118</v>
      </c>
    </row>
    <row r="1235" spans="1:81" x14ac:dyDescent="0.25">
      <c r="A1235" s="23">
        <v>2024</v>
      </c>
      <c r="B1235" s="25">
        <v>1193</v>
      </c>
      <c r="C1235" s="23" t="s">
        <v>87</v>
      </c>
      <c r="D1235" t="s">
        <v>88</v>
      </c>
      <c r="E1235" t="s">
        <v>89</v>
      </c>
      <c r="F1235" t="s">
        <v>90</v>
      </c>
      <c r="G1235" t="s">
        <v>91</v>
      </c>
      <c r="H1235" s="23" t="s">
        <v>92</v>
      </c>
      <c r="I1235" s="23" t="s">
        <v>119</v>
      </c>
      <c r="J1235" t="s">
        <v>8401</v>
      </c>
      <c r="K1235" s="23" t="s">
        <v>95</v>
      </c>
      <c r="L1235" s="20" t="s">
        <v>1824</v>
      </c>
      <c r="M1235" s="28" t="s">
        <v>8402</v>
      </c>
      <c r="N1235" s="23"/>
      <c r="O1235" s="23" t="s">
        <v>98</v>
      </c>
      <c r="P1235" s="20" t="s">
        <v>1931</v>
      </c>
      <c r="Q1235" s="20" t="s">
        <v>1931</v>
      </c>
      <c r="R1235" t="s">
        <v>8403</v>
      </c>
      <c r="S1235" t="s">
        <v>8404</v>
      </c>
      <c r="T1235" t="s">
        <v>8405</v>
      </c>
      <c r="U1235" s="29">
        <v>28600000</v>
      </c>
      <c r="V1235" s="29">
        <v>28600000</v>
      </c>
      <c r="W1235" s="60">
        <v>5200000</v>
      </c>
      <c r="X1235" s="60">
        <v>0</v>
      </c>
      <c r="Y1235" s="23" t="s">
        <v>104</v>
      </c>
      <c r="Z1235" t="s">
        <v>98</v>
      </c>
      <c r="AA1235" t="s">
        <v>105</v>
      </c>
      <c r="AB1235" s="30">
        <f>+Tabla3[[#This Row],[VALOR DEL CONTRATO
(EN NUMEROS)]]-Tabla3[[#This Row],[VALOR RECURSOS (MADS/FONAM)]]</f>
        <v>0</v>
      </c>
      <c r="AC1235" s="30"/>
      <c r="AD1235" s="30"/>
      <c r="AE1235" s="24">
        <v>9624</v>
      </c>
      <c r="AF1235" s="61">
        <v>45306</v>
      </c>
      <c r="AG1235">
        <v>411424</v>
      </c>
      <c r="AH1235" s="53">
        <v>45489</v>
      </c>
      <c r="AI1235" s="24" t="s">
        <v>106</v>
      </c>
      <c r="AJ1235" t="s">
        <v>1935</v>
      </c>
      <c r="AK1235" s="33">
        <v>202300000000279</v>
      </c>
      <c r="AL1235" t="s">
        <v>98</v>
      </c>
      <c r="AM1235" s="53">
        <v>45481</v>
      </c>
      <c r="AN1235" s="23" t="s">
        <v>108</v>
      </c>
      <c r="AO1235" s="23" t="s">
        <v>108</v>
      </c>
      <c r="AP1235" t="s">
        <v>109</v>
      </c>
      <c r="AQ1235" t="s">
        <v>1580</v>
      </c>
      <c r="AR1235" t="s">
        <v>1581</v>
      </c>
      <c r="AS1235" t="s">
        <v>1581</v>
      </c>
      <c r="AT1235" s="23">
        <v>80111600</v>
      </c>
      <c r="AU1235" t="s">
        <v>8406</v>
      </c>
      <c r="AV1235" s="23" t="s">
        <v>113</v>
      </c>
      <c r="AW1235" s="20" t="s">
        <v>114</v>
      </c>
      <c r="AX1235" s="53">
        <v>45485</v>
      </c>
      <c r="AY1235" s="23" t="s">
        <v>115</v>
      </c>
      <c r="AZ1235" s="53">
        <v>45485</v>
      </c>
      <c r="BA1235" s="26">
        <v>45489</v>
      </c>
      <c r="BB1235" s="62">
        <v>45656</v>
      </c>
      <c r="BC1235" s="35">
        <f>+Tabla3[[#This Row],[FECHA TERMINACION
(INICIAL)]]-Tabla3[[#This Row],[FECHA INICIO]]</f>
        <v>167</v>
      </c>
      <c r="BD1235" s="65">
        <f>+Tabla3[[#This Row],[PLAZO DE EJECUCIÓN EN DÍAS (INICIAL)]]/30</f>
        <v>5.5666666666666664</v>
      </c>
      <c r="BE1235" t="s">
        <v>8407</v>
      </c>
      <c r="BF1235" s="29">
        <f>+[1]BD_2!E1254</f>
        <v>0</v>
      </c>
      <c r="BG1235" s="29">
        <f>[1]BD_2!BA1254</f>
        <v>0</v>
      </c>
      <c r="BH1235" s="23">
        <f>[1]BD_2!CF1254</f>
        <v>0</v>
      </c>
      <c r="BI1235" s="23">
        <f>+COUNTIF(Tabla3[[#This Row],[VALOR REDUCIDO]:[TOTAL TIEMPO PRORROGADO EN DÍAS
]],"&lt;&gt;0")</f>
        <v>0</v>
      </c>
      <c r="BJ1235" s="23" t="str">
        <f>+[1]BD_2!CG1254</f>
        <v>2 NO</v>
      </c>
      <c r="BK1235" s="26" t="str">
        <f>[1]BD_2!CL1254</f>
        <v>2 NO</v>
      </c>
      <c r="BL1235" s="23" t="s">
        <v>98</v>
      </c>
      <c r="BM1235">
        <f t="shared" si="101"/>
        <v>167</v>
      </c>
      <c r="BN1235" s="36">
        <f t="shared" si="98"/>
        <v>45489</v>
      </c>
      <c r="BO1235" s="26">
        <f t="shared" si="102"/>
        <v>45656</v>
      </c>
      <c r="BP1235" s="37" t="e">
        <f>IF(((#REF!-$BN1235)/($BO1235-$BN1235))&gt;=100%,100%,((#REF!-$BN1235)/($BO1235-$BN1235)))</f>
        <v>#REF!</v>
      </c>
      <c r="BQ1235" s="29">
        <f t="shared" si="99"/>
        <v>28600000</v>
      </c>
      <c r="BR1235" s="23" t="e">
        <f>+IF(BK1235="1 SI","FINALIZADO",IF($BO1235&lt;=#REF!,"FINALIZADO","EJECUCIÓN"))</f>
        <v>#REF!</v>
      </c>
      <c r="BS1235" s="23">
        <v>28600000</v>
      </c>
      <c r="BT1235" s="23">
        <f>+Tabla3[[#This Row],[VALOR TOTAL DE CONTRATO (ANTES DE LIQUIDACIÓN - LIBERACIÓN DE SALDOS)]]-Tabla3[[#This Row],[RECURSO TOTALES DESEMBOLSADOS]]</f>
        <v>0</v>
      </c>
      <c r="BU1235" s="66"/>
      <c r="BW1235" s="23" t="s">
        <v>98</v>
      </c>
      <c r="BX1235" s="23" t="str">
        <f t="shared" si="100"/>
        <v>julio</v>
      </c>
      <c r="BY1235" s="23" t="s">
        <v>113</v>
      </c>
      <c r="BZ1235" s="23" t="s">
        <v>113</v>
      </c>
      <c r="CA1235" s="23" t="s">
        <v>113</v>
      </c>
      <c r="CB1235" t="s">
        <v>117</v>
      </c>
      <c r="CC1235" t="s">
        <v>118</v>
      </c>
    </row>
    <row r="1236" spans="1:81" x14ac:dyDescent="0.25">
      <c r="A1236" s="23">
        <v>2024</v>
      </c>
      <c r="B1236" s="25">
        <v>1194</v>
      </c>
      <c r="C1236" s="23" t="s">
        <v>87</v>
      </c>
      <c r="D1236" t="s">
        <v>88</v>
      </c>
      <c r="E1236" t="s">
        <v>89</v>
      </c>
      <c r="F1236" t="s">
        <v>90</v>
      </c>
      <c r="G1236" t="s">
        <v>91</v>
      </c>
      <c r="H1236" s="23" t="s">
        <v>92</v>
      </c>
      <c r="I1236" s="23" t="s">
        <v>119</v>
      </c>
      <c r="J1236" t="s">
        <v>8408</v>
      </c>
      <c r="K1236" s="23" t="s">
        <v>95</v>
      </c>
      <c r="L1236" s="20" t="s">
        <v>8409</v>
      </c>
      <c r="M1236" s="28" t="s">
        <v>8410</v>
      </c>
      <c r="N1236" s="23"/>
      <c r="O1236" s="23" t="s">
        <v>98</v>
      </c>
      <c r="P1236" s="20" t="s">
        <v>1931</v>
      </c>
      <c r="Q1236" s="20" t="s">
        <v>1931</v>
      </c>
      <c r="R1236" t="s">
        <v>8411</v>
      </c>
      <c r="S1236" t="s">
        <v>8412</v>
      </c>
      <c r="T1236" t="s">
        <v>8413</v>
      </c>
      <c r="U1236" s="29">
        <v>31166667</v>
      </c>
      <c r="V1236" s="29">
        <v>31166667</v>
      </c>
      <c r="W1236" s="60">
        <v>5500000</v>
      </c>
      <c r="X1236" s="60">
        <v>0</v>
      </c>
      <c r="Y1236" s="23" t="s">
        <v>104</v>
      </c>
      <c r="Z1236" t="s">
        <v>98</v>
      </c>
      <c r="AA1236" t="s">
        <v>105</v>
      </c>
      <c r="AB1236" s="30">
        <f>+Tabla3[[#This Row],[VALOR DEL CONTRATO
(EN NUMEROS)]]-Tabla3[[#This Row],[VALOR RECURSOS (MADS/FONAM)]]</f>
        <v>0</v>
      </c>
      <c r="AC1236" s="30"/>
      <c r="AD1236" s="30"/>
      <c r="AE1236" s="24">
        <v>9524</v>
      </c>
      <c r="AF1236" s="61">
        <v>45306</v>
      </c>
      <c r="AG1236">
        <v>415824</v>
      </c>
      <c r="AH1236" s="53">
        <v>45491</v>
      </c>
      <c r="AI1236" s="24" t="s">
        <v>106</v>
      </c>
      <c r="AJ1236" t="s">
        <v>4940</v>
      </c>
      <c r="AK1236" s="33">
        <v>202300000000279</v>
      </c>
      <c r="AL1236" t="s">
        <v>98</v>
      </c>
      <c r="AM1236" s="53">
        <v>45483</v>
      </c>
      <c r="AN1236" s="23" t="s">
        <v>108</v>
      </c>
      <c r="AO1236" s="23" t="s">
        <v>108</v>
      </c>
      <c r="AP1236" t="s">
        <v>109</v>
      </c>
      <c r="AQ1236" t="s">
        <v>1580</v>
      </c>
      <c r="AR1236" t="s">
        <v>1581</v>
      </c>
      <c r="AS1236" t="s">
        <v>1581</v>
      </c>
      <c r="AT1236" s="23">
        <v>80111600</v>
      </c>
      <c r="AU1236" t="s">
        <v>8414</v>
      </c>
      <c r="AV1236" s="23" t="s">
        <v>113</v>
      </c>
      <c r="AW1236" s="20" t="s">
        <v>114</v>
      </c>
      <c r="AX1236" s="53">
        <v>45485</v>
      </c>
      <c r="AY1236" s="23" t="s">
        <v>115</v>
      </c>
      <c r="AZ1236" s="53">
        <v>45485</v>
      </c>
      <c r="BA1236" s="26">
        <v>45491</v>
      </c>
      <c r="BB1236" s="62">
        <v>45656</v>
      </c>
      <c r="BC1236" s="35">
        <f>+Tabla3[[#This Row],[FECHA TERMINACION
(INICIAL)]]-Tabla3[[#This Row],[FECHA INICIO]]</f>
        <v>165</v>
      </c>
      <c r="BD1236" s="65">
        <f>+Tabla3[[#This Row],[PLAZO DE EJECUCIÓN EN DÍAS (INICIAL)]]/30</f>
        <v>5.5</v>
      </c>
      <c r="BE1236" t="s">
        <v>8415</v>
      </c>
      <c r="BF1236" s="29">
        <f>+[1]BD_2!E1255</f>
        <v>1283333</v>
      </c>
      <c r="BG1236" s="29">
        <f>[1]BD_2!BA1255</f>
        <v>0</v>
      </c>
      <c r="BH1236" s="23">
        <f>[1]BD_2!CF1255</f>
        <v>0</v>
      </c>
      <c r="BI1236" s="23">
        <f>+COUNTIF(Tabla3[[#This Row],[VALOR REDUCIDO]:[TOTAL TIEMPO PRORROGADO EN DÍAS
]],"&lt;&gt;0")</f>
        <v>1</v>
      </c>
      <c r="BJ1236" s="23" t="str">
        <f>+[1]BD_2!CG1255</f>
        <v>2 NO</v>
      </c>
      <c r="BK1236" s="26" t="str">
        <f>[1]BD_2!CL1255</f>
        <v>2 NO</v>
      </c>
      <c r="BL1236" s="23" t="s">
        <v>98</v>
      </c>
      <c r="BM1236">
        <f t="shared" si="101"/>
        <v>165</v>
      </c>
      <c r="BN1236" s="36">
        <f t="shared" si="98"/>
        <v>45491</v>
      </c>
      <c r="BO1236" s="26">
        <f t="shared" si="102"/>
        <v>45656</v>
      </c>
      <c r="BP1236" s="37" t="e">
        <f>IF(((#REF!-$BN1236)/($BO1236-$BN1236))&gt;=100%,100%,((#REF!-$BN1236)/($BO1236-$BN1236)))</f>
        <v>#REF!</v>
      </c>
      <c r="BQ1236" s="29">
        <f t="shared" si="99"/>
        <v>29883334</v>
      </c>
      <c r="BR1236" s="23" t="e">
        <f>+IF(BK1236="1 SI","FINALIZADO",IF($BO1236&lt;=#REF!,"FINALIZADO","EJECUCIÓN"))</f>
        <v>#REF!</v>
      </c>
      <c r="BS1236" s="23">
        <v>29883334</v>
      </c>
      <c r="BT1236" s="23">
        <f>+Tabla3[[#This Row],[VALOR TOTAL DE CONTRATO (ANTES DE LIQUIDACIÓN - LIBERACIÓN DE SALDOS)]]-Tabla3[[#This Row],[RECURSO TOTALES DESEMBOLSADOS]]</f>
        <v>0</v>
      </c>
      <c r="BU1236" s="66"/>
      <c r="BW1236" s="23" t="s">
        <v>98</v>
      </c>
      <c r="BX1236" s="23" t="str">
        <f t="shared" si="100"/>
        <v>julio</v>
      </c>
      <c r="BY1236" s="23" t="s">
        <v>113</v>
      </c>
      <c r="BZ1236" s="23" t="s">
        <v>113</v>
      </c>
      <c r="CA1236" s="23" t="s">
        <v>113</v>
      </c>
      <c r="CB1236" t="s">
        <v>117</v>
      </c>
      <c r="CC1236" t="s">
        <v>118</v>
      </c>
    </row>
    <row r="1237" spans="1:81" ht="16.5" x14ac:dyDescent="0.3">
      <c r="A1237" s="23">
        <v>2024</v>
      </c>
      <c r="B1237" s="25">
        <v>1195</v>
      </c>
      <c r="C1237" s="23" t="s">
        <v>7112</v>
      </c>
      <c r="D1237" t="s">
        <v>8289</v>
      </c>
      <c r="E1237" t="s">
        <v>8416</v>
      </c>
      <c r="F1237" t="s">
        <v>8417</v>
      </c>
      <c r="G1237" t="s">
        <v>8182</v>
      </c>
      <c r="H1237" s="23">
        <v>130629</v>
      </c>
      <c r="I1237" s="23" t="s">
        <v>105</v>
      </c>
      <c r="J1237" t="s">
        <v>8418</v>
      </c>
      <c r="K1237" s="23" t="s">
        <v>4369</v>
      </c>
      <c r="L1237" s="20" t="s">
        <v>4370</v>
      </c>
      <c r="N1237" s="23"/>
      <c r="O1237" s="23" t="s">
        <v>98</v>
      </c>
      <c r="P1237" s="20" t="s">
        <v>1183</v>
      </c>
      <c r="Q1237" s="20" t="s">
        <v>100</v>
      </c>
      <c r="R1237" t="s">
        <v>8419</v>
      </c>
      <c r="S1237" t="s">
        <v>8420</v>
      </c>
      <c r="T1237" t="s">
        <v>8421</v>
      </c>
      <c r="U1237" s="29">
        <v>130000000</v>
      </c>
      <c r="V1237" s="29">
        <v>130000000</v>
      </c>
      <c r="W1237" s="60">
        <v>0</v>
      </c>
      <c r="X1237" s="60">
        <v>0</v>
      </c>
      <c r="Y1237" s="23" t="s">
        <v>104</v>
      </c>
      <c r="Z1237" t="s">
        <v>98</v>
      </c>
      <c r="AA1237" t="s">
        <v>105</v>
      </c>
      <c r="AB1237" s="30">
        <f>+Tabla3[[#This Row],[VALOR DEL CONTRATO
(EN NUMEROS)]]-Tabla3[[#This Row],[VALOR RECURSOS (MADS/FONAM)]]</f>
        <v>0</v>
      </c>
      <c r="AC1237" s="30"/>
      <c r="AD1237" s="30"/>
      <c r="AE1237" s="24">
        <v>14524</v>
      </c>
      <c r="AF1237" s="61">
        <v>45387</v>
      </c>
      <c r="AG1237">
        <v>394424</v>
      </c>
      <c r="AH1237" s="53">
        <v>45481</v>
      </c>
      <c r="AI1237" s="24" t="s">
        <v>1819</v>
      </c>
      <c r="AJ1237" t="s">
        <v>8422</v>
      </c>
      <c r="AK1237" s="33" t="s">
        <v>4376</v>
      </c>
      <c r="AL1237" t="s">
        <v>98</v>
      </c>
      <c r="AM1237" s="53">
        <v>45478</v>
      </c>
      <c r="AN1237" s="23" t="s">
        <v>108</v>
      </c>
      <c r="AO1237" s="23" t="s">
        <v>108</v>
      </c>
      <c r="AP1237" t="s">
        <v>109</v>
      </c>
      <c r="AS1237"/>
      <c r="AT1237" s="23">
        <v>31270000</v>
      </c>
      <c r="AU1237" s="20" t="s">
        <v>8423</v>
      </c>
      <c r="AV1237" s="23" t="s">
        <v>113</v>
      </c>
      <c r="AW1237" s="20" t="s">
        <v>114</v>
      </c>
      <c r="AX1237" s="53">
        <v>45482</v>
      </c>
      <c r="AZ1237" s="53">
        <v>45482</v>
      </c>
      <c r="BA1237" s="26">
        <v>45481</v>
      </c>
      <c r="BB1237" s="62">
        <v>45656</v>
      </c>
      <c r="BC1237" s="35">
        <f>+Tabla3[[#This Row],[FECHA TERMINACION
(INICIAL)]]-Tabla3[[#This Row],[FECHA INICIO]]</f>
        <v>175</v>
      </c>
      <c r="BD1237" s="65">
        <f>+Tabla3[[#This Row],[PLAZO DE EJECUCIÓN EN DÍAS (INICIAL)]]/30</f>
        <v>5.833333333333333</v>
      </c>
      <c r="BE1237" s="75" t="s">
        <v>8424</v>
      </c>
      <c r="BF1237" s="29">
        <f>+[1]BD_2!E1256</f>
        <v>0</v>
      </c>
      <c r="BG1237" s="29">
        <f>[1]BD_2!BA1256</f>
        <v>0</v>
      </c>
      <c r="BH1237" s="23">
        <f>[1]BD_2!CF1256</f>
        <v>0</v>
      </c>
      <c r="BI1237" s="23">
        <f>+COUNTIF(Tabla3[[#This Row],[VALOR REDUCIDO]:[TOTAL TIEMPO PRORROGADO EN DÍAS
]],"&lt;&gt;0")</f>
        <v>0</v>
      </c>
      <c r="BJ1237" s="23" t="str">
        <f>+[1]BD_2!CG1256</f>
        <v>2 NO</v>
      </c>
      <c r="BK1237" s="26" t="str">
        <f>[1]BD_2!CL1256</f>
        <v>2 NO</v>
      </c>
      <c r="BL1237" s="23" t="s">
        <v>98</v>
      </c>
      <c r="BM1237">
        <f t="shared" si="101"/>
        <v>175</v>
      </c>
      <c r="BN1237" s="36">
        <f t="shared" si="98"/>
        <v>45481</v>
      </c>
      <c r="BO1237" s="26">
        <f t="shared" si="102"/>
        <v>45656</v>
      </c>
      <c r="BP1237" s="37" t="e">
        <f>IF(((#REF!-$BN1237)/($BO1237-$BN1237))&gt;=100%,100%,((#REF!-$BN1237)/($BO1237-$BN1237)))</f>
        <v>#REF!</v>
      </c>
      <c r="BQ1237" s="60">
        <f t="shared" si="99"/>
        <v>130000000</v>
      </c>
      <c r="BR1237" s="23" t="e">
        <f>+IF(BK1237="1 SI","FINALIZADO",IF($BO1237&lt;=#REF!,"FINALIZADO","EJECUCIÓN"))</f>
        <v>#REF!</v>
      </c>
      <c r="BS1237" s="23">
        <v>129993012.94</v>
      </c>
      <c r="BT1237" s="23">
        <f>+Tabla3[[#This Row],[VALOR TOTAL DE CONTRATO (ANTES DE LIQUIDACIÓN - LIBERACIÓN DE SALDOS)]]-Tabla3[[#This Row],[RECURSO TOTALES DESEMBOLSADOS]]</f>
        <v>6987.0600000023842</v>
      </c>
      <c r="BU1237" s="66"/>
      <c r="BW1237" s="23" t="s">
        <v>98</v>
      </c>
      <c r="BX1237" s="23" t="str">
        <f t="shared" si="100"/>
        <v>julio</v>
      </c>
      <c r="BY1237" s="23" t="s">
        <v>113</v>
      </c>
      <c r="BZ1237" s="23" t="s">
        <v>113</v>
      </c>
      <c r="CA1237" s="23" t="s">
        <v>113</v>
      </c>
      <c r="CB1237" t="s">
        <v>117</v>
      </c>
      <c r="CC1237" t="s">
        <v>118</v>
      </c>
    </row>
    <row r="1238" spans="1:81" x14ac:dyDescent="0.25">
      <c r="A1238" s="23">
        <v>2024</v>
      </c>
      <c r="B1238" s="25">
        <v>1196</v>
      </c>
      <c r="C1238" s="23" t="s">
        <v>87</v>
      </c>
      <c r="D1238" t="s">
        <v>88</v>
      </c>
      <c r="E1238" t="s">
        <v>89</v>
      </c>
      <c r="F1238" t="s">
        <v>90</v>
      </c>
      <c r="G1238" t="s">
        <v>91</v>
      </c>
      <c r="H1238" s="23" t="s">
        <v>92</v>
      </c>
      <c r="I1238" s="23" t="s">
        <v>119</v>
      </c>
      <c r="J1238" t="s">
        <v>8425</v>
      </c>
      <c r="K1238" s="23" t="s">
        <v>95</v>
      </c>
      <c r="L1238" s="20" t="s">
        <v>1671</v>
      </c>
      <c r="M1238" s="28" t="s">
        <v>8426</v>
      </c>
      <c r="N1238" s="23"/>
      <c r="O1238" s="23" t="s">
        <v>98</v>
      </c>
      <c r="P1238" s="20" t="s">
        <v>8427</v>
      </c>
      <c r="Q1238" s="20" t="s">
        <v>8427</v>
      </c>
      <c r="R1238" t="s">
        <v>8428</v>
      </c>
      <c r="S1238" t="s">
        <v>8429</v>
      </c>
      <c r="T1238" t="s">
        <v>8430</v>
      </c>
      <c r="U1238" s="29">
        <v>31166667</v>
      </c>
      <c r="V1238" s="29">
        <v>31166667</v>
      </c>
      <c r="W1238" s="60">
        <v>5500000</v>
      </c>
      <c r="X1238" s="60">
        <v>0</v>
      </c>
      <c r="Y1238" s="23" t="s">
        <v>104</v>
      </c>
      <c r="Z1238" t="s">
        <v>98</v>
      </c>
      <c r="AA1238" t="s">
        <v>105</v>
      </c>
      <c r="AB1238" s="30">
        <f>+Tabla3[[#This Row],[VALOR DEL CONTRATO
(EN NUMEROS)]]-Tabla3[[#This Row],[VALOR RECURSOS (MADS/FONAM)]]</f>
        <v>0</v>
      </c>
      <c r="AC1238" s="30"/>
      <c r="AD1238" s="30"/>
      <c r="AE1238" s="24">
        <v>7024</v>
      </c>
      <c r="AF1238" s="61">
        <v>45295</v>
      </c>
      <c r="AG1238">
        <v>406724</v>
      </c>
      <c r="AH1238" s="53">
        <v>45484</v>
      </c>
      <c r="AI1238" s="24" t="s">
        <v>106</v>
      </c>
      <c r="AJ1238" t="s">
        <v>779</v>
      </c>
      <c r="AK1238" s="27">
        <v>202300000000268</v>
      </c>
      <c r="AL1238" t="s">
        <v>98</v>
      </c>
      <c r="AM1238" s="53">
        <v>45483</v>
      </c>
      <c r="AN1238" s="23" t="s">
        <v>108</v>
      </c>
      <c r="AO1238" s="23" t="s">
        <v>108</v>
      </c>
      <c r="AP1238" t="s">
        <v>109</v>
      </c>
      <c r="AQ1238" t="s">
        <v>2392</v>
      </c>
      <c r="AR1238" t="s">
        <v>2393</v>
      </c>
      <c r="AS1238" t="s">
        <v>2394</v>
      </c>
      <c r="AT1238" s="23">
        <v>80111600</v>
      </c>
      <c r="AU1238" s="20" t="s">
        <v>8431</v>
      </c>
      <c r="AV1238" s="23" t="s">
        <v>113</v>
      </c>
      <c r="AW1238" s="20" t="s">
        <v>114</v>
      </c>
      <c r="AX1238" s="53">
        <v>45484</v>
      </c>
      <c r="AY1238" s="23" t="s">
        <v>115</v>
      </c>
      <c r="AZ1238" s="53">
        <v>45484</v>
      </c>
      <c r="BA1238" s="26">
        <v>45484</v>
      </c>
      <c r="BB1238" s="62">
        <v>45656</v>
      </c>
      <c r="BC1238" s="35">
        <f>+Tabla3[[#This Row],[FECHA TERMINACION
(INICIAL)]]-Tabla3[[#This Row],[FECHA INICIO]]</f>
        <v>172</v>
      </c>
      <c r="BD1238" s="65">
        <f>+Tabla3[[#This Row],[PLAZO DE EJECUCIÓN EN DÍAS (INICIAL)]]/30</f>
        <v>5.7333333333333334</v>
      </c>
      <c r="BE1238" t="s">
        <v>8432</v>
      </c>
      <c r="BF1238" s="29">
        <f>+[1]BD_2!E1257</f>
        <v>0</v>
      </c>
      <c r="BG1238" s="29">
        <f>[1]BD_2!BA1257</f>
        <v>0</v>
      </c>
      <c r="BH1238" s="23">
        <f>[1]BD_2!CF1257</f>
        <v>0</v>
      </c>
      <c r="BI1238" s="23">
        <f>+COUNTIF(Tabla3[[#This Row],[VALOR REDUCIDO]:[TOTAL TIEMPO PRORROGADO EN DÍAS
]],"&lt;&gt;0")</f>
        <v>0</v>
      </c>
      <c r="BJ1238" s="23" t="str">
        <f>+[1]BD_2!CG1257</f>
        <v>2 NO</v>
      </c>
      <c r="BK1238" s="26" t="str">
        <f>[1]BD_2!CL1257</f>
        <v>2 NO</v>
      </c>
      <c r="BL1238" s="23" t="s">
        <v>98</v>
      </c>
      <c r="BM1238">
        <f t="shared" si="101"/>
        <v>172</v>
      </c>
      <c r="BN1238" s="36">
        <f t="shared" si="98"/>
        <v>45484</v>
      </c>
      <c r="BO1238" s="26">
        <f t="shared" si="102"/>
        <v>45656</v>
      </c>
      <c r="BP1238" s="37" t="e">
        <f>IF(((#REF!-$BN1238)/($BO1238-$BN1238))&gt;=100%,100%,((#REF!-$BN1238)/($BO1238-$BN1238)))</f>
        <v>#REF!</v>
      </c>
      <c r="BQ1238" s="29">
        <f t="shared" si="99"/>
        <v>31166667</v>
      </c>
      <c r="BR1238" s="23" t="e">
        <f>+IF(BK1238="1 SI","FINALIZADO",IF($BO1238&lt;=#REF!,"FINALIZADO","EJECUCIÓN"))</f>
        <v>#REF!</v>
      </c>
      <c r="BS1238" s="23">
        <v>31166667</v>
      </c>
      <c r="BT1238" s="23">
        <f>+Tabla3[[#This Row],[VALOR TOTAL DE CONTRATO (ANTES DE LIQUIDACIÓN - LIBERACIÓN DE SALDOS)]]-Tabla3[[#This Row],[RECURSO TOTALES DESEMBOLSADOS]]</f>
        <v>0</v>
      </c>
      <c r="BU1238" s="66"/>
      <c r="BW1238" s="23" t="s">
        <v>98</v>
      </c>
      <c r="BX1238" s="23" t="str">
        <f t="shared" si="100"/>
        <v>julio</v>
      </c>
      <c r="BY1238" s="23" t="s">
        <v>113</v>
      </c>
      <c r="BZ1238" s="23" t="s">
        <v>113</v>
      </c>
      <c r="CA1238" s="23" t="s">
        <v>113</v>
      </c>
      <c r="CB1238" t="s">
        <v>117</v>
      </c>
      <c r="CC1238" t="s">
        <v>118</v>
      </c>
    </row>
    <row r="1239" spans="1:81" x14ac:dyDescent="0.25">
      <c r="A1239" s="23">
        <v>2024</v>
      </c>
      <c r="B1239" s="25">
        <v>1197</v>
      </c>
      <c r="C1239" s="23" t="s">
        <v>87</v>
      </c>
      <c r="D1239" t="s">
        <v>88</v>
      </c>
      <c r="E1239" t="s">
        <v>89</v>
      </c>
      <c r="F1239" t="s">
        <v>90</v>
      </c>
      <c r="G1239" t="s">
        <v>91</v>
      </c>
      <c r="H1239" s="23" t="s">
        <v>92</v>
      </c>
      <c r="I1239" s="23" t="s">
        <v>119</v>
      </c>
      <c r="J1239" t="s">
        <v>8433</v>
      </c>
      <c r="K1239" s="23" t="s">
        <v>95</v>
      </c>
      <c r="L1239" s="20" t="s">
        <v>121</v>
      </c>
      <c r="M1239" s="28" t="s">
        <v>8434</v>
      </c>
      <c r="N1239" s="23"/>
      <c r="O1239" s="23" t="s">
        <v>98</v>
      </c>
      <c r="P1239" s="20" t="s">
        <v>1931</v>
      </c>
      <c r="Q1239" s="20" t="s">
        <v>1931</v>
      </c>
      <c r="R1239" t="s">
        <v>8435</v>
      </c>
      <c r="S1239" t="s">
        <v>8436</v>
      </c>
      <c r="T1239" t="s">
        <v>8437</v>
      </c>
      <c r="U1239" s="29">
        <v>42625000</v>
      </c>
      <c r="V1239" s="29">
        <v>42625000</v>
      </c>
      <c r="W1239" s="60">
        <v>7750000</v>
      </c>
      <c r="X1239" s="60">
        <v>0</v>
      </c>
      <c r="Y1239" s="23" t="s">
        <v>104</v>
      </c>
      <c r="Z1239" t="s">
        <v>98</v>
      </c>
      <c r="AA1239" t="s">
        <v>105</v>
      </c>
      <c r="AB1239" s="30">
        <f>+Tabla3[[#This Row],[VALOR DEL CONTRATO
(EN NUMEROS)]]-Tabla3[[#This Row],[VALOR RECURSOS (MADS/FONAM)]]</f>
        <v>0</v>
      </c>
      <c r="AC1239" s="30"/>
      <c r="AD1239" s="30"/>
      <c r="AE1239" s="24">
        <v>9624</v>
      </c>
      <c r="AF1239" s="61">
        <v>45306</v>
      </c>
      <c r="AG1239">
        <v>411524</v>
      </c>
      <c r="AH1239" s="53">
        <v>45489</v>
      </c>
      <c r="AI1239" s="24" t="s">
        <v>106</v>
      </c>
      <c r="AJ1239" t="s">
        <v>4940</v>
      </c>
      <c r="AK1239" s="27">
        <v>202300000000279</v>
      </c>
      <c r="AL1239" t="s">
        <v>98</v>
      </c>
      <c r="AM1239" s="53">
        <v>45483</v>
      </c>
      <c r="AN1239" s="23" t="s">
        <v>108</v>
      </c>
      <c r="AO1239" s="23" t="s">
        <v>108</v>
      </c>
      <c r="AP1239" t="s">
        <v>109</v>
      </c>
      <c r="AQ1239" t="s">
        <v>1580</v>
      </c>
      <c r="AR1239" t="s">
        <v>1581</v>
      </c>
      <c r="AS1239" t="s">
        <v>1581</v>
      </c>
      <c r="AT1239" s="23">
        <v>80111600</v>
      </c>
      <c r="AU1239" s="20" t="s">
        <v>8438</v>
      </c>
      <c r="AV1239" s="23" t="s">
        <v>113</v>
      </c>
      <c r="AW1239" s="20" t="s">
        <v>114</v>
      </c>
      <c r="AX1239" s="53">
        <v>45488</v>
      </c>
      <c r="AY1239" s="23" t="s">
        <v>115</v>
      </c>
      <c r="AZ1239" s="53">
        <v>45488</v>
      </c>
      <c r="BA1239" s="26">
        <v>45489</v>
      </c>
      <c r="BB1239" s="62">
        <v>45656</v>
      </c>
      <c r="BC1239" s="35">
        <f>+Tabla3[[#This Row],[FECHA TERMINACION
(INICIAL)]]-Tabla3[[#This Row],[FECHA INICIO]]</f>
        <v>167</v>
      </c>
      <c r="BD1239" s="65">
        <f>+Tabla3[[#This Row],[PLAZO DE EJECUCIÓN EN DÍAS (INICIAL)]]/30</f>
        <v>5.5666666666666664</v>
      </c>
      <c r="BE1239" t="s">
        <v>8439</v>
      </c>
      <c r="BF1239" s="29">
        <f>+[1]BD_2!E1258</f>
        <v>0</v>
      </c>
      <c r="BG1239" s="29">
        <f>[1]BD_2!BA1258</f>
        <v>0</v>
      </c>
      <c r="BH1239" s="23">
        <f>[1]BD_2!CF1258</f>
        <v>0</v>
      </c>
      <c r="BI1239" s="23">
        <f>+COUNTIF(Tabla3[[#This Row],[VALOR REDUCIDO]:[TOTAL TIEMPO PRORROGADO EN DÍAS
]],"&lt;&gt;0")</f>
        <v>0</v>
      </c>
      <c r="BJ1239" s="23" t="str">
        <f>+[1]BD_2!CG1258</f>
        <v>2 NO</v>
      </c>
      <c r="BK1239" s="26" t="str">
        <f>[1]BD_2!CL1258</f>
        <v>1 SI</v>
      </c>
      <c r="BL1239" s="23" t="s">
        <v>98</v>
      </c>
      <c r="BM1239">
        <f t="shared" si="101"/>
        <v>167</v>
      </c>
      <c r="BN1239" s="36">
        <f t="shared" si="98"/>
        <v>45489</v>
      </c>
      <c r="BO1239" s="26">
        <f t="shared" si="102"/>
        <v>45656</v>
      </c>
      <c r="BP1239" s="37" t="e">
        <f>IF(((#REF!-$BN1239)/($BO1239-$BN1239))&gt;=100%,100%,((#REF!-$BN1239)/($BO1239-$BN1239)))</f>
        <v>#REF!</v>
      </c>
      <c r="BQ1239" s="29">
        <f t="shared" si="99"/>
        <v>42625000</v>
      </c>
      <c r="BR1239" s="23" t="str">
        <f>+IF(BK1239="1 SI","FINALIZADO",IF($BO1239&lt;=#REF!,"FINALIZADO","EJECUCIÓN"))</f>
        <v>FINALIZADO</v>
      </c>
      <c r="BS1239" s="23">
        <v>34875000</v>
      </c>
      <c r="BT1239" s="23">
        <f>+Tabla3[[#This Row],[VALOR TOTAL DE CONTRATO (ANTES DE LIQUIDACIÓN - LIBERACIÓN DE SALDOS)]]-Tabla3[[#This Row],[RECURSO TOTALES DESEMBOLSADOS]]</f>
        <v>7750000</v>
      </c>
      <c r="BU1239" s="66"/>
      <c r="BW1239" s="23" t="s">
        <v>98</v>
      </c>
      <c r="BX1239" s="23" t="str">
        <f t="shared" si="100"/>
        <v>julio</v>
      </c>
      <c r="BY1239" s="23" t="s">
        <v>113</v>
      </c>
      <c r="BZ1239" s="23" t="s">
        <v>113</v>
      </c>
      <c r="CA1239" s="23" t="s">
        <v>113</v>
      </c>
      <c r="CB1239" t="s">
        <v>117</v>
      </c>
      <c r="CC1239" t="s">
        <v>118</v>
      </c>
    </row>
    <row r="1240" spans="1:81" x14ac:dyDescent="0.25">
      <c r="A1240" s="23">
        <v>2024</v>
      </c>
      <c r="B1240" s="25">
        <v>1198</v>
      </c>
      <c r="C1240" s="23" t="s">
        <v>87</v>
      </c>
      <c r="D1240" t="s">
        <v>88</v>
      </c>
      <c r="E1240" t="s">
        <v>89</v>
      </c>
      <c r="F1240" t="s">
        <v>90</v>
      </c>
      <c r="G1240" t="s">
        <v>91</v>
      </c>
      <c r="H1240" s="23" t="s">
        <v>92</v>
      </c>
      <c r="I1240" s="23" t="s">
        <v>119</v>
      </c>
      <c r="J1240" t="s">
        <v>8440</v>
      </c>
      <c r="K1240" s="23" t="s">
        <v>95</v>
      </c>
      <c r="L1240" s="20" t="s">
        <v>2096</v>
      </c>
      <c r="M1240" s="28" t="s">
        <v>8441</v>
      </c>
      <c r="N1240" s="23"/>
      <c r="O1240" s="23" t="s">
        <v>98</v>
      </c>
      <c r="P1240" s="20" t="s">
        <v>693</v>
      </c>
      <c r="Q1240" s="20" t="s">
        <v>693</v>
      </c>
      <c r="R1240" t="s">
        <v>5112</v>
      </c>
      <c r="S1240" t="s">
        <v>8442</v>
      </c>
      <c r="T1240" t="s">
        <v>8443</v>
      </c>
      <c r="U1240" s="29">
        <v>33550000</v>
      </c>
      <c r="V1240" s="29">
        <v>33550000</v>
      </c>
      <c r="W1240" s="60">
        <v>6100000</v>
      </c>
      <c r="X1240" s="60">
        <v>0</v>
      </c>
      <c r="Y1240" s="23" t="s">
        <v>104</v>
      </c>
      <c r="Z1240" t="s">
        <v>98</v>
      </c>
      <c r="AA1240" t="s">
        <v>105</v>
      </c>
      <c r="AB1240" s="30">
        <f>+Tabla3[[#This Row],[VALOR DEL CONTRATO
(EN NUMEROS)]]-Tabla3[[#This Row],[VALOR RECURSOS (MADS/FONAM)]]</f>
        <v>0</v>
      </c>
      <c r="AC1240" s="30"/>
      <c r="AD1240" s="30"/>
      <c r="AE1240" s="24">
        <v>2624</v>
      </c>
      <c r="AF1240" s="61">
        <v>45294</v>
      </c>
      <c r="AG1240">
        <v>414124</v>
      </c>
      <c r="AH1240" s="53">
        <v>45491</v>
      </c>
      <c r="AI1240" s="24" t="s">
        <v>106</v>
      </c>
      <c r="AJ1240" t="s">
        <v>2030</v>
      </c>
      <c r="AK1240" s="27">
        <v>202300000000154</v>
      </c>
      <c r="AL1240" t="s">
        <v>98</v>
      </c>
      <c r="AM1240" s="53">
        <v>45485</v>
      </c>
      <c r="AN1240" s="23" t="s">
        <v>108</v>
      </c>
      <c r="AO1240" s="23" t="s">
        <v>108</v>
      </c>
      <c r="AP1240" t="s">
        <v>109</v>
      </c>
      <c r="AQ1240" t="s">
        <v>2281</v>
      </c>
      <c r="AR1240" t="s">
        <v>2282</v>
      </c>
      <c r="AS1240" t="s">
        <v>700</v>
      </c>
      <c r="AT1240" s="23">
        <v>80111600</v>
      </c>
      <c r="AU1240" s="20" t="s">
        <v>8444</v>
      </c>
      <c r="AV1240" s="23" t="s">
        <v>113</v>
      </c>
      <c r="AW1240" s="20" t="s">
        <v>114</v>
      </c>
      <c r="AX1240" s="53">
        <v>45488</v>
      </c>
      <c r="AY1240" s="23" t="s">
        <v>115</v>
      </c>
      <c r="AZ1240" s="53">
        <v>45488</v>
      </c>
      <c r="BA1240" s="26">
        <v>45491</v>
      </c>
      <c r="BB1240" s="62">
        <v>45656</v>
      </c>
      <c r="BC1240" s="35">
        <f>+Tabla3[[#This Row],[FECHA TERMINACION
(INICIAL)]]-Tabla3[[#This Row],[FECHA INICIO]]</f>
        <v>165</v>
      </c>
      <c r="BD1240" s="65">
        <f>+Tabla3[[#This Row],[PLAZO DE EJECUCIÓN EN DÍAS (INICIAL)]]/30</f>
        <v>5.5</v>
      </c>
      <c r="BE1240" t="s">
        <v>8445</v>
      </c>
      <c r="BF1240" s="29">
        <f>+[1]BD_2!E1259</f>
        <v>406667</v>
      </c>
      <c r="BG1240" s="29">
        <f>[1]BD_2!BA1259</f>
        <v>0</v>
      </c>
      <c r="BH1240" s="23">
        <f>[1]BD_2!CF1259</f>
        <v>0</v>
      </c>
      <c r="BI1240" s="23">
        <f>+COUNTIF(Tabla3[[#This Row],[VALOR REDUCIDO]:[TOTAL TIEMPO PRORROGADO EN DÍAS
]],"&lt;&gt;0")</f>
        <v>1</v>
      </c>
      <c r="BJ1240" s="23" t="str">
        <f>+[1]BD_2!CG1259</f>
        <v>2 NO</v>
      </c>
      <c r="BK1240" s="26" t="str">
        <f>[1]BD_2!CL1259</f>
        <v>2 NO</v>
      </c>
      <c r="BL1240" s="23" t="s">
        <v>98</v>
      </c>
      <c r="BM1240">
        <f t="shared" si="101"/>
        <v>165</v>
      </c>
      <c r="BN1240" s="36">
        <f t="shared" si="98"/>
        <v>45491</v>
      </c>
      <c r="BO1240" s="26">
        <f t="shared" si="102"/>
        <v>45656</v>
      </c>
      <c r="BP1240" s="37" t="e">
        <f>IF(((#REF!-$BN1240)/($BO1240-$BN1240))&gt;=100%,100%,((#REF!-$BN1240)/($BO1240-$BN1240)))</f>
        <v>#REF!</v>
      </c>
      <c r="BQ1240" s="29">
        <f t="shared" si="99"/>
        <v>33143333</v>
      </c>
      <c r="BR1240" s="23" t="e">
        <f>+IF(BK1240="1 SI","FINALIZADO",IF($BO1240&lt;=#REF!,"FINALIZADO","EJECUCIÓN"))</f>
        <v>#REF!</v>
      </c>
      <c r="BS1240" s="23">
        <v>33143333</v>
      </c>
      <c r="BT1240" s="23">
        <f>+Tabla3[[#This Row],[VALOR TOTAL DE CONTRATO (ANTES DE LIQUIDACIÓN - LIBERACIÓN DE SALDOS)]]-Tabla3[[#This Row],[RECURSO TOTALES DESEMBOLSADOS]]</f>
        <v>0</v>
      </c>
      <c r="BU1240" s="66"/>
      <c r="BW1240" s="23" t="s">
        <v>98</v>
      </c>
      <c r="BX1240" s="23" t="str">
        <f t="shared" si="100"/>
        <v>julio</v>
      </c>
      <c r="BY1240" s="23" t="s">
        <v>113</v>
      </c>
      <c r="BZ1240" s="23" t="s">
        <v>113</v>
      </c>
      <c r="CA1240" s="23" t="s">
        <v>113</v>
      </c>
      <c r="CB1240" t="s">
        <v>117</v>
      </c>
      <c r="CC1240" t="s">
        <v>118</v>
      </c>
    </row>
    <row r="1241" spans="1:81" x14ac:dyDescent="0.25">
      <c r="A1241" s="23">
        <v>2024</v>
      </c>
      <c r="B1241" s="25">
        <v>1199</v>
      </c>
      <c r="C1241" s="23" t="s">
        <v>87</v>
      </c>
      <c r="D1241" t="s">
        <v>88</v>
      </c>
      <c r="E1241" t="s">
        <v>89</v>
      </c>
      <c r="F1241" t="s">
        <v>90</v>
      </c>
      <c r="G1241" t="s">
        <v>91</v>
      </c>
      <c r="H1241" s="23" t="s">
        <v>92</v>
      </c>
      <c r="I1241" s="23" t="s">
        <v>119</v>
      </c>
      <c r="J1241" t="s">
        <v>8446</v>
      </c>
      <c r="K1241" s="23" t="s">
        <v>95</v>
      </c>
      <c r="L1241" s="20" t="s">
        <v>8447</v>
      </c>
      <c r="M1241" s="28" t="s">
        <v>3229</v>
      </c>
      <c r="N1241" s="23"/>
      <c r="O1241" s="23" t="s">
        <v>98</v>
      </c>
      <c r="P1241" s="20" t="s">
        <v>460</v>
      </c>
      <c r="Q1241" s="20" t="s">
        <v>460</v>
      </c>
      <c r="R1241" t="s">
        <v>8448</v>
      </c>
      <c r="S1241" t="s">
        <v>8449</v>
      </c>
      <c r="T1241" t="s">
        <v>8450</v>
      </c>
      <c r="U1241" s="29">
        <v>12000000</v>
      </c>
      <c r="V1241" s="29">
        <v>12000000</v>
      </c>
      <c r="W1241" s="60">
        <v>6000000</v>
      </c>
      <c r="X1241" s="60">
        <v>0</v>
      </c>
      <c r="Y1241" s="23" t="s">
        <v>104</v>
      </c>
      <c r="Z1241" t="s">
        <v>98</v>
      </c>
      <c r="AA1241" t="s">
        <v>105</v>
      </c>
      <c r="AB1241" s="30"/>
      <c r="AC1241" s="30"/>
      <c r="AD1241" s="30"/>
      <c r="AE1241" s="24">
        <v>5124</v>
      </c>
      <c r="AF1241" s="61">
        <v>45294</v>
      </c>
      <c r="AG1241">
        <v>417224</v>
      </c>
      <c r="AH1241" s="53">
        <v>45492</v>
      </c>
      <c r="AI1241" s="24" t="s">
        <v>106</v>
      </c>
      <c r="AJ1241" t="s">
        <v>1304</v>
      </c>
      <c r="AK1241" s="27">
        <v>202300000000267</v>
      </c>
      <c r="AL1241" t="s">
        <v>98</v>
      </c>
      <c r="AM1241" s="53">
        <v>45489</v>
      </c>
      <c r="AN1241" s="23" t="s">
        <v>108</v>
      </c>
      <c r="AO1241" s="23" t="s">
        <v>108</v>
      </c>
      <c r="AP1241" t="s">
        <v>109</v>
      </c>
      <c r="AQ1241" t="s">
        <v>465</v>
      </c>
      <c r="AR1241" t="s">
        <v>466</v>
      </c>
      <c r="AS1241" t="s">
        <v>467</v>
      </c>
      <c r="AT1241" s="23">
        <v>80111600</v>
      </c>
      <c r="AU1241" s="20" t="s">
        <v>8451</v>
      </c>
      <c r="AV1241" s="23" t="s">
        <v>113</v>
      </c>
      <c r="AW1241" s="20" t="s">
        <v>114</v>
      </c>
      <c r="AX1241" s="53">
        <v>45490</v>
      </c>
      <c r="AY1241" s="23" t="s">
        <v>115</v>
      </c>
      <c r="AZ1241" s="53">
        <v>45490</v>
      </c>
      <c r="BA1241" s="26">
        <v>45492</v>
      </c>
      <c r="BB1241" s="62">
        <v>45553</v>
      </c>
      <c r="BC1241" s="35">
        <f>+Tabla3[[#This Row],[FECHA TERMINACION
(INICIAL)]]-Tabla3[[#This Row],[FECHA INICIO]]</f>
        <v>61</v>
      </c>
      <c r="BD1241" s="65">
        <f>+Tabla3[[#This Row],[PLAZO DE EJECUCIÓN EN DÍAS (INICIAL)]]/30</f>
        <v>2.0333333333333332</v>
      </c>
      <c r="BE1241" t="s">
        <v>8452</v>
      </c>
      <c r="BF1241" s="29">
        <f>+[1]BD_2!E1260</f>
        <v>0</v>
      </c>
      <c r="BG1241" s="29">
        <f>[1]BD_2!BA1260</f>
        <v>0</v>
      </c>
      <c r="BH1241" s="23">
        <f>[1]BD_2!CF1260</f>
        <v>0</v>
      </c>
      <c r="BI1241" s="23">
        <f>+COUNTIF(Tabla3[[#This Row],[VALOR REDUCIDO]:[TOTAL TIEMPO PRORROGADO EN DÍAS
]],"&lt;&gt;0")</f>
        <v>0</v>
      </c>
      <c r="BJ1241" s="23" t="str">
        <f>+[1]BD_2!CG1260</f>
        <v>2 NO</v>
      </c>
      <c r="BK1241" s="26" t="str">
        <f>[1]BD_2!CL1260</f>
        <v>2 NO</v>
      </c>
      <c r="BL1241" s="23" t="s">
        <v>98</v>
      </c>
      <c r="BM1241">
        <f t="shared" si="101"/>
        <v>61</v>
      </c>
      <c r="BN1241" s="36">
        <f t="shared" si="98"/>
        <v>45492</v>
      </c>
      <c r="BO1241" s="26">
        <f t="shared" si="102"/>
        <v>45553</v>
      </c>
      <c r="BP1241" s="37" t="e">
        <f>IF(((#REF!-$BN1241)/($BO1241-$BN1241))&gt;=100%,100%,((#REF!-$BN1241)/($BO1241-$BN1241)))</f>
        <v>#REF!</v>
      </c>
      <c r="BQ1241" s="29">
        <f t="shared" si="99"/>
        <v>12000000</v>
      </c>
      <c r="BR1241" s="23" t="e">
        <f>+IF(BK1241="1 SI","FINALIZADO",IF($BO1241&lt;=#REF!,"FINALIZADO","EJECUCIÓN"))</f>
        <v>#REF!</v>
      </c>
      <c r="BS1241" s="23">
        <v>12000000</v>
      </c>
      <c r="BT1241" s="23">
        <f>+Tabla3[[#This Row],[VALOR TOTAL DE CONTRATO (ANTES DE LIQUIDACIÓN - LIBERACIÓN DE SALDOS)]]-Tabla3[[#This Row],[RECURSO TOTALES DESEMBOLSADOS]]</f>
        <v>0</v>
      </c>
      <c r="BU1241" s="66"/>
      <c r="BW1241" s="23" t="s">
        <v>98</v>
      </c>
      <c r="BX1241" s="23" t="str">
        <f t="shared" si="100"/>
        <v>julio</v>
      </c>
      <c r="BY1241" s="23" t="s">
        <v>113</v>
      </c>
      <c r="BZ1241" s="23" t="s">
        <v>113</v>
      </c>
      <c r="CA1241" s="23" t="s">
        <v>113</v>
      </c>
      <c r="CB1241" t="s">
        <v>117</v>
      </c>
      <c r="CC1241" t="s">
        <v>118</v>
      </c>
    </row>
    <row r="1242" spans="1:81" x14ac:dyDescent="0.25">
      <c r="A1242" s="23">
        <v>2024</v>
      </c>
      <c r="B1242" s="25">
        <v>1200</v>
      </c>
      <c r="C1242" s="23" t="s">
        <v>87</v>
      </c>
      <c r="D1242" t="s">
        <v>88</v>
      </c>
      <c r="E1242" t="s">
        <v>89</v>
      </c>
      <c r="F1242" t="s">
        <v>90</v>
      </c>
      <c r="G1242" t="s">
        <v>91</v>
      </c>
      <c r="H1242" s="23" t="s">
        <v>92</v>
      </c>
      <c r="I1242" s="23" t="s">
        <v>119</v>
      </c>
      <c r="J1242" t="s">
        <v>8453</v>
      </c>
      <c r="K1242" s="23" t="s">
        <v>95</v>
      </c>
      <c r="L1242" s="20" t="s">
        <v>1420</v>
      </c>
      <c r="M1242" s="28" t="s">
        <v>8454</v>
      </c>
      <c r="N1242" s="23"/>
      <c r="O1242" s="23" t="s">
        <v>98</v>
      </c>
      <c r="P1242" s="20" t="s">
        <v>269</v>
      </c>
      <c r="Q1242" s="20" t="s">
        <v>269</v>
      </c>
      <c r="R1242" t="s">
        <v>8455</v>
      </c>
      <c r="S1242" t="s">
        <v>8456</v>
      </c>
      <c r="T1242" t="s">
        <v>8457</v>
      </c>
      <c r="U1242" s="29">
        <v>45855333</v>
      </c>
      <c r="V1242" s="29">
        <v>45855333</v>
      </c>
      <c r="W1242" s="60">
        <v>8140000</v>
      </c>
      <c r="X1242" s="60">
        <v>0</v>
      </c>
      <c r="Y1242" s="23" t="s">
        <v>5132</v>
      </c>
      <c r="Z1242" t="s">
        <v>98</v>
      </c>
      <c r="AA1242" t="s">
        <v>105</v>
      </c>
      <c r="AB1242" s="30">
        <f>+Tabla3[[#This Row],[VALOR DEL CONTRATO
(EN NUMEROS)]]-Tabla3[[#This Row],[VALOR RECURSOS (MADS/FONAM)]]</f>
        <v>0</v>
      </c>
      <c r="AC1242" s="30"/>
      <c r="AD1242" s="30"/>
      <c r="AE1242" s="24">
        <v>123</v>
      </c>
      <c r="AF1242" s="61">
        <v>44960</v>
      </c>
      <c r="AG1242">
        <v>5424</v>
      </c>
      <c r="AH1242" s="53">
        <v>45491</v>
      </c>
      <c r="AI1242" s="24" t="s">
        <v>5133</v>
      </c>
      <c r="AJ1242" t="s">
        <v>5134</v>
      </c>
      <c r="AK1242" s="33" t="s">
        <v>4376</v>
      </c>
      <c r="AL1242" t="s">
        <v>98</v>
      </c>
      <c r="AM1242" s="53">
        <v>45485</v>
      </c>
      <c r="AN1242" s="23" t="s">
        <v>108</v>
      </c>
      <c r="AO1242" s="23" t="s">
        <v>108</v>
      </c>
      <c r="AP1242" t="s">
        <v>109</v>
      </c>
      <c r="AQ1242" t="s">
        <v>1047</v>
      </c>
      <c r="AR1242" t="s">
        <v>1048</v>
      </c>
      <c r="AS1242" t="s">
        <v>269</v>
      </c>
      <c r="AT1242" s="23">
        <v>80111600</v>
      </c>
      <c r="AU1242" t="s">
        <v>8458</v>
      </c>
      <c r="AV1242" s="23" t="s">
        <v>113</v>
      </c>
      <c r="AW1242" s="20" t="s">
        <v>114</v>
      </c>
      <c r="AX1242" s="53">
        <v>45488</v>
      </c>
      <c r="AY1242" s="23" t="s">
        <v>115</v>
      </c>
      <c r="AZ1242" s="53">
        <v>45488</v>
      </c>
      <c r="BA1242" s="26">
        <v>45491</v>
      </c>
      <c r="BB1242" s="62">
        <v>45656</v>
      </c>
      <c r="BC1242" s="35">
        <f>+Tabla3[[#This Row],[FECHA TERMINACION
(INICIAL)]]-Tabla3[[#This Row],[FECHA INICIO]]</f>
        <v>165</v>
      </c>
      <c r="BD1242" s="65">
        <f>+Tabla3[[#This Row],[PLAZO DE EJECUCIÓN EN DÍAS (INICIAL)]]/30</f>
        <v>5.5</v>
      </c>
      <c r="BE1242" t="s">
        <v>8459</v>
      </c>
      <c r="BF1242" s="29">
        <f>+[1]BD_2!E1261</f>
        <v>1628000</v>
      </c>
      <c r="BG1242" s="29">
        <f>[1]BD_2!BA1261</f>
        <v>21706667</v>
      </c>
      <c r="BH1242" s="23">
        <f>[1]BD_2!CF1261</f>
        <v>80</v>
      </c>
      <c r="BI1242" s="23">
        <f>+COUNTIF(Tabla3[[#This Row],[VALOR REDUCIDO]:[TOTAL TIEMPO PRORROGADO EN DÍAS
]],"&lt;&gt;0")</f>
        <v>3</v>
      </c>
      <c r="BJ1242" s="23" t="str">
        <f>+[1]BD_2!CG1261</f>
        <v>2 NO</v>
      </c>
      <c r="BK1242" s="26" t="str">
        <f>[1]BD_2!CL1261</f>
        <v>2 NO</v>
      </c>
      <c r="BL1242" s="23" t="s">
        <v>98</v>
      </c>
      <c r="BM1242">
        <f t="shared" si="101"/>
        <v>245</v>
      </c>
      <c r="BN1242" s="36">
        <f t="shared" si="98"/>
        <v>45491</v>
      </c>
      <c r="BO1242" s="26">
        <f t="shared" si="102"/>
        <v>45736</v>
      </c>
      <c r="BP1242" s="37" t="e">
        <f>IF(((#REF!-$BN1242)/($BO1242-$BN1242))&gt;=100%,100%,((#REF!-$BN1242)/($BO1242-$BN1242)))</f>
        <v>#REF!</v>
      </c>
      <c r="BQ1242" s="29">
        <f t="shared" si="99"/>
        <v>65934000</v>
      </c>
      <c r="BR1242" s="23" t="e">
        <f>+IF(BK1242="1 SI","FINALIZADO",IF($BO1242&lt;=#REF!,"FINALIZADO","EJECUCIÓN"))</f>
        <v>#REF!</v>
      </c>
      <c r="BS1242" s="23">
        <v>36087333</v>
      </c>
      <c r="BT1242" s="23">
        <f>+Tabla3[[#This Row],[VALOR TOTAL DE CONTRATO (ANTES DE LIQUIDACIÓN - LIBERACIÓN DE SALDOS)]]-Tabla3[[#This Row],[RECURSO TOTALES DESEMBOLSADOS]]</f>
        <v>29846667</v>
      </c>
      <c r="BU1242" s="66"/>
      <c r="BW1242" s="23" t="s">
        <v>98</v>
      </c>
      <c r="BX1242" s="23" t="str">
        <f t="shared" si="100"/>
        <v>julio</v>
      </c>
      <c r="BY1242" s="23" t="s">
        <v>113</v>
      </c>
      <c r="BZ1242" s="23" t="s">
        <v>113</v>
      </c>
      <c r="CA1242" s="23" t="s">
        <v>113</v>
      </c>
      <c r="CB1242" t="s">
        <v>117</v>
      </c>
      <c r="CC1242" t="s">
        <v>118</v>
      </c>
    </row>
    <row r="1243" spans="1:81" x14ac:dyDescent="0.25">
      <c r="A1243" s="23">
        <v>2024</v>
      </c>
      <c r="B1243" s="25">
        <v>1201</v>
      </c>
      <c r="C1243" s="23" t="s">
        <v>87</v>
      </c>
      <c r="D1243" t="s">
        <v>88</v>
      </c>
      <c r="E1243" t="s">
        <v>89</v>
      </c>
      <c r="F1243" t="s">
        <v>90</v>
      </c>
      <c r="G1243" t="s">
        <v>91</v>
      </c>
      <c r="H1243" s="23" t="s">
        <v>92</v>
      </c>
      <c r="I1243" s="23" t="s">
        <v>119</v>
      </c>
      <c r="J1243" t="s">
        <v>8460</v>
      </c>
      <c r="K1243" s="23" t="s">
        <v>95</v>
      </c>
      <c r="L1243" s="20" t="s">
        <v>8461</v>
      </c>
      <c r="M1243" s="28" t="s">
        <v>8462</v>
      </c>
      <c r="N1243" s="23"/>
      <c r="O1243" s="23" t="s">
        <v>98</v>
      </c>
      <c r="P1243" s="20" t="s">
        <v>269</v>
      </c>
      <c r="Q1243" s="20" t="s">
        <v>269</v>
      </c>
      <c r="R1243" t="s">
        <v>8455</v>
      </c>
      <c r="S1243" t="s">
        <v>8456</v>
      </c>
      <c r="T1243" t="s">
        <v>8457</v>
      </c>
      <c r="U1243" s="29">
        <v>45855333</v>
      </c>
      <c r="V1243" s="29">
        <v>45855333</v>
      </c>
      <c r="W1243" s="60">
        <v>8140000</v>
      </c>
      <c r="X1243" s="60">
        <v>0</v>
      </c>
      <c r="Y1243" s="23" t="s">
        <v>5132</v>
      </c>
      <c r="Z1243" t="s">
        <v>98</v>
      </c>
      <c r="AA1243" t="s">
        <v>105</v>
      </c>
      <c r="AB1243" s="30">
        <v>0</v>
      </c>
      <c r="AC1243" s="30"/>
      <c r="AD1243" s="30"/>
      <c r="AE1243" s="24">
        <v>123</v>
      </c>
      <c r="AF1243" s="61">
        <v>44960</v>
      </c>
      <c r="AG1243">
        <v>5524</v>
      </c>
      <c r="AH1243" s="53">
        <v>45492</v>
      </c>
      <c r="AI1243" s="24" t="s">
        <v>5133</v>
      </c>
      <c r="AJ1243" t="s">
        <v>5134</v>
      </c>
      <c r="AK1243" s="33" t="s">
        <v>4376</v>
      </c>
      <c r="AL1243" t="s">
        <v>98</v>
      </c>
      <c r="AM1243" s="53">
        <v>45491</v>
      </c>
      <c r="AN1243" s="23" t="s">
        <v>108</v>
      </c>
      <c r="AO1243" s="23" t="s">
        <v>108</v>
      </c>
      <c r="AP1243" t="s">
        <v>109</v>
      </c>
      <c r="AQ1243" t="s">
        <v>1047</v>
      </c>
      <c r="AR1243" t="s">
        <v>1048</v>
      </c>
      <c r="AS1243" t="s">
        <v>269</v>
      </c>
      <c r="AT1243" s="23">
        <v>80111600</v>
      </c>
      <c r="AU1243" t="s">
        <v>8463</v>
      </c>
      <c r="AV1243" s="23" t="s">
        <v>113</v>
      </c>
      <c r="AW1243" s="20" t="s">
        <v>114</v>
      </c>
      <c r="AX1243" s="53">
        <v>45491</v>
      </c>
      <c r="AY1243" s="23" t="s">
        <v>115</v>
      </c>
      <c r="AZ1243" s="53">
        <v>45491</v>
      </c>
      <c r="BA1243" s="26">
        <v>45492</v>
      </c>
      <c r="BB1243" s="62">
        <v>45656</v>
      </c>
      <c r="BC1243" s="35">
        <f>+Tabla3[[#This Row],[FECHA TERMINACION
(INICIAL)]]-Tabla3[[#This Row],[FECHA INICIO]]</f>
        <v>164</v>
      </c>
      <c r="BD1243" s="65">
        <f>+Tabla3[[#This Row],[PLAZO DE EJECUCIÓN EN DÍAS (INICIAL)]]/30</f>
        <v>5.4666666666666668</v>
      </c>
      <c r="BE1243" t="s">
        <v>8459</v>
      </c>
      <c r="BF1243" s="29">
        <f>+[1]BD_2!E1262</f>
        <v>1899333</v>
      </c>
      <c r="BG1243" s="29">
        <f>[1]BD_2!BA1262</f>
        <v>20350000</v>
      </c>
      <c r="BH1243" s="23">
        <f>[1]BD_2!CF1262</f>
        <v>75</v>
      </c>
      <c r="BI1243" s="23">
        <f>+COUNTIF(Tabla3[[#This Row],[VALOR REDUCIDO]:[TOTAL TIEMPO PRORROGADO EN DÍAS
]],"&lt;&gt;0")</f>
        <v>3</v>
      </c>
      <c r="BJ1243" s="23" t="str">
        <f>+[1]BD_2!CG1262</f>
        <v>2 NO</v>
      </c>
      <c r="BK1243" s="26" t="str">
        <f>[1]BD_2!CL1262</f>
        <v>2 NO</v>
      </c>
      <c r="BL1243" s="23" t="s">
        <v>98</v>
      </c>
      <c r="BM1243">
        <f t="shared" si="101"/>
        <v>239</v>
      </c>
      <c r="BN1243" s="36">
        <f t="shared" si="98"/>
        <v>45492</v>
      </c>
      <c r="BO1243" s="26">
        <f t="shared" si="102"/>
        <v>45731</v>
      </c>
      <c r="BP1243" s="37" t="e">
        <f>IF(((#REF!-$BN1243)/($BO1243-$BN1243))&gt;=100%,100%,((#REF!-$BN1243)/($BO1243-$BN1243)))</f>
        <v>#REF!</v>
      </c>
      <c r="BQ1243" s="29">
        <f t="shared" si="99"/>
        <v>64306000</v>
      </c>
      <c r="BR1243" s="23" t="e">
        <f>+IF(BK1243="1 SI","FINALIZADO",IF($BO1243&lt;=#REF!,"FINALIZADO","EJECUCIÓN"))</f>
        <v>#REF!</v>
      </c>
      <c r="BS1243" s="23">
        <v>35816000</v>
      </c>
      <c r="BT1243" s="23">
        <f>+Tabla3[[#This Row],[VALOR TOTAL DE CONTRATO (ANTES DE LIQUIDACIÓN - LIBERACIÓN DE SALDOS)]]-Tabla3[[#This Row],[RECURSO TOTALES DESEMBOLSADOS]]</f>
        <v>28490000</v>
      </c>
      <c r="BU1243" s="66"/>
      <c r="BW1243" s="23" t="s">
        <v>98</v>
      </c>
      <c r="BX1243" s="23" t="str">
        <f t="shared" si="100"/>
        <v>julio</v>
      </c>
      <c r="BY1243" s="23" t="s">
        <v>113</v>
      </c>
      <c r="BZ1243" s="23" t="s">
        <v>113</v>
      </c>
      <c r="CA1243" s="23" t="s">
        <v>113</v>
      </c>
      <c r="CB1243" t="s">
        <v>117</v>
      </c>
      <c r="CC1243" t="s">
        <v>118</v>
      </c>
    </row>
    <row r="1244" spans="1:81" x14ac:dyDescent="0.25">
      <c r="A1244" s="23">
        <v>2024</v>
      </c>
      <c r="B1244" s="25">
        <v>1202</v>
      </c>
      <c r="C1244" s="23" t="s">
        <v>87</v>
      </c>
      <c r="D1244" t="s">
        <v>88</v>
      </c>
      <c r="E1244" t="s">
        <v>89</v>
      </c>
      <c r="F1244" t="s">
        <v>90</v>
      </c>
      <c r="G1244" t="s">
        <v>91</v>
      </c>
      <c r="H1244" s="23" t="s">
        <v>92</v>
      </c>
      <c r="I1244" s="23" t="s">
        <v>119</v>
      </c>
      <c r="J1244" t="s">
        <v>8464</v>
      </c>
      <c r="K1244" s="23" t="s">
        <v>95</v>
      </c>
      <c r="L1244" s="20" t="s">
        <v>997</v>
      </c>
      <c r="M1244" s="28" t="s">
        <v>8465</v>
      </c>
      <c r="N1244" s="23"/>
      <c r="O1244" s="23" t="s">
        <v>98</v>
      </c>
      <c r="P1244" s="20" t="s">
        <v>269</v>
      </c>
      <c r="Q1244" s="20" t="s">
        <v>269</v>
      </c>
      <c r="R1244" t="s">
        <v>8455</v>
      </c>
      <c r="S1244" t="s">
        <v>8456</v>
      </c>
      <c r="T1244" t="s">
        <v>8457</v>
      </c>
      <c r="U1244" s="29">
        <v>45855333</v>
      </c>
      <c r="V1244" s="29">
        <v>45855333</v>
      </c>
      <c r="W1244" s="60">
        <v>8140000</v>
      </c>
      <c r="X1244" s="60">
        <v>0</v>
      </c>
      <c r="Y1244" s="23" t="s">
        <v>5132</v>
      </c>
      <c r="Z1244" t="s">
        <v>98</v>
      </c>
      <c r="AA1244" t="s">
        <v>105</v>
      </c>
      <c r="AB1244" s="30">
        <f>+Tabla3[[#This Row],[VALOR DEL CONTRATO
(EN NUMEROS)]]-Tabla3[[#This Row],[VALOR RECURSOS (MADS/FONAM)]]</f>
        <v>0</v>
      </c>
      <c r="AC1244" s="30"/>
      <c r="AD1244" s="30"/>
      <c r="AE1244" s="24">
        <v>123</v>
      </c>
      <c r="AF1244" s="61">
        <v>44960</v>
      </c>
      <c r="AG1244">
        <v>5124</v>
      </c>
      <c r="AH1244" s="53">
        <v>45491</v>
      </c>
      <c r="AI1244" s="24" t="s">
        <v>5133</v>
      </c>
      <c r="AJ1244" t="s">
        <v>5134</v>
      </c>
      <c r="AK1244" s="33" t="s">
        <v>4376</v>
      </c>
      <c r="AL1244" t="s">
        <v>98</v>
      </c>
      <c r="AM1244" s="53">
        <v>45489</v>
      </c>
      <c r="AN1244" s="23" t="s">
        <v>108</v>
      </c>
      <c r="AO1244" s="23" t="s">
        <v>108</v>
      </c>
      <c r="AP1244" t="s">
        <v>109</v>
      </c>
      <c r="AQ1244" t="s">
        <v>1047</v>
      </c>
      <c r="AR1244" t="s">
        <v>1048</v>
      </c>
      <c r="AS1244" t="s">
        <v>269</v>
      </c>
      <c r="AT1244" s="23">
        <v>80111600</v>
      </c>
      <c r="AU1244" t="s">
        <v>8466</v>
      </c>
      <c r="AV1244" s="23" t="s">
        <v>113</v>
      </c>
      <c r="AW1244" s="20" t="s">
        <v>114</v>
      </c>
      <c r="AX1244" s="53">
        <v>45489</v>
      </c>
      <c r="AY1244" s="23" t="s">
        <v>115</v>
      </c>
      <c r="AZ1244" s="53">
        <v>45489</v>
      </c>
      <c r="BA1244" s="26">
        <v>45491</v>
      </c>
      <c r="BB1244" s="62">
        <v>45656</v>
      </c>
      <c r="BC1244" s="35">
        <f>+Tabla3[[#This Row],[FECHA TERMINACION
(INICIAL)]]-Tabla3[[#This Row],[FECHA INICIO]]</f>
        <v>165</v>
      </c>
      <c r="BD1244" s="65">
        <f>+Tabla3[[#This Row],[PLAZO DE EJECUCIÓN EN DÍAS (INICIAL)]]/30</f>
        <v>5.5</v>
      </c>
      <c r="BE1244" t="s">
        <v>8459</v>
      </c>
      <c r="BF1244" s="29">
        <f>+[1]BD_2!E1263</f>
        <v>1628000</v>
      </c>
      <c r="BG1244" s="29">
        <f>[1]BD_2!BA1263</f>
        <v>21706667</v>
      </c>
      <c r="BH1244" s="23">
        <f>[1]BD_2!CF1263</f>
        <v>80</v>
      </c>
      <c r="BI1244" s="23">
        <f>+COUNTIF(Tabla3[[#This Row],[VALOR REDUCIDO]:[TOTAL TIEMPO PRORROGADO EN DÍAS
]],"&lt;&gt;0")</f>
        <v>3</v>
      </c>
      <c r="BJ1244" s="23" t="str">
        <f>+[1]BD_2!CG1263</f>
        <v>2 NO</v>
      </c>
      <c r="BK1244" s="26" t="str">
        <f>[1]BD_2!CL1263</f>
        <v>2 NO</v>
      </c>
      <c r="BL1244" s="23" t="s">
        <v>98</v>
      </c>
      <c r="BM1244">
        <f t="shared" si="101"/>
        <v>245</v>
      </c>
      <c r="BN1244" s="36">
        <f t="shared" si="98"/>
        <v>45491</v>
      </c>
      <c r="BO1244" s="26">
        <f t="shared" si="102"/>
        <v>45736</v>
      </c>
      <c r="BP1244" s="37" t="e">
        <f>IF(((#REF!-$BN1244)/($BO1244-$BN1244))&gt;=100%,100%,((#REF!-$BN1244)/($BO1244-$BN1244)))</f>
        <v>#REF!</v>
      </c>
      <c r="BQ1244" s="29">
        <f t="shared" si="99"/>
        <v>65934000</v>
      </c>
      <c r="BR1244" s="23" t="e">
        <f>+IF(BK1244="1 SI","FINALIZADO",IF($BO1244&lt;=#REF!,"FINALIZADO","EJECUCIÓN"))</f>
        <v>#REF!</v>
      </c>
      <c r="BS1244" s="23">
        <v>36087333</v>
      </c>
      <c r="BT1244" s="23">
        <f>+Tabla3[[#This Row],[VALOR TOTAL DE CONTRATO (ANTES DE LIQUIDACIÓN - LIBERACIÓN DE SALDOS)]]-Tabla3[[#This Row],[RECURSO TOTALES DESEMBOLSADOS]]</f>
        <v>29846667</v>
      </c>
      <c r="BU1244" s="66"/>
      <c r="BW1244" s="23" t="s">
        <v>98</v>
      </c>
      <c r="BX1244" s="23" t="str">
        <f t="shared" si="100"/>
        <v>julio</v>
      </c>
      <c r="BY1244" s="23" t="s">
        <v>113</v>
      </c>
      <c r="BZ1244" s="23" t="s">
        <v>113</v>
      </c>
      <c r="CA1244" s="23" t="s">
        <v>113</v>
      </c>
      <c r="CB1244" t="s">
        <v>117</v>
      </c>
      <c r="CC1244" t="s">
        <v>118</v>
      </c>
    </row>
    <row r="1245" spans="1:81" s="46" customFormat="1" x14ac:dyDescent="0.25">
      <c r="A1245" s="23">
        <v>2024</v>
      </c>
      <c r="B1245" s="25">
        <v>1203</v>
      </c>
      <c r="C1245" s="23" t="s">
        <v>87</v>
      </c>
      <c r="D1245" t="s">
        <v>88</v>
      </c>
      <c r="E1245" t="s">
        <v>89</v>
      </c>
      <c r="F1245" t="s">
        <v>90</v>
      </c>
      <c r="G1245" t="s">
        <v>91</v>
      </c>
      <c r="H1245" s="23" t="s">
        <v>92</v>
      </c>
      <c r="I1245" s="23" t="s">
        <v>119</v>
      </c>
      <c r="J1245" t="s">
        <v>8467</v>
      </c>
      <c r="K1245" s="23" t="s">
        <v>95</v>
      </c>
      <c r="L1245" s="20" t="s">
        <v>1420</v>
      </c>
      <c r="M1245" s="28" t="s">
        <v>8468</v>
      </c>
      <c r="N1245" s="23"/>
      <c r="O1245" s="23" t="s">
        <v>98</v>
      </c>
      <c r="P1245" s="20" t="s">
        <v>269</v>
      </c>
      <c r="Q1245" s="20" t="s">
        <v>269</v>
      </c>
      <c r="R1245" t="s">
        <v>8455</v>
      </c>
      <c r="S1245" t="s">
        <v>8456</v>
      </c>
      <c r="T1245" t="s">
        <v>8457</v>
      </c>
      <c r="U1245" s="29">
        <v>45855333</v>
      </c>
      <c r="V1245" s="29">
        <v>45855333</v>
      </c>
      <c r="W1245" s="60">
        <v>8140000</v>
      </c>
      <c r="X1245" s="60">
        <v>0</v>
      </c>
      <c r="Y1245" s="23" t="s">
        <v>5132</v>
      </c>
      <c r="Z1245" t="s">
        <v>98</v>
      </c>
      <c r="AA1245" t="s">
        <v>105</v>
      </c>
      <c r="AB1245" s="30">
        <f>+Tabla3[[#This Row],[VALOR DEL CONTRATO
(EN NUMEROS)]]-Tabla3[[#This Row],[VALOR RECURSOS (MADS/FONAM)]]</f>
        <v>0</v>
      </c>
      <c r="AC1245" s="30"/>
      <c r="AD1245" s="30"/>
      <c r="AE1245" s="24">
        <v>123</v>
      </c>
      <c r="AF1245" s="61">
        <v>44960</v>
      </c>
      <c r="AG1245">
        <v>5224</v>
      </c>
      <c r="AH1245" s="53">
        <v>45491</v>
      </c>
      <c r="AI1245" s="24" t="s">
        <v>5133</v>
      </c>
      <c r="AJ1245" t="s">
        <v>5134</v>
      </c>
      <c r="AK1245" s="33" t="s">
        <v>4376</v>
      </c>
      <c r="AL1245" t="s">
        <v>98</v>
      </c>
      <c r="AM1245" s="53">
        <v>45489</v>
      </c>
      <c r="AN1245" s="23" t="s">
        <v>108</v>
      </c>
      <c r="AO1245" s="23" t="s">
        <v>108</v>
      </c>
      <c r="AP1245" t="s">
        <v>109</v>
      </c>
      <c r="AQ1245" t="s">
        <v>1047</v>
      </c>
      <c r="AR1245" t="s">
        <v>1048</v>
      </c>
      <c r="AS1245" t="s">
        <v>269</v>
      </c>
      <c r="AT1245" s="23">
        <v>80111600</v>
      </c>
      <c r="AU1245" t="s">
        <v>8466</v>
      </c>
      <c r="AV1245" s="23" t="s">
        <v>113</v>
      </c>
      <c r="AW1245" s="20" t="s">
        <v>114</v>
      </c>
      <c r="AX1245" s="53">
        <v>45490</v>
      </c>
      <c r="AY1245" s="23" t="s">
        <v>115</v>
      </c>
      <c r="AZ1245" s="53">
        <v>45490</v>
      </c>
      <c r="BA1245" s="26">
        <v>45491</v>
      </c>
      <c r="BB1245" s="62">
        <v>45656</v>
      </c>
      <c r="BC1245" s="35">
        <f>+Tabla3[[#This Row],[FECHA TERMINACION
(INICIAL)]]-Tabla3[[#This Row],[FECHA INICIO]]</f>
        <v>165</v>
      </c>
      <c r="BD1245" s="65">
        <f>+Tabla3[[#This Row],[PLAZO DE EJECUCIÓN EN DÍAS (INICIAL)]]/30</f>
        <v>5.5</v>
      </c>
      <c r="BE1245" t="s">
        <v>8459</v>
      </c>
      <c r="BF1245" s="29">
        <f>+[1]BD_2!E1264</f>
        <v>0</v>
      </c>
      <c r="BG1245" s="29">
        <f>[1]BD_2!BA1264</f>
        <v>0</v>
      </c>
      <c r="BH1245" s="23">
        <f>[1]BD_2!CF1264</f>
        <v>0</v>
      </c>
      <c r="BI1245" s="23">
        <f>+COUNTIF(Tabla3[[#This Row],[VALOR REDUCIDO]:[TOTAL TIEMPO PRORROGADO EN DÍAS
]],"&lt;&gt;0")</f>
        <v>0</v>
      </c>
      <c r="BJ1245" s="23" t="str">
        <f>+[1]BD_2!CG1264</f>
        <v>2 NO</v>
      </c>
      <c r="BK1245" s="26" t="str">
        <f>[1]BD_2!CL1264</f>
        <v>2 NO</v>
      </c>
      <c r="BL1245" s="23" t="s">
        <v>98</v>
      </c>
      <c r="BM1245">
        <f t="shared" si="101"/>
        <v>165</v>
      </c>
      <c r="BN1245" s="36">
        <f t="shared" si="98"/>
        <v>45491</v>
      </c>
      <c r="BO1245" s="26">
        <f t="shared" si="102"/>
        <v>45656</v>
      </c>
      <c r="BP1245" s="37" t="e">
        <f>IF(((#REF!-$BN1245)/($BO1245-$BN1245))&gt;=100%,100%,((#REF!-$BN1245)/($BO1245-$BN1245)))</f>
        <v>#REF!</v>
      </c>
      <c r="BQ1245" s="29">
        <f t="shared" si="99"/>
        <v>45855333</v>
      </c>
      <c r="BR1245" s="23" t="e">
        <f>+IF(BK1245="1 SI","FINALIZADO",IF($BO1245&lt;=#REF!,"FINALIZADO","EJECUCIÓN"))</f>
        <v>#REF!</v>
      </c>
      <c r="BS1245" s="23" t="e">
        <f>VLOOKUP(#REF!,[3]Hoja1!$D$2:$E$49,2,FALSE)</f>
        <v>#REF!</v>
      </c>
      <c r="BT1245" s="23" t="e">
        <f>+Tabla3[[#This Row],[VALOR TOTAL DE CONTRATO (ANTES DE LIQUIDACIÓN - LIBERACIÓN DE SALDOS)]]-Tabla3[[#This Row],[RECURSO TOTALES DESEMBOLSADOS]]</f>
        <v>#REF!</v>
      </c>
      <c r="BU1245" s="66"/>
      <c r="BV1245" s="38"/>
      <c r="BW1245" s="23" t="s">
        <v>98</v>
      </c>
      <c r="BX1245" s="23" t="str">
        <f t="shared" si="100"/>
        <v>julio</v>
      </c>
      <c r="BY1245" s="23" t="s">
        <v>113</v>
      </c>
      <c r="BZ1245" s="23" t="s">
        <v>113</v>
      </c>
      <c r="CA1245" s="23" t="s">
        <v>113</v>
      </c>
      <c r="CB1245" t="s">
        <v>117</v>
      </c>
      <c r="CC1245" t="s">
        <v>118</v>
      </c>
    </row>
    <row r="1246" spans="1:81" x14ac:dyDescent="0.25">
      <c r="A1246" s="23">
        <v>2024</v>
      </c>
      <c r="B1246" s="25">
        <v>1204</v>
      </c>
      <c r="C1246" s="23" t="s">
        <v>87</v>
      </c>
      <c r="D1246" t="s">
        <v>88</v>
      </c>
      <c r="E1246" t="s">
        <v>89</v>
      </c>
      <c r="F1246" t="s">
        <v>90</v>
      </c>
      <c r="G1246" t="s">
        <v>91</v>
      </c>
      <c r="H1246" s="23" t="s">
        <v>92</v>
      </c>
      <c r="I1246" s="23" t="s">
        <v>119</v>
      </c>
      <c r="J1246" t="s">
        <v>8469</v>
      </c>
      <c r="K1246" s="23" t="s">
        <v>95</v>
      </c>
      <c r="L1246" s="20" t="s">
        <v>1420</v>
      </c>
      <c r="M1246" s="28" t="s">
        <v>8470</v>
      </c>
      <c r="N1246" s="23"/>
      <c r="O1246" s="23" t="s">
        <v>98</v>
      </c>
      <c r="P1246" s="20" t="s">
        <v>269</v>
      </c>
      <c r="Q1246" s="20" t="s">
        <v>269</v>
      </c>
      <c r="R1246" t="s">
        <v>8471</v>
      </c>
      <c r="S1246" t="s">
        <v>8456</v>
      </c>
      <c r="T1246" t="s">
        <v>8457</v>
      </c>
      <c r="U1246" s="29">
        <v>45855333</v>
      </c>
      <c r="V1246" s="29">
        <v>45855333</v>
      </c>
      <c r="W1246" s="60">
        <v>8140000</v>
      </c>
      <c r="X1246" s="60">
        <v>0</v>
      </c>
      <c r="Y1246" s="23" t="s">
        <v>5132</v>
      </c>
      <c r="Z1246" t="s">
        <v>98</v>
      </c>
      <c r="AA1246" t="s">
        <v>105</v>
      </c>
      <c r="AB1246" s="30">
        <f>+Tabla3[[#This Row],[VALOR DEL CONTRATO
(EN NUMEROS)]]-Tabla3[[#This Row],[VALOR RECURSOS (MADS/FONAM)]]</f>
        <v>0</v>
      </c>
      <c r="AC1246" s="30"/>
      <c r="AD1246" s="30"/>
      <c r="AE1246" s="24">
        <v>123</v>
      </c>
      <c r="AF1246" s="61">
        <v>44960</v>
      </c>
      <c r="AG1246">
        <v>5324</v>
      </c>
      <c r="AH1246" s="53">
        <v>45491</v>
      </c>
      <c r="AI1246" s="24" t="s">
        <v>5133</v>
      </c>
      <c r="AJ1246" t="s">
        <v>5134</v>
      </c>
      <c r="AK1246" s="33" t="s">
        <v>4376</v>
      </c>
      <c r="AL1246" t="s">
        <v>98</v>
      </c>
      <c r="AM1246" s="53">
        <v>45485</v>
      </c>
      <c r="AN1246" s="23" t="s">
        <v>108</v>
      </c>
      <c r="AO1246" s="23" t="s">
        <v>108</v>
      </c>
      <c r="AP1246" t="s">
        <v>109</v>
      </c>
      <c r="AQ1246" t="s">
        <v>1047</v>
      </c>
      <c r="AR1246" t="s">
        <v>1048</v>
      </c>
      <c r="AS1246" t="s">
        <v>269</v>
      </c>
      <c r="AT1246" s="23">
        <v>80111600</v>
      </c>
      <c r="AU1246" t="s">
        <v>8472</v>
      </c>
      <c r="AV1246" s="23" t="s">
        <v>113</v>
      </c>
      <c r="AW1246" s="20" t="s">
        <v>114</v>
      </c>
      <c r="AX1246" s="53">
        <v>45485</v>
      </c>
      <c r="AY1246" s="23" t="s">
        <v>115</v>
      </c>
      <c r="AZ1246" s="53">
        <v>45485</v>
      </c>
      <c r="BA1246" s="26">
        <v>45491</v>
      </c>
      <c r="BB1246" s="62">
        <v>45656</v>
      </c>
      <c r="BC1246" s="35">
        <f>+Tabla3[[#This Row],[FECHA TERMINACION
(INICIAL)]]-Tabla3[[#This Row],[FECHA INICIO]]</f>
        <v>165</v>
      </c>
      <c r="BD1246" s="65">
        <f>+Tabla3[[#This Row],[PLAZO DE EJECUCIÓN EN DÍAS (INICIAL)]]/30</f>
        <v>5.5</v>
      </c>
      <c r="BE1246" t="s">
        <v>8459</v>
      </c>
      <c r="BF1246" s="29">
        <f>+[1]BD_2!E1265</f>
        <v>0</v>
      </c>
      <c r="BG1246" s="29">
        <f>[1]BD_2!BA1265</f>
        <v>0</v>
      </c>
      <c r="BH1246" s="23">
        <f>[1]BD_2!CF1265</f>
        <v>0</v>
      </c>
      <c r="BI1246" s="23">
        <f>+COUNTIF(Tabla3[[#This Row],[VALOR REDUCIDO]:[TOTAL TIEMPO PRORROGADO EN DÍAS
]],"&lt;&gt;0")</f>
        <v>0</v>
      </c>
      <c r="BJ1246" s="23" t="str">
        <f>+[1]BD_2!CG1265</f>
        <v>2 NO</v>
      </c>
      <c r="BK1246" s="26" t="str">
        <f>[1]BD_2!CL1265</f>
        <v>1 SI</v>
      </c>
      <c r="BL1246" s="23" t="s">
        <v>98</v>
      </c>
      <c r="BM1246">
        <f t="shared" si="101"/>
        <v>165</v>
      </c>
      <c r="BN1246" s="36">
        <f t="shared" si="98"/>
        <v>45491</v>
      </c>
      <c r="BO1246" s="26">
        <f t="shared" si="102"/>
        <v>45656</v>
      </c>
      <c r="BP1246" s="37" t="e">
        <f>IF(((#REF!-$BN1246)/($BO1246-$BN1246))&gt;=100%,100%,((#REF!-$BN1246)/($BO1246-$BN1246)))</f>
        <v>#REF!</v>
      </c>
      <c r="BQ1246" s="29">
        <f t="shared" si="99"/>
        <v>45855333</v>
      </c>
      <c r="BR1246" s="23" t="str">
        <f>+IF(BK1246="1 SI","FINALIZADO",IF($BO1246&lt;=#REF!,"FINALIZADO","EJECUCIÓN"))</f>
        <v>FINALIZADO</v>
      </c>
      <c r="BS1246" s="23" t="e">
        <f>VLOOKUP(#REF!,[3]Hoja1!$D$2:$E$49,2,FALSE)</f>
        <v>#REF!</v>
      </c>
      <c r="BT1246" s="23" t="e">
        <f>+Tabla3[[#This Row],[VALOR TOTAL DE CONTRATO (ANTES DE LIQUIDACIÓN - LIBERACIÓN DE SALDOS)]]-Tabla3[[#This Row],[RECURSO TOTALES DESEMBOLSADOS]]</f>
        <v>#REF!</v>
      </c>
      <c r="BU1246" s="66"/>
      <c r="BW1246" s="23" t="s">
        <v>98</v>
      </c>
      <c r="BX1246" s="23" t="str">
        <f t="shared" si="100"/>
        <v>julio</v>
      </c>
      <c r="BY1246" s="23" t="s">
        <v>113</v>
      </c>
      <c r="BZ1246" s="23" t="s">
        <v>113</v>
      </c>
      <c r="CA1246" s="23" t="s">
        <v>113</v>
      </c>
      <c r="CB1246" t="s">
        <v>117</v>
      </c>
      <c r="CC1246" t="s">
        <v>118</v>
      </c>
    </row>
    <row r="1247" spans="1:81" x14ac:dyDescent="0.25">
      <c r="A1247" s="23">
        <v>2024</v>
      </c>
      <c r="B1247" s="25">
        <v>1205</v>
      </c>
      <c r="C1247" s="23" t="s">
        <v>87</v>
      </c>
      <c r="D1247" t="s">
        <v>88</v>
      </c>
      <c r="E1247" t="s">
        <v>89</v>
      </c>
      <c r="F1247" t="s">
        <v>90</v>
      </c>
      <c r="G1247" t="s">
        <v>91</v>
      </c>
      <c r="H1247" s="23" t="s">
        <v>92</v>
      </c>
      <c r="I1247" s="23" t="s">
        <v>119</v>
      </c>
      <c r="J1247" t="s">
        <v>8473</v>
      </c>
      <c r="K1247" s="23" t="s">
        <v>95</v>
      </c>
      <c r="L1247" s="20" t="s">
        <v>2634</v>
      </c>
      <c r="M1247" s="28" t="s">
        <v>8474</v>
      </c>
      <c r="N1247" s="23"/>
      <c r="O1247" s="23" t="s">
        <v>98</v>
      </c>
      <c r="P1247" s="20" t="s">
        <v>269</v>
      </c>
      <c r="Q1247" s="20" t="s">
        <v>269</v>
      </c>
      <c r="R1247" t="s">
        <v>8455</v>
      </c>
      <c r="S1247" t="s">
        <v>8456</v>
      </c>
      <c r="T1247" t="s">
        <v>8457</v>
      </c>
      <c r="U1247" s="29">
        <v>45855333</v>
      </c>
      <c r="V1247" s="29">
        <v>45855333</v>
      </c>
      <c r="W1247" s="60">
        <v>8140000</v>
      </c>
      <c r="X1247" s="60">
        <v>0</v>
      </c>
      <c r="Y1247" s="23" t="s">
        <v>5132</v>
      </c>
      <c r="Z1247" t="s">
        <v>98</v>
      </c>
      <c r="AA1247" t="s">
        <v>105</v>
      </c>
      <c r="AB1247" s="30">
        <f>+Tabla3[[#This Row],[VALOR DEL CONTRATO
(EN NUMEROS)]]-Tabla3[[#This Row],[VALOR RECURSOS (MADS/FONAM)]]</f>
        <v>0</v>
      </c>
      <c r="AC1247" s="30"/>
      <c r="AD1247" s="30"/>
      <c r="AE1247" s="24">
        <v>123</v>
      </c>
      <c r="AF1247" s="61">
        <v>44960</v>
      </c>
      <c r="AG1247">
        <v>5024</v>
      </c>
      <c r="AH1247" s="53">
        <v>45491</v>
      </c>
      <c r="AI1247" s="24" t="s">
        <v>5133</v>
      </c>
      <c r="AJ1247" t="s">
        <v>5134</v>
      </c>
      <c r="AK1247" s="33" t="s">
        <v>4376</v>
      </c>
      <c r="AL1247" t="s">
        <v>98</v>
      </c>
      <c r="AM1247" s="53">
        <v>45485</v>
      </c>
      <c r="AN1247" s="23" t="s">
        <v>108</v>
      </c>
      <c r="AO1247" s="23" t="s">
        <v>108</v>
      </c>
      <c r="AP1247" t="s">
        <v>109</v>
      </c>
      <c r="AQ1247" t="s">
        <v>1047</v>
      </c>
      <c r="AR1247" t="s">
        <v>1048</v>
      </c>
      <c r="AS1247" t="s">
        <v>269</v>
      </c>
      <c r="AT1247" s="23">
        <v>80111600</v>
      </c>
      <c r="AU1247" t="s">
        <v>8475</v>
      </c>
      <c r="AV1247" s="23" t="s">
        <v>113</v>
      </c>
      <c r="AW1247" s="20" t="s">
        <v>114</v>
      </c>
      <c r="AX1247" s="53">
        <v>45485</v>
      </c>
      <c r="AY1247" s="23" t="s">
        <v>115</v>
      </c>
      <c r="AZ1247" s="53">
        <v>45485</v>
      </c>
      <c r="BA1247" s="26">
        <v>45491</v>
      </c>
      <c r="BB1247" s="62">
        <v>45656</v>
      </c>
      <c r="BC1247" s="35">
        <f>+Tabla3[[#This Row],[FECHA TERMINACION
(INICIAL)]]-Tabla3[[#This Row],[FECHA INICIO]]</f>
        <v>165</v>
      </c>
      <c r="BD1247" s="65">
        <f>+Tabla3[[#This Row],[PLAZO DE EJECUCIÓN EN DÍAS (INICIAL)]]/30</f>
        <v>5.5</v>
      </c>
      <c r="BE1247" t="s">
        <v>8459</v>
      </c>
      <c r="BF1247" s="29">
        <f>+[1]BD_2!E1266</f>
        <v>1628000</v>
      </c>
      <c r="BG1247" s="29">
        <f>[1]BD_2!BA1266</f>
        <v>20350000</v>
      </c>
      <c r="BH1247" s="23">
        <f>[1]BD_2!CF1266</f>
        <v>75</v>
      </c>
      <c r="BI1247" s="23">
        <f>+COUNTIF(Tabla3[[#This Row],[VALOR REDUCIDO]:[TOTAL TIEMPO PRORROGADO EN DÍAS
]],"&lt;&gt;0")</f>
        <v>3</v>
      </c>
      <c r="BJ1247" s="23" t="str">
        <f>+[1]BD_2!CG1266</f>
        <v>2 NO</v>
      </c>
      <c r="BK1247" s="26" t="str">
        <f>[1]BD_2!CL1266</f>
        <v>2 NO</v>
      </c>
      <c r="BL1247" s="23" t="s">
        <v>98</v>
      </c>
      <c r="BM1247">
        <f t="shared" si="101"/>
        <v>240</v>
      </c>
      <c r="BN1247" s="36">
        <f t="shared" si="98"/>
        <v>45491</v>
      </c>
      <c r="BO1247" s="26">
        <f t="shared" si="102"/>
        <v>45731</v>
      </c>
      <c r="BP1247" s="37" t="e">
        <f>IF(((#REF!-$BN1247)/($BO1247-$BN1247))&gt;=100%,100%,((#REF!-$BN1247)/($BO1247-$BN1247)))</f>
        <v>#REF!</v>
      </c>
      <c r="BQ1247" s="29">
        <f t="shared" si="99"/>
        <v>64577333</v>
      </c>
      <c r="BR1247" s="23" t="e">
        <f>+IF(BK1247="1 SI","FINALIZADO",IF($BO1247&lt;=#REF!,"FINALIZADO","EJECUCIÓN"))</f>
        <v>#REF!</v>
      </c>
      <c r="BS1247" s="23">
        <v>36087333</v>
      </c>
      <c r="BT1247" s="23">
        <f>+Tabla3[[#This Row],[VALOR TOTAL DE CONTRATO (ANTES DE LIQUIDACIÓN - LIBERACIÓN DE SALDOS)]]-Tabla3[[#This Row],[RECURSO TOTALES DESEMBOLSADOS]]</f>
        <v>28490000</v>
      </c>
      <c r="BU1247" s="66"/>
      <c r="BW1247" s="23" t="s">
        <v>98</v>
      </c>
      <c r="BX1247" s="23" t="str">
        <f t="shared" si="100"/>
        <v>julio</v>
      </c>
      <c r="BY1247" s="23" t="s">
        <v>113</v>
      </c>
      <c r="BZ1247" s="23" t="s">
        <v>113</v>
      </c>
      <c r="CA1247" s="23" t="s">
        <v>113</v>
      </c>
      <c r="CB1247" t="s">
        <v>117</v>
      </c>
      <c r="CC1247" t="s">
        <v>118</v>
      </c>
    </row>
    <row r="1248" spans="1:81" x14ac:dyDescent="0.25">
      <c r="A1248" s="23">
        <v>2024</v>
      </c>
      <c r="B1248" s="25">
        <v>1206</v>
      </c>
      <c r="C1248" s="23" t="s">
        <v>87</v>
      </c>
      <c r="D1248" t="s">
        <v>88</v>
      </c>
      <c r="E1248" t="s">
        <v>89</v>
      </c>
      <c r="F1248" t="s">
        <v>90</v>
      </c>
      <c r="G1248" t="s">
        <v>91</v>
      </c>
      <c r="H1248" s="23" t="s">
        <v>92</v>
      </c>
      <c r="I1248" s="23" t="s">
        <v>119</v>
      </c>
      <c r="J1248" t="s">
        <v>8476</v>
      </c>
      <c r="K1248" s="23" t="s">
        <v>95</v>
      </c>
      <c r="L1248" s="20" t="s">
        <v>1367</v>
      </c>
      <c r="M1248" s="28" t="s">
        <v>8477</v>
      </c>
      <c r="N1248" s="23"/>
      <c r="O1248" s="23" t="s">
        <v>98</v>
      </c>
      <c r="P1248" s="20" t="s">
        <v>1931</v>
      </c>
      <c r="Q1248" s="20" t="s">
        <v>1931</v>
      </c>
      <c r="R1248" t="s">
        <v>8478</v>
      </c>
      <c r="S1248" t="s">
        <v>8479</v>
      </c>
      <c r="T1248" t="s">
        <v>8480</v>
      </c>
      <c r="U1248" s="29">
        <v>32291667</v>
      </c>
      <c r="V1248" s="29">
        <v>32291667</v>
      </c>
      <c r="W1248" s="60">
        <v>6250000</v>
      </c>
      <c r="X1248" s="60">
        <v>0</v>
      </c>
      <c r="Y1248" s="23" t="s">
        <v>104</v>
      </c>
      <c r="Z1248" t="s">
        <v>98</v>
      </c>
      <c r="AA1248" t="s">
        <v>105</v>
      </c>
      <c r="AB1248" s="30">
        <f>+Tabla3[[#This Row],[VALOR DEL CONTRATO
(EN NUMEROS)]]-Tabla3[[#This Row],[VALOR RECURSOS (MADS/FONAM)]]</f>
        <v>0</v>
      </c>
      <c r="AC1248" s="30"/>
      <c r="AD1248" s="30"/>
      <c r="AE1248" s="24">
        <v>9524</v>
      </c>
      <c r="AF1248" s="61">
        <v>45306</v>
      </c>
      <c r="AG1248">
        <v>432924</v>
      </c>
      <c r="AH1248" s="53">
        <v>45505</v>
      </c>
      <c r="AI1248" s="24" t="s">
        <v>106</v>
      </c>
      <c r="AJ1248" t="s">
        <v>4940</v>
      </c>
      <c r="AK1248" s="33">
        <v>202300000000279</v>
      </c>
      <c r="AL1248" t="s">
        <v>98</v>
      </c>
      <c r="AM1248" s="53">
        <v>45499</v>
      </c>
      <c r="AN1248" s="23" t="s">
        <v>108</v>
      </c>
      <c r="AO1248" s="23" t="s">
        <v>108</v>
      </c>
      <c r="AP1248" t="s">
        <v>109</v>
      </c>
      <c r="AQ1248" t="s">
        <v>1580</v>
      </c>
      <c r="AR1248" t="s">
        <v>1581</v>
      </c>
      <c r="AS1248" t="s">
        <v>1581</v>
      </c>
      <c r="AT1248" s="23">
        <v>80111600</v>
      </c>
      <c r="AU1248" s="20" t="s">
        <v>8481</v>
      </c>
      <c r="AV1248" s="23" t="s">
        <v>113</v>
      </c>
      <c r="AW1248" s="20" t="s">
        <v>114</v>
      </c>
      <c r="AX1248" s="53">
        <v>45499</v>
      </c>
      <c r="AY1248" s="23" t="s">
        <v>115</v>
      </c>
      <c r="AZ1248" s="53">
        <v>45499</v>
      </c>
      <c r="BA1248" s="26">
        <v>45505</v>
      </c>
      <c r="BB1248" s="62">
        <v>45656</v>
      </c>
      <c r="BC1248" s="35">
        <f>+Tabla3[[#This Row],[FECHA TERMINACION
(INICIAL)]]-Tabla3[[#This Row],[FECHA INICIO]]</f>
        <v>151</v>
      </c>
      <c r="BD1248" s="65">
        <f>+Tabla3[[#This Row],[PLAZO DE EJECUCIÓN EN DÍAS (INICIAL)]]/30</f>
        <v>5.0333333333333332</v>
      </c>
      <c r="BE1248" t="s">
        <v>8482</v>
      </c>
      <c r="BF1248" s="29">
        <f>+[1]BD_2!E1267</f>
        <v>1041667</v>
      </c>
      <c r="BG1248" s="29">
        <f>[1]BD_2!BA1267</f>
        <v>0</v>
      </c>
      <c r="BH1248" s="23">
        <f>[1]BD_2!CF1267</f>
        <v>0</v>
      </c>
      <c r="BI1248" s="23">
        <f>+COUNTIF(Tabla3[[#This Row],[VALOR REDUCIDO]:[TOTAL TIEMPO PRORROGADO EN DÍAS
]],"&lt;&gt;0")</f>
        <v>1</v>
      </c>
      <c r="BJ1248" s="23" t="str">
        <f>+[1]BD_2!CG1267</f>
        <v>2 NO</v>
      </c>
      <c r="BK1248" s="26" t="str">
        <f>[1]BD_2!CL1267</f>
        <v>2 NO</v>
      </c>
      <c r="BL1248" s="23" t="s">
        <v>98</v>
      </c>
      <c r="BM1248">
        <f t="shared" si="101"/>
        <v>151</v>
      </c>
      <c r="BN1248" s="36">
        <f t="shared" si="98"/>
        <v>45505</v>
      </c>
      <c r="BO1248" s="26">
        <f t="shared" si="102"/>
        <v>45656</v>
      </c>
      <c r="BP1248" s="37" t="e">
        <f>IF(((#REF!-$BN1248)/($BO1248-$BN1248))&gt;=100%,100%,((#REF!-$BN1248)/($BO1248-$BN1248)))</f>
        <v>#REF!</v>
      </c>
      <c r="BQ1248" s="29">
        <f t="shared" si="99"/>
        <v>31250000</v>
      </c>
      <c r="BR1248" s="23" t="e">
        <f>+IF(BK1248="1 SI","FINALIZADO",IF($BO1248&lt;=#REF!,"FINALIZADO","EJECUCIÓN"))</f>
        <v>#REF!</v>
      </c>
      <c r="BS1248" s="23">
        <v>31250000</v>
      </c>
      <c r="BT1248" s="23">
        <f>+Tabla3[[#This Row],[VALOR TOTAL DE CONTRATO (ANTES DE LIQUIDACIÓN - LIBERACIÓN DE SALDOS)]]-Tabla3[[#This Row],[RECURSO TOTALES DESEMBOLSADOS]]</f>
        <v>0</v>
      </c>
      <c r="BU1248" s="66"/>
      <c r="BW1248" s="23" t="s">
        <v>98</v>
      </c>
      <c r="BX1248" s="23" t="str">
        <f t="shared" si="100"/>
        <v>julio</v>
      </c>
      <c r="BY1248" s="23" t="s">
        <v>113</v>
      </c>
      <c r="BZ1248" s="23" t="s">
        <v>113</v>
      </c>
      <c r="CA1248" s="23" t="s">
        <v>113</v>
      </c>
      <c r="CB1248" t="s">
        <v>117</v>
      </c>
      <c r="CC1248" t="s">
        <v>118</v>
      </c>
    </row>
    <row r="1249" spans="1:81" x14ac:dyDescent="0.25">
      <c r="A1249" s="23">
        <v>2024</v>
      </c>
      <c r="B1249" s="25">
        <v>1207</v>
      </c>
      <c r="C1249" s="23" t="s">
        <v>87</v>
      </c>
      <c r="D1249" t="s">
        <v>88</v>
      </c>
      <c r="E1249" t="s">
        <v>89</v>
      </c>
      <c r="F1249" t="s">
        <v>90</v>
      </c>
      <c r="G1249" t="s">
        <v>91</v>
      </c>
      <c r="H1249" s="23" t="s">
        <v>92</v>
      </c>
      <c r="I1249" s="23" t="s">
        <v>119</v>
      </c>
      <c r="J1249" t="s">
        <v>8483</v>
      </c>
      <c r="K1249" s="23" t="s">
        <v>95</v>
      </c>
      <c r="L1249" s="20" t="s">
        <v>1420</v>
      </c>
      <c r="M1249" s="28" t="s">
        <v>8484</v>
      </c>
      <c r="N1249" s="23"/>
      <c r="O1249" s="23" t="s">
        <v>98</v>
      </c>
      <c r="P1249" s="20" t="s">
        <v>269</v>
      </c>
      <c r="Q1249" s="20" t="s">
        <v>269</v>
      </c>
      <c r="R1249" t="s">
        <v>5783</v>
      </c>
      <c r="S1249" t="s">
        <v>8485</v>
      </c>
      <c r="T1249" t="s">
        <v>8486</v>
      </c>
      <c r="U1249" s="29">
        <v>46750000</v>
      </c>
      <c r="V1249" s="29">
        <v>46750000</v>
      </c>
      <c r="W1249" s="60">
        <v>8500000</v>
      </c>
      <c r="X1249" s="60">
        <v>0</v>
      </c>
      <c r="Y1249" s="23" t="s">
        <v>5132</v>
      </c>
      <c r="Z1249" t="s">
        <v>98</v>
      </c>
      <c r="AA1249" t="s">
        <v>105</v>
      </c>
      <c r="AB1249" s="30">
        <f>+Tabla3[[#This Row],[VALOR DEL CONTRATO
(EN NUMEROS)]]-Tabla3[[#This Row],[VALOR RECURSOS (MADS/FONAM)]]</f>
        <v>0</v>
      </c>
      <c r="AC1249" s="30"/>
      <c r="AD1249" s="30"/>
      <c r="AE1249" s="24">
        <v>123</v>
      </c>
      <c r="AF1249" s="61">
        <v>44960</v>
      </c>
      <c r="AG1249">
        <v>4824</v>
      </c>
      <c r="AH1249" s="53">
        <v>45489</v>
      </c>
      <c r="AI1249" s="24" t="s">
        <v>5133</v>
      </c>
      <c r="AJ1249" t="s">
        <v>5134</v>
      </c>
      <c r="AK1249" s="33" t="s">
        <v>4376</v>
      </c>
      <c r="AL1249" t="s">
        <v>98</v>
      </c>
      <c r="AM1249" s="53">
        <v>45485</v>
      </c>
      <c r="AN1249" s="23" t="s">
        <v>108</v>
      </c>
      <c r="AO1249" s="23" t="s">
        <v>108</v>
      </c>
      <c r="AP1249" t="s">
        <v>109</v>
      </c>
      <c r="AQ1249" t="s">
        <v>1047</v>
      </c>
      <c r="AR1249" t="s">
        <v>1048</v>
      </c>
      <c r="AS1249" t="s">
        <v>269</v>
      </c>
      <c r="AT1249" s="23">
        <v>80111600</v>
      </c>
      <c r="AU1249" t="s">
        <v>8487</v>
      </c>
      <c r="AV1249" s="23" t="s">
        <v>113</v>
      </c>
      <c r="AW1249" s="20" t="s">
        <v>114</v>
      </c>
      <c r="AX1249" s="53">
        <v>45489</v>
      </c>
      <c r="AY1249" s="23" t="s">
        <v>115</v>
      </c>
      <c r="AZ1249" s="53">
        <v>45489</v>
      </c>
      <c r="BA1249" s="26">
        <v>45489</v>
      </c>
      <c r="BB1249" s="62">
        <v>45656</v>
      </c>
      <c r="BC1249" s="35">
        <f>+Tabla3[[#This Row],[FECHA TERMINACION
(INICIAL)]]-Tabla3[[#This Row],[FECHA INICIO]]</f>
        <v>167</v>
      </c>
      <c r="BD1249" s="65">
        <f>+Tabla3[[#This Row],[PLAZO DE EJECUCIÓN EN DÍAS (INICIAL)]]/30</f>
        <v>5.5666666666666664</v>
      </c>
      <c r="BE1249" t="s">
        <v>8488</v>
      </c>
      <c r="BF1249" s="29">
        <f>+[1]BD_2!E1268</f>
        <v>0</v>
      </c>
      <c r="BG1249" s="29">
        <f>[1]BD_2!BA1268</f>
        <v>0</v>
      </c>
      <c r="BH1249" s="23">
        <f>[1]BD_2!CF1268</f>
        <v>0</v>
      </c>
      <c r="BI1249" s="23">
        <f>+COUNTIF(Tabla3[[#This Row],[VALOR REDUCIDO]:[TOTAL TIEMPO PRORROGADO EN DÍAS
]],"&lt;&gt;0")</f>
        <v>0</v>
      </c>
      <c r="BJ1249" s="23" t="str">
        <f>+[1]BD_2!CG1268</f>
        <v>2 NO</v>
      </c>
      <c r="BK1249" s="26" t="str">
        <f>[1]BD_2!CL1268</f>
        <v>2 NO</v>
      </c>
      <c r="BL1249" s="23" t="s">
        <v>98</v>
      </c>
      <c r="BM1249">
        <f t="shared" si="101"/>
        <v>167</v>
      </c>
      <c r="BN1249" s="36">
        <f t="shared" si="98"/>
        <v>45489</v>
      </c>
      <c r="BO1249" s="26">
        <f t="shared" si="102"/>
        <v>45656</v>
      </c>
      <c r="BP1249" s="37" t="e">
        <f>IF(((#REF!-$BN1249)/($BO1249-$BN1249))&gt;=100%,100%,((#REF!-$BN1249)/($BO1249-$BN1249)))</f>
        <v>#REF!</v>
      </c>
      <c r="BQ1249" s="29">
        <f t="shared" si="99"/>
        <v>46750000</v>
      </c>
      <c r="BR1249" s="23" t="e">
        <f>+IF(BK1249="1 SI","FINALIZADO",IF($BO1249&lt;=#REF!,"FINALIZADO","EJECUCIÓN"))</f>
        <v>#REF!</v>
      </c>
      <c r="BS1249" s="23">
        <v>46750000</v>
      </c>
      <c r="BT1249" s="23">
        <f>+Tabla3[[#This Row],[VALOR TOTAL DE CONTRATO (ANTES DE LIQUIDACIÓN - LIBERACIÓN DE SALDOS)]]-Tabla3[[#This Row],[RECURSO TOTALES DESEMBOLSADOS]]</f>
        <v>0</v>
      </c>
      <c r="BU1249" s="66"/>
      <c r="BW1249" s="23" t="s">
        <v>98</v>
      </c>
      <c r="BX1249" s="23" t="str">
        <f t="shared" si="100"/>
        <v>julio</v>
      </c>
      <c r="BY1249" s="23" t="s">
        <v>113</v>
      </c>
      <c r="BZ1249" s="23" t="s">
        <v>113</v>
      </c>
      <c r="CA1249" s="23" t="s">
        <v>113</v>
      </c>
      <c r="CB1249" t="s">
        <v>117</v>
      </c>
      <c r="CC1249" t="s">
        <v>118</v>
      </c>
    </row>
    <row r="1250" spans="1:81" x14ac:dyDescent="0.25">
      <c r="A1250" s="23">
        <v>2024</v>
      </c>
      <c r="B1250" s="25">
        <v>1208</v>
      </c>
      <c r="C1250" s="23" t="s">
        <v>87</v>
      </c>
      <c r="D1250" t="s">
        <v>88</v>
      </c>
      <c r="E1250" t="s">
        <v>89</v>
      </c>
      <c r="F1250" t="s">
        <v>90</v>
      </c>
      <c r="G1250" t="s">
        <v>91</v>
      </c>
      <c r="H1250" s="23" t="s">
        <v>92</v>
      </c>
      <c r="I1250" s="23" t="s">
        <v>119</v>
      </c>
      <c r="J1250" t="s">
        <v>8489</v>
      </c>
      <c r="K1250" s="23" t="s">
        <v>95</v>
      </c>
      <c r="L1250" s="20" t="s">
        <v>2850</v>
      </c>
      <c r="M1250" s="28" t="s">
        <v>8490</v>
      </c>
      <c r="N1250" s="23"/>
      <c r="O1250" s="23" t="s">
        <v>98</v>
      </c>
      <c r="P1250" s="20" t="s">
        <v>269</v>
      </c>
      <c r="Q1250" s="20" t="s">
        <v>269</v>
      </c>
      <c r="R1250" t="s">
        <v>8491</v>
      </c>
      <c r="S1250" t="s">
        <v>8492</v>
      </c>
      <c r="T1250" t="s">
        <v>8493</v>
      </c>
      <c r="U1250" s="29">
        <v>51150000</v>
      </c>
      <c r="V1250" s="29">
        <v>51150000</v>
      </c>
      <c r="W1250" s="60">
        <v>9300000</v>
      </c>
      <c r="X1250" s="60">
        <v>0</v>
      </c>
      <c r="Y1250" s="23" t="s">
        <v>5132</v>
      </c>
      <c r="Z1250" t="s">
        <v>98</v>
      </c>
      <c r="AA1250" t="s">
        <v>105</v>
      </c>
      <c r="AB1250" s="30">
        <f>+Tabla3[[#This Row],[VALOR DEL CONTRATO
(EN NUMEROS)]]-Tabla3[[#This Row],[VALOR RECURSOS (MADS/FONAM)]]</f>
        <v>0</v>
      </c>
      <c r="AC1250" s="30"/>
      <c r="AD1250" s="30"/>
      <c r="AE1250" s="24">
        <v>123</v>
      </c>
      <c r="AF1250" s="61">
        <v>44960</v>
      </c>
      <c r="AG1250">
        <v>4724</v>
      </c>
      <c r="AH1250" s="53">
        <v>45489</v>
      </c>
      <c r="AI1250" s="24" t="s">
        <v>5133</v>
      </c>
      <c r="AJ1250" t="s">
        <v>5134</v>
      </c>
      <c r="AK1250" s="33" t="s">
        <v>4376</v>
      </c>
      <c r="AL1250" t="s">
        <v>98</v>
      </c>
      <c r="AM1250" s="53">
        <v>45485</v>
      </c>
      <c r="AN1250" s="23" t="s">
        <v>108</v>
      </c>
      <c r="AO1250" s="23" t="s">
        <v>108</v>
      </c>
      <c r="AP1250" t="s">
        <v>109</v>
      </c>
      <c r="AQ1250" t="s">
        <v>1047</v>
      </c>
      <c r="AR1250" t="s">
        <v>1048</v>
      </c>
      <c r="AS1250" t="s">
        <v>269</v>
      </c>
      <c r="AT1250" s="23">
        <v>80111600</v>
      </c>
      <c r="AU1250" t="s">
        <v>8494</v>
      </c>
      <c r="AV1250" s="23" t="s">
        <v>113</v>
      </c>
      <c r="AW1250" s="20" t="s">
        <v>114</v>
      </c>
      <c r="AX1250" s="53">
        <v>45489</v>
      </c>
      <c r="AY1250" s="23" t="s">
        <v>115</v>
      </c>
      <c r="AZ1250" s="53">
        <v>45489</v>
      </c>
      <c r="BA1250" s="26">
        <v>45489</v>
      </c>
      <c r="BB1250" s="62">
        <v>45656</v>
      </c>
      <c r="BC1250" s="35">
        <f>+Tabla3[[#This Row],[FECHA TERMINACION
(INICIAL)]]-Tabla3[[#This Row],[FECHA INICIO]]</f>
        <v>167</v>
      </c>
      <c r="BD1250" s="65">
        <f>+Tabla3[[#This Row],[PLAZO DE EJECUCIÓN EN DÍAS (INICIAL)]]/30</f>
        <v>5.5666666666666664</v>
      </c>
      <c r="BE1250" t="s">
        <v>8488</v>
      </c>
      <c r="BF1250" s="29">
        <f>+[1]BD_2!E1269</f>
        <v>0</v>
      </c>
      <c r="BG1250" s="29">
        <f>[1]BD_2!BA1269</f>
        <v>0</v>
      </c>
      <c r="BH1250" s="23">
        <f>[1]BD_2!CF1269</f>
        <v>0</v>
      </c>
      <c r="BI1250" s="23">
        <f>+COUNTIF(Tabla3[[#This Row],[VALOR REDUCIDO]:[TOTAL TIEMPO PRORROGADO EN DÍAS
]],"&lt;&gt;0")</f>
        <v>0</v>
      </c>
      <c r="BJ1250" s="23" t="str">
        <f>+[1]BD_2!CG1269</f>
        <v>2 NO</v>
      </c>
      <c r="BK1250" s="26" t="str">
        <f>[1]BD_2!CL1269</f>
        <v>2 NO</v>
      </c>
      <c r="BL1250" s="23" t="s">
        <v>98</v>
      </c>
      <c r="BM1250">
        <f t="shared" si="101"/>
        <v>167</v>
      </c>
      <c r="BN1250" s="36">
        <f t="shared" si="98"/>
        <v>45489</v>
      </c>
      <c r="BO1250" s="26">
        <f t="shared" si="102"/>
        <v>45656</v>
      </c>
      <c r="BP1250" s="37" t="e">
        <f>IF(((#REF!-$BN1250)/($BO1250-$BN1250))&gt;=100%,100%,((#REF!-$BN1250)/($BO1250-$BN1250)))</f>
        <v>#REF!</v>
      </c>
      <c r="BQ1250" s="29">
        <f t="shared" si="99"/>
        <v>51150000</v>
      </c>
      <c r="BR1250" s="23" t="e">
        <f>+IF(BK1250="1 SI","FINALIZADO",IF($BO1250&lt;=#REF!,"FINALIZADO","EJECUCIÓN"))</f>
        <v>#REF!</v>
      </c>
      <c r="BS1250" s="23">
        <v>51150000</v>
      </c>
      <c r="BT1250" s="23">
        <f>+Tabla3[[#This Row],[VALOR TOTAL DE CONTRATO (ANTES DE LIQUIDACIÓN - LIBERACIÓN DE SALDOS)]]-Tabla3[[#This Row],[RECURSO TOTALES DESEMBOLSADOS]]</f>
        <v>0</v>
      </c>
      <c r="BU1250" s="66"/>
      <c r="BW1250" s="23" t="s">
        <v>98</v>
      </c>
      <c r="BX1250" s="23" t="str">
        <f t="shared" si="100"/>
        <v>julio</v>
      </c>
      <c r="BY1250" s="23" t="s">
        <v>113</v>
      </c>
      <c r="BZ1250" s="23" t="s">
        <v>113</v>
      </c>
      <c r="CA1250" s="23" t="s">
        <v>113</v>
      </c>
      <c r="CB1250" t="s">
        <v>117</v>
      </c>
      <c r="CC1250" t="s">
        <v>118</v>
      </c>
    </row>
    <row r="1251" spans="1:81" x14ac:dyDescent="0.25">
      <c r="A1251" s="23">
        <v>2024</v>
      </c>
      <c r="B1251" s="25">
        <v>1209</v>
      </c>
      <c r="C1251" s="23" t="s">
        <v>87</v>
      </c>
      <c r="D1251" t="s">
        <v>88</v>
      </c>
      <c r="E1251" t="s">
        <v>89</v>
      </c>
      <c r="F1251" t="s">
        <v>90</v>
      </c>
      <c r="G1251" t="s">
        <v>91</v>
      </c>
      <c r="H1251" s="23" t="s">
        <v>92</v>
      </c>
      <c r="I1251" s="23" t="s">
        <v>119</v>
      </c>
      <c r="J1251" t="s">
        <v>8495</v>
      </c>
      <c r="K1251" s="23" t="s">
        <v>95</v>
      </c>
      <c r="L1251" s="20" t="s">
        <v>636</v>
      </c>
      <c r="M1251" s="28" t="s">
        <v>8496</v>
      </c>
      <c r="N1251" s="23"/>
      <c r="O1251" s="23" t="s">
        <v>98</v>
      </c>
      <c r="P1251" s="20" t="s">
        <v>1931</v>
      </c>
      <c r="Q1251" s="20" t="s">
        <v>1931</v>
      </c>
      <c r="R1251" t="s">
        <v>8497</v>
      </c>
      <c r="S1251" t="s">
        <v>8498</v>
      </c>
      <c r="T1251" t="s">
        <v>8499</v>
      </c>
      <c r="U1251" s="29">
        <v>38500000</v>
      </c>
      <c r="V1251" s="29">
        <v>38500000</v>
      </c>
      <c r="W1251" s="60">
        <v>7000000</v>
      </c>
      <c r="X1251" s="60">
        <v>0</v>
      </c>
      <c r="Y1251" s="23" t="s">
        <v>104</v>
      </c>
      <c r="Z1251" t="s">
        <v>98</v>
      </c>
      <c r="AA1251" t="s">
        <v>105</v>
      </c>
      <c r="AB1251" s="30">
        <f>+Tabla3[[#This Row],[VALOR DEL CONTRATO
(EN NUMEROS)]]-Tabla3[[#This Row],[VALOR RECURSOS (MADS/FONAM)]]</f>
        <v>0</v>
      </c>
      <c r="AC1251" s="30"/>
      <c r="AD1251" s="30"/>
      <c r="AE1251" s="24">
        <v>9524</v>
      </c>
      <c r="AF1251" s="61">
        <v>45306</v>
      </c>
      <c r="AG1251">
        <v>414224</v>
      </c>
      <c r="AH1251" s="53">
        <v>45491</v>
      </c>
      <c r="AI1251" s="24" t="s">
        <v>106</v>
      </c>
      <c r="AJ1251" t="s">
        <v>4940</v>
      </c>
      <c r="AK1251" s="27">
        <v>202300000000279</v>
      </c>
      <c r="AL1251" t="s">
        <v>98</v>
      </c>
      <c r="AM1251" s="53">
        <v>45489</v>
      </c>
      <c r="AN1251" s="23" t="s">
        <v>108</v>
      </c>
      <c r="AO1251" s="23" t="s">
        <v>108</v>
      </c>
      <c r="AP1251" t="s">
        <v>109</v>
      </c>
      <c r="AQ1251" t="s">
        <v>1580</v>
      </c>
      <c r="AR1251" t="s">
        <v>1581</v>
      </c>
      <c r="AS1251" t="s">
        <v>1581</v>
      </c>
      <c r="AT1251" s="23">
        <v>80111600</v>
      </c>
      <c r="AU1251" t="s">
        <v>8500</v>
      </c>
      <c r="AV1251" s="23" t="s">
        <v>113</v>
      </c>
      <c r="AW1251" s="20" t="s">
        <v>114</v>
      </c>
      <c r="AX1251" s="53">
        <v>45489</v>
      </c>
      <c r="AY1251" s="23" t="s">
        <v>115</v>
      </c>
      <c r="AZ1251" s="53">
        <v>45489</v>
      </c>
      <c r="BA1251" s="26">
        <v>45491</v>
      </c>
      <c r="BB1251" s="62">
        <v>45656</v>
      </c>
      <c r="BC1251" s="35">
        <f>+Tabla3[[#This Row],[FECHA TERMINACION
(INICIAL)]]-Tabla3[[#This Row],[FECHA INICIO]]</f>
        <v>165</v>
      </c>
      <c r="BD1251" s="65">
        <f>+Tabla3[[#This Row],[PLAZO DE EJECUCIÓN EN DÍAS (INICIAL)]]/30</f>
        <v>5.5</v>
      </c>
      <c r="BE1251" t="s">
        <v>8501</v>
      </c>
      <c r="BF1251" s="29">
        <f>+[1]BD_2!E1270</f>
        <v>466667</v>
      </c>
      <c r="BG1251" s="29">
        <f>[1]BD_2!BA1270</f>
        <v>0</v>
      </c>
      <c r="BH1251" s="23">
        <f>[1]BD_2!CF1270</f>
        <v>0</v>
      </c>
      <c r="BI1251" s="23">
        <f>+COUNTIF(Tabla3[[#This Row],[VALOR REDUCIDO]:[TOTAL TIEMPO PRORROGADO EN DÍAS
]],"&lt;&gt;0")</f>
        <v>1</v>
      </c>
      <c r="BJ1251" s="23" t="str">
        <f>+[1]BD_2!CG1270</f>
        <v>2 NO</v>
      </c>
      <c r="BK1251" s="26" t="str">
        <f>[1]BD_2!CL1270</f>
        <v>2 NO</v>
      </c>
      <c r="BL1251" s="23" t="s">
        <v>98</v>
      </c>
      <c r="BM1251">
        <f t="shared" si="101"/>
        <v>165</v>
      </c>
      <c r="BN1251" s="36">
        <f t="shared" si="98"/>
        <v>45491</v>
      </c>
      <c r="BO1251" s="26">
        <f t="shared" si="102"/>
        <v>45656</v>
      </c>
      <c r="BP1251" s="37" t="e">
        <f>IF(((#REF!-$BN1251)/($BO1251-$BN1251))&gt;=100%,100%,((#REF!-$BN1251)/($BO1251-$BN1251)))</f>
        <v>#REF!</v>
      </c>
      <c r="BQ1251" s="29">
        <f t="shared" si="99"/>
        <v>38033333</v>
      </c>
      <c r="BR1251" s="23" t="e">
        <f>+IF(BK1251="1 SI","FINALIZADO",IF($BO1251&lt;=#REF!,"FINALIZADO","EJECUCIÓN"))</f>
        <v>#REF!</v>
      </c>
      <c r="BS1251" s="23">
        <v>38033333</v>
      </c>
      <c r="BT1251" s="23">
        <f>+Tabla3[[#This Row],[VALOR TOTAL DE CONTRATO (ANTES DE LIQUIDACIÓN - LIBERACIÓN DE SALDOS)]]-Tabla3[[#This Row],[RECURSO TOTALES DESEMBOLSADOS]]</f>
        <v>0</v>
      </c>
      <c r="BU1251" s="66"/>
      <c r="BW1251" s="23" t="s">
        <v>98</v>
      </c>
      <c r="BX1251" s="23" t="str">
        <f t="shared" si="100"/>
        <v>julio</v>
      </c>
      <c r="BY1251" s="23" t="s">
        <v>113</v>
      </c>
      <c r="BZ1251" s="23" t="s">
        <v>113</v>
      </c>
      <c r="CA1251" s="23" t="s">
        <v>113</v>
      </c>
      <c r="CB1251" t="s">
        <v>117</v>
      </c>
      <c r="CC1251" t="s">
        <v>118</v>
      </c>
    </row>
    <row r="1252" spans="1:81" s="46" customFormat="1" x14ac:dyDescent="0.25">
      <c r="A1252" s="23">
        <v>2024</v>
      </c>
      <c r="B1252" s="25">
        <v>1210</v>
      </c>
      <c r="C1252" s="23" t="s">
        <v>87</v>
      </c>
      <c r="D1252" t="s">
        <v>88</v>
      </c>
      <c r="E1252" t="s">
        <v>89</v>
      </c>
      <c r="F1252" t="s">
        <v>90</v>
      </c>
      <c r="G1252" t="s">
        <v>91</v>
      </c>
      <c r="H1252" s="23" t="s">
        <v>92</v>
      </c>
      <c r="I1252" s="23" t="s">
        <v>119</v>
      </c>
      <c r="J1252" t="s">
        <v>8502</v>
      </c>
      <c r="K1252" s="23" t="s">
        <v>95</v>
      </c>
      <c r="L1252" s="20" t="s">
        <v>2203</v>
      </c>
      <c r="M1252" s="28" t="s">
        <v>8503</v>
      </c>
      <c r="N1252" s="23"/>
      <c r="O1252" s="23" t="s">
        <v>98</v>
      </c>
      <c r="P1252" s="20" t="s">
        <v>1931</v>
      </c>
      <c r="Q1252" s="20" t="s">
        <v>1931</v>
      </c>
      <c r="R1252" t="s">
        <v>8504</v>
      </c>
      <c r="S1252" t="s">
        <v>8505</v>
      </c>
      <c r="T1252" t="s">
        <v>8506</v>
      </c>
      <c r="U1252" s="29">
        <v>55000000</v>
      </c>
      <c r="V1252" s="29">
        <v>55000000</v>
      </c>
      <c r="W1252" s="60">
        <v>10000000</v>
      </c>
      <c r="X1252" s="60">
        <v>0</v>
      </c>
      <c r="Y1252" s="23" t="s">
        <v>104</v>
      </c>
      <c r="Z1252" t="s">
        <v>98</v>
      </c>
      <c r="AA1252" t="s">
        <v>105</v>
      </c>
      <c r="AB1252" s="30">
        <f>+Tabla3[[#This Row],[VALOR DEL CONTRATO
(EN NUMEROS)]]-Tabla3[[#This Row],[VALOR RECURSOS (MADS/FONAM)]]</f>
        <v>0</v>
      </c>
      <c r="AC1252" s="30"/>
      <c r="AD1252" s="30"/>
      <c r="AE1252" s="24">
        <v>9824</v>
      </c>
      <c r="AF1252" s="61">
        <v>45306</v>
      </c>
      <c r="AG1252">
        <v>415724</v>
      </c>
      <c r="AH1252" s="53">
        <v>45491</v>
      </c>
      <c r="AI1252" s="24" t="s">
        <v>106</v>
      </c>
      <c r="AJ1252" t="s">
        <v>2527</v>
      </c>
      <c r="AK1252" s="33">
        <v>202300000000279</v>
      </c>
      <c r="AL1252" t="s">
        <v>98</v>
      </c>
      <c r="AM1252" s="53">
        <v>45490</v>
      </c>
      <c r="AN1252" s="23" t="s">
        <v>108</v>
      </c>
      <c r="AO1252" s="23" t="s">
        <v>108</v>
      </c>
      <c r="AP1252" t="s">
        <v>109</v>
      </c>
      <c r="AQ1252" t="s">
        <v>1580</v>
      </c>
      <c r="AR1252" t="s">
        <v>1581</v>
      </c>
      <c r="AS1252" t="s">
        <v>1581</v>
      </c>
      <c r="AT1252" s="23">
        <v>80111600</v>
      </c>
      <c r="AU1252" s="20" t="s">
        <v>8507</v>
      </c>
      <c r="AV1252" s="23" t="s">
        <v>113</v>
      </c>
      <c r="AW1252" s="20" t="s">
        <v>114</v>
      </c>
      <c r="AX1252" s="53">
        <v>45491</v>
      </c>
      <c r="AY1252" s="23" t="s">
        <v>115</v>
      </c>
      <c r="AZ1252" s="53">
        <v>45491</v>
      </c>
      <c r="BA1252" s="26">
        <v>45491</v>
      </c>
      <c r="BB1252" s="62">
        <v>45656</v>
      </c>
      <c r="BC1252" s="35">
        <f>+Tabla3[[#This Row],[FECHA TERMINACION
(INICIAL)]]-Tabla3[[#This Row],[FECHA INICIO]]</f>
        <v>165</v>
      </c>
      <c r="BD1252" s="65">
        <f>+Tabla3[[#This Row],[PLAZO DE EJECUCIÓN EN DÍAS (INICIAL)]]/30</f>
        <v>5.5</v>
      </c>
      <c r="BE1252" t="s">
        <v>8508</v>
      </c>
      <c r="BF1252" s="29">
        <f>+[1]BD_2!E1271</f>
        <v>666667</v>
      </c>
      <c r="BG1252" s="29">
        <f>[1]BD_2!BA1271</f>
        <v>0</v>
      </c>
      <c r="BH1252" s="23">
        <f>[1]BD_2!CF1271</f>
        <v>0</v>
      </c>
      <c r="BI1252" s="23">
        <f>+COUNTIF(Tabla3[[#This Row],[VALOR REDUCIDO]:[TOTAL TIEMPO PRORROGADO EN DÍAS
]],"&lt;&gt;0")</f>
        <v>1</v>
      </c>
      <c r="BJ1252" s="23" t="str">
        <f>+[1]BD_2!CG1271</f>
        <v>2 NO</v>
      </c>
      <c r="BK1252" s="26" t="str">
        <f>[1]BD_2!CL1271</f>
        <v>2 NO</v>
      </c>
      <c r="BL1252" s="23" t="s">
        <v>98</v>
      </c>
      <c r="BM1252">
        <f t="shared" si="101"/>
        <v>165</v>
      </c>
      <c r="BN1252" s="36">
        <f t="shared" si="98"/>
        <v>45491</v>
      </c>
      <c r="BO1252" s="26">
        <f t="shared" si="102"/>
        <v>45656</v>
      </c>
      <c r="BP1252" s="37" t="e">
        <f>IF(((#REF!-$BN1252)/($BO1252-$BN1252))&gt;=100%,100%,((#REF!-$BN1252)/($BO1252-$BN1252)))</f>
        <v>#REF!</v>
      </c>
      <c r="BQ1252" s="29">
        <f t="shared" si="99"/>
        <v>54333333</v>
      </c>
      <c r="BR1252" s="23" t="e">
        <f>+IF(BK1252="1 SI","FINALIZADO",IF($BO1252&lt;=#REF!,"FINALIZADO","EJECUCIÓN"))</f>
        <v>#REF!</v>
      </c>
      <c r="BS1252" s="23">
        <v>54333333</v>
      </c>
      <c r="BT1252" s="23">
        <f>+Tabla3[[#This Row],[VALOR TOTAL DE CONTRATO (ANTES DE LIQUIDACIÓN - LIBERACIÓN DE SALDOS)]]-Tabla3[[#This Row],[RECURSO TOTALES DESEMBOLSADOS]]</f>
        <v>0</v>
      </c>
      <c r="BU1252" s="66"/>
      <c r="BV1252" s="38"/>
      <c r="BW1252" s="23" t="s">
        <v>98</v>
      </c>
      <c r="BX1252" s="23" t="str">
        <f t="shared" si="100"/>
        <v>julio</v>
      </c>
      <c r="BY1252" s="23" t="s">
        <v>113</v>
      </c>
      <c r="BZ1252" s="23" t="s">
        <v>113</v>
      </c>
      <c r="CA1252" s="23" t="s">
        <v>113</v>
      </c>
      <c r="CB1252" t="s">
        <v>117</v>
      </c>
      <c r="CC1252" t="s">
        <v>118</v>
      </c>
    </row>
    <row r="1253" spans="1:81" x14ac:dyDescent="0.25">
      <c r="A1253" s="23">
        <v>2024</v>
      </c>
      <c r="B1253" s="25">
        <v>1211</v>
      </c>
      <c r="C1253" s="23" t="s">
        <v>87</v>
      </c>
      <c r="D1253" t="s">
        <v>88</v>
      </c>
      <c r="E1253" t="s">
        <v>89</v>
      </c>
      <c r="F1253" t="s">
        <v>90</v>
      </c>
      <c r="G1253" t="s">
        <v>91</v>
      </c>
      <c r="H1253" s="23" t="s">
        <v>92</v>
      </c>
      <c r="I1253" s="23" t="s">
        <v>119</v>
      </c>
      <c r="J1253" t="s">
        <v>8509</v>
      </c>
      <c r="K1253" s="23" t="s">
        <v>95</v>
      </c>
      <c r="L1253" s="20" t="s">
        <v>643</v>
      </c>
      <c r="M1253" s="28" t="s">
        <v>8510</v>
      </c>
      <c r="N1253" s="23"/>
      <c r="O1253" s="23" t="s">
        <v>98</v>
      </c>
      <c r="P1253" s="20" t="s">
        <v>1931</v>
      </c>
      <c r="Q1253" s="20" t="s">
        <v>1931</v>
      </c>
      <c r="R1253" t="s">
        <v>8511</v>
      </c>
      <c r="S1253" t="s">
        <v>8512</v>
      </c>
      <c r="T1253" t="s">
        <v>8513</v>
      </c>
      <c r="U1253" s="29">
        <v>38500000</v>
      </c>
      <c r="V1253" s="29">
        <v>38500000</v>
      </c>
      <c r="W1253" s="60">
        <v>7000000</v>
      </c>
      <c r="X1253" s="60">
        <v>0</v>
      </c>
      <c r="Y1253" s="23" t="s">
        <v>104</v>
      </c>
      <c r="Z1253" t="s">
        <v>98</v>
      </c>
      <c r="AA1253" t="s">
        <v>105</v>
      </c>
      <c r="AB1253" s="30">
        <f>+Tabla3[[#This Row],[VALOR DEL CONTRATO
(EN NUMEROS)]]-Tabla3[[#This Row],[VALOR RECURSOS (MADS/FONAM)]]</f>
        <v>0</v>
      </c>
      <c r="AC1253" s="30"/>
      <c r="AD1253" s="30"/>
      <c r="AE1253" s="24">
        <v>9524</v>
      </c>
      <c r="AF1253" s="61">
        <v>45306</v>
      </c>
      <c r="AG1253">
        <v>417524</v>
      </c>
      <c r="AH1253" s="53">
        <v>45495</v>
      </c>
      <c r="AI1253" s="24" t="s">
        <v>106</v>
      </c>
      <c r="AJ1253" t="s">
        <v>4940</v>
      </c>
      <c r="AK1253" s="33">
        <v>202300000000279</v>
      </c>
      <c r="AL1253" t="s">
        <v>98</v>
      </c>
      <c r="AM1253" s="53">
        <v>45491</v>
      </c>
      <c r="AN1253" s="23" t="s">
        <v>108</v>
      </c>
      <c r="AO1253" s="23" t="s">
        <v>108</v>
      </c>
      <c r="AP1253" t="s">
        <v>109</v>
      </c>
      <c r="AQ1253" t="s">
        <v>1580</v>
      </c>
      <c r="AR1253" t="s">
        <v>1581</v>
      </c>
      <c r="AS1253" t="s">
        <v>1581</v>
      </c>
      <c r="AT1253" s="23">
        <v>80111600</v>
      </c>
      <c r="AU1253" t="s">
        <v>8514</v>
      </c>
      <c r="AV1253" s="23" t="s">
        <v>113</v>
      </c>
      <c r="AW1253" s="20" t="s">
        <v>114</v>
      </c>
      <c r="AX1253" s="53">
        <v>45492</v>
      </c>
      <c r="AY1253" s="23" t="s">
        <v>115</v>
      </c>
      <c r="AZ1253" s="53">
        <v>45492</v>
      </c>
      <c r="BA1253" s="26">
        <v>45495</v>
      </c>
      <c r="BB1253" s="62">
        <v>45656</v>
      </c>
      <c r="BC1253" s="35">
        <f>+Tabla3[[#This Row],[FECHA TERMINACION
(INICIAL)]]-Tabla3[[#This Row],[FECHA INICIO]]</f>
        <v>161</v>
      </c>
      <c r="BD1253" s="65">
        <f>+Tabla3[[#This Row],[PLAZO DE EJECUCIÓN EN DÍAS (INICIAL)]]/30</f>
        <v>5.3666666666666663</v>
      </c>
      <c r="BE1253" t="s">
        <v>8439</v>
      </c>
      <c r="BF1253" s="29">
        <f>+[1]BD_2!E1272</f>
        <v>1400000</v>
      </c>
      <c r="BG1253" s="29">
        <f>[1]BD_2!BA1272</f>
        <v>0</v>
      </c>
      <c r="BH1253" s="23">
        <f>[1]BD_2!CF1272</f>
        <v>0</v>
      </c>
      <c r="BI1253" s="23">
        <f>+COUNTIF(Tabla3[[#This Row],[VALOR REDUCIDO]:[TOTAL TIEMPO PRORROGADO EN DÍAS
]],"&lt;&gt;0")</f>
        <v>1</v>
      </c>
      <c r="BJ1253" s="23" t="str">
        <f>+[1]BD_2!CG1272</f>
        <v>2 NO</v>
      </c>
      <c r="BK1253" s="26" t="str">
        <f>[1]BD_2!CL1272</f>
        <v>2 NO</v>
      </c>
      <c r="BL1253" s="23" t="s">
        <v>98</v>
      </c>
      <c r="BM1253">
        <f t="shared" si="101"/>
        <v>161</v>
      </c>
      <c r="BN1253" s="36">
        <f t="shared" si="98"/>
        <v>45495</v>
      </c>
      <c r="BO1253" s="26">
        <f t="shared" si="102"/>
        <v>45656</v>
      </c>
      <c r="BP1253" s="37" t="e">
        <f>IF(((#REF!-$BN1253)/($BO1253-$BN1253))&gt;=100%,100%,((#REF!-$BN1253)/($BO1253-$BN1253)))</f>
        <v>#REF!</v>
      </c>
      <c r="BQ1253" s="29">
        <f t="shared" si="99"/>
        <v>37100000</v>
      </c>
      <c r="BR1253" s="23" t="e">
        <f>+IF(BK1253="1 SI","FINALIZADO",IF($BO1253&lt;=#REF!,"FINALIZADO","EJECUCIÓN"))</f>
        <v>#REF!</v>
      </c>
      <c r="BS1253" s="23">
        <v>37100000</v>
      </c>
      <c r="BT1253" s="23">
        <f>+Tabla3[[#This Row],[VALOR TOTAL DE CONTRATO (ANTES DE LIQUIDACIÓN - LIBERACIÓN DE SALDOS)]]-Tabla3[[#This Row],[RECURSO TOTALES DESEMBOLSADOS]]</f>
        <v>0</v>
      </c>
      <c r="BU1253" s="66"/>
      <c r="BW1253" s="23" t="s">
        <v>98</v>
      </c>
      <c r="BX1253" s="23" t="str">
        <f t="shared" si="100"/>
        <v>julio</v>
      </c>
      <c r="BY1253" s="23" t="s">
        <v>113</v>
      </c>
      <c r="BZ1253" s="23" t="s">
        <v>113</v>
      </c>
      <c r="CA1253" s="23" t="s">
        <v>113</v>
      </c>
      <c r="CB1253" t="s">
        <v>117</v>
      </c>
      <c r="CC1253" t="s">
        <v>118</v>
      </c>
    </row>
    <row r="1254" spans="1:81" x14ac:dyDescent="0.25">
      <c r="A1254" s="23">
        <v>2024</v>
      </c>
      <c r="B1254" s="25">
        <v>1212</v>
      </c>
      <c r="C1254" s="23" t="s">
        <v>87</v>
      </c>
      <c r="D1254" t="s">
        <v>88</v>
      </c>
      <c r="E1254" t="s">
        <v>89</v>
      </c>
      <c r="F1254" t="s">
        <v>90</v>
      </c>
      <c r="G1254" t="s">
        <v>91</v>
      </c>
      <c r="H1254" s="23" t="s">
        <v>92</v>
      </c>
      <c r="I1254" s="23" t="s">
        <v>119</v>
      </c>
      <c r="J1254" t="s">
        <v>8515</v>
      </c>
      <c r="K1254" s="23" t="s">
        <v>95</v>
      </c>
      <c r="L1254" s="20" t="s">
        <v>358</v>
      </c>
      <c r="M1254" s="28" t="s">
        <v>8516</v>
      </c>
      <c r="N1254" s="23"/>
      <c r="O1254" s="23" t="s">
        <v>98</v>
      </c>
      <c r="P1254" s="20" t="s">
        <v>1931</v>
      </c>
      <c r="Q1254" s="20" t="s">
        <v>1931</v>
      </c>
      <c r="R1254" t="s">
        <v>8517</v>
      </c>
      <c r="S1254" t="s">
        <v>8518</v>
      </c>
      <c r="T1254" t="s">
        <v>7278</v>
      </c>
      <c r="U1254" s="29">
        <v>15600000</v>
      </c>
      <c r="V1254" s="29">
        <v>15600000</v>
      </c>
      <c r="W1254" s="60">
        <v>5200000</v>
      </c>
      <c r="X1254" s="60">
        <v>0</v>
      </c>
      <c r="Y1254" s="23" t="s">
        <v>104</v>
      </c>
      <c r="Z1254" t="s">
        <v>98</v>
      </c>
      <c r="AA1254" t="s">
        <v>105</v>
      </c>
      <c r="AB1254" s="30">
        <f>+Tabla3[[#This Row],[VALOR DEL CONTRATO
(EN NUMEROS)]]-Tabla3[[#This Row],[VALOR RECURSOS (MADS/FONAM)]]</f>
        <v>0</v>
      </c>
      <c r="AC1254" s="30"/>
      <c r="AD1254" s="30"/>
      <c r="AE1254" s="24">
        <v>9824</v>
      </c>
      <c r="AF1254" s="61">
        <v>45306</v>
      </c>
      <c r="AG1254">
        <v>536424</v>
      </c>
      <c r="AH1254" s="53">
        <v>45565</v>
      </c>
      <c r="AI1254" s="24" t="s">
        <v>106</v>
      </c>
      <c r="AJ1254" t="s">
        <v>2527</v>
      </c>
      <c r="AK1254" s="33">
        <v>202300000000279</v>
      </c>
      <c r="AL1254" t="s">
        <v>98</v>
      </c>
      <c r="AM1254" s="53">
        <v>45559</v>
      </c>
      <c r="AN1254" s="23" t="s">
        <v>108</v>
      </c>
      <c r="AO1254" s="23" t="s">
        <v>108</v>
      </c>
      <c r="AP1254" t="s">
        <v>109</v>
      </c>
      <c r="AQ1254" t="s">
        <v>1580</v>
      </c>
      <c r="AR1254" t="s">
        <v>1581</v>
      </c>
      <c r="AS1254" t="s">
        <v>1581</v>
      </c>
      <c r="AT1254" s="23">
        <v>80111600</v>
      </c>
      <c r="AU1254" s="20" t="s">
        <v>8519</v>
      </c>
      <c r="AV1254" s="23" t="s">
        <v>113</v>
      </c>
      <c r="AW1254" s="20" t="s">
        <v>114</v>
      </c>
      <c r="AX1254" s="53">
        <v>45561</v>
      </c>
      <c r="AY1254" s="23" t="s">
        <v>115</v>
      </c>
      <c r="AZ1254" s="53">
        <v>45561</v>
      </c>
      <c r="BA1254" s="26">
        <v>45566</v>
      </c>
      <c r="BB1254" s="62">
        <v>45656</v>
      </c>
      <c r="BC1254" s="35">
        <f>+Tabla3[[#This Row],[FECHA TERMINACION
(INICIAL)]]-Tabla3[[#This Row],[FECHA INICIO]]</f>
        <v>90</v>
      </c>
      <c r="BD1254" s="65">
        <f>+Tabla3[[#This Row],[PLAZO DE EJECUCIÓN EN DÍAS (INICIAL)]]/30</f>
        <v>3</v>
      </c>
      <c r="BE1254" t="s">
        <v>7275</v>
      </c>
      <c r="BF1254" s="29">
        <f>+[1]BD_2!E1273</f>
        <v>0</v>
      </c>
      <c r="BG1254" s="29">
        <f>[1]BD_2!BA1273</f>
        <v>0</v>
      </c>
      <c r="BH1254" s="23">
        <f>[1]BD_2!CF1273</f>
        <v>0</v>
      </c>
      <c r="BI1254" s="23">
        <f>+COUNTIF(Tabla3[[#This Row],[VALOR REDUCIDO]:[TOTAL TIEMPO PRORROGADO EN DÍAS
]],"&lt;&gt;0")</f>
        <v>0</v>
      </c>
      <c r="BJ1254" s="23" t="str">
        <f>+[1]BD_2!CG1273</f>
        <v>2 NO</v>
      </c>
      <c r="BK1254" s="26" t="str">
        <f>[1]BD_2!CL1273</f>
        <v>2 NO</v>
      </c>
      <c r="BL1254" s="23" t="s">
        <v>98</v>
      </c>
      <c r="BM1254">
        <f t="shared" si="101"/>
        <v>90</v>
      </c>
      <c r="BN1254" s="36">
        <f t="shared" si="98"/>
        <v>45566</v>
      </c>
      <c r="BO1254" s="26">
        <f t="shared" si="102"/>
        <v>45656</v>
      </c>
      <c r="BP1254" s="37" t="e">
        <f>IF(((#REF!-$BN1254)/($BO1254-$BN1254))&gt;=100%,100%,((#REF!-$BN1254)/($BO1254-$BN1254)))</f>
        <v>#REF!</v>
      </c>
      <c r="BQ1254" s="29">
        <f t="shared" si="99"/>
        <v>15600000</v>
      </c>
      <c r="BR1254" s="23" t="e">
        <f>+IF(BK1254="1 SI","FINALIZADO",IF($BO1254&lt;=#REF!,"FINALIZADO","EJECUCIÓN"))</f>
        <v>#REF!</v>
      </c>
      <c r="BS1254" s="23">
        <v>15600000</v>
      </c>
      <c r="BT1254" s="23">
        <f>+Tabla3[[#This Row],[VALOR TOTAL DE CONTRATO (ANTES DE LIQUIDACIÓN - LIBERACIÓN DE SALDOS)]]-Tabla3[[#This Row],[RECURSO TOTALES DESEMBOLSADOS]]</f>
        <v>0</v>
      </c>
      <c r="BU1254" s="66"/>
      <c r="BW1254" s="23" t="s">
        <v>98</v>
      </c>
      <c r="BX1254" s="23" t="str">
        <f t="shared" si="100"/>
        <v>septiembre</v>
      </c>
      <c r="BY1254" s="23" t="s">
        <v>113</v>
      </c>
      <c r="BZ1254" s="23" t="s">
        <v>113</v>
      </c>
      <c r="CA1254" s="23" t="s">
        <v>113</v>
      </c>
      <c r="CB1254" t="s">
        <v>117</v>
      </c>
      <c r="CC1254" t="s">
        <v>118</v>
      </c>
    </row>
    <row r="1255" spans="1:81" x14ac:dyDescent="0.25">
      <c r="A1255" s="23">
        <v>2024</v>
      </c>
      <c r="B1255" s="25">
        <v>1213</v>
      </c>
      <c r="C1255" s="23" t="s">
        <v>87</v>
      </c>
      <c r="D1255" t="s">
        <v>88</v>
      </c>
      <c r="E1255" t="s">
        <v>89</v>
      </c>
      <c r="F1255" t="s">
        <v>90</v>
      </c>
      <c r="G1255" t="s">
        <v>91</v>
      </c>
      <c r="H1255" s="23" t="s">
        <v>92</v>
      </c>
      <c r="I1255" s="23" t="s">
        <v>119</v>
      </c>
      <c r="J1255" t="s">
        <v>8520</v>
      </c>
      <c r="K1255" s="23" t="s">
        <v>95</v>
      </c>
      <c r="L1255" s="20" t="s">
        <v>8521</v>
      </c>
      <c r="M1255" s="28" t="s">
        <v>8522</v>
      </c>
      <c r="N1255" s="23"/>
      <c r="O1255" s="23" t="s">
        <v>98</v>
      </c>
      <c r="P1255" s="20" t="s">
        <v>3243</v>
      </c>
      <c r="Q1255" s="20" t="s">
        <v>562</v>
      </c>
      <c r="R1255" t="s">
        <v>8523</v>
      </c>
      <c r="S1255" t="s">
        <v>8524</v>
      </c>
      <c r="T1255" t="s">
        <v>8525</v>
      </c>
      <c r="U1255" s="29">
        <v>23528533</v>
      </c>
      <c r="V1255" s="29">
        <v>23528533</v>
      </c>
      <c r="W1255" s="60">
        <v>4304000</v>
      </c>
      <c r="X1255" s="60">
        <v>0</v>
      </c>
      <c r="Y1255" s="23" t="s">
        <v>104</v>
      </c>
      <c r="Z1255" t="s">
        <v>98</v>
      </c>
      <c r="AA1255" t="s">
        <v>105</v>
      </c>
      <c r="AB1255" s="30">
        <f>+Tabla3[[#This Row],[VALOR DEL CONTRATO
(EN NUMEROS)]]-Tabla3[[#This Row],[VALOR RECURSOS (MADS/FONAM)]]</f>
        <v>0</v>
      </c>
      <c r="AC1255" s="30"/>
      <c r="AD1255" s="30"/>
      <c r="AE1255" s="24">
        <v>4124</v>
      </c>
      <c r="AF1255" s="61">
        <v>45294</v>
      </c>
      <c r="AG1255">
        <v>413524</v>
      </c>
      <c r="AH1255" s="53">
        <v>45490</v>
      </c>
      <c r="AI1255" s="24" t="s">
        <v>106</v>
      </c>
      <c r="AJ1255" t="s">
        <v>107</v>
      </c>
      <c r="AK1255" s="27">
        <v>202300000000289</v>
      </c>
      <c r="AL1255" t="s">
        <v>98</v>
      </c>
      <c r="AM1255" s="53">
        <v>45489</v>
      </c>
      <c r="AN1255" s="23" t="s">
        <v>108</v>
      </c>
      <c r="AO1255" s="23" t="s">
        <v>108</v>
      </c>
      <c r="AP1255" t="s">
        <v>109</v>
      </c>
      <c r="AQ1255" t="s">
        <v>3451</v>
      </c>
      <c r="AR1255" t="s">
        <v>7063</v>
      </c>
      <c r="AS1255" t="s">
        <v>100</v>
      </c>
      <c r="AT1255" s="23">
        <v>80111600</v>
      </c>
      <c r="AU1255" s="20" t="s">
        <v>8526</v>
      </c>
      <c r="AV1255" s="23" t="s">
        <v>98</v>
      </c>
      <c r="AW1255" s="20" t="s">
        <v>476</v>
      </c>
      <c r="AX1255" s="53" t="s">
        <v>105</v>
      </c>
      <c r="AY1255" s="23" t="s">
        <v>477</v>
      </c>
      <c r="AZ1255" s="53">
        <v>45490</v>
      </c>
      <c r="BA1255" s="26">
        <v>45490</v>
      </c>
      <c r="BB1255" s="62">
        <v>45656</v>
      </c>
      <c r="BC1255" s="35">
        <f>+Tabla3[[#This Row],[FECHA TERMINACION
(INICIAL)]]-Tabla3[[#This Row],[FECHA INICIO]]</f>
        <v>166</v>
      </c>
      <c r="BD1255" s="65">
        <f>+Tabla3[[#This Row],[PLAZO DE EJECUCIÓN EN DÍAS (INICIAL)]]/30</f>
        <v>5.5333333333333332</v>
      </c>
      <c r="BE1255" t="s">
        <v>8527</v>
      </c>
      <c r="BF1255" s="29">
        <f>+[1]BD_2!E1274</f>
        <v>0</v>
      </c>
      <c r="BG1255" s="29">
        <f>[1]BD_2!BA1274</f>
        <v>0</v>
      </c>
      <c r="BH1255" s="23">
        <f>[1]BD_2!CF1274</f>
        <v>0</v>
      </c>
      <c r="BI1255" s="23">
        <f>+COUNTIF(Tabla3[[#This Row],[VALOR REDUCIDO]:[TOTAL TIEMPO PRORROGADO EN DÍAS
]],"&lt;&gt;0")</f>
        <v>0</v>
      </c>
      <c r="BJ1255" s="23" t="str">
        <f>+[1]BD_2!CG1274</f>
        <v>2 NO</v>
      </c>
      <c r="BK1255" s="26" t="str">
        <f>[1]BD_2!CL1274</f>
        <v>2 NO</v>
      </c>
      <c r="BL1255" s="23" t="s">
        <v>98</v>
      </c>
      <c r="BM1255">
        <f t="shared" si="101"/>
        <v>166</v>
      </c>
      <c r="BN1255" s="36">
        <f t="shared" si="98"/>
        <v>45490</v>
      </c>
      <c r="BO1255" s="26">
        <f t="shared" si="102"/>
        <v>45656</v>
      </c>
      <c r="BP1255" s="37" t="e">
        <f>IF(((#REF!-$BN1255)/($BO1255-$BN1255))&gt;=100%,100%,((#REF!-$BN1255)/($BO1255-$BN1255)))</f>
        <v>#REF!</v>
      </c>
      <c r="BQ1255" s="29">
        <f t="shared" si="99"/>
        <v>23528533</v>
      </c>
      <c r="BR1255" s="23" t="e">
        <f>+IF(BK1255="1 SI","FINALIZADO",IF($BO1255&lt;=#REF!,"FINALIZADO","EJECUCIÓN"))</f>
        <v>#REF!</v>
      </c>
      <c r="BS1255" s="23">
        <v>23528533</v>
      </c>
      <c r="BT1255" s="23">
        <f>+Tabla3[[#This Row],[VALOR TOTAL DE CONTRATO (ANTES DE LIQUIDACIÓN - LIBERACIÓN DE SALDOS)]]-Tabla3[[#This Row],[RECURSO TOTALES DESEMBOLSADOS]]</f>
        <v>0</v>
      </c>
      <c r="BU1255" s="66"/>
      <c r="BW1255" s="23" t="s">
        <v>98</v>
      </c>
      <c r="BX1255" s="23" t="str">
        <f t="shared" si="100"/>
        <v>julio</v>
      </c>
      <c r="BY1255" s="23" t="s">
        <v>113</v>
      </c>
      <c r="BZ1255" s="23" t="s">
        <v>113</v>
      </c>
      <c r="CA1255" s="23" t="s">
        <v>113</v>
      </c>
      <c r="CB1255" t="s">
        <v>117</v>
      </c>
      <c r="CC1255" t="s">
        <v>118</v>
      </c>
    </row>
    <row r="1256" spans="1:81" x14ac:dyDescent="0.25">
      <c r="A1256" s="23">
        <v>2024</v>
      </c>
      <c r="B1256" s="25">
        <v>1214</v>
      </c>
      <c r="C1256" s="23" t="s">
        <v>87</v>
      </c>
      <c r="D1256" t="s">
        <v>88</v>
      </c>
      <c r="E1256" t="s">
        <v>89</v>
      </c>
      <c r="F1256" t="s">
        <v>90</v>
      </c>
      <c r="G1256" t="s">
        <v>91</v>
      </c>
      <c r="H1256" s="23" t="s">
        <v>92</v>
      </c>
      <c r="I1256" s="23" t="s">
        <v>119</v>
      </c>
      <c r="J1256" t="s">
        <v>8528</v>
      </c>
      <c r="K1256" s="23" t="s">
        <v>95</v>
      </c>
      <c r="L1256" s="20" t="s">
        <v>8529</v>
      </c>
      <c r="M1256" s="28" t="s">
        <v>8530</v>
      </c>
      <c r="N1256" s="23"/>
      <c r="O1256" s="23" t="s">
        <v>98</v>
      </c>
      <c r="P1256" s="20" t="s">
        <v>8367</v>
      </c>
      <c r="Q1256" s="20" t="s">
        <v>8367</v>
      </c>
      <c r="R1256" t="s">
        <v>8531</v>
      </c>
      <c r="S1256" t="s">
        <v>8532</v>
      </c>
      <c r="T1256" s="29" t="s">
        <v>8533</v>
      </c>
      <c r="U1256" s="29">
        <v>33133333</v>
      </c>
      <c r="V1256" s="29">
        <v>33133333</v>
      </c>
      <c r="W1256" s="60">
        <v>7000000</v>
      </c>
      <c r="X1256" s="60">
        <v>0</v>
      </c>
      <c r="Y1256" s="23" t="s">
        <v>104</v>
      </c>
      <c r="Z1256" t="s">
        <v>98</v>
      </c>
      <c r="AA1256" t="s">
        <v>105</v>
      </c>
      <c r="AB1256" s="30">
        <f>+Tabla3[[#This Row],[VALOR DEL CONTRATO
(EN NUMEROS)]]-Tabla3[[#This Row],[VALOR RECURSOS (MADS/FONAM)]]</f>
        <v>0</v>
      </c>
      <c r="AC1256" s="30"/>
      <c r="AD1256" s="30"/>
      <c r="AE1256" s="24">
        <v>9024</v>
      </c>
      <c r="AF1256" s="61">
        <v>45300</v>
      </c>
      <c r="AG1256">
        <v>447124</v>
      </c>
      <c r="AH1256" s="53">
        <v>45513</v>
      </c>
      <c r="AI1256" s="24" t="s">
        <v>106</v>
      </c>
      <c r="AJ1256" t="s">
        <v>1974</v>
      </c>
      <c r="AK1256" s="33">
        <v>202300000000041</v>
      </c>
      <c r="AL1256" t="s">
        <v>98</v>
      </c>
      <c r="AM1256" s="53">
        <v>45512</v>
      </c>
      <c r="AN1256" s="23" t="s">
        <v>108</v>
      </c>
      <c r="AO1256" s="23" t="s">
        <v>108</v>
      </c>
      <c r="AP1256" t="s">
        <v>109</v>
      </c>
      <c r="AQ1256" t="s">
        <v>4517</v>
      </c>
      <c r="AR1256" t="s">
        <v>4518</v>
      </c>
      <c r="AS1256" t="s">
        <v>1514</v>
      </c>
      <c r="AT1256" s="23">
        <v>80111600</v>
      </c>
      <c r="AU1256" t="s">
        <v>8534</v>
      </c>
      <c r="AV1256" s="23" t="s">
        <v>113</v>
      </c>
      <c r="AW1256" s="20" t="s">
        <v>114</v>
      </c>
      <c r="AX1256" s="53">
        <v>45512</v>
      </c>
      <c r="AY1256" s="23" t="s">
        <v>115</v>
      </c>
      <c r="AZ1256" s="53">
        <v>45512</v>
      </c>
      <c r="BA1256" s="26">
        <v>45516</v>
      </c>
      <c r="BB1256" s="62">
        <v>45657</v>
      </c>
      <c r="BC1256" s="35">
        <f>+Tabla3[[#This Row],[FECHA TERMINACION
(INICIAL)]]-Tabla3[[#This Row],[FECHA INICIO]]</f>
        <v>141</v>
      </c>
      <c r="BD1256" s="65">
        <f>+Tabla3[[#This Row],[PLAZO DE EJECUCIÓN EN DÍAS (INICIAL)]]/30</f>
        <v>4.7</v>
      </c>
      <c r="BE1256" t="s">
        <v>8535</v>
      </c>
      <c r="BF1256" s="29">
        <f>+[1]BD_2!E1275</f>
        <v>700000</v>
      </c>
      <c r="BG1256" s="29">
        <f>[1]BD_2!BA1275</f>
        <v>0</v>
      </c>
      <c r="BH1256" s="23">
        <f>[1]BD_2!CF1275</f>
        <v>0</v>
      </c>
      <c r="BI1256" s="23">
        <f>+COUNTIF(Tabla3[[#This Row],[VALOR REDUCIDO]:[TOTAL TIEMPO PRORROGADO EN DÍAS
]],"&lt;&gt;0")</f>
        <v>1</v>
      </c>
      <c r="BJ1256" s="23" t="str">
        <f>+[1]BD_2!CG1275</f>
        <v>2 NO</v>
      </c>
      <c r="BK1256" s="26" t="str">
        <f>[1]BD_2!CL1275</f>
        <v>2 NO</v>
      </c>
      <c r="BL1256" s="23" t="s">
        <v>98</v>
      </c>
      <c r="BM1256">
        <f t="shared" si="101"/>
        <v>141</v>
      </c>
      <c r="BN1256" s="36">
        <f t="shared" si="98"/>
        <v>45516</v>
      </c>
      <c r="BO1256" s="26">
        <f t="shared" si="102"/>
        <v>45657</v>
      </c>
      <c r="BP1256" s="37" t="e">
        <f>IF(((#REF!-$BN1256)/($BO1256-$BN1256))&gt;=100%,100%,((#REF!-$BN1256)/($BO1256-$BN1256)))</f>
        <v>#REF!</v>
      </c>
      <c r="BQ1256" s="29">
        <f t="shared" si="99"/>
        <v>32433333</v>
      </c>
      <c r="BR1256" s="23" t="e">
        <f>+IF(BK1256="1 SI","FINALIZADO",IF($BO1256&lt;=#REF!,"FINALIZADO","EJECUCIÓN"))</f>
        <v>#REF!</v>
      </c>
      <c r="BS1256" s="23">
        <v>32433333</v>
      </c>
      <c r="BT1256" s="23">
        <f>+Tabla3[[#This Row],[VALOR TOTAL DE CONTRATO (ANTES DE LIQUIDACIÓN - LIBERACIÓN DE SALDOS)]]-Tabla3[[#This Row],[RECURSO TOTALES DESEMBOLSADOS]]</f>
        <v>0</v>
      </c>
      <c r="BU1256" s="66"/>
      <c r="BW1256" s="23" t="s">
        <v>98</v>
      </c>
      <c r="BX1256" s="23" t="str">
        <f t="shared" si="100"/>
        <v>agosto</v>
      </c>
      <c r="BY1256" s="23" t="s">
        <v>113</v>
      </c>
      <c r="BZ1256" s="23" t="s">
        <v>113</v>
      </c>
      <c r="CA1256" s="23" t="s">
        <v>113</v>
      </c>
      <c r="CB1256" t="s">
        <v>117</v>
      </c>
      <c r="CC1256" t="s">
        <v>118</v>
      </c>
    </row>
    <row r="1257" spans="1:81" x14ac:dyDescent="0.25">
      <c r="A1257" s="23">
        <v>2024</v>
      </c>
      <c r="B1257" s="25">
        <v>1215</v>
      </c>
      <c r="C1257" s="23" t="s">
        <v>7112</v>
      </c>
      <c r="D1257" t="s">
        <v>8289</v>
      </c>
      <c r="E1257" t="s">
        <v>89</v>
      </c>
      <c r="F1257" t="s">
        <v>8290</v>
      </c>
      <c r="G1257" t="s">
        <v>8536</v>
      </c>
      <c r="H1257" s="23" t="s">
        <v>8537</v>
      </c>
      <c r="I1257" s="23" t="s">
        <v>105</v>
      </c>
      <c r="J1257" t="s">
        <v>8538</v>
      </c>
      <c r="K1257" s="23" t="s">
        <v>4369</v>
      </c>
      <c r="L1257" s="20" t="s">
        <v>4370</v>
      </c>
      <c r="N1257" s="23" t="s">
        <v>8539</v>
      </c>
      <c r="O1257" s="23" t="s">
        <v>98</v>
      </c>
      <c r="P1257" s="20" t="s">
        <v>335</v>
      </c>
      <c r="Q1257" s="20" t="s">
        <v>335</v>
      </c>
      <c r="R1257" s="44" t="s">
        <v>8540</v>
      </c>
      <c r="S1257" t="s">
        <v>8541</v>
      </c>
      <c r="T1257" t="s">
        <v>8542</v>
      </c>
      <c r="U1257" s="29">
        <v>261080790</v>
      </c>
      <c r="V1257" s="29">
        <v>261080790</v>
      </c>
      <c r="W1257" s="60">
        <v>0</v>
      </c>
      <c r="X1257" s="60">
        <v>0</v>
      </c>
      <c r="Y1257" s="23" t="s">
        <v>104</v>
      </c>
      <c r="Z1257" t="s">
        <v>98</v>
      </c>
      <c r="AA1257" t="s">
        <v>105</v>
      </c>
      <c r="AB1257" s="30">
        <f>+Tabla3[[#This Row],[VALOR DEL CONTRATO
(EN NUMEROS)]]-Tabla3[[#This Row],[VALOR RECURSOS (MADS/FONAM)]]</f>
        <v>0</v>
      </c>
      <c r="AC1257" s="30"/>
      <c r="AD1257" s="30"/>
      <c r="AE1257" s="24">
        <v>14424</v>
      </c>
      <c r="AF1257" s="61">
        <v>45383</v>
      </c>
      <c r="AG1257">
        <v>429324</v>
      </c>
      <c r="AH1257" s="53">
        <v>45502</v>
      </c>
      <c r="AI1257" s="24" t="s">
        <v>106</v>
      </c>
      <c r="AJ1257" t="s">
        <v>499</v>
      </c>
      <c r="AK1257" s="33">
        <v>202300000000026</v>
      </c>
      <c r="AL1257" t="s">
        <v>98</v>
      </c>
      <c r="AM1257" s="53">
        <v>45496</v>
      </c>
      <c r="AN1257" s="23" t="s">
        <v>108</v>
      </c>
      <c r="AO1257" s="23" t="s">
        <v>108</v>
      </c>
      <c r="AP1257" t="s">
        <v>109</v>
      </c>
      <c r="AQ1257" t="s">
        <v>340</v>
      </c>
      <c r="AR1257" t="s">
        <v>341</v>
      </c>
      <c r="AS1257" t="s">
        <v>342</v>
      </c>
      <c r="AT1257" s="23">
        <v>32151900</v>
      </c>
      <c r="AU1257" t="s">
        <v>8543</v>
      </c>
      <c r="AV1257" s="23" t="s">
        <v>113</v>
      </c>
      <c r="AW1257" s="20" t="s">
        <v>114</v>
      </c>
      <c r="AX1257" s="53">
        <v>45499</v>
      </c>
      <c r="AY1257" s="23" t="s">
        <v>6418</v>
      </c>
      <c r="AZ1257" s="53">
        <v>45499</v>
      </c>
      <c r="BA1257" s="26">
        <v>45510</v>
      </c>
      <c r="BB1257" s="62">
        <v>45641</v>
      </c>
      <c r="BC1257" s="35">
        <f>+Tabla3[[#This Row],[FECHA TERMINACION
(INICIAL)]]-Tabla3[[#This Row],[FECHA INICIO]]</f>
        <v>131</v>
      </c>
      <c r="BD1257" s="65">
        <f>+Tabla3[[#This Row],[PLAZO DE EJECUCIÓN EN DÍAS (INICIAL)]]/30</f>
        <v>4.3666666666666663</v>
      </c>
      <c r="BE1257" t="s">
        <v>8544</v>
      </c>
      <c r="BF1257" s="29">
        <f>+[1]BD_2!E1276</f>
        <v>0</v>
      </c>
      <c r="BG1257" s="29">
        <f>[1]BD_2!BA1276</f>
        <v>0</v>
      </c>
      <c r="BH1257" s="23">
        <f>[1]BD_2!CF1276</f>
        <v>0</v>
      </c>
      <c r="BI1257" s="23">
        <f>+COUNTIF(Tabla3[[#This Row],[VALOR REDUCIDO]:[TOTAL TIEMPO PRORROGADO EN DÍAS
]],"&lt;&gt;0")</f>
        <v>0</v>
      </c>
      <c r="BJ1257" s="23" t="str">
        <f>+[1]BD_2!CG1276</f>
        <v>2 NO</v>
      </c>
      <c r="BK1257" s="26" t="str">
        <f>[1]BD_2!CL1276</f>
        <v>2 NO</v>
      </c>
      <c r="BL1257" s="23" t="s">
        <v>98</v>
      </c>
      <c r="BM1257">
        <f t="shared" si="101"/>
        <v>131</v>
      </c>
      <c r="BN1257" s="36">
        <f t="shared" si="98"/>
        <v>45510</v>
      </c>
      <c r="BO1257" s="26">
        <f t="shared" si="102"/>
        <v>45641</v>
      </c>
      <c r="BP1257" s="37" t="e">
        <f>IF(((#REF!-$BN1257)/($BO1257-$BN1257))&gt;=100%,100%,((#REF!-$BN1257)/($BO1257-$BN1257)))</f>
        <v>#REF!</v>
      </c>
      <c r="BQ1257" s="60">
        <f t="shared" si="99"/>
        <v>261080790</v>
      </c>
      <c r="BR1257" s="23" t="e">
        <f>+IF(BK1257="1 SI","FINALIZADO",IF($BO1257&lt;=#REF!,"FINALIZADO","EJECUCIÓN"))</f>
        <v>#REF!</v>
      </c>
      <c r="BS1257" s="23">
        <v>81503718.799999997</v>
      </c>
      <c r="BT1257" s="23">
        <f>+Tabla3[[#This Row],[VALOR TOTAL DE CONTRATO (ANTES DE LIQUIDACIÓN - LIBERACIÓN DE SALDOS)]]-Tabla3[[#This Row],[RECURSO TOTALES DESEMBOLSADOS]]</f>
        <v>179577071.19999999</v>
      </c>
      <c r="BU1257" s="66"/>
      <c r="BW1257" s="23" t="s">
        <v>98</v>
      </c>
      <c r="BX1257" s="23" t="str">
        <f t="shared" si="100"/>
        <v>julio</v>
      </c>
      <c r="BY1257" s="23" t="s">
        <v>113</v>
      </c>
      <c r="BZ1257" s="23" t="s">
        <v>113</v>
      </c>
      <c r="CA1257" s="23" t="s">
        <v>113</v>
      </c>
      <c r="CB1257" t="s">
        <v>117</v>
      </c>
      <c r="CC1257" t="s">
        <v>118</v>
      </c>
    </row>
    <row r="1258" spans="1:81" x14ac:dyDescent="0.25">
      <c r="A1258" s="23">
        <v>2024</v>
      </c>
      <c r="B1258" s="25">
        <v>1216</v>
      </c>
      <c r="C1258" s="23" t="s">
        <v>87</v>
      </c>
      <c r="D1258" t="s">
        <v>88</v>
      </c>
      <c r="E1258" t="s">
        <v>89</v>
      </c>
      <c r="F1258" t="s">
        <v>90</v>
      </c>
      <c r="G1258" t="s">
        <v>91</v>
      </c>
      <c r="H1258" s="23" t="s">
        <v>92</v>
      </c>
      <c r="I1258" s="23" t="s">
        <v>119</v>
      </c>
      <c r="J1258" t="s">
        <v>8545</v>
      </c>
      <c r="K1258" s="23" t="s">
        <v>95</v>
      </c>
      <c r="L1258" t="s">
        <v>8546</v>
      </c>
      <c r="M1258" s="28" t="s">
        <v>8547</v>
      </c>
      <c r="N1258" s="23"/>
      <c r="O1258" s="23" t="s">
        <v>98</v>
      </c>
      <c r="P1258" s="20" t="s">
        <v>8367</v>
      </c>
      <c r="Q1258" s="20" t="s">
        <v>8367</v>
      </c>
      <c r="R1258" t="s">
        <v>8548</v>
      </c>
      <c r="S1258" t="s">
        <v>8549</v>
      </c>
      <c r="T1258" t="s">
        <v>8550</v>
      </c>
      <c r="U1258" s="29">
        <v>14670000</v>
      </c>
      <c r="V1258" s="29">
        <v>14670000</v>
      </c>
      <c r="W1258" s="60">
        <v>3260000</v>
      </c>
      <c r="X1258" s="60">
        <v>0</v>
      </c>
      <c r="Y1258" s="23" t="s">
        <v>104</v>
      </c>
      <c r="Z1258" t="s">
        <v>98</v>
      </c>
      <c r="AA1258" t="s">
        <v>105</v>
      </c>
      <c r="AB1258" s="30">
        <f>+Tabla3[[#This Row],[VALOR DEL CONTRATO
(EN NUMEROS)]]-Tabla3[[#This Row],[VALOR RECURSOS (MADS/FONAM)]]</f>
        <v>0</v>
      </c>
      <c r="AC1258" s="30"/>
      <c r="AD1258" s="30"/>
      <c r="AE1258" s="24">
        <v>9024</v>
      </c>
      <c r="AF1258" s="61">
        <v>45300</v>
      </c>
      <c r="AG1258">
        <v>468124</v>
      </c>
      <c r="AH1258" s="53">
        <v>45530</v>
      </c>
      <c r="AI1258" s="24" t="s">
        <v>106</v>
      </c>
      <c r="AJ1258" t="s">
        <v>1974</v>
      </c>
      <c r="AK1258" s="33">
        <v>202300000000041</v>
      </c>
      <c r="AL1258" t="s">
        <v>98</v>
      </c>
      <c r="AM1258" s="53">
        <v>45525</v>
      </c>
      <c r="AN1258" s="23" t="s">
        <v>108</v>
      </c>
      <c r="AO1258" s="23" t="s">
        <v>108</v>
      </c>
      <c r="AP1258" t="s">
        <v>109</v>
      </c>
      <c r="AQ1258" t="s">
        <v>340</v>
      </c>
      <c r="AR1258" t="s">
        <v>341</v>
      </c>
      <c r="AS1258" t="s">
        <v>342</v>
      </c>
      <c r="AT1258" s="23">
        <v>80111600</v>
      </c>
      <c r="AU1258" s="20" t="s">
        <v>8551</v>
      </c>
      <c r="AV1258" s="23" t="s">
        <v>113</v>
      </c>
      <c r="AW1258" s="20" t="s">
        <v>114</v>
      </c>
      <c r="AX1258" s="53">
        <v>45526</v>
      </c>
      <c r="AY1258" s="23" t="s">
        <v>115</v>
      </c>
      <c r="AZ1258" s="53">
        <v>45526</v>
      </c>
      <c r="BA1258" s="26">
        <v>45530</v>
      </c>
      <c r="BB1258" s="62">
        <v>45656</v>
      </c>
      <c r="BC1258" s="35">
        <f>+Tabla3[[#This Row],[FECHA TERMINACION
(INICIAL)]]-Tabla3[[#This Row],[FECHA INICIO]]</f>
        <v>126</v>
      </c>
      <c r="BD1258" s="65">
        <f>+Tabla3[[#This Row],[PLAZO DE EJECUCIÓN EN DÍAS (INICIAL)]]/30</f>
        <v>4.2</v>
      </c>
      <c r="BE1258" t="s">
        <v>8552</v>
      </c>
      <c r="BF1258" s="29">
        <f>+[1]BD_2!E1277</f>
        <v>1086667</v>
      </c>
      <c r="BG1258" s="29">
        <f>[1]BD_2!BA1277</f>
        <v>0</v>
      </c>
      <c r="BH1258" s="23">
        <f>[1]BD_2!CF1277</f>
        <v>0</v>
      </c>
      <c r="BI1258" s="23">
        <f>+COUNTIF(Tabla3[[#This Row],[VALOR REDUCIDO]:[TOTAL TIEMPO PRORROGADO EN DÍAS
]],"&lt;&gt;0")</f>
        <v>1</v>
      </c>
      <c r="BJ1258" s="23" t="str">
        <f>+[1]BD_2!CG1277</f>
        <v>2 NO</v>
      </c>
      <c r="BK1258" s="26" t="str">
        <f>[1]BD_2!CL1277</f>
        <v>2 NO</v>
      </c>
      <c r="BL1258" s="23" t="s">
        <v>98</v>
      </c>
      <c r="BM1258">
        <f t="shared" si="101"/>
        <v>126</v>
      </c>
      <c r="BN1258" s="36">
        <f t="shared" si="98"/>
        <v>45530</v>
      </c>
      <c r="BO1258" s="26">
        <f t="shared" si="102"/>
        <v>45656</v>
      </c>
      <c r="BP1258" s="37" t="e">
        <f>IF(((#REF!-$BN1258)/($BO1258-$BN1258))&gt;=100%,100%,((#REF!-$BN1258)/($BO1258-$BN1258)))</f>
        <v>#REF!</v>
      </c>
      <c r="BQ1258" s="29">
        <f t="shared" si="99"/>
        <v>13583333</v>
      </c>
      <c r="BR1258" s="23" t="e">
        <f>+IF(BK1258="1 SI","FINALIZADO",IF($BO1258&lt;=#REF!,"FINALIZADO","EJECUCIÓN"))</f>
        <v>#REF!</v>
      </c>
      <c r="BS1258" s="23">
        <v>13583333</v>
      </c>
      <c r="BT1258" s="23">
        <f>+Tabla3[[#This Row],[VALOR TOTAL DE CONTRATO (ANTES DE LIQUIDACIÓN - LIBERACIÓN DE SALDOS)]]-Tabla3[[#This Row],[RECURSO TOTALES DESEMBOLSADOS]]</f>
        <v>0</v>
      </c>
      <c r="BU1258" s="66"/>
      <c r="BW1258" s="23" t="s">
        <v>98</v>
      </c>
      <c r="BX1258" s="23" t="str">
        <f t="shared" si="100"/>
        <v>agosto</v>
      </c>
      <c r="BY1258" s="23" t="s">
        <v>113</v>
      </c>
      <c r="BZ1258" s="23" t="s">
        <v>113</v>
      </c>
      <c r="CA1258" s="23" t="s">
        <v>113</v>
      </c>
      <c r="CB1258" t="s">
        <v>117</v>
      </c>
      <c r="CC1258" t="s">
        <v>118</v>
      </c>
    </row>
    <row r="1259" spans="1:81" x14ac:dyDescent="0.25">
      <c r="A1259" s="23">
        <v>2024</v>
      </c>
      <c r="B1259" s="25">
        <v>1217</v>
      </c>
      <c r="C1259" s="23" t="s">
        <v>87</v>
      </c>
      <c r="D1259" t="s">
        <v>88</v>
      </c>
      <c r="E1259" t="s">
        <v>89</v>
      </c>
      <c r="F1259" t="s">
        <v>90</v>
      </c>
      <c r="G1259" t="s">
        <v>91</v>
      </c>
      <c r="H1259" s="23" t="s">
        <v>92</v>
      </c>
      <c r="I1259" s="23" t="s">
        <v>119</v>
      </c>
      <c r="J1259" t="s">
        <v>8553</v>
      </c>
      <c r="K1259" s="23" t="s">
        <v>95</v>
      </c>
      <c r="L1259" s="20" t="s">
        <v>1550</v>
      </c>
      <c r="M1259" s="28" t="s">
        <v>8554</v>
      </c>
      <c r="N1259" s="23"/>
      <c r="O1259" s="23" t="s">
        <v>98</v>
      </c>
      <c r="P1259" s="20" t="s">
        <v>1514</v>
      </c>
      <c r="Q1259" s="20" t="s">
        <v>1514</v>
      </c>
      <c r="R1259" t="s">
        <v>8555</v>
      </c>
      <c r="S1259" t="s">
        <v>8556</v>
      </c>
      <c r="T1259" t="s">
        <v>8557</v>
      </c>
      <c r="U1259" s="29">
        <v>37066667</v>
      </c>
      <c r="V1259" s="29">
        <v>37066667</v>
      </c>
      <c r="W1259" s="60">
        <v>8000000</v>
      </c>
      <c r="X1259" s="60">
        <v>0</v>
      </c>
      <c r="Y1259" s="23" t="s">
        <v>104</v>
      </c>
      <c r="Z1259" t="s">
        <v>98</v>
      </c>
      <c r="AA1259" t="s">
        <v>105</v>
      </c>
      <c r="AB1259" s="30">
        <f>+Tabla3[[#This Row],[VALOR DEL CONTRATO
(EN NUMEROS)]]-Tabla3[[#This Row],[VALOR RECURSOS (MADS/FONAM)]]</f>
        <v>0</v>
      </c>
      <c r="AC1259" s="30"/>
      <c r="AD1259" s="30"/>
      <c r="AE1259" s="24">
        <v>9024</v>
      </c>
      <c r="AF1259" s="61">
        <v>45300</v>
      </c>
      <c r="AG1259">
        <v>451224</v>
      </c>
      <c r="AH1259" s="53">
        <v>45517</v>
      </c>
      <c r="AI1259" s="24" t="s">
        <v>106</v>
      </c>
      <c r="AJ1259" t="s">
        <v>1974</v>
      </c>
      <c r="AK1259" s="33">
        <v>202300000000041</v>
      </c>
      <c r="AL1259" t="s">
        <v>98</v>
      </c>
      <c r="AM1259" s="53">
        <v>45513</v>
      </c>
      <c r="AN1259" s="23" t="s">
        <v>108</v>
      </c>
      <c r="AO1259" s="23" t="s">
        <v>108</v>
      </c>
      <c r="AP1259" t="s">
        <v>109</v>
      </c>
      <c r="AQ1259" t="s">
        <v>4517</v>
      </c>
      <c r="AR1259" t="s">
        <v>4518</v>
      </c>
      <c r="AS1259" t="s">
        <v>1514</v>
      </c>
      <c r="AT1259" s="23">
        <v>80111600</v>
      </c>
      <c r="AU1259" t="s">
        <v>8558</v>
      </c>
      <c r="AV1259" s="23" t="s">
        <v>113</v>
      </c>
      <c r="AW1259" s="20" t="s">
        <v>114</v>
      </c>
      <c r="AX1259" s="53">
        <v>45513</v>
      </c>
      <c r="AY1259" s="23" t="s">
        <v>115</v>
      </c>
      <c r="AZ1259" s="53">
        <v>45513</v>
      </c>
      <c r="BA1259" s="26">
        <v>45517</v>
      </c>
      <c r="BB1259" s="62">
        <v>45657</v>
      </c>
      <c r="BC1259" s="35">
        <f>+Tabla3[[#This Row],[FECHA TERMINACION
(INICIAL)]]-Tabla3[[#This Row],[FECHA INICIO]]</f>
        <v>140</v>
      </c>
      <c r="BD1259" s="65">
        <f>+Tabla3[[#This Row],[PLAZO DE EJECUCIÓN EN DÍAS (INICIAL)]]/30</f>
        <v>4.666666666666667</v>
      </c>
      <c r="BE1259" t="s">
        <v>8559</v>
      </c>
      <c r="BF1259" s="29">
        <f>+[1]BD_2!E1278</f>
        <v>266667</v>
      </c>
      <c r="BG1259" s="29">
        <f>[1]BD_2!BA1278</f>
        <v>0</v>
      </c>
      <c r="BH1259" s="23">
        <f>[1]BD_2!CF1278</f>
        <v>0</v>
      </c>
      <c r="BI1259" s="23">
        <f>+COUNTIF(Tabla3[[#This Row],[VALOR REDUCIDO]:[TOTAL TIEMPO PRORROGADO EN DÍAS
]],"&lt;&gt;0")</f>
        <v>1</v>
      </c>
      <c r="BJ1259" s="23" t="str">
        <f>+[1]BD_2!CG1278</f>
        <v>2 NO</v>
      </c>
      <c r="BK1259" s="26" t="str">
        <f>[1]BD_2!CL1278</f>
        <v>2 NO</v>
      </c>
      <c r="BL1259" s="23" t="s">
        <v>98</v>
      </c>
      <c r="BM1259">
        <f t="shared" si="101"/>
        <v>140</v>
      </c>
      <c r="BN1259" s="36">
        <f t="shared" ref="BN1259:BN1319" si="103">$BA1259</f>
        <v>45517</v>
      </c>
      <c r="BO1259" s="26">
        <f t="shared" si="102"/>
        <v>45657</v>
      </c>
      <c r="BP1259" s="37" t="e">
        <f>IF(((#REF!-$BN1259)/($BO1259-$BN1259))&gt;=100%,100%,((#REF!-$BN1259)/($BO1259-$BN1259)))</f>
        <v>#REF!</v>
      </c>
      <c r="BQ1259" s="29">
        <f t="shared" si="99"/>
        <v>36800000</v>
      </c>
      <c r="BR1259" s="23" t="e">
        <f>+IF(BK1259="1 SI","FINALIZADO",IF($BO1259&lt;=#REF!,"FINALIZADO","EJECUCIÓN"))</f>
        <v>#REF!</v>
      </c>
      <c r="BS1259" s="23">
        <v>36800000</v>
      </c>
      <c r="BT1259" s="23">
        <f>+Tabla3[[#This Row],[VALOR TOTAL DE CONTRATO (ANTES DE LIQUIDACIÓN - LIBERACIÓN DE SALDOS)]]-Tabla3[[#This Row],[RECURSO TOTALES DESEMBOLSADOS]]</f>
        <v>0</v>
      </c>
      <c r="BU1259" s="66"/>
      <c r="BW1259" s="23" t="s">
        <v>98</v>
      </c>
      <c r="BX1259" s="23" t="str">
        <f t="shared" si="100"/>
        <v>agosto</v>
      </c>
      <c r="BY1259" s="23" t="s">
        <v>113</v>
      </c>
      <c r="BZ1259" s="23" t="s">
        <v>113</v>
      </c>
      <c r="CA1259" s="23" t="s">
        <v>113</v>
      </c>
      <c r="CB1259" t="s">
        <v>117</v>
      </c>
      <c r="CC1259" t="s">
        <v>118</v>
      </c>
    </row>
    <row r="1260" spans="1:81" x14ac:dyDescent="0.25">
      <c r="A1260" s="23">
        <v>2024</v>
      </c>
      <c r="B1260" s="25">
        <v>1218</v>
      </c>
      <c r="C1260" s="23" t="s">
        <v>87</v>
      </c>
      <c r="D1260" t="s">
        <v>88</v>
      </c>
      <c r="E1260" t="s">
        <v>89</v>
      </c>
      <c r="F1260" t="s">
        <v>90</v>
      </c>
      <c r="G1260" t="s">
        <v>91</v>
      </c>
      <c r="H1260" s="23" t="s">
        <v>92</v>
      </c>
      <c r="I1260" s="23" t="s">
        <v>119</v>
      </c>
      <c r="J1260" t="s">
        <v>8560</v>
      </c>
      <c r="K1260" s="23" t="s">
        <v>95</v>
      </c>
      <c r="L1260" s="20" t="s">
        <v>358</v>
      </c>
      <c r="M1260" s="28" t="s">
        <v>8561</v>
      </c>
      <c r="N1260" s="23"/>
      <c r="O1260" s="23" t="s">
        <v>98</v>
      </c>
      <c r="P1260" s="20" t="s">
        <v>1514</v>
      </c>
      <c r="Q1260" s="20" t="s">
        <v>1514</v>
      </c>
      <c r="R1260" t="s">
        <v>8562</v>
      </c>
      <c r="S1260" t="s">
        <v>8393</v>
      </c>
      <c r="T1260" t="s">
        <v>8563</v>
      </c>
      <c r="U1260" s="29">
        <v>38666667</v>
      </c>
      <c r="V1260" s="29">
        <v>38666667</v>
      </c>
      <c r="W1260" s="60">
        <v>8000000</v>
      </c>
      <c r="X1260" s="60">
        <v>0</v>
      </c>
      <c r="Y1260" s="23" t="s">
        <v>104</v>
      </c>
      <c r="Z1260" t="s">
        <v>98</v>
      </c>
      <c r="AA1260" t="s">
        <v>105</v>
      </c>
      <c r="AB1260" s="30">
        <f>+Tabla3[[#This Row],[VALOR DEL CONTRATO
(EN NUMEROS)]]-Tabla3[[#This Row],[VALOR RECURSOS (MADS/FONAM)]]</f>
        <v>0</v>
      </c>
      <c r="AC1260" s="30"/>
      <c r="AD1260" s="30"/>
      <c r="AE1260" s="24">
        <v>9024</v>
      </c>
      <c r="AF1260" s="61">
        <v>45300</v>
      </c>
      <c r="AG1260">
        <v>447424</v>
      </c>
      <c r="AH1260" s="53">
        <v>45513</v>
      </c>
      <c r="AI1260" s="24" t="s">
        <v>106</v>
      </c>
      <c r="AJ1260" t="s">
        <v>1974</v>
      </c>
      <c r="AK1260" s="33">
        <v>202300000000041</v>
      </c>
      <c r="AL1260" t="s">
        <v>98</v>
      </c>
      <c r="AM1260" s="53">
        <v>45512</v>
      </c>
      <c r="AN1260" s="23" t="s">
        <v>108</v>
      </c>
      <c r="AO1260" s="23" t="s">
        <v>108</v>
      </c>
      <c r="AP1260" t="s">
        <v>109</v>
      </c>
      <c r="AQ1260" t="s">
        <v>4517</v>
      </c>
      <c r="AR1260" t="s">
        <v>4518</v>
      </c>
      <c r="AS1260" t="s">
        <v>1514</v>
      </c>
      <c r="AT1260" s="23">
        <v>80111600</v>
      </c>
      <c r="AU1260" t="s">
        <v>8564</v>
      </c>
      <c r="AV1260" s="23" t="s">
        <v>113</v>
      </c>
      <c r="AW1260" s="20" t="s">
        <v>114</v>
      </c>
      <c r="AX1260" s="53">
        <v>45516</v>
      </c>
      <c r="AY1260" s="23" t="s">
        <v>115</v>
      </c>
      <c r="AZ1260" s="53">
        <v>45516</v>
      </c>
      <c r="BA1260" s="26">
        <v>45519</v>
      </c>
      <c r="BB1260" s="62">
        <v>45656</v>
      </c>
      <c r="BC1260" s="35">
        <f>+Tabla3[[#This Row],[FECHA TERMINACION
(INICIAL)]]-Tabla3[[#This Row],[FECHA INICIO]]</f>
        <v>137</v>
      </c>
      <c r="BD1260" s="65">
        <f>+Tabla3[[#This Row],[PLAZO DE EJECUCIÓN EN DÍAS (INICIAL)]]/30</f>
        <v>4.5666666666666664</v>
      </c>
      <c r="BE1260" t="s">
        <v>8565</v>
      </c>
      <c r="BF1260" s="29">
        <f>+[1]BD_2!E1279</f>
        <v>2400000</v>
      </c>
      <c r="BG1260" s="29">
        <f>[1]BD_2!BA1279</f>
        <v>0</v>
      </c>
      <c r="BH1260" s="23">
        <f>[1]BD_2!CF1279</f>
        <v>0</v>
      </c>
      <c r="BI1260" s="23">
        <f>+COUNTIF(Tabla3[[#This Row],[VALOR REDUCIDO]:[TOTAL TIEMPO PRORROGADO EN DÍAS
]],"&lt;&gt;0")</f>
        <v>1</v>
      </c>
      <c r="BJ1260" s="23" t="str">
        <f>+[1]BD_2!CG1279</f>
        <v>2 NO</v>
      </c>
      <c r="BK1260" s="26" t="str">
        <f>[1]BD_2!CL1279</f>
        <v>2 NO</v>
      </c>
      <c r="BL1260" s="23" t="s">
        <v>98</v>
      </c>
      <c r="BM1260">
        <f t="shared" si="101"/>
        <v>137</v>
      </c>
      <c r="BN1260" s="36">
        <f t="shared" si="103"/>
        <v>45519</v>
      </c>
      <c r="BO1260" s="26">
        <f t="shared" si="102"/>
        <v>45656</v>
      </c>
      <c r="BP1260" s="37" t="e">
        <f>IF(((#REF!-$BN1260)/($BO1260-$BN1260))&gt;=100%,100%,((#REF!-$BN1260)/($BO1260-$BN1260)))</f>
        <v>#REF!</v>
      </c>
      <c r="BQ1260" s="29">
        <f t="shared" ref="BQ1260:BQ1323" si="104">$V1260+$BG1260-$BF1260</f>
        <v>36266667</v>
      </c>
      <c r="BR1260" s="23" t="e">
        <f>+IF(BK1260="1 SI","FINALIZADO",IF($BO1260&lt;=#REF!,"FINALIZADO","EJECUCIÓN"))</f>
        <v>#REF!</v>
      </c>
      <c r="BS1260" s="23">
        <v>36266667</v>
      </c>
      <c r="BT1260" s="23">
        <f>+Tabla3[[#This Row],[VALOR TOTAL DE CONTRATO (ANTES DE LIQUIDACIÓN - LIBERACIÓN DE SALDOS)]]-Tabla3[[#This Row],[RECURSO TOTALES DESEMBOLSADOS]]</f>
        <v>0</v>
      </c>
      <c r="BU1260" s="66"/>
      <c r="BW1260" s="23" t="s">
        <v>98</v>
      </c>
      <c r="BX1260" s="23" t="str">
        <f t="shared" si="100"/>
        <v>agosto</v>
      </c>
      <c r="BY1260" s="23" t="s">
        <v>113</v>
      </c>
      <c r="BZ1260" s="23" t="s">
        <v>113</v>
      </c>
      <c r="CA1260" s="23" t="s">
        <v>113</v>
      </c>
      <c r="CB1260" t="s">
        <v>117</v>
      </c>
      <c r="CC1260" t="s">
        <v>118</v>
      </c>
    </row>
    <row r="1261" spans="1:81" x14ac:dyDescent="0.25">
      <c r="A1261" s="23">
        <v>2024</v>
      </c>
      <c r="B1261" s="25">
        <v>1219</v>
      </c>
      <c r="C1261" s="23" t="s">
        <v>87</v>
      </c>
      <c r="D1261" t="s">
        <v>88</v>
      </c>
      <c r="E1261" t="s">
        <v>89</v>
      </c>
      <c r="F1261" t="s">
        <v>90</v>
      </c>
      <c r="G1261" t="s">
        <v>91</v>
      </c>
      <c r="H1261" s="23" t="s">
        <v>92</v>
      </c>
      <c r="I1261" s="23" t="s">
        <v>119</v>
      </c>
      <c r="J1261" t="s">
        <v>8566</v>
      </c>
      <c r="K1261" s="23" t="s">
        <v>95</v>
      </c>
      <c r="L1261" s="20" t="s">
        <v>4884</v>
      </c>
      <c r="M1261" s="28" t="s">
        <v>8567</v>
      </c>
      <c r="N1261" s="23"/>
      <c r="O1261" s="23" t="s">
        <v>98</v>
      </c>
      <c r="P1261" s="20" t="s">
        <v>1514</v>
      </c>
      <c r="Q1261" s="20" t="s">
        <v>1514</v>
      </c>
      <c r="R1261" t="s">
        <v>8392</v>
      </c>
      <c r="S1261" t="s">
        <v>8556</v>
      </c>
      <c r="T1261" s="29" t="s">
        <v>8563</v>
      </c>
      <c r="U1261" s="29">
        <v>38666667</v>
      </c>
      <c r="V1261" s="29">
        <v>38666667</v>
      </c>
      <c r="W1261" s="60">
        <v>8000000</v>
      </c>
      <c r="X1261" s="60">
        <v>0</v>
      </c>
      <c r="Y1261" s="23" t="s">
        <v>104</v>
      </c>
      <c r="Z1261" t="s">
        <v>98</v>
      </c>
      <c r="AA1261" t="s">
        <v>105</v>
      </c>
      <c r="AB1261" s="30">
        <f>+Tabla3[[#This Row],[VALOR DEL CONTRATO
(EN NUMEROS)]]-Tabla3[[#This Row],[VALOR RECURSOS (MADS/FONAM)]]</f>
        <v>0</v>
      </c>
      <c r="AC1261" s="30"/>
      <c r="AD1261" s="30"/>
      <c r="AE1261" s="24">
        <v>9024</v>
      </c>
      <c r="AF1261" s="61">
        <v>45300</v>
      </c>
      <c r="AG1261">
        <v>441424</v>
      </c>
      <c r="AH1261" s="53">
        <v>45510</v>
      </c>
      <c r="AI1261" s="24" t="s">
        <v>106</v>
      </c>
      <c r="AJ1261" t="s">
        <v>1974</v>
      </c>
      <c r="AK1261" s="33">
        <v>202300000000041</v>
      </c>
      <c r="AL1261" t="s">
        <v>98</v>
      </c>
      <c r="AM1261" s="53">
        <v>45509</v>
      </c>
      <c r="AN1261" s="23" t="s">
        <v>108</v>
      </c>
      <c r="AO1261" s="23" t="s">
        <v>108</v>
      </c>
      <c r="AP1261" t="s">
        <v>109</v>
      </c>
      <c r="AQ1261" t="s">
        <v>4517</v>
      </c>
      <c r="AR1261" t="s">
        <v>4518</v>
      </c>
      <c r="AS1261" t="s">
        <v>1514</v>
      </c>
      <c r="AT1261" s="23">
        <v>80111600</v>
      </c>
      <c r="AU1261" t="s">
        <v>8568</v>
      </c>
      <c r="AV1261" s="23" t="s">
        <v>113</v>
      </c>
      <c r="AW1261" s="20" t="s">
        <v>114</v>
      </c>
      <c r="AX1261" s="53">
        <v>45510</v>
      </c>
      <c r="AY1261" s="23" t="s">
        <v>115</v>
      </c>
      <c r="AZ1261" s="53">
        <v>45510</v>
      </c>
      <c r="BA1261" s="26">
        <v>45510</v>
      </c>
      <c r="BB1261" s="62">
        <v>45656</v>
      </c>
      <c r="BC1261" s="35">
        <f>+Tabla3[[#This Row],[FECHA TERMINACION
(INICIAL)]]-Tabla3[[#This Row],[FECHA INICIO]]</f>
        <v>146</v>
      </c>
      <c r="BD1261" s="65">
        <f>+Tabla3[[#This Row],[PLAZO DE EJECUCIÓN EN DÍAS (INICIAL)]]/30</f>
        <v>4.8666666666666663</v>
      </c>
      <c r="BE1261" t="s">
        <v>8569</v>
      </c>
      <c r="BF1261" s="29">
        <f>+[1]BD_2!E1280</f>
        <v>0</v>
      </c>
      <c r="BG1261" s="29">
        <f>[1]BD_2!BA1280</f>
        <v>0</v>
      </c>
      <c r="BH1261" s="23">
        <f>[1]BD_2!CF1280</f>
        <v>0</v>
      </c>
      <c r="BI1261" s="23">
        <f>+COUNTIF(Tabla3[[#This Row],[VALOR REDUCIDO]:[TOTAL TIEMPO PRORROGADO EN DÍAS
]],"&lt;&gt;0")</f>
        <v>0</v>
      </c>
      <c r="BJ1261" s="23" t="str">
        <f>+[1]BD_2!CG1280</f>
        <v>2 NO</v>
      </c>
      <c r="BK1261" s="26" t="str">
        <f>[1]BD_2!CL1280</f>
        <v>2 NO</v>
      </c>
      <c r="BL1261" s="23" t="s">
        <v>98</v>
      </c>
      <c r="BM1261">
        <f t="shared" si="101"/>
        <v>146</v>
      </c>
      <c r="BN1261" s="36">
        <f t="shared" si="103"/>
        <v>45510</v>
      </c>
      <c r="BO1261" s="26">
        <f t="shared" si="102"/>
        <v>45656</v>
      </c>
      <c r="BP1261" s="37" t="e">
        <f>IF(((#REF!-$BN1261)/($BO1261-$BN1261))&gt;=100%,100%,((#REF!-$BN1261)/($BO1261-$BN1261)))</f>
        <v>#REF!</v>
      </c>
      <c r="BQ1261" s="29">
        <f t="shared" si="104"/>
        <v>38666667</v>
      </c>
      <c r="BR1261" s="23" t="e">
        <f>+IF(BK1261="1 SI","FINALIZADO",IF($BO1261&lt;=#REF!,"FINALIZADO","EJECUCIÓN"))</f>
        <v>#REF!</v>
      </c>
      <c r="BS1261" s="23">
        <v>38666667</v>
      </c>
      <c r="BT1261" s="23">
        <f>+Tabla3[[#This Row],[VALOR TOTAL DE CONTRATO (ANTES DE LIQUIDACIÓN - LIBERACIÓN DE SALDOS)]]-Tabla3[[#This Row],[RECURSO TOTALES DESEMBOLSADOS]]</f>
        <v>0</v>
      </c>
      <c r="BU1261" s="66"/>
      <c r="BW1261" s="23" t="s">
        <v>98</v>
      </c>
      <c r="BX1261" s="23" t="str">
        <f t="shared" si="100"/>
        <v>agosto</v>
      </c>
      <c r="BY1261" s="23" t="s">
        <v>113</v>
      </c>
      <c r="BZ1261" s="23" t="s">
        <v>113</v>
      </c>
      <c r="CA1261" s="23" t="s">
        <v>113</v>
      </c>
      <c r="CB1261" t="s">
        <v>117</v>
      </c>
      <c r="CC1261" t="s">
        <v>118</v>
      </c>
    </row>
    <row r="1262" spans="1:81" x14ac:dyDescent="0.25">
      <c r="A1262" s="23">
        <v>2024</v>
      </c>
      <c r="B1262" s="25">
        <v>1220</v>
      </c>
      <c r="C1262" s="23" t="s">
        <v>87</v>
      </c>
      <c r="D1262" t="s">
        <v>88</v>
      </c>
      <c r="E1262" t="s">
        <v>89</v>
      </c>
      <c r="F1262" t="s">
        <v>90</v>
      </c>
      <c r="G1262" t="s">
        <v>91</v>
      </c>
      <c r="H1262" s="23" t="s">
        <v>92</v>
      </c>
      <c r="I1262" s="23" t="s">
        <v>119</v>
      </c>
      <c r="J1262" t="s">
        <v>8570</v>
      </c>
      <c r="K1262" s="23" t="s">
        <v>95</v>
      </c>
      <c r="L1262" s="20" t="s">
        <v>1550</v>
      </c>
      <c r="M1262" s="28" t="s">
        <v>8571</v>
      </c>
      <c r="N1262" s="23"/>
      <c r="O1262" s="23" t="s">
        <v>98</v>
      </c>
      <c r="P1262" s="20" t="s">
        <v>1514</v>
      </c>
      <c r="Q1262" s="20" t="s">
        <v>1514</v>
      </c>
      <c r="R1262" t="s">
        <v>8572</v>
      </c>
      <c r="S1262" t="s">
        <v>8573</v>
      </c>
      <c r="T1262" t="s">
        <v>8574</v>
      </c>
      <c r="U1262" s="29">
        <v>37458333</v>
      </c>
      <c r="V1262" s="29">
        <v>37458333</v>
      </c>
      <c r="W1262" s="60">
        <v>7750000</v>
      </c>
      <c r="X1262" s="60">
        <v>0</v>
      </c>
      <c r="Y1262" s="23" t="s">
        <v>104</v>
      </c>
      <c r="Z1262" t="s">
        <v>98</v>
      </c>
      <c r="AA1262" t="s">
        <v>105</v>
      </c>
      <c r="AB1262" s="30">
        <f>+Tabla3[[#This Row],[VALOR DEL CONTRATO
(EN NUMEROS)]]-Tabla3[[#This Row],[VALOR RECURSOS (MADS/FONAM)]]</f>
        <v>0</v>
      </c>
      <c r="AC1262" s="30"/>
      <c r="AD1262" s="30"/>
      <c r="AE1262" s="24">
        <v>9024</v>
      </c>
      <c r="AF1262" s="61">
        <v>45300</v>
      </c>
      <c r="AG1262">
        <v>441324</v>
      </c>
      <c r="AH1262" s="53">
        <v>45510</v>
      </c>
      <c r="AI1262" s="24" t="s">
        <v>106</v>
      </c>
      <c r="AJ1262" t="s">
        <v>1974</v>
      </c>
      <c r="AK1262" s="33">
        <v>202300000000041</v>
      </c>
      <c r="AL1262" t="s">
        <v>98</v>
      </c>
      <c r="AM1262" s="53">
        <v>45509</v>
      </c>
      <c r="AN1262" s="23" t="s">
        <v>108</v>
      </c>
      <c r="AO1262" s="23" t="s">
        <v>108</v>
      </c>
      <c r="AP1262" t="s">
        <v>109</v>
      </c>
      <c r="AQ1262" t="s">
        <v>4517</v>
      </c>
      <c r="AR1262" t="s">
        <v>4518</v>
      </c>
      <c r="AS1262" t="s">
        <v>1514</v>
      </c>
      <c r="AT1262" s="23">
        <v>80111600</v>
      </c>
      <c r="AU1262" t="s">
        <v>8575</v>
      </c>
      <c r="AV1262" s="23" t="s">
        <v>113</v>
      </c>
      <c r="AW1262" s="20" t="s">
        <v>114</v>
      </c>
      <c r="AX1262" s="53">
        <v>45510</v>
      </c>
      <c r="AY1262" s="23" t="s">
        <v>115</v>
      </c>
      <c r="AZ1262" s="53">
        <v>45510</v>
      </c>
      <c r="BA1262" s="26">
        <v>45510</v>
      </c>
      <c r="BB1262" s="62">
        <v>45656</v>
      </c>
      <c r="BC1262" s="35">
        <f>+Tabla3[[#This Row],[FECHA TERMINACION
(INICIAL)]]-Tabla3[[#This Row],[FECHA INICIO]]</f>
        <v>146</v>
      </c>
      <c r="BD1262" s="65">
        <f>+Tabla3[[#This Row],[PLAZO DE EJECUCIÓN EN DÍAS (INICIAL)]]/30</f>
        <v>4.8666666666666663</v>
      </c>
      <c r="BE1262" t="s">
        <v>8576</v>
      </c>
      <c r="BF1262" s="29">
        <f>+[1]BD_2!E1281</f>
        <v>0</v>
      </c>
      <c r="BG1262" s="29">
        <f>[1]BD_2!BA1281</f>
        <v>0</v>
      </c>
      <c r="BH1262" s="23">
        <f>[1]BD_2!CF1281</f>
        <v>0</v>
      </c>
      <c r="BI1262" s="23">
        <f>+COUNTIF(Tabla3[[#This Row],[VALOR REDUCIDO]:[TOTAL TIEMPO PRORROGADO EN DÍAS
]],"&lt;&gt;0")</f>
        <v>0</v>
      </c>
      <c r="BJ1262" s="23" t="str">
        <f>+[1]BD_2!CG1281</f>
        <v>2 NO</v>
      </c>
      <c r="BK1262" s="26" t="str">
        <f>[1]BD_2!CL1281</f>
        <v>2 NO</v>
      </c>
      <c r="BL1262" s="23" t="s">
        <v>98</v>
      </c>
      <c r="BM1262">
        <f t="shared" si="101"/>
        <v>146</v>
      </c>
      <c r="BN1262" s="36">
        <f t="shared" si="103"/>
        <v>45510</v>
      </c>
      <c r="BO1262" s="26">
        <f t="shared" si="102"/>
        <v>45656</v>
      </c>
      <c r="BP1262" s="37" t="e">
        <f>IF(((#REF!-$BN1262)/($BO1262-$BN1262))&gt;=100%,100%,((#REF!-$BN1262)/($BO1262-$BN1262)))</f>
        <v>#REF!</v>
      </c>
      <c r="BQ1262" s="29">
        <f t="shared" si="104"/>
        <v>37458333</v>
      </c>
      <c r="BR1262" s="23" t="e">
        <f>+IF(BK1262="1 SI","FINALIZADO",IF($BO1262&lt;=#REF!,"FINALIZADO","EJECUCIÓN"))</f>
        <v>#REF!</v>
      </c>
      <c r="BS1262" s="23">
        <v>37458333</v>
      </c>
      <c r="BT1262" s="23">
        <f>+Tabla3[[#This Row],[VALOR TOTAL DE CONTRATO (ANTES DE LIQUIDACIÓN - LIBERACIÓN DE SALDOS)]]-Tabla3[[#This Row],[RECURSO TOTALES DESEMBOLSADOS]]</f>
        <v>0</v>
      </c>
      <c r="BU1262" s="66"/>
      <c r="BW1262" s="23" t="s">
        <v>98</v>
      </c>
      <c r="BX1262" s="23" t="str">
        <f t="shared" si="100"/>
        <v>agosto</v>
      </c>
      <c r="BY1262" s="23" t="s">
        <v>113</v>
      </c>
      <c r="BZ1262" s="23" t="s">
        <v>113</v>
      </c>
      <c r="CA1262" s="23" t="s">
        <v>113</v>
      </c>
      <c r="CB1262" t="s">
        <v>117</v>
      </c>
      <c r="CC1262" t="s">
        <v>118</v>
      </c>
    </row>
    <row r="1263" spans="1:81" x14ac:dyDescent="0.25">
      <c r="A1263" s="23">
        <v>2024</v>
      </c>
      <c r="B1263" s="25">
        <v>1221</v>
      </c>
      <c r="C1263" s="23" t="s">
        <v>87</v>
      </c>
      <c r="D1263" t="s">
        <v>88</v>
      </c>
      <c r="E1263" t="s">
        <v>89</v>
      </c>
      <c r="F1263" t="s">
        <v>90</v>
      </c>
      <c r="G1263" t="s">
        <v>91</v>
      </c>
      <c r="H1263" s="23" t="s">
        <v>92</v>
      </c>
      <c r="I1263" s="23" t="s">
        <v>119</v>
      </c>
      <c r="J1263" t="s">
        <v>8577</v>
      </c>
      <c r="K1263" s="23" t="s">
        <v>95</v>
      </c>
      <c r="L1263" s="20" t="s">
        <v>1550</v>
      </c>
      <c r="M1263" s="28" t="s">
        <v>8578</v>
      </c>
      <c r="N1263" s="23"/>
      <c r="O1263" s="23" t="s">
        <v>98</v>
      </c>
      <c r="P1263" s="20" t="s">
        <v>1514</v>
      </c>
      <c r="Q1263" s="20" t="s">
        <v>1514</v>
      </c>
      <c r="R1263" t="s">
        <v>8555</v>
      </c>
      <c r="S1263" t="s">
        <v>8556</v>
      </c>
      <c r="T1263" t="s">
        <v>8394</v>
      </c>
      <c r="U1263" s="29">
        <v>41600000</v>
      </c>
      <c r="V1263" s="29">
        <v>41600000</v>
      </c>
      <c r="W1263" s="60">
        <v>8000000</v>
      </c>
      <c r="X1263" s="60">
        <v>0</v>
      </c>
      <c r="Y1263" s="23" t="s">
        <v>104</v>
      </c>
      <c r="Z1263" t="s">
        <v>98</v>
      </c>
      <c r="AA1263" t="s">
        <v>105</v>
      </c>
      <c r="AB1263" s="30">
        <f>+Tabla3[[#This Row],[VALOR DEL CONTRATO
(EN NUMEROS)]]-Tabla3[[#This Row],[VALOR RECURSOS (MADS/FONAM)]]</f>
        <v>0</v>
      </c>
      <c r="AC1263" s="30"/>
      <c r="AD1263" s="30"/>
      <c r="AE1263" s="24">
        <v>9024</v>
      </c>
      <c r="AF1263" s="61">
        <v>45300</v>
      </c>
      <c r="AG1263">
        <v>430724</v>
      </c>
      <c r="AH1263" s="53">
        <v>45502</v>
      </c>
      <c r="AI1263" s="24" t="s">
        <v>106</v>
      </c>
      <c r="AJ1263" t="s">
        <v>1974</v>
      </c>
      <c r="AK1263" s="27">
        <v>202300000000041</v>
      </c>
      <c r="AL1263" t="s">
        <v>98</v>
      </c>
      <c r="AM1263" s="53">
        <v>45498</v>
      </c>
      <c r="AN1263" s="23" t="s">
        <v>108</v>
      </c>
      <c r="AO1263" s="23" t="s">
        <v>108</v>
      </c>
      <c r="AP1263" t="s">
        <v>109</v>
      </c>
      <c r="AQ1263" t="s">
        <v>4517</v>
      </c>
      <c r="AR1263" t="s">
        <v>4518</v>
      </c>
      <c r="AS1263" t="s">
        <v>1514</v>
      </c>
      <c r="AT1263" s="23">
        <v>80111600</v>
      </c>
      <c r="AU1263" t="s">
        <v>8579</v>
      </c>
      <c r="AV1263" s="23" t="s">
        <v>113</v>
      </c>
      <c r="AW1263" s="20" t="s">
        <v>114</v>
      </c>
      <c r="AX1263" s="53">
        <v>45499</v>
      </c>
      <c r="AY1263" s="23" t="s">
        <v>115</v>
      </c>
      <c r="AZ1263" s="53">
        <v>45499</v>
      </c>
      <c r="BA1263" s="26">
        <v>45503</v>
      </c>
      <c r="BB1263" s="62">
        <v>45657</v>
      </c>
      <c r="BC1263" s="35">
        <f>+Tabla3[[#This Row],[FECHA TERMINACION
(INICIAL)]]-Tabla3[[#This Row],[FECHA INICIO]]</f>
        <v>154</v>
      </c>
      <c r="BD1263" s="65">
        <f>+Tabla3[[#This Row],[PLAZO DE EJECUCIÓN EN DÍAS (INICIAL)]]/30</f>
        <v>5.1333333333333337</v>
      </c>
      <c r="BE1263" t="s">
        <v>8396</v>
      </c>
      <c r="BF1263" s="29">
        <f>+[1]BD_2!E1282</f>
        <v>1333333</v>
      </c>
      <c r="BG1263" s="29">
        <f>[1]BD_2!BA1282</f>
        <v>0</v>
      </c>
      <c r="BH1263" s="23">
        <f>[1]BD_2!CF1282</f>
        <v>0</v>
      </c>
      <c r="BI1263" s="23">
        <f>+COUNTIF(Tabla3[[#This Row],[VALOR REDUCIDO]:[TOTAL TIEMPO PRORROGADO EN DÍAS
]],"&lt;&gt;0")</f>
        <v>1</v>
      </c>
      <c r="BJ1263" s="23" t="str">
        <f>+[1]BD_2!CG1282</f>
        <v>2 NO</v>
      </c>
      <c r="BK1263" s="26" t="str">
        <f>[1]BD_2!CL1282</f>
        <v>2 NO</v>
      </c>
      <c r="BL1263" s="23" t="s">
        <v>98</v>
      </c>
      <c r="BM1263">
        <f t="shared" si="101"/>
        <v>154</v>
      </c>
      <c r="BN1263" s="36">
        <f t="shared" si="103"/>
        <v>45503</v>
      </c>
      <c r="BO1263" s="26">
        <f t="shared" si="102"/>
        <v>45657</v>
      </c>
      <c r="BP1263" s="37" t="e">
        <f>IF(((#REF!-$BN1263)/($BO1263-$BN1263))&gt;=100%,100%,((#REF!-$BN1263)/($BO1263-$BN1263)))</f>
        <v>#REF!</v>
      </c>
      <c r="BQ1263" s="29">
        <f t="shared" si="104"/>
        <v>40266667</v>
      </c>
      <c r="BR1263" s="23" t="e">
        <f>+IF(BK1263="1 SI","FINALIZADO",IF($BO1263&lt;=#REF!,"FINALIZADO","EJECUCIÓN"))</f>
        <v>#REF!</v>
      </c>
      <c r="BS1263" s="23">
        <v>40266667</v>
      </c>
      <c r="BT1263" s="23">
        <f>+Tabla3[[#This Row],[VALOR TOTAL DE CONTRATO (ANTES DE LIQUIDACIÓN - LIBERACIÓN DE SALDOS)]]-Tabla3[[#This Row],[RECURSO TOTALES DESEMBOLSADOS]]</f>
        <v>0</v>
      </c>
      <c r="BU1263" s="66"/>
      <c r="BW1263" s="23" t="s">
        <v>98</v>
      </c>
      <c r="BX1263" s="23" t="str">
        <f t="shared" si="100"/>
        <v>julio</v>
      </c>
      <c r="BY1263" s="23" t="s">
        <v>113</v>
      </c>
      <c r="BZ1263" s="23" t="s">
        <v>113</v>
      </c>
      <c r="CA1263" s="23" t="s">
        <v>113</v>
      </c>
      <c r="CB1263" t="s">
        <v>117</v>
      </c>
      <c r="CC1263" t="s">
        <v>118</v>
      </c>
    </row>
    <row r="1264" spans="1:81" x14ac:dyDescent="0.25">
      <c r="A1264" s="23">
        <v>2024</v>
      </c>
      <c r="B1264" s="25">
        <v>1222</v>
      </c>
      <c r="C1264" s="23" t="s">
        <v>87</v>
      </c>
      <c r="D1264" t="s">
        <v>88</v>
      </c>
      <c r="E1264" t="s">
        <v>89</v>
      </c>
      <c r="F1264" t="s">
        <v>90</v>
      </c>
      <c r="G1264" t="s">
        <v>91</v>
      </c>
      <c r="H1264" s="23" t="s">
        <v>92</v>
      </c>
      <c r="I1264" s="23" t="s">
        <v>119</v>
      </c>
      <c r="J1264" t="s">
        <v>8580</v>
      </c>
      <c r="K1264" s="23" t="s">
        <v>95</v>
      </c>
      <c r="L1264" s="20" t="s">
        <v>358</v>
      </c>
      <c r="M1264" s="28" t="s">
        <v>8581</v>
      </c>
      <c r="N1264" s="23"/>
      <c r="O1264" s="23" t="s">
        <v>98</v>
      </c>
      <c r="P1264" s="20" t="s">
        <v>1931</v>
      </c>
      <c r="Q1264" s="20" t="s">
        <v>1931</v>
      </c>
      <c r="R1264" t="s">
        <v>8582</v>
      </c>
      <c r="S1264" t="s">
        <v>8479</v>
      </c>
      <c r="T1264" t="s">
        <v>8480</v>
      </c>
      <c r="U1264" s="29">
        <v>32291667</v>
      </c>
      <c r="V1264" s="29">
        <v>32291667</v>
      </c>
      <c r="W1264" s="60">
        <v>6250000</v>
      </c>
      <c r="X1264" s="60">
        <v>0</v>
      </c>
      <c r="Y1264" s="23" t="s">
        <v>104</v>
      </c>
      <c r="Z1264" t="s">
        <v>98</v>
      </c>
      <c r="AA1264" t="s">
        <v>105</v>
      </c>
      <c r="AB1264" s="30">
        <f>+Tabla3[[#This Row],[VALOR DEL CONTRATO
(EN NUMEROS)]]-Tabla3[[#This Row],[VALOR RECURSOS (MADS/FONAM)]]</f>
        <v>0</v>
      </c>
      <c r="AC1264" s="30"/>
      <c r="AD1264" s="30"/>
      <c r="AE1264" s="24">
        <v>9524</v>
      </c>
      <c r="AF1264" s="61">
        <v>45306</v>
      </c>
      <c r="AG1264">
        <v>433024</v>
      </c>
      <c r="AH1264" s="53">
        <v>45505</v>
      </c>
      <c r="AI1264" s="24" t="s">
        <v>106</v>
      </c>
      <c r="AJ1264" t="s">
        <v>4940</v>
      </c>
      <c r="AK1264" s="33">
        <v>202300000000279</v>
      </c>
      <c r="AL1264" t="s">
        <v>98</v>
      </c>
      <c r="AM1264" s="53">
        <v>45498</v>
      </c>
      <c r="AN1264" s="23" t="s">
        <v>108</v>
      </c>
      <c r="AO1264" s="23" t="s">
        <v>108</v>
      </c>
      <c r="AP1264" t="s">
        <v>109</v>
      </c>
      <c r="AQ1264" t="s">
        <v>1580</v>
      </c>
      <c r="AR1264" t="s">
        <v>1581</v>
      </c>
      <c r="AS1264" t="s">
        <v>1581</v>
      </c>
      <c r="AT1264" s="23">
        <v>80111600</v>
      </c>
      <c r="AU1264" t="s">
        <v>8583</v>
      </c>
      <c r="AV1264" s="23" t="s">
        <v>113</v>
      </c>
      <c r="AW1264" s="20" t="s">
        <v>114</v>
      </c>
      <c r="AX1264" s="53">
        <v>45499</v>
      </c>
      <c r="AY1264" s="23" t="s">
        <v>115</v>
      </c>
      <c r="AZ1264" s="53">
        <v>45499</v>
      </c>
      <c r="BA1264" s="26">
        <v>45505</v>
      </c>
      <c r="BB1264" s="62">
        <v>45656</v>
      </c>
      <c r="BC1264" s="35">
        <f>+Tabla3[[#This Row],[FECHA TERMINACION
(INICIAL)]]-Tabla3[[#This Row],[FECHA INICIO]]</f>
        <v>151</v>
      </c>
      <c r="BD1264" s="65">
        <f>+Tabla3[[#This Row],[PLAZO DE EJECUCIÓN EN DÍAS (INICIAL)]]/30</f>
        <v>5.0333333333333332</v>
      </c>
      <c r="BE1264" t="s">
        <v>8584</v>
      </c>
      <c r="BF1264" s="29">
        <f>+[1]BD_2!E1283</f>
        <v>1041667</v>
      </c>
      <c r="BG1264" s="29">
        <f>[1]BD_2!BA1283</f>
        <v>0</v>
      </c>
      <c r="BH1264" s="23">
        <f>[1]BD_2!CF1283</f>
        <v>0</v>
      </c>
      <c r="BI1264" s="23">
        <f>+COUNTIF(Tabla3[[#This Row],[VALOR REDUCIDO]:[TOTAL TIEMPO PRORROGADO EN DÍAS
]],"&lt;&gt;0")</f>
        <v>1</v>
      </c>
      <c r="BJ1264" s="23" t="str">
        <f>+[1]BD_2!CG1283</f>
        <v>2 NO</v>
      </c>
      <c r="BK1264" s="26" t="str">
        <f>[1]BD_2!CL1283</f>
        <v>2 NO</v>
      </c>
      <c r="BL1264" s="23" t="s">
        <v>98</v>
      </c>
      <c r="BM1264">
        <f t="shared" si="101"/>
        <v>151</v>
      </c>
      <c r="BN1264" s="36">
        <f t="shared" si="103"/>
        <v>45505</v>
      </c>
      <c r="BO1264" s="26">
        <f t="shared" si="102"/>
        <v>45656</v>
      </c>
      <c r="BP1264" s="37" t="e">
        <f>IF(((#REF!-$BN1264)/($BO1264-$BN1264))&gt;=100%,100%,((#REF!-$BN1264)/($BO1264-$BN1264)))</f>
        <v>#REF!</v>
      </c>
      <c r="BQ1264" s="29">
        <f t="shared" si="104"/>
        <v>31250000</v>
      </c>
      <c r="BR1264" s="23" t="e">
        <f>+IF(BK1264="1 SI","FINALIZADO",IF($BO1264&lt;=#REF!,"FINALIZADO","EJECUCIÓN"))</f>
        <v>#REF!</v>
      </c>
      <c r="BS1264" s="23">
        <v>31250000</v>
      </c>
      <c r="BT1264" s="23">
        <f>+Tabla3[[#This Row],[VALOR TOTAL DE CONTRATO (ANTES DE LIQUIDACIÓN - LIBERACIÓN DE SALDOS)]]-Tabla3[[#This Row],[RECURSO TOTALES DESEMBOLSADOS]]</f>
        <v>0</v>
      </c>
      <c r="BU1264" s="66"/>
      <c r="BW1264" s="23" t="s">
        <v>98</v>
      </c>
      <c r="BX1264" s="23" t="str">
        <f t="shared" si="100"/>
        <v>julio</v>
      </c>
      <c r="BY1264" s="23" t="s">
        <v>113</v>
      </c>
      <c r="BZ1264" s="23" t="s">
        <v>113</v>
      </c>
      <c r="CA1264" s="23" t="s">
        <v>113</v>
      </c>
      <c r="CB1264" t="s">
        <v>117</v>
      </c>
      <c r="CC1264" t="s">
        <v>118</v>
      </c>
    </row>
    <row r="1265" spans="1:81" x14ac:dyDescent="0.25">
      <c r="A1265" s="23">
        <v>2024</v>
      </c>
      <c r="B1265" s="25">
        <v>1225</v>
      </c>
      <c r="C1265" s="23" t="s">
        <v>87</v>
      </c>
      <c r="D1265" t="s">
        <v>88</v>
      </c>
      <c r="E1265" t="s">
        <v>89</v>
      </c>
      <c r="F1265" t="s">
        <v>90</v>
      </c>
      <c r="G1265" t="s">
        <v>91</v>
      </c>
      <c r="H1265" s="23" t="s">
        <v>92</v>
      </c>
      <c r="I1265" s="23" t="s">
        <v>119</v>
      </c>
      <c r="J1265" t="s">
        <v>8585</v>
      </c>
      <c r="K1265" s="23" t="s">
        <v>95</v>
      </c>
      <c r="L1265" s="20" t="s">
        <v>636</v>
      </c>
      <c r="M1265" s="28" t="s">
        <v>8586</v>
      </c>
      <c r="N1265" s="23"/>
      <c r="O1265" s="23" t="s">
        <v>98</v>
      </c>
      <c r="P1265" s="20" t="s">
        <v>304</v>
      </c>
      <c r="Q1265" s="20" t="s">
        <v>304</v>
      </c>
      <c r="R1265" t="s">
        <v>8587</v>
      </c>
      <c r="S1265" t="s">
        <v>8588</v>
      </c>
      <c r="T1265" t="s">
        <v>8589</v>
      </c>
      <c r="U1265" s="29">
        <v>34066667</v>
      </c>
      <c r="V1265" s="29">
        <v>34066667</v>
      </c>
      <c r="W1265" s="60">
        <v>7000000</v>
      </c>
      <c r="X1265" s="60">
        <v>0</v>
      </c>
      <c r="Y1265" s="23" t="s">
        <v>104</v>
      </c>
      <c r="Z1265" t="s">
        <v>98</v>
      </c>
      <c r="AA1265" t="s">
        <v>105</v>
      </c>
      <c r="AB1265" s="30">
        <f>+Tabla3[[#This Row],[VALOR DEL CONTRATO
(EN NUMEROS)]]-Tabla3[[#This Row],[VALOR RECURSOS (MADS/FONAM)]]</f>
        <v>0</v>
      </c>
      <c r="AC1265" s="30"/>
      <c r="AD1265" s="30"/>
      <c r="AE1265" s="24">
        <v>4424</v>
      </c>
      <c r="AF1265" s="61">
        <v>45294</v>
      </c>
      <c r="AG1265">
        <v>435324</v>
      </c>
      <c r="AH1265" s="53">
        <v>45506</v>
      </c>
      <c r="AI1265" s="24" t="s">
        <v>106</v>
      </c>
      <c r="AJ1265" t="s">
        <v>308</v>
      </c>
      <c r="AK1265" s="33">
        <v>202300000000290</v>
      </c>
      <c r="AL1265" t="s">
        <v>98</v>
      </c>
      <c r="AM1265" s="53">
        <v>45505</v>
      </c>
      <c r="AN1265" s="23" t="s">
        <v>108</v>
      </c>
      <c r="AO1265" s="23" t="s">
        <v>108</v>
      </c>
      <c r="AP1265" t="s">
        <v>109</v>
      </c>
      <c r="AQ1265" t="s">
        <v>309</v>
      </c>
      <c r="AR1265" t="s">
        <v>310</v>
      </c>
      <c r="AS1265" t="s">
        <v>304</v>
      </c>
      <c r="AT1265" s="23">
        <v>80111600</v>
      </c>
      <c r="AU1265" t="s">
        <v>8590</v>
      </c>
      <c r="AV1265" s="23" t="s">
        <v>98</v>
      </c>
      <c r="AW1265" s="20" t="s">
        <v>476</v>
      </c>
      <c r="AX1265" s="53" t="s">
        <v>105</v>
      </c>
      <c r="AY1265" s="23" t="s">
        <v>477</v>
      </c>
      <c r="AZ1265" s="53">
        <v>45506</v>
      </c>
      <c r="BA1265" s="26">
        <v>45506</v>
      </c>
      <c r="BB1265" s="62">
        <v>45653</v>
      </c>
      <c r="BC1265" s="35">
        <f>+Tabla3[[#This Row],[FECHA TERMINACION
(INICIAL)]]-Tabla3[[#This Row],[FECHA INICIO]]</f>
        <v>147</v>
      </c>
      <c r="BD1265" s="65">
        <f>+Tabla3[[#This Row],[PLAZO DE EJECUCIÓN EN DÍAS (INICIAL)]]/30</f>
        <v>4.9000000000000004</v>
      </c>
      <c r="BE1265" t="s">
        <v>8591</v>
      </c>
      <c r="BF1265" s="29">
        <f>+[1]BD_2!E1286</f>
        <v>0</v>
      </c>
      <c r="BG1265" s="29">
        <f>[1]BD_2!BA1286</f>
        <v>0</v>
      </c>
      <c r="BH1265" s="23">
        <f>[1]BD_2!CF1286</f>
        <v>0</v>
      </c>
      <c r="BI1265" s="23">
        <f>+COUNTIF(Tabla3[[#This Row],[VALOR REDUCIDO]:[TOTAL TIEMPO PRORROGADO EN DÍAS
]],"&lt;&gt;0")</f>
        <v>0</v>
      </c>
      <c r="BJ1265" s="23" t="str">
        <f>+[1]BD_2!CG1286</f>
        <v>2 NO</v>
      </c>
      <c r="BK1265" s="26" t="str">
        <f>[1]BD_2!CL1286</f>
        <v>2 NO</v>
      </c>
      <c r="BL1265" s="23" t="s">
        <v>98</v>
      </c>
      <c r="BM1265">
        <f t="shared" si="101"/>
        <v>147</v>
      </c>
      <c r="BN1265" s="36">
        <f t="shared" si="103"/>
        <v>45506</v>
      </c>
      <c r="BO1265" s="26">
        <f t="shared" si="102"/>
        <v>45653</v>
      </c>
      <c r="BP1265" s="37" t="e">
        <f>IF(((#REF!-$BN1265)/($BO1265-$BN1265))&gt;=100%,100%,((#REF!-$BN1265)/($BO1265-$BN1265)))</f>
        <v>#REF!</v>
      </c>
      <c r="BQ1265" s="29">
        <f t="shared" si="104"/>
        <v>34066667</v>
      </c>
      <c r="BR1265" s="23" t="e">
        <f>+IF(BK1265="1 SI","FINALIZADO",IF($BO1265&lt;=#REF!,"FINALIZADO","EJECUCIÓN"))</f>
        <v>#REF!</v>
      </c>
      <c r="BS1265" s="23">
        <v>34066667</v>
      </c>
      <c r="BT1265" s="23">
        <f>+Tabla3[[#This Row],[VALOR TOTAL DE CONTRATO (ANTES DE LIQUIDACIÓN - LIBERACIÓN DE SALDOS)]]-Tabla3[[#This Row],[RECURSO TOTALES DESEMBOLSADOS]]</f>
        <v>0</v>
      </c>
      <c r="BU1265" s="66"/>
      <c r="BW1265" s="23" t="s">
        <v>98</v>
      </c>
      <c r="BX1265" s="23" t="str">
        <f t="shared" si="100"/>
        <v>agosto</v>
      </c>
      <c r="BY1265" s="23" t="s">
        <v>113</v>
      </c>
      <c r="BZ1265" s="23" t="s">
        <v>113</v>
      </c>
      <c r="CA1265" s="23" t="s">
        <v>113</v>
      </c>
      <c r="CB1265" t="s">
        <v>117</v>
      </c>
      <c r="CC1265" t="s">
        <v>118</v>
      </c>
    </row>
    <row r="1266" spans="1:81" x14ac:dyDescent="0.25">
      <c r="A1266" s="23">
        <v>2024</v>
      </c>
      <c r="B1266" s="25">
        <v>1226</v>
      </c>
      <c r="C1266" s="23" t="s">
        <v>87</v>
      </c>
      <c r="D1266" t="s">
        <v>88</v>
      </c>
      <c r="E1266" t="s">
        <v>89</v>
      </c>
      <c r="F1266" t="s">
        <v>90</v>
      </c>
      <c r="G1266" t="s">
        <v>91</v>
      </c>
      <c r="H1266" s="23" t="s">
        <v>92</v>
      </c>
      <c r="I1266" s="23" t="s">
        <v>119</v>
      </c>
      <c r="J1266" t="s">
        <v>8592</v>
      </c>
      <c r="K1266" s="23" t="s">
        <v>95</v>
      </c>
      <c r="L1266" s="20" t="s">
        <v>579</v>
      </c>
      <c r="M1266" s="28" t="s">
        <v>8593</v>
      </c>
      <c r="N1266" s="23"/>
      <c r="O1266" s="23" t="s">
        <v>98</v>
      </c>
      <c r="P1266" s="20" t="s">
        <v>304</v>
      </c>
      <c r="Q1266" s="20" t="s">
        <v>304</v>
      </c>
      <c r="R1266" t="s">
        <v>847</v>
      </c>
      <c r="S1266" t="s">
        <v>8594</v>
      </c>
      <c r="T1266" t="s">
        <v>8589</v>
      </c>
      <c r="U1266" s="29">
        <v>34066667</v>
      </c>
      <c r="V1266" s="29">
        <v>34066667</v>
      </c>
      <c r="W1266" s="60">
        <v>7000000</v>
      </c>
      <c r="X1266" s="60">
        <v>0</v>
      </c>
      <c r="Y1266" s="23" t="s">
        <v>104</v>
      </c>
      <c r="Z1266" t="s">
        <v>98</v>
      </c>
      <c r="AA1266" t="s">
        <v>105</v>
      </c>
      <c r="AB1266" s="30">
        <f>+Tabla3[[#This Row],[VALOR DEL CONTRATO
(EN NUMEROS)]]-Tabla3[[#This Row],[VALOR RECURSOS (MADS/FONAM)]]</f>
        <v>0</v>
      </c>
      <c r="AC1266" s="30"/>
      <c r="AD1266" s="30"/>
      <c r="AE1266" s="24">
        <v>4424</v>
      </c>
      <c r="AF1266" s="61">
        <v>45294</v>
      </c>
      <c r="AG1266">
        <v>435424</v>
      </c>
      <c r="AH1266" s="53">
        <v>45506</v>
      </c>
      <c r="AI1266" s="24" t="s">
        <v>106</v>
      </c>
      <c r="AJ1266" t="s">
        <v>308</v>
      </c>
      <c r="AK1266" s="33">
        <v>202300000000290</v>
      </c>
      <c r="AL1266" t="s">
        <v>98</v>
      </c>
      <c r="AM1266" s="53">
        <v>45505</v>
      </c>
      <c r="AN1266" s="23" t="s">
        <v>108</v>
      </c>
      <c r="AO1266" s="23" t="s">
        <v>108</v>
      </c>
      <c r="AP1266" t="s">
        <v>109</v>
      </c>
      <c r="AQ1266" t="s">
        <v>309</v>
      </c>
      <c r="AR1266" t="s">
        <v>310</v>
      </c>
      <c r="AS1266" t="s">
        <v>304</v>
      </c>
      <c r="AT1266" s="23">
        <v>80111600</v>
      </c>
      <c r="AU1266" t="s">
        <v>8595</v>
      </c>
      <c r="AV1266" s="23" t="s">
        <v>98</v>
      </c>
      <c r="AW1266" s="20" t="s">
        <v>476</v>
      </c>
      <c r="AX1266" s="53" t="s">
        <v>105</v>
      </c>
      <c r="AY1266" s="23" t="s">
        <v>477</v>
      </c>
      <c r="AZ1266" s="53">
        <v>45506</v>
      </c>
      <c r="BA1266" s="26">
        <v>45506</v>
      </c>
      <c r="BB1266" s="62">
        <v>45653</v>
      </c>
      <c r="BC1266" s="35">
        <f>+Tabla3[[#This Row],[FECHA TERMINACION
(INICIAL)]]-Tabla3[[#This Row],[FECHA INICIO]]</f>
        <v>147</v>
      </c>
      <c r="BD1266" s="65">
        <f>+Tabla3[[#This Row],[PLAZO DE EJECUCIÓN EN DÍAS (INICIAL)]]/30</f>
        <v>4.9000000000000004</v>
      </c>
      <c r="BE1266" t="s">
        <v>8591</v>
      </c>
      <c r="BF1266" s="29">
        <f>+[1]BD_2!E1287</f>
        <v>0</v>
      </c>
      <c r="BG1266" s="29">
        <f>[1]BD_2!BA1287</f>
        <v>0</v>
      </c>
      <c r="BH1266" s="23">
        <f>[1]BD_2!CF1287</f>
        <v>0</v>
      </c>
      <c r="BI1266" s="23">
        <f>+COUNTIF(Tabla3[[#This Row],[VALOR REDUCIDO]:[TOTAL TIEMPO PRORROGADO EN DÍAS
]],"&lt;&gt;0")</f>
        <v>0</v>
      </c>
      <c r="BJ1266" s="23" t="str">
        <f>+[1]BD_2!CG1287</f>
        <v>2 NO</v>
      </c>
      <c r="BK1266" s="26" t="str">
        <f>[1]BD_2!CL1287</f>
        <v>2 NO</v>
      </c>
      <c r="BL1266" s="23" t="s">
        <v>98</v>
      </c>
      <c r="BM1266">
        <f t="shared" si="101"/>
        <v>147</v>
      </c>
      <c r="BN1266" s="36">
        <f t="shared" si="103"/>
        <v>45506</v>
      </c>
      <c r="BO1266" s="26">
        <f t="shared" si="102"/>
        <v>45653</v>
      </c>
      <c r="BP1266" s="37" t="e">
        <f>IF(((#REF!-$BN1266)/($BO1266-$BN1266))&gt;=100%,100%,((#REF!-$BN1266)/($BO1266-$BN1266)))</f>
        <v>#REF!</v>
      </c>
      <c r="BQ1266" s="29">
        <f t="shared" si="104"/>
        <v>34066667</v>
      </c>
      <c r="BR1266" s="23" t="e">
        <f>+IF(BK1266="1 SI","FINALIZADO",IF($BO1266&lt;=#REF!,"FINALIZADO","EJECUCIÓN"))</f>
        <v>#REF!</v>
      </c>
      <c r="BS1266" s="23">
        <v>34066667</v>
      </c>
      <c r="BT1266" s="23">
        <f>+Tabla3[[#This Row],[VALOR TOTAL DE CONTRATO (ANTES DE LIQUIDACIÓN - LIBERACIÓN DE SALDOS)]]-Tabla3[[#This Row],[RECURSO TOTALES DESEMBOLSADOS]]</f>
        <v>0</v>
      </c>
      <c r="BU1266" s="66"/>
      <c r="BW1266" s="23" t="s">
        <v>98</v>
      </c>
      <c r="BX1266" s="23" t="str">
        <f t="shared" si="100"/>
        <v>agosto</v>
      </c>
      <c r="BY1266" s="23" t="s">
        <v>113</v>
      </c>
      <c r="BZ1266" s="23" t="s">
        <v>113</v>
      </c>
      <c r="CA1266" s="23" t="s">
        <v>113</v>
      </c>
      <c r="CB1266" t="s">
        <v>117</v>
      </c>
      <c r="CC1266" t="s">
        <v>118</v>
      </c>
    </row>
    <row r="1267" spans="1:81" x14ac:dyDescent="0.25">
      <c r="A1267" s="23">
        <v>2024</v>
      </c>
      <c r="B1267" s="25">
        <v>1227</v>
      </c>
      <c r="C1267" s="23" t="s">
        <v>87</v>
      </c>
      <c r="D1267" t="s">
        <v>88</v>
      </c>
      <c r="E1267" t="s">
        <v>89</v>
      </c>
      <c r="F1267" t="s">
        <v>90</v>
      </c>
      <c r="G1267" t="s">
        <v>91</v>
      </c>
      <c r="H1267" s="23" t="s">
        <v>92</v>
      </c>
      <c r="I1267" s="23" t="s">
        <v>119</v>
      </c>
      <c r="J1267" t="s">
        <v>8596</v>
      </c>
      <c r="K1267" s="23" t="s">
        <v>95</v>
      </c>
      <c r="L1267" s="20" t="s">
        <v>803</v>
      </c>
      <c r="M1267" s="28" t="s">
        <v>8597</v>
      </c>
      <c r="N1267" s="23"/>
      <c r="O1267" s="23" t="s">
        <v>98</v>
      </c>
      <c r="P1267" s="20" t="s">
        <v>304</v>
      </c>
      <c r="Q1267" s="20" t="s">
        <v>304</v>
      </c>
      <c r="R1267" t="s">
        <v>8598</v>
      </c>
      <c r="S1267" t="s">
        <v>8599</v>
      </c>
      <c r="T1267" t="s">
        <v>8600</v>
      </c>
      <c r="U1267" s="29">
        <v>25000000</v>
      </c>
      <c r="V1267" s="29">
        <v>25000000</v>
      </c>
      <c r="W1267" s="60">
        <v>5000000</v>
      </c>
      <c r="X1267" s="60">
        <v>0</v>
      </c>
      <c r="Y1267" s="23" t="s">
        <v>104</v>
      </c>
      <c r="Z1267" t="s">
        <v>98</v>
      </c>
      <c r="AA1267" t="s">
        <v>105</v>
      </c>
      <c r="AB1267" s="30">
        <f>+Tabla3[[#This Row],[VALOR DEL CONTRATO
(EN NUMEROS)]]-Tabla3[[#This Row],[VALOR RECURSOS (MADS/FONAM)]]</f>
        <v>0</v>
      </c>
      <c r="AC1267" s="30"/>
      <c r="AD1267" s="30"/>
      <c r="AE1267" s="24">
        <v>4424</v>
      </c>
      <c r="AF1267" s="61">
        <v>45294</v>
      </c>
      <c r="AG1267">
        <v>433224</v>
      </c>
      <c r="AH1267" s="53">
        <v>45505</v>
      </c>
      <c r="AI1267" s="24" t="s">
        <v>106</v>
      </c>
      <c r="AJ1267" t="s">
        <v>308</v>
      </c>
      <c r="AK1267" s="33">
        <v>202300000000290</v>
      </c>
      <c r="AL1267" t="s">
        <v>98</v>
      </c>
      <c r="AM1267" s="53">
        <v>45505</v>
      </c>
      <c r="AN1267" s="23" t="s">
        <v>108</v>
      </c>
      <c r="AO1267" s="23" t="s">
        <v>108</v>
      </c>
      <c r="AP1267" t="s">
        <v>109</v>
      </c>
      <c r="AQ1267" t="s">
        <v>309</v>
      </c>
      <c r="AR1267" t="s">
        <v>310</v>
      </c>
      <c r="AS1267" t="s">
        <v>304</v>
      </c>
      <c r="AT1267" s="23">
        <v>80111600</v>
      </c>
      <c r="AU1267" t="s">
        <v>8601</v>
      </c>
      <c r="AV1267" s="23" t="s">
        <v>98</v>
      </c>
      <c r="AW1267" s="20" t="s">
        <v>476</v>
      </c>
      <c r="AX1267" s="53" t="s">
        <v>105</v>
      </c>
      <c r="AY1267" s="23" t="s">
        <v>477</v>
      </c>
      <c r="AZ1267" s="53">
        <v>45505</v>
      </c>
      <c r="BA1267" s="53">
        <v>45505</v>
      </c>
      <c r="BB1267" s="62">
        <v>45656</v>
      </c>
      <c r="BC1267" s="35">
        <f>+Tabla3[[#This Row],[FECHA TERMINACION
(INICIAL)]]-Tabla3[[#This Row],[FECHA INICIO]]</f>
        <v>151</v>
      </c>
      <c r="BD1267" s="65">
        <f>+Tabla3[[#This Row],[PLAZO DE EJECUCIÓN EN DÍAS (INICIAL)]]/30</f>
        <v>5.0333333333333332</v>
      </c>
      <c r="BE1267" t="s">
        <v>8602</v>
      </c>
      <c r="BF1267" s="29">
        <f>+[1]BD_2!E1288</f>
        <v>0</v>
      </c>
      <c r="BG1267" s="29">
        <f>[1]BD_2!BA1288</f>
        <v>0</v>
      </c>
      <c r="BH1267" s="23">
        <f>[1]BD_2!CF1288</f>
        <v>0</v>
      </c>
      <c r="BI1267" s="23">
        <f>+COUNTIF(Tabla3[[#This Row],[VALOR REDUCIDO]:[TOTAL TIEMPO PRORROGADO EN DÍAS
]],"&lt;&gt;0")</f>
        <v>0</v>
      </c>
      <c r="BJ1267" s="23" t="str">
        <f>+[1]BD_2!CG1288</f>
        <v>2 NO</v>
      </c>
      <c r="BK1267" s="26" t="str">
        <f>[1]BD_2!CL1288</f>
        <v>2 NO</v>
      </c>
      <c r="BL1267" s="23" t="s">
        <v>98</v>
      </c>
      <c r="BM1267">
        <f t="shared" si="101"/>
        <v>151</v>
      </c>
      <c r="BN1267" s="36">
        <f t="shared" si="103"/>
        <v>45505</v>
      </c>
      <c r="BO1267" s="26">
        <f t="shared" si="102"/>
        <v>45656</v>
      </c>
      <c r="BP1267" s="37" t="e">
        <f>IF(((#REF!-$BN1267)/($BO1267-$BN1267))&gt;=100%,100%,((#REF!-$BN1267)/($BO1267-$BN1267)))</f>
        <v>#REF!</v>
      </c>
      <c r="BQ1267" s="29">
        <f t="shared" si="104"/>
        <v>25000000</v>
      </c>
      <c r="BR1267" s="23" t="e">
        <f>+IF(BK1267="1 SI","FINALIZADO",IF($BO1267&lt;=#REF!,"FINALIZADO","EJECUCIÓN"))</f>
        <v>#REF!</v>
      </c>
      <c r="BS1267" s="23">
        <v>25000000</v>
      </c>
      <c r="BT1267" s="23">
        <f>+Tabla3[[#This Row],[VALOR TOTAL DE CONTRATO (ANTES DE LIQUIDACIÓN - LIBERACIÓN DE SALDOS)]]-Tabla3[[#This Row],[RECURSO TOTALES DESEMBOLSADOS]]</f>
        <v>0</v>
      </c>
      <c r="BU1267" s="66"/>
      <c r="BW1267" s="23" t="s">
        <v>98</v>
      </c>
      <c r="BX1267" s="23" t="str">
        <f t="shared" si="100"/>
        <v>agosto</v>
      </c>
      <c r="BY1267" s="23" t="s">
        <v>113</v>
      </c>
      <c r="BZ1267" s="23" t="s">
        <v>113</v>
      </c>
      <c r="CA1267" s="23" t="s">
        <v>113</v>
      </c>
      <c r="CB1267" t="s">
        <v>117</v>
      </c>
      <c r="CC1267" t="s">
        <v>118</v>
      </c>
    </row>
    <row r="1268" spans="1:81" x14ac:dyDescent="0.25">
      <c r="A1268" s="23">
        <v>2024</v>
      </c>
      <c r="B1268" s="25">
        <v>1228</v>
      </c>
      <c r="C1268" s="23" t="s">
        <v>87</v>
      </c>
      <c r="D1268" t="s">
        <v>88</v>
      </c>
      <c r="E1268" t="s">
        <v>89</v>
      </c>
      <c r="F1268" t="s">
        <v>90</v>
      </c>
      <c r="G1268" t="s">
        <v>91</v>
      </c>
      <c r="H1268" s="23" t="s">
        <v>92</v>
      </c>
      <c r="I1268" s="23" t="s">
        <v>119</v>
      </c>
      <c r="J1268" t="s">
        <v>8603</v>
      </c>
      <c r="K1268" s="23" t="s">
        <v>95</v>
      </c>
      <c r="L1268" s="20" t="s">
        <v>1197</v>
      </c>
      <c r="M1268" s="28" t="s">
        <v>8604</v>
      </c>
      <c r="N1268" s="23"/>
      <c r="O1268" s="23" t="s">
        <v>98</v>
      </c>
      <c r="P1268" s="20" t="s">
        <v>304</v>
      </c>
      <c r="Q1268" s="20" t="s">
        <v>304</v>
      </c>
      <c r="R1268" t="s">
        <v>805</v>
      </c>
      <c r="S1268" t="s">
        <v>8605</v>
      </c>
      <c r="T1268" t="s">
        <v>8606</v>
      </c>
      <c r="U1268" s="29">
        <v>28000000</v>
      </c>
      <c r="V1268" s="29">
        <v>28000000</v>
      </c>
      <c r="W1268" s="60">
        <v>7000000</v>
      </c>
      <c r="X1268" s="60">
        <v>0</v>
      </c>
      <c r="Y1268" s="23" t="s">
        <v>104</v>
      </c>
      <c r="Z1268" t="s">
        <v>98</v>
      </c>
      <c r="AA1268" t="s">
        <v>105</v>
      </c>
      <c r="AB1268" s="30">
        <f>+Tabla3[[#This Row],[VALOR DEL CONTRATO
(EN NUMEROS)]]-Tabla3[[#This Row],[VALOR RECURSOS (MADS/FONAM)]]</f>
        <v>0</v>
      </c>
      <c r="AC1268" s="30"/>
      <c r="AD1268" s="30"/>
      <c r="AE1268" s="24">
        <v>4424</v>
      </c>
      <c r="AF1268" s="61">
        <v>45294</v>
      </c>
      <c r="AG1268">
        <v>471624</v>
      </c>
      <c r="AH1268" s="53">
        <v>45532</v>
      </c>
      <c r="AI1268" s="24" t="s">
        <v>106</v>
      </c>
      <c r="AJ1268" t="s">
        <v>308</v>
      </c>
      <c r="AK1268" s="33">
        <v>202300000000290</v>
      </c>
      <c r="AL1268" t="s">
        <v>98</v>
      </c>
      <c r="AM1268" s="53">
        <v>45531</v>
      </c>
      <c r="AN1268" s="23" t="s">
        <v>108</v>
      </c>
      <c r="AO1268" s="23" t="s">
        <v>108</v>
      </c>
      <c r="AP1268" t="s">
        <v>109</v>
      </c>
      <c r="AQ1268" t="s">
        <v>309</v>
      </c>
      <c r="AR1268" t="s">
        <v>310</v>
      </c>
      <c r="AS1268" t="s">
        <v>304</v>
      </c>
      <c r="AT1268" s="23">
        <v>80111600</v>
      </c>
      <c r="AU1268" s="20" t="s">
        <v>8607</v>
      </c>
      <c r="AV1268" s="23" t="s">
        <v>98</v>
      </c>
      <c r="AW1268" s="20" t="s">
        <v>476</v>
      </c>
      <c r="AX1268" s="53" t="s">
        <v>105</v>
      </c>
      <c r="AY1268" s="23" t="s">
        <v>477</v>
      </c>
      <c r="AZ1268" s="53">
        <v>45532</v>
      </c>
      <c r="BA1268" s="53">
        <v>45532</v>
      </c>
      <c r="BB1268" s="62">
        <v>45653</v>
      </c>
      <c r="BC1268" s="35">
        <f>+Tabla3[[#This Row],[FECHA TERMINACION
(INICIAL)]]-Tabla3[[#This Row],[FECHA INICIO]]</f>
        <v>121</v>
      </c>
      <c r="BD1268" s="65">
        <f>+Tabla3[[#This Row],[PLAZO DE EJECUCIÓN EN DÍAS (INICIAL)]]/30</f>
        <v>4.0333333333333332</v>
      </c>
      <c r="BE1268" t="s">
        <v>8608</v>
      </c>
      <c r="BF1268" s="29">
        <f>+[1]BD_2!E1289</f>
        <v>0</v>
      </c>
      <c r="BG1268" s="29">
        <f>[1]BD_2!BA1289</f>
        <v>0</v>
      </c>
      <c r="BH1268" s="23">
        <f>[1]BD_2!CF1289</f>
        <v>0</v>
      </c>
      <c r="BI1268" s="23">
        <f>+COUNTIF(Tabla3[[#This Row],[VALOR REDUCIDO]:[TOTAL TIEMPO PRORROGADO EN DÍAS
]],"&lt;&gt;0")</f>
        <v>0</v>
      </c>
      <c r="BJ1268" s="23" t="str">
        <f>+[1]BD_2!CG1289</f>
        <v>2 NO</v>
      </c>
      <c r="BK1268" s="26" t="str">
        <f>[1]BD_2!CL1289</f>
        <v>2 NO</v>
      </c>
      <c r="BL1268" s="23" t="s">
        <v>98</v>
      </c>
      <c r="BM1268">
        <f t="shared" si="101"/>
        <v>121</v>
      </c>
      <c r="BN1268" s="36">
        <f t="shared" si="103"/>
        <v>45532</v>
      </c>
      <c r="BO1268" s="26">
        <f t="shared" si="102"/>
        <v>45653</v>
      </c>
      <c r="BP1268" s="37" t="e">
        <f>IF(((#REF!-$BN1268)/($BO1268-$BN1268))&gt;=100%,100%,((#REF!-$BN1268)/($BO1268-$BN1268)))</f>
        <v>#REF!</v>
      </c>
      <c r="BQ1268" s="29">
        <f t="shared" si="104"/>
        <v>28000000</v>
      </c>
      <c r="BR1268" s="23" t="e">
        <f>+IF(BK1268="1 SI","FINALIZADO",IF($BO1268&lt;=#REF!,"FINALIZADO","EJECUCIÓN"))</f>
        <v>#REF!</v>
      </c>
      <c r="BS1268" s="23">
        <v>28000000</v>
      </c>
      <c r="BT1268" s="23">
        <f>+Tabla3[[#This Row],[VALOR TOTAL DE CONTRATO (ANTES DE LIQUIDACIÓN - LIBERACIÓN DE SALDOS)]]-Tabla3[[#This Row],[RECURSO TOTALES DESEMBOLSADOS]]</f>
        <v>0</v>
      </c>
      <c r="BU1268" s="66"/>
      <c r="BW1268" s="23" t="s">
        <v>98</v>
      </c>
      <c r="BX1268" s="23" t="str">
        <f t="shared" si="100"/>
        <v>agosto</v>
      </c>
      <c r="BY1268" s="23" t="s">
        <v>113</v>
      </c>
      <c r="BZ1268" s="23" t="s">
        <v>113</v>
      </c>
      <c r="CA1268" s="23" t="s">
        <v>113</v>
      </c>
      <c r="CB1268" t="s">
        <v>117</v>
      </c>
      <c r="CC1268" t="s">
        <v>118</v>
      </c>
    </row>
    <row r="1269" spans="1:81" x14ac:dyDescent="0.25">
      <c r="A1269" s="23">
        <v>2024</v>
      </c>
      <c r="B1269" s="25">
        <v>1229</v>
      </c>
      <c r="C1269" s="23" t="s">
        <v>87</v>
      </c>
      <c r="D1269" t="s">
        <v>88</v>
      </c>
      <c r="E1269" t="s">
        <v>89</v>
      </c>
      <c r="F1269" t="s">
        <v>90</v>
      </c>
      <c r="G1269" t="s">
        <v>91</v>
      </c>
      <c r="H1269" s="23" t="s">
        <v>92</v>
      </c>
      <c r="I1269" s="23" t="s">
        <v>119</v>
      </c>
      <c r="J1269" t="s">
        <v>8609</v>
      </c>
      <c r="K1269" s="23" t="s">
        <v>95</v>
      </c>
      <c r="L1269" s="20" t="s">
        <v>803</v>
      </c>
      <c r="M1269" s="28" t="s">
        <v>8610</v>
      </c>
      <c r="N1269" s="23"/>
      <c r="O1269" s="23" t="s">
        <v>98</v>
      </c>
      <c r="P1269" s="20" t="s">
        <v>304</v>
      </c>
      <c r="Q1269" s="20" t="s">
        <v>304</v>
      </c>
      <c r="R1269" t="s">
        <v>8611</v>
      </c>
      <c r="S1269" t="s">
        <v>8612</v>
      </c>
      <c r="T1269" t="s">
        <v>8613</v>
      </c>
      <c r="U1269" s="29">
        <v>36500000</v>
      </c>
      <c r="V1269" s="29">
        <v>36500000</v>
      </c>
      <c r="W1269" s="60">
        <v>7500000</v>
      </c>
      <c r="X1269" s="60">
        <v>0</v>
      </c>
      <c r="Y1269" s="23" t="s">
        <v>104</v>
      </c>
      <c r="Z1269" t="s">
        <v>98</v>
      </c>
      <c r="AA1269" t="s">
        <v>105</v>
      </c>
      <c r="AB1269" s="30">
        <f>+Tabla3[[#This Row],[VALOR DEL CONTRATO
(EN NUMEROS)]]-Tabla3[[#This Row],[VALOR RECURSOS (MADS/FONAM)]]</f>
        <v>0</v>
      </c>
      <c r="AC1269" s="30"/>
      <c r="AD1269" s="30"/>
      <c r="AE1269" s="24">
        <v>4424</v>
      </c>
      <c r="AF1269" s="61">
        <v>45294</v>
      </c>
      <c r="AG1269">
        <v>439124</v>
      </c>
      <c r="AH1269" s="53">
        <v>45509</v>
      </c>
      <c r="AI1269" s="24" t="s">
        <v>106</v>
      </c>
      <c r="AJ1269" t="s">
        <v>308</v>
      </c>
      <c r="AK1269" s="33">
        <v>202300000000290</v>
      </c>
      <c r="AL1269" t="s">
        <v>98</v>
      </c>
      <c r="AM1269" s="53">
        <v>45506</v>
      </c>
      <c r="AN1269" s="23" t="s">
        <v>108</v>
      </c>
      <c r="AO1269" s="23" t="s">
        <v>108</v>
      </c>
      <c r="AP1269" t="s">
        <v>109</v>
      </c>
      <c r="AQ1269" t="s">
        <v>309</v>
      </c>
      <c r="AR1269" t="s">
        <v>310</v>
      </c>
      <c r="AS1269" t="s">
        <v>304</v>
      </c>
      <c r="AT1269" s="23">
        <v>80111600</v>
      </c>
      <c r="AU1269" t="s">
        <v>8614</v>
      </c>
      <c r="AV1269" s="23" t="s">
        <v>98</v>
      </c>
      <c r="AW1269" s="20" t="s">
        <v>476</v>
      </c>
      <c r="AX1269" s="53" t="s">
        <v>105</v>
      </c>
      <c r="AY1269" s="23" t="s">
        <v>477</v>
      </c>
      <c r="AZ1269" s="53">
        <v>45509</v>
      </c>
      <c r="BA1269" s="53">
        <v>45509</v>
      </c>
      <c r="BB1269" s="62">
        <v>45656</v>
      </c>
      <c r="BC1269" s="35">
        <f>+Tabla3[[#This Row],[FECHA TERMINACION
(INICIAL)]]-Tabla3[[#This Row],[FECHA INICIO]]</f>
        <v>147</v>
      </c>
      <c r="BD1269" s="65">
        <f>+Tabla3[[#This Row],[PLAZO DE EJECUCIÓN EN DÍAS (INICIAL)]]/30</f>
        <v>4.9000000000000004</v>
      </c>
      <c r="BE1269" t="s">
        <v>8615</v>
      </c>
      <c r="BF1269" s="29">
        <f>+[1]BD_2!E1290</f>
        <v>0</v>
      </c>
      <c r="BG1269" s="29">
        <f>[1]BD_2!BA1290</f>
        <v>0</v>
      </c>
      <c r="BH1269" s="23">
        <f>[1]BD_2!CF1290</f>
        <v>0</v>
      </c>
      <c r="BI1269" s="23">
        <f>+COUNTIF(Tabla3[[#This Row],[VALOR REDUCIDO]:[TOTAL TIEMPO PRORROGADO EN DÍAS
]],"&lt;&gt;0")</f>
        <v>0</v>
      </c>
      <c r="BJ1269" s="23" t="str">
        <f>+[1]BD_2!CG1290</f>
        <v>2 NO</v>
      </c>
      <c r="BK1269" s="26" t="str">
        <f>[1]BD_2!CL1290</f>
        <v>2 NO</v>
      </c>
      <c r="BL1269" s="23" t="s">
        <v>98</v>
      </c>
      <c r="BM1269">
        <f t="shared" si="101"/>
        <v>147</v>
      </c>
      <c r="BN1269" s="36">
        <f t="shared" si="103"/>
        <v>45509</v>
      </c>
      <c r="BO1269" s="26">
        <f t="shared" si="102"/>
        <v>45656</v>
      </c>
      <c r="BP1269" s="37" t="e">
        <f>IF(((#REF!-$BN1269)/($BO1269-$BN1269))&gt;=100%,100%,((#REF!-$BN1269)/($BO1269-$BN1269)))</f>
        <v>#REF!</v>
      </c>
      <c r="BQ1269" s="29">
        <f t="shared" si="104"/>
        <v>36500000</v>
      </c>
      <c r="BR1269" s="23" t="e">
        <f>+IF(BK1269="1 SI","FINALIZADO",IF($BO1269&lt;=#REF!,"FINALIZADO","EJECUCIÓN"))</f>
        <v>#REF!</v>
      </c>
      <c r="BS1269" s="23">
        <v>36500000</v>
      </c>
      <c r="BT1269" s="23">
        <f>+Tabla3[[#This Row],[VALOR TOTAL DE CONTRATO (ANTES DE LIQUIDACIÓN - LIBERACIÓN DE SALDOS)]]-Tabla3[[#This Row],[RECURSO TOTALES DESEMBOLSADOS]]</f>
        <v>0</v>
      </c>
      <c r="BU1269" s="66"/>
      <c r="BW1269" s="23" t="s">
        <v>98</v>
      </c>
      <c r="BX1269" s="23" t="str">
        <f t="shared" si="100"/>
        <v>agosto</v>
      </c>
      <c r="BY1269" s="23" t="s">
        <v>113</v>
      </c>
      <c r="BZ1269" s="23" t="s">
        <v>113</v>
      </c>
      <c r="CA1269" s="23" t="s">
        <v>113</v>
      </c>
      <c r="CB1269" t="s">
        <v>117</v>
      </c>
      <c r="CC1269" t="s">
        <v>118</v>
      </c>
    </row>
    <row r="1270" spans="1:81" x14ac:dyDescent="0.25">
      <c r="A1270" s="23">
        <v>2024</v>
      </c>
      <c r="B1270" s="25">
        <v>1230</v>
      </c>
      <c r="C1270" s="23" t="s">
        <v>87</v>
      </c>
      <c r="D1270" t="s">
        <v>88</v>
      </c>
      <c r="E1270" t="s">
        <v>89</v>
      </c>
      <c r="F1270" t="s">
        <v>90</v>
      </c>
      <c r="G1270" t="s">
        <v>91</v>
      </c>
      <c r="H1270" s="23" t="s">
        <v>92</v>
      </c>
      <c r="I1270" s="23" t="s">
        <v>119</v>
      </c>
      <c r="J1270" t="s">
        <v>8616</v>
      </c>
      <c r="K1270" s="23" t="s">
        <v>95</v>
      </c>
      <c r="L1270" s="20" t="s">
        <v>798</v>
      </c>
      <c r="M1270" s="28" t="s">
        <v>8617</v>
      </c>
      <c r="N1270" s="23"/>
      <c r="O1270" s="23" t="s">
        <v>98</v>
      </c>
      <c r="P1270" s="20" t="s">
        <v>304</v>
      </c>
      <c r="Q1270" s="20" t="s">
        <v>304</v>
      </c>
      <c r="R1270" t="s">
        <v>8618</v>
      </c>
      <c r="S1270" t="s">
        <v>8619</v>
      </c>
      <c r="T1270" t="s">
        <v>8620</v>
      </c>
      <c r="U1270" s="29">
        <v>35000000</v>
      </c>
      <c r="V1270" s="29">
        <v>35000000</v>
      </c>
      <c r="W1270" s="60">
        <v>7000000</v>
      </c>
      <c r="X1270" s="60">
        <v>0</v>
      </c>
      <c r="Y1270" s="23" t="s">
        <v>104</v>
      </c>
      <c r="Z1270" t="s">
        <v>98</v>
      </c>
      <c r="AA1270" t="s">
        <v>105</v>
      </c>
      <c r="AB1270" s="30">
        <f>+Tabla3[[#This Row],[VALOR DEL CONTRATO
(EN NUMEROS)]]-Tabla3[[#This Row],[VALOR RECURSOS (MADS/FONAM)]]</f>
        <v>0</v>
      </c>
      <c r="AC1270" s="30"/>
      <c r="AD1270" s="30"/>
      <c r="AE1270" s="24">
        <v>4424</v>
      </c>
      <c r="AF1270" s="61">
        <v>45294</v>
      </c>
      <c r="AG1270">
        <v>435124</v>
      </c>
      <c r="AH1270" s="53">
        <v>45505</v>
      </c>
      <c r="AI1270" s="24" t="s">
        <v>106</v>
      </c>
      <c r="AJ1270" t="s">
        <v>308</v>
      </c>
      <c r="AK1270" s="33">
        <v>202300000000290</v>
      </c>
      <c r="AL1270" t="s">
        <v>98</v>
      </c>
      <c r="AM1270" s="53">
        <v>45505</v>
      </c>
      <c r="AN1270" s="23" t="s">
        <v>108</v>
      </c>
      <c r="AO1270" s="23" t="s">
        <v>108</v>
      </c>
      <c r="AP1270" t="s">
        <v>109</v>
      </c>
      <c r="AQ1270" t="s">
        <v>309</v>
      </c>
      <c r="AR1270" t="s">
        <v>310</v>
      </c>
      <c r="AS1270" t="s">
        <v>304</v>
      </c>
      <c r="AT1270" s="23">
        <v>80111600</v>
      </c>
      <c r="AU1270" t="s">
        <v>8621</v>
      </c>
      <c r="AV1270" s="23" t="s">
        <v>98</v>
      </c>
      <c r="AW1270" s="20" t="s">
        <v>476</v>
      </c>
      <c r="AX1270" s="53" t="s">
        <v>105</v>
      </c>
      <c r="AY1270" s="23" t="s">
        <v>477</v>
      </c>
      <c r="AZ1270" s="53">
        <v>45505</v>
      </c>
      <c r="BA1270" s="53">
        <v>45505</v>
      </c>
      <c r="BB1270" s="62">
        <v>45656</v>
      </c>
      <c r="BC1270" s="35">
        <f>+Tabla3[[#This Row],[FECHA TERMINACION
(INICIAL)]]-Tabla3[[#This Row],[FECHA INICIO]]</f>
        <v>151</v>
      </c>
      <c r="BD1270" s="65">
        <f>+Tabla3[[#This Row],[PLAZO DE EJECUCIÓN EN DÍAS (INICIAL)]]/30</f>
        <v>5.0333333333333332</v>
      </c>
      <c r="BE1270" t="s">
        <v>8602</v>
      </c>
      <c r="BF1270" s="29">
        <f>+[1]BD_2!E1291</f>
        <v>0</v>
      </c>
      <c r="BG1270" s="29">
        <f>[1]BD_2!BA1291</f>
        <v>0</v>
      </c>
      <c r="BH1270" s="23">
        <f>[1]BD_2!CF1291</f>
        <v>0</v>
      </c>
      <c r="BI1270" s="23">
        <f>+COUNTIF(Tabla3[[#This Row],[VALOR REDUCIDO]:[TOTAL TIEMPO PRORROGADO EN DÍAS
]],"&lt;&gt;0")</f>
        <v>0</v>
      </c>
      <c r="BJ1270" s="23" t="str">
        <f>+[1]BD_2!CG1291</f>
        <v>2 NO</v>
      </c>
      <c r="BK1270" s="26" t="str">
        <f>[1]BD_2!CL1291</f>
        <v>2 NO</v>
      </c>
      <c r="BL1270" s="23" t="s">
        <v>98</v>
      </c>
      <c r="BM1270">
        <f t="shared" si="101"/>
        <v>151</v>
      </c>
      <c r="BN1270" s="36">
        <f t="shared" si="103"/>
        <v>45505</v>
      </c>
      <c r="BO1270" s="26">
        <f t="shared" si="102"/>
        <v>45656</v>
      </c>
      <c r="BP1270" s="37" t="e">
        <f>IF(((#REF!-$BN1270)/($BO1270-$BN1270))&gt;=100%,100%,((#REF!-$BN1270)/($BO1270-$BN1270)))</f>
        <v>#REF!</v>
      </c>
      <c r="BQ1270" s="29">
        <f t="shared" si="104"/>
        <v>35000000</v>
      </c>
      <c r="BR1270" s="23" t="e">
        <f>+IF(BK1270="1 SI","FINALIZADO",IF($BO1270&lt;=#REF!,"FINALIZADO","EJECUCIÓN"))</f>
        <v>#REF!</v>
      </c>
      <c r="BS1270" s="23">
        <v>35000000</v>
      </c>
      <c r="BT1270" s="23">
        <f>+Tabla3[[#This Row],[VALOR TOTAL DE CONTRATO (ANTES DE LIQUIDACIÓN - LIBERACIÓN DE SALDOS)]]-Tabla3[[#This Row],[RECURSO TOTALES DESEMBOLSADOS]]</f>
        <v>0</v>
      </c>
      <c r="BU1270" s="66"/>
      <c r="BW1270" s="23" t="s">
        <v>98</v>
      </c>
      <c r="BX1270" s="23" t="str">
        <f t="shared" si="100"/>
        <v>agosto</v>
      </c>
      <c r="BY1270" s="23" t="s">
        <v>113</v>
      </c>
      <c r="BZ1270" s="23" t="s">
        <v>113</v>
      </c>
      <c r="CA1270" s="23" t="s">
        <v>113</v>
      </c>
      <c r="CB1270" t="s">
        <v>117</v>
      </c>
      <c r="CC1270" t="s">
        <v>118</v>
      </c>
    </row>
    <row r="1271" spans="1:81" x14ac:dyDescent="0.25">
      <c r="A1271" s="23">
        <v>2024</v>
      </c>
      <c r="B1271" s="25">
        <v>1231</v>
      </c>
      <c r="C1271" s="23" t="s">
        <v>87</v>
      </c>
      <c r="D1271" t="s">
        <v>88</v>
      </c>
      <c r="E1271" t="s">
        <v>89</v>
      </c>
      <c r="F1271" t="s">
        <v>90</v>
      </c>
      <c r="G1271" t="s">
        <v>91</v>
      </c>
      <c r="H1271" s="23" t="s">
        <v>92</v>
      </c>
      <c r="I1271" s="23" t="s">
        <v>119</v>
      </c>
      <c r="J1271" t="s">
        <v>8622</v>
      </c>
      <c r="K1271" s="23" t="s">
        <v>95</v>
      </c>
      <c r="L1271" s="20" t="s">
        <v>803</v>
      </c>
      <c r="M1271" s="28" t="s">
        <v>8623</v>
      </c>
      <c r="N1271" s="23"/>
      <c r="O1271" s="23" t="s">
        <v>98</v>
      </c>
      <c r="P1271" s="20" t="s">
        <v>304</v>
      </c>
      <c r="Q1271" s="20" t="s">
        <v>304</v>
      </c>
      <c r="R1271" t="s">
        <v>8624</v>
      </c>
      <c r="S1271" t="s">
        <v>8625</v>
      </c>
      <c r="T1271" t="s">
        <v>8626</v>
      </c>
      <c r="U1271" s="29">
        <v>35000000</v>
      </c>
      <c r="V1271" s="29">
        <v>35000000</v>
      </c>
      <c r="W1271" s="60">
        <v>7000000</v>
      </c>
      <c r="X1271" s="60">
        <v>0</v>
      </c>
      <c r="Y1271" s="23" t="s">
        <v>104</v>
      </c>
      <c r="Z1271" t="s">
        <v>98</v>
      </c>
      <c r="AA1271" t="s">
        <v>105</v>
      </c>
      <c r="AB1271" s="30">
        <f>+Tabla3[[#This Row],[VALOR DEL CONTRATO
(EN NUMEROS)]]-Tabla3[[#This Row],[VALOR RECURSOS (MADS/FONAM)]]</f>
        <v>0</v>
      </c>
      <c r="AC1271" s="30"/>
      <c r="AD1271" s="30"/>
      <c r="AE1271" s="24">
        <v>4424</v>
      </c>
      <c r="AF1271" s="61">
        <v>45294</v>
      </c>
      <c r="AG1271">
        <v>435124</v>
      </c>
      <c r="AH1271" s="53">
        <v>45505</v>
      </c>
      <c r="AI1271" s="24" t="s">
        <v>106</v>
      </c>
      <c r="AJ1271" t="s">
        <v>308</v>
      </c>
      <c r="AK1271" s="33">
        <v>202300000000290</v>
      </c>
      <c r="AL1271" t="s">
        <v>98</v>
      </c>
      <c r="AM1271" s="53">
        <v>45505</v>
      </c>
      <c r="AN1271" s="23" t="s">
        <v>108</v>
      </c>
      <c r="AO1271" s="23" t="s">
        <v>108</v>
      </c>
      <c r="AP1271" t="s">
        <v>109</v>
      </c>
      <c r="AQ1271" t="s">
        <v>309</v>
      </c>
      <c r="AR1271" t="s">
        <v>310</v>
      </c>
      <c r="AS1271" t="s">
        <v>304</v>
      </c>
      <c r="AT1271" s="23">
        <v>80111600</v>
      </c>
      <c r="AU1271" s="20" t="s">
        <v>8627</v>
      </c>
      <c r="AV1271" s="23" t="s">
        <v>98</v>
      </c>
      <c r="AW1271" s="20" t="s">
        <v>476</v>
      </c>
      <c r="AX1271" s="53" t="s">
        <v>105</v>
      </c>
      <c r="AY1271" s="23" t="s">
        <v>477</v>
      </c>
      <c r="AZ1271" s="53">
        <v>45505</v>
      </c>
      <c r="BA1271" s="53">
        <v>45505</v>
      </c>
      <c r="BB1271" s="62">
        <v>45656</v>
      </c>
      <c r="BC1271" s="35">
        <f>+Tabla3[[#This Row],[FECHA TERMINACION
(INICIAL)]]-Tabla3[[#This Row],[FECHA INICIO]]</f>
        <v>151</v>
      </c>
      <c r="BD1271" s="65">
        <f>+Tabla3[[#This Row],[PLAZO DE EJECUCIÓN EN DÍAS (INICIAL)]]/30</f>
        <v>5.0333333333333332</v>
      </c>
      <c r="BE1271" t="s">
        <v>8602</v>
      </c>
      <c r="BF1271" s="29">
        <f>+[1]BD_2!E1292</f>
        <v>0</v>
      </c>
      <c r="BG1271" s="29">
        <f>[1]BD_2!BA1292</f>
        <v>0</v>
      </c>
      <c r="BH1271" s="23">
        <f>[1]BD_2!CF1292</f>
        <v>0</v>
      </c>
      <c r="BI1271" s="23">
        <f>+COUNTIF(Tabla3[[#This Row],[VALOR REDUCIDO]:[TOTAL TIEMPO PRORROGADO EN DÍAS
]],"&lt;&gt;0")</f>
        <v>0</v>
      </c>
      <c r="BJ1271" s="23" t="str">
        <f>+[1]BD_2!CG1292</f>
        <v>2 NO</v>
      </c>
      <c r="BK1271" s="26" t="str">
        <f>[1]BD_2!CL1292</f>
        <v>2 NO</v>
      </c>
      <c r="BL1271" s="23" t="s">
        <v>98</v>
      </c>
      <c r="BM1271">
        <f t="shared" si="101"/>
        <v>151</v>
      </c>
      <c r="BN1271" s="36">
        <f t="shared" si="103"/>
        <v>45505</v>
      </c>
      <c r="BO1271" s="26">
        <f t="shared" si="102"/>
        <v>45656</v>
      </c>
      <c r="BP1271" s="37" t="e">
        <f>IF(((#REF!-$BN1271)/($BO1271-$BN1271))&gt;=100%,100%,((#REF!-$BN1271)/($BO1271-$BN1271)))</f>
        <v>#REF!</v>
      </c>
      <c r="BQ1271" s="29">
        <f t="shared" si="104"/>
        <v>35000000</v>
      </c>
      <c r="BR1271" s="23" t="e">
        <f>+IF(BK1271="1 SI","FINALIZADO",IF($BO1271&lt;=#REF!,"FINALIZADO","EJECUCIÓN"))</f>
        <v>#REF!</v>
      </c>
      <c r="BS1271" s="23">
        <v>35000000</v>
      </c>
      <c r="BT1271" s="23">
        <f>+Tabla3[[#This Row],[VALOR TOTAL DE CONTRATO (ANTES DE LIQUIDACIÓN - LIBERACIÓN DE SALDOS)]]-Tabla3[[#This Row],[RECURSO TOTALES DESEMBOLSADOS]]</f>
        <v>0</v>
      </c>
      <c r="BU1271" s="66"/>
      <c r="BW1271" s="23" t="s">
        <v>98</v>
      </c>
      <c r="BX1271" s="23" t="str">
        <f t="shared" si="100"/>
        <v>agosto</v>
      </c>
      <c r="BY1271" s="23" t="s">
        <v>113</v>
      </c>
      <c r="BZ1271" s="23" t="s">
        <v>113</v>
      </c>
      <c r="CA1271" s="23" t="s">
        <v>113</v>
      </c>
      <c r="CB1271" t="s">
        <v>117</v>
      </c>
      <c r="CC1271" t="s">
        <v>118</v>
      </c>
    </row>
    <row r="1272" spans="1:81" x14ac:dyDescent="0.25">
      <c r="A1272" s="23">
        <v>2024</v>
      </c>
      <c r="B1272" s="25">
        <v>1232</v>
      </c>
      <c r="C1272" s="23" t="s">
        <v>87</v>
      </c>
      <c r="D1272" t="s">
        <v>88</v>
      </c>
      <c r="E1272" t="s">
        <v>89</v>
      </c>
      <c r="F1272" t="s">
        <v>90</v>
      </c>
      <c r="G1272" t="s">
        <v>91</v>
      </c>
      <c r="H1272" s="23" t="s">
        <v>92</v>
      </c>
      <c r="I1272" s="23" t="s">
        <v>119</v>
      </c>
      <c r="J1272" t="s">
        <v>8628</v>
      </c>
      <c r="K1272" s="23" t="s">
        <v>95</v>
      </c>
      <c r="L1272" s="20" t="s">
        <v>8629</v>
      </c>
      <c r="M1272" s="28" t="s">
        <v>8630</v>
      </c>
      <c r="N1272" s="23"/>
      <c r="O1272" s="23" t="s">
        <v>98</v>
      </c>
      <c r="P1272" s="20" t="s">
        <v>1263</v>
      </c>
      <c r="Q1272" s="20" t="s">
        <v>100</v>
      </c>
      <c r="R1272" t="s">
        <v>6329</v>
      </c>
      <c r="S1272" t="s">
        <v>6330</v>
      </c>
      <c r="T1272" t="s">
        <v>8631</v>
      </c>
      <c r="U1272" s="29">
        <v>16500000</v>
      </c>
      <c r="V1272" s="29">
        <v>16500000</v>
      </c>
      <c r="W1272" s="60">
        <v>5500000</v>
      </c>
      <c r="X1272" s="60">
        <v>0</v>
      </c>
      <c r="Y1272" s="23" t="s">
        <v>104</v>
      </c>
      <c r="Z1272" t="s">
        <v>98</v>
      </c>
      <c r="AA1272" t="s">
        <v>105</v>
      </c>
      <c r="AB1272" s="30">
        <f>+Tabla3[[#This Row],[VALOR DEL CONTRATO
(EN NUMEROS)]]-Tabla3[[#This Row],[VALOR RECURSOS (MADS/FONAM)]]</f>
        <v>0</v>
      </c>
      <c r="AC1272" s="30"/>
      <c r="AD1272" s="30"/>
      <c r="AE1272" s="24">
        <v>2724</v>
      </c>
      <c r="AF1272" s="61">
        <v>45294</v>
      </c>
      <c r="AG1272">
        <v>455524</v>
      </c>
      <c r="AH1272" s="53">
        <v>45519</v>
      </c>
      <c r="AI1272" s="24" t="s">
        <v>106</v>
      </c>
      <c r="AJ1272" t="s">
        <v>656</v>
      </c>
      <c r="AK1272" s="33">
        <v>202300000000289</v>
      </c>
      <c r="AL1272" t="s">
        <v>98</v>
      </c>
      <c r="AM1272" s="53">
        <v>45518</v>
      </c>
      <c r="AN1272" s="23" t="s">
        <v>108</v>
      </c>
      <c r="AO1272" s="23" t="s">
        <v>108</v>
      </c>
      <c r="AP1272" t="s">
        <v>109</v>
      </c>
      <c r="AQ1272" t="s">
        <v>657</v>
      </c>
      <c r="AR1272" t="s">
        <v>658</v>
      </c>
      <c r="AS1272" t="s">
        <v>100</v>
      </c>
      <c r="AT1272" s="23">
        <v>80111600</v>
      </c>
      <c r="AU1272" t="s">
        <v>8632</v>
      </c>
      <c r="AV1272" s="23" t="s">
        <v>113</v>
      </c>
      <c r="AW1272" s="20" t="s">
        <v>114</v>
      </c>
      <c r="AX1272" s="53">
        <v>45518</v>
      </c>
      <c r="AY1272" s="23" t="s">
        <v>115</v>
      </c>
      <c r="AZ1272" s="53">
        <v>45518</v>
      </c>
      <c r="BA1272" s="26">
        <v>45520</v>
      </c>
      <c r="BB1272" s="62">
        <v>45615</v>
      </c>
      <c r="BC1272" s="35">
        <f>+Tabla3[[#This Row],[FECHA TERMINACION
(INICIAL)]]-Tabla3[[#This Row],[FECHA INICIO]]</f>
        <v>95</v>
      </c>
      <c r="BD1272" s="65">
        <f>+Tabla3[[#This Row],[PLAZO DE EJECUCIÓN EN DÍAS (INICIAL)]]/30</f>
        <v>3.1666666666666665</v>
      </c>
      <c r="BE1272" t="s">
        <v>8633</v>
      </c>
      <c r="BF1272" s="29">
        <f>+[1]BD_2!E1293</f>
        <v>0</v>
      </c>
      <c r="BG1272" s="29">
        <f>[1]BD_2!BA1293</f>
        <v>6416667</v>
      </c>
      <c r="BH1272" s="23">
        <f>[1]BD_2!CF1293</f>
        <v>35</v>
      </c>
      <c r="BI1272" s="23">
        <f>+COUNTIF(Tabla3[[#This Row],[VALOR REDUCIDO]:[TOTAL TIEMPO PRORROGADO EN DÍAS
]],"&lt;&gt;0")</f>
        <v>2</v>
      </c>
      <c r="BJ1272" s="23" t="str">
        <f>+[1]BD_2!CG1293</f>
        <v>2 NO</v>
      </c>
      <c r="BK1272" s="26" t="str">
        <f>[1]BD_2!CL1293</f>
        <v>2 NO</v>
      </c>
      <c r="BL1272" s="23" t="s">
        <v>113</v>
      </c>
      <c r="BM1272">
        <f t="shared" si="101"/>
        <v>130</v>
      </c>
      <c r="BN1272" s="36">
        <f t="shared" si="103"/>
        <v>45520</v>
      </c>
      <c r="BO1272" s="26">
        <f t="shared" si="102"/>
        <v>45650</v>
      </c>
      <c r="BP1272" s="37" t="e">
        <f>IF(((#REF!-$BN1272)/($BO1272-$BN1272))&gt;=100%,100%,((#REF!-$BN1272)/($BO1272-$BN1272)))</f>
        <v>#REF!</v>
      </c>
      <c r="BQ1272" s="29">
        <f t="shared" si="104"/>
        <v>22916667</v>
      </c>
      <c r="BR1272" s="23" t="e">
        <f>+IF(BK1272="1 SI","FINALIZADO",IF($BO1272&lt;=#REF!,"FINALIZADO","EJECUCIÓN"))</f>
        <v>#REF!</v>
      </c>
      <c r="BS1272" s="23">
        <v>17233333</v>
      </c>
      <c r="BT1272" s="23">
        <f>+Tabla3[[#This Row],[VALOR TOTAL DE CONTRATO (ANTES DE LIQUIDACIÓN - LIBERACIÓN DE SALDOS)]]-Tabla3[[#This Row],[RECURSO TOTALES DESEMBOLSADOS]]</f>
        <v>5683334</v>
      </c>
      <c r="BU1272" s="66"/>
      <c r="BW1272" s="23" t="s">
        <v>98</v>
      </c>
      <c r="BX1272" s="23" t="str">
        <f t="shared" si="100"/>
        <v>agosto</v>
      </c>
      <c r="BY1272" s="23" t="s">
        <v>113</v>
      </c>
      <c r="BZ1272" s="23" t="s">
        <v>113</v>
      </c>
      <c r="CA1272" s="23" t="s">
        <v>113</v>
      </c>
      <c r="CB1272" t="s">
        <v>117</v>
      </c>
      <c r="CC1272" t="s">
        <v>118</v>
      </c>
    </row>
    <row r="1273" spans="1:81" x14ac:dyDescent="0.25">
      <c r="A1273" s="23">
        <v>2024</v>
      </c>
      <c r="B1273" s="25" t="s">
        <v>8634</v>
      </c>
      <c r="C1273" s="23" t="s">
        <v>87</v>
      </c>
      <c r="D1273" t="s">
        <v>88</v>
      </c>
      <c r="E1273" t="s">
        <v>89</v>
      </c>
      <c r="F1273" t="s">
        <v>90</v>
      </c>
      <c r="G1273" t="s">
        <v>91</v>
      </c>
      <c r="H1273" s="23" t="s">
        <v>92</v>
      </c>
      <c r="I1273" s="23" t="s">
        <v>119</v>
      </c>
      <c r="J1273" t="s">
        <v>8635</v>
      </c>
      <c r="K1273" s="23" t="s">
        <v>95</v>
      </c>
      <c r="L1273" s="20" t="s">
        <v>8629</v>
      </c>
      <c r="M1273" s="28" t="s">
        <v>8636</v>
      </c>
      <c r="N1273" s="23"/>
      <c r="O1273" s="23" t="s">
        <v>98</v>
      </c>
      <c r="P1273" s="20" t="s">
        <v>1263</v>
      </c>
      <c r="Q1273" s="20" t="s">
        <v>100</v>
      </c>
      <c r="R1273" t="s">
        <v>6329</v>
      </c>
      <c r="S1273" t="s">
        <v>6330</v>
      </c>
      <c r="T1273" t="s">
        <v>8637</v>
      </c>
      <c r="U1273" s="29">
        <v>5683334</v>
      </c>
      <c r="V1273" s="29">
        <v>5683334</v>
      </c>
      <c r="W1273" s="60">
        <v>5500000</v>
      </c>
      <c r="X1273" s="60">
        <v>0</v>
      </c>
      <c r="Y1273" s="23" t="s">
        <v>104</v>
      </c>
      <c r="Z1273" t="s">
        <v>98</v>
      </c>
      <c r="AA1273" t="s">
        <v>105</v>
      </c>
      <c r="AB1273" s="30">
        <f>+Tabla3[[#This Row],[VALOR DEL CONTRATO
(EN NUMEROS)]]-Tabla3[[#This Row],[VALOR RECURSOS (MADS/FONAM)]]</f>
        <v>0</v>
      </c>
      <c r="AC1273" s="30"/>
      <c r="AD1273" s="30"/>
      <c r="AE1273" s="24">
        <v>2724</v>
      </c>
      <c r="AF1273" s="61">
        <v>45294</v>
      </c>
      <c r="AG1273">
        <v>640424</v>
      </c>
      <c r="AH1273" s="53">
        <v>45616</v>
      </c>
      <c r="AI1273" s="24" t="s">
        <v>106</v>
      </c>
      <c r="AJ1273" t="s">
        <v>656</v>
      </c>
      <c r="AK1273" s="33">
        <v>202300000000289</v>
      </c>
      <c r="AL1273" t="s">
        <v>98</v>
      </c>
      <c r="AM1273" s="53">
        <v>45616</v>
      </c>
      <c r="AN1273" s="23" t="s">
        <v>108</v>
      </c>
      <c r="AO1273" s="23" t="s">
        <v>108</v>
      </c>
      <c r="AP1273" t="s">
        <v>109</v>
      </c>
      <c r="AQ1273" t="s">
        <v>657</v>
      </c>
      <c r="AR1273" t="s">
        <v>658</v>
      </c>
      <c r="AS1273" t="s">
        <v>100</v>
      </c>
      <c r="AT1273" s="23">
        <v>80111600</v>
      </c>
      <c r="AU1273" t="s">
        <v>8632</v>
      </c>
      <c r="AV1273" s="23" t="s">
        <v>113</v>
      </c>
      <c r="AW1273" s="20" t="s">
        <v>114</v>
      </c>
      <c r="AX1273" s="53">
        <v>45616</v>
      </c>
      <c r="AY1273" s="23" t="s">
        <v>115</v>
      </c>
      <c r="AZ1273" s="53">
        <v>45616</v>
      </c>
      <c r="BA1273" s="53">
        <v>45616</v>
      </c>
      <c r="BB1273" s="62">
        <v>45646</v>
      </c>
      <c r="BC1273" s="35">
        <f>+Tabla3[[#This Row],[FECHA TERMINACION
(INICIAL)]]-Tabla3[[#This Row],[FECHA INICIO]]</f>
        <v>30</v>
      </c>
      <c r="BD1273" s="65">
        <f>+Tabla3[[#This Row],[PLAZO DE EJECUCIÓN EN DÍAS (INICIAL)]]/30</f>
        <v>1</v>
      </c>
      <c r="BE1273" t="s">
        <v>8638</v>
      </c>
      <c r="BF1273" s="29">
        <f>+[1]BD_2!E1294</f>
        <v>183333</v>
      </c>
      <c r="BG1273" s="29">
        <f>[1]BD_2!BA1294</f>
        <v>0</v>
      </c>
      <c r="BH1273" s="23">
        <f>[1]BD_2!CF1294</f>
        <v>0</v>
      </c>
      <c r="BI1273" s="23">
        <f>+COUNTIF(Tabla3[[#This Row],[VALOR REDUCIDO]:[TOTAL TIEMPO PRORROGADO EN DÍAS
]],"&lt;&gt;0")</f>
        <v>1</v>
      </c>
      <c r="BJ1273" s="23" t="str">
        <f>+[1]BD_2!CG1294</f>
        <v>2 NO</v>
      </c>
      <c r="BK1273" s="26" t="str">
        <f>[1]BD_2!CL1294</f>
        <v>2 NO</v>
      </c>
      <c r="BL1273" s="23" t="s">
        <v>98</v>
      </c>
      <c r="BM1273">
        <f>$BO1273-$BN1273</f>
        <v>30</v>
      </c>
      <c r="BN1273" s="36">
        <f>$BA1273</f>
        <v>45616</v>
      </c>
      <c r="BO1273" s="26">
        <f>$BB1273+$BH1273</f>
        <v>45646</v>
      </c>
      <c r="BP1273" s="37" t="e">
        <f>IF(((#REF!-$BN1273)/($BO1273-$BN1273))&gt;=100%,100%,((#REF!-$BN1273)/($BO1273-$BN1273)))</f>
        <v>#REF!</v>
      </c>
      <c r="BQ1273" s="60">
        <f t="shared" si="104"/>
        <v>5500001</v>
      </c>
      <c r="BR1273" s="23" t="e">
        <f>+IF(BK1273="1 SI","FINALIZADO",IF($BO1273&lt;=#REF!,"FINALIZADO","EJECUCIÓN"))</f>
        <v>#REF!</v>
      </c>
      <c r="BS1273" s="23">
        <v>2016667</v>
      </c>
      <c r="BT1273" s="23">
        <f>+Tabla3[[#This Row],[VALOR TOTAL DE CONTRATO (ANTES DE LIQUIDACIÓN - LIBERACIÓN DE SALDOS)]]-Tabla3[[#This Row],[RECURSO TOTALES DESEMBOLSADOS]]</f>
        <v>3483334</v>
      </c>
      <c r="BU1273" s="66"/>
      <c r="BW1273" s="23" t="s">
        <v>98</v>
      </c>
      <c r="BX1273" s="23" t="str">
        <f t="shared" si="100"/>
        <v>noviembre</v>
      </c>
      <c r="BY1273" s="23" t="s">
        <v>113</v>
      </c>
      <c r="BZ1273" s="23" t="s">
        <v>113</v>
      </c>
      <c r="CA1273" s="23" t="s">
        <v>113</v>
      </c>
      <c r="CB1273" t="s">
        <v>117</v>
      </c>
      <c r="CC1273" t="s">
        <v>118</v>
      </c>
    </row>
    <row r="1274" spans="1:81" x14ac:dyDescent="0.25">
      <c r="A1274" s="23">
        <v>2024</v>
      </c>
      <c r="B1274" s="25">
        <v>1233</v>
      </c>
      <c r="C1274" s="23" t="s">
        <v>87</v>
      </c>
      <c r="D1274" t="s">
        <v>88</v>
      </c>
      <c r="E1274" t="s">
        <v>89</v>
      </c>
      <c r="F1274" t="s">
        <v>90</v>
      </c>
      <c r="G1274" t="s">
        <v>91</v>
      </c>
      <c r="H1274" s="23" t="s">
        <v>92</v>
      </c>
      <c r="I1274" s="23" t="s">
        <v>119</v>
      </c>
      <c r="J1274" t="s">
        <v>8639</v>
      </c>
      <c r="K1274" s="23" t="s">
        <v>95</v>
      </c>
      <c r="L1274" s="20" t="s">
        <v>494</v>
      </c>
      <c r="M1274" s="28" t="s">
        <v>8640</v>
      </c>
      <c r="N1274" s="23"/>
      <c r="O1274" s="23" t="s">
        <v>98</v>
      </c>
      <c r="P1274" s="20" t="s">
        <v>693</v>
      </c>
      <c r="Q1274" s="20" t="s">
        <v>693</v>
      </c>
      <c r="R1274" t="s">
        <v>8641</v>
      </c>
      <c r="S1274" t="s">
        <v>8642</v>
      </c>
      <c r="T1274" t="s">
        <v>8643</v>
      </c>
      <c r="U1274" s="29">
        <v>48000000</v>
      </c>
      <c r="V1274" s="29">
        <v>48000000</v>
      </c>
      <c r="W1274" s="60">
        <v>9600000</v>
      </c>
      <c r="X1274" s="60">
        <v>0</v>
      </c>
      <c r="Y1274" s="23" t="s">
        <v>104</v>
      </c>
      <c r="Z1274" t="s">
        <v>98</v>
      </c>
      <c r="AA1274" t="s">
        <v>105</v>
      </c>
      <c r="AB1274" s="30">
        <f>+Tabla3[[#This Row],[VALOR DEL CONTRATO
(EN NUMEROS)]]-Tabla3[[#This Row],[VALOR RECURSOS (MADS/FONAM)]]</f>
        <v>0</v>
      </c>
      <c r="AC1274" s="30"/>
      <c r="AD1274" s="30"/>
      <c r="AE1274" s="24">
        <v>3524</v>
      </c>
      <c r="AF1274" s="61">
        <v>45294</v>
      </c>
      <c r="AG1274">
        <v>439324</v>
      </c>
      <c r="AH1274" s="53">
        <v>45509</v>
      </c>
      <c r="AI1274" s="24" t="s">
        <v>106</v>
      </c>
      <c r="AJ1274" t="s">
        <v>697</v>
      </c>
      <c r="AK1274" s="33">
        <v>202300000000154</v>
      </c>
      <c r="AL1274" t="s">
        <v>98</v>
      </c>
      <c r="AM1274" s="53">
        <v>45505</v>
      </c>
      <c r="AN1274" s="23" t="s">
        <v>108</v>
      </c>
      <c r="AO1274" s="23" t="s">
        <v>108</v>
      </c>
      <c r="AP1274" t="s">
        <v>109</v>
      </c>
      <c r="AQ1274" t="s">
        <v>698</v>
      </c>
      <c r="AR1274" t="s">
        <v>699</v>
      </c>
      <c r="AS1274" t="s">
        <v>700</v>
      </c>
      <c r="AT1274" s="23">
        <v>80111600</v>
      </c>
      <c r="AU1274" t="s">
        <v>8644</v>
      </c>
      <c r="AV1274" s="23" t="s">
        <v>113</v>
      </c>
      <c r="AW1274" s="20" t="s">
        <v>114</v>
      </c>
      <c r="AX1274" s="53">
        <v>45506</v>
      </c>
      <c r="AY1274" s="23" t="s">
        <v>115</v>
      </c>
      <c r="AZ1274" s="53">
        <v>45509</v>
      </c>
      <c r="BA1274" s="26">
        <v>45509</v>
      </c>
      <c r="BB1274" s="62">
        <v>45656</v>
      </c>
      <c r="BC1274" s="35">
        <f>+Tabla3[[#This Row],[FECHA TERMINACION
(INICIAL)]]-Tabla3[[#This Row],[FECHA INICIO]]</f>
        <v>147</v>
      </c>
      <c r="BD1274" s="65">
        <f>+Tabla3[[#This Row],[PLAZO DE EJECUCIÓN EN DÍAS (INICIAL)]]/30</f>
        <v>4.9000000000000004</v>
      </c>
      <c r="BE1274" t="s">
        <v>8645</v>
      </c>
      <c r="BF1274" s="29">
        <f>+[1]BD_2!E1295</f>
        <v>1280000</v>
      </c>
      <c r="BG1274" s="29">
        <f>[1]BD_2!BA1295</f>
        <v>0</v>
      </c>
      <c r="BH1274" s="23">
        <f>[1]BD_2!CF1295</f>
        <v>0</v>
      </c>
      <c r="BI1274" s="23">
        <f>+COUNTIF(Tabla3[[#This Row],[VALOR REDUCIDO]:[TOTAL TIEMPO PRORROGADO EN DÍAS
]],"&lt;&gt;0")</f>
        <v>1</v>
      </c>
      <c r="BJ1274" s="23" t="str">
        <f>+[1]BD_2!CG1295</f>
        <v>2 NO</v>
      </c>
      <c r="BK1274" s="26" t="str">
        <f>[1]BD_2!CL1295</f>
        <v>2 NO</v>
      </c>
      <c r="BL1274" s="23" t="s">
        <v>98</v>
      </c>
      <c r="BM1274">
        <f t="shared" si="101"/>
        <v>147</v>
      </c>
      <c r="BN1274" s="36">
        <f t="shared" si="103"/>
        <v>45509</v>
      </c>
      <c r="BO1274" s="26">
        <f t="shared" si="102"/>
        <v>45656</v>
      </c>
      <c r="BP1274" s="37" t="e">
        <f>IF(((#REF!-$BN1274)/($BO1274-$BN1274))&gt;=100%,100%,((#REF!-$BN1274)/($BO1274-$BN1274)))</f>
        <v>#REF!</v>
      </c>
      <c r="BQ1274" s="29">
        <f t="shared" si="104"/>
        <v>46720000</v>
      </c>
      <c r="BR1274" s="23" t="e">
        <f>+IF(BK1274="1 SI","FINALIZADO",IF($BO1274&lt;=#REF!,"FINALIZADO","EJECUCIÓN"))</f>
        <v>#REF!</v>
      </c>
      <c r="BS1274" s="23">
        <v>46720000</v>
      </c>
      <c r="BT1274" s="23">
        <f>+Tabla3[[#This Row],[VALOR TOTAL DE CONTRATO (ANTES DE LIQUIDACIÓN - LIBERACIÓN DE SALDOS)]]-Tabla3[[#This Row],[RECURSO TOTALES DESEMBOLSADOS]]</f>
        <v>0</v>
      </c>
      <c r="BU1274" s="66"/>
      <c r="BW1274" s="23" t="s">
        <v>98</v>
      </c>
      <c r="BX1274" s="23" t="str">
        <f t="shared" si="100"/>
        <v>agosto</v>
      </c>
      <c r="BY1274" s="23" t="s">
        <v>113</v>
      </c>
      <c r="BZ1274" s="23" t="s">
        <v>113</v>
      </c>
      <c r="CA1274" s="23" t="s">
        <v>113</v>
      </c>
      <c r="CB1274" t="s">
        <v>117</v>
      </c>
      <c r="CC1274" t="s">
        <v>118</v>
      </c>
    </row>
    <row r="1275" spans="1:81" x14ac:dyDescent="0.25">
      <c r="A1275" s="23">
        <v>2024</v>
      </c>
      <c r="B1275" s="25">
        <v>1234</v>
      </c>
      <c r="C1275" s="23" t="s">
        <v>7112</v>
      </c>
      <c r="D1275" t="s">
        <v>88</v>
      </c>
      <c r="E1275" t="s">
        <v>89</v>
      </c>
      <c r="F1275" t="s">
        <v>7113</v>
      </c>
      <c r="G1275" t="s">
        <v>91</v>
      </c>
      <c r="H1275" s="23" t="s">
        <v>92</v>
      </c>
      <c r="I1275" s="23" t="s">
        <v>105</v>
      </c>
      <c r="J1275" t="s">
        <v>8292</v>
      </c>
      <c r="K1275" s="23" t="s">
        <v>4369</v>
      </c>
      <c r="L1275" s="20" t="s">
        <v>4370</v>
      </c>
      <c r="N1275" s="23" t="s">
        <v>8293</v>
      </c>
      <c r="O1275" s="23" t="s">
        <v>98</v>
      </c>
      <c r="P1275" s="20" t="s">
        <v>1183</v>
      </c>
      <c r="Q1275" s="20" t="s">
        <v>100</v>
      </c>
      <c r="R1275" t="s">
        <v>8646</v>
      </c>
      <c r="S1275" t="s">
        <v>8647</v>
      </c>
      <c r="T1275" t="s">
        <v>8648</v>
      </c>
      <c r="U1275" s="29">
        <v>37989442</v>
      </c>
      <c r="V1275" s="29">
        <v>37989442</v>
      </c>
      <c r="W1275" s="60">
        <v>0</v>
      </c>
      <c r="X1275" s="60">
        <v>0</v>
      </c>
      <c r="Y1275" s="23" t="s">
        <v>104</v>
      </c>
      <c r="Z1275" t="s">
        <v>98</v>
      </c>
      <c r="AA1275" t="s">
        <v>105</v>
      </c>
      <c r="AB1275" s="30">
        <f>+Tabla3[[#This Row],[VALOR DEL CONTRATO
(EN NUMEROS)]]-Tabla3[[#This Row],[VALOR RECURSOS (MADS/FONAM)]]</f>
        <v>0</v>
      </c>
      <c r="AC1275" s="30"/>
      <c r="AD1275" s="30"/>
      <c r="AE1275" s="24">
        <v>18324</v>
      </c>
      <c r="AF1275" s="61">
        <v>45467</v>
      </c>
      <c r="AG1275">
        <v>454624</v>
      </c>
      <c r="AH1275" s="53">
        <v>45518</v>
      </c>
      <c r="AI1275" s="24" t="s">
        <v>1819</v>
      </c>
      <c r="AJ1275" t="s">
        <v>8649</v>
      </c>
      <c r="AK1275" s="33" t="s">
        <v>4376</v>
      </c>
      <c r="AL1275" t="s">
        <v>98</v>
      </c>
      <c r="AM1275" s="53">
        <v>45513</v>
      </c>
      <c r="AN1275" s="23" t="s">
        <v>108</v>
      </c>
      <c r="AO1275" s="23" t="s">
        <v>108</v>
      </c>
      <c r="AP1275" t="s">
        <v>109</v>
      </c>
      <c r="AQ1275" t="s">
        <v>8650</v>
      </c>
      <c r="AR1275" t="s">
        <v>8651</v>
      </c>
      <c r="AS1275" t="s">
        <v>100</v>
      </c>
      <c r="AT1275" s="23">
        <v>72154010</v>
      </c>
      <c r="AU1275" t="s">
        <v>8652</v>
      </c>
      <c r="AV1275" s="23" t="s">
        <v>113</v>
      </c>
      <c r="AW1275" s="20" t="s">
        <v>114</v>
      </c>
      <c r="AX1275" s="53">
        <v>45516</v>
      </c>
      <c r="AY1275" s="23" t="s">
        <v>6418</v>
      </c>
      <c r="AZ1275" s="53">
        <v>45516</v>
      </c>
      <c r="BA1275" s="26">
        <v>45518</v>
      </c>
      <c r="BB1275" s="62">
        <v>45657</v>
      </c>
      <c r="BC1275" s="35">
        <f>+Tabla3[[#This Row],[FECHA TERMINACION
(INICIAL)]]-Tabla3[[#This Row],[FECHA INICIO]]</f>
        <v>139</v>
      </c>
      <c r="BD1275" s="65">
        <f>+Tabla3[[#This Row],[PLAZO DE EJECUCIÓN EN DÍAS (INICIAL)]]/30</f>
        <v>4.6333333333333337</v>
      </c>
      <c r="BE1275" t="s">
        <v>8653</v>
      </c>
      <c r="BF1275" s="29">
        <f>+[1]BD_2!E1296</f>
        <v>0</v>
      </c>
      <c r="BG1275" s="29">
        <f>[1]BD_2!BA1296</f>
        <v>0</v>
      </c>
      <c r="BH1275" s="23">
        <f>[1]BD_2!CF1296</f>
        <v>0</v>
      </c>
      <c r="BI1275" s="23">
        <f>+COUNTIF(Tabla3[[#This Row],[VALOR REDUCIDO]:[TOTAL TIEMPO PRORROGADO EN DÍAS
]],"&lt;&gt;0")</f>
        <v>0</v>
      </c>
      <c r="BJ1275" s="23" t="str">
        <f>+[1]BD_2!CG1296</f>
        <v>2 NO</v>
      </c>
      <c r="BK1275" s="26" t="str">
        <f>[1]BD_2!CL1296</f>
        <v>2 NO</v>
      </c>
      <c r="BL1275" s="23" t="s">
        <v>98</v>
      </c>
      <c r="BM1275">
        <f t="shared" si="101"/>
        <v>139</v>
      </c>
      <c r="BN1275" s="36">
        <f t="shared" si="103"/>
        <v>45518</v>
      </c>
      <c r="BO1275" s="26">
        <f t="shared" si="102"/>
        <v>45657</v>
      </c>
      <c r="BP1275" s="37" t="e">
        <f>IF(((#REF!-$BN1275)/($BO1275-$BN1275))&gt;=100%,100%,((#REF!-$BN1275)/($BO1275-$BN1275)))</f>
        <v>#REF!</v>
      </c>
      <c r="BQ1275" s="60">
        <f t="shared" si="104"/>
        <v>37989442</v>
      </c>
      <c r="BR1275" s="23" t="e">
        <f>+IF(BK1275="1 SI","FINALIZADO",IF($BO1275&lt;=#REF!,"FINALIZADO","EJECUCIÓN"))</f>
        <v>#REF!</v>
      </c>
      <c r="BS1275" s="23">
        <v>22760092.32</v>
      </c>
      <c r="BT1275" s="23">
        <f>+Tabla3[[#This Row],[VALOR TOTAL DE CONTRATO (ANTES DE LIQUIDACIÓN - LIBERACIÓN DE SALDOS)]]-Tabla3[[#This Row],[RECURSO TOTALES DESEMBOLSADOS]]</f>
        <v>15229349.68</v>
      </c>
      <c r="BU1275" s="66"/>
      <c r="BW1275" s="23" t="s">
        <v>98</v>
      </c>
      <c r="BX1275" s="23" t="str">
        <f t="shared" si="100"/>
        <v>agosto</v>
      </c>
      <c r="BY1275" s="23" t="s">
        <v>113</v>
      </c>
      <c r="BZ1275" s="23" t="s">
        <v>113</v>
      </c>
      <c r="CA1275" s="23" t="s">
        <v>113</v>
      </c>
      <c r="CB1275" t="s">
        <v>117</v>
      </c>
      <c r="CC1275" t="s">
        <v>118</v>
      </c>
    </row>
    <row r="1276" spans="1:81" s="46" customFormat="1" x14ac:dyDescent="0.25">
      <c r="A1276" s="23">
        <v>2024</v>
      </c>
      <c r="B1276" s="25">
        <v>1235</v>
      </c>
      <c r="C1276" s="23" t="s">
        <v>7112</v>
      </c>
      <c r="D1276" t="s">
        <v>7305</v>
      </c>
      <c r="E1276" t="s">
        <v>89</v>
      </c>
      <c r="F1276" t="s">
        <v>7306</v>
      </c>
      <c r="G1276" t="s">
        <v>8182</v>
      </c>
      <c r="H1276" s="23" t="s">
        <v>8654</v>
      </c>
      <c r="I1276" s="23" t="s">
        <v>105</v>
      </c>
      <c r="J1276" t="s">
        <v>8655</v>
      </c>
      <c r="K1276" s="23" t="s">
        <v>4369</v>
      </c>
      <c r="L1276" s="20" t="s">
        <v>4370</v>
      </c>
      <c r="M1276" s="28"/>
      <c r="N1276" s="23" t="s">
        <v>8656</v>
      </c>
      <c r="O1276" s="23" t="s">
        <v>98</v>
      </c>
      <c r="P1276" s="20" t="s">
        <v>1931</v>
      </c>
      <c r="Q1276" s="20" t="s">
        <v>1931</v>
      </c>
      <c r="R1276" t="s">
        <v>8657</v>
      </c>
      <c r="S1276" t="s">
        <v>8658</v>
      </c>
      <c r="T1276" t="s">
        <v>8659</v>
      </c>
      <c r="U1276" s="29">
        <v>34978000</v>
      </c>
      <c r="V1276" s="29">
        <v>34978000</v>
      </c>
      <c r="W1276" s="60">
        <v>0</v>
      </c>
      <c r="X1276" s="60">
        <v>0</v>
      </c>
      <c r="Y1276" s="23" t="s">
        <v>104</v>
      </c>
      <c r="Z1276" t="s">
        <v>98</v>
      </c>
      <c r="AA1276" t="s">
        <v>105</v>
      </c>
      <c r="AB1276" s="30">
        <f>+Tabla3[[#This Row],[VALOR DEL CONTRATO
(EN NUMEROS)]]-Tabla3[[#This Row],[VALOR RECURSOS (MADS/FONAM)]]</f>
        <v>0</v>
      </c>
      <c r="AC1276" s="30"/>
      <c r="AD1276" s="30"/>
      <c r="AE1276" s="24">
        <v>13424</v>
      </c>
      <c r="AF1276" s="61">
        <v>45358</v>
      </c>
      <c r="AG1276">
        <v>439224</v>
      </c>
      <c r="AH1276" s="53">
        <v>45509</v>
      </c>
      <c r="AI1276" s="24" t="s">
        <v>106</v>
      </c>
      <c r="AJ1276" t="s">
        <v>4940</v>
      </c>
      <c r="AK1276" s="33">
        <v>202300000000279</v>
      </c>
      <c r="AL1276" t="s">
        <v>98</v>
      </c>
      <c r="AM1276" s="53">
        <v>45502</v>
      </c>
      <c r="AN1276" s="23" t="s">
        <v>108</v>
      </c>
      <c r="AO1276" s="23" t="s">
        <v>108</v>
      </c>
      <c r="AP1276" t="s">
        <v>109</v>
      </c>
      <c r="AQ1276" t="s">
        <v>1580</v>
      </c>
      <c r="AR1276" t="s">
        <v>1581</v>
      </c>
      <c r="AS1276" t="s">
        <v>1581</v>
      </c>
      <c r="AT1276" s="23">
        <v>80111600</v>
      </c>
      <c r="AU1276" t="s">
        <v>8660</v>
      </c>
      <c r="AV1276" s="23" t="s">
        <v>113</v>
      </c>
      <c r="AW1276" s="20" t="s">
        <v>114</v>
      </c>
      <c r="AX1276" s="53">
        <v>45506</v>
      </c>
      <c r="AY1276" s="23" t="s">
        <v>144</v>
      </c>
      <c r="AZ1276" s="53">
        <v>45506</v>
      </c>
      <c r="BA1276" s="26">
        <v>45509</v>
      </c>
      <c r="BB1276" s="62">
        <v>45540</v>
      </c>
      <c r="BC1276" s="35">
        <f>+Tabla3[[#This Row],[FECHA TERMINACION
(INICIAL)]]-Tabla3[[#This Row],[FECHA INICIO]]</f>
        <v>31</v>
      </c>
      <c r="BD1276" s="65">
        <f>+Tabla3[[#This Row],[PLAZO DE EJECUCIÓN EN DÍAS (INICIAL)]]/30</f>
        <v>1.0333333333333334</v>
      </c>
      <c r="BE1276" t="s">
        <v>8661</v>
      </c>
      <c r="BF1276" s="29">
        <f>+[1]BD_2!E1297</f>
        <v>0</v>
      </c>
      <c r="BG1276" s="29">
        <f>[1]BD_2!BA1297</f>
        <v>0</v>
      </c>
      <c r="BH1276" s="23">
        <f>[1]BD_2!CF1297</f>
        <v>0</v>
      </c>
      <c r="BI1276" s="23">
        <f>+COUNTIF(Tabla3[[#This Row],[VALOR REDUCIDO]:[TOTAL TIEMPO PRORROGADO EN DÍAS
]],"&lt;&gt;0")</f>
        <v>0</v>
      </c>
      <c r="BJ1276" s="23" t="str">
        <f>+[1]BD_2!CG1297</f>
        <v>2 NO</v>
      </c>
      <c r="BK1276" s="26" t="str">
        <f>[1]BD_2!CL1297</f>
        <v>2 NO</v>
      </c>
      <c r="BL1276" s="23" t="s">
        <v>98</v>
      </c>
      <c r="BM1276">
        <f t="shared" si="101"/>
        <v>31</v>
      </c>
      <c r="BN1276" s="36">
        <f t="shared" si="103"/>
        <v>45509</v>
      </c>
      <c r="BO1276" s="26">
        <f t="shared" si="102"/>
        <v>45540</v>
      </c>
      <c r="BP1276" s="37" t="e">
        <f>IF(((#REF!-$BN1276)/($BO1276-$BN1276))&gt;=100%,100%,((#REF!-$BN1276)/($BO1276-$BN1276)))</f>
        <v>#REF!</v>
      </c>
      <c r="BQ1276" s="60">
        <f t="shared" si="104"/>
        <v>34978000</v>
      </c>
      <c r="BR1276" s="23" t="e">
        <f>+IF(BK1276="1 SI","FINALIZADO",IF($BO1276&lt;=#REF!,"FINALIZADO","EJECUCIÓN"))</f>
        <v>#REF!</v>
      </c>
      <c r="BS1276" s="23" t="e">
        <v>#N/A</v>
      </c>
      <c r="BT1276" s="23" t="e">
        <f>+Tabla3[[#This Row],[VALOR TOTAL DE CONTRATO (ANTES DE LIQUIDACIÓN - LIBERACIÓN DE SALDOS)]]-Tabla3[[#This Row],[RECURSO TOTALES DESEMBOLSADOS]]</f>
        <v>#N/A</v>
      </c>
      <c r="BU1276" s="66"/>
      <c r="BV1276" s="38"/>
      <c r="BW1276" s="23" t="s">
        <v>98</v>
      </c>
      <c r="BX1276" s="23" t="str">
        <f t="shared" si="100"/>
        <v>julio</v>
      </c>
      <c r="BY1276" s="23" t="s">
        <v>113</v>
      </c>
      <c r="BZ1276" s="23" t="s">
        <v>113</v>
      </c>
      <c r="CA1276" s="23" t="s">
        <v>113</v>
      </c>
      <c r="CB1276" t="s">
        <v>117</v>
      </c>
      <c r="CC1276" t="s">
        <v>118</v>
      </c>
    </row>
    <row r="1277" spans="1:81" x14ac:dyDescent="0.25">
      <c r="A1277" s="23">
        <v>2024</v>
      </c>
      <c r="B1277" s="25">
        <v>1236</v>
      </c>
      <c r="C1277" s="23" t="s">
        <v>87</v>
      </c>
      <c r="D1277" t="s">
        <v>88</v>
      </c>
      <c r="E1277" t="s">
        <v>89</v>
      </c>
      <c r="F1277" t="s">
        <v>90</v>
      </c>
      <c r="G1277" t="s">
        <v>91</v>
      </c>
      <c r="H1277" s="23" t="s">
        <v>92</v>
      </c>
      <c r="I1277" s="23" t="s">
        <v>119</v>
      </c>
      <c r="J1277" t="s">
        <v>8662</v>
      </c>
      <c r="K1277" s="23" t="s">
        <v>95</v>
      </c>
      <c r="L1277" s="20" t="s">
        <v>121</v>
      </c>
      <c r="M1277" s="28" t="s">
        <v>8663</v>
      </c>
      <c r="N1277" s="23"/>
      <c r="O1277" s="23" t="s">
        <v>98</v>
      </c>
      <c r="P1277" s="20" t="s">
        <v>186</v>
      </c>
      <c r="Q1277" s="20" t="s">
        <v>186</v>
      </c>
      <c r="R1277" t="s">
        <v>8664</v>
      </c>
      <c r="S1277" t="s">
        <v>8665</v>
      </c>
      <c r="T1277" t="s">
        <v>8666</v>
      </c>
      <c r="U1277" s="29">
        <v>40000000</v>
      </c>
      <c r="V1277" s="29">
        <v>40000000</v>
      </c>
      <c r="W1277" s="60">
        <v>8000000</v>
      </c>
      <c r="X1277" s="60">
        <v>0</v>
      </c>
      <c r="Y1277" s="23" t="s">
        <v>104</v>
      </c>
      <c r="Z1277" t="s">
        <v>98</v>
      </c>
      <c r="AA1277" t="s">
        <v>105</v>
      </c>
      <c r="AB1277" s="30">
        <f>+Tabla3[[#This Row],[VALOR DEL CONTRATO
(EN NUMEROS)]]-Tabla3[[#This Row],[VALOR RECURSOS (MADS/FONAM)]]</f>
        <v>0</v>
      </c>
      <c r="AC1277" s="30"/>
      <c r="AD1277" s="30"/>
      <c r="AE1277" s="24">
        <v>3224</v>
      </c>
      <c r="AF1277" s="61">
        <v>45294</v>
      </c>
      <c r="AG1277">
        <v>438824</v>
      </c>
      <c r="AH1277" s="53">
        <v>45506</v>
      </c>
      <c r="AI1277" s="24" t="s">
        <v>106</v>
      </c>
      <c r="AJ1277" t="s">
        <v>1465</v>
      </c>
      <c r="AK1277" s="33">
        <v>202300000000041</v>
      </c>
      <c r="AL1277" t="s">
        <v>98</v>
      </c>
      <c r="AM1277" s="53">
        <v>45505</v>
      </c>
      <c r="AN1277" s="23" t="s">
        <v>108</v>
      </c>
      <c r="AO1277" s="23" t="s">
        <v>108</v>
      </c>
      <c r="AP1277" t="s">
        <v>109</v>
      </c>
      <c r="AQ1277" t="s">
        <v>191</v>
      </c>
      <c r="AR1277" t="s">
        <v>192</v>
      </c>
      <c r="AS1277" t="s">
        <v>186</v>
      </c>
      <c r="AT1277" s="23">
        <v>80111600</v>
      </c>
      <c r="AU1277" t="s">
        <v>8667</v>
      </c>
      <c r="AV1277" s="23" t="s">
        <v>113</v>
      </c>
      <c r="AW1277" s="20" t="s">
        <v>114</v>
      </c>
      <c r="AX1277" s="53">
        <v>45506</v>
      </c>
      <c r="AY1277" s="23" t="s">
        <v>144</v>
      </c>
      <c r="AZ1277" s="53">
        <v>45506</v>
      </c>
      <c r="BA1277" s="26">
        <v>45506</v>
      </c>
      <c r="BB1277" s="62">
        <v>45656</v>
      </c>
      <c r="BC1277" s="35">
        <f>+Tabla3[[#This Row],[FECHA TERMINACION
(INICIAL)]]-Tabla3[[#This Row],[FECHA INICIO]]</f>
        <v>150</v>
      </c>
      <c r="BD1277" s="65">
        <f>+Tabla3[[#This Row],[PLAZO DE EJECUCIÓN EN DÍAS (INICIAL)]]/30</f>
        <v>5</v>
      </c>
      <c r="BE1277" t="s">
        <v>8668</v>
      </c>
      <c r="BF1277" s="29">
        <f>+[1]BD_2!E1298</f>
        <v>266667</v>
      </c>
      <c r="BG1277" s="29">
        <f>[1]BD_2!BA1298</f>
        <v>0</v>
      </c>
      <c r="BH1277" s="23">
        <f>[1]BD_2!CF1298</f>
        <v>0</v>
      </c>
      <c r="BI1277" s="23">
        <f>+COUNTIF(Tabla3[[#This Row],[VALOR REDUCIDO]:[TOTAL TIEMPO PRORROGADO EN DÍAS
]],"&lt;&gt;0")</f>
        <v>1</v>
      </c>
      <c r="BJ1277" s="23" t="str">
        <f>+[1]BD_2!CG1298</f>
        <v>2 NO</v>
      </c>
      <c r="BK1277" s="26" t="str">
        <f>[1]BD_2!CL1298</f>
        <v>2 NO</v>
      </c>
      <c r="BL1277" s="23" t="s">
        <v>98</v>
      </c>
      <c r="BM1277">
        <f t="shared" si="101"/>
        <v>150</v>
      </c>
      <c r="BN1277" s="36">
        <f t="shared" si="103"/>
        <v>45506</v>
      </c>
      <c r="BO1277" s="26">
        <f t="shared" si="102"/>
        <v>45656</v>
      </c>
      <c r="BP1277" s="37" t="e">
        <f>IF(((#REF!-$BN1277)/($BO1277-$BN1277))&gt;=100%,100%,((#REF!-$BN1277)/($BO1277-$BN1277)))</f>
        <v>#REF!</v>
      </c>
      <c r="BQ1277" s="29">
        <f t="shared" si="104"/>
        <v>39733333</v>
      </c>
      <c r="BR1277" s="23" t="e">
        <f>+IF(BK1277="1 SI","FINALIZADO",IF($BO1277&lt;=#REF!,"FINALIZADO","EJECUCIÓN"))</f>
        <v>#REF!</v>
      </c>
      <c r="BS1277" s="23">
        <v>39733333</v>
      </c>
      <c r="BT1277" s="23">
        <f>+Tabla3[[#This Row],[VALOR TOTAL DE CONTRATO (ANTES DE LIQUIDACIÓN - LIBERACIÓN DE SALDOS)]]-Tabla3[[#This Row],[RECURSO TOTALES DESEMBOLSADOS]]</f>
        <v>0</v>
      </c>
      <c r="BU1277" s="66"/>
      <c r="BW1277" s="23" t="s">
        <v>98</v>
      </c>
      <c r="BX1277" s="23" t="str">
        <f t="shared" si="100"/>
        <v>agosto</v>
      </c>
      <c r="BY1277" s="23" t="s">
        <v>113</v>
      </c>
      <c r="BZ1277" s="23" t="s">
        <v>113</v>
      </c>
      <c r="CA1277" s="23" t="s">
        <v>113</v>
      </c>
      <c r="CB1277" t="s">
        <v>117</v>
      </c>
      <c r="CC1277" t="s">
        <v>118</v>
      </c>
    </row>
    <row r="1278" spans="1:81" x14ac:dyDescent="0.25">
      <c r="A1278" s="23">
        <v>2024</v>
      </c>
      <c r="B1278" s="25">
        <v>1237</v>
      </c>
      <c r="C1278" s="23" t="s">
        <v>87</v>
      </c>
      <c r="D1278" t="s">
        <v>88</v>
      </c>
      <c r="E1278" t="s">
        <v>89</v>
      </c>
      <c r="F1278" t="s">
        <v>90</v>
      </c>
      <c r="G1278" t="s">
        <v>91</v>
      </c>
      <c r="H1278" s="23" t="s">
        <v>92</v>
      </c>
      <c r="I1278" s="23" t="s">
        <v>119</v>
      </c>
      <c r="J1278" t="s">
        <v>5873</v>
      </c>
      <c r="K1278" s="23" t="s">
        <v>95</v>
      </c>
      <c r="L1278" s="20" t="s">
        <v>8669</v>
      </c>
      <c r="M1278" s="28" t="s">
        <v>5874</v>
      </c>
      <c r="N1278" s="23"/>
      <c r="O1278" s="23" t="s">
        <v>98</v>
      </c>
      <c r="P1278" s="20" t="s">
        <v>764</v>
      </c>
      <c r="Q1278" s="20" t="s">
        <v>764</v>
      </c>
      <c r="R1278" t="s">
        <v>3583</v>
      </c>
      <c r="S1278" t="s">
        <v>8670</v>
      </c>
      <c r="T1278" t="s">
        <v>8671</v>
      </c>
      <c r="U1278" s="29">
        <v>25306667</v>
      </c>
      <c r="V1278" s="29">
        <v>25306667</v>
      </c>
      <c r="W1278" s="60">
        <v>5200000</v>
      </c>
      <c r="X1278" s="60">
        <v>0</v>
      </c>
      <c r="Y1278" s="23" t="s">
        <v>104</v>
      </c>
      <c r="Z1278" t="s">
        <v>98</v>
      </c>
      <c r="AA1278" t="s">
        <v>105</v>
      </c>
      <c r="AB1278" s="30">
        <f>+Tabla3[[#This Row],[VALOR DEL CONTRATO
(EN NUMEROS)]]-Tabla3[[#This Row],[VALOR RECURSOS (MADS/FONAM)]]</f>
        <v>0</v>
      </c>
      <c r="AC1278" s="30"/>
      <c r="AD1278" s="30"/>
      <c r="AE1278" s="24">
        <v>7024</v>
      </c>
      <c r="AF1278" s="61">
        <v>45295</v>
      </c>
      <c r="AG1278">
        <v>441524</v>
      </c>
      <c r="AH1278" s="53">
        <v>45510</v>
      </c>
      <c r="AI1278" s="24" t="s">
        <v>106</v>
      </c>
      <c r="AJ1278" t="s">
        <v>779</v>
      </c>
      <c r="AK1278" s="33">
        <v>202300000000268</v>
      </c>
      <c r="AL1278" t="s">
        <v>98</v>
      </c>
      <c r="AM1278" s="53">
        <v>45509</v>
      </c>
      <c r="AN1278" s="23" t="s">
        <v>108</v>
      </c>
      <c r="AO1278" s="23" t="s">
        <v>108</v>
      </c>
      <c r="AP1278" t="s">
        <v>109</v>
      </c>
      <c r="AQ1278" t="s">
        <v>769</v>
      </c>
      <c r="AR1278" t="s">
        <v>770</v>
      </c>
      <c r="AS1278" t="s">
        <v>771</v>
      </c>
      <c r="AT1278" s="23">
        <v>80111600</v>
      </c>
      <c r="AU1278" t="s">
        <v>8672</v>
      </c>
      <c r="AV1278" s="23" t="s">
        <v>113</v>
      </c>
      <c r="AW1278" s="20" t="s">
        <v>114</v>
      </c>
      <c r="AX1278" s="26">
        <v>45510</v>
      </c>
      <c r="AY1278" s="23" t="s">
        <v>115</v>
      </c>
      <c r="AZ1278" s="26">
        <v>45510</v>
      </c>
      <c r="BA1278" s="26">
        <v>45510</v>
      </c>
      <c r="BB1278" s="62">
        <v>45656</v>
      </c>
      <c r="BC1278" s="35">
        <f>+Tabla3[[#This Row],[FECHA TERMINACION
(INICIAL)]]-Tabla3[[#This Row],[FECHA INICIO]]</f>
        <v>146</v>
      </c>
      <c r="BD1278" s="65">
        <f>+Tabla3[[#This Row],[PLAZO DE EJECUCIÓN EN DÍAS (INICIAL)]]/30</f>
        <v>4.8666666666666663</v>
      </c>
      <c r="BE1278" t="s">
        <v>8673</v>
      </c>
      <c r="BF1278" s="29">
        <f>+[1]BD_2!E1299</f>
        <v>173334</v>
      </c>
      <c r="BG1278" s="29">
        <f>[1]BD_2!BA1299</f>
        <v>0</v>
      </c>
      <c r="BH1278" s="23">
        <f>[1]BD_2!CF1299</f>
        <v>0</v>
      </c>
      <c r="BI1278" s="23">
        <f>+COUNTIF(Tabla3[[#This Row],[VALOR REDUCIDO]:[TOTAL TIEMPO PRORROGADO EN DÍAS
]],"&lt;&gt;0")</f>
        <v>1</v>
      </c>
      <c r="BJ1278" s="23" t="str">
        <f>+[1]BD_2!CG1299</f>
        <v>2 NO</v>
      </c>
      <c r="BK1278" s="26" t="str">
        <f>[1]BD_2!CL1299</f>
        <v>2 NO</v>
      </c>
      <c r="BL1278" s="23" t="s">
        <v>98</v>
      </c>
      <c r="BM1278">
        <f t="shared" si="101"/>
        <v>146</v>
      </c>
      <c r="BN1278" s="36">
        <f t="shared" si="103"/>
        <v>45510</v>
      </c>
      <c r="BO1278" s="26">
        <f t="shared" si="102"/>
        <v>45656</v>
      </c>
      <c r="BP1278" s="37" t="e">
        <f>IF(((#REF!-$BN1278)/($BO1278-$BN1278))&gt;=100%,100%,((#REF!-$BN1278)/($BO1278-$BN1278)))</f>
        <v>#REF!</v>
      </c>
      <c r="BQ1278" s="29">
        <f t="shared" si="104"/>
        <v>25133333</v>
      </c>
      <c r="BR1278" s="23" t="e">
        <f>+IF(BK1278="1 SI","FINALIZADO",IF($BO1278&lt;=#REF!,"FINALIZADO","EJECUCIÓN"))</f>
        <v>#REF!</v>
      </c>
      <c r="BS1278" s="23">
        <v>25133333</v>
      </c>
      <c r="BT1278" s="23">
        <f>+Tabla3[[#This Row],[VALOR TOTAL DE CONTRATO (ANTES DE LIQUIDACIÓN - LIBERACIÓN DE SALDOS)]]-Tabla3[[#This Row],[RECURSO TOTALES DESEMBOLSADOS]]</f>
        <v>0</v>
      </c>
      <c r="BU1278" s="66"/>
      <c r="BW1278" s="23" t="s">
        <v>98</v>
      </c>
      <c r="BX1278" s="23" t="str">
        <f t="shared" si="100"/>
        <v>agosto</v>
      </c>
      <c r="BY1278" s="23" t="s">
        <v>113</v>
      </c>
      <c r="BZ1278" s="23" t="s">
        <v>113</v>
      </c>
      <c r="CA1278" s="23" t="s">
        <v>113</v>
      </c>
      <c r="CB1278" t="s">
        <v>117</v>
      </c>
      <c r="CC1278" t="s">
        <v>118</v>
      </c>
    </row>
    <row r="1279" spans="1:81" x14ac:dyDescent="0.25">
      <c r="A1279" s="23">
        <v>2024</v>
      </c>
      <c r="B1279" s="25">
        <v>1238</v>
      </c>
      <c r="C1279" s="23" t="s">
        <v>7112</v>
      </c>
      <c r="D1279" t="s">
        <v>7305</v>
      </c>
      <c r="E1279" t="s">
        <v>89</v>
      </c>
      <c r="F1279" t="s">
        <v>7306</v>
      </c>
      <c r="G1279" t="s">
        <v>91</v>
      </c>
      <c r="H1279" s="23" t="s">
        <v>8674</v>
      </c>
      <c r="I1279" s="23" t="s">
        <v>105</v>
      </c>
      <c r="J1279" t="s">
        <v>8675</v>
      </c>
      <c r="K1279" s="23" t="s">
        <v>4369</v>
      </c>
      <c r="L1279" s="20" t="s">
        <v>4370</v>
      </c>
      <c r="N1279" s="23"/>
      <c r="O1279" s="23" t="s">
        <v>98</v>
      </c>
      <c r="P1279" s="20" t="s">
        <v>1183</v>
      </c>
      <c r="Q1279" s="20" t="s">
        <v>100</v>
      </c>
      <c r="R1279" t="s">
        <v>8676</v>
      </c>
      <c r="S1279" t="s">
        <v>8677</v>
      </c>
      <c r="T1279"/>
      <c r="U1279" s="29">
        <v>27064163</v>
      </c>
      <c r="V1279" s="29">
        <v>27064163</v>
      </c>
      <c r="W1279" s="60">
        <v>0</v>
      </c>
      <c r="X1279" s="60">
        <v>0</v>
      </c>
      <c r="Y1279" s="23" t="s">
        <v>104</v>
      </c>
      <c r="Z1279" t="s">
        <v>98</v>
      </c>
      <c r="AA1279" t="s">
        <v>105</v>
      </c>
      <c r="AB1279" s="30">
        <f>+Tabla3[[#This Row],[VALOR DEL CONTRATO
(EN NUMEROS)]]-Tabla3[[#This Row],[VALOR RECURSOS (MADS/FONAM)]]</f>
        <v>0</v>
      </c>
      <c r="AC1279" s="30"/>
      <c r="AD1279" s="30"/>
      <c r="AE1279" s="24">
        <v>14324</v>
      </c>
      <c r="AF1279" s="61">
        <v>45377</v>
      </c>
      <c r="AG1279">
        <v>467924</v>
      </c>
      <c r="AH1279" s="53">
        <v>45530</v>
      </c>
      <c r="AI1279" s="24" t="s">
        <v>1819</v>
      </c>
      <c r="AJ1279" t="s">
        <v>8649</v>
      </c>
      <c r="AK1279" s="33" t="s">
        <v>4376</v>
      </c>
      <c r="AL1279" t="s">
        <v>98</v>
      </c>
      <c r="AM1279" s="53">
        <v>45512</v>
      </c>
      <c r="AN1279" s="23" t="s">
        <v>108</v>
      </c>
      <c r="AO1279" s="23" t="s">
        <v>108</v>
      </c>
      <c r="AP1279" t="s">
        <v>109</v>
      </c>
      <c r="AQ1279" t="s">
        <v>4377</v>
      </c>
      <c r="AR1279" t="s">
        <v>4378</v>
      </c>
      <c r="AS1279" t="s">
        <v>562</v>
      </c>
      <c r="AT1279" s="23">
        <v>72151514</v>
      </c>
      <c r="AU1279" t="s">
        <v>8678</v>
      </c>
      <c r="AV1279" s="23" t="s">
        <v>113</v>
      </c>
      <c r="AW1279" s="20" t="s">
        <v>114</v>
      </c>
      <c r="AX1279" s="53">
        <v>45512</v>
      </c>
      <c r="AY1279" s="23" t="s">
        <v>8191</v>
      </c>
      <c r="AZ1279" s="53">
        <v>45512</v>
      </c>
      <c r="BA1279" s="26">
        <v>45530</v>
      </c>
      <c r="BB1279" s="62">
        <v>45657</v>
      </c>
      <c r="BC1279" s="35">
        <f>+Tabla3[[#This Row],[FECHA TERMINACION
(INICIAL)]]-Tabla3[[#This Row],[FECHA INICIO]]</f>
        <v>127</v>
      </c>
      <c r="BD1279" s="65">
        <f>+Tabla3[[#This Row],[PLAZO DE EJECUCIÓN EN DÍAS (INICIAL)]]/30</f>
        <v>4.2333333333333334</v>
      </c>
      <c r="BE1279" t="s">
        <v>8679</v>
      </c>
      <c r="BF1279" s="29">
        <f>+[1]BD_2!E1300</f>
        <v>0</v>
      </c>
      <c r="BG1279" s="29">
        <f>[1]BD_2!BA1300</f>
        <v>0</v>
      </c>
      <c r="BH1279" s="23">
        <f>[1]BD_2!CF1300</f>
        <v>0</v>
      </c>
      <c r="BI1279" s="23">
        <f>+COUNTIF(Tabla3[[#This Row],[VALOR REDUCIDO]:[TOTAL TIEMPO PRORROGADO EN DÍAS
]],"&lt;&gt;0")</f>
        <v>0</v>
      </c>
      <c r="BJ1279" s="23" t="str">
        <f>+[1]BD_2!CG1300</f>
        <v>2 NO</v>
      </c>
      <c r="BK1279" s="26" t="str">
        <f>[1]BD_2!CL1300</f>
        <v>2 NO</v>
      </c>
      <c r="BL1279" s="23" t="s">
        <v>98</v>
      </c>
      <c r="BM1279">
        <f t="shared" si="101"/>
        <v>127</v>
      </c>
      <c r="BN1279" s="36">
        <f t="shared" si="103"/>
        <v>45530</v>
      </c>
      <c r="BO1279" s="26">
        <f t="shared" si="102"/>
        <v>45657</v>
      </c>
      <c r="BP1279" s="37" t="e">
        <f>IF(((#REF!-$BN1279)/($BO1279-$BN1279))&gt;=100%,100%,((#REF!-$BN1279)/($BO1279-$BN1279)))</f>
        <v>#REF!</v>
      </c>
      <c r="BQ1279" s="60">
        <f t="shared" si="104"/>
        <v>27064163</v>
      </c>
      <c r="BR1279" s="23" t="e">
        <f>+IF(BK1279="1 SI","FINALIZADO",IF($BO1279&lt;=#REF!,"FINALIZADO","EJECUCIÓN"))</f>
        <v>#REF!</v>
      </c>
      <c r="BS1279" s="23">
        <v>23920456</v>
      </c>
      <c r="BT1279" s="23">
        <f>+Tabla3[[#This Row],[VALOR TOTAL DE CONTRATO (ANTES DE LIQUIDACIÓN - LIBERACIÓN DE SALDOS)]]-Tabla3[[#This Row],[RECURSO TOTALES DESEMBOLSADOS]]</f>
        <v>3143707</v>
      </c>
      <c r="BU1279" s="66"/>
      <c r="BW1279" s="23" t="s">
        <v>98</v>
      </c>
      <c r="BX1279" s="23" t="str">
        <f t="shared" si="100"/>
        <v>agosto</v>
      </c>
      <c r="BY1279" s="23" t="s">
        <v>113</v>
      </c>
      <c r="BZ1279" s="23" t="s">
        <v>113</v>
      </c>
      <c r="CA1279" s="23" t="s">
        <v>113</v>
      </c>
      <c r="CB1279" t="s">
        <v>117</v>
      </c>
      <c r="CC1279" t="s">
        <v>118</v>
      </c>
    </row>
    <row r="1280" spans="1:81" x14ac:dyDescent="0.25">
      <c r="A1280" s="23">
        <v>2024</v>
      </c>
      <c r="B1280" s="25">
        <v>1239</v>
      </c>
      <c r="C1280" s="23" t="s">
        <v>87</v>
      </c>
      <c r="D1280" t="s">
        <v>88</v>
      </c>
      <c r="E1280" t="s">
        <v>89</v>
      </c>
      <c r="F1280" t="s">
        <v>90</v>
      </c>
      <c r="G1280" t="s">
        <v>91</v>
      </c>
      <c r="H1280" s="23" t="s">
        <v>92</v>
      </c>
      <c r="I1280" s="23" t="s">
        <v>119</v>
      </c>
      <c r="J1280" t="s">
        <v>8680</v>
      </c>
      <c r="K1280" s="23" t="s">
        <v>95</v>
      </c>
      <c r="L1280" s="20" t="s">
        <v>8681</v>
      </c>
      <c r="M1280" s="28" t="s">
        <v>8682</v>
      </c>
      <c r="N1280" s="23"/>
      <c r="O1280" s="23" t="s">
        <v>98</v>
      </c>
      <c r="P1280" s="20" t="s">
        <v>269</v>
      </c>
      <c r="Q1280" s="20" t="s">
        <v>269</v>
      </c>
      <c r="R1280" t="s">
        <v>8683</v>
      </c>
      <c r="S1280" t="s">
        <v>8684</v>
      </c>
      <c r="T1280" t="s">
        <v>8685</v>
      </c>
      <c r="U1280" s="29">
        <v>40428667</v>
      </c>
      <c r="V1280" s="29">
        <v>40428667</v>
      </c>
      <c r="W1280" s="60">
        <v>8140000</v>
      </c>
      <c r="X1280" s="60">
        <v>0</v>
      </c>
      <c r="Y1280" s="23" t="s">
        <v>5132</v>
      </c>
      <c r="Z1280" t="s">
        <v>98</v>
      </c>
      <c r="AA1280" t="s">
        <v>105</v>
      </c>
      <c r="AB1280" s="30">
        <f>+Tabla3[[#This Row],[VALOR DEL CONTRATO
(EN NUMEROS)]]-Tabla3[[#This Row],[VALOR RECURSOS (MADS/FONAM)]]</f>
        <v>0</v>
      </c>
      <c r="AC1280" s="30"/>
      <c r="AD1280" s="30"/>
      <c r="AE1280" s="24">
        <v>123</v>
      </c>
      <c r="AF1280" s="61">
        <v>44960</v>
      </c>
      <c r="AG1280">
        <v>5724</v>
      </c>
      <c r="AH1280" s="53"/>
      <c r="AI1280" s="24" t="s">
        <v>5133</v>
      </c>
      <c r="AK1280" s="33" t="s">
        <v>4376</v>
      </c>
      <c r="AL1280" t="s">
        <v>98</v>
      </c>
      <c r="AM1280" s="53">
        <v>45505</v>
      </c>
      <c r="AN1280" s="23" t="s">
        <v>108</v>
      </c>
      <c r="AO1280" s="23" t="s">
        <v>108</v>
      </c>
      <c r="AP1280" t="s">
        <v>109</v>
      </c>
      <c r="AQ1280" t="s">
        <v>1047</v>
      </c>
      <c r="AR1280" t="s">
        <v>1048</v>
      </c>
      <c r="AS1280" t="s">
        <v>269</v>
      </c>
      <c r="AT1280" s="23">
        <v>80111600</v>
      </c>
      <c r="AU1280" t="s">
        <v>8686</v>
      </c>
      <c r="AV1280" s="23" t="s">
        <v>113</v>
      </c>
      <c r="AW1280" s="20" t="s">
        <v>114</v>
      </c>
      <c r="AX1280" s="53">
        <v>45506</v>
      </c>
      <c r="AY1280" s="23" t="s">
        <v>115</v>
      </c>
      <c r="AZ1280" s="53">
        <v>45506</v>
      </c>
      <c r="BA1280" s="26">
        <v>45509</v>
      </c>
      <c r="BB1280" s="62">
        <v>45656</v>
      </c>
      <c r="BC1280" s="35">
        <f>+Tabla3[[#This Row],[FECHA TERMINACION
(INICIAL)]]-Tabla3[[#This Row],[FECHA INICIO]]</f>
        <v>147</v>
      </c>
      <c r="BD1280" s="65">
        <f>+Tabla3[[#This Row],[PLAZO DE EJECUCIÓN EN DÍAS (INICIAL)]]/30</f>
        <v>4.9000000000000004</v>
      </c>
      <c r="BE1280" t="s">
        <v>8687</v>
      </c>
      <c r="BF1280" s="29">
        <f>+[1]BD_2!E1301</f>
        <v>814000</v>
      </c>
      <c r="BG1280" s="29">
        <f>[1]BD_2!BA1301</f>
        <v>0</v>
      </c>
      <c r="BH1280" s="23">
        <f>[1]BD_2!CF1301</f>
        <v>0</v>
      </c>
      <c r="BI1280" s="23">
        <f>+COUNTIF(Tabla3[[#This Row],[VALOR REDUCIDO]:[TOTAL TIEMPO PRORROGADO EN DÍAS
]],"&lt;&gt;0")</f>
        <v>1</v>
      </c>
      <c r="BJ1280" s="23" t="str">
        <f>+[1]BD_2!CG1301</f>
        <v>2 NO</v>
      </c>
      <c r="BK1280" s="26" t="str">
        <f>[1]BD_2!CL1301</f>
        <v>2 NO</v>
      </c>
      <c r="BL1280" s="23" t="s">
        <v>98</v>
      </c>
      <c r="BM1280">
        <f t="shared" si="101"/>
        <v>147</v>
      </c>
      <c r="BN1280" s="36">
        <f t="shared" si="103"/>
        <v>45509</v>
      </c>
      <c r="BO1280" s="26">
        <f t="shared" si="102"/>
        <v>45656</v>
      </c>
      <c r="BP1280" s="37" t="e">
        <f>IF(((#REF!-$BN1280)/($BO1280-$BN1280))&gt;=100%,100%,((#REF!-$BN1280)/($BO1280-$BN1280)))</f>
        <v>#REF!</v>
      </c>
      <c r="BQ1280" s="29">
        <f t="shared" si="104"/>
        <v>39614667</v>
      </c>
      <c r="BR1280" s="23" t="e">
        <f>+IF(BK1280="1 SI","FINALIZADO",IF($BO1280&lt;=#REF!,"FINALIZADO","EJECUCIÓN"))</f>
        <v>#REF!</v>
      </c>
      <c r="BS1280" s="23">
        <v>39614667</v>
      </c>
      <c r="BT1280" s="23">
        <f>+Tabla3[[#This Row],[VALOR TOTAL DE CONTRATO (ANTES DE LIQUIDACIÓN - LIBERACIÓN DE SALDOS)]]-Tabla3[[#This Row],[RECURSO TOTALES DESEMBOLSADOS]]</f>
        <v>0</v>
      </c>
      <c r="BU1280" s="66"/>
      <c r="BW1280" s="23" t="s">
        <v>98</v>
      </c>
      <c r="BX1280" s="23" t="str">
        <f t="shared" ref="BX1280:BX1343" si="105">TEXT(AM1280,"MMMM")</f>
        <v>agosto</v>
      </c>
      <c r="BY1280" s="23" t="s">
        <v>113</v>
      </c>
      <c r="BZ1280" s="23" t="s">
        <v>113</v>
      </c>
      <c r="CA1280" s="23" t="s">
        <v>113</v>
      </c>
      <c r="CB1280" t="s">
        <v>117</v>
      </c>
      <c r="CC1280" t="s">
        <v>118</v>
      </c>
    </row>
    <row r="1281" spans="1:81" x14ac:dyDescent="0.25">
      <c r="A1281" s="23">
        <v>2024</v>
      </c>
      <c r="B1281" s="25">
        <v>1240</v>
      </c>
      <c r="C1281" s="23" t="s">
        <v>87</v>
      </c>
      <c r="D1281" t="s">
        <v>88</v>
      </c>
      <c r="E1281" t="s">
        <v>89</v>
      </c>
      <c r="F1281" t="s">
        <v>90</v>
      </c>
      <c r="G1281" t="s">
        <v>91</v>
      </c>
      <c r="H1281" s="23" t="s">
        <v>92</v>
      </c>
      <c r="I1281" s="23" t="s">
        <v>119</v>
      </c>
      <c r="J1281" t="s">
        <v>8688</v>
      </c>
      <c r="K1281" s="23" t="s">
        <v>95</v>
      </c>
      <c r="L1281" s="20" t="s">
        <v>1550</v>
      </c>
      <c r="M1281" s="28" t="s">
        <v>8689</v>
      </c>
      <c r="N1281" s="23"/>
      <c r="O1281" s="23" t="s">
        <v>98</v>
      </c>
      <c r="P1281" s="20" t="s">
        <v>269</v>
      </c>
      <c r="Q1281" s="20" t="s">
        <v>269</v>
      </c>
      <c r="R1281" t="s">
        <v>8690</v>
      </c>
      <c r="S1281" t="s">
        <v>8691</v>
      </c>
      <c r="T1281" s="29" t="s">
        <v>8692</v>
      </c>
      <c r="U1281" s="29">
        <v>44700000</v>
      </c>
      <c r="V1281" s="29">
        <v>44700000</v>
      </c>
      <c r="W1281" s="60">
        <v>9000000</v>
      </c>
      <c r="X1281" s="60">
        <v>0</v>
      </c>
      <c r="Y1281" s="23" t="s">
        <v>5132</v>
      </c>
      <c r="Z1281" t="s">
        <v>98</v>
      </c>
      <c r="AA1281" t="s">
        <v>105</v>
      </c>
      <c r="AB1281" s="30">
        <f>+Tabla3[[#This Row],[VALOR DEL CONTRATO
(EN NUMEROS)]]-Tabla3[[#This Row],[VALOR RECURSOS (MADS/FONAM)]]</f>
        <v>0</v>
      </c>
      <c r="AC1281" s="30"/>
      <c r="AD1281" s="30"/>
      <c r="AE1281" s="24">
        <v>123</v>
      </c>
      <c r="AF1281" s="61">
        <v>44960</v>
      </c>
      <c r="AG1281">
        <v>5724</v>
      </c>
      <c r="AH1281" s="53"/>
      <c r="AI1281" s="24" t="s">
        <v>5133</v>
      </c>
      <c r="AK1281" s="33" t="s">
        <v>4376</v>
      </c>
      <c r="AL1281" t="s">
        <v>98</v>
      </c>
      <c r="AM1281" s="53">
        <v>45505</v>
      </c>
      <c r="AN1281" s="23" t="s">
        <v>108</v>
      </c>
      <c r="AO1281" s="23" t="s">
        <v>108</v>
      </c>
      <c r="AP1281" t="s">
        <v>109</v>
      </c>
      <c r="AQ1281" t="s">
        <v>1047</v>
      </c>
      <c r="AR1281" t="s">
        <v>1048</v>
      </c>
      <c r="AS1281" t="s">
        <v>269</v>
      </c>
      <c r="AT1281" s="23">
        <v>80111600</v>
      </c>
      <c r="AU1281" t="s">
        <v>8693</v>
      </c>
      <c r="AV1281" s="23" t="s">
        <v>113</v>
      </c>
      <c r="AW1281" s="20" t="s">
        <v>114</v>
      </c>
      <c r="AX1281" s="53">
        <v>45505</v>
      </c>
      <c r="AY1281" s="23" t="s">
        <v>115</v>
      </c>
      <c r="AZ1281" s="53">
        <v>45505</v>
      </c>
      <c r="BA1281" s="26">
        <v>45506</v>
      </c>
      <c r="BB1281" s="62">
        <v>45656</v>
      </c>
      <c r="BC1281" s="35">
        <f>+Tabla3[[#This Row],[FECHA TERMINACION
(INICIAL)]]-Tabla3[[#This Row],[FECHA INICIO]]</f>
        <v>150</v>
      </c>
      <c r="BD1281" s="65">
        <f>+Tabla3[[#This Row],[PLAZO DE EJECUCIÓN EN DÍAS (INICIAL)]]/30</f>
        <v>5</v>
      </c>
      <c r="BE1281" t="s">
        <v>8687</v>
      </c>
      <c r="BF1281" s="29">
        <f>+[1]BD_2!E1302</f>
        <v>0</v>
      </c>
      <c r="BG1281" s="29">
        <f>[1]BD_2!BA1302</f>
        <v>0</v>
      </c>
      <c r="BH1281" s="23">
        <f>[1]BD_2!CF1302</f>
        <v>0</v>
      </c>
      <c r="BI1281" s="23">
        <f>+COUNTIF(Tabla3[[#This Row],[VALOR REDUCIDO]:[TOTAL TIEMPO PRORROGADO EN DÍAS
]],"&lt;&gt;0")</f>
        <v>0</v>
      </c>
      <c r="BJ1281" s="23" t="str">
        <f>+[1]BD_2!CG1302</f>
        <v>2 NO</v>
      </c>
      <c r="BK1281" s="26" t="str">
        <f>[1]BD_2!CL1302</f>
        <v>2 NO</v>
      </c>
      <c r="BL1281" s="23" t="s">
        <v>98</v>
      </c>
      <c r="BM1281">
        <f t="shared" si="101"/>
        <v>150</v>
      </c>
      <c r="BN1281" s="36">
        <f t="shared" si="103"/>
        <v>45506</v>
      </c>
      <c r="BO1281" s="26">
        <f t="shared" si="102"/>
        <v>45656</v>
      </c>
      <c r="BP1281" s="37" t="e">
        <f>IF(((#REF!-$BN1281)/($BO1281-$BN1281))&gt;=100%,100%,((#REF!-$BN1281)/($BO1281-$BN1281)))</f>
        <v>#REF!</v>
      </c>
      <c r="BQ1281" s="29">
        <f t="shared" si="104"/>
        <v>44700000</v>
      </c>
      <c r="BR1281" s="23" t="e">
        <f>+IF(BK1281="1 SI","FINALIZADO",IF($BO1281&lt;=#REF!,"FINALIZADO","EJECUCIÓN"))</f>
        <v>#REF!</v>
      </c>
      <c r="BS1281" s="23">
        <v>35700000</v>
      </c>
      <c r="BT1281" s="23">
        <f>+Tabla3[[#This Row],[VALOR TOTAL DE CONTRATO (ANTES DE LIQUIDACIÓN - LIBERACIÓN DE SALDOS)]]-Tabla3[[#This Row],[RECURSO TOTALES DESEMBOLSADOS]]</f>
        <v>9000000</v>
      </c>
      <c r="BU1281" s="66"/>
      <c r="BW1281" s="23" t="s">
        <v>98</v>
      </c>
      <c r="BX1281" s="23" t="str">
        <f t="shared" si="105"/>
        <v>agosto</v>
      </c>
      <c r="BY1281" s="23" t="s">
        <v>113</v>
      </c>
      <c r="BZ1281" s="23" t="s">
        <v>113</v>
      </c>
      <c r="CA1281" s="23" t="s">
        <v>113</v>
      </c>
      <c r="CB1281" t="s">
        <v>117</v>
      </c>
      <c r="CC1281" t="s">
        <v>118</v>
      </c>
    </row>
    <row r="1282" spans="1:81" x14ac:dyDescent="0.25">
      <c r="A1282" s="23">
        <v>2024</v>
      </c>
      <c r="B1282" s="25">
        <v>1241</v>
      </c>
      <c r="C1282" s="23" t="s">
        <v>87</v>
      </c>
      <c r="D1282" t="s">
        <v>88</v>
      </c>
      <c r="E1282" t="s">
        <v>89</v>
      </c>
      <c r="F1282" t="s">
        <v>90</v>
      </c>
      <c r="G1282" t="s">
        <v>91</v>
      </c>
      <c r="H1282" s="23" t="s">
        <v>92</v>
      </c>
      <c r="I1282" s="23" t="s">
        <v>119</v>
      </c>
      <c r="J1282" t="s">
        <v>8694</v>
      </c>
      <c r="K1282" s="23" t="s">
        <v>95</v>
      </c>
      <c r="L1282" s="20" t="s">
        <v>1075</v>
      </c>
      <c r="M1282" s="28" t="s">
        <v>8695</v>
      </c>
      <c r="N1282" s="23"/>
      <c r="O1282" s="23" t="s">
        <v>98</v>
      </c>
      <c r="P1282" s="20" t="s">
        <v>1931</v>
      </c>
      <c r="Q1282" s="20" t="s">
        <v>1931</v>
      </c>
      <c r="R1282" t="s">
        <v>8696</v>
      </c>
      <c r="S1282" t="s">
        <v>8697</v>
      </c>
      <c r="T1282" t="s">
        <v>8698</v>
      </c>
      <c r="U1282" s="29">
        <v>46666667</v>
      </c>
      <c r="V1282" s="29">
        <v>46666667</v>
      </c>
      <c r="W1282" s="60">
        <v>10000000</v>
      </c>
      <c r="X1282" s="60">
        <v>0</v>
      </c>
      <c r="Y1282" s="23" t="s">
        <v>104</v>
      </c>
      <c r="Z1282" t="s">
        <v>98</v>
      </c>
      <c r="AA1282" t="s">
        <v>105</v>
      </c>
      <c r="AB1282" s="30">
        <f>+Tabla3[[#This Row],[VALOR DEL CONTRATO
(EN NUMEROS)]]-Tabla3[[#This Row],[VALOR RECURSOS (MADS/FONAM)]]</f>
        <v>0</v>
      </c>
      <c r="AC1282" s="30"/>
      <c r="AD1282" s="30"/>
      <c r="AE1282" s="24">
        <v>9424</v>
      </c>
      <c r="AF1282" s="61">
        <v>45306</v>
      </c>
      <c r="AG1282">
        <v>455324</v>
      </c>
      <c r="AH1282" s="53">
        <v>45518</v>
      </c>
      <c r="AI1282" s="24" t="s">
        <v>106</v>
      </c>
      <c r="AJ1282" t="s">
        <v>4874</v>
      </c>
      <c r="AK1282" s="33">
        <v>202300000000279</v>
      </c>
      <c r="AL1282" t="s">
        <v>98</v>
      </c>
      <c r="AM1282" s="53">
        <v>45509</v>
      </c>
      <c r="AN1282" s="23" t="s">
        <v>108</v>
      </c>
      <c r="AO1282" s="23" t="s">
        <v>108</v>
      </c>
      <c r="AP1282" t="s">
        <v>109</v>
      </c>
      <c r="AQ1282" t="s">
        <v>1580</v>
      </c>
      <c r="AR1282" t="s">
        <v>1581</v>
      </c>
      <c r="AS1282" t="s">
        <v>1581</v>
      </c>
      <c r="AT1282" s="23">
        <v>80111600</v>
      </c>
      <c r="AU1282" t="s">
        <v>8699</v>
      </c>
      <c r="AV1282" s="23" t="s">
        <v>113</v>
      </c>
      <c r="AW1282" s="20" t="s">
        <v>114</v>
      </c>
      <c r="AX1282" s="53">
        <v>45512</v>
      </c>
      <c r="AY1282" s="23" t="s">
        <v>115</v>
      </c>
      <c r="AZ1282" s="53">
        <v>45512</v>
      </c>
      <c r="BA1282" s="26">
        <v>45518</v>
      </c>
      <c r="BB1282" s="62">
        <v>45656</v>
      </c>
      <c r="BC1282" s="35">
        <f>+Tabla3[[#This Row],[FECHA TERMINACION
(INICIAL)]]-Tabla3[[#This Row],[FECHA INICIO]]</f>
        <v>138</v>
      </c>
      <c r="BD1282" s="65">
        <f>+Tabla3[[#This Row],[PLAZO DE EJECUCIÓN EN DÍAS (INICIAL)]]/30</f>
        <v>4.5999999999999996</v>
      </c>
      <c r="BE1282" t="s">
        <v>8700</v>
      </c>
      <c r="BF1282" s="29">
        <f>+[1]BD_2!E1303</f>
        <v>1000000</v>
      </c>
      <c r="BG1282" s="29">
        <f>[1]BD_2!BA1303</f>
        <v>0</v>
      </c>
      <c r="BH1282" s="23">
        <f>[1]BD_2!CF1303</f>
        <v>0</v>
      </c>
      <c r="BI1282" s="23">
        <f>+COUNTIF(Tabla3[[#This Row],[VALOR REDUCIDO]:[TOTAL TIEMPO PRORROGADO EN DÍAS
]],"&lt;&gt;0")</f>
        <v>1</v>
      </c>
      <c r="BJ1282" s="23" t="str">
        <f>+[1]BD_2!CG1303</f>
        <v>1 SI</v>
      </c>
      <c r="BK1282" s="26" t="str">
        <f>[1]BD_2!CL1303</f>
        <v>2 NO</v>
      </c>
      <c r="BL1282" s="23" t="s">
        <v>98</v>
      </c>
      <c r="BM1282">
        <f t="shared" si="101"/>
        <v>138</v>
      </c>
      <c r="BN1282" s="36">
        <f t="shared" si="103"/>
        <v>45518</v>
      </c>
      <c r="BO1282" s="26">
        <f t="shared" si="102"/>
        <v>45656</v>
      </c>
      <c r="BP1282" s="37" t="e">
        <f>IF(((#REF!-$BN1282)/($BO1282-$BN1282))&gt;=100%,100%,((#REF!-$BN1282)/($BO1282-$BN1282)))</f>
        <v>#REF!</v>
      </c>
      <c r="BQ1282" s="29">
        <f t="shared" si="104"/>
        <v>45666667</v>
      </c>
      <c r="BR1282" s="23" t="e">
        <f>+IF(BK1282="1 SI","FINALIZADO",IF($BO1282&lt;=#REF!,"FINALIZADO","EJECUCIÓN"))</f>
        <v>#REF!</v>
      </c>
      <c r="BS1282" s="23">
        <v>25666667</v>
      </c>
      <c r="BT1282" s="23">
        <f>+Tabla3[[#This Row],[VALOR TOTAL DE CONTRATO (ANTES DE LIQUIDACIÓN - LIBERACIÓN DE SALDOS)]]-Tabla3[[#This Row],[RECURSO TOTALES DESEMBOLSADOS]]</f>
        <v>20000000</v>
      </c>
      <c r="BU1282" s="66"/>
      <c r="BW1282" s="23" t="s">
        <v>98</v>
      </c>
      <c r="BX1282" s="23" t="str">
        <f t="shared" si="105"/>
        <v>agosto</v>
      </c>
      <c r="BY1282" s="23" t="s">
        <v>113</v>
      </c>
      <c r="BZ1282" s="23" t="s">
        <v>113</v>
      </c>
      <c r="CA1282" s="23" t="s">
        <v>113</v>
      </c>
      <c r="CB1282" t="s">
        <v>117</v>
      </c>
      <c r="CC1282" t="s">
        <v>118</v>
      </c>
    </row>
    <row r="1283" spans="1:81" x14ac:dyDescent="0.25">
      <c r="A1283" s="23">
        <v>2024</v>
      </c>
      <c r="B1283" s="25">
        <v>1242</v>
      </c>
      <c r="C1283" s="23" t="s">
        <v>87</v>
      </c>
      <c r="D1283" t="s">
        <v>88</v>
      </c>
      <c r="E1283" t="s">
        <v>89</v>
      </c>
      <c r="F1283" t="s">
        <v>90</v>
      </c>
      <c r="G1283" t="s">
        <v>91</v>
      </c>
      <c r="H1283" s="23" t="s">
        <v>92</v>
      </c>
      <c r="I1283" s="23" t="s">
        <v>119</v>
      </c>
      <c r="J1283" t="s">
        <v>8701</v>
      </c>
      <c r="K1283" s="23" t="s">
        <v>95</v>
      </c>
      <c r="L1283" s="20" t="s">
        <v>2233</v>
      </c>
      <c r="M1283" s="28" t="s">
        <v>8702</v>
      </c>
      <c r="N1283" s="23"/>
      <c r="O1283" s="23" t="s">
        <v>98</v>
      </c>
      <c r="P1283" s="20" t="s">
        <v>460</v>
      </c>
      <c r="Q1283" s="20" t="s">
        <v>460</v>
      </c>
      <c r="R1283" t="s">
        <v>8703</v>
      </c>
      <c r="S1283" t="s">
        <v>8704</v>
      </c>
      <c r="T1283" t="s">
        <v>8705</v>
      </c>
      <c r="U1283" s="29">
        <v>16500000</v>
      </c>
      <c r="V1283" s="29">
        <v>16500000</v>
      </c>
      <c r="W1283" s="60">
        <v>5500000</v>
      </c>
      <c r="X1283" s="60">
        <v>0</v>
      </c>
      <c r="Y1283" s="23" t="s">
        <v>104</v>
      </c>
      <c r="Z1283" t="s">
        <v>98</v>
      </c>
      <c r="AA1283" t="s">
        <v>105</v>
      </c>
      <c r="AB1283" s="30">
        <f>+Tabla3[[#This Row],[VALOR DEL CONTRATO
(EN NUMEROS)]]-Tabla3[[#This Row],[VALOR RECURSOS (MADS/FONAM)]]</f>
        <v>0</v>
      </c>
      <c r="AC1283" s="30"/>
      <c r="AD1283" s="30"/>
      <c r="AE1283" s="24">
        <v>5124</v>
      </c>
      <c r="AF1283" s="61">
        <v>45294</v>
      </c>
      <c r="AG1283">
        <v>455624</v>
      </c>
      <c r="AH1283" s="53">
        <v>45519</v>
      </c>
      <c r="AI1283" s="24" t="s">
        <v>106</v>
      </c>
      <c r="AJ1283" t="s">
        <v>1304</v>
      </c>
      <c r="AK1283" s="33">
        <v>202300000000267</v>
      </c>
      <c r="AL1283" t="s">
        <v>98</v>
      </c>
      <c r="AM1283" s="53">
        <v>45518</v>
      </c>
      <c r="AN1283" s="23" t="s">
        <v>108</v>
      </c>
      <c r="AO1283" s="23" t="s">
        <v>108</v>
      </c>
      <c r="AP1283" t="s">
        <v>109</v>
      </c>
      <c r="AQ1283" t="s">
        <v>465</v>
      </c>
      <c r="AR1283" t="s">
        <v>466</v>
      </c>
      <c r="AS1283" t="s">
        <v>467</v>
      </c>
      <c r="AT1283" s="23">
        <v>80111600</v>
      </c>
      <c r="AU1283" s="20" t="s">
        <v>8706</v>
      </c>
      <c r="AV1283" s="23" t="s">
        <v>113</v>
      </c>
      <c r="AW1283" s="20" t="s">
        <v>114</v>
      </c>
      <c r="AX1283" s="53">
        <v>45518</v>
      </c>
      <c r="AY1283" s="23" t="s">
        <v>115</v>
      </c>
      <c r="AZ1283" s="53">
        <v>45518</v>
      </c>
      <c r="BA1283" s="26">
        <v>45519</v>
      </c>
      <c r="BB1283" s="62">
        <v>45610</v>
      </c>
      <c r="BC1283" s="35">
        <f>+Tabla3[[#This Row],[FECHA TERMINACION
(INICIAL)]]-Tabla3[[#This Row],[FECHA INICIO]]</f>
        <v>91</v>
      </c>
      <c r="BD1283" s="65">
        <f>+Tabla3[[#This Row],[PLAZO DE EJECUCIÓN EN DÍAS (INICIAL)]]/30</f>
        <v>3.0333333333333332</v>
      </c>
      <c r="BE1283" t="s">
        <v>7269</v>
      </c>
      <c r="BF1283" s="29">
        <f>+[1]BD_2!E1304</f>
        <v>0</v>
      </c>
      <c r="BG1283" s="29">
        <f>[1]BD_2!BA1304</f>
        <v>0</v>
      </c>
      <c r="BH1283" s="23">
        <f>[1]BD_2!CF1304</f>
        <v>0</v>
      </c>
      <c r="BI1283" s="23">
        <f>+COUNTIF(Tabla3[[#This Row],[VALOR REDUCIDO]:[TOTAL TIEMPO PRORROGADO EN DÍAS
]],"&lt;&gt;0")</f>
        <v>0</v>
      </c>
      <c r="BJ1283" s="23" t="str">
        <f>+[1]BD_2!CG1304</f>
        <v>2 NO</v>
      </c>
      <c r="BK1283" s="26" t="str">
        <f>[1]BD_2!CL1304</f>
        <v>2 NO</v>
      </c>
      <c r="BL1283" s="23" t="s">
        <v>98</v>
      </c>
      <c r="BM1283">
        <f t="shared" si="101"/>
        <v>91</v>
      </c>
      <c r="BN1283" s="36">
        <f t="shared" si="103"/>
        <v>45519</v>
      </c>
      <c r="BO1283" s="26">
        <f t="shared" si="102"/>
        <v>45610</v>
      </c>
      <c r="BP1283" s="37" t="e">
        <f>IF(((#REF!-$BN1283)/($BO1283-$BN1283))&gt;=100%,100%,((#REF!-$BN1283)/($BO1283-$BN1283)))</f>
        <v>#REF!</v>
      </c>
      <c r="BQ1283" s="29">
        <f t="shared" si="104"/>
        <v>16500000</v>
      </c>
      <c r="BR1283" s="23" t="e">
        <f>+IF(BK1283="1 SI","FINALIZADO",IF($BO1283&lt;=#REF!,"FINALIZADO","EJECUCIÓN"))</f>
        <v>#REF!</v>
      </c>
      <c r="BS1283" s="23">
        <v>16500000</v>
      </c>
      <c r="BT1283" s="23">
        <f>+Tabla3[[#This Row],[VALOR TOTAL DE CONTRATO (ANTES DE LIQUIDACIÓN - LIBERACIÓN DE SALDOS)]]-Tabla3[[#This Row],[RECURSO TOTALES DESEMBOLSADOS]]</f>
        <v>0</v>
      </c>
      <c r="BU1283" s="66"/>
      <c r="BW1283" s="23" t="s">
        <v>98</v>
      </c>
      <c r="BX1283" s="23" t="str">
        <f t="shared" si="105"/>
        <v>agosto</v>
      </c>
      <c r="BY1283" s="23" t="s">
        <v>113</v>
      </c>
      <c r="BZ1283" s="23" t="s">
        <v>113</v>
      </c>
      <c r="CA1283" s="23" t="s">
        <v>113</v>
      </c>
      <c r="CB1283" t="s">
        <v>117</v>
      </c>
      <c r="CC1283" t="s">
        <v>118</v>
      </c>
    </row>
    <row r="1284" spans="1:81" x14ac:dyDescent="0.25">
      <c r="A1284" s="23">
        <v>2024</v>
      </c>
      <c r="B1284" s="25">
        <v>1243</v>
      </c>
      <c r="C1284" s="23" t="s">
        <v>87</v>
      </c>
      <c r="D1284" t="s">
        <v>88</v>
      </c>
      <c r="E1284" t="s">
        <v>89</v>
      </c>
      <c r="F1284" t="s">
        <v>90</v>
      </c>
      <c r="G1284" t="s">
        <v>91</v>
      </c>
      <c r="H1284" s="23" t="s">
        <v>92</v>
      </c>
      <c r="I1284" s="23" t="s">
        <v>119</v>
      </c>
      <c r="J1284" t="s">
        <v>8707</v>
      </c>
      <c r="K1284" s="23" t="s">
        <v>95</v>
      </c>
      <c r="L1284" s="20" t="s">
        <v>1075</v>
      </c>
      <c r="M1284" s="28" t="s">
        <v>8708</v>
      </c>
      <c r="N1284" s="23"/>
      <c r="O1284" s="23" t="s">
        <v>98</v>
      </c>
      <c r="P1284" s="20" t="s">
        <v>1931</v>
      </c>
      <c r="Q1284" s="20" t="s">
        <v>1931</v>
      </c>
      <c r="R1284" t="s">
        <v>6912</v>
      </c>
      <c r="S1284" t="s">
        <v>8709</v>
      </c>
      <c r="T1284" t="s">
        <v>8710</v>
      </c>
      <c r="U1284" s="29">
        <v>23466667</v>
      </c>
      <c r="V1284" s="29">
        <v>23466667</v>
      </c>
      <c r="W1284" s="60">
        <v>5500000</v>
      </c>
      <c r="X1284" s="60">
        <v>0</v>
      </c>
      <c r="Y1284" s="23" t="s">
        <v>104</v>
      </c>
      <c r="Z1284" t="s">
        <v>98</v>
      </c>
      <c r="AA1284" t="s">
        <v>105</v>
      </c>
      <c r="AB1284" s="30">
        <f>+Tabla3[[#This Row],[VALOR DEL CONTRATO
(EN NUMEROS)]]-Tabla3[[#This Row],[VALOR RECURSOS (MADS/FONAM)]]</f>
        <v>0</v>
      </c>
      <c r="AC1284" s="30"/>
      <c r="AD1284" s="30"/>
      <c r="AE1284" s="24">
        <v>9824</v>
      </c>
      <c r="AF1284" s="61">
        <v>45306</v>
      </c>
      <c r="AG1284">
        <v>474224</v>
      </c>
      <c r="AH1284" s="53">
        <v>45533</v>
      </c>
      <c r="AI1284" s="24" t="s">
        <v>106</v>
      </c>
      <c r="AJ1284" t="s">
        <v>2527</v>
      </c>
      <c r="AK1284" s="33">
        <v>202300000000279</v>
      </c>
      <c r="AL1284" t="s">
        <v>98</v>
      </c>
      <c r="AM1284" s="53">
        <v>45527</v>
      </c>
      <c r="AN1284" s="23" t="s">
        <v>3456</v>
      </c>
      <c r="AO1284" s="23" t="s">
        <v>8711</v>
      </c>
      <c r="AP1284" t="s">
        <v>109</v>
      </c>
      <c r="AQ1284" t="s">
        <v>1580</v>
      </c>
      <c r="AR1284" t="s">
        <v>1581</v>
      </c>
      <c r="AS1284" t="s">
        <v>1581</v>
      </c>
      <c r="AT1284" s="23">
        <v>80111600</v>
      </c>
      <c r="AU1284" s="20" t="s">
        <v>8712</v>
      </c>
      <c r="AV1284" s="23" t="s">
        <v>113</v>
      </c>
      <c r="AW1284" s="20" t="s">
        <v>114</v>
      </c>
      <c r="AX1284" s="53">
        <v>45531</v>
      </c>
      <c r="AY1284" s="23" t="s">
        <v>115</v>
      </c>
      <c r="AZ1284" s="53">
        <v>45531</v>
      </c>
      <c r="BA1284" s="26">
        <v>45533</v>
      </c>
      <c r="BB1284" s="62">
        <v>45656</v>
      </c>
      <c r="BC1284" s="35">
        <f>+Tabla3[[#This Row],[FECHA TERMINACION
(INICIAL)]]-Tabla3[[#This Row],[FECHA INICIO]]</f>
        <v>123</v>
      </c>
      <c r="BD1284" s="65">
        <f>+Tabla3[[#This Row],[PLAZO DE EJECUCIÓN EN DÍAS (INICIAL)]]/30</f>
        <v>4.0999999999999996</v>
      </c>
      <c r="BE1284" t="s">
        <v>8713</v>
      </c>
      <c r="BF1284" s="29">
        <f>+[1]BD_2!E1305</f>
        <v>1100000</v>
      </c>
      <c r="BG1284" s="29">
        <f>[1]BD_2!BA1305</f>
        <v>0</v>
      </c>
      <c r="BH1284" s="23">
        <f>[1]BD_2!CF1305</f>
        <v>0</v>
      </c>
      <c r="BI1284" s="23">
        <f>+COUNTIF(Tabla3[[#This Row],[VALOR REDUCIDO]:[TOTAL TIEMPO PRORROGADO EN DÍAS
]],"&lt;&gt;0")</f>
        <v>1</v>
      </c>
      <c r="BJ1284" s="23" t="str">
        <f>+[1]BD_2!CG1305</f>
        <v>2 NO</v>
      </c>
      <c r="BK1284" s="26" t="str">
        <f>[1]BD_2!CL1305</f>
        <v>2 NO</v>
      </c>
      <c r="BL1284" s="23" t="s">
        <v>98</v>
      </c>
      <c r="BM1284">
        <f t="shared" si="101"/>
        <v>123</v>
      </c>
      <c r="BN1284" s="36">
        <f t="shared" si="103"/>
        <v>45533</v>
      </c>
      <c r="BO1284" s="26">
        <f t="shared" si="102"/>
        <v>45656</v>
      </c>
      <c r="BP1284" s="37" t="e">
        <f>IF(((#REF!-$BN1284)/($BO1284-$BN1284))&gt;=100%,100%,((#REF!-$BN1284)/($BO1284-$BN1284)))</f>
        <v>#REF!</v>
      </c>
      <c r="BQ1284" s="29">
        <f t="shared" si="104"/>
        <v>22366667</v>
      </c>
      <c r="BR1284" s="23" t="e">
        <f>+IF(BK1284="1 SI","FINALIZADO",IF($BO1284&lt;=#REF!,"FINALIZADO","EJECUCIÓN"))</f>
        <v>#REF!</v>
      </c>
      <c r="BS1284" s="23">
        <v>22366667</v>
      </c>
      <c r="BT1284" s="23">
        <f>+Tabla3[[#This Row],[VALOR TOTAL DE CONTRATO (ANTES DE LIQUIDACIÓN - LIBERACIÓN DE SALDOS)]]-Tabla3[[#This Row],[RECURSO TOTALES DESEMBOLSADOS]]</f>
        <v>0</v>
      </c>
      <c r="BU1284" s="66"/>
      <c r="BW1284" s="23" t="s">
        <v>98</v>
      </c>
      <c r="BX1284" s="23" t="str">
        <f t="shared" si="105"/>
        <v>agosto</v>
      </c>
      <c r="BY1284" s="23" t="s">
        <v>113</v>
      </c>
      <c r="BZ1284" s="23" t="s">
        <v>113</v>
      </c>
      <c r="CA1284" s="23" t="s">
        <v>113</v>
      </c>
      <c r="CB1284" t="s">
        <v>117</v>
      </c>
      <c r="CC1284" t="s">
        <v>118</v>
      </c>
    </row>
    <row r="1285" spans="1:81" x14ac:dyDescent="0.25">
      <c r="A1285" s="23">
        <v>2024</v>
      </c>
      <c r="B1285" s="25">
        <v>1244</v>
      </c>
      <c r="C1285" s="23" t="s">
        <v>87</v>
      </c>
      <c r="D1285" t="s">
        <v>88</v>
      </c>
      <c r="E1285" t="s">
        <v>89</v>
      </c>
      <c r="F1285" t="s">
        <v>90</v>
      </c>
      <c r="G1285" t="s">
        <v>91</v>
      </c>
      <c r="H1285" s="23" t="s">
        <v>92</v>
      </c>
      <c r="I1285" s="23" t="s">
        <v>119</v>
      </c>
      <c r="J1285" t="s">
        <v>8714</v>
      </c>
      <c r="K1285" s="23" t="s">
        <v>95</v>
      </c>
      <c r="L1285" s="20" t="s">
        <v>358</v>
      </c>
      <c r="M1285" s="28" t="s">
        <v>8715</v>
      </c>
      <c r="N1285" s="23"/>
      <c r="O1285" s="23" t="s">
        <v>98</v>
      </c>
      <c r="P1285" s="20" t="s">
        <v>693</v>
      </c>
      <c r="Q1285" s="20" t="s">
        <v>693</v>
      </c>
      <c r="R1285" t="s">
        <v>8716</v>
      </c>
      <c r="S1285" t="s">
        <v>8717</v>
      </c>
      <c r="T1285" t="s">
        <v>8718</v>
      </c>
      <c r="U1285" s="29">
        <v>56350000</v>
      </c>
      <c r="V1285" s="29">
        <v>56350000</v>
      </c>
      <c r="W1285" s="60">
        <v>12075000</v>
      </c>
      <c r="X1285" s="60">
        <v>0</v>
      </c>
      <c r="Y1285" s="23" t="s">
        <v>104</v>
      </c>
      <c r="Z1285" t="s">
        <v>98</v>
      </c>
      <c r="AA1285" t="s">
        <v>105</v>
      </c>
      <c r="AB1285" s="30">
        <f>+Tabla3[[#This Row],[VALOR DEL CONTRATO
(EN NUMEROS)]]-Tabla3[[#This Row],[VALOR RECURSOS (MADS/FONAM)]]</f>
        <v>0</v>
      </c>
      <c r="AC1285" s="30"/>
      <c r="AD1285" s="30"/>
      <c r="AE1285" s="24">
        <v>3524</v>
      </c>
      <c r="AF1285" s="61">
        <v>45294</v>
      </c>
      <c r="AG1285">
        <v>447324</v>
      </c>
      <c r="AH1285" s="53">
        <v>45513</v>
      </c>
      <c r="AI1285" s="24" t="s">
        <v>106</v>
      </c>
      <c r="AJ1285" t="s">
        <v>697</v>
      </c>
      <c r="AK1285" s="33">
        <v>202300000000154</v>
      </c>
      <c r="AL1285" t="s">
        <v>98</v>
      </c>
      <c r="AM1285" s="53">
        <v>45512</v>
      </c>
      <c r="AN1285" s="23" t="s">
        <v>108</v>
      </c>
      <c r="AO1285" s="23" t="s">
        <v>108</v>
      </c>
      <c r="AP1285" t="s">
        <v>109</v>
      </c>
      <c r="AQ1285" t="s">
        <v>3033</v>
      </c>
      <c r="AR1285" t="s">
        <v>3034</v>
      </c>
      <c r="AS1285" t="s">
        <v>3034</v>
      </c>
      <c r="AT1285" s="23">
        <v>80111600</v>
      </c>
      <c r="AU1285" t="s">
        <v>8719</v>
      </c>
      <c r="AV1285" s="23" t="s">
        <v>113</v>
      </c>
      <c r="AW1285" s="20" t="s">
        <v>114</v>
      </c>
      <c r="AX1285" s="53">
        <v>45512</v>
      </c>
      <c r="AY1285" s="23" t="s">
        <v>115</v>
      </c>
      <c r="AZ1285" s="53">
        <v>45512</v>
      </c>
      <c r="BA1285" s="26">
        <v>45513</v>
      </c>
      <c r="BB1285" s="62">
        <v>45654</v>
      </c>
      <c r="BC1285" s="35">
        <f>+Tabla3[[#This Row],[FECHA TERMINACION
(INICIAL)]]-Tabla3[[#This Row],[FECHA INICIO]]</f>
        <v>141</v>
      </c>
      <c r="BD1285" s="65">
        <f>+Tabla3[[#This Row],[PLAZO DE EJECUCIÓN EN DÍAS (INICIAL)]]/30</f>
        <v>4.7</v>
      </c>
      <c r="BE1285" t="s">
        <v>8720</v>
      </c>
      <c r="BF1285" s="29">
        <f>+[1]BD_2!E1306</f>
        <v>0</v>
      </c>
      <c r="BG1285" s="29">
        <f>[1]BD_2!BA1306</f>
        <v>0</v>
      </c>
      <c r="BH1285" s="23">
        <f>[1]BD_2!CF1306</f>
        <v>0</v>
      </c>
      <c r="BI1285" s="23">
        <f>+COUNTIF(Tabla3[[#This Row],[VALOR REDUCIDO]:[TOTAL TIEMPO PRORROGADO EN DÍAS
]],"&lt;&gt;0")</f>
        <v>0</v>
      </c>
      <c r="BJ1285" s="23" t="str">
        <f>+[1]BD_2!CG1306</f>
        <v>2 NO</v>
      </c>
      <c r="BK1285" s="26" t="str">
        <f>[1]BD_2!CL1306</f>
        <v>2 NO</v>
      </c>
      <c r="BL1285" s="23" t="s">
        <v>98</v>
      </c>
      <c r="BM1285">
        <f t="shared" si="101"/>
        <v>141</v>
      </c>
      <c r="BN1285" s="36">
        <f t="shared" si="103"/>
        <v>45513</v>
      </c>
      <c r="BO1285" s="26">
        <f t="shared" si="102"/>
        <v>45654</v>
      </c>
      <c r="BP1285" s="37" t="e">
        <f>IF(((#REF!-$BN1285)/($BO1285-$BN1285))&gt;=100%,100%,((#REF!-$BN1285)/($BO1285-$BN1285)))</f>
        <v>#REF!</v>
      </c>
      <c r="BQ1285" s="29">
        <f t="shared" si="104"/>
        <v>56350000</v>
      </c>
      <c r="BR1285" s="23" t="e">
        <f>+IF(BK1285="1 SI","FINALIZADO",IF($BO1285&lt;=#REF!,"FINALIZADO","EJECUCIÓN"))</f>
        <v>#REF!</v>
      </c>
      <c r="BS1285" s="23">
        <v>56350000</v>
      </c>
      <c r="BT1285" s="23">
        <f>+Tabla3[[#This Row],[VALOR TOTAL DE CONTRATO (ANTES DE LIQUIDACIÓN - LIBERACIÓN DE SALDOS)]]-Tabla3[[#This Row],[RECURSO TOTALES DESEMBOLSADOS]]</f>
        <v>0</v>
      </c>
      <c r="BU1285" s="66"/>
      <c r="BW1285" s="23" t="s">
        <v>98</v>
      </c>
      <c r="BX1285" s="23" t="str">
        <f t="shared" si="105"/>
        <v>agosto</v>
      </c>
      <c r="BY1285" s="23" t="s">
        <v>113</v>
      </c>
      <c r="BZ1285" s="23" t="s">
        <v>113</v>
      </c>
      <c r="CA1285" s="23" t="s">
        <v>113</v>
      </c>
      <c r="CB1285" t="s">
        <v>117</v>
      </c>
      <c r="CC1285" t="s">
        <v>118</v>
      </c>
    </row>
    <row r="1286" spans="1:81" x14ac:dyDescent="0.25">
      <c r="A1286" s="23">
        <v>2024</v>
      </c>
      <c r="B1286" s="25">
        <v>1245</v>
      </c>
      <c r="C1286" s="23" t="s">
        <v>87</v>
      </c>
      <c r="D1286" t="s">
        <v>88</v>
      </c>
      <c r="E1286" t="s">
        <v>89</v>
      </c>
      <c r="F1286" t="s">
        <v>90</v>
      </c>
      <c r="G1286" t="s">
        <v>91</v>
      </c>
      <c r="H1286" s="23" t="s">
        <v>92</v>
      </c>
      <c r="I1286" s="23" t="s">
        <v>119</v>
      </c>
      <c r="J1286" t="s">
        <v>8721</v>
      </c>
      <c r="K1286" s="23" t="s">
        <v>95</v>
      </c>
      <c r="L1286" s="20" t="s">
        <v>2096</v>
      </c>
      <c r="M1286" s="28" t="s">
        <v>8722</v>
      </c>
      <c r="N1286" s="23"/>
      <c r="O1286" s="23" t="s">
        <v>98</v>
      </c>
      <c r="P1286" s="20" t="s">
        <v>100</v>
      </c>
      <c r="Q1286" s="20" t="s">
        <v>100</v>
      </c>
      <c r="R1286" t="s">
        <v>2138</v>
      </c>
      <c r="S1286" t="s">
        <v>2139</v>
      </c>
      <c r="T1286" t="s">
        <v>8723</v>
      </c>
      <c r="U1286" s="29">
        <v>67666667</v>
      </c>
      <c r="V1286" s="29">
        <v>67666667</v>
      </c>
      <c r="W1286" s="60">
        <v>14000000</v>
      </c>
      <c r="X1286" s="60">
        <v>0</v>
      </c>
      <c r="Y1286" s="23" t="s">
        <v>104</v>
      </c>
      <c r="Z1286" t="s">
        <v>98</v>
      </c>
      <c r="AA1286" t="s">
        <v>105</v>
      </c>
      <c r="AB1286" s="30">
        <f>+Tabla3[[#This Row],[VALOR DEL CONTRATO
(EN NUMEROS)]]-Tabla3[[#This Row],[VALOR RECURSOS (MADS/FONAM)]]</f>
        <v>0</v>
      </c>
      <c r="AC1286" s="30"/>
      <c r="AD1286" s="30"/>
      <c r="AE1286" s="24">
        <v>10824</v>
      </c>
      <c r="AF1286" s="61">
        <v>45314</v>
      </c>
      <c r="AG1286">
        <v>447224</v>
      </c>
      <c r="AH1286" s="53">
        <v>45513</v>
      </c>
      <c r="AI1286" s="24" t="s">
        <v>106</v>
      </c>
      <c r="AJ1286" t="s">
        <v>1465</v>
      </c>
      <c r="AK1286" s="33">
        <v>202300000000289</v>
      </c>
      <c r="AL1286" t="s">
        <v>98</v>
      </c>
      <c r="AM1286" s="53">
        <v>45510</v>
      </c>
      <c r="AN1286" s="23" t="s">
        <v>3442</v>
      </c>
      <c r="AO1286" s="23" t="s">
        <v>3443</v>
      </c>
      <c r="AP1286" t="s">
        <v>109</v>
      </c>
      <c r="AQ1286" t="s">
        <v>3033</v>
      </c>
      <c r="AR1286" t="s">
        <v>3034</v>
      </c>
      <c r="AS1286" t="s">
        <v>3034</v>
      </c>
      <c r="AT1286" s="23">
        <v>80111600</v>
      </c>
      <c r="AU1286" t="s">
        <v>8724</v>
      </c>
      <c r="AV1286" s="23" t="s">
        <v>113</v>
      </c>
      <c r="AW1286" s="20" t="s">
        <v>114</v>
      </c>
      <c r="AX1286" s="53">
        <v>45512</v>
      </c>
      <c r="AY1286" s="23" t="s">
        <v>115</v>
      </c>
      <c r="AZ1286" s="53">
        <v>45510</v>
      </c>
      <c r="BA1286" s="26">
        <v>45513</v>
      </c>
      <c r="BB1286" s="62">
        <v>45656</v>
      </c>
      <c r="BC1286" s="35">
        <f>+Tabla3[[#This Row],[FECHA TERMINACION
(INICIAL)]]-Tabla3[[#This Row],[FECHA INICIO]]</f>
        <v>143</v>
      </c>
      <c r="BD1286" s="65">
        <f>+Tabla3[[#This Row],[PLAZO DE EJECUCIÓN EN DÍAS (INICIAL)]]/30</f>
        <v>4.7666666666666666</v>
      </c>
      <c r="BE1286" t="s">
        <v>8725</v>
      </c>
      <c r="BF1286" s="29">
        <f>+[1]BD_2!E1307</f>
        <v>933333</v>
      </c>
      <c r="BG1286" s="29">
        <f>[1]BD_2!BA1307</f>
        <v>0</v>
      </c>
      <c r="BH1286" s="23">
        <f>[1]BD_2!CF1307</f>
        <v>0</v>
      </c>
      <c r="BI1286" s="23">
        <f>+COUNTIF(Tabla3[[#This Row],[VALOR REDUCIDO]:[TOTAL TIEMPO PRORROGADO EN DÍAS
]],"&lt;&gt;0")</f>
        <v>1</v>
      </c>
      <c r="BJ1286" s="23" t="str">
        <f>+[1]BD_2!CG1307</f>
        <v>2 NO</v>
      </c>
      <c r="BK1286" s="26" t="str">
        <f>[1]BD_2!CL1307</f>
        <v>2 NO</v>
      </c>
      <c r="BL1286" s="23" t="s">
        <v>98</v>
      </c>
      <c r="BM1286">
        <f t="shared" si="101"/>
        <v>143</v>
      </c>
      <c r="BN1286" s="36">
        <f t="shared" si="103"/>
        <v>45513</v>
      </c>
      <c r="BO1286" s="26">
        <f t="shared" si="102"/>
        <v>45656</v>
      </c>
      <c r="BP1286" s="37" t="e">
        <f>IF(((#REF!-$BN1286)/($BO1286-$BN1286))&gt;=100%,100%,((#REF!-$BN1286)/($BO1286-$BN1286)))</f>
        <v>#REF!</v>
      </c>
      <c r="BQ1286" s="29">
        <f t="shared" si="104"/>
        <v>66733334</v>
      </c>
      <c r="BR1286" s="23" t="e">
        <f>+IF(BK1286="1 SI","FINALIZADO",IF($BO1286&lt;=#REF!,"FINALIZADO","EJECUCIÓN"))</f>
        <v>#REF!</v>
      </c>
      <c r="BS1286" s="23">
        <v>66266667</v>
      </c>
      <c r="BT1286" s="23">
        <f>+Tabla3[[#This Row],[VALOR TOTAL DE CONTRATO (ANTES DE LIQUIDACIÓN - LIBERACIÓN DE SALDOS)]]-Tabla3[[#This Row],[RECURSO TOTALES DESEMBOLSADOS]]</f>
        <v>466667</v>
      </c>
      <c r="BU1286" s="66"/>
      <c r="BW1286" s="23" t="s">
        <v>98</v>
      </c>
      <c r="BX1286" s="23" t="str">
        <f t="shared" si="105"/>
        <v>agosto</v>
      </c>
      <c r="BY1286" s="23" t="s">
        <v>113</v>
      </c>
      <c r="BZ1286" s="23" t="s">
        <v>113</v>
      </c>
      <c r="CA1286" s="23" t="s">
        <v>113</v>
      </c>
      <c r="CB1286" t="s">
        <v>117</v>
      </c>
      <c r="CC1286" t="s">
        <v>118</v>
      </c>
    </row>
    <row r="1287" spans="1:81" x14ac:dyDescent="0.25">
      <c r="A1287" s="23">
        <v>2024</v>
      </c>
      <c r="B1287" s="25">
        <v>1246</v>
      </c>
      <c r="C1287" s="23" t="s">
        <v>87</v>
      </c>
      <c r="D1287" t="s">
        <v>88</v>
      </c>
      <c r="E1287" t="s">
        <v>89</v>
      </c>
      <c r="F1287" t="s">
        <v>90</v>
      </c>
      <c r="G1287" t="s">
        <v>91</v>
      </c>
      <c r="H1287" s="23" t="s">
        <v>92</v>
      </c>
      <c r="I1287" s="23" t="s">
        <v>119</v>
      </c>
      <c r="J1287" t="s">
        <v>8726</v>
      </c>
      <c r="K1287" s="23" t="s">
        <v>95</v>
      </c>
      <c r="L1287" s="20" t="s">
        <v>2522</v>
      </c>
      <c r="M1287" s="28" t="s">
        <v>8727</v>
      </c>
      <c r="N1287" s="23"/>
      <c r="O1287" s="23" t="s">
        <v>98</v>
      </c>
      <c r="P1287" s="20" t="s">
        <v>1931</v>
      </c>
      <c r="Q1287" s="20" t="s">
        <v>1931</v>
      </c>
      <c r="R1287" t="s">
        <v>8728</v>
      </c>
      <c r="S1287" t="s">
        <v>8729</v>
      </c>
      <c r="T1287" t="s">
        <v>8730</v>
      </c>
      <c r="U1287" s="29">
        <v>39100000</v>
      </c>
      <c r="V1287" s="29">
        <v>39100000</v>
      </c>
      <c r="W1287" s="60">
        <v>8500000</v>
      </c>
      <c r="X1287" s="60">
        <v>0</v>
      </c>
      <c r="Y1287" s="23" t="s">
        <v>104</v>
      </c>
      <c r="Z1287" t="s">
        <v>98</v>
      </c>
      <c r="AA1287" t="s">
        <v>105</v>
      </c>
      <c r="AB1287" s="30">
        <f>+Tabla3[[#This Row],[VALOR DEL CONTRATO
(EN NUMEROS)]]-Tabla3[[#This Row],[VALOR RECURSOS (MADS/FONAM)]]</f>
        <v>0</v>
      </c>
      <c r="AC1287" s="30"/>
      <c r="AD1287" s="30"/>
      <c r="AE1287" s="24">
        <v>9624</v>
      </c>
      <c r="AF1287" s="61">
        <v>45306</v>
      </c>
      <c r="AG1287">
        <v>459324</v>
      </c>
      <c r="AH1287" s="53">
        <v>45524</v>
      </c>
      <c r="AI1287" s="24" t="s">
        <v>106</v>
      </c>
      <c r="AJ1287" t="s">
        <v>1935</v>
      </c>
      <c r="AK1287" s="33">
        <v>202300000000279</v>
      </c>
      <c r="AL1287" t="s">
        <v>98</v>
      </c>
      <c r="AM1287" s="53">
        <v>45518</v>
      </c>
      <c r="AN1287" s="23" t="s">
        <v>108</v>
      </c>
      <c r="AO1287" s="23" t="s">
        <v>108</v>
      </c>
      <c r="AP1287" t="s">
        <v>109</v>
      </c>
      <c r="AQ1287" t="s">
        <v>1580</v>
      </c>
      <c r="AR1287" t="s">
        <v>1581</v>
      </c>
      <c r="AS1287" t="s">
        <v>1581</v>
      </c>
      <c r="AT1287" s="23">
        <v>80111600</v>
      </c>
      <c r="AU1287" s="20" t="s">
        <v>8731</v>
      </c>
      <c r="AV1287" s="23" t="s">
        <v>113</v>
      </c>
      <c r="AW1287" s="20" t="s">
        <v>114</v>
      </c>
      <c r="AX1287" s="53">
        <v>45518</v>
      </c>
      <c r="AY1287" s="23" t="s">
        <v>115</v>
      </c>
      <c r="AZ1287" s="53">
        <v>45518</v>
      </c>
      <c r="BA1287" s="26">
        <v>45524</v>
      </c>
      <c r="BB1287" s="62">
        <v>45656</v>
      </c>
      <c r="BC1287" s="35">
        <f>+Tabla3[[#This Row],[FECHA TERMINACION
(INICIAL)]]-Tabla3[[#This Row],[FECHA INICIO]]</f>
        <v>132</v>
      </c>
      <c r="BD1287" s="65">
        <f>+Tabla3[[#This Row],[PLAZO DE EJECUCIÓN EN DÍAS (INICIAL)]]/30</f>
        <v>4.4000000000000004</v>
      </c>
      <c r="BE1287" t="s">
        <v>8732</v>
      </c>
      <c r="BF1287" s="29">
        <f>+[1]BD_2!E1308</f>
        <v>0</v>
      </c>
      <c r="BG1287" s="29">
        <f>[1]BD_2!BA1308</f>
        <v>0</v>
      </c>
      <c r="BH1287" s="23">
        <f>[1]BD_2!CF1308</f>
        <v>0</v>
      </c>
      <c r="BI1287" s="23">
        <f>+COUNTIF(Tabla3[[#This Row],[VALOR REDUCIDO]:[TOTAL TIEMPO PRORROGADO EN DÍAS
]],"&lt;&gt;0")</f>
        <v>0</v>
      </c>
      <c r="BJ1287" s="23" t="str">
        <f>+[1]BD_2!CG1308</f>
        <v>2 NO</v>
      </c>
      <c r="BK1287" s="26" t="str">
        <f>[1]BD_2!CL1308</f>
        <v>2 NO</v>
      </c>
      <c r="BL1287" s="23" t="s">
        <v>98</v>
      </c>
      <c r="BM1287">
        <f t="shared" si="101"/>
        <v>132</v>
      </c>
      <c r="BN1287" s="36">
        <f t="shared" si="103"/>
        <v>45524</v>
      </c>
      <c r="BO1287" s="26">
        <f t="shared" si="102"/>
        <v>45656</v>
      </c>
      <c r="BP1287" s="37" t="e">
        <f>IF(((#REF!-$BN1287)/($BO1287-$BN1287))&gt;=100%,100%,((#REF!-$BN1287)/($BO1287-$BN1287)))</f>
        <v>#REF!</v>
      </c>
      <c r="BQ1287" s="29">
        <f t="shared" si="104"/>
        <v>39100000</v>
      </c>
      <c r="BR1287" s="23" t="e">
        <f>+IF(BK1287="1 SI","FINALIZADO",IF($BO1287&lt;=#REF!,"FINALIZADO","EJECUCIÓN"))</f>
        <v>#REF!</v>
      </c>
      <c r="BS1287" s="23">
        <v>37116667</v>
      </c>
      <c r="BT1287" s="23">
        <f>+Tabla3[[#This Row],[VALOR TOTAL DE CONTRATO (ANTES DE LIQUIDACIÓN - LIBERACIÓN DE SALDOS)]]-Tabla3[[#This Row],[RECURSO TOTALES DESEMBOLSADOS]]</f>
        <v>1983333</v>
      </c>
      <c r="BU1287" s="66"/>
      <c r="BW1287" s="23" t="s">
        <v>98</v>
      </c>
      <c r="BX1287" s="23" t="str">
        <f t="shared" si="105"/>
        <v>agosto</v>
      </c>
      <c r="BY1287" s="23" t="s">
        <v>113</v>
      </c>
      <c r="BZ1287" s="23" t="s">
        <v>113</v>
      </c>
      <c r="CA1287" s="23" t="s">
        <v>113</v>
      </c>
      <c r="CB1287" t="s">
        <v>117</v>
      </c>
      <c r="CC1287" t="s">
        <v>118</v>
      </c>
    </row>
    <row r="1288" spans="1:81" x14ac:dyDescent="0.25">
      <c r="A1288" s="23">
        <v>2024</v>
      </c>
      <c r="B1288" s="25">
        <v>1247</v>
      </c>
      <c r="C1288" s="23" t="s">
        <v>87</v>
      </c>
      <c r="D1288" t="s">
        <v>88</v>
      </c>
      <c r="E1288" t="s">
        <v>89</v>
      </c>
      <c r="F1288" t="s">
        <v>90</v>
      </c>
      <c r="G1288" t="s">
        <v>91</v>
      </c>
      <c r="H1288" s="23" t="s">
        <v>92</v>
      </c>
      <c r="I1288" s="23" t="s">
        <v>119</v>
      </c>
      <c r="J1288" t="s">
        <v>8733</v>
      </c>
      <c r="K1288" s="23" t="s">
        <v>95</v>
      </c>
      <c r="L1288" s="20" t="s">
        <v>2096</v>
      </c>
      <c r="M1288" s="28" t="s">
        <v>8734</v>
      </c>
      <c r="N1288" s="23"/>
      <c r="O1288" s="23" t="s">
        <v>98</v>
      </c>
      <c r="P1288" s="20" t="s">
        <v>1931</v>
      </c>
      <c r="Q1288" s="20" t="s">
        <v>1931</v>
      </c>
      <c r="R1288" t="s">
        <v>8735</v>
      </c>
      <c r="S1288" t="s">
        <v>8736</v>
      </c>
      <c r="T1288" t="s">
        <v>8737</v>
      </c>
      <c r="U1288" s="29">
        <v>25666667</v>
      </c>
      <c r="V1288" s="29">
        <v>25666667</v>
      </c>
      <c r="W1288" s="60">
        <v>5500000</v>
      </c>
      <c r="X1288" s="60">
        <v>0</v>
      </c>
      <c r="Y1288" s="23" t="s">
        <v>104</v>
      </c>
      <c r="Z1288" t="s">
        <v>98</v>
      </c>
      <c r="AA1288" t="s">
        <v>105</v>
      </c>
      <c r="AB1288" s="30">
        <f>+Tabla3[[#This Row],[VALOR DEL CONTRATO
(EN NUMEROS)]]-Tabla3[[#This Row],[VALOR RECURSOS (MADS/FONAM)]]</f>
        <v>0</v>
      </c>
      <c r="AC1288" s="30"/>
      <c r="AD1288" s="30"/>
      <c r="AE1288" s="24">
        <v>9424</v>
      </c>
      <c r="AF1288" s="61">
        <v>45306</v>
      </c>
      <c r="AG1288">
        <v>455424</v>
      </c>
      <c r="AH1288" s="53">
        <v>45518</v>
      </c>
      <c r="AI1288" s="24" t="s">
        <v>106</v>
      </c>
      <c r="AJ1288" t="s">
        <v>4874</v>
      </c>
      <c r="AK1288" s="33">
        <v>202300000000279</v>
      </c>
      <c r="AL1288" t="s">
        <v>98</v>
      </c>
      <c r="AM1288" s="53">
        <v>45516</v>
      </c>
      <c r="AN1288" s="23" t="s">
        <v>108</v>
      </c>
      <c r="AO1288" s="23" t="s">
        <v>108</v>
      </c>
      <c r="AP1288" t="s">
        <v>109</v>
      </c>
      <c r="AQ1288" t="s">
        <v>1580</v>
      </c>
      <c r="AR1288" t="s">
        <v>1581</v>
      </c>
      <c r="AS1288" t="s">
        <v>1581</v>
      </c>
      <c r="AT1288" s="23">
        <v>80111600</v>
      </c>
      <c r="AU1288" s="20" t="s">
        <v>8738</v>
      </c>
      <c r="AV1288" s="23" t="s">
        <v>113</v>
      </c>
      <c r="AW1288" s="20" t="s">
        <v>114</v>
      </c>
      <c r="AX1288" s="53">
        <v>45517</v>
      </c>
      <c r="AY1288" s="23" t="s">
        <v>115</v>
      </c>
      <c r="AZ1288" s="53">
        <v>45517</v>
      </c>
      <c r="BA1288" s="26">
        <v>45518</v>
      </c>
      <c r="BB1288" s="62">
        <v>45656</v>
      </c>
      <c r="BC1288" s="35">
        <f>+Tabla3[[#This Row],[FECHA TERMINACION
(INICIAL)]]-Tabla3[[#This Row],[FECHA INICIO]]</f>
        <v>138</v>
      </c>
      <c r="BD1288" s="65">
        <f>+Tabla3[[#This Row],[PLAZO DE EJECUCIÓN EN DÍAS (INICIAL)]]/30</f>
        <v>4.5999999999999996</v>
      </c>
      <c r="BE1288" t="s">
        <v>8739</v>
      </c>
      <c r="BF1288" s="29">
        <f>+[1]BD_2!E1309</f>
        <v>550000</v>
      </c>
      <c r="BG1288" s="29">
        <f>[1]BD_2!BA1309</f>
        <v>0</v>
      </c>
      <c r="BH1288" s="23">
        <f>[1]BD_2!CF1309</f>
        <v>0</v>
      </c>
      <c r="BI1288" s="23">
        <f>+COUNTIF(Tabla3[[#This Row],[VALOR REDUCIDO]:[TOTAL TIEMPO PRORROGADO EN DÍAS
]],"&lt;&gt;0")</f>
        <v>1</v>
      </c>
      <c r="BJ1288" s="23" t="str">
        <f>+[1]BD_2!CG1309</f>
        <v>2 NO</v>
      </c>
      <c r="BK1288" s="26" t="str">
        <f>[1]BD_2!CL1309</f>
        <v>2 NO</v>
      </c>
      <c r="BL1288" s="23" t="s">
        <v>98</v>
      </c>
      <c r="BM1288">
        <f t="shared" ref="BM1288:BM1349" si="106">$BO1288-$BN1288</f>
        <v>138</v>
      </c>
      <c r="BN1288" s="36">
        <f t="shared" si="103"/>
        <v>45518</v>
      </c>
      <c r="BO1288" s="26">
        <f t="shared" ref="BO1288:BO1349" si="107">$BB1288+$BH1288</f>
        <v>45656</v>
      </c>
      <c r="BP1288" s="37" t="e">
        <f>IF(((#REF!-$BN1288)/($BO1288-$BN1288))&gt;=100%,100%,((#REF!-$BN1288)/($BO1288-$BN1288)))</f>
        <v>#REF!</v>
      </c>
      <c r="BQ1288" s="29">
        <f t="shared" si="104"/>
        <v>25116667</v>
      </c>
      <c r="BR1288" s="23" t="e">
        <f>+IF(BK1288="1 SI","FINALIZADO",IF($BO1288&lt;=#REF!,"FINALIZADO","EJECUCIÓN"))</f>
        <v>#REF!</v>
      </c>
      <c r="BS1288" s="23">
        <v>14116667</v>
      </c>
      <c r="BT1288" s="23">
        <f>+Tabla3[[#This Row],[VALOR TOTAL DE CONTRATO (ANTES DE LIQUIDACIÓN - LIBERACIÓN DE SALDOS)]]-Tabla3[[#This Row],[RECURSO TOTALES DESEMBOLSADOS]]</f>
        <v>11000000</v>
      </c>
      <c r="BU1288" s="66"/>
      <c r="BW1288" s="23" t="s">
        <v>98</v>
      </c>
      <c r="BX1288" s="23" t="str">
        <f t="shared" si="105"/>
        <v>agosto</v>
      </c>
      <c r="BY1288" s="23" t="s">
        <v>113</v>
      </c>
      <c r="BZ1288" s="23" t="s">
        <v>113</v>
      </c>
      <c r="CA1288" s="23" t="s">
        <v>113</v>
      </c>
      <c r="CB1288" t="s">
        <v>117</v>
      </c>
      <c r="CC1288" t="s">
        <v>118</v>
      </c>
    </row>
    <row r="1289" spans="1:81" x14ac:dyDescent="0.25">
      <c r="A1289" s="23">
        <v>2024</v>
      </c>
      <c r="B1289" s="25">
        <v>1248</v>
      </c>
      <c r="C1289" s="23" t="s">
        <v>4365</v>
      </c>
      <c r="D1289" t="s">
        <v>88</v>
      </c>
      <c r="E1289" t="s">
        <v>8740</v>
      </c>
      <c r="F1289" t="s">
        <v>7513</v>
      </c>
      <c r="G1289" t="s">
        <v>4367</v>
      </c>
      <c r="H1289" s="23" t="s">
        <v>92</v>
      </c>
      <c r="I1289" s="23" t="s">
        <v>105</v>
      </c>
      <c r="J1289" t="s">
        <v>8741</v>
      </c>
      <c r="K1289" s="23" t="s">
        <v>4369</v>
      </c>
      <c r="L1289" s="53" t="s">
        <v>4370</v>
      </c>
      <c r="N1289" s="23" t="s">
        <v>8742</v>
      </c>
      <c r="O1289" s="23" t="s">
        <v>98</v>
      </c>
      <c r="P1289" s="20" t="s">
        <v>335</v>
      </c>
      <c r="Q1289" s="20" t="s">
        <v>335</v>
      </c>
      <c r="R1289" t="s">
        <v>8743</v>
      </c>
      <c r="S1289" t="s">
        <v>8744</v>
      </c>
      <c r="T1289"/>
      <c r="U1289" s="29">
        <v>0</v>
      </c>
      <c r="V1289" s="29">
        <v>0</v>
      </c>
      <c r="W1289" s="60">
        <v>0</v>
      </c>
      <c r="X1289" s="60">
        <v>0</v>
      </c>
      <c r="Y1289" s="23"/>
      <c r="AB1289" s="30"/>
      <c r="AC1289" s="30"/>
      <c r="AD1289" s="30"/>
      <c r="AE1289" s="24" t="s">
        <v>92</v>
      </c>
      <c r="AF1289" s="61" t="s">
        <v>92</v>
      </c>
      <c r="AG1289" t="s">
        <v>92</v>
      </c>
      <c r="AH1289" s="53" t="s">
        <v>92</v>
      </c>
      <c r="AJ1289" t="s">
        <v>92</v>
      </c>
      <c r="AK1289" s="33" t="s">
        <v>4376</v>
      </c>
      <c r="AL1289" t="s">
        <v>98</v>
      </c>
      <c r="AM1289" s="53">
        <v>45526</v>
      </c>
      <c r="AN1289" s="23" t="s">
        <v>108</v>
      </c>
      <c r="AO1289" s="23" t="s">
        <v>108</v>
      </c>
      <c r="AP1289" t="s">
        <v>109</v>
      </c>
      <c r="AQ1289" t="s">
        <v>340</v>
      </c>
      <c r="AR1289" t="s">
        <v>341</v>
      </c>
      <c r="AS1289" t="s">
        <v>342</v>
      </c>
      <c r="AT1289" s="23">
        <v>80111600</v>
      </c>
      <c r="AU1289" s="20" t="s">
        <v>8745</v>
      </c>
      <c r="AV1289" s="23" t="s">
        <v>98</v>
      </c>
      <c r="AW1289" s="20" t="s">
        <v>476</v>
      </c>
      <c r="AX1289" s="53" t="s">
        <v>105</v>
      </c>
      <c r="AY1289" s="23" t="s">
        <v>477</v>
      </c>
      <c r="AZ1289" s="53">
        <v>45526</v>
      </c>
      <c r="BA1289" s="53">
        <v>45526</v>
      </c>
      <c r="BB1289" s="62">
        <v>46620</v>
      </c>
      <c r="BC1289" s="35">
        <f>+Tabla3[[#This Row],[FECHA TERMINACION
(INICIAL)]]-Tabla3[[#This Row],[FECHA INICIO]]</f>
        <v>1094</v>
      </c>
      <c r="BD1289" s="65">
        <f>+Tabla3[[#This Row],[PLAZO DE EJECUCIÓN EN DÍAS (INICIAL)]]/30</f>
        <v>36.466666666666669</v>
      </c>
      <c r="BE1289" t="s">
        <v>8746</v>
      </c>
      <c r="BF1289" s="29">
        <f>+[1]BD_2!E1310</f>
        <v>0</v>
      </c>
      <c r="BG1289" s="29">
        <f>[1]BD_2!BA1310</f>
        <v>0</v>
      </c>
      <c r="BH1289" s="23">
        <f>[1]BD_2!CF1310</f>
        <v>0</v>
      </c>
      <c r="BI1289" s="23">
        <f>+COUNTIF(Tabla3[[#This Row],[VALOR REDUCIDO]:[TOTAL TIEMPO PRORROGADO EN DÍAS
]],"&lt;&gt;0")</f>
        <v>0</v>
      </c>
      <c r="BJ1289" s="23" t="str">
        <f>+[1]BD_2!CG1310</f>
        <v>2 NO</v>
      </c>
      <c r="BK1289" s="26" t="str">
        <f>[1]BD_2!CL1310</f>
        <v>2 NO</v>
      </c>
      <c r="BL1289" s="23" t="s">
        <v>98</v>
      </c>
      <c r="BM1289">
        <f t="shared" si="106"/>
        <v>1094</v>
      </c>
      <c r="BN1289" s="36">
        <f t="shared" si="103"/>
        <v>45526</v>
      </c>
      <c r="BO1289" s="26">
        <f t="shared" si="107"/>
        <v>46620</v>
      </c>
      <c r="BP1289" s="37" t="e">
        <f>IF(((#REF!-$BN1289)/($BO1289-$BN1289))&gt;=100%,100%,((#REF!-$BN1289)/($BO1289-$BN1289)))</f>
        <v>#REF!</v>
      </c>
      <c r="BQ1289" s="60">
        <f t="shared" si="104"/>
        <v>0</v>
      </c>
      <c r="BR1289" s="23" t="e">
        <f>+IF(BK1289="1 SI","FINALIZADO",IF($BO1289&lt;=#REF!,"FINALIZADO","EJECUCIÓN"))</f>
        <v>#REF!</v>
      </c>
      <c r="BS1289" s="23" t="e">
        <v>#N/A</v>
      </c>
      <c r="BT1289" s="23" t="e">
        <f>+Tabla3[[#This Row],[VALOR TOTAL DE CONTRATO (ANTES DE LIQUIDACIÓN - LIBERACIÓN DE SALDOS)]]-Tabla3[[#This Row],[RECURSO TOTALES DESEMBOLSADOS]]</f>
        <v>#N/A</v>
      </c>
      <c r="BU1289" s="66"/>
      <c r="BW1289" s="23" t="s">
        <v>98</v>
      </c>
      <c r="BX1289" s="23" t="str">
        <f t="shared" si="105"/>
        <v>agosto</v>
      </c>
      <c r="BY1289" s="23" t="s">
        <v>113</v>
      </c>
      <c r="BZ1289" s="23" t="s">
        <v>113</v>
      </c>
      <c r="CA1289" s="23" t="s">
        <v>113</v>
      </c>
      <c r="CB1289" t="s">
        <v>117</v>
      </c>
      <c r="CC1289" t="s">
        <v>118</v>
      </c>
    </row>
    <row r="1290" spans="1:81" x14ac:dyDescent="0.25">
      <c r="A1290" s="23">
        <v>2024</v>
      </c>
      <c r="B1290" s="25">
        <v>1249</v>
      </c>
      <c r="C1290" s="23" t="s">
        <v>87</v>
      </c>
      <c r="D1290" t="s">
        <v>88</v>
      </c>
      <c r="E1290" t="s">
        <v>89</v>
      </c>
      <c r="F1290" t="s">
        <v>90</v>
      </c>
      <c r="G1290" t="s">
        <v>91</v>
      </c>
      <c r="H1290" s="23" t="s">
        <v>92</v>
      </c>
      <c r="I1290" s="23" t="s">
        <v>119</v>
      </c>
      <c r="J1290" t="s">
        <v>8747</v>
      </c>
      <c r="K1290" s="23" t="s">
        <v>95</v>
      </c>
      <c r="L1290" s="20" t="s">
        <v>2522</v>
      </c>
      <c r="M1290" s="28" t="s">
        <v>8748</v>
      </c>
      <c r="N1290" s="23"/>
      <c r="O1290" s="23" t="s">
        <v>98</v>
      </c>
      <c r="P1290" s="20" t="s">
        <v>1552</v>
      </c>
      <c r="Q1290" s="20" t="s">
        <v>1552</v>
      </c>
      <c r="R1290" t="s">
        <v>8749</v>
      </c>
      <c r="S1290" t="s">
        <v>8750</v>
      </c>
      <c r="T1290" t="s">
        <v>8751</v>
      </c>
      <c r="U1290" s="29">
        <v>25500000</v>
      </c>
      <c r="V1290" s="29">
        <v>25500000</v>
      </c>
      <c r="W1290" s="60">
        <v>8500000</v>
      </c>
      <c r="X1290" s="60">
        <v>0</v>
      </c>
      <c r="Y1290" s="23" t="s">
        <v>104</v>
      </c>
      <c r="Z1290" t="s">
        <v>98</v>
      </c>
      <c r="AA1290" t="s">
        <v>105</v>
      </c>
      <c r="AB1290" s="30">
        <f>+Tabla3[[#This Row],[VALOR DEL CONTRATO
(EN NUMEROS)]]-Tabla3[[#This Row],[VALOR RECURSOS (MADS/FONAM)]]</f>
        <v>0</v>
      </c>
      <c r="AC1290" s="30"/>
      <c r="AD1290" s="30"/>
      <c r="AE1290" s="24">
        <v>7724</v>
      </c>
      <c r="AF1290" s="61">
        <v>45295</v>
      </c>
      <c r="AG1290">
        <v>454724</v>
      </c>
      <c r="AH1290" s="53">
        <v>45518</v>
      </c>
      <c r="AI1290" s="24" t="s">
        <v>106</v>
      </c>
      <c r="AJ1290" t="s">
        <v>1556</v>
      </c>
      <c r="AK1290" s="33">
        <v>202300000000177</v>
      </c>
      <c r="AL1290" t="s">
        <v>98</v>
      </c>
      <c r="AM1290" s="53">
        <v>45518</v>
      </c>
      <c r="AN1290" s="23" t="s">
        <v>108</v>
      </c>
      <c r="AO1290" s="23" t="s">
        <v>108</v>
      </c>
      <c r="AP1290" t="s">
        <v>109</v>
      </c>
      <c r="AQ1290" t="s">
        <v>1557</v>
      </c>
      <c r="AR1290" t="s">
        <v>1558</v>
      </c>
      <c r="AS1290" t="s">
        <v>1552</v>
      </c>
      <c r="AT1290" s="23">
        <v>80111600</v>
      </c>
      <c r="AU1290" s="20" t="s">
        <v>8752</v>
      </c>
      <c r="AV1290" s="23" t="s">
        <v>113</v>
      </c>
      <c r="AW1290" s="20" t="s">
        <v>114</v>
      </c>
      <c r="AX1290" s="53">
        <v>45518</v>
      </c>
      <c r="AY1290" s="23" t="s">
        <v>144</v>
      </c>
      <c r="AZ1290" s="53">
        <v>45518</v>
      </c>
      <c r="BA1290" s="26">
        <v>45518</v>
      </c>
      <c r="BB1290" s="62">
        <v>45609</v>
      </c>
      <c r="BC1290" s="35">
        <f>+Tabla3[[#This Row],[FECHA TERMINACION
(INICIAL)]]-Tabla3[[#This Row],[FECHA INICIO]]</f>
        <v>91</v>
      </c>
      <c r="BD1290" s="65">
        <f>+Tabla3[[#This Row],[PLAZO DE EJECUCIÓN EN DÍAS (INICIAL)]]/30</f>
        <v>3.0333333333333332</v>
      </c>
      <c r="BE1290" t="s">
        <v>8753</v>
      </c>
      <c r="BF1290" s="29">
        <f>+[1]BD_2!E1311</f>
        <v>0</v>
      </c>
      <c r="BG1290" s="29">
        <f>[1]BD_2!BA1311</f>
        <v>0</v>
      </c>
      <c r="BH1290" s="23">
        <f>[1]BD_2!CF1311</f>
        <v>0</v>
      </c>
      <c r="BI1290" s="23">
        <f>+COUNTIF(Tabla3[[#This Row],[VALOR REDUCIDO]:[TOTAL TIEMPO PRORROGADO EN DÍAS
]],"&lt;&gt;0")</f>
        <v>0</v>
      </c>
      <c r="BJ1290" s="23" t="str">
        <f>+[1]BD_2!CG1311</f>
        <v>2 NO</v>
      </c>
      <c r="BK1290" s="26" t="str">
        <f>[1]BD_2!CL1311</f>
        <v>2 NO</v>
      </c>
      <c r="BL1290" s="23" t="s">
        <v>98</v>
      </c>
      <c r="BM1290">
        <f t="shared" si="106"/>
        <v>91</v>
      </c>
      <c r="BN1290" s="36">
        <f t="shared" si="103"/>
        <v>45518</v>
      </c>
      <c r="BO1290" s="26">
        <f t="shared" si="107"/>
        <v>45609</v>
      </c>
      <c r="BP1290" s="37" t="e">
        <f>IF(((#REF!-$BN1290)/($BO1290-$BN1290))&gt;=100%,100%,((#REF!-$BN1290)/($BO1290-$BN1290)))</f>
        <v>#REF!</v>
      </c>
      <c r="BQ1290" s="29">
        <f t="shared" si="104"/>
        <v>25500000</v>
      </c>
      <c r="BR1290" s="23" t="e">
        <f>+IF(BK1290="1 SI","FINALIZADO",IF($BO1290&lt;=#REF!,"FINALIZADO","EJECUCIÓN"))</f>
        <v>#REF!</v>
      </c>
      <c r="BS1290" s="23">
        <v>25500000</v>
      </c>
      <c r="BT1290" s="23">
        <f>+Tabla3[[#This Row],[VALOR TOTAL DE CONTRATO (ANTES DE LIQUIDACIÓN - LIBERACIÓN DE SALDOS)]]-Tabla3[[#This Row],[RECURSO TOTALES DESEMBOLSADOS]]</f>
        <v>0</v>
      </c>
      <c r="BU1290" s="66"/>
      <c r="BW1290" s="23" t="s">
        <v>98</v>
      </c>
      <c r="BX1290" s="23" t="str">
        <f t="shared" si="105"/>
        <v>agosto</v>
      </c>
      <c r="BY1290" s="23" t="s">
        <v>113</v>
      </c>
      <c r="BZ1290" s="23" t="s">
        <v>113</v>
      </c>
      <c r="CA1290" s="23" t="s">
        <v>113</v>
      </c>
      <c r="CB1290" t="s">
        <v>117</v>
      </c>
      <c r="CC1290" t="s">
        <v>118</v>
      </c>
    </row>
    <row r="1291" spans="1:81" x14ac:dyDescent="0.25">
      <c r="A1291" s="23">
        <v>2024</v>
      </c>
      <c r="B1291" s="25">
        <v>1250</v>
      </c>
      <c r="C1291" s="23" t="s">
        <v>87</v>
      </c>
      <c r="D1291" t="s">
        <v>88</v>
      </c>
      <c r="E1291" t="s">
        <v>89</v>
      </c>
      <c r="F1291" t="s">
        <v>90</v>
      </c>
      <c r="G1291" t="s">
        <v>91</v>
      </c>
      <c r="H1291" s="23" t="s">
        <v>92</v>
      </c>
      <c r="I1291" s="23" t="s">
        <v>119</v>
      </c>
      <c r="J1291" t="s">
        <v>8754</v>
      </c>
      <c r="K1291" s="23" t="s">
        <v>95</v>
      </c>
      <c r="L1291" s="20" t="s">
        <v>1420</v>
      </c>
      <c r="M1291" s="28" t="s">
        <v>8755</v>
      </c>
      <c r="N1291" s="23"/>
      <c r="O1291" s="23" t="s">
        <v>98</v>
      </c>
      <c r="P1291" s="20" t="s">
        <v>269</v>
      </c>
      <c r="Q1291" s="20" t="s">
        <v>269</v>
      </c>
      <c r="R1291" t="s">
        <v>8756</v>
      </c>
      <c r="S1291" t="s">
        <v>8757</v>
      </c>
      <c r="T1291" t="s">
        <v>8758</v>
      </c>
      <c r="U1291" s="29">
        <v>34776000</v>
      </c>
      <c r="V1291" s="29">
        <v>34776000</v>
      </c>
      <c r="W1291" s="60">
        <v>7560000</v>
      </c>
      <c r="X1291" s="60">
        <v>0</v>
      </c>
      <c r="Y1291" s="23" t="s">
        <v>5132</v>
      </c>
      <c r="Z1291" t="s">
        <v>98</v>
      </c>
      <c r="AA1291" t="s">
        <v>105</v>
      </c>
      <c r="AB1291" s="30">
        <f>+Tabla3[[#This Row],[VALOR DEL CONTRATO
(EN NUMEROS)]]-Tabla3[[#This Row],[VALOR RECURSOS (MADS/FONAM)]]</f>
        <v>0</v>
      </c>
      <c r="AC1291" s="30"/>
      <c r="AD1291" s="30"/>
      <c r="AE1291" s="24">
        <v>123</v>
      </c>
      <c r="AF1291" s="61">
        <v>44960</v>
      </c>
      <c r="AG1291">
        <v>5824</v>
      </c>
      <c r="AH1291" s="53">
        <v>45517</v>
      </c>
      <c r="AI1291" s="24" t="s">
        <v>5133</v>
      </c>
      <c r="AJ1291" t="s">
        <v>8759</v>
      </c>
      <c r="AK1291" s="33" t="s">
        <v>4376</v>
      </c>
      <c r="AL1291" t="s">
        <v>98</v>
      </c>
      <c r="AM1291" s="53">
        <v>45513</v>
      </c>
      <c r="AN1291" s="23" t="s">
        <v>108</v>
      </c>
      <c r="AO1291" s="23" t="s">
        <v>108</v>
      </c>
      <c r="AP1291" t="s">
        <v>109</v>
      </c>
      <c r="AQ1291" t="s">
        <v>1047</v>
      </c>
      <c r="AR1291" t="s">
        <v>1048</v>
      </c>
      <c r="AS1291" t="s">
        <v>269</v>
      </c>
      <c r="AT1291" s="23">
        <v>80111600</v>
      </c>
      <c r="AU1291" s="20" t="s">
        <v>8760</v>
      </c>
      <c r="AV1291" s="23" t="s">
        <v>113</v>
      </c>
      <c r="AW1291" s="20" t="s">
        <v>114</v>
      </c>
      <c r="AX1291" s="53">
        <v>45513</v>
      </c>
      <c r="AY1291" s="23" t="s">
        <v>115</v>
      </c>
      <c r="AZ1291" s="53">
        <v>45513</v>
      </c>
      <c r="BA1291" s="26">
        <v>45517</v>
      </c>
      <c r="BB1291" s="62">
        <v>45656</v>
      </c>
      <c r="BC1291" s="35">
        <f>+Tabla3[[#This Row],[FECHA TERMINACION
(INICIAL)]]-Tabla3[[#This Row],[FECHA INICIO]]</f>
        <v>139</v>
      </c>
      <c r="BD1291" s="65">
        <f>+Tabla3[[#This Row],[PLAZO DE EJECUCIÓN EN DÍAS (INICIAL)]]/30</f>
        <v>4.6333333333333337</v>
      </c>
      <c r="BE1291" t="s">
        <v>8761</v>
      </c>
      <c r="BF1291" s="29">
        <f>+[1]BD_2!E1312</f>
        <v>0</v>
      </c>
      <c r="BG1291" s="29">
        <f>[1]BD_2!BA1312</f>
        <v>15120000</v>
      </c>
      <c r="BH1291" s="23">
        <f>[1]BD_2!CF1312</f>
        <v>60</v>
      </c>
      <c r="BI1291" s="23">
        <f>+COUNTIF(Tabla3[[#This Row],[VALOR REDUCIDO]:[TOTAL TIEMPO PRORROGADO EN DÍAS
]],"&lt;&gt;0")</f>
        <v>2</v>
      </c>
      <c r="BJ1291" s="23" t="str">
        <f>+[1]BD_2!CG1312</f>
        <v>2 NO</v>
      </c>
      <c r="BK1291" s="26" t="str">
        <f>[1]BD_2!CL1312</f>
        <v>2 NO</v>
      </c>
      <c r="BL1291" s="23" t="s">
        <v>98</v>
      </c>
      <c r="BM1291">
        <f t="shared" si="106"/>
        <v>199</v>
      </c>
      <c r="BN1291" s="36">
        <f t="shared" si="103"/>
        <v>45517</v>
      </c>
      <c r="BO1291" s="26">
        <f t="shared" si="107"/>
        <v>45716</v>
      </c>
      <c r="BP1291" s="37" t="e">
        <f>IF(((#REF!-$BN1291)/($BO1291-$BN1291))&gt;=100%,100%,((#REF!-$BN1291)/($BO1291-$BN1291)))</f>
        <v>#REF!</v>
      </c>
      <c r="BQ1291" s="29">
        <f t="shared" si="104"/>
        <v>49896000</v>
      </c>
      <c r="BR1291" s="23" t="e">
        <f>+IF(BK1291="1 SI","FINALIZADO",IF($BO1291&lt;=#REF!,"FINALIZADO","EJECUCIÓN"))</f>
        <v>#REF!</v>
      </c>
      <c r="BS1291" s="23">
        <v>27216000</v>
      </c>
      <c r="BT1291" s="23">
        <f>+Tabla3[[#This Row],[VALOR TOTAL DE CONTRATO (ANTES DE LIQUIDACIÓN - LIBERACIÓN DE SALDOS)]]-Tabla3[[#This Row],[RECURSO TOTALES DESEMBOLSADOS]]</f>
        <v>22680000</v>
      </c>
      <c r="BU1291" s="66"/>
      <c r="BW1291" s="23" t="s">
        <v>98</v>
      </c>
      <c r="BX1291" s="23" t="str">
        <f t="shared" si="105"/>
        <v>agosto</v>
      </c>
      <c r="BY1291" s="23" t="s">
        <v>113</v>
      </c>
      <c r="BZ1291" s="23" t="s">
        <v>113</v>
      </c>
      <c r="CA1291" s="23" t="s">
        <v>113</v>
      </c>
      <c r="CB1291" t="s">
        <v>117</v>
      </c>
      <c r="CC1291" t="s">
        <v>118</v>
      </c>
    </row>
    <row r="1292" spans="1:81" x14ac:dyDescent="0.25">
      <c r="A1292" s="23">
        <v>2024</v>
      </c>
      <c r="B1292" s="25">
        <v>1251</v>
      </c>
      <c r="C1292" s="23" t="s">
        <v>87</v>
      </c>
      <c r="D1292" t="s">
        <v>88</v>
      </c>
      <c r="E1292" t="s">
        <v>89</v>
      </c>
      <c r="F1292" t="s">
        <v>90</v>
      </c>
      <c r="G1292" t="s">
        <v>91</v>
      </c>
      <c r="H1292" s="23" t="s">
        <v>92</v>
      </c>
      <c r="I1292" s="23" t="s">
        <v>119</v>
      </c>
      <c r="J1292" t="s">
        <v>8762</v>
      </c>
      <c r="K1292" s="23" t="s">
        <v>95</v>
      </c>
      <c r="L1292" s="20" t="s">
        <v>5599</v>
      </c>
      <c r="M1292" s="28" t="s">
        <v>8763</v>
      </c>
      <c r="N1292" s="23"/>
      <c r="O1292" s="23" t="s">
        <v>98</v>
      </c>
      <c r="P1292" s="20" t="s">
        <v>1263</v>
      </c>
      <c r="Q1292" s="20" t="s">
        <v>100</v>
      </c>
      <c r="R1292" t="s">
        <v>8764</v>
      </c>
      <c r="S1292" t="s">
        <v>8765</v>
      </c>
      <c r="T1292" t="s">
        <v>8766</v>
      </c>
      <c r="U1292" s="29">
        <v>15900000</v>
      </c>
      <c r="V1292" s="29">
        <v>15900000</v>
      </c>
      <c r="W1292" s="60">
        <v>5300000</v>
      </c>
      <c r="X1292" s="60">
        <v>0</v>
      </c>
      <c r="Y1292" s="23" t="s">
        <v>104</v>
      </c>
      <c r="Z1292" t="s">
        <v>98</v>
      </c>
      <c r="AA1292" t="s">
        <v>105</v>
      </c>
      <c r="AB1292" s="30">
        <f>+Tabla3[[#This Row],[VALOR DEL CONTRATO
(EN NUMEROS)]]-Tabla3[[#This Row],[VALOR RECURSOS (MADS/FONAM)]]</f>
        <v>0</v>
      </c>
      <c r="AC1292" s="30"/>
      <c r="AD1292" s="30"/>
      <c r="AE1292" s="24">
        <v>2724</v>
      </c>
      <c r="AF1292" s="61">
        <v>45294</v>
      </c>
      <c r="AG1292">
        <v>458324</v>
      </c>
      <c r="AH1292" s="53">
        <v>45524</v>
      </c>
      <c r="AI1292" s="24" t="s">
        <v>106</v>
      </c>
      <c r="AJ1292" t="s">
        <v>656</v>
      </c>
      <c r="AK1292" s="33">
        <v>202300000000289</v>
      </c>
      <c r="AL1292" t="s">
        <v>98</v>
      </c>
      <c r="AM1292" s="53">
        <v>45518</v>
      </c>
      <c r="AN1292" s="23" t="s">
        <v>108</v>
      </c>
      <c r="AO1292" s="23" t="s">
        <v>108</v>
      </c>
      <c r="AP1292" t="s">
        <v>109</v>
      </c>
      <c r="AQ1292" t="s">
        <v>657</v>
      </c>
      <c r="AR1292" t="s">
        <v>658</v>
      </c>
      <c r="AS1292" t="s">
        <v>100</v>
      </c>
      <c r="AT1292" s="23">
        <v>80111600</v>
      </c>
      <c r="AU1292" s="20" t="s">
        <v>8767</v>
      </c>
      <c r="AV1292" s="23" t="s">
        <v>113</v>
      </c>
      <c r="AW1292" s="20" t="s">
        <v>114</v>
      </c>
      <c r="AX1292" s="53">
        <v>45518</v>
      </c>
      <c r="AY1292" s="23" t="s">
        <v>115</v>
      </c>
      <c r="AZ1292" s="53">
        <v>45518</v>
      </c>
      <c r="BA1292" s="26">
        <v>45524</v>
      </c>
      <c r="BB1292" s="62">
        <v>45615</v>
      </c>
      <c r="BC1292" s="35">
        <f>+Tabla3[[#This Row],[FECHA TERMINACION
(INICIAL)]]-Tabla3[[#This Row],[FECHA INICIO]]</f>
        <v>91</v>
      </c>
      <c r="BD1292" s="65">
        <f>+Tabla3[[#This Row],[PLAZO DE EJECUCIÓN EN DÍAS (INICIAL)]]/30</f>
        <v>3.0333333333333332</v>
      </c>
      <c r="BE1292" t="s">
        <v>8768</v>
      </c>
      <c r="BF1292" s="29">
        <f>+[1]BD_2!E1313</f>
        <v>0</v>
      </c>
      <c r="BG1292" s="29">
        <f>[1]BD_2!BA1313</f>
        <v>0</v>
      </c>
      <c r="BH1292" s="23">
        <f>[1]BD_2!CF1313</f>
        <v>0</v>
      </c>
      <c r="BI1292" s="23">
        <f>+COUNTIF(Tabla3[[#This Row],[VALOR REDUCIDO]:[TOTAL TIEMPO PRORROGADO EN DÍAS
]],"&lt;&gt;0")</f>
        <v>0</v>
      </c>
      <c r="BJ1292" s="23" t="str">
        <f>+[1]BD_2!CG1313</f>
        <v>2 NO</v>
      </c>
      <c r="BK1292" s="26" t="str">
        <f>[1]BD_2!CL1313</f>
        <v>2 NO</v>
      </c>
      <c r="BL1292" s="23" t="s">
        <v>98</v>
      </c>
      <c r="BM1292">
        <f t="shared" si="106"/>
        <v>91</v>
      </c>
      <c r="BN1292" s="36">
        <f t="shared" si="103"/>
        <v>45524</v>
      </c>
      <c r="BO1292" s="26">
        <f t="shared" si="107"/>
        <v>45615</v>
      </c>
      <c r="BP1292" s="37" t="e">
        <f>IF(((#REF!-$BN1292)/($BO1292-$BN1292))&gt;=100%,100%,((#REF!-$BN1292)/($BO1292-$BN1292)))</f>
        <v>#REF!</v>
      </c>
      <c r="BQ1292" s="29">
        <f t="shared" si="104"/>
        <v>15900000</v>
      </c>
      <c r="BR1292" s="23" t="e">
        <f>+IF(BK1292="1 SI","FINALIZADO",IF($BO1292&lt;=#REF!,"FINALIZADO","EJECUCIÓN"))</f>
        <v>#REF!</v>
      </c>
      <c r="BS1292" s="23" t="e">
        <v>#N/A</v>
      </c>
      <c r="BT1292" s="23" t="e">
        <f>+Tabla3[[#This Row],[VALOR TOTAL DE CONTRATO (ANTES DE LIQUIDACIÓN - LIBERACIÓN DE SALDOS)]]-Tabla3[[#This Row],[RECURSO TOTALES DESEMBOLSADOS]]</f>
        <v>#N/A</v>
      </c>
      <c r="BU1292" s="66"/>
      <c r="BW1292" s="23" t="s">
        <v>98</v>
      </c>
      <c r="BX1292" s="23" t="str">
        <f t="shared" si="105"/>
        <v>agosto</v>
      </c>
      <c r="BY1292" s="23" t="s">
        <v>113</v>
      </c>
      <c r="BZ1292" s="23" t="s">
        <v>113</v>
      </c>
      <c r="CA1292" s="23" t="s">
        <v>113</v>
      </c>
      <c r="CB1292" t="s">
        <v>117</v>
      </c>
      <c r="CC1292" t="s">
        <v>118</v>
      </c>
    </row>
    <row r="1293" spans="1:81" x14ac:dyDescent="0.25">
      <c r="A1293" s="23">
        <v>2024</v>
      </c>
      <c r="B1293" s="25">
        <v>1252</v>
      </c>
      <c r="C1293" s="23" t="s">
        <v>87</v>
      </c>
      <c r="D1293" t="s">
        <v>88</v>
      </c>
      <c r="E1293" t="s">
        <v>89</v>
      </c>
      <c r="F1293" t="s">
        <v>90</v>
      </c>
      <c r="G1293" t="s">
        <v>91</v>
      </c>
      <c r="H1293" s="23" t="s">
        <v>92</v>
      </c>
      <c r="I1293" s="23" t="s">
        <v>119</v>
      </c>
      <c r="J1293" t="s">
        <v>8769</v>
      </c>
      <c r="K1293" s="23" t="s">
        <v>95</v>
      </c>
      <c r="L1293" s="20" t="s">
        <v>1715</v>
      </c>
      <c r="M1293" s="28" t="s">
        <v>8770</v>
      </c>
      <c r="N1293" s="23"/>
      <c r="O1293" s="23" t="s">
        <v>98</v>
      </c>
      <c r="P1293" s="20" t="s">
        <v>1931</v>
      </c>
      <c r="Q1293" s="20" t="s">
        <v>1931</v>
      </c>
      <c r="R1293" t="s">
        <v>7271</v>
      </c>
      <c r="S1293" t="s">
        <v>7272</v>
      </c>
      <c r="T1293" t="s">
        <v>7273</v>
      </c>
      <c r="U1293" s="29">
        <v>15600000</v>
      </c>
      <c r="V1293" s="29">
        <v>15600000</v>
      </c>
      <c r="W1293" s="29">
        <v>5200000</v>
      </c>
      <c r="X1293" s="60">
        <v>0</v>
      </c>
      <c r="Y1293" s="23" t="s">
        <v>104</v>
      </c>
      <c r="Z1293" t="s">
        <v>98</v>
      </c>
      <c r="AA1293" t="s">
        <v>105</v>
      </c>
      <c r="AB1293" s="30">
        <f>+Tabla3[[#This Row],[VALOR DEL CONTRATO
(EN NUMEROS)]]-Tabla3[[#This Row],[VALOR RECURSOS (MADS/FONAM)]]</f>
        <v>0</v>
      </c>
      <c r="AC1293" s="30"/>
      <c r="AD1293" s="30"/>
      <c r="AE1293" s="24">
        <v>9824</v>
      </c>
      <c r="AF1293" s="61">
        <v>45306</v>
      </c>
      <c r="AG1293">
        <v>458124</v>
      </c>
      <c r="AH1293" s="53">
        <v>45524</v>
      </c>
      <c r="AI1293" s="24" t="s">
        <v>106</v>
      </c>
      <c r="AJ1293" t="s">
        <v>2527</v>
      </c>
      <c r="AK1293" s="33">
        <v>202300000000279</v>
      </c>
      <c r="AL1293" t="s">
        <v>98</v>
      </c>
      <c r="AM1293" s="53">
        <v>45517</v>
      </c>
      <c r="AN1293" s="23" t="s">
        <v>108</v>
      </c>
      <c r="AO1293" s="23" t="s">
        <v>108</v>
      </c>
      <c r="AP1293" t="s">
        <v>109</v>
      </c>
      <c r="AQ1293" t="s">
        <v>1580</v>
      </c>
      <c r="AR1293" t="s">
        <v>1581</v>
      </c>
      <c r="AS1293" t="s">
        <v>1581</v>
      </c>
      <c r="AT1293" s="23">
        <v>80111600</v>
      </c>
      <c r="AU1293" s="20" t="s">
        <v>8771</v>
      </c>
      <c r="AV1293" s="23" t="s">
        <v>113</v>
      </c>
      <c r="AW1293" s="20" t="s">
        <v>114</v>
      </c>
      <c r="AX1293" s="53">
        <v>45519</v>
      </c>
      <c r="AY1293" s="23" t="s">
        <v>115</v>
      </c>
      <c r="AZ1293" s="53">
        <v>45519</v>
      </c>
      <c r="BA1293" s="26">
        <v>45524</v>
      </c>
      <c r="BB1293" s="62">
        <v>45615</v>
      </c>
      <c r="BC1293" s="35">
        <f>+Tabla3[[#This Row],[FECHA TERMINACION
(INICIAL)]]-Tabla3[[#This Row],[FECHA INICIO]]</f>
        <v>91</v>
      </c>
      <c r="BD1293" s="65">
        <f>+Tabla3[[#This Row],[PLAZO DE EJECUCIÓN EN DÍAS (INICIAL)]]/30</f>
        <v>3.0333333333333332</v>
      </c>
      <c r="BE1293" t="s">
        <v>7275</v>
      </c>
      <c r="BF1293" s="29">
        <f>+[1]BD_2!E1314</f>
        <v>0</v>
      </c>
      <c r="BG1293" s="29">
        <f>[1]BD_2!BA1314</f>
        <v>0</v>
      </c>
      <c r="BH1293" s="23">
        <f>[1]BD_2!CF1314</f>
        <v>0</v>
      </c>
      <c r="BI1293" s="23">
        <f>+COUNTIF(Tabla3[[#This Row],[VALOR REDUCIDO]:[TOTAL TIEMPO PRORROGADO EN DÍAS
]],"&lt;&gt;0")</f>
        <v>0</v>
      </c>
      <c r="BJ1293" s="23" t="str">
        <f>+[1]BD_2!CG1314</f>
        <v>2 NO</v>
      </c>
      <c r="BK1293" s="26" t="str">
        <f>[1]BD_2!CL1314</f>
        <v>2 NO</v>
      </c>
      <c r="BL1293" s="23" t="s">
        <v>98</v>
      </c>
      <c r="BM1293">
        <f t="shared" si="106"/>
        <v>91</v>
      </c>
      <c r="BN1293" s="36">
        <f t="shared" si="103"/>
        <v>45524</v>
      </c>
      <c r="BO1293" s="26">
        <f t="shared" si="107"/>
        <v>45615</v>
      </c>
      <c r="BP1293" s="37" t="e">
        <f>IF(((#REF!-$BN1293)/($BO1293-$BN1293))&gt;=100%,100%,((#REF!-$BN1293)/($BO1293-$BN1293)))</f>
        <v>#REF!</v>
      </c>
      <c r="BQ1293" s="29">
        <f t="shared" si="104"/>
        <v>15600000</v>
      </c>
      <c r="BR1293" s="23" t="e">
        <f>+IF(BK1293="1 SI","FINALIZADO",IF($BO1293&lt;=#REF!,"FINALIZADO","EJECUCIÓN"))</f>
        <v>#REF!</v>
      </c>
      <c r="BS1293" s="23">
        <v>15600000</v>
      </c>
      <c r="BT1293" s="23">
        <f>+Tabla3[[#This Row],[VALOR TOTAL DE CONTRATO (ANTES DE LIQUIDACIÓN - LIBERACIÓN DE SALDOS)]]-Tabla3[[#This Row],[RECURSO TOTALES DESEMBOLSADOS]]</f>
        <v>0</v>
      </c>
      <c r="BU1293" s="66"/>
      <c r="BW1293" s="23" t="s">
        <v>98</v>
      </c>
      <c r="BX1293" s="23" t="str">
        <f t="shared" si="105"/>
        <v>agosto</v>
      </c>
      <c r="BY1293" s="23" t="s">
        <v>113</v>
      </c>
      <c r="BZ1293" s="23" t="s">
        <v>113</v>
      </c>
      <c r="CA1293" s="23" t="s">
        <v>113</v>
      </c>
      <c r="CB1293" t="s">
        <v>117</v>
      </c>
      <c r="CC1293" t="s">
        <v>118</v>
      </c>
    </row>
    <row r="1294" spans="1:81" x14ac:dyDescent="0.25">
      <c r="A1294" s="23">
        <v>2024</v>
      </c>
      <c r="B1294" s="25">
        <v>1253</v>
      </c>
      <c r="C1294" s="23" t="s">
        <v>87</v>
      </c>
      <c r="D1294" t="s">
        <v>88</v>
      </c>
      <c r="E1294" t="s">
        <v>89</v>
      </c>
      <c r="F1294" t="s">
        <v>90</v>
      </c>
      <c r="G1294" t="s">
        <v>91</v>
      </c>
      <c r="H1294" s="23" t="s">
        <v>92</v>
      </c>
      <c r="I1294" s="23" t="s">
        <v>119</v>
      </c>
      <c r="J1294" t="s">
        <v>8772</v>
      </c>
      <c r="K1294" s="23" t="s">
        <v>95</v>
      </c>
      <c r="L1294" s="20" t="s">
        <v>1978</v>
      </c>
      <c r="M1294" s="28" t="s">
        <v>8773</v>
      </c>
      <c r="N1294" s="23"/>
      <c r="O1294" s="23" t="s">
        <v>98</v>
      </c>
      <c r="P1294" s="20" t="s">
        <v>1931</v>
      </c>
      <c r="Q1294" s="20" t="s">
        <v>1931</v>
      </c>
      <c r="R1294" t="s">
        <v>8774</v>
      </c>
      <c r="S1294" t="s">
        <v>8775</v>
      </c>
      <c r="T1294" t="s">
        <v>8776</v>
      </c>
      <c r="U1294" s="29">
        <v>23920000</v>
      </c>
      <c r="V1294" s="29">
        <v>23920000</v>
      </c>
      <c r="W1294" s="60">
        <v>5200000</v>
      </c>
      <c r="X1294" s="60">
        <v>0</v>
      </c>
      <c r="Y1294" s="23" t="s">
        <v>104</v>
      </c>
      <c r="Z1294" t="s">
        <v>98</v>
      </c>
      <c r="AA1294" t="s">
        <v>105</v>
      </c>
      <c r="AB1294" s="30">
        <f>+Tabla3[[#This Row],[VALOR DEL CONTRATO
(EN NUMEROS)]]-Tabla3[[#This Row],[VALOR RECURSOS (MADS/FONAM)]]</f>
        <v>0</v>
      </c>
      <c r="AC1294" s="30"/>
      <c r="AD1294" s="30"/>
      <c r="AE1294" s="24">
        <v>9624</v>
      </c>
      <c r="AF1294" s="61">
        <v>45306</v>
      </c>
      <c r="AG1294">
        <v>459424</v>
      </c>
      <c r="AH1294" s="53">
        <v>45524</v>
      </c>
      <c r="AI1294" s="24" t="s">
        <v>106</v>
      </c>
      <c r="AJ1294" t="s">
        <v>1935</v>
      </c>
      <c r="AK1294" s="33">
        <v>202300000000279</v>
      </c>
      <c r="AL1294" t="s">
        <v>98</v>
      </c>
      <c r="AM1294" s="53">
        <v>45517</v>
      </c>
      <c r="AN1294" s="23" t="s">
        <v>108</v>
      </c>
      <c r="AO1294" s="23" t="s">
        <v>108</v>
      </c>
      <c r="AP1294" t="s">
        <v>109</v>
      </c>
      <c r="AQ1294" t="s">
        <v>1580</v>
      </c>
      <c r="AR1294" t="s">
        <v>1581</v>
      </c>
      <c r="AS1294" t="s">
        <v>1581</v>
      </c>
      <c r="AT1294" s="23">
        <v>80111600</v>
      </c>
      <c r="AU1294" s="20" t="s">
        <v>8777</v>
      </c>
      <c r="AV1294" s="23" t="s">
        <v>113</v>
      </c>
      <c r="AW1294" s="20" t="s">
        <v>114</v>
      </c>
      <c r="AX1294" s="53">
        <v>45517</v>
      </c>
      <c r="AY1294" s="23" t="s">
        <v>115</v>
      </c>
      <c r="AZ1294" s="53">
        <v>45517</v>
      </c>
      <c r="BA1294" s="26">
        <v>45524</v>
      </c>
      <c r="BB1294" s="62">
        <v>45656</v>
      </c>
      <c r="BC1294" s="35">
        <f>+Tabla3[[#This Row],[FECHA TERMINACION
(INICIAL)]]-Tabla3[[#This Row],[FECHA INICIO]]</f>
        <v>132</v>
      </c>
      <c r="BD1294" s="65">
        <f>+Tabla3[[#This Row],[PLAZO DE EJECUCIÓN EN DÍAS (INICIAL)]]/30</f>
        <v>4.4000000000000004</v>
      </c>
      <c r="BE1294" t="s">
        <v>8778</v>
      </c>
      <c r="BF1294" s="29">
        <f>+[1]BD_2!E1315</f>
        <v>1213333</v>
      </c>
      <c r="BG1294" s="29">
        <f>[1]BD_2!BA1315</f>
        <v>0</v>
      </c>
      <c r="BH1294" s="23">
        <f>[1]BD_2!CF1315</f>
        <v>0</v>
      </c>
      <c r="BI1294" s="23">
        <f>+COUNTIF(Tabla3[[#This Row],[VALOR REDUCIDO]:[TOTAL TIEMPO PRORROGADO EN DÍAS
]],"&lt;&gt;0")</f>
        <v>1</v>
      </c>
      <c r="BJ1294" s="23" t="str">
        <f>+[1]BD_2!CG1315</f>
        <v>2 NO</v>
      </c>
      <c r="BK1294" s="26" t="str">
        <f>[1]BD_2!CL1315</f>
        <v>2 NO</v>
      </c>
      <c r="BL1294" s="23" t="s">
        <v>98</v>
      </c>
      <c r="BM1294">
        <f t="shared" si="106"/>
        <v>132</v>
      </c>
      <c r="BN1294" s="36">
        <f t="shared" si="103"/>
        <v>45524</v>
      </c>
      <c r="BO1294" s="26">
        <f t="shared" si="107"/>
        <v>45656</v>
      </c>
      <c r="BP1294" s="37" t="e">
        <f>IF(((#REF!-$BN1294)/($BO1294-$BN1294))&gt;=100%,100%,((#REF!-$BN1294)/($BO1294-$BN1294)))</f>
        <v>#REF!</v>
      </c>
      <c r="BQ1294" s="29">
        <f t="shared" si="104"/>
        <v>22706667</v>
      </c>
      <c r="BR1294" s="23" t="e">
        <f>+IF(BK1294="1 SI","FINALIZADO",IF($BO1294&lt;=#REF!,"FINALIZADO","EJECUCIÓN"))</f>
        <v>#REF!</v>
      </c>
      <c r="BS1294" s="23">
        <v>22706667</v>
      </c>
      <c r="BT1294" s="23">
        <f>+Tabla3[[#This Row],[VALOR TOTAL DE CONTRATO (ANTES DE LIQUIDACIÓN - LIBERACIÓN DE SALDOS)]]-Tabla3[[#This Row],[RECURSO TOTALES DESEMBOLSADOS]]</f>
        <v>0</v>
      </c>
      <c r="BU1294" s="66"/>
      <c r="BW1294" s="23" t="s">
        <v>98</v>
      </c>
      <c r="BX1294" s="23" t="str">
        <f t="shared" si="105"/>
        <v>agosto</v>
      </c>
      <c r="BY1294" s="23" t="s">
        <v>113</v>
      </c>
      <c r="BZ1294" s="23" t="s">
        <v>113</v>
      </c>
      <c r="CA1294" s="23" t="s">
        <v>113</v>
      </c>
      <c r="CB1294" t="s">
        <v>117</v>
      </c>
      <c r="CC1294" t="s">
        <v>118</v>
      </c>
    </row>
    <row r="1295" spans="1:81" x14ac:dyDescent="0.25">
      <c r="A1295" s="23">
        <v>2024</v>
      </c>
      <c r="B1295" s="25">
        <v>1254</v>
      </c>
      <c r="C1295" s="23" t="s">
        <v>87</v>
      </c>
      <c r="D1295" t="s">
        <v>88</v>
      </c>
      <c r="E1295" t="s">
        <v>89</v>
      </c>
      <c r="F1295" t="s">
        <v>90</v>
      </c>
      <c r="G1295" t="s">
        <v>91</v>
      </c>
      <c r="H1295" s="23" t="s">
        <v>92</v>
      </c>
      <c r="I1295" s="23" t="s">
        <v>119</v>
      </c>
      <c r="J1295" t="s">
        <v>8779</v>
      </c>
      <c r="K1295" s="23" t="s">
        <v>95</v>
      </c>
      <c r="L1295" s="20" t="s">
        <v>420</v>
      </c>
      <c r="M1295" s="28" t="s">
        <v>8780</v>
      </c>
      <c r="N1295" s="23"/>
      <c r="O1295" s="23" t="s">
        <v>98</v>
      </c>
      <c r="P1295" s="20" t="s">
        <v>269</v>
      </c>
      <c r="Q1295" s="20" t="s">
        <v>269</v>
      </c>
      <c r="R1295" t="s">
        <v>8781</v>
      </c>
      <c r="S1295" t="s">
        <v>8782</v>
      </c>
      <c r="T1295" t="s">
        <v>8783</v>
      </c>
      <c r="U1295" s="29">
        <v>32200000</v>
      </c>
      <c r="V1295" s="29">
        <v>32200000</v>
      </c>
      <c r="W1295" s="60">
        <v>7000000</v>
      </c>
      <c r="X1295" s="60">
        <v>0</v>
      </c>
      <c r="Y1295" s="23" t="s">
        <v>5132</v>
      </c>
      <c r="Z1295" t="s">
        <v>98</v>
      </c>
      <c r="AA1295" t="s">
        <v>105</v>
      </c>
      <c r="AB1295" s="30">
        <f>+Tabla3[[#This Row],[VALOR DEL CONTRATO
(EN NUMEROS)]]-Tabla3[[#This Row],[VALOR RECURSOS (MADS/FONAM)]]</f>
        <v>0</v>
      </c>
      <c r="AC1295" s="30"/>
      <c r="AD1295" s="30"/>
      <c r="AE1295" s="24">
        <v>123</v>
      </c>
      <c r="AF1295" s="61">
        <v>44960</v>
      </c>
      <c r="AG1295">
        <v>5924</v>
      </c>
      <c r="AH1295" s="53">
        <v>45517</v>
      </c>
      <c r="AI1295" s="24" t="s">
        <v>5133</v>
      </c>
      <c r="AJ1295" t="s">
        <v>5134</v>
      </c>
      <c r="AK1295" s="33" t="s">
        <v>4376</v>
      </c>
      <c r="AL1295" t="s">
        <v>98</v>
      </c>
      <c r="AM1295" s="53">
        <v>45516</v>
      </c>
      <c r="AN1295" s="23" t="s">
        <v>108</v>
      </c>
      <c r="AO1295" s="23" t="s">
        <v>108</v>
      </c>
      <c r="AP1295" t="s">
        <v>109</v>
      </c>
      <c r="AQ1295" t="s">
        <v>1047</v>
      </c>
      <c r="AR1295" t="s">
        <v>1048</v>
      </c>
      <c r="AS1295" t="s">
        <v>269</v>
      </c>
      <c r="AT1295" s="23">
        <v>80111600</v>
      </c>
      <c r="AU1295" s="20" t="s">
        <v>8784</v>
      </c>
      <c r="AV1295" s="23" t="s">
        <v>113</v>
      </c>
      <c r="AW1295" s="20" t="s">
        <v>114</v>
      </c>
      <c r="AX1295" s="53">
        <v>45516</v>
      </c>
      <c r="AY1295" s="23" t="s">
        <v>115</v>
      </c>
      <c r="AZ1295" s="53">
        <v>45516</v>
      </c>
      <c r="BA1295" s="26">
        <v>45517</v>
      </c>
      <c r="BB1295" s="62">
        <v>45656</v>
      </c>
      <c r="BC1295" s="35">
        <f>+Tabla3[[#This Row],[FECHA TERMINACION
(INICIAL)]]-Tabla3[[#This Row],[FECHA INICIO]]</f>
        <v>139</v>
      </c>
      <c r="BD1295" s="65">
        <f>+Tabla3[[#This Row],[PLAZO DE EJECUCIÓN EN DÍAS (INICIAL)]]/30</f>
        <v>4.6333333333333337</v>
      </c>
      <c r="BE1295" t="s">
        <v>8785</v>
      </c>
      <c r="BF1295" s="29">
        <f>+[1]BD_2!E1316</f>
        <v>0</v>
      </c>
      <c r="BG1295" s="29">
        <f>[1]BD_2!BA1316</f>
        <v>14000000</v>
      </c>
      <c r="BH1295" s="23">
        <f>[1]BD_2!CF1316</f>
        <v>60</v>
      </c>
      <c r="BI1295" s="23">
        <f>+COUNTIF(Tabla3[[#This Row],[VALOR REDUCIDO]:[TOTAL TIEMPO PRORROGADO EN DÍAS
]],"&lt;&gt;0")</f>
        <v>2</v>
      </c>
      <c r="BJ1295" s="23" t="str">
        <f>+[1]BD_2!CG1316</f>
        <v>2 NO</v>
      </c>
      <c r="BK1295" s="26" t="str">
        <f>[1]BD_2!CL1316</f>
        <v>2 NO</v>
      </c>
      <c r="BL1295" s="23" t="s">
        <v>98</v>
      </c>
      <c r="BM1295">
        <f t="shared" si="106"/>
        <v>199</v>
      </c>
      <c r="BN1295" s="36">
        <f t="shared" si="103"/>
        <v>45517</v>
      </c>
      <c r="BO1295" s="26">
        <f t="shared" si="107"/>
        <v>45716</v>
      </c>
      <c r="BP1295" s="37" t="e">
        <f>IF(((#REF!-$BN1295)/($BO1295-$BN1295))&gt;=100%,100%,((#REF!-$BN1295)/($BO1295-$BN1295)))</f>
        <v>#REF!</v>
      </c>
      <c r="BQ1295" s="29">
        <f t="shared" si="104"/>
        <v>46200000</v>
      </c>
      <c r="BR1295" s="23" t="e">
        <f>+IF(BK1295="1 SI","FINALIZADO",IF($BO1295&lt;=#REF!,"FINALIZADO","EJECUCIÓN"))</f>
        <v>#REF!</v>
      </c>
      <c r="BS1295" s="23">
        <v>33340000</v>
      </c>
      <c r="BT1295" s="23">
        <f>+Tabla3[[#This Row],[VALOR TOTAL DE CONTRATO (ANTES DE LIQUIDACIÓN - LIBERACIÓN DE SALDOS)]]-Tabla3[[#This Row],[RECURSO TOTALES DESEMBOLSADOS]]</f>
        <v>12860000</v>
      </c>
      <c r="BU1295" s="66"/>
      <c r="BW1295" s="23" t="s">
        <v>98</v>
      </c>
      <c r="BX1295" s="23" t="str">
        <f t="shared" si="105"/>
        <v>agosto</v>
      </c>
      <c r="BY1295" s="23" t="s">
        <v>113</v>
      </c>
      <c r="BZ1295" s="23" t="s">
        <v>113</v>
      </c>
      <c r="CA1295" s="23" t="s">
        <v>113</v>
      </c>
      <c r="CB1295" t="s">
        <v>117</v>
      </c>
      <c r="CC1295" t="s">
        <v>118</v>
      </c>
    </row>
    <row r="1296" spans="1:81" x14ac:dyDescent="0.25">
      <c r="A1296" s="23">
        <v>2024</v>
      </c>
      <c r="B1296" s="25">
        <v>1255</v>
      </c>
      <c r="C1296" s="23" t="s">
        <v>87</v>
      </c>
      <c r="D1296" t="s">
        <v>88</v>
      </c>
      <c r="E1296" t="s">
        <v>89</v>
      </c>
      <c r="F1296" t="s">
        <v>90</v>
      </c>
      <c r="G1296" t="s">
        <v>91</v>
      </c>
      <c r="H1296" s="23" t="s">
        <v>92</v>
      </c>
      <c r="I1296" s="23" t="s">
        <v>119</v>
      </c>
      <c r="J1296" t="s">
        <v>8786</v>
      </c>
      <c r="K1296" s="23" t="s">
        <v>95</v>
      </c>
      <c r="L1296" s="20" t="s">
        <v>121</v>
      </c>
      <c r="M1296" s="28" t="s">
        <v>8787</v>
      </c>
      <c r="N1296" s="23"/>
      <c r="O1296" s="23" t="s">
        <v>98</v>
      </c>
      <c r="P1296" s="20" t="s">
        <v>8788</v>
      </c>
      <c r="Q1296" s="20" t="s">
        <v>8788</v>
      </c>
      <c r="R1296" t="s">
        <v>8789</v>
      </c>
      <c r="S1296" t="s">
        <v>8790</v>
      </c>
      <c r="T1296" t="s">
        <v>8791</v>
      </c>
      <c r="U1296" s="29">
        <v>58500000</v>
      </c>
      <c r="V1296" s="29">
        <v>58500000</v>
      </c>
      <c r="W1296" s="60">
        <v>13000000</v>
      </c>
      <c r="X1296" s="60">
        <v>0</v>
      </c>
      <c r="Y1296" s="23" t="s">
        <v>104</v>
      </c>
      <c r="Z1296" t="s">
        <v>98</v>
      </c>
      <c r="AA1296" t="s">
        <v>105</v>
      </c>
      <c r="AB1296" s="30">
        <f>+Tabla3[[#This Row],[VALOR DEL CONTRATO
(EN NUMEROS)]]-Tabla3[[#This Row],[VALOR RECURSOS (MADS/FONAM)]]</f>
        <v>0</v>
      </c>
      <c r="AC1296" s="30"/>
      <c r="AD1296" s="30"/>
      <c r="AE1296" s="24">
        <v>9024</v>
      </c>
      <c r="AF1296" s="61">
        <v>45300</v>
      </c>
      <c r="AG1296">
        <v>471224</v>
      </c>
      <c r="AH1296" s="53">
        <v>45531</v>
      </c>
      <c r="AI1296" s="24" t="s">
        <v>106</v>
      </c>
      <c r="AJ1296" t="s">
        <v>1974</v>
      </c>
      <c r="AK1296" s="33">
        <v>202300000000041</v>
      </c>
      <c r="AL1296" t="s">
        <v>98</v>
      </c>
      <c r="AM1296" s="53">
        <v>45530</v>
      </c>
      <c r="AN1296" s="23" t="s">
        <v>108</v>
      </c>
      <c r="AO1296" s="23" t="s">
        <v>108</v>
      </c>
      <c r="AP1296" t="s">
        <v>109</v>
      </c>
      <c r="AQ1296" t="s">
        <v>2392</v>
      </c>
      <c r="AR1296" t="s">
        <v>2393</v>
      </c>
      <c r="AS1296" t="s">
        <v>2394</v>
      </c>
      <c r="AT1296" s="23">
        <v>80111600</v>
      </c>
      <c r="AU1296" s="20" t="s">
        <v>8792</v>
      </c>
      <c r="AV1296" s="23" t="s">
        <v>113</v>
      </c>
      <c r="AW1296" s="20" t="s">
        <v>114</v>
      </c>
      <c r="AX1296" s="53">
        <v>45530</v>
      </c>
      <c r="AY1296" s="23" t="s">
        <v>115</v>
      </c>
      <c r="AZ1296" s="53">
        <v>45530</v>
      </c>
      <c r="BA1296" s="26">
        <v>45531</v>
      </c>
      <c r="BB1296" s="62">
        <v>45656</v>
      </c>
      <c r="BC1296" s="35">
        <f>+Tabla3[[#This Row],[FECHA TERMINACION
(INICIAL)]]-Tabla3[[#This Row],[FECHA INICIO]]</f>
        <v>125</v>
      </c>
      <c r="BD1296" s="65">
        <f>+Tabla3[[#This Row],[PLAZO DE EJECUCIÓN EN DÍAS (INICIAL)]]/30</f>
        <v>4.166666666666667</v>
      </c>
      <c r="BE1296" t="s">
        <v>8793</v>
      </c>
      <c r="BF1296" s="29">
        <f>+[1]BD_2!E1317</f>
        <v>0</v>
      </c>
      <c r="BG1296" s="29">
        <f>[1]BD_2!BA1317</f>
        <v>0</v>
      </c>
      <c r="BH1296" s="23">
        <f>[1]BD_2!CF1317</f>
        <v>0</v>
      </c>
      <c r="BI1296" s="23">
        <f>+COUNTIF(Tabla3[[#This Row],[VALOR REDUCIDO]:[TOTAL TIEMPO PRORROGADO EN DÍAS
]],"&lt;&gt;0")</f>
        <v>0</v>
      </c>
      <c r="BJ1296" s="23" t="str">
        <f>+[1]BD_2!CG1317</f>
        <v>2 NO</v>
      </c>
      <c r="BK1296" s="26" t="str">
        <f>[1]BD_2!CL1317</f>
        <v>2 NO</v>
      </c>
      <c r="BL1296" s="23" t="s">
        <v>98</v>
      </c>
      <c r="BM1296">
        <f t="shared" si="106"/>
        <v>125</v>
      </c>
      <c r="BN1296" s="36">
        <f t="shared" si="103"/>
        <v>45531</v>
      </c>
      <c r="BO1296" s="26">
        <f t="shared" si="107"/>
        <v>45656</v>
      </c>
      <c r="BP1296" s="37" t="e">
        <f>IF(((#REF!-$BN1296)/($BO1296-$BN1296))&gt;=100%,100%,((#REF!-$BN1296)/($BO1296-$BN1296)))</f>
        <v>#REF!</v>
      </c>
      <c r="BQ1296" s="29">
        <f t="shared" si="104"/>
        <v>58500000</v>
      </c>
      <c r="BR1296" s="23" t="e">
        <f>+IF(BK1296="1 SI","FINALIZADO",IF($BO1296&lt;=#REF!,"FINALIZADO","EJECUCIÓN"))</f>
        <v>#REF!</v>
      </c>
      <c r="BS1296" s="23">
        <v>53733333</v>
      </c>
      <c r="BT1296" s="23">
        <f>+Tabla3[[#This Row],[VALOR TOTAL DE CONTRATO (ANTES DE LIQUIDACIÓN - LIBERACIÓN DE SALDOS)]]-Tabla3[[#This Row],[RECURSO TOTALES DESEMBOLSADOS]]</f>
        <v>4766667</v>
      </c>
      <c r="BU1296" s="66"/>
      <c r="BW1296" s="23" t="s">
        <v>98</v>
      </c>
      <c r="BX1296" s="23" t="str">
        <f t="shared" si="105"/>
        <v>agosto</v>
      </c>
      <c r="BY1296" s="23" t="s">
        <v>113</v>
      </c>
      <c r="BZ1296" s="23" t="s">
        <v>113</v>
      </c>
      <c r="CA1296" s="23" t="s">
        <v>113</v>
      </c>
      <c r="CB1296" t="s">
        <v>117</v>
      </c>
      <c r="CC1296" t="s">
        <v>118</v>
      </c>
    </row>
    <row r="1297" spans="1:81" x14ac:dyDescent="0.25">
      <c r="A1297" s="23">
        <v>2024</v>
      </c>
      <c r="B1297" s="25">
        <v>1256</v>
      </c>
      <c r="C1297" s="23" t="s">
        <v>87</v>
      </c>
      <c r="D1297" t="s">
        <v>88</v>
      </c>
      <c r="E1297" t="s">
        <v>89</v>
      </c>
      <c r="F1297" t="s">
        <v>90</v>
      </c>
      <c r="G1297" t="s">
        <v>91</v>
      </c>
      <c r="H1297" s="23" t="s">
        <v>92</v>
      </c>
      <c r="I1297" s="23" t="s">
        <v>119</v>
      </c>
      <c r="J1297" t="s">
        <v>8794</v>
      </c>
      <c r="K1297" s="23" t="s">
        <v>95</v>
      </c>
      <c r="L1297" s="20" t="s">
        <v>138</v>
      </c>
      <c r="M1297" s="28" t="s">
        <v>8795</v>
      </c>
      <c r="N1297" s="23"/>
      <c r="O1297" s="23" t="s">
        <v>98</v>
      </c>
      <c r="P1297" s="20" t="s">
        <v>1552</v>
      </c>
      <c r="Q1297" s="20" t="s">
        <v>1552</v>
      </c>
      <c r="R1297" t="s">
        <v>8796</v>
      </c>
      <c r="S1297" t="s">
        <v>8797</v>
      </c>
      <c r="T1297" t="s">
        <v>7091</v>
      </c>
      <c r="U1297" s="29">
        <v>45000000</v>
      </c>
      <c r="V1297" s="29">
        <v>45000000</v>
      </c>
      <c r="W1297" s="60">
        <v>10000000</v>
      </c>
      <c r="X1297" s="60">
        <v>0</v>
      </c>
      <c r="Y1297" s="23" t="s">
        <v>104</v>
      </c>
      <c r="Z1297" t="s">
        <v>98</v>
      </c>
      <c r="AA1297" t="s">
        <v>105</v>
      </c>
      <c r="AB1297" s="30">
        <f>+Tabla3[[#This Row],[VALOR DEL CONTRATO
(EN NUMEROS)]]-Tabla3[[#This Row],[VALOR RECURSOS (MADS/FONAM)]]</f>
        <v>0</v>
      </c>
      <c r="AC1297" s="30"/>
      <c r="AD1297" s="30"/>
      <c r="AE1297" s="24">
        <v>7724</v>
      </c>
      <c r="AF1297" s="61">
        <v>45295</v>
      </c>
      <c r="AG1297">
        <v>458224</v>
      </c>
      <c r="AH1297" s="53">
        <v>45524</v>
      </c>
      <c r="AI1297" s="24" t="s">
        <v>106</v>
      </c>
      <c r="AJ1297" t="s">
        <v>697</v>
      </c>
      <c r="AK1297" s="33">
        <v>202300000000154</v>
      </c>
      <c r="AL1297" t="s">
        <v>98</v>
      </c>
      <c r="AM1297" s="53">
        <v>45520</v>
      </c>
      <c r="AN1297" s="23" t="s">
        <v>108</v>
      </c>
      <c r="AO1297" s="23" t="s">
        <v>108</v>
      </c>
      <c r="AP1297" t="s">
        <v>109</v>
      </c>
      <c r="AQ1297" t="s">
        <v>2616</v>
      </c>
      <c r="AR1297" t="s">
        <v>2617</v>
      </c>
      <c r="AS1297" t="s">
        <v>1552</v>
      </c>
      <c r="AT1297" s="23">
        <v>80111600</v>
      </c>
      <c r="AU1297" s="20" t="s">
        <v>8798</v>
      </c>
      <c r="AV1297" s="23" t="s">
        <v>113</v>
      </c>
      <c r="AW1297" s="20" t="s">
        <v>114</v>
      </c>
      <c r="AX1297" s="53">
        <v>45520</v>
      </c>
      <c r="AY1297" s="23" t="s">
        <v>144</v>
      </c>
      <c r="AZ1297" s="53">
        <v>45520</v>
      </c>
      <c r="BA1297" s="26">
        <v>45524</v>
      </c>
      <c r="BB1297" s="62">
        <v>45656</v>
      </c>
      <c r="BC1297" s="35">
        <f>+Tabla3[[#This Row],[FECHA TERMINACION
(INICIAL)]]-Tabla3[[#This Row],[FECHA INICIO]]</f>
        <v>132</v>
      </c>
      <c r="BD1297" s="65">
        <f>+Tabla3[[#This Row],[PLAZO DE EJECUCIÓN EN DÍAS (INICIAL)]]/30</f>
        <v>4.4000000000000004</v>
      </c>
      <c r="BE1297" t="s">
        <v>8799</v>
      </c>
      <c r="BF1297" s="29">
        <f>+[1]BD_2!E1318</f>
        <v>1333333</v>
      </c>
      <c r="BG1297" s="29">
        <f>[1]BD_2!BA1318</f>
        <v>0</v>
      </c>
      <c r="BH1297" s="23">
        <f>[1]BD_2!CF1318</f>
        <v>0</v>
      </c>
      <c r="BI1297" s="23">
        <f>+COUNTIF(Tabla3[[#This Row],[VALOR REDUCIDO]:[TOTAL TIEMPO PRORROGADO EN DÍAS
]],"&lt;&gt;0")</f>
        <v>1</v>
      </c>
      <c r="BJ1297" s="23" t="str">
        <f>+[1]BD_2!CG1318</f>
        <v>2 NO</v>
      </c>
      <c r="BK1297" s="26" t="str">
        <f>[1]BD_2!CL1318</f>
        <v>2 NO</v>
      </c>
      <c r="BL1297" s="23" t="s">
        <v>98</v>
      </c>
      <c r="BM1297">
        <f t="shared" si="106"/>
        <v>132</v>
      </c>
      <c r="BN1297" s="36">
        <f t="shared" si="103"/>
        <v>45524</v>
      </c>
      <c r="BO1297" s="26">
        <f t="shared" si="107"/>
        <v>45656</v>
      </c>
      <c r="BP1297" s="37" t="e">
        <f>IF(((#REF!-$BN1297)/($BO1297-$BN1297))&gt;=100%,100%,((#REF!-$BN1297)/($BO1297-$BN1297)))</f>
        <v>#REF!</v>
      </c>
      <c r="BQ1297" s="29">
        <f t="shared" si="104"/>
        <v>43666667</v>
      </c>
      <c r="BR1297" s="23" t="e">
        <f>+IF(BK1297="1 SI","FINALIZADO",IF($BO1297&lt;=#REF!,"FINALIZADO","EJECUCIÓN"))</f>
        <v>#REF!</v>
      </c>
      <c r="BS1297" s="23">
        <v>43666667</v>
      </c>
      <c r="BT1297" s="23">
        <f>+Tabla3[[#This Row],[VALOR TOTAL DE CONTRATO (ANTES DE LIQUIDACIÓN - LIBERACIÓN DE SALDOS)]]-Tabla3[[#This Row],[RECURSO TOTALES DESEMBOLSADOS]]</f>
        <v>0</v>
      </c>
      <c r="BU1297" s="66"/>
      <c r="BW1297" s="23" t="s">
        <v>98</v>
      </c>
      <c r="BX1297" s="23" t="str">
        <f t="shared" si="105"/>
        <v>agosto</v>
      </c>
      <c r="BY1297" s="23" t="s">
        <v>113</v>
      </c>
      <c r="BZ1297" s="23" t="s">
        <v>113</v>
      </c>
      <c r="CA1297" s="23" t="s">
        <v>113</v>
      </c>
      <c r="CB1297" t="s">
        <v>117</v>
      </c>
      <c r="CC1297" t="s">
        <v>118</v>
      </c>
    </row>
    <row r="1298" spans="1:81" x14ac:dyDescent="0.25">
      <c r="A1298" s="23">
        <v>2024</v>
      </c>
      <c r="B1298" s="25">
        <v>1258</v>
      </c>
      <c r="C1298" s="23" t="s">
        <v>7112</v>
      </c>
      <c r="D1298" t="s">
        <v>7305</v>
      </c>
      <c r="E1298" t="s">
        <v>89</v>
      </c>
      <c r="F1298" t="s">
        <v>7306</v>
      </c>
      <c r="G1298" t="s">
        <v>8182</v>
      </c>
      <c r="H1298" s="23" t="s">
        <v>8800</v>
      </c>
      <c r="I1298" s="23" t="s">
        <v>105</v>
      </c>
      <c r="J1298" t="s">
        <v>8801</v>
      </c>
      <c r="K1298" s="23" t="s">
        <v>4369</v>
      </c>
      <c r="L1298" s="20" t="s">
        <v>4370</v>
      </c>
      <c r="N1298" s="23" t="s">
        <v>8802</v>
      </c>
      <c r="O1298" s="23" t="s">
        <v>98</v>
      </c>
      <c r="P1298" s="20" t="s">
        <v>1263</v>
      </c>
      <c r="Q1298" s="20" t="s">
        <v>100</v>
      </c>
      <c r="R1298" t="s">
        <v>8803</v>
      </c>
      <c r="S1298" t="s">
        <v>8804</v>
      </c>
      <c r="T1298"/>
      <c r="U1298" s="29">
        <v>15448580</v>
      </c>
      <c r="V1298" s="29">
        <v>15448580</v>
      </c>
      <c r="W1298" s="60">
        <v>0</v>
      </c>
      <c r="X1298" s="60">
        <v>0</v>
      </c>
      <c r="Y1298" s="23" t="s">
        <v>104</v>
      </c>
      <c r="Z1298" t="s">
        <v>98</v>
      </c>
      <c r="AA1298" t="s">
        <v>105</v>
      </c>
      <c r="AB1298" s="30">
        <f>+Tabla3[[#This Row],[VALOR DEL CONTRATO
(EN NUMEROS)]]-Tabla3[[#This Row],[VALOR RECURSOS (MADS/FONAM)]]</f>
        <v>0</v>
      </c>
      <c r="AC1298" s="30"/>
      <c r="AD1298" s="30"/>
      <c r="AE1298" s="24">
        <v>12724</v>
      </c>
      <c r="AF1298" s="61">
        <v>45341</v>
      </c>
      <c r="AG1298">
        <v>474324</v>
      </c>
      <c r="AH1298" s="53">
        <v>45534</v>
      </c>
      <c r="AI1298" s="24" t="s">
        <v>1819</v>
      </c>
      <c r="AJ1298" t="s">
        <v>8189</v>
      </c>
      <c r="AK1298" s="33" t="s">
        <v>4376</v>
      </c>
      <c r="AL1298" t="s">
        <v>98</v>
      </c>
      <c r="AM1298" s="53">
        <v>45520</v>
      </c>
      <c r="AN1298" s="23" t="s">
        <v>108</v>
      </c>
      <c r="AO1298" s="23" t="s">
        <v>108</v>
      </c>
      <c r="AP1298" t="s">
        <v>109</v>
      </c>
      <c r="AQ1298" t="s">
        <v>657</v>
      </c>
      <c r="AR1298" t="s">
        <v>658</v>
      </c>
      <c r="AS1298" t="s">
        <v>100</v>
      </c>
      <c r="AT1298" s="23">
        <v>46181604</v>
      </c>
      <c r="AU1298" s="20" t="s">
        <v>8805</v>
      </c>
      <c r="AV1298" s="23" t="s">
        <v>113</v>
      </c>
      <c r="AW1298" s="20" t="s">
        <v>114</v>
      </c>
      <c r="AX1298" s="53">
        <v>45527</v>
      </c>
      <c r="AY1298" s="23" t="s">
        <v>8191</v>
      </c>
      <c r="AZ1298" s="53">
        <v>45527</v>
      </c>
      <c r="BA1298" s="26">
        <v>45534</v>
      </c>
      <c r="BB1298" s="62">
        <v>45579</v>
      </c>
      <c r="BC1298" s="35">
        <f>+Tabla3[[#This Row],[FECHA TERMINACION
(INICIAL)]]-Tabla3[[#This Row],[FECHA INICIO]]</f>
        <v>45</v>
      </c>
      <c r="BD1298" s="65">
        <f>+Tabla3[[#This Row],[PLAZO DE EJECUCIÓN EN DÍAS (INICIAL)]]/30</f>
        <v>1.5</v>
      </c>
      <c r="BE1298" t="s">
        <v>8806</v>
      </c>
      <c r="BF1298" s="29">
        <f>+[1]BD_2!E1320</f>
        <v>0</v>
      </c>
      <c r="BG1298" s="29">
        <f>[1]BD_2!BA1320</f>
        <v>0</v>
      </c>
      <c r="BH1298" s="23">
        <f>[1]BD_2!CF1320</f>
        <v>0</v>
      </c>
      <c r="BI1298" s="23">
        <f>+COUNTIF(Tabla3[[#This Row],[VALOR REDUCIDO]:[TOTAL TIEMPO PRORROGADO EN DÍAS
]],"&lt;&gt;0")</f>
        <v>0</v>
      </c>
      <c r="BJ1298" s="23" t="str">
        <f>+[1]BD_2!CG1320</f>
        <v>2 NO</v>
      </c>
      <c r="BK1298" s="26" t="str">
        <f>[1]BD_2!CL1320</f>
        <v>2 NO</v>
      </c>
      <c r="BL1298" s="23" t="s">
        <v>98</v>
      </c>
      <c r="BM1298">
        <f t="shared" si="106"/>
        <v>45</v>
      </c>
      <c r="BN1298" s="36">
        <f t="shared" si="103"/>
        <v>45534</v>
      </c>
      <c r="BO1298" s="26">
        <f t="shared" si="107"/>
        <v>45579</v>
      </c>
      <c r="BP1298" s="37" t="e">
        <f>IF(((#REF!-$BN1298)/($BO1298-$BN1298))&gt;=100%,100%,((#REF!-$BN1298)/($BO1298-$BN1298)))</f>
        <v>#REF!</v>
      </c>
      <c r="BQ1298" s="60">
        <f t="shared" si="104"/>
        <v>15448580</v>
      </c>
      <c r="BR1298" s="23" t="e">
        <f>+IF(BK1298="1 SI","FINALIZADO",IF($BO1298&lt;=#REF!,"FINALIZADO","EJECUCIÓN"))</f>
        <v>#REF!</v>
      </c>
      <c r="BS1298" s="23">
        <v>15448580</v>
      </c>
      <c r="BT1298" s="23">
        <f>+Tabla3[[#This Row],[VALOR TOTAL DE CONTRATO (ANTES DE LIQUIDACIÓN - LIBERACIÓN DE SALDOS)]]-Tabla3[[#This Row],[RECURSO TOTALES DESEMBOLSADOS]]</f>
        <v>0</v>
      </c>
      <c r="BU1298" s="66"/>
      <c r="BW1298" s="23" t="s">
        <v>98</v>
      </c>
      <c r="BX1298" s="23" t="str">
        <f t="shared" si="105"/>
        <v>agosto</v>
      </c>
      <c r="BY1298" s="23" t="s">
        <v>113</v>
      </c>
      <c r="BZ1298" s="23" t="s">
        <v>113</v>
      </c>
      <c r="CA1298" s="23" t="s">
        <v>113</v>
      </c>
      <c r="CB1298" t="s">
        <v>117</v>
      </c>
      <c r="CC1298" t="s">
        <v>118</v>
      </c>
    </row>
    <row r="1299" spans="1:81" x14ac:dyDescent="0.25">
      <c r="A1299" s="23">
        <v>2024</v>
      </c>
      <c r="B1299" s="25">
        <v>1259</v>
      </c>
      <c r="C1299" s="23" t="s">
        <v>7112</v>
      </c>
      <c r="D1299" t="s">
        <v>7305</v>
      </c>
      <c r="E1299" t="s">
        <v>89</v>
      </c>
      <c r="F1299" t="s">
        <v>7306</v>
      </c>
      <c r="G1299" t="s">
        <v>7844</v>
      </c>
      <c r="H1299" s="23" t="s">
        <v>8807</v>
      </c>
      <c r="I1299" s="23" t="s">
        <v>105</v>
      </c>
      <c r="J1299" t="s">
        <v>8808</v>
      </c>
      <c r="K1299" s="23" t="s">
        <v>4369</v>
      </c>
      <c r="L1299" s="20" t="s">
        <v>4370</v>
      </c>
      <c r="N1299" s="23" t="s">
        <v>8809</v>
      </c>
      <c r="O1299" s="23" t="s">
        <v>98</v>
      </c>
      <c r="P1299" s="20"/>
      <c r="Q1299" s="20" t="s">
        <v>100</v>
      </c>
      <c r="R1299" t="s">
        <v>8810</v>
      </c>
      <c r="S1299" t="s">
        <v>8811</v>
      </c>
      <c r="T1299" s="29" t="s">
        <v>8812</v>
      </c>
      <c r="U1299" s="29">
        <v>32910640</v>
      </c>
      <c r="V1299" s="29">
        <v>32910640</v>
      </c>
      <c r="W1299" s="60">
        <v>0</v>
      </c>
      <c r="X1299" s="60">
        <v>0</v>
      </c>
      <c r="Y1299" s="23" t="s">
        <v>104</v>
      </c>
      <c r="Z1299" t="s">
        <v>98</v>
      </c>
      <c r="AA1299" t="s">
        <v>105</v>
      </c>
      <c r="AB1299" s="30">
        <f>+Tabla3[[#This Row],[VALOR DEL CONTRATO
(EN NUMEROS)]]-Tabla3[[#This Row],[VALOR RECURSOS (MADS/FONAM)]]</f>
        <v>0</v>
      </c>
      <c r="AC1299" s="30"/>
      <c r="AD1299" s="30"/>
      <c r="AE1299" s="24">
        <v>18224</v>
      </c>
      <c r="AF1299" s="61">
        <v>45467</v>
      </c>
      <c r="AG1299">
        <v>471124</v>
      </c>
      <c r="AH1299" s="53">
        <v>45531</v>
      </c>
      <c r="AI1299" s="24" t="s">
        <v>1819</v>
      </c>
      <c r="AJ1299" t="s">
        <v>8813</v>
      </c>
      <c r="AK1299" s="33" t="s">
        <v>4376</v>
      </c>
      <c r="AL1299" t="s">
        <v>98</v>
      </c>
      <c r="AM1299" s="53">
        <v>45531</v>
      </c>
      <c r="AN1299" s="23" t="s">
        <v>108</v>
      </c>
      <c r="AO1299" s="23" t="s">
        <v>108</v>
      </c>
      <c r="AP1299" t="s">
        <v>109</v>
      </c>
      <c r="AQ1299" t="s">
        <v>8814</v>
      </c>
      <c r="AR1299" t="s">
        <v>8815</v>
      </c>
      <c r="AS1299" s="23" t="s">
        <v>8816</v>
      </c>
      <c r="AT1299" s="23">
        <v>72102900</v>
      </c>
      <c r="AU1299" t="s">
        <v>8817</v>
      </c>
      <c r="AV1299" s="23" t="s">
        <v>113</v>
      </c>
      <c r="AW1299" s="20" t="s">
        <v>114</v>
      </c>
      <c r="AX1299" s="53">
        <v>45532</v>
      </c>
      <c r="AY1299" s="23" t="s">
        <v>6418</v>
      </c>
      <c r="AZ1299" s="53">
        <v>45532</v>
      </c>
      <c r="BA1299" s="26">
        <v>45541</v>
      </c>
      <c r="BB1299" s="62">
        <v>45601</v>
      </c>
      <c r="BC1299" s="35">
        <f>+Tabla3[[#This Row],[FECHA TERMINACION
(INICIAL)]]-Tabla3[[#This Row],[FECHA INICIO]]</f>
        <v>60</v>
      </c>
      <c r="BD1299" s="65">
        <f>+Tabla3[[#This Row],[PLAZO DE EJECUCIÓN EN DÍAS (INICIAL)]]/30</f>
        <v>2</v>
      </c>
      <c r="BF1299" s="29">
        <f>+[1]BD_2!E1321</f>
        <v>0</v>
      </c>
      <c r="BG1299" s="29">
        <f>[1]BD_2!BA1321</f>
        <v>7000000</v>
      </c>
      <c r="BH1299" s="23">
        <f>[1]BD_2!CF1321</f>
        <v>86</v>
      </c>
      <c r="BI1299" s="23">
        <f>+COUNTIF(Tabla3[[#This Row],[VALOR REDUCIDO]:[TOTAL TIEMPO PRORROGADO EN DÍAS
]],"&lt;&gt;0")</f>
        <v>2</v>
      </c>
      <c r="BJ1299" s="23" t="str">
        <f>+[1]BD_2!CG1321</f>
        <v>2 NO</v>
      </c>
      <c r="BK1299" s="26" t="str">
        <f>[1]BD_2!CL1321</f>
        <v>2 NO</v>
      </c>
      <c r="BL1299" s="23" t="s">
        <v>98</v>
      </c>
      <c r="BM1299">
        <f t="shared" si="106"/>
        <v>146</v>
      </c>
      <c r="BN1299" s="36">
        <f t="shared" si="103"/>
        <v>45541</v>
      </c>
      <c r="BO1299" s="26">
        <f t="shared" si="107"/>
        <v>45687</v>
      </c>
      <c r="BP1299" s="37" t="e">
        <f>IF(((#REF!-$BN1299)/($BO1299-$BN1299))&gt;=100%,100%,((#REF!-$BN1299)/($BO1299-$BN1299)))</f>
        <v>#REF!</v>
      </c>
      <c r="BQ1299" s="60">
        <f t="shared" si="104"/>
        <v>39910640</v>
      </c>
      <c r="BR1299" s="23" t="e">
        <f>+IF(BK1299="1 SI","FINALIZADO",IF($BO1299&lt;=#REF!,"FINALIZADO","EJECUCIÓN"))</f>
        <v>#REF!</v>
      </c>
      <c r="BS1299" s="23" t="e">
        <v>#N/A</v>
      </c>
      <c r="BT1299" s="23" t="e">
        <f>+Tabla3[[#This Row],[VALOR TOTAL DE CONTRATO (ANTES DE LIQUIDACIÓN - LIBERACIÓN DE SALDOS)]]-Tabla3[[#This Row],[RECURSO TOTALES DESEMBOLSADOS]]</f>
        <v>#N/A</v>
      </c>
      <c r="BU1299" s="66"/>
      <c r="BW1299" s="23" t="s">
        <v>98</v>
      </c>
      <c r="BX1299" s="23" t="str">
        <f t="shared" si="105"/>
        <v>agosto</v>
      </c>
      <c r="BY1299" s="23" t="s">
        <v>113</v>
      </c>
      <c r="BZ1299" s="23" t="s">
        <v>113</v>
      </c>
      <c r="CA1299" s="23" t="s">
        <v>113</v>
      </c>
      <c r="CB1299" t="s">
        <v>117</v>
      </c>
      <c r="CC1299" t="s">
        <v>118</v>
      </c>
    </row>
    <row r="1300" spans="1:81" x14ac:dyDescent="0.25">
      <c r="A1300" s="23">
        <v>2024</v>
      </c>
      <c r="B1300" s="25">
        <v>1260</v>
      </c>
      <c r="C1300" s="23" t="s">
        <v>87</v>
      </c>
      <c r="D1300" t="s">
        <v>88</v>
      </c>
      <c r="E1300" t="s">
        <v>89</v>
      </c>
      <c r="F1300" t="s">
        <v>90</v>
      </c>
      <c r="G1300" t="s">
        <v>91</v>
      </c>
      <c r="H1300" s="23" t="s">
        <v>92</v>
      </c>
      <c r="I1300" s="23" t="s">
        <v>119</v>
      </c>
      <c r="J1300" t="s">
        <v>8818</v>
      </c>
      <c r="K1300" s="23" t="s">
        <v>95</v>
      </c>
      <c r="L1300" s="20" t="s">
        <v>451</v>
      </c>
      <c r="M1300" s="28" t="s">
        <v>8819</v>
      </c>
      <c r="N1300" s="23"/>
      <c r="O1300" s="23" t="s">
        <v>98</v>
      </c>
      <c r="P1300" s="20" t="s">
        <v>1514</v>
      </c>
      <c r="Q1300" s="20" t="s">
        <v>1514</v>
      </c>
      <c r="R1300" t="s">
        <v>8820</v>
      </c>
      <c r="S1300" t="s">
        <v>8821</v>
      </c>
      <c r="T1300" t="s">
        <v>8822</v>
      </c>
      <c r="U1300" s="29">
        <v>61404000</v>
      </c>
      <c r="V1300" s="29">
        <v>61404000</v>
      </c>
      <c r="W1300" s="60">
        <v>14280000</v>
      </c>
      <c r="X1300" s="60">
        <v>0</v>
      </c>
      <c r="Y1300" s="23" t="s">
        <v>104</v>
      </c>
      <c r="Z1300" t="s">
        <v>98</v>
      </c>
      <c r="AA1300" t="s">
        <v>105</v>
      </c>
      <c r="AB1300" s="30">
        <f>+Tabla3[[#This Row],[VALOR DEL CONTRATO
(EN NUMEROS)]]-Tabla3[[#This Row],[VALOR RECURSOS (MADS/FONAM)]]</f>
        <v>0</v>
      </c>
      <c r="AC1300" s="30"/>
      <c r="AD1300" s="30"/>
      <c r="AE1300" s="24">
        <v>9024</v>
      </c>
      <c r="AF1300" s="61">
        <v>45300</v>
      </c>
      <c r="AG1300">
        <v>465424</v>
      </c>
      <c r="AH1300" s="53">
        <v>45527</v>
      </c>
      <c r="AI1300" s="24" t="s">
        <v>106</v>
      </c>
      <c r="AJ1300" t="s">
        <v>1974</v>
      </c>
      <c r="AK1300" s="33">
        <v>202300000000041</v>
      </c>
      <c r="AL1300" t="s">
        <v>98</v>
      </c>
      <c r="AM1300" s="53">
        <v>45525</v>
      </c>
      <c r="AN1300" s="23" t="s">
        <v>108</v>
      </c>
      <c r="AO1300" s="23" t="s">
        <v>108</v>
      </c>
      <c r="AP1300" t="s">
        <v>109</v>
      </c>
      <c r="AQ1300" t="s">
        <v>1730</v>
      </c>
      <c r="AR1300" t="s">
        <v>1731</v>
      </c>
      <c r="AS1300" t="s">
        <v>1514</v>
      </c>
      <c r="AT1300" s="23">
        <v>80111600</v>
      </c>
      <c r="AU1300" s="20" t="s">
        <v>8823</v>
      </c>
      <c r="AV1300" s="23" t="s">
        <v>113</v>
      </c>
      <c r="AW1300" s="20" t="s">
        <v>114</v>
      </c>
      <c r="AX1300" s="53">
        <v>45525</v>
      </c>
      <c r="AY1300" s="23" t="s">
        <v>115</v>
      </c>
      <c r="AZ1300" s="53">
        <v>45525</v>
      </c>
      <c r="BA1300" s="26">
        <v>45527</v>
      </c>
      <c r="BB1300" s="62">
        <v>45656</v>
      </c>
      <c r="BC1300" s="35">
        <f>+Tabla3[[#This Row],[FECHA TERMINACION
(INICIAL)]]-Tabla3[[#This Row],[FECHA INICIO]]</f>
        <v>129</v>
      </c>
      <c r="BD1300" s="65">
        <f>+Tabla3[[#This Row],[PLAZO DE EJECUCIÓN EN DÍAS (INICIAL)]]/30</f>
        <v>4.3</v>
      </c>
      <c r="BE1300" t="s">
        <v>8824</v>
      </c>
      <c r="BF1300" s="29">
        <f>+[1]BD_2!E1322</f>
        <v>476000</v>
      </c>
      <c r="BG1300" s="29">
        <f>[1]BD_2!BA1322</f>
        <v>0</v>
      </c>
      <c r="BH1300" s="23">
        <f>[1]BD_2!CF1322</f>
        <v>0</v>
      </c>
      <c r="BI1300" s="23">
        <f>+COUNTIF(Tabla3[[#This Row],[VALOR REDUCIDO]:[TOTAL TIEMPO PRORROGADO EN DÍAS
]],"&lt;&gt;0")</f>
        <v>1</v>
      </c>
      <c r="BJ1300" s="23" t="str">
        <f>+[1]BD_2!CG1322</f>
        <v>2 NO</v>
      </c>
      <c r="BK1300" s="26" t="str">
        <f>[1]BD_2!CL1322</f>
        <v>2 NO</v>
      </c>
      <c r="BL1300" s="23" t="s">
        <v>98</v>
      </c>
      <c r="BM1300">
        <f t="shared" si="106"/>
        <v>129</v>
      </c>
      <c r="BN1300" s="36">
        <f t="shared" si="103"/>
        <v>45527</v>
      </c>
      <c r="BO1300" s="26">
        <f t="shared" si="107"/>
        <v>45656</v>
      </c>
      <c r="BP1300" s="37" t="e">
        <f>IF(((#REF!-$BN1300)/($BO1300-$BN1300))&gt;=100%,100%,((#REF!-$BN1300)/($BO1300-$BN1300)))</f>
        <v>#REF!</v>
      </c>
      <c r="BQ1300" s="29">
        <f t="shared" si="104"/>
        <v>60928000</v>
      </c>
      <c r="BR1300" s="23" t="e">
        <f>+IF(BK1300="1 SI","FINALIZADO",IF($BO1300&lt;=#REF!,"FINALIZADO","EJECUCIÓN"))</f>
        <v>#REF!</v>
      </c>
      <c r="BS1300" s="23">
        <v>60928000</v>
      </c>
      <c r="BT1300" s="23">
        <f>+Tabla3[[#This Row],[VALOR TOTAL DE CONTRATO (ANTES DE LIQUIDACIÓN - LIBERACIÓN DE SALDOS)]]-Tabla3[[#This Row],[RECURSO TOTALES DESEMBOLSADOS]]</f>
        <v>0</v>
      </c>
      <c r="BU1300" s="66"/>
      <c r="BW1300" s="23" t="s">
        <v>98</v>
      </c>
      <c r="BX1300" s="23" t="str">
        <f t="shared" si="105"/>
        <v>agosto</v>
      </c>
      <c r="BY1300" s="23" t="s">
        <v>113</v>
      </c>
      <c r="BZ1300" s="23" t="s">
        <v>113</v>
      </c>
      <c r="CA1300" s="23" t="s">
        <v>113</v>
      </c>
      <c r="CB1300" t="s">
        <v>117</v>
      </c>
      <c r="CC1300" t="s">
        <v>118</v>
      </c>
    </row>
    <row r="1301" spans="1:81" x14ac:dyDescent="0.25">
      <c r="A1301" s="23">
        <v>2024</v>
      </c>
      <c r="B1301" s="25">
        <v>1261</v>
      </c>
      <c r="C1301" s="23" t="s">
        <v>87</v>
      </c>
      <c r="D1301" t="s">
        <v>88</v>
      </c>
      <c r="E1301" t="s">
        <v>89</v>
      </c>
      <c r="F1301" t="s">
        <v>90</v>
      </c>
      <c r="G1301" t="s">
        <v>91</v>
      </c>
      <c r="H1301" s="23" t="s">
        <v>92</v>
      </c>
      <c r="I1301" s="23" t="s">
        <v>119</v>
      </c>
      <c r="J1301" t="s">
        <v>8825</v>
      </c>
      <c r="K1301" s="23" t="s">
        <v>95</v>
      </c>
      <c r="L1301" s="20" t="s">
        <v>121</v>
      </c>
      <c r="M1301" s="28" t="s">
        <v>8826</v>
      </c>
      <c r="N1301" s="23"/>
      <c r="O1301" s="23" t="s">
        <v>98</v>
      </c>
      <c r="P1301" s="20" t="s">
        <v>1514</v>
      </c>
      <c r="Q1301" s="20" t="s">
        <v>1514</v>
      </c>
      <c r="R1301" t="s">
        <v>8827</v>
      </c>
      <c r="S1301" t="s">
        <v>8828</v>
      </c>
      <c r="T1301" t="s">
        <v>8829</v>
      </c>
      <c r="U1301" s="29">
        <v>40850000</v>
      </c>
      <c r="V1301" s="29">
        <v>40850000</v>
      </c>
      <c r="W1301" s="60">
        <v>9500000</v>
      </c>
      <c r="X1301" s="60">
        <v>0</v>
      </c>
      <c r="Y1301" s="23" t="s">
        <v>104</v>
      </c>
      <c r="Z1301" t="s">
        <v>98</v>
      </c>
      <c r="AA1301" t="s">
        <v>105</v>
      </c>
      <c r="AB1301" s="30">
        <f>+Tabla3[[#This Row],[VALOR DEL CONTRATO
(EN NUMEROS)]]-Tabla3[[#This Row],[VALOR RECURSOS (MADS/FONAM)]]</f>
        <v>0</v>
      </c>
      <c r="AC1301" s="30"/>
      <c r="AD1301" s="30"/>
      <c r="AE1301" s="24">
        <v>9024</v>
      </c>
      <c r="AF1301" s="61">
        <v>45300</v>
      </c>
      <c r="AG1301">
        <v>460924</v>
      </c>
      <c r="AH1301" s="53">
        <v>45525</v>
      </c>
      <c r="AI1301" s="24" t="s">
        <v>106</v>
      </c>
      <c r="AJ1301" t="s">
        <v>1518</v>
      </c>
      <c r="AK1301" s="33">
        <v>202300000000041</v>
      </c>
      <c r="AL1301" t="s">
        <v>98</v>
      </c>
      <c r="AM1301" s="53">
        <v>45524</v>
      </c>
      <c r="AN1301" s="23" t="s">
        <v>108</v>
      </c>
      <c r="AO1301" s="23" t="s">
        <v>108</v>
      </c>
      <c r="AP1301" t="s">
        <v>109</v>
      </c>
      <c r="AQ1301" t="s">
        <v>1730</v>
      </c>
      <c r="AR1301" t="s">
        <v>1731</v>
      </c>
      <c r="AS1301" t="s">
        <v>1514</v>
      </c>
      <c r="AT1301" s="23">
        <v>80111600</v>
      </c>
      <c r="AU1301" s="20" t="s">
        <v>8830</v>
      </c>
      <c r="AV1301" s="23" t="s">
        <v>113</v>
      </c>
      <c r="AW1301" s="20" t="s">
        <v>114</v>
      </c>
      <c r="AX1301" s="53">
        <v>45524</v>
      </c>
      <c r="AY1301" s="23" t="s">
        <v>115</v>
      </c>
      <c r="AZ1301" s="53">
        <v>45524</v>
      </c>
      <c r="BA1301" s="26">
        <v>45525</v>
      </c>
      <c r="BB1301" s="62">
        <v>45655</v>
      </c>
      <c r="BC1301" s="35">
        <f>+Tabla3[[#This Row],[FECHA TERMINACION
(INICIAL)]]-Tabla3[[#This Row],[FECHA INICIO]]</f>
        <v>130</v>
      </c>
      <c r="BD1301" s="65">
        <f>+Tabla3[[#This Row],[PLAZO DE EJECUCIÓN EN DÍAS (INICIAL)]]/30</f>
        <v>4.333333333333333</v>
      </c>
      <c r="BE1301" t="s">
        <v>8831</v>
      </c>
      <c r="BF1301" s="29">
        <f>+[1]BD_2!E1323</f>
        <v>0</v>
      </c>
      <c r="BG1301" s="29">
        <f>[1]BD_2!BA1323</f>
        <v>0</v>
      </c>
      <c r="BH1301" s="23">
        <f>[1]BD_2!CF1323</f>
        <v>0</v>
      </c>
      <c r="BI1301" s="23">
        <f>+COUNTIF(Tabla3[[#This Row],[VALOR REDUCIDO]:[TOTAL TIEMPO PRORROGADO EN DÍAS
]],"&lt;&gt;0")</f>
        <v>0</v>
      </c>
      <c r="BJ1301" s="23" t="str">
        <f>+[1]BD_2!CG1323</f>
        <v>2 NO</v>
      </c>
      <c r="BK1301" s="26" t="str">
        <f>[1]BD_2!CL1323</f>
        <v>2 NO</v>
      </c>
      <c r="BL1301" s="23" t="s">
        <v>98</v>
      </c>
      <c r="BM1301">
        <f t="shared" si="106"/>
        <v>130</v>
      </c>
      <c r="BN1301" s="36">
        <f t="shared" si="103"/>
        <v>45525</v>
      </c>
      <c r="BO1301" s="26">
        <f t="shared" si="107"/>
        <v>45655</v>
      </c>
      <c r="BP1301" s="37" t="e">
        <f>IF(((#REF!-$BN1301)/($BO1301-$BN1301))&gt;=100%,100%,((#REF!-$BN1301)/($BO1301-$BN1301)))</f>
        <v>#REF!</v>
      </c>
      <c r="BQ1301" s="29">
        <f t="shared" si="104"/>
        <v>40850000</v>
      </c>
      <c r="BR1301" s="23" t="e">
        <f>+IF(BK1301="1 SI","FINALIZADO",IF($BO1301&lt;=#REF!,"FINALIZADO","EJECUCIÓN"))</f>
        <v>#REF!</v>
      </c>
      <c r="BS1301" s="23">
        <v>31666667</v>
      </c>
      <c r="BT1301" s="23">
        <f>+Tabla3[[#This Row],[VALOR TOTAL DE CONTRATO (ANTES DE LIQUIDACIÓN - LIBERACIÓN DE SALDOS)]]-Tabla3[[#This Row],[RECURSO TOTALES DESEMBOLSADOS]]</f>
        <v>9183333</v>
      </c>
      <c r="BU1301" s="66"/>
      <c r="BW1301" s="23" t="s">
        <v>98</v>
      </c>
      <c r="BX1301" s="23" t="str">
        <f t="shared" si="105"/>
        <v>agosto</v>
      </c>
      <c r="BY1301" s="23" t="s">
        <v>113</v>
      </c>
      <c r="BZ1301" s="23" t="s">
        <v>113</v>
      </c>
      <c r="CA1301" s="23" t="s">
        <v>113</v>
      </c>
      <c r="CB1301" t="s">
        <v>117</v>
      </c>
      <c r="CC1301" t="s">
        <v>118</v>
      </c>
    </row>
    <row r="1302" spans="1:81" x14ac:dyDescent="0.25">
      <c r="A1302" s="23">
        <v>2024</v>
      </c>
      <c r="B1302" s="25">
        <v>1262</v>
      </c>
      <c r="C1302" s="23" t="s">
        <v>7112</v>
      </c>
      <c r="D1302" t="s">
        <v>8289</v>
      </c>
      <c r="E1302" t="s">
        <v>89</v>
      </c>
      <c r="F1302" t="s">
        <v>8290</v>
      </c>
      <c r="G1302" t="s">
        <v>8832</v>
      </c>
      <c r="H1302" s="23" t="s">
        <v>8833</v>
      </c>
      <c r="I1302" s="23" t="s">
        <v>105</v>
      </c>
      <c r="J1302" t="s">
        <v>8834</v>
      </c>
      <c r="K1302" s="23" t="s">
        <v>4369</v>
      </c>
      <c r="L1302" s="20" t="s">
        <v>4370</v>
      </c>
      <c r="N1302" s="23" t="s">
        <v>8835</v>
      </c>
      <c r="O1302" s="23" t="s">
        <v>98</v>
      </c>
      <c r="P1302" s="20" t="s">
        <v>1183</v>
      </c>
      <c r="Q1302" s="20" t="s">
        <v>100</v>
      </c>
      <c r="R1302" t="s">
        <v>8836</v>
      </c>
      <c r="S1302" t="s">
        <v>8837</v>
      </c>
      <c r="T1302" t="s">
        <v>8838</v>
      </c>
      <c r="U1302" s="29">
        <v>376486111</v>
      </c>
      <c r="V1302" s="29">
        <v>376486111</v>
      </c>
      <c r="W1302" s="60">
        <v>0</v>
      </c>
      <c r="X1302" s="60">
        <v>0</v>
      </c>
      <c r="Y1302" s="23" t="s">
        <v>104</v>
      </c>
      <c r="Z1302" t="s">
        <v>98</v>
      </c>
      <c r="AA1302" t="s">
        <v>105</v>
      </c>
      <c r="AB1302" s="30">
        <f>+Tabla3[[#This Row],[VALOR DEL CONTRATO
(EN NUMEROS)]]-Tabla3[[#This Row],[VALOR RECURSOS (MADS/FONAM)]]</f>
        <v>0</v>
      </c>
      <c r="AC1302" s="30"/>
      <c r="AD1302" s="30"/>
      <c r="AE1302" s="24">
        <v>11924</v>
      </c>
      <c r="AF1302" s="61">
        <v>45334</v>
      </c>
      <c r="AG1302">
        <v>457624</v>
      </c>
      <c r="AH1302" s="53">
        <v>45520</v>
      </c>
      <c r="AI1302" s="24" t="s">
        <v>1819</v>
      </c>
      <c r="AJ1302" t="s">
        <v>8839</v>
      </c>
      <c r="AK1302" s="33" t="s">
        <v>4376</v>
      </c>
      <c r="AL1302" t="s">
        <v>98</v>
      </c>
      <c r="AM1302" s="53">
        <v>45520</v>
      </c>
      <c r="AN1302" s="23" t="s">
        <v>108</v>
      </c>
      <c r="AO1302" s="23" t="s">
        <v>108</v>
      </c>
      <c r="AP1302" t="s">
        <v>109</v>
      </c>
      <c r="AQ1302" t="s">
        <v>4377</v>
      </c>
      <c r="AR1302" t="s">
        <v>4378</v>
      </c>
      <c r="AS1302" t="s">
        <v>562</v>
      </c>
      <c r="AT1302" s="23">
        <v>84131500</v>
      </c>
      <c r="AU1302" s="20" t="s">
        <v>8840</v>
      </c>
      <c r="AV1302" s="23" t="s">
        <v>98</v>
      </c>
      <c r="AW1302" s="20" t="s">
        <v>476</v>
      </c>
      <c r="AX1302" s="53" t="s">
        <v>105</v>
      </c>
      <c r="AY1302" s="23" t="s">
        <v>477</v>
      </c>
      <c r="AZ1302" s="53">
        <v>45520</v>
      </c>
      <c r="BA1302" s="53">
        <v>45520</v>
      </c>
      <c r="BB1302" s="62">
        <v>45734</v>
      </c>
      <c r="BC1302" s="35">
        <f>+Tabla3[[#This Row],[FECHA TERMINACION
(INICIAL)]]-Tabla3[[#This Row],[FECHA INICIO]]</f>
        <v>214</v>
      </c>
      <c r="BD1302" s="65">
        <f>+Tabla3[[#This Row],[PLAZO DE EJECUCIÓN EN DÍAS (INICIAL)]]/30</f>
        <v>7.1333333333333337</v>
      </c>
      <c r="BE1302" t="s">
        <v>8841</v>
      </c>
      <c r="BF1302" s="29">
        <f>+[1]BD_2!E1324</f>
        <v>0</v>
      </c>
      <c r="BG1302" s="29">
        <f>[1]BD_2!BA1324</f>
        <v>185067624</v>
      </c>
      <c r="BH1302" s="23">
        <f>[1]BD_2!CF1324</f>
        <v>98</v>
      </c>
      <c r="BI1302" s="23">
        <f>+COUNTIF(Tabla3[[#This Row],[VALOR REDUCIDO]:[TOTAL TIEMPO PRORROGADO EN DÍAS
]],"&lt;&gt;0")</f>
        <v>2</v>
      </c>
      <c r="BJ1302" s="23" t="str">
        <f>+[1]BD_2!CG1324</f>
        <v>2 NO</v>
      </c>
      <c r="BK1302" s="26" t="str">
        <f>[1]BD_2!CL1324</f>
        <v>2 NO</v>
      </c>
      <c r="BL1302" s="23" t="s">
        <v>98</v>
      </c>
      <c r="BM1302">
        <f t="shared" si="106"/>
        <v>312</v>
      </c>
      <c r="BN1302" s="36">
        <f t="shared" si="103"/>
        <v>45520</v>
      </c>
      <c r="BO1302" s="26">
        <f t="shared" si="107"/>
        <v>45832</v>
      </c>
      <c r="BP1302" s="37" t="e">
        <f>IF(((#REF!-$BN1302)/($BO1302-$BN1302))&gt;=100%,100%,((#REF!-$BN1302)/($BO1302-$BN1302)))</f>
        <v>#REF!</v>
      </c>
      <c r="BQ1302" s="60">
        <f t="shared" si="104"/>
        <v>561553735</v>
      </c>
      <c r="BR1302" s="23" t="e">
        <f>+IF(BK1302="1 SI","FINALIZADO",IF($BO1302&lt;=#REF!,"FINALIZADO","EJECUCIÓN"))</f>
        <v>#REF!</v>
      </c>
      <c r="BS1302" s="23">
        <v>436300675</v>
      </c>
      <c r="BT1302" s="23">
        <f>+Tabla3[[#This Row],[VALOR TOTAL DE CONTRATO (ANTES DE LIQUIDACIÓN - LIBERACIÓN DE SALDOS)]]-Tabla3[[#This Row],[RECURSO TOTALES DESEMBOLSADOS]]</f>
        <v>125253060</v>
      </c>
      <c r="BU1302" s="66"/>
      <c r="BW1302" s="23" t="s">
        <v>98</v>
      </c>
      <c r="BX1302" s="23" t="str">
        <f t="shared" si="105"/>
        <v>agosto</v>
      </c>
      <c r="BY1302" s="23" t="s">
        <v>113</v>
      </c>
      <c r="BZ1302" s="23" t="s">
        <v>113</v>
      </c>
      <c r="CA1302" s="23" t="s">
        <v>113</v>
      </c>
      <c r="CB1302" t="s">
        <v>117</v>
      </c>
      <c r="CC1302" t="s">
        <v>118</v>
      </c>
    </row>
    <row r="1303" spans="1:81" x14ac:dyDescent="0.25">
      <c r="A1303" s="23">
        <v>2024</v>
      </c>
      <c r="B1303" s="25">
        <v>1263</v>
      </c>
      <c r="C1303" s="23" t="s">
        <v>7112</v>
      </c>
      <c r="D1303" t="s">
        <v>7305</v>
      </c>
      <c r="E1303" t="s">
        <v>89</v>
      </c>
      <c r="F1303" t="s">
        <v>7306</v>
      </c>
      <c r="G1303" t="s">
        <v>8182</v>
      </c>
      <c r="H1303" s="23" t="s">
        <v>8842</v>
      </c>
      <c r="I1303" s="23" t="s">
        <v>105</v>
      </c>
      <c r="J1303" t="s">
        <v>8843</v>
      </c>
      <c r="K1303" s="23" t="s">
        <v>4369</v>
      </c>
      <c r="L1303" s="20" t="s">
        <v>4370</v>
      </c>
      <c r="N1303" s="23" t="s">
        <v>8844</v>
      </c>
      <c r="O1303" s="23" t="s">
        <v>98</v>
      </c>
      <c r="P1303" s="20" t="s">
        <v>1263</v>
      </c>
      <c r="Q1303" s="20" t="s">
        <v>100</v>
      </c>
      <c r="R1303" t="s">
        <v>8845</v>
      </c>
      <c r="S1303" t="s">
        <v>8846</v>
      </c>
      <c r="T1303" t="s">
        <v>8847</v>
      </c>
      <c r="U1303" s="29">
        <v>5294004</v>
      </c>
      <c r="V1303" s="29">
        <v>5294004</v>
      </c>
      <c r="W1303" s="60">
        <v>0</v>
      </c>
      <c r="X1303" s="60">
        <v>0</v>
      </c>
      <c r="Y1303" s="23" t="s">
        <v>104</v>
      </c>
      <c r="Z1303" t="s">
        <v>98</v>
      </c>
      <c r="AA1303" t="s">
        <v>105</v>
      </c>
      <c r="AB1303" s="30">
        <f>+Tabla3[[#This Row],[VALOR DEL CONTRATO
(EN NUMEROS)]]-Tabla3[[#This Row],[VALOR RECURSOS (MADS/FONAM)]]</f>
        <v>0</v>
      </c>
      <c r="AC1303" s="30"/>
      <c r="AD1303" s="30"/>
      <c r="AE1303" s="24">
        <v>13124</v>
      </c>
      <c r="AF1303" s="61">
        <v>45358</v>
      </c>
      <c r="AG1303">
        <v>467824</v>
      </c>
      <c r="AH1303" s="53">
        <v>45530</v>
      </c>
      <c r="AI1303" s="24" t="s">
        <v>1819</v>
      </c>
      <c r="AJ1303" t="s">
        <v>8848</v>
      </c>
      <c r="AK1303" s="33" t="s">
        <v>4376</v>
      </c>
      <c r="AL1303" t="s">
        <v>98</v>
      </c>
      <c r="AM1303" s="53">
        <v>45527</v>
      </c>
      <c r="AN1303" s="23" t="s">
        <v>108</v>
      </c>
      <c r="AO1303" s="23" t="s">
        <v>108</v>
      </c>
      <c r="AP1303" t="s">
        <v>109</v>
      </c>
      <c r="AQ1303" t="s">
        <v>657</v>
      </c>
      <c r="AR1303" t="s">
        <v>658</v>
      </c>
      <c r="AS1303" t="s">
        <v>100</v>
      </c>
      <c r="AT1303" s="23">
        <v>42201714</v>
      </c>
      <c r="AU1303" s="20" t="s">
        <v>8849</v>
      </c>
      <c r="AV1303" s="23" t="s">
        <v>113</v>
      </c>
      <c r="AW1303" s="20" t="s">
        <v>114</v>
      </c>
      <c r="AX1303" s="53">
        <v>45530</v>
      </c>
      <c r="AY1303" s="23" t="s">
        <v>144</v>
      </c>
      <c r="AZ1303" s="53">
        <v>45530</v>
      </c>
      <c r="BA1303" s="26">
        <v>45537</v>
      </c>
      <c r="BB1303" s="62">
        <v>45582</v>
      </c>
      <c r="BC1303" s="35">
        <f>+Tabla3[[#This Row],[FECHA TERMINACION
(INICIAL)]]-Tabla3[[#This Row],[FECHA INICIO]]</f>
        <v>45</v>
      </c>
      <c r="BD1303" s="65">
        <f>+Tabla3[[#This Row],[PLAZO DE EJECUCIÓN EN DÍAS (INICIAL)]]/30</f>
        <v>1.5</v>
      </c>
      <c r="BF1303" s="29">
        <f>+[1]BD_2!E1325</f>
        <v>0</v>
      </c>
      <c r="BG1303" s="29">
        <f>[1]BD_2!BA1325</f>
        <v>0</v>
      </c>
      <c r="BH1303" s="23">
        <f>[1]BD_2!CF1325</f>
        <v>0</v>
      </c>
      <c r="BI1303" s="23">
        <f>+COUNTIF(Tabla3[[#This Row],[VALOR REDUCIDO]:[TOTAL TIEMPO PRORROGADO EN DÍAS
]],"&lt;&gt;0")</f>
        <v>0</v>
      </c>
      <c r="BJ1303" s="23" t="str">
        <f>+[1]BD_2!CG1325</f>
        <v>2 NO</v>
      </c>
      <c r="BK1303" s="26" t="str">
        <f>[1]BD_2!CL1325</f>
        <v>2 NO</v>
      </c>
      <c r="BL1303" s="23" t="s">
        <v>98</v>
      </c>
      <c r="BM1303">
        <f t="shared" si="106"/>
        <v>45</v>
      </c>
      <c r="BN1303" s="36">
        <f t="shared" si="103"/>
        <v>45537</v>
      </c>
      <c r="BO1303" s="26">
        <f t="shared" si="107"/>
        <v>45582</v>
      </c>
      <c r="BP1303" s="37" t="e">
        <f>IF(((#REF!-$BN1303)/($BO1303-$BN1303))&gt;=100%,100%,((#REF!-$BN1303)/($BO1303-$BN1303)))</f>
        <v>#REF!</v>
      </c>
      <c r="BQ1303" s="60">
        <f t="shared" si="104"/>
        <v>5294004</v>
      </c>
      <c r="BR1303" s="23" t="e">
        <f>+IF(BK1303="1 SI","FINALIZADO",IF($BO1303&lt;=#REF!,"FINALIZADO","EJECUCIÓN"))</f>
        <v>#REF!</v>
      </c>
      <c r="BS1303" s="23">
        <v>5294004</v>
      </c>
      <c r="BT1303" s="23">
        <f>+Tabla3[[#This Row],[VALOR TOTAL DE CONTRATO (ANTES DE LIQUIDACIÓN - LIBERACIÓN DE SALDOS)]]-Tabla3[[#This Row],[RECURSO TOTALES DESEMBOLSADOS]]</f>
        <v>0</v>
      </c>
      <c r="BU1303" s="66"/>
      <c r="BW1303" s="23" t="s">
        <v>98</v>
      </c>
      <c r="BX1303" s="23" t="str">
        <f t="shared" si="105"/>
        <v>agosto</v>
      </c>
      <c r="BY1303" s="23" t="s">
        <v>113</v>
      </c>
      <c r="BZ1303" s="23" t="s">
        <v>113</v>
      </c>
      <c r="CA1303" s="23" t="s">
        <v>113</v>
      </c>
      <c r="CB1303" t="s">
        <v>117</v>
      </c>
      <c r="CC1303" t="s">
        <v>118</v>
      </c>
    </row>
    <row r="1304" spans="1:81" x14ac:dyDescent="0.25">
      <c r="A1304" s="23">
        <v>2024</v>
      </c>
      <c r="B1304" s="25">
        <v>1264</v>
      </c>
      <c r="C1304" s="23" t="s">
        <v>7112</v>
      </c>
      <c r="D1304" t="s">
        <v>8289</v>
      </c>
      <c r="E1304" t="s">
        <v>89</v>
      </c>
      <c r="F1304" t="s">
        <v>8850</v>
      </c>
      <c r="G1304" t="s">
        <v>91</v>
      </c>
      <c r="H1304" s="23" t="s">
        <v>8851</v>
      </c>
      <c r="I1304" s="23" t="s">
        <v>105</v>
      </c>
      <c r="J1304" t="s">
        <v>8852</v>
      </c>
      <c r="K1304" s="23" t="s">
        <v>4369</v>
      </c>
      <c r="L1304" s="20" t="s">
        <v>4370</v>
      </c>
      <c r="N1304" s="23" t="s">
        <v>8853</v>
      </c>
      <c r="O1304" s="23" t="s">
        <v>98</v>
      </c>
      <c r="P1304" s="20" t="s">
        <v>1931</v>
      </c>
      <c r="Q1304" s="20" t="s">
        <v>1931</v>
      </c>
      <c r="R1304" t="s">
        <v>8854</v>
      </c>
      <c r="S1304" t="s">
        <v>8855</v>
      </c>
      <c r="T1304" t="s">
        <v>8856</v>
      </c>
      <c r="U1304" s="29">
        <v>228820560</v>
      </c>
      <c r="V1304" s="29">
        <v>228820560</v>
      </c>
      <c r="W1304" s="60">
        <v>0</v>
      </c>
      <c r="X1304" s="60">
        <v>0</v>
      </c>
      <c r="Y1304" s="23" t="s">
        <v>104</v>
      </c>
      <c r="Z1304" t="s">
        <v>98</v>
      </c>
      <c r="AA1304" t="s">
        <v>105</v>
      </c>
      <c r="AB1304" s="30">
        <f>+Tabla3[[#This Row],[VALOR DEL CONTRATO
(EN NUMEROS)]]-Tabla3[[#This Row],[VALOR RECURSOS (MADS/FONAM)]]</f>
        <v>0</v>
      </c>
      <c r="AC1304" s="30"/>
      <c r="AD1304" s="30"/>
      <c r="AE1304" s="24">
        <v>13624</v>
      </c>
      <c r="AF1304" s="61">
        <v>45358</v>
      </c>
      <c r="AG1304">
        <v>474624</v>
      </c>
      <c r="AH1304" s="53">
        <v>45534</v>
      </c>
      <c r="AI1304" s="24" t="s">
        <v>106</v>
      </c>
      <c r="AJ1304" t="s">
        <v>4940</v>
      </c>
      <c r="AK1304" s="33">
        <v>2021011000054</v>
      </c>
      <c r="AL1304" t="s">
        <v>98</v>
      </c>
      <c r="AM1304" s="53">
        <v>45527</v>
      </c>
      <c r="AN1304" s="23" t="s">
        <v>108</v>
      </c>
      <c r="AO1304" s="23" t="s">
        <v>108</v>
      </c>
      <c r="AP1304" t="s">
        <v>109</v>
      </c>
      <c r="AQ1304" t="s">
        <v>1580</v>
      </c>
      <c r="AR1304" t="s">
        <v>1581</v>
      </c>
      <c r="AS1304" t="s">
        <v>1581</v>
      </c>
      <c r="AT1304" s="23">
        <v>80111600</v>
      </c>
      <c r="AU1304" s="20" t="s">
        <v>8857</v>
      </c>
      <c r="AV1304" s="23" t="s">
        <v>113</v>
      </c>
      <c r="AW1304" s="20" t="s">
        <v>114</v>
      </c>
      <c r="AX1304" s="53">
        <v>45530</v>
      </c>
      <c r="AY1304" s="23" t="s">
        <v>6418</v>
      </c>
      <c r="AZ1304" s="53">
        <v>45530</v>
      </c>
      <c r="BA1304" s="26">
        <v>45534</v>
      </c>
      <c r="BB1304" s="62">
        <v>45657</v>
      </c>
      <c r="BC1304" s="35">
        <f>+Tabla3[[#This Row],[FECHA TERMINACION
(INICIAL)]]-Tabla3[[#This Row],[FECHA INICIO]]</f>
        <v>123</v>
      </c>
      <c r="BD1304" s="65">
        <f>+Tabla3[[#This Row],[PLAZO DE EJECUCIÓN EN DÍAS (INICIAL)]]/30</f>
        <v>4.0999999999999996</v>
      </c>
      <c r="BE1304" t="s">
        <v>8858</v>
      </c>
      <c r="BF1304" s="29">
        <f>+[1]BD_2!E1326</f>
        <v>0</v>
      </c>
      <c r="BG1304" s="29">
        <f>[1]BD_2!BA1326</f>
        <v>0</v>
      </c>
      <c r="BH1304" s="23">
        <f>[1]BD_2!CF1326</f>
        <v>0</v>
      </c>
      <c r="BI1304" s="23">
        <f>+COUNTIF(Tabla3[[#This Row],[VALOR REDUCIDO]:[TOTAL TIEMPO PRORROGADO EN DÍAS
]],"&lt;&gt;0")</f>
        <v>0</v>
      </c>
      <c r="BJ1304" s="23" t="str">
        <f>+[1]BD_2!CG1326</f>
        <v>2 NO</v>
      </c>
      <c r="BK1304" s="26" t="str">
        <f>[1]BD_2!CL1326</f>
        <v>2 NO</v>
      </c>
      <c r="BL1304" s="23" t="s">
        <v>98</v>
      </c>
      <c r="BM1304">
        <f t="shared" si="106"/>
        <v>123</v>
      </c>
      <c r="BN1304" s="36">
        <f t="shared" si="103"/>
        <v>45534</v>
      </c>
      <c r="BO1304" s="26">
        <f t="shared" si="107"/>
        <v>45657</v>
      </c>
      <c r="BP1304" s="37" t="e">
        <f>IF(((#REF!-$BN1304)/($BO1304-$BN1304))&gt;=100%,100%,((#REF!-$BN1304)/($BO1304-$BN1304)))</f>
        <v>#REF!</v>
      </c>
      <c r="BQ1304" s="60">
        <f t="shared" si="104"/>
        <v>228820560</v>
      </c>
      <c r="BR1304" s="23" t="e">
        <f>+IF(BK1304="1 SI","FINALIZADO",IF($BO1304&lt;=#REF!,"FINALIZADO","EJECUCIÓN"))</f>
        <v>#REF!</v>
      </c>
      <c r="BS1304" s="23" t="e">
        <v>#N/A</v>
      </c>
      <c r="BT1304" s="23" t="e">
        <f>+Tabla3[[#This Row],[VALOR TOTAL DE CONTRATO (ANTES DE LIQUIDACIÓN - LIBERACIÓN DE SALDOS)]]-Tabla3[[#This Row],[RECURSO TOTALES DESEMBOLSADOS]]</f>
        <v>#N/A</v>
      </c>
      <c r="BU1304" s="66"/>
      <c r="BW1304" s="23" t="s">
        <v>98</v>
      </c>
      <c r="BX1304" s="23" t="str">
        <f t="shared" si="105"/>
        <v>agosto</v>
      </c>
      <c r="BY1304" s="23" t="s">
        <v>113</v>
      </c>
      <c r="BZ1304" s="23" t="s">
        <v>113</v>
      </c>
      <c r="CA1304" s="23" t="s">
        <v>113</v>
      </c>
      <c r="CB1304" t="s">
        <v>117</v>
      </c>
      <c r="CC1304" t="s">
        <v>118</v>
      </c>
    </row>
    <row r="1305" spans="1:81" x14ac:dyDescent="0.25">
      <c r="A1305" s="23">
        <v>2024</v>
      </c>
      <c r="B1305" s="25">
        <v>1265</v>
      </c>
      <c r="C1305" s="23" t="s">
        <v>87</v>
      </c>
      <c r="D1305" t="s">
        <v>88</v>
      </c>
      <c r="E1305" t="s">
        <v>89</v>
      </c>
      <c r="F1305" t="s">
        <v>90</v>
      </c>
      <c r="G1305" t="s">
        <v>91</v>
      </c>
      <c r="H1305" s="23" t="s">
        <v>92</v>
      </c>
      <c r="I1305" s="23" t="s">
        <v>119</v>
      </c>
      <c r="J1305" t="s">
        <v>8859</v>
      </c>
      <c r="K1305" s="23" t="s">
        <v>95</v>
      </c>
      <c r="L1305" s="20" t="s">
        <v>358</v>
      </c>
      <c r="M1305" s="28" t="s">
        <v>8860</v>
      </c>
      <c r="N1305" s="23"/>
      <c r="O1305" s="23" t="s">
        <v>98</v>
      </c>
      <c r="P1305" s="20" t="s">
        <v>8788</v>
      </c>
      <c r="Q1305" s="20" t="s">
        <v>8788</v>
      </c>
      <c r="R1305" t="s">
        <v>8861</v>
      </c>
      <c r="S1305" t="s">
        <v>8862</v>
      </c>
      <c r="T1305" t="s">
        <v>8863</v>
      </c>
      <c r="U1305" s="29">
        <v>43000000</v>
      </c>
      <c r="V1305" s="29">
        <v>43000000</v>
      </c>
      <c r="W1305" s="60">
        <v>10000000</v>
      </c>
      <c r="X1305" s="60">
        <v>0</v>
      </c>
      <c r="Y1305" s="23" t="s">
        <v>104</v>
      </c>
      <c r="Z1305" t="s">
        <v>98</v>
      </c>
      <c r="AA1305" t="s">
        <v>105</v>
      </c>
      <c r="AB1305" s="30">
        <f>+Tabla3[[#This Row],[VALOR DEL CONTRATO
(EN NUMEROS)]]-Tabla3[[#This Row],[VALOR RECURSOS (MADS/FONAM)]]</f>
        <v>0</v>
      </c>
      <c r="AC1305" s="30"/>
      <c r="AD1305" s="30"/>
      <c r="AE1305" s="24">
        <v>9024</v>
      </c>
      <c r="AF1305" s="61">
        <v>45300</v>
      </c>
      <c r="AG1305">
        <v>467424</v>
      </c>
      <c r="AH1305" s="53">
        <v>45527</v>
      </c>
      <c r="AI1305" s="24" t="s">
        <v>106</v>
      </c>
      <c r="AJ1305" t="s">
        <v>1974</v>
      </c>
      <c r="AK1305" s="33">
        <v>202300000000041</v>
      </c>
      <c r="AL1305" t="s">
        <v>98</v>
      </c>
      <c r="AM1305" s="53">
        <v>45526</v>
      </c>
      <c r="AN1305" s="23" t="s">
        <v>108</v>
      </c>
      <c r="AO1305" s="23" t="s">
        <v>108</v>
      </c>
      <c r="AP1305" t="s">
        <v>109</v>
      </c>
      <c r="AQ1305" t="s">
        <v>2392</v>
      </c>
      <c r="AR1305" t="s">
        <v>2393</v>
      </c>
      <c r="AS1305" t="s">
        <v>2394</v>
      </c>
      <c r="AT1305" s="23">
        <v>80111600</v>
      </c>
      <c r="AU1305" s="20" t="s">
        <v>8864</v>
      </c>
      <c r="AV1305" s="23" t="s">
        <v>113</v>
      </c>
      <c r="AW1305" s="20" t="s">
        <v>114</v>
      </c>
      <c r="AX1305" s="53">
        <v>45526</v>
      </c>
      <c r="AY1305" s="23" t="s">
        <v>115</v>
      </c>
      <c r="AZ1305" s="53">
        <v>45526</v>
      </c>
      <c r="BA1305" s="26">
        <v>45527</v>
      </c>
      <c r="BB1305" s="62">
        <v>45656</v>
      </c>
      <c r="BC1305" s="35">
        <f>+Tabla3[[#This Row],[FECHA TERMINACION
(INICIAL)]]-Tabla3[[#This Row],[FECHA INICIO]]</f>
        <v>129</v>
      </c>
      <c r="BD1305" s="65">
        <f>+Tabla3[[#This Row],[PLAZO DE EJECUCIÓN EN DÍAS (INICIAL)]]/30</f>
        <v>4.3</v>
      </c>
      <c r="BE1305" t="s">
        <v>8865</v>
      </c>
      <c r="BF1305" s="29">
        <f>+[1]BD_2!E1327</f>
        <v>333333</v>
      </c>
      <c r="BG1305" s="29">
        <f>[1]BD_2!BA1327</f>
        <v>0</v>
      </c>
      <c r="BH1305" s="23">
        <f>[1]BD_2!CF1327</f>
        <v>0</v>
      </c>
      <c r="BI1305" s="23">
        <f>+COUNTIF(Tabla3[[#This Row],[VALOR REDUCIDO]:[TOTAL TIEMPO PRORROGADO EN DÍAS
]],"&lt;&gt;0")</f>
        <v>1</v>
      </c>
      <c r="BJ1305" s="23" t="str">
        <f>+[1]BD_2!CG1327</f>
        <v>2 NO</v>
      </c>
      <c r="BK1305" s="26" t="str">
        <f>[1]BD_2!CL1327</f>
        <v>2 NO</v>
      </c>
      <c r="BL1305" s="23" t="s">
        <v>98</v>
      </c>
      <c r="BM1305">
        <f t="shared" si="106"/>
        <v>129</v>
      </c>
      <c r="BN1305" s="36">
        <f t="shared" si="103"/>
        <v>45527</v>
      </c>
      <c r="BO1305" s="26">
        <f t="shared" si="107"/>
        <v>45656</v>
      </c>
      <c r="BP1305" s="37" t="e">
        <f>IF(((#REF!-$BN1305)/($BO1305-$BN1305))&gt;=100%,100%,((#REF!-$BN1305)/($BO1305-$BN1305)))</f>
        <v>#REF!</v>
      </c>
      <c r="BQ1305" s="29">
        <f t="shared" si="104"/>
        <v>42666667</v>
      </c>
      <c r="BR1305" s="23" t="e">
        <f>+IF(BK1305="1 SI","FINALIZADO",IF($BO1305&lt;=#REF!,"FINALIZADO","EJECUCIÓN"))</f>
        <v>#REF!</v>
      </c>
      <c r="BS1305" s="23">
        <v>42666667</v>
      </c>
      <c r="BT1305" s="23">
        <f>+Tabla3[[#This Row],[VALOR TOTAL DE CONTRATO (ANTES DE LIQUIDACIÓN - LIBERACIÓN DE SALDOS)]]-Tabla3[[#This Row],[RECURSO TOTALES DESEMBOLSADOS]]</f>
        <v>0</v>
      </c>
      <c r="BU1305" s="66"/>
      <c r="BW1305" s="23" t="s">
        <v>98</v>
      </c>
      <c r="BX1305" s="23" t="str">
        <f t="shared" si="105"/>
        <v>agosto</v>
      </c>
      <c r="BY1305" s="23" t="s">
        <v>113</v>
      </c>
      <c r="BZ1305" s="23" t="s">
        <v>113</v>
      </c>
      <c r="CA1305" s="23" t="s">
        <v>113</v>
      </c>
      <c r="CB1305" t="s">
        <v>117</v>
      </c>
      <c r="CC1305" t="s">
        <v>118</v>
      </c>
    </row>
    <row r="1306" spans="1:81" x14ac:dyDescent="0.25">
      <c r="A1306" s="23">
        <v>2024</v>
      </c>
      <c r="B1306" s="25">
        <v>1266</v>
      </c>
      <c r="C1306" s="23" t="s">
        <v>87</v>
      </c>
      <c r="D1306" t="s">
        <v>88</v>
      </c>
      <c r="E1306" t="s">
        <v>89</v>
      </c>
      <c r="F1306" t="s">
        <v>90</v>
      </c>
      <c r="G1306" t="s">
        <v>91</v>
      </c>
      <c r="H1306" s="23" t="s">
        <v>92</v>
      </c>
      <c r="I1306" s="23" t="s">
        <v>119</v>
      </c>
      <c r="J1306" t="s">
        <v>8866</v>
      </c>
      <c r="K1306" s="23" t="s">
        <v>95</v>
      </c>
      <c r="L1306" s="20" t="s">
        <v>358</v>
      </c>
      <c r="M1306" s="28" t="s">
        <v>8867</v>
      </c>
      <c r="N1306" s="23"/>
      <c r="O1306" s="23" t="s">
        <v>98</v>
      </c>
      <c r="P1306" s="20" t="s">
        <v>1552</v>
      </c>
      <c r="Q1306" s="20" t="s">
        <v>1552</v>
      </c>
      <c r="R1306" t="s">
        <v>8868</v>
      </c>
      <c r="S1306" t="s">
        <v>8869</v>
      </c>
      <c r="T1306" t="s">
        <v>8870</v>
      </c>
      <c r="U1306" s="29">
        <v>34000000</v>
      </c>
      <c r="V1306" s="29">
        <v>34000000</v>
      </c>
      <c r="W1306" s="60">
        <v>8500000</v>
      </c>
      <c r="X1306" s="60">
        <v>0</v>
      </c>
      <c r="Y1306" s="23" t="s">
        <v>104</v>
      </c>
      <c r="Z1306" t="s">
        <v>98</v>
      </c>
      <c r="AA1306" t="s">
        <v>105</v>
      </c>
      <c r="AB1306" s="30">
        <f>+Tabla3[[#This Row],[VALOR DEL CONTRATO
(EN NUMEROS)]]-Tabla3[[#This Row],[VALOR RECURSOS (MADS/FONAM)]]</f>
        <v>0</v>
      </c>
      <c r="AC1306" s="30"/>
      <c r="AD1306" s="30"/>
      <c r="AE1306" s="24">
        <v>7724</v>
      </c>
      <c r="AF1306" s="61">
        <v>45295</v>
      </c>
      <c r="AG1306">
        <v>469724</v>
      </c>
      <c r="AH1306" s="53">
        <v>45531</v>
      </c>
      <c r="AI1306" s="24" t="s">
        <v>106</v>
      </c>
      <c r="AJ1306" t="s">
        <v>2615</v>
      </c>
      <c r="AK1306" s="33">
        <v>202300000000177</v>
      </c>
      <c r="AL1306" t="s">
        <v>98</v>
      </c>
      <c r="AM1306" s="53">
        <v>45527</v>
      </c>
      <c r="AN1306" s="23" t="s">
        <v>108</v>
      </c>
      <c r="AO1306" s="23" t="s">
        <v>108</v>
      </c>
      <c r="AP1306" t="s">
        <v>109</v>
      </c>
      <c r="AQ1306" t="s">
        <v>2616</v>
      </c>
      <c r="AR1306" t="s">
        <v>2617</v>
      </c>
      <c r="AS1306" t="s">
        <v>1552</v>
      </c>
      <c r="AT1306" s="23">
        <v>80111600</v>
      </c>
      <c r="AU1306" s="20" t="s">
        <v>8871</v>
      </c>
      <c r="AV1306" s="23" t="s">
        <v>113</v>
      </c>
      <c r="AW1306" s="20" t="s">
        <v>114</v>
      </c>
      <c r="AX1306" s="53">
        <v>45527</v>
      </c>
      <c r="AY1306" s="23" t="s">
        <v>144</v>
      </c>
      <c r="AZ1306" s="53">
        <v>45527</v>
      </c>
      <c r="BA1306" s="26">
        <v>45531</v>
      </c>
      <c r="BB1306" s="62">
        <v>45652</v>
      </c>
      <c r="BC1306" s="35">
        <f>+Tabla3[[#This Row],[FECHA TERMINACION
(INICIAL)]]-Tabla3[[#This Row],[FECHA INICIO]]</f>
        <v>121</v>
      </c>
      <c r="BD1306" s="65">
        <f>+Tabla3[[#This Row],[PLAZO DE EJECUCIÓN EN DÍAS (INICIAL)]]/30</f>
        <v>4.0333333333333332</v>
      </c>
      <c r="BE1306" t="s">
        <v>8872</v>
      </c>
      <c r="BF1306" s="29">
        <f>+[1]BD_2!E1328</f>
        <v>0</v>
      </c>
      <c r="BG1306" s="29">
        <f>[1]BD_2!BA1328</f>
        <v>0</v>
      </c>
      <c r="BH1306" s="23">
        <f>[1]BD_2!CF1328</f>
        <v>0</v>
      </c>
      <c r="BI1306" s="23">
        <f>+COUNTIF(Tabla3[[#This Row],[VALOR REDUCIDO]:[TOTAL TIEMPO PRORROGADO EN DÍAS
]],"&lt;&gt;0")</f>
        <v>0</v>
      </c>
      <c r="BJ1306" s="23" t="str">
        <f>+[1]BD_2!CG1328</f>
        <v>2 NO</v>
      </c>
      <c r="BK1306" s="26" t="str">
        <f>[1]BD_2!CL1328</f>
        <v>2 NO</v>
      </c>
      <c r="BL1306" s="23" t="s">
        <v>98</v>
      </c>
      <c r="BM1306">
        <f t="shared" si="106"/>
        <v>121</v>
      </c>
      <c r="BN1306" s="36">
        <f t="shared" si="103"/>
        <v>45531</v>
      </c>
      <c r="BO1306" s="26">
        <f t="shared" si="107"/>
        <v>45652</v>
      </c>
      <c r="BP1306" s="37" t="e">
        <f>IF(((#REF!-$BN1306)/($BO1306-$BN1306))&gt;=100%,100%,((#REF!-$BN1306)/($BO1306-$BN1306)))</f>
        <v>#REF!</v>
      </c>
      <c r="BQ1306" s="29">
        <f t="shared" si="104"/>
        <v>34000000</v>
      </c>
      <c r="BR1306" s="23" t="e">
        <f>+IF(BK1306="1 SI","FINALIZADO",IF($BO1306&lt;=#REF!,"FINALIZADO","EJECUCIÓN"))</f>
        <v>#REF!</v>
      </c>
      <c r="BS1306" s="23">
        <v>34000000</v>
      </c>
      <c r="BT1306" s="23">
        <f>+Tabla3[[#This Row],[VALOR TOTAL DE CONTRATO (ANTES DE LIQUIDACIÓN - LIBERACIÓN DE SALDOS)]]-Tabla3[[#This Row],[RECURSO TOTALES DESEMBOLSADOS]]</f>
        <v>0</v>
      </c>
      <c r="BU1306" s="66"/>
      <c r="BW1306" s="23" t="s">
        <v>98</v>
      </c>
      <c r="BX1306" s="23" t="str">
        <f t="shared" si="105"/>
        <v>agosto</v>
      </c>
      <c r="BY1306" s="23" t="s">
        <v>113</v>
      </c>
      <c r="BZ1306" s="23" t="s">
        <v>113</v>
      </c>
      <c r="CA1306" s="23" t="s">
        <v>113</v>
      </c>
      <c r="CB1306" t="s">
        <v>117</v>
      </c>
      <c r="CC1306" t="s">
        <v>118</v>
      </c>
    </row>
    <row r="1307" spans="1:81" x14ac:dyDescent="0.25">
      <c r="A1307" s="23">
        <v>2024</v>
      </c>
      <c r="B1307" s="25">
        <v>1267</v>
      </c>
      <c r="C1307" s="23" t="s">
        <v>87</v>
      </c>
      <c r="D1307" t="s">
        <v>88</v>
      </c>
      <c r="E1307" t="s">
        <v>89</v>
      </c>
      <c r="F1307" t="s">
        <v>90</v>
      </c>
      <c r="G1307" t="s">
        <v>91</v>
      </c>
      <c r="H1307" s="23" t="s">
        <v>92</v>
      </c>
      <c r="I1307" s="23" t="s">
        <v>119</v>
      </c>
      <c r="J1307" t="s">
        <v>8873</v>
      </c>
      <c r="K1307" s="23" t="s">
        <v>95</v>
      </c>
      <c r="L1307" s="20" t="s">
        <v>1824</v>
      </c>
      <c r="M1307" s="28" t="s">
        <v>8874</v>
      </c>
      <c r="N1307" s="23"/>
      <c r="O1307" s="23" t="s">
        <v>98</v>
      </c>
      <c r="P1307" s="20" t="s">
        <v>269</v>
      </c>
      <c r="Q1307" s="20" t="s">
        <v>269</v>
      </c>
      <c r="R1307" t="s">
        <v>8455</v>
      </c>
      <c r="S1307" t="s">
        <v>8456</v>
      </c>
      <c r="T1307" t="s">
        <v>8875</v>
      </c>
      <c r="U1307" s="29">
        <v>33645333</v>
      </c>
      <c r="V1307" s="29">
        <v>33645333</v>
      </c>
      <c r="W1307" s="60">
        <v>8140000</v>
      </c>
      <c r="X1307" s="60">
        <v>0</v>
      </c>
      <c r="Y1307" s="23" t="s">
        <v>5132</v>
      </c>
      <c r="Z1307" t="s">
        <v>98</v>
      </c>
      <c r="AA1307" t="s">
        <v>105</v>
      </c>
      <c r="AB1307" s="30">
        <f>+Tabla3[[#This Row],[VALOR DEL CONTRATO
(EN NUMEROS)]]-Tabla3[[#This Row],[VALOR RECURSOS (MADS/FONAM)]]</f>
        <v>0</v>
      </c>
      <c r="AC1307" s="30"/>
      <c r="AD1307" s="30"/>
      <c r="AE1307" s="24">
        <v>123</v>
      </c>
      <c r="AF1307" s="61">
        <v>44960</v>
      </c>
      <c r="AG1307">
        <v>6024</v>
      </c>
      <c r="AH1307" s="53">
        <v>45531</v>
      </c>
      <c r="AI1307" s="24" t="s">
        <v>5133</v>
      </c>
      <c r="AJ1307" t="s">
        <v>5134</v>
      </c>
      <c r="AK1307" s="33" t="s">
        <v>4376</v>
      </c>
      <c r="AL1307" t="s">
        <v>98</v>
      </c>
      <c r="AM1307" s="53">
        <v>45530</v>
      </c>
      <c r="AN1307" s="23" t="s">
        <v>108</v>
      </c>
      <c r="AO1307" s="23" t="s">
        <v>108</v>
      </c>
      <c r="AP1307" t="s">
        <v>109</v>
      </c>
      <c r="AQ1307" t="s">
        <v>1047</v>
      </c>
      <c r="AR1307" t="s">
        <v>1048</v>
      </c>
      <c r="AS1307" t="s">
        <v>269</v>
      </c>
      <c r="AT1307" s="23">
        <v>80111600</v>
      </c>
      <c r="AU1307" s="20" t="s">
        <v>8876</v>
      </c>
      <c r="AV1307" s="23" t="s">
        <v>113</v>
      </c>
      <c r="AW1307" s="20" t="s">
        <v>114</v>
      </c>
      <c r="AX1307" s="53">
        <v>45530</v>
      </c>
      <c r="AY1307" s="23" t="s">
        <v>115</v>
      </c>
      <c r="AZ1307" s="53">
        <v>45530</v>
      </c>
      <c r="BA1307" s="26">
        <v>45531</v>
      </c>
      <c r="BB1307" s="62">
        <v>45656</v>
      </c>
      <c r="BC1307" s="35">
        <f>+Tabla3[[#This Row],[FECHA TERMINACION
(INICIAL)]]-Tabla3[[#This Row],[FECHA INICIO]]</f>
        <v>125</v>
      </c>
      <c r="BD1307" s="65">
        <f>+Tabla3[[#This Row],[PLAZO DE EJECUCIÓN EN DÍAS (INICIAL)]]/30</f>
        <v>4.166666666666667</v>
      </c>
      <c r="BE1307" t="s">
        <v>8877</v>
      </c>
      <c r="BF1307" s="29">
        <f>+[1]BD_2!E1329</f>
        <v>0</v>
      </c>
      <c r="BG1307" s="29">
        <f>[1]BD_2!BA1329</f>
        <v>16280000</v>
      </c>
      <c r="BH1307" s="23">
        <f>[1]BD_2!CF1329</f>
        <v>60</v>
      </c>
      <c r="BI1307" s="23">
        <f>+COUNTIF(Tabla3[[#This Row],[VALOR REDUCIDO]:[TOTAL TIEMPO PRORROGADO EN DÍAS
]],"&lt;&gt;0")</f>
        <v>2</v>
      </c>
      <c r="BJ1307" s="23" t="str">
        <f>+[1]BD_2!CG1329</f>
        <v>2 NO</v>
      </c>
      <c r="BK1307" s="26" t="str">
        <f>[1]BD_2!CL1329</f>
        <v>2 NO</v>
      </c>
      <c r="BL1307" s="23" t="s">
        <v>98</v>
      </c>
      <c r="BM1307">
        <f t="shared" si="106"/>
        <v>185</v>
      </c>
      <c r="BN1307" s="36">
        <f t="shared" si="103"/>
        <v>45531</v>
      </c>
      <c r="BO1307" s="26">
        <f t="shared" si="107"/>
        <v>45716</v>
      </c>
      <c r="BP1307" s="37" t="e">
        <f>IF(((#REF!-$BN1307)/($BO1307-$BN1307))&gt;=100%,100%,((#REF!-$BN1307)/($BO1307-$BN1307)))</f>
        <v>#REF!</v>
      </c>
      <c r="BQ1307" s="29">
        <f t="shared" si="104"/>
        <v>49925333</v>
      </c>
      <c r="BR1307" s="23" t="e">
        <f>+IF(BK1307="1 SI","FINALIZADO",IF($BO1307&lt;=#REF!,"FINALIZADO","EJECUCIÓN"))</f>
        <v>#REF!</v>
      </c>
      <c r="BS1307" s="23">
        <v>25505333</v>
      </c>
      <c r="BT1307" s="23">
        <f>+Tabla3[[#This Row],[VALOR TOTAL DE CONTRATO (ANTES DE LIQUIDACIÓN - LIBERACIÓN DE SALDOS)]]-Tabla3[[#This Row],[RECURSO TOTALES DESEMBOLSADOS]]</f>
        <v>24420000</v>
      </c>
      <c r="BU1307" s="66"/>
      <c r="BW1307" s="23" t="s">
        <v>98</v>
      </c>
      <c r="BX1307" s="23" t="str">
        <f t="shared" si="105"/>
        <v>agosto</v>
      </c>
      <c r="BY1307" s="23" t="s">
        <v>113</v>
      </c>
      <c r="BZ1307" s="23" t="s">
        <v>113</v>
      </c>
      <c r="CA1307" s="23" t="s">
        <v>113</v>
      </c>
      <c r="CB1307" t="s">
        <v>117</v>
      </c>
      <c r="CC1307" t="s">
        <v>118</v>
      </c>
    </row>
    <row r="1308" spans="1:81" x14ac:dyDescent="0.25">
      <c r="A1308" s="23">
        <v>2024</v>
      </c>
      <c r="B1308" s="25">
        <v>1268</v>
      </c>
      <c r="C1308" s="23" t="s">
        <v>4365</v>
      </c>
      <c r="D1308" t="s">
        <v>88</v>
      </c>
      <c r="E1308" t="s">
        <v>6411</v>
      </c>
      <c r="F1308" t="s">
        <v>6530</v>
      </c>
      <c r="G1308" t="s">
        <v>4367</v>
      </c>
      <c r="H1308" s="23" t="s">
        <v>92</v>
      </c>
      <c r="I1308" s="23" t="s">
        <v>105</v>
      </c>
      <c r="J1308" s="76" t="s">
        <v>8878</v>
      </c>
      <c r="K1308" s="23" t="s">
        <v>4369</v>
      </c>
      <c r="L1308" s="20" t="s">
        <v>4370</v>
      </c>
      <c r="N1308" s="23" t="s">
        <v>8879</v>
      </c>
      <c r="O1308" s="23" t="s">
        <v>98</v>
      </c>
      <c r="P1308" s="20" t="s">
        <v>8880</v>
      </c>
      <c r="Q1308" s="20" t="s">
        <v>693</v>
      </c>
      <c r="R1308" t="s">
        <v>8881</v>
      </c>
      <c r="S1308" t="s">
        <v>8882</v>
      </c>
      <c r="T1308" t="s">
        <v>8883</v>
      </c>
      <c r="U1308" s="29">
        <v>3299710000</v>
      </c>
      <c r="V1308" s="29">
        <v>3099710000</v>
      </c>
      <c r="W1308" s="60">
        <v>0</v>
      </c>
      <c r="X1308" s="60">
        <v>0</v>
      </c>
      <c r="Y1308" s="23" t="s">
        <v>1644</v>
      </c>
      <c r="Z1308" t="s">
        <v>113</v>
      </c>
      <c r="AA1308" t="s">
        <v>8884</v>
      </c>
      <c r="AB1308" s="30">
        <f>+Tabla3[[#This Row],[VALOR DEL CONTRATO
(EN NUMEROS)]]-Tabla3[[#This Row],[VALOR RECURSOS (MADS/FONAM)]]</f>
        <v>200000000</v>
      </c>
      <c r="AC1308" s="30"/>
      <c r="AD1308" s="30"/>
      <c r="AE1308" s="24" t="s">
        <v>8885</v>
      </c>
      <c r="AF1308" s="61">
        <v>45369</v>
      </c>
      <c r="AG1308" t="s">
        <v>8886</v>
      </c>
      <c r="AH1308" s="53">
        <v>45533</v>
      </c>
      <c r="AI1308" s="24" t="s">
        <v>106</v>
      </c>
      <c r="AJ1308" t="s">
        <v>8887</v>
      </c>
      <c r="AK1308" s="33">
        <v>202300000000281</v>
      </c>
      <c r="AL1308" t="s">
        <v>98</v>
      </c>
      <c r="AM1308" s="53">
        <v>45532</v>
      </c>
      <c r="AN1308" s="23" t="s">
        <v>7568</v>
      </c>
      <c r="AO1308" s="23" t="s">
        <v>7568</v>
      </c>
      <c r="AP1308" t="s">
        <v>109</v>
      </c>
      <c r="AQ1308" t="s">
        <v>2991</v>
      </c>
      <c r="AR1308" t="s">
        <v>2992</v>
      </c>
      <c r="AS1308" t="s">
        <v>700</v>
      </c>
      <c r="AT1308" s="23">
        <v>77101700</v>
      </c>
      <c r="AU1308" s="41" t="s">
        <v>8888</v>
      </c>
      <c r="AV1308" s="23" t="s">
        <v>113</v>
      </c>
      <c r="AW1308" s="20" t="s">
        <v>114</v>
      </c>
      <c r="AX1308" s="53">
        <v>45532</v>
      </c>
      <c r="AY1308" s="23" t="s">
        <v>6418</v>
      </c>
      <c r="AZ1308" s="53">
        <v>45532</v>
      </c>
      <c r="BA1308" s="26">
        <v>45534</v>
      </c>
      <c r="BB1308" s="62">
        <v>45657</v>
      </c>
      <c r="BC1308" s="35">
        <f>+Tabla3[[#This Row],[FECHA TERMINACION
(INICIAL)]]-Tabla3[[#This Row],[FECHA INICIO]]</f>
        <v>123</v>
      </c>
      <c r="BD1308" s="65">
        <f>+Tabla3[[#This Row],[PLAZO DE EJECUCIÓN EN DÍAS (INICIAL)]]/30</f>
        <v>4.0999999999999996</v>
      </c>
      <c r="BE1308" t="s">
        <v>8889</v>
      </c>
      <c r="BF1308" s="29">
        <f>+[1]BD_2!E1330</f>
        <v>0</v>
      </c>
      <c r="BG1308" s="29">
        <f>[1]BD_2!BA1330</f>
        <v>0</v>
      </c>
      <c r="BH1308" s="23">
        <f>[1]BD_2!CF1330</f>
        <v>151</v>
      </c>
      <c r="BI1308" s="23">
        <f>+COUNTIF(Tabla3[[#This Row],[VALOR REDUCIDO]:[TOTAL TIEMPO PRORROGADO EN DÍAS
]],"&lt;&gt;0")</f>
        <v>1</v>
      </c>
      <c r="BJ1308" s="23" t="str">
        <f>+[1]BD_2!CG1330</f>
        <v>2 NO</v>
      </c>
      <c r="BK1308" s="26" t="str">
        <f>[1]BD_2!CL1330</f>
        <v>2 NO</v>
      </c>
      <c r="BL1308" s="23" t="s">
        <v>98</v>
      </c>
      <c r="BM1308">
        <f t="shared" si="106"/>
        <v>274</v>
      </c>
      <c r="BN1308" s="36">
        <f t="shared" si="103"/>
        <v>45534</v>
      </c>
      <c r="BO1308" s="26">
        <f t="shared" si="107"/>
        <v>45808</v>
      </c>
      <c r="BP1308" s="37" t="e">
        <f>IF(((#REF!-$BN1308)/($BO1308-$BN1308))&gt;=100%,100%,((#REF!-$BN1308)/($BO1308-$BN1308)))</f>
        <v>#REF!</v>
      </c>
      <c r="BQ1308" s="60">
        <f t="shared" si="104"/>
        <v>3099710000</v>
      </c>
      <c r="BR1308" s="23" t="e">
        <f>+IF(BK1308="1 SI","FINALIZADO",IF($BO1308&lt;=#REF!,"FINALIZADO","EJECUCIÓN"))</f>
        <v>#REF!</v>
      </c>
      <c r="BS1308" s="23">
        <v>929913000</v>
      </c>
      <c r="BT1308" s="104">
        <f>+Tabla3[[#This Row],[VALOR TOTAL DE CONTRATO (ANTES DE LIQUIDACIÓN - LIBERACIÓN DE SALDOS)]]-Tabla3[[#This Row],[RECURSO TOTALES DESEMBOLSADOS]]</f>
        <v>2169797000</v>
      </c>
      <c r="BU1308" s="66"/>
      <c r="BW1308" s="23" t="s">
        <v>98</v>
      </c>
      <c r="BX1308" s="23" t="str">
        <f t="shared" si="105"/>
        <v>agosto</v>
      </c>
      <c r="BY1308" s="23" t="s">
        <v>113</v>
      </c>
      <c r="BZ1308" s="23" t="s">
        <v>113</v>
      </c>
      <c r="CA1308" s="23" t="s">
        <v>113</v>
      </c>
      <c r="CB1308" t="s">
        <v>117</v>
      </c>
      <c r="CC1308" t="s">
        <v>118</v>
      </c>
    </row>
    <row r="1309" spans="1:81" x14ac:dyDescent="0.25">
      <c r="A1309" s="23">
        <v>2024</v>
      </c>
      <c r="B1309" s="25">
        <v>1269</v>
      </c>
      <c r="C1309" s="23" t="s">
        <v>87</v>
      </c>
      <c r="D1309" t="s">
        <v>88</v>
      </c>
      <c r="E1309" t="s">
        <v>89</v>
      </c>
      <c r="F1309" t="s">
        <v>90</v>
      </c>
      <c r="G1309" t="s">
        <v>91</v>
      </c>
      <c r="H1309" s="23" t="s">
        <v>92</v>
      </c>
      <c r="I1309" s="23" t="s">
        <v>119</v>
      </c>
      <c r="J1309" t="s">
        <v>8890</v>
      </c>
      <c r="K1309" s="23" t="s">
        <v>95</v>
      </c>
      <c r="L1309" s="20" t="s">
        <v>451</v>
      </c>
      <c r="M1309" s="28" t="s">
        <v>8891</v>
      </c>
      <c r="N1309" s="23"/>
      <c r="O1309" s="23" t="s">
        <v>98</v>
      </c>
      <c r="P1309" s="20" t="s">
        <v>8892</v>
      </c>
      <c r="Q1309" s="20" t="s">
        <v>8892</v>
      </c>
      <c r="R1309" t="s">
        <v>8893</v>
      </c>
      <c r="S1309" t="s">
        <v>8894</v>
      </c>
      <c r="T1309" s="29" t="s">
        <v>8895</v>
      </c>
      <c r="U1309" s="29">
        <v>37380000</v>
      </c>
      <c r="V1309" s="29">
        <v>37380000</v>
      </c>
      <c r="W1309" s="60">
        <v>9345000</v>
      </c>
      <c r="X1309" s="60">
        <v>0</v>
      </c>
      <c r="Y1309" s="23" t="s">
        <v>104</v>
      </c>
      <c r="Z1309" t="s">
        <v>98</v>
      </c>
      <c r="AA1309" t="s">
        <v>105</v>
      </c>
      <c r="AB1309" s="30">
        <f>+Tabla3[[#This Row],[VALOR DEL CONTRATO
(EN NUMEROS)]]-Tabla3[[#This Row],[VALOR RECURSOS (MADS/FONAM)]]</f>
        <v>0</v>
      </c>
      <c r="AC1309" s="30"/>
      <c r="AD1309" s="30"/>
      <c r="AE1309" s="24">
        <v>5324</v>
      </c>
      <c r="AF1309" s="61">
        <v>45295</v>
      </c>
      <c r="AG1309">
        <v>471524</v>
      </c>
      <c r="AH1309" s="53">
        <v>45532</v>
      </c>
      <c r="AI1309" s="24" t="s">
        <v>106</v>
      </c>
      <c r="AJ1309" t="s">
        <v>543</v>
      </c>
      <c r="AK1309" s="33">
        <v>202300000000179</v>
      </c>
      <c r="AL1309" t="s">
        <v>98</v>
      </c>
      <c r="AM1309" s="53">
        <v>45531</v>
      </c>
      <c r="AN1309" s="23" t="s">
        <v>108</v>
      </c>
      <c r="AO1309" s="23" t="s">
        <v>108</v>
      </c>
      <c r="AP1309" t="s">
        <v>109</v>
      </c>
      <c r="AQ1309" t="s">
        <v>3033</v>
      </c>
      <c r="AR1309" t="s">
        <v>3034</v>
      </c>
      <c r="AS1309" t="s">
        <v>3034</v>
      </c>
      <c r="AT1309" s="23">
        <v>80111600</v>
      </c>
      <c r="AU1309" s="20" t="s">
        <v>8896</v>
      </c>
      <c r="AV1309" s="23" t="s">
        <v>113</v>
      </c>
      <c r="AW1309" s="20" t="s">
        <v>114</v>
      </c>
      <c r="AX1309" s="53">
        <v>45531</v>
      </c>
      <c r="AY1309" s="23" t="s">
        <v>115</v>
      </c>
      <c r="AZ1309" s="53">
        <v>45531</v>
      </c>
      <c r="BA1309" s="26">
        <v>45532</v>
      </c>
      <c r="BB1309" s="62">
        <v>45653</v>
      </c>
      <c r="BC1309" s="35">
        <f>+Tabla3[[#This Row],[FECHA TERMINACION
(INICIAL)]]-Tabla3[[#This Row],[FECHA INICIO]]</f>
        <v>121</v>
      </c>
      <c r="BD1309" s="65">
        <f>+Tabla3[[#This Row],[PLAZO DE EJECUCIÓN EN DÍAS (INICIAL)]]/30</f>
        <v>4.0333333333333332</v>
      </c>
      <c r="BE1309" t="s">
        <v>8897</v>
      </c>
      <c r="BF1309" s="29">
        <f>+[1]BD_2!E1331</f>
        <v>0</v>
      </c>
      <c r="BG1309" s="29">
        <f>[1]BD_2!BA1331</f>
        <v>0</v>
      </c>
      <c r="BH1309" s="23">
        <f>[1]BD_2!CF1331</f>
        <v>0</v>
      </c>
      <c r="BI1309" s="23">
        <f>+COUNTIF(Tabla3[[#This Row],[VALOR REDUCIDO]:[TOTAL TIEMPO PRORROGADO EN DÍAS
]],"&lt;&gt;0")</f>
        <v>0</v>
      </c>
      <c r="BJ1309" s="23" t="str">
        <f>+[1]BD_2!CG1331</f>
        <v>2 NO</v>
      </c>
      <c r="BK1309" s="26" t="str">
        <f>[1]BD_2!CL1331</f>
        <v>2 NO</v>
      </c>
      <c r="BL1309" s="23" t="s">
        <v>98</v>
      </c>
      <c r="BM1309">
        <f t="shared" si="106"/>
        <v>121</v>
      </c>
      <c r="BN1309" s="36">
        <f t="shared" si="103"/>
        <v>45532</v>
      </c>
      <c r="BO1309" s="26">
        <f t="shared" si="107"/>
        <v>45653</v>
      </c>
      <c r="BP1309" s="37" t="e">
        <f>IF(((#REF!-$BN1309)/($BO1309-$BN1309))&gt;=100%,100%,((#REF!-$BN1309)/($BO1309-$BN1309)))</f>
        <v>#REF!</v>
      </c>
      <c r="BQ1309" s="29">
        <f t="shared" si="104"/>
        <v>37380000</v>
      </c>
      <c r="BR1309" s="23" t="e">
        <f>+IF(BK1309="1 SI","FINALIZADO",IF($BO1309&lt;=#REF!,"FINALIZADO","EJECUCIÓN"))</f>
        <v>#REF!</v>
      </c>
      <c r="BS1309" s="23">
        <v>37380000</v>
      </c>
      <c r="BT1309" s="23">
        <f>+Tabla3[[#This Row],[VALOR TOTAL DE CONTRATO (ANTES DE LIQUIDACIÓN - LIBERACIÓN DE SALDOS)]]-Tabla3[[#This Row],[RECURSO TOTALES DESEMBOLSADOS]]</f>
        <v>0</v>
      </c>
      <c r="BU1309" s="66"/>
      <c r="BW1309" s="23" t="s">
        <v>98</v>
      </c>
      <c r="BX1309" s="23" t="str">
        <f t="shared" si="105"/>
        <v>agosto</v>
      </c>
      <c r="BY1309" s="23" t="s">
        <v>113</v>
      </c>
      <c r="BZ1309" s="23" t="s">
        <v>113</v>
      </c>
      <c r="CA1309" s="23" t="s">
        <v>113</v>
      </c>
      <c r="CB1309" t="s">
        <v>117</v>
      </c>
      <c r="CC1309" t="s">
        <v>118</v>
      </c>
    </row>
    <row r="1310" spans="1:81" x14ac:dyDescent="0.25">
      <c r="A1310" s="23">
        <v>2024</v>
      </c>
      <c r="B1310" s="25">
        <v>1270</v>
      </c>
      <c r="C1310" s="23" t="s">
        <v>87</v>
      </c>
      <c r="D1310" t="s">
        <v>88</v>
      </c>
      <c r="E1310" t="s">
        <v>89</v>
      </c>
      <c r="F1310" t="s">
        <v>90</v>
      </c>
      <c r="G1310" t="s">
        <v>91</v>
      </c>
      <c r="H1310" s="23" t="s">
        <v>92</v>
      </c>
      <c r="I1310" s="23" t="s">
        <v>119</v>
      </c>
      <c r="J1310" t="s">
        <v>8898</v>
      </c>
      <c r="K1310" s="23" t="s">
        <v>95</v>
      </c>
      <c r="L1310" s="20" t="s">
        <v>1550</v>
      </c>
      <c r="M1310" s="28" t="s">
        <v>8899</v>
      </c>
      <c r="N1310" s="23"/>
      <c r="O1310" s="23" t="s">
        <v>98</v>
      </c>
      <c r="P1310" s="20" t="s">
        <v>1514</v>
      </c>
      <c r="Q1310" s="20" t="s">
        <v>1514</v>
      </c>
      <c r="R1310" t="s">
        <v>8555</v>
      </c>
      <c r="S1310" t="s">
        <v>8393</v>
      </c>
      <c r="T1310" t="s">
        <v>8900</v>
      </c>
      <c r="U1310" s="29">
        <v>32000000</v>
      </c>
      <c r="V1310" s="29">
        <v>32000000</v>
      </c>
      <c r="W1310" s="60">
        <v>8000000</v>
      </c>
      <c r="X1310" s="60">
        <v>0</v>
      </c>
      <c r="Y1310" s="23" t="s">
        <v>104</v>
      </c>
      <c r="Z1310" t="s">
        <v>98</v>
      </c>
      <c r="AA1310" t="s">
        <v>105</v>
      </c>
      <c r="AB1310" s="30">
        <f>+Tabla3[[#This Row],[VALOR DEL CONTRATO
(EN NUMEROS)]]-Tabla3[[#This Row],[VALOR RECURSOS (MADS/FONAM)]]</f>
        <v>0</v>
      </c>
      <c r="AC1310" s="30"/>
      <c r="AD1310" s="30"/>
      <c r="AE1310" s="24">
        <v>9024</v>
      </c>
      <c r="AF1310" s="61">
        <v>45306</v>
      </c>
      <c r="AG1310">
        <v>480524</v>
      </c>
      <c r="AH1310" s="53">
        <v>45539</v>
      </c>
      <c r="AI1310" s="24" t="s">
        <v>106</v>
      </c>
      <c r="AJ1310" t="s">
        <v>1974</v>
      </c>
      <c r="AK1310" s="33">
        <v>202300000000041</v>
      </c>
      <c r="AL1310" t="s">
        <v>98</v>
      </c>
      <c r="AM1310" s="53">
        <v>45537</v>
      </c>
      <c r="AN1310" s="23" t="s">
        <v>108</v>
      </c>
      <c r="AO1310" s="23" t="s">
        <v>108</v>
      </c>
      <c r="AP1310" t="s">
        <v>109</v>
      </c>
      <c r="AQ1310" t="s">
        <v>4517</v>
      </c>
      <c r="AR1310" t="s">
        <v>4518</v>
      </c>
      <c r="AS1310" t="s">
        <v>1514</v>
      </c>
      <c r="AT1310" s="23">
        <v>80111600</v>
      </c>
      <c r="AU1310" s="20" t="s">
        <v>8901</v>
      </c>
      <c r="AV1310" s="23" t="s">
        <v>113</v>
      </c>
      <c r="AW1310" s="20" t="s">
        <v>114</v>
      </c>
      <c r="AX1310" s="53">
        <v>45538</v>
      </c>
      <c r="AY1310" s="23" t="s">
        <v>115</v>
      </c>
      <c r="AZ1310" s="53">
        <v>45538</v>
      </c>
      <c r="BA1310" s="26">
        <v>45539</v>
      </c>
      <c r="BB1310" s="62">
        <v>45657</v>
      </c>
      <c r="BC1310" s="35">
        <f>+Tabla3[[#This Row],[FECHA TERMINACION
(INICIAL)]]-Tabla3[[#This Row],[FECHA INICIO]]</f>
        <v>118</v>
      </c>
      <c r="BD1310" s="65">
        <f>+Tabla3[[#This Row],[PLAZO DE EJECUCIÓN EN DÍAS (INICIAL)]]/30</f>
        <v>3.9333333333333331</v>
      </c>
      <c r="BE1310" t="s">
        <v>8902</v>
      </c>
      <c r="BF1310" s="29">
        <f>+[1]BD_2!E1332</f>
        <v>800000</v>
      </c>
      <c r="BG1310" s="29">
        <f>[1]BD_2!BA1332</f>
        <v>0</v>
      </c>
      <c r="BH1310" s="23">
        <f>[1]BD_2!CF1332</f>
        <v>0</v>
      </c>
      <c r="BI1310" s="23">
        <f>+COUNTIF(Tabla3[[#This Row],[VALOR REDUCIDO]:[TOTAL TIEMPO PRORROGADO EN DÍAS
]],"&lt;&gt;0")</f>
        <v>1</v>
      </c>
      <c r="BJ1310" s="23" t="str">
        <f>+[1]BD_2!CG1332</f>
        <v>2 NO</v>
      </c>
      <c r="BK1310" s="26" t="str">
        <f>[1]BD_2!CL1332</f>
        <v>2 NO</v>
      </c>
      <c r="BL1310" s="23" t="s">
        <v>98</v>
      </c>
      <c r="BM1310">
        <f t="shared" si="106"/>
        <v>118</v>
      </c>
      <c r="BN1310" s="36">
        <f t="shared" si="103"/>
        <v>45539</v>
      </c>
      <c r="BO1310" s="26">
        <f t="shared" si="107"/>
        <v>45657</v>
      </c>
      <c r="BP1310" s="37" t="e">
        <f>IF(((#REF!-$BN1310)/($BO1310-$BN1310))&gt;=100%,100%,((#REF!-$BN1310)/($BO1310-$BN1310)))</f>
        <v>#REF!</v>
      </c>
      <c r="BQ1310" s="29">
        <f t="shared" si="104"/>
        <v>31200000</v>
      </c>
      <c r="BR1310" s="23" t="e">
        <f>+IF(BK1310="1 SI","FINALIZADO",IF($BO1310&lt;=#REF!,"FINALIZADO","EJECUCIÓN"))</f>
        <v>#REF!</v>
      </c>
      <c r="BS1310" s="23">
        <v>31200000</v>
      </c>
      <c r="BT1310" s="23">
        <f>+Tabla3[[#This Row],[VALOR TOTAL DE CONTRATO (ANTES DE LIQUIDACIÓN - LIBERACIÓN DE SALDOS)]]-Tabla3[[#This Row],[RECURSO TOTALES DESEMBOLSADOS]]</f>
        <v>0</v>
      </c>
      <c r="BU1310" s="66"/>
      <c r="BW1310" s="23" t="s">
        <v>98</v>
      </c>
      <c r="BX1310" s="23" t="str">
        <f t="shared" si="105"/>
        <v>septiembre</v>
      </c>
      <c r="BY1310" s="23" t="s">
        <v>113</v>
      </c>
      <c r="BZ1310" s="23" t="s">
        <v>113</v>
      </c>
      <c r="CA1310" s="23" t="s">
        <v>113</v>
      </c>
      <c r="CB1310" t="s">
        <v>117</v>
      </c>
      <c r="CC1310" t="s">
        <v>118</v>
      </c>
    </row>
    <row r="1311" spans="1:81" x14ac:dyDescent="0.25">
      <c r="A1311" s="23">
        <v>2024</v>
      </c>
      <c r="B1311" s="25">
        <v>1271</v>
      </c>
      <c r="C1311" s="23" t="s">
        <v>87</v>
      </c>
      <c r="D1311" t="s">
        <v>88</v>
      </c>
      <c r="E1311" t="s">
        <v>89</v>
      </c>
      <c r="F1311" t="s">
        <v>90</v>
      </c>
      <c r="G1311" t="s">
        <v>91</v>
      </c>
      <c r="H1311" s="23" t="s">
        <v>92</v>
      </c>
      <c r="I1311" s="23" t="s">
        <v>119</v>
      </c>
      <c r="J1311" t="s">
        <v>8903</v>
      </c>
      <c r="K1311" s="23" t="s">
        <v>95</v>
      </c>
      <c r="L1311" s="20" t="s">
        <v>1715</v>
      </c>
      <c r="M1311" s="28" t="s">
        <v>8904</v>
      </c>
      <c r="N1311" s="23"/>
      <c r="O1311" s="23" t="s">
        <v>98</v>
      </c>
      <c r="P1311" s="20" t="s">
        <v>269</v>
      </c>
      <c r="Q1311" s="20" t="s">
        <v>269</v>
      </c>
      <c r="R1311" t="s">
        <v>1612</v>
      </c>
      <c r="S1311" t="s">
        <v>8905</v>
      </c>
      <c r="T1311" t="s">
        <v>8812</v>
      </c>
      <c r="U1311" s="29">
        <v>33374000</v>
      </c>
      <c r="V1311" s="29">
        <v>33374000</v>
      </c>
      <c r="W1311" s="60">
        <v>8140000</v>
      </c>
      <c r="X1311" s="60">
        <v>0</v>
      </c>
      <c r="Y1311" s="23" t="s">
        <v>104</v>
      </c>
      <c r="Z1311" t="s">
        <v>98</v>
      </c>
      <c r="AA1311" t="s">
        <v>105</v>
      </c>
      <c r="AB1311" s="30">
        <f>+Tabla3[[#This Row],[VALOR DEL CONTRATO
(EN NUMEROS)]]-Tabla3[[#This Row],[VALOR RECURSOS (MADS/FONAM)]]</f>
        <v>0</v>
      </c>
      <c r="AC1311" s="30"/>
      <c r="AD1311" s="30"/>
      <c r="AE1311" s="24">
        <v>5524</v>
      </c>
      <c r="AF1311" s="61">
        <v>45295</v>
      </c>
      <c r="AG1311">
        <v>474124</v>
      </c>
      <c r="AH1311" s="53">
        <v>45533</v>
      </c>
      <c r="AI1311" s="24" t="s">
        <v>106</v>
      </c>
      <c r="AJ1311" t="s">
        <v>940</v>
      </c>
      <c r="AK1311" s="33">
        <v>202300000000150</v>
      </c>
      <c r="AL1311" t="s">
        <v>98</v>
      </c>
      <c r="AM1311" s="53">
        <v>45532</v>
      </c>
      <c r="AN1311" s="23" t="s">
        <v>108</v>
      </c>
      <c r="AO1311" s="23" t="s">
        <v>108</v>
      </c>
      <c r="AP1311" t="s">
        <v>109</v>
      </c>
      <c r="AQ1311" t="s">
        <v>274</v>
      </c>
      <c r="AR1311" t="s">
        <v>275</v>
      </c>
      <c r="AS1311" t="s">
        <v>269</v>
      </c>
      <c r="AT1311" s="23">
        <v>80111600</v>
      </c>
      <c r="AU1311" s="20" t="s">
        <v>8906</v>
      </c>
      <c r="AV1311" s="23" t="s">
        <v>113</v>
      </c>
      <c r="AW1311" s="20" t="s">
        <v>114</v>
      </c>
      <c r="AX1311" s="53">
        <v>45532</v>
      </c>
      <c r="AY1311" s="23" t="s">
        <v>115</v>
      </c>
      <c r="AZ1311" s="53">
        <v>45532</v>
      </c>
      <c r="BA1311" s="26">
        <v>45533</v>
      </c>
      <c r="BB1311" s="62">
        <v>45656</v>
      </c>
      <c r="BC1311" s="35">
        <f>+Tabla3[[#This Row],[FECHA TERMINACION
(INICIAL)]]-Tabla3[[#This Row],[FECHA INICIO]]</f>
        <v>123</v>
      </c>
      <c r="BD1311" s="65">
        <f>+Tabla3[[#This Row],[PLAZO DE EJECUCIÓN EN DÍAS (INICIAL)]]/30</f>
        <v>4.0999999999999996</v>
      </c>
      <c r="BE1311" t="s">
        <v>8907</v>
      </c>
      <c r="BF1311" s="29">
        <f>+[1]BD_2!E1333</f>
        <v>271333</v>
      </c>
      <c r="BG1311" s="29">
        <f>[1]BD_2!BA1333</f>
        <v>0</v>
      </c>
      <c r="BH1311" s="23">
        <f>[1]BD_2!CF1333</f>
        <v>0</v>
      </c>
      <c r="BI1311" s="23">
        <f>+COUNTIF(Tabla3[[#This Row],[VALOR REDUCIDO]:[TOTAL TIEMPO PRORROGADO EN DÍAS
]],"&lt;&gt;0")</f>
        <v>1</v>
      </c>
      <c r="BJ1311" s="23" t="str">
        <f>+[1]BD_2!CG1333</f>
        <v>2 NO</v>
      </c>
      <c r="BK1311" s="26" t="str">
        <f>[1]BD_2!CL1333</f>
        <v>2 NO</v>
      </c>
      <c r="BL1311" s="23" t="s">
        <v>98</v>
      </c>
      <c r="BM1311">
        <f t="shared" si="106"/>
        <v>123</v>
      </c>
      <c r="BN1311" s="36">
        <f t="shared" si="103"/>
        <v>45533</v>
      </c>
      <c r="BO1311" s="26">
        <f t="shared" si="107"/>
        <v>45656</v>
      </c>
      <c r="BP1311" s="37" t="e">
        <f>IF(((#REF!-$BN1311)/($BO1311-$BN1311))&gt;=100%,100%,((#REF!-$BN1311)/($BO1311-$BN1311)))</f>
        <v>#REF!</v>
      </c>
      <c r="BQ1311" s="29">
        <f t="shared" si="104"/>
        <v>33102667</v>
      </c>
      <c r="BR1311" s="23" t="e">
        <f>+IF(BK1311="1 SI","FINALIZADO",IF($BO1311&lt;=#REF!,"FINALIZADO","EJECUCIÓN"))</f>
        <v>#REF!</v>
      </c>
      <c r="BS1311" s="23">
        <v>33102667</v>
      </c>
      <c r="BT1311" s="23">
        <f>+Tabla3[[#This Row],[VALOR TOTAL DE CONTRATO (ANTES DE LIQUIDACIÓN - LIBERACIÓN DE SALDOS)]]-Tabla3[[#This Row],[RECURSO TOTALES DESEMBOLSADOS]]</f>
        <v>0</v>
      </c>
      <c r="BU1311" s="66"/>
      <c r="BW1311" s="23" t="s">
        <v>98</v>
      </c>
      <c r="BX1311" s="23" t="str">
        <f t="shared" si="105"/>
        <v>agosto</v>
      </c>
      <c r="BY1311" s="23" t="s">
        <v>113</v>
      </c>
      <c r="BZ1311" s="23" t="s">
        <v>113</v>
      </c>
      <c r="CA1311" s="23" t="s">
        <v>113</v>
      </c>
      <c r="CB1311" t="s">
        <v>117</v>
      </c>
      <c r="CC1311" t="s">
        <v>118</v>
      </c>
    </row>
    <row r="1312" spans="1:81" x14ac:dyDescent="0.25">
      <c r="A1312" s="23">
        <v>2024</v>
      </c>
      <c r="B1312" s="25">
        <v>1272</v>
      </c>
      <c r="C1312" s="23" t="s">
        <v>7112</v>
      </c>
      <c r="D1312" t="s">
        <v>7305</v>
      </c>
      <c r="E1312" t="s">
        <v>89</v>
      </c>
      <c r="F1312" t="s">
        <v>7306</v>
      </c>
      <c r="G1312" t="s">
        <v>7844</v>
      </c>
      <c r="H1312" s="23" t="s">
        <v>8908</v>
      </c>
      <c r="I1312" s="23" t="s">
        <v>105</v>
      </c>
      <c r="J1312" t="s">
        <v>8909</v>
      </c>
      <c r="K1312" s="23" t="s">
        <v>4369</v>
      </c>
      <c r="L1312" s="20" t="s">
        <v>4370</v>
      </c>
      <c r="N1312" s="23" t="s">
        <v>8910</v>
      </c>
      <c r="O1312" s="23" t="s">
        <v>98</v>
      </c>
      <c r="P1312" s="20" t="s">
        <v>1183</v>
      </c>
      <c r="Q1312" s="20" t="s">
        <v>100</v>
      </c>
      <c r="R1312" t="s">
        <v>8911</v>
      </c>
      <c r="S1312" t="s">
        <v>8912</v>
      </c>
      <c r="T1312"/>
      <c r="U1312" s="29">
        <v>30017943.449999999</v>
      </c>
      <c r="V1312" s="29">
        <v>30017943.449999999</v>
      </c>
      <c r="W1312" s="60">
        <v>0</v>
      </c>
      <c r="X1312" s="60">
        <v>0</v>
      </c>
      <c r="Y1312" s="23" t="s">
        <v>104</v>
      </c>
      <c r="Z1312" t="s">
        <v>98</v>
      </c>
      <c r="AA1312" t="s">
        <v>105</v>
      </c>
      <c r="AB1312" s="30">
        <f>+Tabla3[[#This Row],[VALOR DEL CONTRATO
(EN NUMEROS)]]-Tabla3[[#This Row],[VALOR RECURSOS (MADS/FONAM)]]</f>
        <v>0</v>
      </c>
      <c r="AC1312" s="30"/>
      <c r="AD1312" s="30"/>
      <c r="AE1312" s="24">
        <v>15624</v>
      </c>
      <c r="AF1312" s="61">
        <v>45415</v>
      </c>
      <c r="AG1312">
        <v>494624</v>
      </c>
      <c r="AH1312" s="53">
        <v>45545</v>
      </c>
      <c r="AI1312" s="24" t="s">
        <v>1819</v>
      </c>
      <c r="AJ1312" t="s">
        <v>8649</v>
      </c>
      <c r="AK1312" s="33" t="s">
        <v>4376</v>
      </c>
      <c r="AL1312" t="s">
        <v>98</v>
      </c>
      <c r="AM1312" s="53">
        <v>45539</v>
      </c>
      <c r="AN1312" s="23" t="s">
        <v>108</v>
      </c>
      <c r="AO1312" s="23" t="s">
        <v>108</v>
      </c>
      <c r="AP1312" t="s">
        <v>109</v>
      </c>
      <c r="AQ1312" t="s">
        <v>4377</v>
      </c>
      <c r="AR1312" t="s">
        <v>4378</v>
      </c>
      <c r="AS1312" t="s">
        <v>562</v>
      </c>
      <c r="AT1312" s="23">
        <v>76121701</v>
      </c>
      <c r="AU1312" t="s">
        <v>8913</v>
      </c>
      <c r="AV1312" s="23" t="s">
        <v>113</v>
      </c>
      <c r="AW1312" s="20" t="s">
        <v>114</v>
      </c>
      <c r="AX1312" s="53">
        <v>45539</v>
      </c>
      <c r="AY1312" s="23" t="s">
        <v>8191</v>
      </c>
      <c r="AZ1312" s="53">
        <v>45539</v>
      </c>
      <c r="BA1312" s="26">
        <v>45551</v>
      </c>
      <c r="BB1312" s="62">
        <v>45656</v>
      </c>
      <c r="BC1312" s="35">
        <f>+Tabla3[[#This Row],[FECHA TERMINACION
(INICIAL)]]-Tabla3[[#This Row],[FECHA INICIO]]</f>
        <v>105</v>
      </c>
      <c r="BD1312" s="65">
        <f>+Tabla3[[#This Row],[PLAZO DE EJECUCIÓN EN DÍAS (INICIAL)]]/30</f>
        <v>3.5</v>
      </c>
      <c r="BE1312" t="s">
        <v>8914</v>
      </c>
      <c r="BF1312" s="29">
        <f>+[1]BD_2!E1334</f>
        <v>0</v>
      </c>
      <c r="BG1312" s="29">
        <f>[1]BD_2!BA1334</f>
        <v>0</v>
      </c>
      <c r="BH1312" s="23">
        <f>[1]BD_2!CF1334</f>
        <v>0</v>
      </c>
      <c r="BI1312" s="23">
        <f>+COUNTIF(Tabla3[[#This Row],[VALOR REDUCIDO]:[TOTAL TIEMPO PRORROGADO EN DÍAS
]],"&lt;&gt;0")</f>
        <v>0</v>
      </c>
      <c r="BJ1312" s="23" t="str">
        <f>+[1]BD_2!CG1334</f>
        <v>2 NO</v>
      </c>
      <c r="BK1312" s="26" t="str">
        <f>[1]BD_2!CL1334</f>
        <v>2 NO</v>
      </c>
      <c r="BL1312" s="23" t="s">
        <v>98</v>
      </c>
      <c r="BM1312">
        <f t="shared" si="106"/>
        <v>105</v>
      </c>
      <c r="BN1312" s="36">
        <f t="shared" si="103"/>
        <v>45551</v>
      </c>
      <c r="BO1312" s="26">
        <f t="shared" si="107"/>
        <v>45656</v>
      </c>
      <c r="BP1312" s="37" t="e">
        <f>IF(((#REF!-$BN1312)/($BO1312-$BN1312))&gt;=100%,100%,((#REF!-$BN1312)/($BO1312-$BN1312)))</f>
        <v>#REF!</v>
      </c>
      <c r="BQ1312" s="60">
        <f t="shared" si="104"/>
        <v>30017943.449999999</v>
      </c>
      <c r="BR1312" s="23" t="e">
        <f>+IF(BK1312="1 SI","FINALIZADO",IF($BO1312&lt;=#REF!,"FINALIZADO","EJECUCIÓN"))</f>
        <v>#REF!</v>
      </c>
      <c r="BS1312" s="23">
        <v>18132289.969999999</v>
      </c>
      <c r="BT1312" s="23">
        <f>+Tabla3[[#This Row],[VALOR TOTAL DE CONTRATO (ANTES DE LIQUIDACIÓN - LIBERACIÓN DE SALDOS)]]-Tabla3[[#This Row],[RECURSO TOTALES DESEMBOLSADOS]]</f>
        <v>11885653.48</v>
      </c>
      <c r="BU1312" s="66"/>
      <c r="BW1312" s="23" t="s">
        <v>98</v>
      </c>
      <c r="BX1312" s="23" t="str">
        <f t="shared" si="105"/>
        <v>septiembre</v>
      </c>
      <c r="BY1312" s="23" t="s">
        <v>113</v>
      </c>
      <c r="BZ1312" s="23" t="s">
        <v>113</v>
      </c>
      <c r="CA1312" s="23" t="s">
        <v>113</v>
      </c>
      <c r="CB1312" t="s">
        <v>117</v>
      </c>
      <c r="CC1312" t="s">
        <v>118</v>
      </c>
    </row>
    <row r="1313" spans="1:81" x14ac:dyDescent="0.25">
      <c r="A1313" s="23">
        <v>2024</v>
      </c>
      <c r="B1313" s="25">
        <v>1273</v>
      </c>
      <c r="C1313" s="23" t="s">
        <v>87</v>
      </c>
      <c r="D1313" t="s">
        <v>88</v>
      </c>
      <c r="E1313" t="s">
        <v>89</v>
      </c>
      <c r="F1313" t="s">
        <v>90</v>
      </c>
      <c r="G1313" t="s">
        <v>91</v>
      </c>
      <c r="H1313" s="23" t="s">
        <v>92</v>
      </c>
      <c r="I1313" s="23" t="s">
        <v>119</v>
      </c>
      <c r="J1313" t="s">
        <v>8915</v>
      </c>
      <c r="K1313" s="23" t="s">
        <v>95</v>
      </c>
      <c r="L1313" s="20" t="s">
        <v>2096</v>
      </c>
      <c r="M1313" s="28" t="s">
        <v>8916</v>
      </c>
      <c r="N1313" s="23"/>
      <c r="O1313" s="23" t="s">
        <v>98</v>
      </c>
      <c r="P1313" s="20" t="s">
        <v>2185</v>
      </c>
      <c r="Q1313" s="20" t="s">
        <v>2185</v>
      </c>
      <c r="R1313" t="s">
        <v>8917</v>
      </c>
      <c r="S1313" t="s">
        <v>8918</v>
      </c>
      <c r="T1313" t="s">
        <v>8919</v>
      </c>
      <c r="U1313" s="29">
        <v>19200000</v>
      </c>
      <c r="V1313" s="29">
        <v>19200000</v>
      </c>
      <c r="W1313" s="60">
        <v>4800000</v>
      </c>
      <c r="X1313" s="60">
        <v>0</v>
      </c>
      <c r="Y1313" s="23" t="s">
        <v>104</v>
      </c>
      <c r="Z1313" t="s">
        <v>98</v>
      </c>
      <c r="AA1313" t="s">
        <v>105</v>
      </c>
      <c r="AB1313" s="30">
        <f>+Tabla3[[#This Row],[VALOR DEL CONTRATO
(EN NUMEROS)]]-Tabla3[[#This Row],[VALOR RECURSOS (MADS/FONAM)]]</f>
        <v>0</v>
      </c>
      <c r="AC1313" s="30"/>
      <c r="AD1313" s="30"/>
      <c r="AE1313" s="24">
        <v>7224</v>
      </c>
      <c r="AF1313" s="61">
        <v>45295</v>
      </c>
      <c r="AG1313">
        <v>478124</v>
      </c>
      <c r="AH1313" s="53">
        <v>45538</v>
      </c>
      <c r="AI1313" s="24" t="s">
        <v>106</v>
      </c>
      <c r="AJ1313" t="s">
        <v>8920</v>
      </c>
      <c r="AK1313" s="33">
        <v>202300000000193</v>
      </c>
      <c r="AL1313" t="s">
        <v>98</v>
      </c>
      <c r="AM1313" s="53">
        <v>45534</v>
      </c>
      <c r="AN1313" s="23" t="s">
        <v>108</v>
      </c>
      <c r="AO1313" s="23" t="s">
        <v>108</v>
      </c>
      <c r="AP1313" t="s">
        <v>109</v>
      </c>
      <c r="AQ1313" t="s">
        <v>2190</v>
      </c>
      <c r="AR1313" t="s">
        <v>2191</v>
      </c>
      <c r="AS1313" t="s">
        <v>2192</v>
      </c>
      <c r="AT1313" s="23">
        <v>93141506</v>
      </c>
      <c r="AU1313" s="20" t="s">
        <v>8921</v>
      </c>
      <c r="AV1313" s="23" t="s">
        <v>113</v>
      </c>
      <c r="AW1313" s="20" t="s">
        <v>114</v>
      </c>
      <c r="AX1313" s="53">
        <v>45534</v>
      </c>
      <c r="AY1313" s="23" t="s">
        <v>115</v>
      </c>
      <c r="AZ1313" s="53">
        <v>45534</v>
      </c>
      <c r="BA1313" s="26">
        <v>45538</v>
      </c>
      <c r="BB1313" s="62">
        <v>45656</v>
      </c>
      <c r="BC1313" s="35">
        <f>+Tabla3[[#This Row],[FECHA TERMINACION
(INICIAL)]]-Tabla3[[#This Row],[FECHA INICIO]]</f>
        <v>118</v>
      </c>
      <c r="BD1313" s="65">
        <f>+Tabla3[[#This Row],[PLAZO DE EJECUCIÓN EN DÍAS (INICIAL)]]/30</f>
        <v>3.9333333333333331</v>
      </c>
      <c r="BE1313" t="s">
        <v>8922</v>
      </c>
      <c r="BF1313" s="29">
        <f>+[1]BD_2!E1335</f>
        <v>320000</v>
      </c>
      <c r="BG1313" s="29">
        <f>[1]BD_2!BA1335</f>
        <v>0</v>
      </c>
      <c r="BH1313" s="23">
        <f>[1]BD_2!CF1335</f>
        <v>0</v>
      </c>
      <c r="BI1313" s="23">
        <f>+COUNTIF(Tabla3[[#This Row],[VALOR REDUCIDO]:[TOTAL TIEMPO PRORROGADO EN DÍAS
]],"&lt;&gt;0")</f>
        <v>1</v>
      </c>
      <c r="BJ1313" s="23" t="str">
        <f>+[1]BD_2!CG1335</f>
        <v>2 NO</v>
      </c>
      <c r="BK1313" s="26" t="str">
        <f>[1]BD_2!CL1335</f>
        <v>2 NO</v>
      </c>
      <c r="BL1313" s="23" t="s">
        <v>98</v>
      </c>
      <c r="BM1313">
        <f t="shared" si="106"/>
        <v>118</v>
      </c>
      <c r="BN1313" s="36">
        <f t="shared" si="103"/>
        <v>45538</v>
      </c>
      <c r="BO1313" s="26">
        <f t="shared" si="107"/>
        <v>45656</v>
      </c>
      <c r="BP1313" s="37" t="e">
        <f>IF(((#REF!-$BN1313)/($BO1313-$BN1313))&gt;=100%,100%,((#REF!-$BN1313)/($BO1313-$BN1313)))</f>
        <v>#REF!</v>
      </c>
      <c r="BQ1313" s="29">
        <f t="shared" si="104"/>
        <v>18880000</v>
      </c>
      <c r="BR1313" s="23" t="e">
        <f>+IF(BK1313="1 SI","FINALIZADO",IF($BO1313&lt;=#REF!,"FINALIZADO","EJECUCIÓN"))</f>
        <v>#REF!</v>
      </c>
      <c r="BS1313" s="23">
        <v>18880000</v>
      </c>
      <c r="BT1313" s="23">
        <f>+Tabla3[[#This Row],[VALOR TOTAL DE CONTRATO (ANTES DE LIQUIDACIÓN - LIBERACIÓN DE SALDOS)]]-Tabla3[[#This Row],[RECURSO TOTALES DESEMBOLSADOS]]</f>
        <v>0</v>
      </c>
      <c r="BU1313" s="66"/>
      <c r="BW1313" s="23" t="s">
        <v>98</v>
      </c>
      <c r="BX1313" s="23" t="str">
        <f t="shared" si="105"/>
        <v>agosto</v>
      </c>
      <c r="BY1313" s="23" t="s">
        <v>113</v>
      </c>
      <c r="BZ1313" s="23" t="s">
        <v>113</v>
      </c>
      <c r="CA1313" s="23" t="s">
        <v>113</v>
      </c>
      <c r="CB1313" t="s">
        <v>117</v>
      </c>
      <c r="CC1313" t="s">
        <v>118</v>
      </c>
    </row>
    <row r="1314" spans="1:81" x14ac:dyDescent="0.25">
      <c r="A1314" s="23">
        <v>2024</v>
      </c>
      <c r="B1314" s="25">
        <v>1274</v>
      </c>
      <c r="C1314" s="23" t="s">
        <v>87</v>
      </c>
      <c r="D1314" t="s">
        <v>88</v>
      </c>
      <c r="E1314" t="s">
        <v>89</v>
      </c>
      <c r="F1314" t="s">
        <v>90</v>
      </c>
      <c r="G1314" t="s">
        <v>91</v>
      </c>
      <c r="H1314" s="23" t="s">
        <v>92</v>
      </c>
      <c r="I1314" s="23" t="s">
        <v>119</v>
      </c>
      <c r="J1314" t="s">
        <v>8923</v>
      </c>
      <c r="K1314" s="23" t="s">
        <v>95</v>
      </c>
      <c r="L1314" s="20" t="s">
        <v>1075</v>
      </c>
      <c r="M1314" s="28" t="s">
        <v>8924</v>
      </c>
      <c r="N1314" s="23"/>
      <c r="O1314" s="23" t="s">
        <v>98</v>
      </c>
      <c r="P1314" s="20" t="s">
        <v>693</v>
      </c>
      <c r="Q1314" s="20" t="s">
        <v>693</v>
      </c>
      <c r="R1314" t="s">
        <v>8925</v>
      </c>
      <c r="S1314" t="s">
        <v>8926</v>
      </c>
      <c r="T1314" s="29" t="s">
        <v>8927</v>
      </c>
      <c r="U1314" s="29">
        <v>33433333</v>
      </c>
      <c r="V1314" s="29">
        <v>33433333</v>
      </c>
      <c r="W1314" s="60">
        <v>8500000</v>
      </c>
      <c r="X1314" s="60">
        <v>0</v>
      </c>
      <c r="Y1314" s="23" t="s">
        <v>104</v>
      </c>
      <c r="Z1314" t="s">
        <v>98</v>
      </c>
      <c r="AA1314" t="s">
        <v>105</v>
      </c>
      <c r="AB1314" s="30">
        <f>+Tabla3[[#This Row],[VALOR DEL CONTRATO
(EN NUMEROS)]]-Tabla3[[#This Row],[VALOR RECURSOS (MADS/FONAM)]]</f>
        <v>0</v>
      </c>
      <c r="AC1314" s="30"/>
      <c r="AD1314" s="30"/>
      <c r="AE1314" s="24">
        <v>2824</v>
      </c>
      <c r="AF1314" s="61">
        <v>45294</v>
      </c>
      <c r="AG1314">
        <v>476724</v>
      </c>
      <c r="AH1314" s="53">
        <v>45537</v>
      </c>
      <c r="AI1314" s="24" t="s">
        <v>106</v>
      </c>
      <c r="AJ1314" t="s">
        <v>2030</v>
      </c>
      <c r="AK1314" s="33">
        <v>202300000000154</v>
      </c>
      <c r="AL1314" t="s">
        <v>98</v>
      </c>
      <c r="AM1314" s="53">
        <v>45534</v>
      </c>
      <c r="AN1314" s="23" t="s">
        <v>108</v>
      </c>
      <c r="AO1314" s="23" t="s">
        <v>108</v>
      </c>
      <c r="AP1314" t="s">
        <v>109</v>
      </c>
      <c r="AQ1314" t="s">
        <v>4777</v>
      </c>
      <c r="AR1314" t="s">
        <v>4778</v>
      </c>
      <c r="AS1314" t="s">
        <v>700</v>
      </c>
      <c r="AT1314" s="23">
        <v>80111600</v>
      </c>
      <c r="AU1314" s="20" t="s">
        <v>8928</v>
      </c>
      <c r="AV1314" s="23" t="s">
        <v>113</v>
      </c>
      <c r="AW1314" s="20" t="s">
        <v>114</v>
      </c>
      <c r="AX1314" s="53">
        <v>45534</v>
      </c>
      <c r="AY1314" s="23" t="s">
        <v>115</v>
      </c>
      <c r="AZ1314" s="53">
        <v>45534</v>
      </c>
      <c r="BA1314" s="26">
        <v>45537</v>
      </c>
      <c r="BB1314" s="62">
        <v>45655</v>
      </c>
      <c r="BC1314" s="35">
        <f>+Tabla3[[#This Row],[FECHA TERMINACION
(INICIAL)]]-Tabla3[[#This Row],[FECHA INICIO]]</f>
        <v>118</v>
      </c>
      <c r="BD1314" s="65">
        <f>+Tabla3[[#This Row],[PLAZO DE EJECUCIÓN EN DÍAS (INICIAL)]]/30</f>
        <v>3.9333333333333331</v>
      </c>
      <c r="BE1314" t="s">
        <v>8929</v>
      </c>
      <c r="BF1314" s="29">
        <f>+[1]BD_2!E1336</f>
        <v>0</v>
      </c>
      <c r="BG1314" s="29">
        <f>[1]BD_2!BA1336</f>
        <v>0</v>
      </c>
      <c r="BH1314" s="23">
        <f>[1]BD_2!CF1336</f>
        <v>0</v>
      </c>
      <c r="BI1314" s="23">
        <f>+COUNTIF(Tabla3[[#This Row],[VALOR REDUCIDO]:[TOTAL TIEMPO PRORROGADO EN DÍAS
]],"&lt;&gt;0")</f>
        <v>0</v>
      </c>
      <c r="BJ1314" s="23" t="str">
        <f>+[1]BD_2!CG1336</f>
        <v>2 NO</v>
      </c>
      <c r="BK1314" s="26" t="str">
        <f>[1]BD_2!CL1336</f>
        <v>2 NO</v>
      </c>
      <c r="BL1314" s="23" t="s">
        <v>98</v>
      </c>
      <c r="BM1314">
        <f t="shared" si="106"/>
        <v>118</v>
      </c>
      <c r="BN1314" s="36">
        <f t="shared" si="103"/>
        <v>45537</v>
      </c>
      <c r="BO1314" s="26">
        <f t="shared" si="107"/>
        <v>45655</v>
      </c>
      <c r="BP1314" s="37" t="e">
        <f>IF(((#REF!-$BN1314)/($BO1314-$BN1314))&gt;=100%,100%,((#REF!-$BN1314)/($BO1314-$BN1314)))</f>
        <v>#REF!</v>
      </c>
      <c r="BQ1314" s="29">
        <f t="shared" si="104"/>
        <v>33433333</v>
      </c>
      <c r="BR1314" s="23" t="e">
        <f>+IF(BK1314="1 SI","FINALIZADO",IF($BO1314&lt;=#REF!,"FINALIZADO","EJECUCIÓN"))</f>
        <v>#REF!</v>
      </c>
      <c r="BS1314" s="23">
        <v>33433333</v>
      </c>
      <c r="BT1314" s="23">
        <f>+Tabla3[[#This Row],[VALOR TOTAL DE CONTRATO (ANTES DE LIQUIDACIÓN - LIBERACIÓN DE SALDOS)]]-Tabla3[[#This Row],[RECURSO TOTALES DESEMBOLSADOS]]</f>
        <v>0</v>
      </c>
      <c r="BU1314" s="66"/>
      <c r="BW1314" s="23" t="s">
        <v>98</v>
      </c>
      <c r="BX1314" s="23" t="str">
        <f t="shared" si="105"/>
        <v>agosto</v>
      </c>
      <c r="BY1314" s="23" t="s">
        <v>113</v>
      </c>
      <c r="BZ1314" s="23" t="s">
        <v>113</v>
      </c>
      <c r="CA1314" s="23" t="s">
        <v>113</v>
      </c>
      <c r="CB1314" t="s">
        <v>117</v>
      </c>
      <c r="CC1314" t="s">
        <v>118</v>
      </c>
    </row>
    <row r="1315" spans="1:81" x14ac:dyDescent="0.25">
      <c r="A1315" s="23">
        <v>2024</v>
      </c>
      <c r="B1315" s="25">
        <v>1275</v>
      </c>
      <c r="C1315" s="23" t="s">
        <v>7112</v>
      </c>
      <c r="D1315" t="s">
        <v>8289</v>
      </c>
      <c r="E1315" t="s">
        <v>89</v>
      </c>
      <c r="F1315" t="s">
        <v>8850</v>
      </c>
      <c r="G1315" t="s">
        <v>91</v>
      </c>
      <c r="H1315" s="23" t="s">
        <v>8930</v>
      </c>
      <c r="I1315" s="23" t="s">
        <v>105</v>
      </c>
      <c r="J1315" t="s">
        <v>8931</v>
      </c>
      <c r="K1315" s="23" t="s">
        <v>4369</v>
      </c>
      <c r="L1315" s="20" t="s">
        <v>4370</v>
      </c>
      <c r="N1315" s="23"/>
      <c r="O1315" s="23" t="s">
        <v>98</v>
      </c>
      <c r="P1315" s="20" t="s">
        <v>335</v>
      </c>
      <c r="Q1315" s="20" t="s">
        <v>335</v>
      </c>
      <c r="R1315" t="s">
        <v>8932</v>
      </c>
      <c r="S1315" t="s">
        <v>8933</v>
      </c>
      <c r="T1315"/>
      <c r="U1315" s="29">
        <v>193000000</v>
      </c>
      <c r="V1315" s="29">
        <v>193000000</v>
      </c>
      <c r="W1315" s="60">
        <v>0</v>
      </c>
      <c r="X1315" s="60">
        <v>0</v>
      </c>
      <c r="Y1315" s="23" t="s">
        <v>104</v>
      </c>
      <c r="Z1315" t="s">
        <v>98</v>
      </c>
      <c r="AA1315" t="s">
        <v>105</v>
      </c>
      <c r="AB1315" s="30">
        <f>+Tabla3[[#This Row],[VALOR DEL CONTRATO
(EN NUMEROS)]]-Tabla3[[#This Row],[VALOR RECURSOS (MADS/FONAM)]]</f>
        <v>0</v>
      </c>
      <c r="AC1315" s="30"/>
      <c r="AD1315" s="30"/>
      <c r="AE1315" s="24">
        <v>16924</v>
      </c>
      <c r="AF1315" s="61">
        <v>45434</v>
      </c>
      <c r="AG1315">
        <v>480424</v>
      </c>
      <c r="AH1315" s="53">
        <v>45539</v>
      </c>
      <c r="AI1315" s="24" t="s">
        <v>106</v>
      </c>
      <c r="AJ1315" t="s">
        <v>499</v>
      </c>
      <c r="AK1315" s="33">
        <v>202300000000026</v>
      </c>
      <c r="AL1315" t="s">
        <v>98</v>
      </c>
      <c r="AM1315" s="53">
        <v>45537</v>
      </c>
      <c r="AN1315" s="23" t="s">
        <v>108</v>
      </c>
      <c r="AO1315" s="23" t="s">
        <v>108</v>
      </c>
      <c r="AP1315" t="s">
        <v>109</v>
      </c>
      <c r="AQ1315" t="s">
        <v>340</v>
      </c>
      <c r="AR1315" t="s">
        <v>341</v>
      </c>
      <c r="AS1315" t="s">
        <v>342</v>
      </c>
      <c r="AT1315" s="23">
        <v>43222600</v>
      </c>
      <c r="AU1315" s="20" t="s">
        <v>8934</v>
      </c>
      <c r="AV1315" s="23" t="s">
        <v>113</v>
      </c>
      <c r="AW1315" s="20" t="s">
        <v>114</v>
      </c>
      <c r="AX1315" s="53">
        <v>45538</v>
      </c>
      <c r="AY1315" s="23" t="s">
        <v>6418</v>
      </c>
      <c r="AZ1315" s="53">
        <v>45538</v>
      </c>
      <c r="BA1315" s="26">
        <v>45540</v>
      </c>
      <c r="BB1315" s="62">
        <v>45630</v>
      </c>
      <c r="BC1315" s="35">
        <f>+Tabla3[[#This Row],[FECHA TERMINACION
(INICIAL)]]-Tabla3[[#This Row],[FECHA INICIO]]</f>
        <v>90</v>
      </c>
      <c r="BD1315" s="65">
        <f>+Tabla3[[#This Row],[PLAZO DE EJECUCIÓN EN DÍAS (INICIAL)]]/30</f>
        <v>3</v>
      </c>
      <c r="BE1315" t="s">
        <v>8935</v>
      </c>
      <c r="BF1315" s="29">
        <f>+[1]BD_2!E1337</f>
        <v>0</v>
      </c>
      <c r="BG1315" s="29">
        <f>[1]BD_2!BA1337</f>
        <v>0</v>
      </c>
      <c r="BH1315" s="23">
        <f>[1]BD_2!CF1337</f>
        <v>0</v>
      </c>
      <c r="BI1315" s="23">
        <f>+COUNTIF(Tabla3[[#This Row],[VALOR REDUCIDO]:[TOTAL TIEMPO PRORROGADO EN DÍAS
]],"&lt;&gt;0")</f>
        <v>0</v>
      </c>
      <c r="BJ1315" s="23" t="str">
        <f>+[1]BD_2!CG1337</f>
        <v>2 NO</v>
      </c>
      <c r="BK1315" s="26" t="str">
        <f>[1]BD_2!CL1337</f>
        <v>2 NO</v>
      </c>
      <c r="BL1315" s="23" t="s">
        <v>98</v>
      </c>
      <c r="BM1315">
        <f t="shared" si="106"/>
        <v>90</v>
      </c>
      <c r="BN1315" s="36">
        <f t="shared" si="103"/>
        <v>45540</v>
      </c>
      <c r="BO1315" s="26">
        <f t="shared" si="107"/>
        <v>45630</v>
      </c>
      <c r="BP1315" s="37" t="e">
        <f>IF(((#REF!-$BN1315)/($BO1315-$BN1315))&gt;=100%,100%,((#REF!-$BN1315)/($BO1315-$BN1315)))</f>
        <v>#REF!</v>
      </c>
      <c r="BQ1315" s="60">
        <f t="shared" si="104"/>
        <v>193000000</v>
      </c>
      <c r="BR1315" s="23" t="e">
        <f>+IF(BK1315="1 SI","FINALIZADO",IF($BO1315&lt;=#REF!,"FINALIZADO","EJECUCIÓN"))</f>
        <v>#REF!</v>
      </c>
      <c r="BS1315" s="23">
        <v>193000000</v>
      </c>
      <c r="BT1315" s="23">
        <f>+Tabla3[[#This Row],[VALOR TOTAL DE CONTRATO (ANTES DE LIQUIDACIÓN - LIBERACIÓN DE SALDOS)]]-Tabla3[[#This Row],[RECURSO TOTALES DESEMBOLSADOS]]</f>
        <v>0</v>
      </c>
      <c r="BU1315" s="66"/>
      <c r="BW1315" s="23" t="s">
        <v>98</v>
      </c>
      <c r="BX1315" s="23" t="str">
        <f t="shared" si="105"/>
        <v>septiembre</v>
      </c>
      <c r="BY1315" s="23" t="s">
        <v>113</v>
      </c>
      <c r="BZ1315" s="23" t="s">
        <v>113</v>
      </c>
      <c r="CA1315" s="23" t="s">
        <v>113</v>
      </c>
      <c r="CB1315" t="s">
        <v>117</v>
      </c>
      <c r="CC1315" t="s">
        <v>118</v>
      </c>
    </row>
    <row r="1316" spans="1:81" x14ac:dyDescent="0.25">
      <c r="A1316" s="23">
        <v>2024</v>
      </c>
      <c r="B1316" s="25">
        <v>1276</v>
      </c>
      <c r="C1316" s="23" t="s">
        <v>7112</v>
      </c>
      <c r="D1316" t="s">
        <v>8289</v>
      </c>
      <c r="E1316" t="s">
        <v>89</v>
      </c>
      <c r="F1316" t="s">
        <v>8850</v>
      </c>
      <c r="G1316" t="s">
        <v>91</v>
      </c>
      <c r="H1316" s="23" t="s">
        <v>8930</v>
      </c>
      <c r="I1316" s="23" t="s">
        <v>105</v>
      </c>
      <c r="J1316" t="s">
        <v>8936</v>
      </c>
      <c r="K1316" s="23" t="s">
        <v>4369</v>
      </c>
      <c r="L1316" s="20" t="s">
        <v>4370</v>
      </c>
      <c r="N1316" s="23" t="s">
        <v>8937</v>
      </c>
      <c r="O1316" s="23" t="s">
        <v>98</v>
      </c>
      <c r="P1316" s="20" t="s">
        <v>335</v>
      </c>
      <c r="Q1316" s="20" t="s">
        <v>335</v>
      </c>
      <c r="R1316" t="s">
        <v>8932</v>
      </c>
      <c r="S1316" t="s">
        <v>8938</v>
      </c>
      <c r="T1316"/>
      <c r="U1316" s="29">
        <v>919580000</v>
      </c>
      <c r="V1316" s="29">
        <v>919580000</v>
      </c>
      <c r="W1316" s="60">
        <v>0</v>
      </c>
      <c r="X1316" s="60">
        <v>0</v>
      </c>
      <c r="Y1316" s="23" t="s">
        <v>104</v>
      </c>
      <c r="Z1316" t="s">
        <v>98</v>
      </c>
      <c r="AA1316" t="s">
        <v>105</v>
      </c>
      <c r="AB1316" s="30">
        <f>+Tabla3[[#This Row],[VALOR DEL CONTRATO
(EN NUMEROS)]]-Tabla3[[#This Row],[VALOR RECURSOS (MADS/FONAM)]]</f>
        <v>0</v>
      </c>
      <c r="AC1316" s="30"/>
      <c r="AD1316" s="30"/>
      <c r="AE1316" s="24">
        <v>16924</v>
      </c>
      <c r="AF1316" s="61">
        <v>0</v>
      </c>
      <c r="AG1316">
        <v>480624</v>
      </c>
      <c r="AH1316" s="53">
        <v>45539</v>
      </c>
      <c r="AI1316" s="24" t="s">
        <v>106</v>
      </c>
      <c r="AJ1316" t="s">
        <v>499</v>
      </c>
      <c r="AK1316" s="33">
        <v>202300000000026</v>
      </c>
      <c r="AL1316" t="s">
        <v>98</v>
      </c>
      <c r="AM1316" s="53">
        <v>45537</v>
      </c>
      <c r="AN1316" s="23" t="s">
        <v>108</v>
      </c>
      <c r="AO1316" s="23" t="s">
        <v>108</v>
      </c>
      <c r="AP1316" t="s">
        <v>109</v>
      </c>
      <c r="AQ1316" t="s">
        <v>340</v>
      </c>
      <c r="AR1316" t="s">
        <v>341</v>
      </c>
      <c r="AS1316" t="s">
        <v>342</v>
      </c>
      <c r="AT1316" s="23">
        <v>43222600</v>
      </c>
      <c r="AU1316" s="20" t="s">
        <v>8934</v>
      </c>
      <c r="AV1316" s="23" t="s">
        <v>113</v>
      </c>
      <c r="AW1316" s="20" t="s">
        <v>114</v>
      </c>
      <c r="AX1316" s="53">
        <v>45538</v>
      </c>
      <c r="AY1316" s="23" t="s">
        <v>6418</v>
      </c>
      <c r="AZ1316" s="53">
        <v>45538</v>
      </c>
      <c r="BA1316" s="26">
        <v>45540</v>
      </c>
      <c r="BB1316" s="62">
        <v>45630</v>
      </c>
      <c r="BC1316" s="35">
        <f>+Tabla3[[#This Row],[FECHA TERMINACION
(INICIAL)]]-Tabla3[[#This Row],[FECHA INICIO]]</f>
        <v>90</v>
      </c>
      <c r="BD1316" s="65">
        <f>+Tabla3[[#This Row],[PLAZO DE EJECUCIÓN EN DÍAS (INICIAL)]]/30</f>
        <v>3</v>
      </c>
      <c r="BE1316" t="s">
        <v>8935</v>
      </c>
      <c r="BF1316" s="29">
        <f>+[1]BD_2!E1338</f>
        <v>0</v>
      </c>
      <c r="BG1316" s="29">
        <f>[1]BD_2!BA1338</f>
        <v>0</v>
      </c>
      <c r="BH1316" s="23">
        <f>[1]BD_2!CF1338</f>
        <v>0</v>
      </c>
      <c r="BI1316" s="23">
        <f>+COUNTIF(Tabla3[[#This Row],[VALOR REDUCIDO]:[TOTAL TIEMPO PRORROGADO EN DÍAS
]],"&lt;&gt;0")</f>
        <v>0</v>
      </c>
      <c r="BJ1316" s="23" t="str">
        <f>+[1]BD_2!CG1338</f>
        <v>2 NO</v>
      </c>
      <c r="BK1316" s="26" t="str">
        <f>[1]BD_2!CL1338</f>
        <v>2 NO</v>
      </c>
      <c r="BL1316" s="23" t="s">
        <v>98</v>
      </c>
      <c r="BM1316">
        <f t="shared" si="106"/>
        <v>90</v>
      </c>
      <c r="BN1316" s="36">
        <f t="shared" si="103"/>
        <v>45540</v>
      </c>
      <c r="BO1316" s="26">
        <f t="shared" si="107"/>
        <v>45630</v>
      </c>
      <c r="BP1316" s="37" t="e">
        <f>IF(((#REF!-$BN1316)/($BO1316-$BN1316))&gt;=100%,100%,((#REF!-$BN1316)/($BO1316-$BN1316)))</f>
        <v>#REF!</v>
      </c>
      <c r="BQ1316" s="60">
        <f t="shared" si="104"/>
        <v>919580000</v>
      </c>
      <c r="BR1316" s="23" t="e">
        <f>+IF(BK1316="1 SI","FINALIZADO",IF($BO1316&lt;=#REF!,"FINALIZADO","EJECUCIÓN"))</f>
        <v>#REF!</v>
      </c>
      <c r="BS1316" s="23">
        <v>919580000</v>
      </c>
      <c r="BT1316" s="23">
        <f>+Tabla3[[#This Row],[VALOR TOTAL DE CONTRATO (ANTES DE LIQUIDACIÓN - LIBERACIÓN DE SALDOS)]]-Tabla3[[#This Row],[RECURSO TOTALES DESEMBOLSADOS]]</f>
        <v>0</v>
      </c>
      <c r="BU1316" s="66"/>
      <c r="BW1316" s="23" t="s">
        <v>98</v>
      </c>
      <c r="BX1316" s="23" t="str">
        <f t="shared" si="105"/>
        <v>septiembre</v>
      </c>
      <c r="BY1316" s="23" t="s">
        <v>113</v>
      </c>
      <c r="BZ1316" s="23" t="s">
        <v>113</v>
      </c>
      <c r="CA1316" s="23" t="s">
        <v>113</v>
      </c>
      <c r="CB1316" t="s">
        <v>117</v>
      </c>
      <c r="CC1316" t="s">
        <v>118</v>
      </c>
    </row>
    <row r="1317" spans="1:81" x14ac:dyDescent="0.25">
      <c r="A1317" s="23">
        <v>2024</v>
      </c>
      <c r="B1317" s="25">
        <v>1277</v>
      </c>
      <c r="C1317" s="23" t="s">
        <v>4365</v>
      </c>
      <c r="D1317" t="s">
        <v>88</v>
      </c>
      <c r="E1317" t="s">
        <v>8299</v>
      </c>
      <c r="F1317" t="s">
        <v>90</v>
      </c>
      <c r="G1317" t="s">
        <v>4367</v>
      </c>
      <c r="H1317" s="23" t="s">
        <v>92</v>
      </c>
      <c r="I1317" s="23" t="s">
        <v>105</v>
      </c>
      <c r="J1317" s="71" t="s">
        <v>8939</v>
      </c>
      <c r="K1317" s="23" t="s">
        <v>4369</v>
      </c>
      <c r="L1317" s="20" t="s">
        <v>4370</v>
      </c>
      <c r="N1317" s="23" t="s">
        <v>8940</v>
      </c>
      <c r="O1317" s="23" t="s">
        <v>98</v>
      </c>
      <c r="P1317" s="20" t="s">
        <v>8941</v>
      </c>
      <c r="Q1317" s="20" t="s">
        <v>8941</v>
      </c>
      <c r="R1317" t="s">
        <v>8942</v>
      </c>
      <c r="S1317" t="s">
        <v>8943</v>
      </c>
      <c r="T1317" t="s">
        <v>8944</v>
      </c>
      <c r="U1317" s="29">
        <v>400000000</v>
      </c>
      <c r="V1317" s="29">
        <v>400000000</v>
      </c>
      <c r="W1317" s="60">
        <v>0</v>
      </c>
      <c r="X1317" s="60">
        <v>0</v>
      </c>
      <c r="Y1317" s="23" t="s">
        <v>104</v>
      </c>
      <c r="Z1317" t="s">
        <v>98</v>
      </c>
      <c r="AA1317" t="s">
        <v>105</v>
      </c>
      <c r="AB1317" s="30">
        <f>+Tabla3[[#This Row],[VALOR DEL CONTRATO
(EN NUMEROS)]]-Tabla3[[#This Row],[VALOR RECURSOS (MADS/FONAM)]]</f>
        <v>0</v>
      </c>
      <c r="AC1317" s="30"/>
      <c r="AD1317" s="30"/>
      <c r="AE1317" s="24" t="s">
        <v>8945</v>
      </c>
      <c r="AF1317" s="61" t="s">
        <v>8946</v>
      </c>
      <c r="AG1317" t="s">
        <v>8947</v>
      </c>
      <c r="AH1317" s="53">
        <v>45540</v>
      </c>
      <c r="AI1317" s="24" t="s">
        <v>106</v>
      </c>
      <c r="AJ1317" t="s">
        <v>8948</v>
      </c>
      <c r="AK1317" s="33" t="s">
        <v>8949</v>
      </c>
      <c r="AL1317" t="s">
        <v>98</v>
      </c>
      <c r="AM1317" s="53">
        <v>45540</v>
      </c>
      <c r="AN1317" t="s">
        <v>8950</v>
      </c>
      <c r="AO1317" t="s">
        <v>8950</v>
      </c>
      <c r="AP1317" t="s">
        <v>109</v>
      </c>
      <c r="AQ1317" t="s">
        <v>465</v>
      </c>
      <c r="AR1317" t="s">
        <v>466</v>
      </c>
      <c r="AS1317" t="s">
        <v>467</v>
      </c>
      <c r="AT1317" s="23">
        <v>77101600</v>
      </c>
      <c r="AU1317" s="40" t="s">
        <v>8951</v>
      </c>
      <c r="AV1317" s="23" t="s">
        <v>113</v>
      </c>
      <c r="AW1317" s="20" t="s">
        <v>114</v>
      </c>
      <c r="AX1317" s="53">
        <v>45540</v>
      </c>
      <c r="AY1317" s="23" t="s">
        <v>6418</v>
      </c>
      <c r="AZ1317" s="53">
        <v>45540</v>
      </c>
      <c r="BA1317" s="26">
        <v>45541</v>
      </c>
      <c r="BB1317" s="62">
        <v>45657</v>
      </c>
      <c r="BC1317" s="35">
        <f>+Tabla3[[#This Row],[FECHA TERMINACION
(INICIAL)]]-Tabla3[[#This Row],[FECHA INICIO]]</f>
        <v>116</v>
      </c>
      <c r="BD1317" s="65">
        <f>+Tabla3[[#This Row],[PLAZO DE EJECUCIÓN EN DÍAS (INICIAL)]]/30</f>
        <v>3.8666666666666667</v>
      </c>
      <c r="BE1317" t="s">
        <v>8952</v>
      </c>
      <c r="BF1317" s="29">
        <f>+[1]BD_2!E1339</f>
        <v>0</v>
      </c>
      <c r="BG1317" s="29">
        <f>[1]BD_2!BA1339</f>
        <v>0</v>
      </c>
      <c r="BH1317" s="23">
        <f>[1]BD_2!CF1339</f>
        <v>212</v>
      </c>
      <c r="BI1317" s="23">
        <f>+COUNTIF(Tabla3[[#This Row],[VALOR REDUCIDO]:[TOTAL TIEMPO PRORROGADO EN DÍAS
]],"&lt;&gt;0")</f>
        <v>1</v>
      </c>
      <c r="BJ1317" s="23" t="str">
        <f>+[1]BD_2!CG1339</f>
        <v>2 NO</v>
      </c>
      <c r="BK1317" s="26" t="str">
        <f>[1]BD_2!CL1339</f>
        <v>2 NO</v>
      </c>
      <c r="BL1317" s="23" t="s">
        <v>98</v>
      </c>
      <c r="BM1317">
        <f t="shared" si="106"/>
        <v>328</v>
      </c>
      <c r="BN1317" s="36">
        <f t="shared" si="103"/>
        <v>45541</v>
      </c>
      <c r="BO1317" s="26">
        <f t="shared" si="107"/>
        <v>45869</v>
      </c>
      <c r="BP1317" s="37" t="e">
        <f>IF(((#REF!-$BN1317)/($BO1317-$BN1317))&gt;=100%,100%,((#REF!-$BN1317)/($BO1317-$BN1317)))</f>
        <v>#REF!</v>
      </c>
      <c r="BQ1317" s="60">
        <f t="shared" si="104"/>
        <v>400000000</v>
      </c>
      <c r="BR1317" s="23" t="e">
        <f>+IF(BK1317="1 SI","FINALIZADO",IF($BO1317&lt;=#REF!,"FINALIZADO","EJECUCIÓN"))</f>
        <v>#REF!</v>
      </c>
      <c r="BS1317" s="23">
        <v>160000000</v>
      </c>
      <c r="BT1317" s="23">
        <f>+Tabla3[[#This Row],[VALOR TOTAL DE CONTRATO (ANTES DE LIQUIDACIÓN - LIBERACIÓN DE SALDOS)]]-Tabla3[[#This Row],[RECURSO TOTALES DESEMBOLSADOS]]</f>
        <v>240000000</v>
      </c>
      <c r="BU1317" s="66"/>
      <c r="BW1317" s="23" t="s">
        <v>98</v>
      </c>
      <c r="BX1317" s="23" t="str">
        <f t="shared" si="105"/>
        <v>septiembre</v>
      </c>
      <c r="BY1317" s="23" t="s">
        <v>113</v>
      </c>
      <c r="BZ1317" s="23" t="s">
        <v>113</v>
      </c>
      <c r="CA1317" s="23" t="s">
        <v>113</v>
      </c>
      <c r="CB1317" t="s">
        <v>117</v>
      </c>
      <c r="CC1317" t="s">
        <v>118</v>
      </c>
    </row>
    <row r="1318" spans="1:81" x14ac:dyDescent="0.25">
      <c r="A1318" s="23">
        <v>2024</v>
      </c>
      <c r="B1318" s="25">
        <v>1278</v>
      </c>
      <c r="C1318" s="23" t="s">
        <v>4365</v>
      </c>
      <c r="D1318" t="s">
        <v>88</v>
      </c>
      <c r="E1318" t="s">
        <v>8299</v>
      </c>
      <c r="F1318" t="s">
        <v>90</v>
      </c>
      <c r="G1318" t="s">
        <v>4367</v>
      </c>
      <c r="H1318" s="23" t="s">
        <v>92</v>
      </c>
      <c r="I1318" s="23" t="s">
        <v>105</v>
      </c>
      <c r="J1318" s="71" t="s">
        <v>8953</v>
      </c>
      <c r="K1318" s="23" t="s">
        <v>4369</v>
      </c>
      <c r="L1318" s="20" t="s">
        <v>4370</v>
      </c>
      <c r="N1318" s="23" t="s">
        <v>8940</v>
      </c>
      <c r="O1318" s="23" t="s">
        <v>98</v>
      </c>
      <c r="P1318" s="20" t="s">
        <v>8954</v>
      </c>
      <c r="Q1318" s="20" t="s">
        <v>8954</v>
      </c>
      <c r="R1318" t="s">
        <v>8955</v>
      </c>
      <c r="S1318" t="s">
        <v>8956</v>
      </c>
      <c r="T1318" t="s">
        <v>8957</v>
      </c>
      <c r="U1318" s="29">
        <v>900000000</v>
      </c>
      <c r="V1318" s="29">
        <v>900000000</v>
      </c>
      <c r="W1318" s="60">
        <v>0</v>
      </c>
      <c r="X1318" s="60">
        <v>0</v>
      </c>
      <c r="Y1318" s="23" t="s">
        <v>104</v>
      </c>
      <c r="Z1318" t="s">
        <v>98</v>
      </c>
      <c r="AA1318" t="s">
        <v>105</v>
      </c>
      <c r="AB1318" s="30">
        <f>+Tabla3[[#This Row],[VALOR DEL CONTRATO
(EN NUMEROS)]]-Tabla3[[#This Row],[VALOR RECURSOS (MADS/FONAM)]]</f>
        <v>0</v>
      </c>
      <c r="AC1318" s="30"/>
      <c r="AD1318" s="30"/>
      <c r="AE1318" s="24" t="s">
        <v>8958</v>
      </c>
      <c r="AF1318" s="61" t="s">
        <v>8959</v>
      </c>
      <c r="AG1318" t="s">
        <v>8960</v>
      </c>
      <c r="AH1318" s="53">
        <v>45541</v>
      </c>
      <c r="AI1318" s="24" t="s">
        <v>106</v>
      </c>
      <c r="AJ1318" t="s">
        <v>8961</v>
      </c>
      <c r="AK1318" s="33" t="s">
        <v>8962</v>
      </c>
      <c r="AL1318" t="s">
        <v>98</v>
      </c>
      <c r="AM1318" s="53">
        <v>45541</v>
      </c>
      <c r="AN1318" s="23" t="s">
        <v>108</v>
      </c>
      <c r="AO1318" s="23" t="s">
        <v>108</v>
      </c>
      <c r="AP1318" t="s">
        <v>109</v>
      </c>
      <c r="AQ1318" t="s">
        <v>465</v>
      </c>
      <c r="AR1318" t="s">
        <v>466</v>
      </c>
      <c r="AS1318" t="s">
        <v>467</v>
      </c>
      <c r="AT1318" s="23">
        <v>77101600</v>
      </c>
      <c r="AU1318" s="41" t="s">
        <v>8963</v>
      </c>
      <c r="AV1318" s="23" t="s">
        <v>113</v>
      </c>
      <c r="AW1318" s="20" t="s">
        <v>114</v>
      </c>
      <c r="AX1318" s="53">
        <v>45544</v>
      </c>
      <c r="AY1318" s="23" t="s">
        <v>6418</v>
      </c>
      <c r="AZ1318" s="53">
        <v>45544</v>
      </c>
      <c r="BA1318" s="26">
        <v>45546</v>
      </c>
      <c r="BB1318" s="62">
        <v>45657</v>
      </c>
      <c r="BC1318" s="35">
        <f>+Tabla3[[#This Row],[FECHA TERMINACION
(INICIAL)]]-Tabla3[[#This Row],[FECHA INICIO]]</f>
        <v>111</v>
      </c>
      <c r="BD1318" s="65">
        <f>+Tabla3[[#This Row],[PLAZO DE EJECUCIÓN EN DÍAS (INICIAL)]]/30</f>
        <v>3.7</v>
      </c>
      <c r="BE1318" t="s">
        <v>8306</v>
      </c>
      <c r="BF1318" s="29">
        <f>+[1]BD_2!E1340</f>
        <v>0</v>
      </c>
      <c r="BG1318" s="29">
        <f>[1]BD_2!BA1340</f>
        <v>0</v>
      </c>
      <c r="BH1318" s="23">
        <f>[1]BD_2!CF1340</f>
        <v>212</v>
      </c>
      <c r="BI1318" s="23">
        <f>+COUNTIF(Tabla3[[#This Row],[VALOR REDUCIDO]:[TOTAL TIEMPO PRORROGADO EN DÍAS
]],"&lt;&gt;0")</f>
        <v>1</v>
      </c>
      <c r="BJ1318" s="23" t="str">
        <f>+[1]BD_2!CG1340</f>
        <v>2 NO</v>
      </c>
      <c r="BK1318" s="26" t="str">
        <f>[1]BD_2!CL1340</f>
        <v>2 NO</v>
      </c>
      <c r="BL1318" s="23" t="s">
        <v>98</v>
      </c>
      <c r="BM1318">
        <f t="shared" si="106"/>
        <v>323</v>
      </c>
      <c r="BN1318" s="36">
        <f t="shared" si="103"/>
        <v>45546</v>
      </c>
      <c r="BO1318" s="26">
        <f t="shared" si="107"/>
        <v>45869</v>
      </c>
      <c r="BP1318" s="37" t="e">
        <f>IF(((#REF!-$BN1318)/($BO1318-$BN1318))&gt;=100%,100%,((#REF!-$BN1318)/($BO1318-$BN1318)))</f>
        <v>#REF!</v>
      </c>
      <c r="BQ1318" s="60">
        <f t="shared" si="104"/>
        <v>900000000</v>
      </c>
      <c r="BR1318" s="23" t="e">
        <f>+IF(BK1318="1 SI","FINALIZADO",IF($BO1318&lt;=#REF!,"FINALIZADO","EJECUCIÓN"))</f>
        <v>#REF!</v>
      </c>
      <c r="BS1318" s="23">
        <v>270000000</v>
      </c>
      <c r="BT1318" s="23">
        <f>+Tabla3[[#This Row],[VALOR TOTAL DE CONTRATO (ANTES DE LIQUIDACIÓN - LIBERACIÓN DE SALDOS)]]-Tabla3[[#This Row],[RECURSO TOTALES DESEMBOLSADOS]]</f>
        <v>630000000</v>
      </c>
      <c r="BU1318" s="66"/>
      <c r="BW1318" s="23" t="s">
        <v>98</v>
      </c>
      <c r="BX1318" s="23" t="str">
        <f t="shared" si="105"/>
        <v>septiembre</v>
      </c>
      <c r="BY1318" s="23" t="s">
        <v>113</v>
      </c>
      <c r="BZ1318" s="23" t="s">
        <v>113</v>
      </c>
      <c r="CA1318" s="23" t="s">
        <v>113</v>
      </c>
      <c r="CB1318" t="s">
        <v>117</v>
      </c>
      <c r="CC1318" t="s">
        <v>118</v>
      </c>
    </row>
    <row r="1319" spans="1:81" x14ac:dyDescent="0.25">
      <c r="A1319" s="23">
        <v>2024</v>
      </c>
      <c r="B1319" s="25">
        <v>1279</v>
      </c>
      <c r="C1319" s="23" t="s">
        <v>87</v>
      </c>
      <c r="D1319" t="s">
        <v>88</v>
      </c>
      <c r="E1319" t="s">
        <v>89</v>
      </c>
      <c r="F1319" t="s">
        <v>90</v>
      </c>
      <c r="G1319" t="s">
        <v>91</v>
      </c>
      <c r="H1319" s="23" t="s">
        <v>92</v>
      </c>
      <c r="I1319" s="23" t="s">
        <v>119</v>
      </c>
      <c r="J1319" t="s">
        <v>8964</v>
      </c>
      <c r="K1319" s="23" t="s">
        <v>95</v>
      </c>
      <c r="L1319" s="20" t="s">
        <v>358</v>
      </c>
      <c r="M1319" s="28" t="s">
        <v>8965</v>
      </c>
      <c r="N1319" s="23"/>
      <c r="O1319" s="23" t="s">
        <v>98</v>
      </c>
      <c r="P1319" s="20" t="s">
        <v>1552</v>
      </c>
      <c r="Q1319" s="20" t="s">
        <v>1552</v>
      </c>
      <c r="R1319" t="s">
        <v>8966</v>
      </c>
      <c r="S1319" t="s">
        <v>8967</v>
      </c>
      <c r="T1319" t="s">
        <v>8968</v>
      </c>
      <c r="U1319" s="29">
        <v>24500000</v>
      </c>
      <c r="V1319" s="29">
        <v>24500000</v>
      </c>
      <c r="W1319" s="60">
        <v>7000000</v>
      </c>
      <c r="X1319" s="60">
        <v>0</v>
      </c>
      <c r="Y1319" s="23" t="s">
        <v>104</v>
      </c>
      <c r="Z1319" t="s">
        <v>98</v>
      </c>
      <c r="AA1319" t="s">
        <v>105</v>
      </c>
      <c r="AB1319" s="30">
        <f>+Tabla3[[#This Row],[VALOR DEL CONTRATO
(EN NUMEROS)]]-Tabla3[[#This Row],[VALOR RECURSOS (MADS/FONAM)]]</f>
        <v>0</v>
      </c>
      <c r="AC1319" s="30"/>
      <c r="AD1319" s="30"/>
      <c r="AE1319" s="24">
        <v>7724</v>
      </c>
      <c r="AF1319" s="61">
        <v>45295</v>
      </c>
      <c r="AG1319">
        <v>484524</v>
      </c>
      <c r="AH1319" s="53">
        <v>45541</v>
      </c>
      <c r="AI1319" s="24" t="s">
        <v>106</v>
      </c>
      <c r="AJ1319" t="s">
        <v>697</v>
      </c>
      <c r="AK1319" s="33">
        <v>202300000000154</v>
      </c>
      <c r="AL1319" t="s">
        <v>98</v>
      </c>
      <c r="AM1319" s="53">
        <v>45540</v>
      </c>
      <c r="AN1319" s="23" t="s">
        <v>108</v>
      </c>
      <c r="AO1319" s="23" t="s">
        <v>108</v>
      </c>
      <c r="AP1319" t="s">
        <v>109</v>
      </c>
      <c r="AQ1319" t="s">
        <v>2616</v>
      </c>
      <c r="AR1319" t="s">
        <v>2617</v>
      </c>
      <c r="AS1319" t="s">
        <v>1552</v>
      </c>
      <c r="AT1319" s="23">
        <v>80111600</v>
      </c>
      <c r="AU1319" s="20" t="s">
        <v>8969</v>
      </c>
      <c r="AV1319" s="23" t="s">
        <v>113</v>
      </c>
      <c r="AW1319" s="20" t="s">
        <v>114</v>
      </c>
      <c r="AX1319" s="53">
        <v>45540</v>
      </c>
      <c r="AY1319" s="23" t="s">
        <v>144</v>
      </c>
      <c r="AZ1319" s="53">
        <v>45540</v>
      </c>
      <c r="BA1319" s="26">
        <v>45541</v>
      </c>
      <c r="BB1319" s="62">
        <v>45646</v>
      </c>
      <c r="BC1319" s="35">
        <f>+Tabla3[[#This Row],[FECHA TERMINACION
(INICIAL)]]-Tabla3[[#This Row],[FECHA INICIO]]</f>
        <v>105</v>
      </c>
      <c r="BD1319" s="65">
        <f>+Tabla3[[#This Row],[PLAZO DE EJECUCIÓN EN DÍAS (INICIAL)]]/30</f>
        <v>3.5</v>
      </c>
      <c r="BE1319" t="s">
        <v>8970</v>
      </c>
      <c r="BF1319" s="29">
        <f>+[1]BD_2!E1341</f>
        <v>0</v>
      </c>
      <c r="BG1319" s="29">
        <f>[1]BD_2!BA1341</f>
        <v>0</v>
      </c>
      <c r="BH1319" s="23">
        <f>[1]BD_2!CF1341</f>
        <v>0</v>
      </c>
      <c r="BI1319" s="23">
        <f>+COUNTIF(Tabla3[[#This Row],[VALOR REDUCIDO]:[TOTAL TIEMPO PRORROGADO EN DÍAS
]],"&lt;&gt;0")</f>
        <v>0</v>
      </c>
      <c r="BJ1319" s="23" t="str">
        <f>+[1]BD_2!CG1341</f>
        <v>2 NO</v>
      </c>
      <c r="BK1319" s="26" t="str">
        <f>[1]BD_2!CL1341</f>
        <v>2 NO</v>
      </c>
      <c r="BL1319" s="23" t="s">
        <v>98</v>
      </c>
      <c r="BM1319">
        <f t="shared" si="106"/>
        <v>105</v>
      </c>
      <c r="BN1319" s="36">
        <f t="shared" si="103"/>
        <v>45541</v>
      </c>
      <c r="BO1319" s="26">
        <f t="shared" si="107"/>
        <v>45646</v>
      </c>
      <c r="BP1319" s="37" t="e">
        <f>IF(((#REF!-$BN1319)/($BO1319-$BN1319))&gt;=100%,100%,((#REF!-$BN1319)/($BO1319-$BN1319)))</f>
        <v>#REF!</v>
      </c>
      <c r="BQ1319" s="29">
        <f t="shared" si="104"/>
        <v>24500000</v>
      </c>
      <c r="BR1319" s="23" t="e">
        <f>+IF(BK1319="1 SI","FINALIZADO",IF($BO1319&lt;=#REF!,"FINALIZADO","EJECUCIÓN"))</f>
        <v>#REF!</v>
      </c>
      <c r="BS1319" s="23">
        <v>24500000</v>
      </c>
      <c r="BT1319" s="23">
        <f>+Tabla3[[#This Row],[VALOR TOTAL DE CONTRATO (ANTES DE LIQUIDACIÓN - LIBERACIÓN DE SALDOS)]]-Tabla3[[#This Row],[RECURSO TOTALES DESEMBOLSADOS]]</f>
        <v>0</v>
      </c>
      <c r="BU1319" s="66"/>
      <c r="BW1319" s="23" t="s">
        <v>98</v>
      </c>
      <c r="BX1319" s="23" t="str">
        <f t="shared" si="105"/>
        <v>septiembre</v>
      </c>
      <c r="BY1319" s="23" t="s">
        <v>113</v>
      </c>
      <c r="BZ1319" s="23" t="s">
        <v>113</v>
      </c>
      <c r="CA1319" s="23" t="s">
        <v>113</v>
      </c>
      <c r="CB1319" t="s">
        <v>117</v>
      </c>
      <c r="CC1319" t="s">
        <v>118</v>
      </c>
    </row>
    <row r="1320" spans="1:81" x14ac:dyDescent="0.25">
      <c r="A1320" s="23">
        <v>2024</v>
      </c>
      <c r="B1320" s="25">
        <v>1280</v>
      </c>
      <c r="C1320" s="23" t="s">
        <v>87</v>
      </c>
      <c r="D1320" t="s">
        <v>88</v>
      </c>
      <c r="E1320" t="s">
        <v>89</v>
      </c>
      <c r="F1320" t="s">
        <v>90</v>
      </c>
      <c r="G1320" t="s">
        <v>91</v>
      </c>
      <c r="H1320" s="23" t="s">
        <v>92</v>
      </c>
      <c r="I1320" s="23" t="s">
        <v>119</v>
      </c>
      <c r="J1320" t="s">
        <v>8971</v>
      </c>
      <c r="K1320" s="23" t="s">
        <v>95</v>
      </c>
      <c r="L1320" s="20" t="s">
        <v>121</v>
      </c>
      <c r="M1320" s="28" t="s">
        <v>8972</v>
      </c>
      <c r="N1320" s="23"/>
      <c r="O1320" s="23" t="s">
        <v>98</v>
      </c>
      <c r="P1320" s="20" t="s">
        <v>186</v>
      </c>
      <c r="Q1320" s="20" t="s">
        <v>186</v>
      </c>
      <c r="R1320" t="s">
        <v>1563</v>
      </c>
      <c r="S1320" t="s">
        <v>1571</v>
      </c>
      <c r="T1320" t="s">
        <v>8973</v>
      </c>
      <c r="U1320" s="29">
        <v>23400000</v>
      </c>
      <c r="V1320" s="29">
        <v>23400000</v>
      </c>
      <c r="W1320" s="60">
        <v>6000000</v>
      </c>
      <c r="X1320" s="60">
        <v>0</v>
      </c>
      <c r="Y1320" s="23" t="s">
        <v>104</v>
      </c>
      <c r="Z1320" t="s">
        <v>98</v>
      </c>
      <c r="AA1320" t="s">
        <v>105</v>
      </c>
      <c r="AB1320" s="30">
        <f>+Tabla3[[#This Row],[VALOR DEL CONTRATO
(EN NUMEROS)]]-Tabla3[[#This Row],[VALOR RECURSOS (MADS/FONAM)]]</f>
        <v>0</v>
      </c>
      <c r="AC1320" s="30"/>
      <c r="AD1320" s="30"/>
      <c r="AE1320" s="24">
        <v>3224</v>
      </c>
      <c r="AF1320" s="61">
        <v>45294</v>
      </c>
      <c r="AG1320">
        <v>482824</v>
      </c>
      <c r="AH1320" s="53">
        <v>45539</v>
      </c>
      <c r="AI1320" s="24" t="s">
        <v>106</v>
      </c>
      <c r="AJ1320" t="s">
        <v>241</v>
      </c>
      <c r="AK1320" s="33">
        <v>202300000000272</v>
      </c>
      <c r="AL1320" t="s">
        <v>98</v>
      </c>
      <c r="AM1320" s="53">
        <v>45539</v>
      </c>
      <c r="AN1320" s="23" t="s">
        <v>108</v>
      </c>
      <c r="AO1320" s="23" t="s">
        <v>108</v>
      </c>
      <c r="AP1320" t="s">
        <v>109</v>
      </c>
      <c r="AQ1320" t="s">
        <v>249</v>
      </c>
      <c r="AR1320" t="s">
        <v>250</v>
      </c>
      <c r="AS1320" t="s">
        <v>186</v>
      </c>
      <c r="AT1320" s="23">
        <v>80111600</v>
      </c>
      <c r="AU1320" s="20" t="s">
        <v>8974</v>
      </c>
      <c r="AV1320" s="23" t="s">
        <v>113</v>
      </c>
      <c r="AW1320" s="20" t="s">
        <v>114</v>
      </c>
      <c r="AX1320" s="53">
        <v>45539</v>
      </c>
      <c r="AY1320" s="23" t="s">
        <v>144</v>
      </c>
      <c r="AZ1320" s="53">
        <v>45539</v>
      </c>
      <c r="BA1320" s="26">
        <v>45539</v>
      </c>
      <c r="BB1320" s="62">
        <v>45657</v>
      </c>
      <c r="BC1320" s="35">
        <f>+Tabla3[[#This Row],[FECHA TERMINACION
(INICIAL)]]-Tabla3[[#This Row],[FECHA INICIO]]</f>
        <v>118</v>
      </c>
      <c r="BD1320" s="65">
        <f>+Tabla3[[#This Row],[PLAZO DE EJECUCIÓN EN DÍAS (INICIAL)]]/30</f>
        <v>3.9333333333333331</v>
      </c>
      <c r="BE1320" t="s">
        <v>8975</v>
      </c>
      <c r="BF1320" s="29">
        <f>+[1]BD_2!E1342</f>
        <v>0</v>
      </c>
      <c r="BG1320" s="29">
        <f>[1]BD_2!BA1342</f>
        <v>0</v>
      </c>
      <c r="BH1320" s="23">
        <f>[1]BD_2!CF1342</f>
        <v>0</v>
      </c>
      <c r="BI1320" s="23">
        <f>+COUNTIF(Tabla3[[#This Row],[VALOR REDUCIDO]:[TOTAL TIEMPO PRORROGADO EN DÍAS
]],"&lt;&gt;0")</f>
        <v>0</v>
      </c>
      <c r="BJ1320" s="23" t="str">
        <f>+[1]BD_2!CG1342</f>
        <v>2 NO</v>
      </c>
      <c r="BK1320" s="26" t="str">
        <f>[1]BD_2!CL1342</f>
        <v>2 NO</v>
      </c>
      <c r="BL1320" s="23" t="s">
        <v>98</v>
      </c>
      <c r="BM1320">
        <f t="shared" si="106"/>
        <v>118</v>
      </c>
      <c r="BN1320" s="36">
        <f t="shared" ref="BN1320:BN1381" si="108">$BA1320</f>
        <v>45539</v>
      </c>
      <c r="BO1320" s="26">
        <f t="shared" si="107"/>
        <v>45657</v>
      </c>
      <c r="BP1320" s="37" t="e">
        <f>IF(((#REF!-$BN1320)/($BO1320-$BN1320))&gt;=100%,100%,((#REF!-$BN1320)/($BO1320-$BN1320)))</f>
        <v>#REF!</v>
      </c>
      <c r="BQ1320" s="29">
        <f t="shared" si="104"/>
        <v>23400000</v>
      </c>
      <c r="BR1320" s="23" t="e">
        <f>+IF(BK1320="1 SI","FINALIZADO",IF($BO1320&lt;=#REF!,"FINALIZADO","EJECUCIÓN"))</f>
        <v>#REF!</v>
      </c>
      <c r="BS1320" s="23">
        <v>23400000</v>
      </c>
      <c r="BT1320" s="23">
        <f>+Tabla3[[#This Row],[VALOR TOTAL DE CONTRATO (ANTES DE LIQUIDACIÓN - LIBERACIÓN DE SALDOS)]]-Tabla3[[#This Row],[RECURSO TOTALES DESEMBOLSADOS]]</f>
        <v>0</v>
      </c>
      <c r="BU1320" s="66"/>
      <c r="BW1320" s="23" t="s">
        <v>98</v>
      </c>
      <c r="BX1320" s="23" t="str">
        <f t="shared" si="105"/>
        <v>septiembre</v>
      </c>
      <c r="BY1320" s="23" t="s">
        <v>113</v>
      </c>
      <c r="BZ1320" s="23" t="s">
        <v>113</v>
      </c>
      <c r="CA1320" s="23" t="s">
        <v>113</v>
      </c>
      <c r="CB1320" t="s">
        <v>117</v>
      </c>
      <c r="CC1320" t="s">
        <v>118</v>
      </c>
    </row>
    <row r="1321" spans="1:81" x14ac:dyDescent="0.25">
      <c r="A1321" s="23">
        <v>2024</v>
      </c>
      <c r="B1321" s="25">
        <v>1281</v>
      </c>
      <c r="C1321" s="23" t="s">
        <v>87</v>
      </c>
      <c r="D1321" t="s">
        <v>88</v>
      </c>
      <c r="E1321" t="s">
        <v>89</v>
      </c>
      <c r="F1321" t="s">
        <v>90</v>
      </c>
      <c r="G1321" t="s">
        <v>91</v>
      </c>
      <c r="H1321" s="23" t="s">
        <v>92</v>
      </c>
      <c r="I1321" s="23" t="s">
        <v>119</v>
      </c>
      <c r="J1321" t="s">
        <v>8976</v>
      </c>
      <c r="K1321" s="23" t="s">
        <v>95</v>
      </c>
      <c r="L1321" s="59" t="s">
        <v>8977</v>
      </c>
      <c r="M1321" s="28" t="s">
        <v>8978</v>
      </c>
      <c r="N1321" s="23"/>
      <c r="O1321" s="23" t="s">
        <v>98</v>
      </c>
      <c r="P1321" s="20" t="s">
        <v>1514</v>
      </c>
      <c r="Q1321" s="20" t="s">
        <v>1514</v>
      </c>
      <c r="R1321" t="s">
        <v>8979</v>
      </c>
      <c r="S1321" t="s">
        <v>8980</v>
      </c>
      <c r="T1321" t="s">
        <v>8981</v>
      </c>
      <c r="U1321" s="29">
        <v>41300000</v>
      </c>
      <c r="V1321" s="29">
        <v>41300000</v>
      </c>
      <c r="W1321" s="60">
        <v>11800000</v>
      </c>
      <c r="X1321" s="60">
        <v>0</v>
      </c>
      <c r="Y1321" s="23" t="s">
        <v>104</v>
      </c>
      <c r="Z1321" t="s">
        <v>98</v>
      </c>
      <c r="AA1321" t="s">
        <v>105</v>
      </c>
      <c r="AB1321" s="30">
        <f>+Tabla3[[#This Row],[VALOR DEL CONTRATO
(EN NUMEROS)]]-Tabla3[[#This Row],[VALOR RECURSOS (MADS/FONAM)]]</f>
        <v>0</v>
      </c>
      <c r="AC1321" s="30"/>
      <c r="AD1321" s="30"/>
      <c r="AE1321" s="24">
        <v>9024</v>
      </c>
      <c r="AF1321" s="61">
        <v>45300</v>
      </c>
      <c r="AG1321">
        <v>510824</v>
      </c>
      <c r="AH1321" s="53">
        <v>45552</v>
      </c>
      <c r="AI1321" s="24" t="s">
        <v>106</v>
      </c>
      <c r="AJ1321" t="s">
        <v>1518</v>
      </c>
      <c r="AK1321" s="33">
        <v>202300000000041</v>
      </c>
      <c r="AL1321" t="s">
        <v>98</v>
      </c>
      <c r="AM1321" s="53">
        <v>45548</v>
      </c>
      <c r="AN1321" s="23" t="s">
        <v>108</v>
      </c>
      <c r="AO1321" s="23" t="s">
        <v>108</v>
      </c>
      <c r="AP1321" t="s">
        <v>109</v>
      </c>
      <c r="AQ1321" t="s">
        <v>1730</v>
      </c>
      <c r="AR1321" t="s">
        <v>1731</v>
      </c>
      <c r="AS1321" t="s">
        <v>1514</v>
      </c>
      <c r="AT1321" s="23">
        <v>80111600</v>
      </c>
      <c r="AU1321" s="20" t="s">
        <v>8982</v>
      </c>
      <c r="AV1321" s="23" t="s">
        <v>113</v>
      </c>
      <c r="AW1321" s="20" t="s">
        <v>114</v>
      </c>
      <c r="AX1321" s="53">
        <v>45548</v>
      </c>
      <c r="AY1321" s="23" t="s">
        <v>115</v>
      </c>
      <c r="AZ1321" s="53">
        <v>45548</v>
      </c>
      <c r="BA1321" s="26">
        <v>45552</v>
      </c>
      <c r="BB1321" s="62">
        <v>45656</v>
      </c>
      <c r="BC1321" s="35">
        <f>+Tabla3[[#This Row],[FECHA TERMINACION
(INICIAL)]]-Tabla3[[#This Row],[FECHA INICIO]]</f>
        <v>104</v>
      </c>
      <c r="BD1321" s="65">
        <f>+Tabla3[[#This Row],[PLAZO DE EJECUCIÓN EN DÍAS (INICIAL)]]/30</f>
        <v>3.4666666666666668</v>
      </c>
      <c r="BE1321" t="s">
        <v>8983</v>
      </c>
      <c r="BF1321" s="29">
        <f>+[1]BD_2!E1343</f>
        <v>393333</v>
      </c>
      <c r="BG1321" s="29">
        <f>[1]BD_2!BA1343</f>
        <v>0</v>
      </c>
      <c r="BH1321" s="23">
        <f>[1]BD_2!CF1343</f>
        <v>0</v>
      </c>
      <c r="BI1321" s="23">
        <f>+COUNTIF(Tabla3[[#This Row],[VALOR REDUCIDO]:[TOTAL TIEMPO PRORROGADO EN DÍAS
]],"&lt;&gt;0")</f>
        <v>1</v>
      </c>
      <c r="BJ1321" s="23" t="str">
        <f>+[1]BD_2!CG1343</f>
        <v>2 NO</v>
      </c>
      <c r="BK1321" s="26" t="str">
        <f>[1]BD_2!CL1343</f>
        <v>2 NO</v>
      </c>
      <c r="BL1321" s="23" t="s">
        <v>98</v>
      </c>
      <c r="BM1321">
        <f t="shared" si="106"/>
        <v>104</v>
      </c>
      <c r="BN1321" s="36">
        <f t="shared" si="108"/>
        <v>45552</v>
      </c>
      <c r="BO1321" s="26">
        <f t="shared" si="107"/>
        <v>45656</v>
      </c>
      <c r="BP1321" s="37" t="e">
        <f>IF(((#REF!-$BN1321)/($BO1321-$BN1321))&gt;=100%,100%,((#REF!-$BN1321)/($BO1321-$BN1321)))</f>
        <v>#REF!</v>
      </c>
      <c r="BQ1321" s="29">
        <f t="shared" si="104"/>
        <v>40906667</v>
      </c>
      <c r="BR1321" s="23" t="e">
        <f>+IF(BK1321="1 SI","FINALIZADO",IF($BO1321&lt;=#REF!,"FINALIZADO","EJECUCIÓN"))</f>
        <v>#REF!</v>
      </c>
      <c r="BS1321" s="23">
        <v>29106667</v>
      </c>
      <c r="BT1321" s="23">
        <f>+Tabla3[[#This Row],[VALOR TOTAL DE CONTRATO (ANTES DE LIQUIDACIÓN - LIBERACIÓN DE SALDOS)]]-Tabla3[[#This Row],[RECURSO TOTALES DESEMBOLSADOS]]</f>
        <v>11800000</v>
      </c>
      <c r="BU1321" s="66"/>
      <c r="BW1321" s="23" t="s">
        <v>98</v>
      </c>
      <c r="BX1321" s="23" t="str">
        <f t="shared" si="105"/>
        <v>septiembre</v>
      </c>
      <c r="BY1321" s="23" t="s">
        <v>113</v>
      </c>
      <c r="BZ1321" s="23" t="s">
        <v>113</v>
      </c>
      <c r="CA1321" s="23" t="s">
        <v>113</v>
      </c>
      <c r="CB1321" t="s">
        <v>117</v>
      </c>
      <c r="CC1321" t="s">
        <v>118</v>
      </c>
    </row>
    <row r="1322" spans="1:81" x14ac:dyDescent="0.25">
      <c r="A1322" s="23">
        <v>2024</v>
      </c>
      <c r="B1322" s="25">
        <v>1282</v>
      </c>
      <c r="C1322" s="23" t="s">
        <v>87</v>
      </c>
      <c r="D1322" t="s">
        <v>88</v>
      </c>
      <c r="E1322" t="s">
        <v>89</v>
      </c>
      <c r="F1322" t="s">
        <v>90</v>
      </c>
      <c r="G1322" t="s">
        <v>91</v>
      </c>
      <c r="H1322" s="23" t="s">
        <v>92</v>
      </c>
      <c r="I1322" s="23" t="s">
        <v>119</v>
      </c>
      <c r="J1322" t="s">
        <v>8984</v>
      </c>
      <c r="K1322" s="23" t="s">
        <v>95</v>
      </c>
      <c r="L1322" s="20" t="s">
        <v>121</v>
      </c>
      <c r="M1322" s="28" t="s">
        <v>8985</v>
      </c>
      <c r="N1322" s="23"/>
      <c r="O1322" s="23" t="s">
        <v>98</v>
      </c>
      <c r="P1322" s="20" t="s">
        <v>1514</v>
      </c>
      <c r="Q1322" s="20" t="s">
        <v>1514</v>
      </c>
      <c r="R1322" t="s">
        <v>8986</v>
      </c>
      <c r="S1322" t="s">
        <v>8987</v>
      </c>
      <c r="T1322" s="29" t="s">
        <v>8981</v>
      </c>
      <c r="U1322" s="29">
        <v>41300000</v>
      </c>
      <c r="V1322" s="29">
        <v>41300000</v>
      </c>
      <c r="W1322" s="60">
        <v>11800000</v>
      </c>
      <c r="X1322" s="60">
        <v>0</v>
      </c>
      <c r="Y1322" s="23" t="s">
        <v>104</v>
      </c>
      <c r="Z1322" t="s">
        <v>98</v>
      </c>
      <c r="AA1322" t="s">
        <v>105</v>
      </c>
      <c r="AB1322" s="30">
        <f>+Tabla3[[#This Row],[VALOR DEL CONTRATO
(EN NUMEROS)]]-Tabla3[[#This Row],[VALOR RECURSOS (MADS/FONAM)]]</f>
        <v>0</v>
      </c>
      <c r="AC1322" s="30"/>
      <c r="AD1322" s="30"/>
      <c r="AE1322" s="24">
        <v>9024</v>
      </c>
      <c r="AF1322" s="61">
        <v>45300</v>
      </c>
      <c r="AG1322">
        <v>508824</v>
      </c>
      <c r="AH1322" s="53">
        <v>45552</v>
      </c>
      <c r="AI1322" s="24" t="s">
        <v>106</v>
      </c>
      <c r="AJ1322" t="s">
        <v>1518</v>
      </c>
      <c r="AK1322" s="33">
        <v>202300000000041</v>
      </c>
      <c r="AL1322" t="s">
        <v>98</v>
      </c>
      <c r="AM1322" s="53">
        <v>45547</v>
      </c>
      <c r="AN1322" s="23" t="s">
        <v>108</v>
      </c>
      <c r="AO1322" s="23" t="s">
        <v>108</v>
      </c>
      <c r="AP1322" t="s">
        <v>109</v>
      </c>
      <c r="AQ1322" t="s">
        <v>1730</v>
      </c>
      <c r="AR1322" t="s">
        <v>1731</v>
      </c>
      <c r="AS1322" t="s">
        <v>1514</v>
      </c>
      <c r="AT1322" s="23">
        <v>80111600</v>
      </c>
      <c r="AU1322" s="20" t="s">
        <v>8988</v>
      </c>
      <c r="AV1322" s="23" t="s">
        <v>113</v>
      </c>
      <c r="AW1322" s="20" t="s">
        <v>114</v>
      </c>
      <c r="AX1322" s="53">
        <v>45547</v>
      </c>
      <c r="AY1322" s="23" t="s">
        <v>115</v>
      </c>
      <c r="AZ1322" s="53">
        <v>45547</v>
      </c>
      <c r="BA1322" s="26">
        <v>45552</v>
      </c>
      <c r="BB1322" s="62">
        <v>45656</v>
      </c>
      <c r="BC1322" s="35">
        <f>+Tabla3[[#This Row],[FECHA TERMINACION
(INICIAL)]]-Tabla3[[#This Row],[FECHA INICIO]]</f>
        <v>104</v>
      </c>
      <c r="BD1322" s="65">
        <f>+Tabla3[[#This Row],[PLAZO DE EJECUCIÓN EN DÍAS (INICIAL)]]/30</f>
        <v>3.4666666666666668</v>
      </c>
      <c r="BE1322" t="s">
        <v>8983</v>
      </c>
      <c r="BF1322" s="29">
        <f>+[1]BD_2!E1344</f>
        <v>393333</v>
      </c>
      <c r="BG1322" s="29">
        <f>[1]BD_2!BA1344</f>
        <v>0</v>
      </c>
      <c r="BH1322" s="23">
        <f>[1]BD_2!CF1344</f>
        <v>0</v>
      </c>
      <c r="BI1322" s="23">
        <f>+COUNTIF(Tabla3[[#This Row],[VALOR REDUCIDO]:[TOTAL TIEMPO PRORROGADO EN DÍAS
]],"&lt;&gt;0")</f>
        <v>1</v>
      </c>
      <c r="BJ1322" s="23" t="str">
        <f>+[1]BD_2!CG1344</f>
        <v>2 NO</v>
      </c>
      <c r="BK1322" s="26" t="str">
        <f>[1]BD_2!CL1344</f>
        <v>2 NO</v>
      </c>
      <c r="BL1322" s="23" t="s">
        <v>98</v>
      </c>
      <c r="BM1322">
        <f t="shared" si="106"/>
        <v>104</v>
      </c>
      <c r="BN1322" s="36">
        <f t="shared" si="108"/>
        <v>45552</v>
      </c>
      <c r="BO1322" s="26">
        <f t="shared" si="107"/>
        <v>45656</v>
      </c>
      <c r="BP1322" s="37" t="e">
        <f>IF(((#REF!-$BN1322)/($BO1322-$BN1322))&gt;=100%,100%,((#REF!-$BN1322)/($BO1322-$BN1322)))</f>
        <v>#REF!</v>
      </c>
      <c r="BQ1322" s="29">
        <f t="shared" si="104"/>
        <v>40906667</v>
      </c>
      <c r="BR1322" s="23" t="e">
        <f>+IF(BK1322="1 SI","FINALIZADO",IF($BO1322&lt;=#REF!,"FINALIZADO","EJECUCIÓN"))</f>
        <v>#REF!</v>
      </c>
      <c r="BS1322" s="23">
        <v>40906667</v>
      </c>
      <c r="BT1322" s="23">
        <f>+Tabla3[[#This Row],[VALOR TOTAL DE CONTRATO (ANTES DE LIQUIDACIÓN - LIBERACIÓN DE SALDOS)]]-Tabla3[[#This Row],[RECURSO TOTALES DESEMBOLSADOS]]</f>
        <v>0</v>
      </c>
      <c r="BU1322" s="66"/>
      <c r="BW1322" s="23" t="s">
        <v>98</v>
      </c>
      <c r="BX1322" s="23" t="str">
        <f t="shared" si="105"/>
        <v>septiembre</v>
      </c>
      <c r="BY1322" s="23" t="s">
        <v>113</v>
      </c>
      <c r="BZ1322" s="23" t="s">
        <v>113</v>
      </c>
      <c r="CA1322" s="23" t="s">
        <v>113</v>
      </c>
      <c r="CB1322" t="s">
        <v>117</v>
      </c>
      <c r="CC1322" t="s">
        <v>118</v>
      </c>
    </row>
    <row r="1323" spans="1:81" x14ac:dyDescent="0.25">
      <c r="A1323" s="23">
        <v>2024</v>
      </c>
      <c r="B1323" s="25">
        <v>1283</v>
      </c>
      <c r="C1323" s="23" t="s">
        <v>87</v>
      </c>
      <c r="D1323" t="s">
        <v>88</v>
      </c>
      <c r="E1323" t="s">
        <v>89</v>
      </c>
      <c r="F1323" t="s">
        <v>90</v>
      </c>
      <c r="G1323" t="s">
        <v>91</v>
      </c>
      <c r="H1323" s="23" t="s">
        <v>92</v>
      </c>
      <c r="I1323" s="23" t="s">
        <v>119</v>
      </c>
      <c r="J1323" t="s">
        <v>8989</v>
      </c>
      <c r="K1323" s="23" t="s">
        <v>95</v>
      </c>
      <c r="L1323" s="20" t="s">
        <v>494</v>
      </c>
      <c r="M1323" s="28" t="s">
        <v>8990</v>
      </c>
      <c r="N1323" s="23"/>
      <c r="O1323" s="23" t="s">
        <v>98</v>
      </c>
      <c r="P1323" s="20" t="s">
        <v>8367</v>
      </c>
      <c r="Q1323" s="20" t="s">
        <v>8367</v>
      </c>
      <c r="R1323" t="s">
        <v>8991</v>
      </c>
      <c r="S1323" t="s">
        <v>8992</v>
      </c>
      <c r="T1323" t="s">
        <v>8993</v>
      </c>
      <c r="U1323" s="29">
        <v>20300000</v>
      </c>
      <c r="V1323" s="29">
        <v>20300000</v>
      </c>
      <c r="W1323" s="60">
        <v>5800000</v>
      </c>
      <c r="X1323" s="60">
        <v>0</v>
      </c>
      <c r="Y1323" s="23" t="s">
        <v>104</v>
      </c>
      <c r="Z1323" t="s">
        <v>98</v>
      </c>
      <c r="AA1323" t="s">
        <v>105</v>
      </c>
      <c r="AB1323" s="30">
        <f>+Tabla3[[#This Row],[VALOR DEL CONTRATO
(EN NUMEROS)]]-Tabla3[[#This Row],[VALOR RECURSOS (MADS/FONAM)]]</f>
        <v>0</v>
      </c>
      <c r="AC1323" s="30"/>
      <c r="AD1323" s="30"/>
      <c r="AE1323" s="24">
        <v>9024</v>
      </c>
      <c r="AF1323" s="61">
        <v>45300</v>
      </c>
      <c r="AG1323">
        <v>510924</v>
      </c>
      <c r="AH1323" s="53">
        <v>45552</v>
      </c>
      <c r="AI1323" s="24" t="s">
        <v>106</v>
      </c>
      <c r="AJ1323" t="s">
        <v>1518</v>
      </c>
      <c r="AK1323" s="33">
        <v>202300000000041</v>
      </c>
      <c r="AL1323" t="s">
        <v>98</v>
      </c>
      <c r="AM1323" s="53">
        <v>45548</v>
      </c>
      <c r="AN1323" s="23" t="s">
        <v>108</v>
      </c>
      <c r="AO1323" s="23" t="s">
        <v>108</v>
      </c>
      <c r="AP1323" t="s">
        <v>109</v>
      </c>
      <c r="AQ1323" t="s">
        <v>340</v>
      </c>
      <c r="AR1323" t="s">
        <v>341</v>
      </c>
      <c r="AS1323" t="s">
        <v>342</v>
      </c>
      <c r="AT1323" s="23">
        <v>43222600</v>
      </c>
      <c r="AU1323" s="20" t="s">
        <v>8994</v>
      </c>
      <c r="AV1323" s="23" t="s">
        <v>113</v>
      </c>
      <c r="AW1323" s="20" t="s">
        <v>114</v>
      </c>
      <c r="AX1323" s="53">
        <v>45551</v>
      </c>
      <c r="AY1323" s="23" t="s">
        <v>115</v>
      </c>
      <c r="AZ1323" s="53">
        <v>45551</v>
      </c>
      <c r="BA1323" s="26">
        <v>45552</v>
      </c>
      <c r="BB1323" s="62">
        <v>45656</v>
      </c>
      <c r="BC1323" s="35">
        <f>+Tabla3[[#This Row],[FECHA TERMINACION
(INICIAL)]]-Tabla3[[#This Row],[FECHA INICIO]]</f>
        <v>104</v>
      </c>
      <c r="BD1323" s="65">
        <f>+Tabla3[[#This Row],[PLAZO DE EJECUCIÓN EN DÍAS (INICIAL)]]/30</f>
        <v>3.4666666666666668</v>
      </c>
      <c r="BE1323" t="s">
        <v>8995</v>
      </c>
      <c r="BF1323" s="29">
        <f>+[1]BD_2!E1345</f>
        <v>193333</v>
      </c>
      <c r="BG1323" s="29">
        <f>[1]BD_2!BA1345</f>
        <v>0</v>
      </c>
      <c r="BH1323" s="23">
        <f>[1]BD_2!CF1345</f>
        <v>0</v>
      </c>
      <c r="BI1323" s="23">
        <f>+COUNTIF(Tabla3[[#This Row],[VALOR REDUCIDO]:[TOTAL TIEMPO PRORROGADO EN DÍAS
]],"&lt;&gt;0")</f>
        <v>1</v>
      </c>
      <c r="BJ1323" s="23" t="str">
        <f>+[1]BD_2!CG1345</f>
        <v>2 NO</v>
      </c>
      <c r="BK1323" s="26" t="str">
        <f>[1]BD_2!CL1345</f>
        <v>2 NO</v>
      </c>
      <c r="BL1323" s="23" t="s">
        <v>98</v>
      </c>
      <c r="BM1323">
        <f t="shared" si="106"/>
        <v>104</v>
      </c>
      <c r="BN1323" s="36">
        <f t="shared" si="108"/>
        <v>45552</v>
      </c>
      <c r="BO1323" s="26">
        <f t="shared" si="107"/>
        <v>45656</v>
      </c>
      <c r="BP1323" s="37" t="e">
        <f>IF(((#REF!-$BN1323)/($BO1323-$BN1323))&gt;=100%,100%,((#REF!-$BN1323)/($BO1323-$BN1323)))</f>
        <v>#REF!</v>
      </c>
      <c r="BQ1323" s="29">
        <f t="shared" si="104"/>
        <v>20106667</v>
      </c>
      <c r="BR1323" s="23" t="e">
        <f>+IF(BK1323="1 SI","FINALIZADO",IF($BO1323&lt;=#REF!,"FINALIZADO","EJECUCIÓN"))</f>
        <v>#REF!</v>
      </c>
      <c r="BS1323" s="23">
        <v>20106667</v>
      </c>
      <c r="BT1323" s="23">
        <f>+Tabla3[[#This Row],[VALOR TOTAL DE CONTRATO (ANTES DE LIQUIDACIÓN - LIBERACIÓN DE SALDOS)]]-Tabla3[[#This Row],[RECURSO TOTALES DESEMBOLSADOS]]</f>
        <v>0</v>
      </c>
      <c r="BU1323" s="66"/>
      <c r="BW1323" s="23" t="s">
        <v>98</v>
      </c>
      <c r="BX1323" s="23" t="str">
        <f t="shared" si="105"/>
        <v>septiembre</v>
      </c>
      <c r="BY1323" s="23" t="s">
        <v>113</v>
      </c>
      <c r="BZ1323" s="23" t="s">
        <v>113</v>
      </c>
      <c r="CA1323" s="23" t="s">
        <v>113</v>
      </c>
      <c r="CB1323" t="s">
        <v>117</v>
      </c>
      <c r="CC1323" t="s">
        <v>118</v>
      </c>
    </row>
    <row r="1324" spans="1:81" s="46" customFormat="1" x14ac:dyDescent="0.25">
      <c r="A1324" s="23">
        <v>2024</v>
      </c>
      <c r="B1324" s="25">
        <v>1284</v>
      </c>
      <c r="C1324" s="23" t="s">
        <v>87</v>
      </c>
      <c r="D1324" t="s">
        <v>88</v>
      </c>
      <c r="E1324" t="s">
        <v>89</v>
      </c>
      <c r="F1324" t="s">
        <v>90</v>
      </c>
      <c r="G1324" t="s">
        <v>91</v>
      </c>
      <c r="H1324" s="23" t="s">
        <v>92</v>
      </c>
      <c r="I1324" s="23" t="s">
        <v>119</v>
      </c>
      <c r="J1324" t="s">
        <v>4671</v>
      </c>
      <c r="K1324" s="23" t="s">
        <v>95</v>
      </c>
      <c r="L1324" s="20" t="s">
        <v>8996</v>
      </c>
      <c r="M1324" s="28" t="s">
        <v>4673</v>
      </c>
      <c r="N1324" s="23"/>
      <c r="O1324" s="23" t="s">
        <v>98</v>
      </c>
      <c r="P1324" s="20" t="s">
        <v>100</v>
      </c>
      <c r="Q1324" s="20" t="s">
        <v>100</v>
      </c>
      <c r="R1324" t="s">
        <v>8997</v>
      </c>
      <c r="S1324" t="s">
        <v>8998</v>
      </c>
      <c r="T1324" t="s">
        <v>8999</v>
      </c>
      <c r="U1324" s="29">
        <v>20350000</v>
      </c>
      <c r="V1324" s="29">
        <v>20350000</v>
      </c>
      <c r="W1324" s="60">
        <v>5500000</v>
      </c>
      <c r="X1324" s="60">
        <v>0</v>
      </c>
      <c r="Y1324" s="23" t="s">
        <v>104</v>
      </c>
      <c r="Z1324" t="s">
        <v>98</v>
      </c>
      <c r="AA1324" t="s">
        <v>105</v>
      </c>
      <c r="AB1324" s="30">
        <f>+Tabla3[[#This Row],[VALOR DEL CONTRATO
(EN NUMEROS)]]-Tabla3[[#This Row],[VALOR RECURSOS (MADS/FONAM)]]</f>
        <v>0</v>
      </c>
      <c r="AC1324" s="30"/>
      <c r="AD1324" s="30"/>
      <c r="AE1324" s="24">
        <v>3924</v>
      </c>
      <c r="AF1324" s="61">
        <v>45294</v>
      </c>
      <c r="AG1324">
        <v>495824</v>
      </c>
      <c r="AH1324" s="53">
        <v>45545</v>
      </c>
      <c r="AI1324" s="24" t="s">
        <v>106</v>
      </c>
      <c r="AJ1324" t="s">
        <v>173</v>
      </c>
      <c r="AK1324" s="33">
        <v>202300000000289</v>
      </c>
      <c r="AL1324" t="s">
        <v>98</v>
      </c>
      <c r="AM1324" s="53">
        <v>45544</v>
      </c>
      <c r="AN1324" s="23" t="s">
        <v>108</v>
      </c>
      <c r="AO1324" s="23" t="s">
        <v>108</v>
      </c>
      <c r="AP1324" t="s">
        <v>109</v>
      </c>
      <c r="AQ1324" t="s">
        <v>174</v>
      </c>
      <c r="AR1324" t="s">
        <v>175</v>
      </c>
      <c r="AS1324" t="s">
        <v>100</v>
      </c>
      <c r="AT1324" s="23">
        <v>80111600</v>
      </c>
      <c r="AU1324" s="20" t="s">
        <v>9000</v>
      </c>
      <c r="AV1324" s="23" t="s">
        <v>113</v>
      </c>
      <c r="AW1324" s="20" t="s">
        <v>114</v>
      </c>
      <c r="AX1324" s="53">
        <v>45544</v>
      </c>
      <c r="AY1324" s="23" t="s">
        <v>115</v>
      </c>
      <c r="AZ1324" s="53">
        <v>45544</v>
      </c>
      <c r="BA1324" s="26">
        <v>45545</v>
      </c>
      <c r="BB1324" s="62">
        <v>45656</v>
      </c>
      <c r="BC1324" s="35">
        <f>+Tabla3[[#This Row],[FECHA TERMINACION
(INICIAL)]]-Tabla3[[#This Row],[FECHA INICIO]]</f>
        <v>111</v>
      </c>
      <c r="BD1324" s="65">
        <f>+Tabla3[[#This Row],[PLAZO DE EJECUCIÓN EN DÍAS (INICIAL)]]/30</f>
        <v>3.7</v>
      </c>
      <c r="BE1324" t="s">
        <v>9001</v>
      </c>
      <c r="BF1324" s="29">
        <f>+[1]BD_2!E1346</f>
        <v>0</v>
      </c>
      <c r="BG1324" s="29">
        <f>[1]BD_2!BA1346</f>
        <v>0</v>
      </c>
      <c r="BH1324" s="23">
        <f>[1]BD_2!CF1346</f>
        <v>0</v>
      </c>
      <c r="BI1324" s="23">
        <f>+COUNTIF(Tabla3[[#This Row],[VALOR REDUCIDO]:[TOTAL TIEMPO PRORROGADO EN DÍAS
]],"&lt;&gt;0")</f>
        <v>0</v>
      </c>
      <c r="BJ1324" s="23" t="str">
        <f>+[1]BD_2!CG1346</f>
        <v>2 NO</v>
      </c>
      <c r="BK1324" s="26" t="str">
        <f>[1]BD_2!CL1346</f>
        <v>2 NO</v>
      </c>
      <c r="BL1324" s="23" t="s">
        <v>98</v>
      </c>
      <c r="BM1324">
        <f t="shared" si="106"/>
        <v>111</v>
      </c>
      <c r="BN1324" s="36">
        <f t="shared" si="108"/>
        <v>45545</v>
      </c>
      <c r="BO1324" s="26">
        <f t="shared" si="107"/>
        <v>45656</v>
      </c>
      <c r="BP1324" s="37" t="e">
        <f>IF(((#REF!-$BN1324)/($BO1324-$BN1324))&gt;=100%,100%,((#REF!-$BN1324)/($BO1324-$BN1324)))</f>
        <v>#REF!</v>
      </c>
      <c r="BQ1324" s="29">
        <f t="shared" ref="BQ1324:BQ1387" si="109">$V1324+$BG1324-$BF1324</f>
        <v>20350000</v>
      </c>
      <c r="BR1324" s="23" t="e">
        <f>+IF(BK1324="1 SI","FINALIZADO",IF($BO1324&lt;=#REF!,"FINALIZADO","EJECUCIÓN"))</f>
        <v>#REF!</v>
      </c>
      <c r="BS1324" s="23">
        <v>20350000</v>
      </c>
      <c r="BT1324" s="23">
        <f>+Tabla3[[#This Row],[VALOR TOTAL DE CONTRATO (ANTES DE LIQUIDACIÓN - LIBERACIÓN DE SALDOS)]]-Tabla3[[#This Row],[RECURSO TOTALES DESEMBOLSADOS]]</f>
        <v>0</v>
      </c>
      <c r="BU1324" s="66"/>
      <c r="BV1324" s="38"/>
      <c r="BW1324" s="23" t="s">
        <v>98</v>
      </c>
      <c r="BX1324" s="23" t="str">
        <f t="shared" si="105"/>
        <v>septiembre</v>
      </c>
      <c r="BY1324" s="23" t="s">
        <v>113</v>
      </c>
      <c r="BZ1324" s="23" t="s">
        <v>113</v>
      </c>
      <c r="CA1324" s="23" t="s">
        <v>113</v>
      </c>
      <c r="CB1324" t="s">
        <v>117</v>
      </c>
      <c r="CC1324" t="s">
        <v>118</v>
      </c>
    </row>
    <row r="1325" spans="1:81" x14ac:dyDescent="0.25">
      <c r="A1325" s="23">
        <v>2024</v>
      </c>
      <c r="B1325" s="25">
        <v>1285</v>
      </c>
      <c r="C1325" s="23" t="s">
        <v>87</v>
      </c>
      <c r="D1325" t="s">
        <v>88</v>
      </c>
      <c r="E1325" t="s">
        <v>89</v>
      </c>
      <c r="F1325" t="s">
        <v>90</v>
      </c>
      <c r="G1325" t="s">
        <v>91</v>
      </c>
      <c r="H1325" s="23" t="s">
        <v>92</v>
      </c>
      <c r="I1325" s="23" t="s">
        <v>119</v>
      </c>
      <c r="J1325" t="s">
        <v>5720</v>
      </c>
      <c r="K1325" s="23" t="s">
        <v>95</v>
      </c>
      <c r="L1325" s="20" t="s">
        <v>5721</v>
      </c>
      <c r="M1325" s="28" t="s">
        <v>9002</v>
      </c>
      <c r="N1325" s="23"/>
      <c r="O1325" s="23" t="s">
        <v>98</v>
      </c>
      <c r="P1325" s="20" t="s">
        <v>100</v>
      </c>
      <c r="Q1325" s="20" t="s">
        <v>100</v>
      </c>
      <c r="R1325" t="s">
        <v>9003</v>
      </c>
      <c r="S1325" t="s">
        <v>9004</v>
      </c>
      <c r="T1325" t="s">
        <v>9005</v>
      </c>
      <c r="U1325" s="29">
        <v>25666667</v>
      </c>
      <c r="V1325" s="29">
        <v>25666667</v>
      </c>
      <c r="W1325" s="60">
        <v>7000000</v>
      </c>
      <c r="X1325" s="60">
        <v>0</v>
      </c>
      <c r="Y1325" s="23" t="s">
        <v>104</v>
      </c>
      <c r="Z1325" t="s">
        <v>98</v>
      </c>
      <c r="AA1325" t="s">
        <v>105</v>
      </c>
      <c r="AB1325" s="30">
        <f>+Tabla3[[#This Row],[VALOR DEL CONTRATO
(EN NUMEROS)]]-Tabla3[[#This Row],[VALOR RECURSOS (MADS/FONAM)]]</f>
        <v>0</v>
      </c>
      <c r="AC1325" s="30"/>
      <c r="AD1325" s="30"/>
      <c r="AE1325" s="24">
        <v>3724</v>
      </c>
      <c r="AF1325" s="61">
        <v>45294</v>
      </c>
      <c r="AG1325">
        <v>500424</v>
      </c>
      <c r="AH1325" s="53">
        <v>45547</v>
      </c>
      <c r="AI1325" s="24" t="s">
        <v>106</v>
      </c>
      <c r="AJ1325" t="s">
        <v>173</v>
      </c>
      <c r="AK1325" s="33">
        <v>202300000000289</v>
      </c>
      <c r="AL1325" t="s">
        <v>98</v>
      </c>
      <c r="AM1325" s="53">
        <v>45546</v>
      </c>
      <c r="AN1325" s="23" t="s">
        <v>108</v>
      </c>
      <c r="AO1325" s="23" t="s">
        <v>108</v>
      </c>
      <c r="AP1325" t="s">
        <v>109</v>
      </c>
      <c r="AQ1325" t="s">
        <v>174</v>
      </c>
      <c r="AR1325" t="s">
        <v>175</v>
      </c>
      <c r="AS1325" t="s">
        <v>100</v>
      </c>
      <c r="AT1325" s="23">
        <v>80111600</v>
      </c>
      <c r="AU1325" s="20" t="s">
        <v>9006</v>
      </c>
      <c r="AV1325" s="23" t="s">
        <v>113</v>
      </c>
      <c r="AW1325" s="20" t="s">
        <v>114</v>
      </c>
      <c r="AX1325" s="53">
        <v>45547</v>
      </c>
      <c r="AY1325" s="23" t="s">
        <v>115</v>
      </c>
      <c r="AZ1325" s="53">
        <v>45547</v>
      </c>
      <c r="BA1325" s="26">
        <v>45547</v>
      </c>
      <c r="BB1325" s="62">
        <v>45656</v>
      </c>
      <c r="BC1325" s="35">
        <f>+Tabla3[[#This Row],[FECHA TERMINACION
(INICIAL)]]-Tabla3[[#This Row],[FECHA INICIO]]</f>
        <v>109</v>
      </c>
      <c r="BD1325" s="65">
        <f>+Tabla3[[#This Row],[PLAZO DE EJECUCIÓN EN DÍAS (INICIAL)]]/30</f>
        <v>3.6333333333333333</v>
      </c>
      <c r="BE1325" t="s">
        <v>9007</v>
      </c>
      <c r="BF1325" s="29">
        <f>+[1]BD_2!E1347</f>
        <v>233333</v>
      </c>
      <c r="BG1325" s="29">
        <f>[1]BD_2!BA1347</f>
        <v>0</v>
      </c>
      <c r="BH1325" s="23">
        <f>[1]BD_2!CF1347</f>
        <v>0</v>
      </c>
      <c r="BI1325" s="23">
        <f>+COUNTIF(Tabla3[[#This Row],[VALOR REDUCIDO]:[TOTAL TIEMPO PRORROGADO EN DÍAS
]],"&lt;&gt;0")</f>
        <v>1</v>
      </c>
      <c r="BJ1325" s="23" t="str">
        <f>+[1]BD_2!CG1347</f>
        <v>2 NO</v>
      </c>
      <c r="BK1325" s="26" t="str">
        <f>[1]BD_2!CL1347</f>
        <v>2 NO</v>
      </c>
      <c r="BL1325" s="23" t="s">
        <v>98</v>
      </c>
      <c r="BM1325">
        <f t="shared" si="106"/>
        <v>109</v>
      </c>
      <c r="BN1325" s="36">
        <f t="shared" si="108"/>
        <v>45547</v>
      </c>
      <c r="BO1325" s="26">
        <f t="shared" si="107"/>
        <v>45656</v>
      </c>
      <c r="BP1325" s="37" t="e">
        <f>IF(((#REF!-$BN1325)/($BO1325-$BN1325))&gt;=100%,100%,((#REF!-$BN1325)/($BO1325-$BN1325)))</f>
        <v>#REF!</v>
      </c>
      <c r="BQ1325" s="29">
        <f t="shared" si="109"/>
        <v>25433334</v>
      </c>
      <c r="BR1325" s="23" t="e">
        <f>+IF(BK1325="1 SI","FINALIZADO",IF($BO1325&lt;=#REF!,"FINALIZADO","EJECUCIÓN"))</f>
        <v>#REF!</v>
      </c>
      <c r="BS1325" s="23">
        <v>25433334</v>
      </c>
      <c r="BT1325" s="23">
        <f>+Tabla3[[#This Row],[VALOR TOTAL DE CONTRATO (ANTES DE LIQUIDACIÓN - LIBERACIÓN DE SALDOS)]]-Tabla3[[#This Row],[RECURSO TOTALES DESEMBOLSADOS]]</f>
        <v>0</v>
      </c>
      <c r="BU1325" s="66"/>
      <c r="BW1325" s="23" t="s">
        <v>98</v>
      </c>
      <c r="BX1325" s="23" t="str">
        <f t="shared" si="105"/>
        <v>septiembre</v>
      </c>
      <c r="BY1325" s="23" t="s">
        <v>113</v>
      </c>
      <c r="BZ1325" s="23" t="s">
        <v>113</v>
      </c>
      <c r="CA1325" s="23" t="s">
        <v>113</v>
      </c>
      <c r="CB1325" t="s">
        <v>117</v>
      </c>
      <c r="CC1325" t="s">
        <v>118</v>
      </c>
    </row>
    <row r="1326" spans="1:81" x14ac:dyDescent="0.25">
      <c r="A1326" s="23">
        <v>2024</v>
      </c>
      <c r="B1326" s="25">
        <v>1286</v>
      </c>
      <c r="C1326" s="23" t="s">
        <v>87</v>
      </c>
      <c r="D1326" t="s">
        <v>88</v>
      </c>
      <c r="E1326" t="s">
        <v>89</v>
      </c>
      <c r="F1326" t="s">
        <v>90</v>
      </c>
      <c r="G1326" t="s">
        <v>91</v>
      </c>
      <c r="H1326" s="23" t="s">
        <v>92</v>
      </c>
      <c r="I1326" s="23" t="s">
        <v>119</v>
      </c>
      <c r="J1326" t="s">
        <v>9008</v>
      </c>
      <c r="K1326" s="23" t="s">
        <v>95</v>
      </c>
      <c r="L1326" s="20" t="s">
        <v>929</v>
      </c>
      <c r="M1326" s="28" t="s">
        <v>9009</v>
      </c>
      <c r="N1326" s="23"/>
      <c r="O1326" s="23" t="s">
        <v>98</v>
      </c>
      <c r="P1326" s="20" t="s">
        <v>1931</v>
      </c>
      <c r="Q1326" s="20" t="s">
        <v>1931</v>
      </c>
      <c r="R1326" t="s">
        <v>9010</v>
      </c>
      <c r="S1326" t="s">
        <v>9011</v>
      </c>
      <c r="T1326" t="s">
        <v>9012</v>
      </c>
      <c r="U1326" s="29">
        <v>18200000</v>
      </c>
      <c r="V1326" s="29">
        <v>18200000</v>
      </c>
      <c r="W1326" s="60">
        <v>5200000</v>
      </c>
      <c r="X1326" s="60">
        <v>0</v>
      </c>
      <c r="Y1326" s="23" t="s">
        <v>104</v>
      </c>
      <c r="Z1326" t="s">
        <v>98</v>
      </c>
      <c r="AA1326" t="s">
        <v>105</v>
      </c>
      <c r="AB1326" s="30">
        <f>+Tabla3[[#This Row],[VALOR DEL CONTRATO
(EN NUMEROS)]]-Tabla3[[#This Row],[VALOR RECURSOS (MADS/FONAM)]]</f>
        <v>0</v>
      </c>
      <c r="AC1326" s="30"/>
      <c r="AD1326" s="30"/>
      <c r="AE1326" s="24">
        <v>9824</v>
      </c>
      <c r="AF1326" s="61">
        <v>45306</v>
      </c>
      <c r="AG1326">
        <v>518724</v>
      </c>
      <c r="AH1326" s="53">
        <v>45554</v>
      </c>
      <c r="AI1326" s="24" t="s">
        <v>106</v>
      </c>
      <c r="AJ1326" t="s">
        <v>2527</v>
      </c>
      <c r="AK1326" s="33">
        <v>202300000000279</v>
      </c>
      <c r="AL1326" t="s">
        <v>98</v>
      </c>
      <c r="AM1326" s="53">
        <v>45546</v>
      </c>
      <c r="AN1326" s="23" t="s">
        <v>108</v>
      </c>
      <c r="AO1326" s="23" t="s">
        <v>108</v>
      </c>
      <c r="AP1326" t="s">
        <v>109</v>
      </c>
      <c r="AQ1326" t="s">
        <v>1580</v>
      </c>
      <c r="AR1326" t="s">
        <v>1581</v>
      </c>
      <c r="AS1326" t="s">
        <v>1581</v>
      </c>
      <c r="AT1326" s="23">
        <v>80111600</v>
      </c>
      <c r="AU1326" s="20" t="s">
        <v>9013</v>
      </c>
      <c r="AV1326" s="23" t="s">
        <v>113</v>
      </c>
      <c r="AW1326" s="20" t="s">
        <v>114</v>
      </c>
      <c r="AX1326" s="53">
        <v>45546</v>
      </c>
      <c r="AY1326" s="23" t="s">
        <v>115</v>
      </c>
      <c r="AZ1326" s="53">
        <v>45546</v>
      </c>
      <c r="BA1326" s="26">
        <v>45554</v>
      </c>
      <c r="BB1326" s="62">
        <v>45656</v>
      </c>
      <c r="BC1326" s="35">
        <f>+Tabla3[[#This Row],[FECHA TERMINACION
(INICIAL)]]-Tabla3[[#This Row],[FECHA INICIO]]</f>
        <v>102</v>
      </c>
      <c r="BD1326" s="65">
        <f>+Tabla3[[#This Row],[PLAZO DE EJECUCIÓN EN DÍAS (INICIAL)]]/30</f>
        <v>3.4</v>
      </c>
      <c r="BE1326" t="s">
        <v>9014</v>
      </c>
      <c r="BF1326" s="29">
        <f>+[1]BD_2!E1348</f>
        <v>520000</v>
      </c>
      <c r="BG1326" s="29">
        <f>[1]BD_2!BA1348</f>
        <v>0</v>
      </c>
      <c r="BH1326" s="23">
        <f>[1]BD_2!CF1348</f>
        <v>0</v>
      </c>
      <c r="BI1326" s="23">
        <f>+COUNTIF(Tabla3[[#This Row],[VALOR REDUCIDO]:[TOTAL TIEMPO PRORROGADO EN DÍAS
]],"&lt;&gt;0")</f>
        <v>1</v>
      </c>
      <c r="BJ1326" s="23" t="str">
        <f>+[1]BD_2!CG1348</f>
        <v>2 NO</v>
      </c>
      <c r="BK1326" s="26" t="str">
        <f>[1]BD_2!CL1348</f>
        <v>2 NO</v>
      </c>
      <c r="BL1326" s="23" t="s">
        <v>98</v>
      </c>
      <c r="BM1326">
        <f t="shared" si="106"/>
        <v>102</v>
      </c>
      <c r="BN1326" s="36">
        <f t="shared" si="108"/>
        <v>45554</v>
      </c>
      <c r="BO1326" s="26">
        <f t="shared" si="107"/>
        <v>45656</v>
      </c>
      <c r="BP1326" s="37" t="e">
        <f>IF(((#REF!-$BN1326)/($BO1326-$BN1326))&gt;=100%,100%,((#REF!-$BN1326)/($BO1326-$BN1326)))</f>
        <v>#REF!</v>
      </c>
      <c r="BQ1326" s="29">
        <f t="shared" si="109"/>
        <v>17680000</v>
      </c>
      <c r="BR1326" s="23" t="e">
        <f>+IF(BK1326="1 SI","FINALIZADO",IF($BO1326&lt;=#REF!,"FINALIZADO","EJECUCIÓN"))</f>
        <v>#REF!</v>
      </c>
      <c r="BS1326" s="23">
        <v>17680000</v>
      </c>
      <c r="BT1326" s="23">
        <f>+Tabla3[[#This Row],[VALOR TOTAL DE CONTRATO (ANTES DE LIQUIDACIÓN - LIBERACIÓN DE SALDOS)]]-Tabla3[[#This Row],[RECURSO TOTALES DESEMBOLSADOS]]</f>
        <v>0</v>
      </c>
      <c r="BU1326" s="66"/>
      <c r="BW1326" s="23" t="s">
        <v>98</v>
      </c>
      <c r="BX1326" s="23" t="str">
        <f t="shared" si="105"/>
        <v>septiembre</v>
      </c>
      <c r="BY1326" s="23" t="s">
        <v>113</v>
      </c>
      <c r="BZ1326" s="23" t="s">
        <v>113</v>
      </c>
      <c r="CA1326" s="23" t="s">
        <v>113</v>
      </c>
      <c r="CB1326" t="s">
        <v>117</v>
      </c>
      <c r="CC1326" t="s">
        <v>118</v>
      </c>
    </row>
    <row r="1327" spans="1:81" x14ac:dyDescent="0.25">
      <c r="A1327" s="23">
        <v>2024</v>
      </c>
      <c r="B1327" s="25">
        <v>1287</v>
      </c>
      <c r="C1327" s="23" t="s">
        <v>87</v>
      </c>
      <c r="D1327" t="s">
        <v>88</v>
      </c>
      <c r="E1327" t="s">
        <v>89</v>
      </c>
      <c r="F1327" t="s">
        <v>90</v>
      </c>
      <c r="G1327" t="s">
        <v>91</v>
      </c>
      <c r="H1327" s="23" t="s">
        <v>92</v>
      </c>
      <c r="I1327" s="23" t="s">
        <v>119</v>
      </c>
      <c r="J1327" t="s">
        <v>9015</v>
      </c>
      <c r="K1327" s="23" t="s">
        <v>95</v>
      </c>
      <c r="L1327" s="20" t="s">
        <v>2522</v>
      </c>
      <c r="M1327" s="28" t="s">
        <v>9016</v>
      </c>
      <c r="N1327" s="23"/>
      <c r="O1327" s="23" t="s">
        <v>98</v>
      </c>
      <c r="P1327" s="20" t="s">
        <v>169</v>
      </c>
      <c r="Q1327" s="20" t="s">
        <v>100</v>
      </c>
      <c r="R1327" t="s">
        <v>9017</v>
      </c>
      <c r="S1327" t="s">
        <v>9018</v>
      </c>
      <c r="T1327" t="s">
        <v>9019</v>
      </c>
      <c r="U1327" s="29">
        <v>12250000</v>
      </c>
      <c r="V1327" s="29">
        <v>12250000</v>
      </c>
      <c r="W1327" s="60">
        <v>3500000</v>
      </c>
      <c r="X1327" s="60">
        <v>0</v>
      </c>
      <c r="Y1327" s="23" t="s">
        <v>104</v>
      </c>
      <c r="Z1327" t="s">
        <v>98</v>
      </c>
      <c r="AA1327" t="s">
        <v>105</v>
      </c>
      <c r="AB1327" s="30">
        <f>+Tabla3[[#This Row],[VALOR DEL CONTRATO
(EN NUMEROS)]]-Tabla3[[#This Row],[VALOR RECURSOS (MADS/FONAM)]]</f>
        <v>0</v>
      </c>
      <c r="AC1327" s="30"/>
      <c r="AD1327" s="30"/>
      <c r="AE1327" s="24">
        <v>3724</v>
      </c>
      <c r="AF1327" s="61">
        <v>45294</v>
      </c>
      <c r="AG1327">
        <v>508524</v>
      </c>
      <c r="AH1327" s="53">
        <v>45551</v>
      </c>
      <c r="AI1327" s="24" t="s">
        <v>106</v>
      </c>
      <c r="AJ1327" t="s">
        <v>173</v>
      </c>
      <c r="AK1327" s="33">
        <v>202300000000289</v>
      </c>
      <c r="AL1327" t="s">
        <v>98</v>
      </c>
      <c r="AM1327" s="53">
        <v>45548</v>
      </c>
      <c r="AN1327" s="23" t="s">
        <v>108</v>
      </c>
      <c r="AO1327" s="23" t="s">
        <v>108</v>
      </c>
      <c r="AP1327" t="s">
        <v>109</v>
      </c>
      <c r="AQ1327" t="s">
        <v>363</v>
      </c>
      <c r="AR1327" t="s">
        <v>364</v>
      </c>
      <c r="AS1327" t="s">
        <v>100</v>
      </c>
      <c r="AT1327" s="23">
        <v>80111600</v>
      </c>
      <c r="AU1327" s="20" t="s">
        <v>9020</v>
      </c>
      <c r="AV1327" s="23" t="s">
        <v>113</v>
      </c>
      <c r="AW1327" s="20" t="s">
        <v>114</v>
      </c>
      <c r="AX1327" s="53">
        <v>45548</v>
      </c>
      <c r="AY1327" s="23" t="s">
        <v>115</v>
      </c>
      <c r="AZ1327" s="53">
        <v>45548</v>
      </c>
      <c r="BA1327" s="26">
        <v>45551</v>
      </c>
      <c r="BB1327" s="62">
        <v>45656</v>
      </c>
      <c r="BC1327" s="35">
        <f>+Tabla3[[#This Row],[FECHA TERMINACION
(INICIAL)]]-Tabla3[[#This Row],[FECHA INICIO]]</f>
        <v>105</v>
      </c>
      <c r="BD1327" s="65">
        <f>+Tabla3[[#This Row],[PLAZO DE EJECUCIÓN EN DÍAS (INICIAL)]]/30</f>
        <v>3.5</v>
      </c>
      <c r="BE1327" t="s">
        <v>9014</v>
      </c>
      <c r="BF1327" s="29">
        <f>+[1]BD_2!E1349</f>
        <v>0</v>
      </c>
      <c r="BG1327" s="29">
        <f>[1]BD_2!BA1349</f>
        <v>0</v>
      </c>
      <c r="BH1327" s="23">
        <f>[1]BD_2!CF1349</f>
        <v>0</v>
      </c>
      <c r="BI1327" s="23">
        <f>+COUNTIF(Tabla3[[#This Row],[VALOR REDUCIDO]:[TOTAL TIEMPO PRORROGADO EN DÍAS
]],"&lt;&gt;0")</f>
        <v>0</v>
      </c>
      <c r="BJ1327" s="23" t="str">
        <f>+[1]BD_2!CG1349</f>
        <v>2 NO</v>
      </c>
      <c r="BK1327" s="26" t="str">
        <f>[1]BD_2!CL1349</f>
        <v>2 NO</v>
      </c>
      <c r="BL1327" s="23" t="s">
        <v>98</v>
      </c>
      <c r="BM1327">
        <f t="shared" si="106"/>
        <v>105</v>
      </c>
      <c r="BN1327" s="36">
        <f t="shared" si="108"/>
        <v>45551</v>
      </c>
      <c r="BO1327" s="26">
        <f t="shared" si="107"/>
        <v>45656</v>
      </c>
      <c r="BP1327" s="37" t="e">
        <f>IF(((#REF!-$BN1327)/($BO1327-$BN1327))&gt;=100%,100%,((#REF!-$BN1327)/($BO1327-$BN1327)))</f>
        <v>#REF!</v>
      </c>
      <c r="BQ1327" s="29">
        <f t="shared" si="109"/>
        <v>12250000</v>
      </c>
      <c r="BR1327" s="23" t="e">
        <f>+IF(BK1327="1 SI","FINALIZADO",IF($BO1327&lt;=#REF!,"FINALIZADO","EJECUCIÓN"))</f>
        <v>#REF!</v>
      </c>
      <c r="BS1327" s="23">
        <v>12250000</v>
      </c>
      <c r="BT1327" s="23">
        <f>+Tabla3[[#This Row],[VALOR TOTAL DE CONTRATO (ANTES DE LIQUIDACIÓN - LIBERACIÓN DE SALDOS)]]-Tabla3[[#This Row],[RECURSO TOTALES DESEMBOLSADOS]]</f>
        <v>0</v>
      </c>
      <c r="BU1327" s="66"/>
      <c r="BW1327" s="23" t="s">
        <v>98</v>
      </c>
      <c r="BX1327" s="23" t="str">
        <f t="shared" si="105"/>
        <v>septiembre</v>
      </c>
      <c r="BY1327" s="23" t="s">
        <v>113</v>
      </c>
      <c r="BZ1327" s="23" t="s">
        <v>113</v>
      </c>
      <c r="CA1327" s="23" t="s">
        <v>113</v>
      </c>
      <c r="CB1327" t="s">
        <v>117</v>
      </c>
      <c r="CC1327" t="s">
        <v>118</v>
      </c>
    </row>
    <row r="1328" spans="1:81" x14ac:dyDescent="0.25">
      <c r="A1328" s="23">
        <v>2024</v>
      </c>
      <c r="B1328" s="25">
        <v>1288</v>
      </c>
      <c r="C1328" s="23" t="s">
        <v>7112</v>
      </c>
      <c r="D1328" t="s">
        <v>9021</v>
      </c>
      <c r="E1328" t="s">
        <v>9022</v>
      </c>
      <c r="F1328" t="s">
        <v>90</v>
      </c>
      <c r="G1328" t="s">
        <v>9023</v>
      </c>
      <c r="H1328" s="23" t="s">
        <v>9024</v>
      </c>
      <c r="I1328" s="23" t="s">
        <v>105</v>
      </c>
      <c r="J1328" t="s">
        <v>9025</v>
      </c>
      <c r="K1328" s="23" t="s">
        <v>4369</v>
      </c>
      <c r="L1328" s="20" t="s">
        <v>4370</v>
      </c>
      <c r="N1328" s="23" t="s">
        <v>9026</v>
      </c>
      <c r="O1328" s="23" t="s">
        <v>98</v>
      </c>
      <c r="P1328" s="20" t="s">
        <v>764</v>
      </c>
      <c r="Q1328" s="20" t="s">
        <v>764</v>
      </c>
      <c r="R1328" t="s">
        <v>9027</v>
      </c>
      <c r="S1328" t="s">
        <v>9028</v>
      </c>
      <c r="T1328" t="s">
        <v>9029</v>
      </c>
      <c r="U1328" s="29">
        <v>1297628616</v>
      </c>
      <c r="V1328" s="29">
        <v>1297628616</v>
      </c>
      <c r="W1328" s="60">
        <v>0</v>
      </c>
      <c r="X1328" s="60">
        <v>0</v>
      </c>
      <c r="Y1328" s="23" t="s">
        <v>104</v>
      </c>
      <c r="Z1328" t="s">
        <v>98</v>
      </c>
      <c r="AA1328" t="s">
        <v>105</v>
      </c>
      <c r="AB1328" s="30">
        <f>+Tabla3[[#This Row],[VALOR DEL CONTRATO
(EN NUMEROS)]]-Tabla3[[#This Row],[VALOR RECURSOS (MADS/FONAM)]]</f>
        <v>0</v>
      </c>
      <c r="AC1328" s="30"/>
      <c r="AD1328" s="30"/>
      <c r="AE1328" s="24">
        <v>6824</v>
      </c>
      <c r="AF1328" s="61">
        <v>45295</v>
      </c>
      <c r="AG1328">
        <v>513424</v>
      </c>
      <c r="AH1328" s="53">
        <v>45554</v>
      </c>
      <c r="AI1328" s="24" t="s">
        <v>106</v>
      </c>
      <c r="AJ1328" t="s">
        <v>768</v>
      </c>
      <c r="AK1328" s="33">
        <v>202300000000268</v>
      </c>
      <c r="AL1328" t="s">
        <v>98</v>
      </c>
      <c r="AM1328" s="53">
        <v>45547</v>
      </c>
      <c r="AN1328" s="23" t="s">
        <v>108</v>
      </c>
      <c r="AO1328" s="23" t="s">
        <v>108</v>
      </c>
      <c r="AP1328" t="s">
        <v>109</v>
      </c>
      <c r="AQ1328" t="s">
        <v>769</v>
      </c>
      <c r="AR1328" t="s">
        <v>770</v>
      </c>
      <c r="AS1328" t="s">
        <v>771</v>
      </c>
      <c r="AT1328" s="23">
        <v>81111500</v>
      </c>
      <c r="AU1328" s="20" t="s">
        <v>9030</v>
      </c>
      <c r="AV1328" s="23" t="s">
        <v>113</v>
      </c>
      <c r="AW1328" s="20" t="s">
        <v>114</v>
      </c>
      <c r="AX1328" s="53">
        <v>45548</v>
      </c>
      <c r="AY1328" s="23" t="s">
        <v>6418</v>
      </c>
      <c r="AZ1328" s="53">
        <v>45548</v>
      </c>
      <c r="BA1328" s="26">
        <v>45554</v>
      </c>
      <c r="BB1328" s="62">
        <v>45657</v>
      </c>
      <c r="BC1328" s="35">
        <f>+Tabla3[[#This Row],[FECHA TERMINACION
(INICIAL)]]-Tabla3[[#This Row],[FECHA INICIO]]</f>
        <v>103</v>
      </c>
      <c r="BD1328" s="65">
        <f>+Tabla3[[#This Row],[PLAZO DE EJECUCIÓN EN DÍAS (INICIAL)]]/30</f>
        <v>3.4333333333333331</v>
      </c>
      <c r="BE1328" t="s">
        <v>9031</v>
      </c>
      <c r="BF1328" s="29">
        <f>+[1]BD_2!E1350</f>
        <v>0</v>
      </c>
      <c r="BG1328" s="29">
        <f>[1]BD_2!BA1350</f>
        <v>0</v>
      </c>
      <c r="BH1328" s="23">
        <f>[1]BD_2!CF1350</f>
        <v>150</v>
      </c>
      <c r="BI1328" s="23">
        <f>+COUNTIF(Tabla3[[#This Row],[VALOR REDUCIDO]:[TOTAL TIEMPO PRORROGADO EN DÍAS
]],"&lt;&gt;0")</f>
        <v>1</v>
      </c>
      <c r="BJ1328" s="23" t="str">
        <f>+[1]BD_2!CG1350</f>
        <v>2 NO</v>
      </c>
      <c r="BK1328" s="26" t="str">
        <f>[1]BD_2!CL1350</f>
        <v>2 NO</v>
      </c>
      <c r="BL1328" s="23" t="s">
        <v>98</v>
      </c>
      <c r="BM1328">
        <f t="shared" si="106"/>
        <v>253</v>
      </c>
      <c r="BN1328" s="36">
        <f t="shared" si="108"/>
        <v>45554</v>
      </c>
      <c r="BO1328" s="26">
        <f t="shared" si="107"/>
        <v>45807</v>
      </c>
      <c r="BP1328" s="37" t="e">
        <f>IF(((#REF!-$BN1328)/($BO1328-$BN1328))&gt;=100%,100%,((#REF!-$BN1328)/($BO1328-$BN1328)))</f>
        <v>#REF!</v>
      </c>
      <c r="BQ1328" s="60">
        <f t="shared" si="109"/>
        <v>1297628616</v>
      </c>
      <c r="BR1328" s="23" t="e">
        <f>+IF(BK1328="1 SI","FINALIZADO",IF($BO1328&lt;=#REF!,"FINALIZADO","EJECUCIÓN"))</f>
        <v>#REF!</v>
      </c>
      <c r="BS1328" s="23">
        <v>129762862</v>
      </c>
      <c r="BT1328" s="23">
        <f>+Tabla3[[#This Row],[VALOR TOTAL DE CONTRATO (ANTES DE LIQUIDACIÓN - LIBERACIÓN DE SALDOS)]]-Tabla3[[#This Row],[RECURSO TOTALES DESEMBOLSADOS]]</f>
        <v>1167865754</v>
      </c>
      <c r="BU1328" s="66"/>
      <c r="BW1328" s="23" t="s">
        <v>98</v>
      </c>
      <c r="BX1328" s="23" t="str">
        <f t="shared" si="105"/>
        <v>septiembre</v>
      </c>
      <c r="BY1328" s="23" t="s">
        <v>113</v>
      </c>
      <c r="BZ1328" s="23" t="s">
        <v>113</v>
      </c>
      <c r="CA1328" s="23" t="s">
        <v>113</v>
      </c>
      <c r="CB1328" t="s">
        <v>117</v>
      </c>
      <c r="CC1328" t="s">
        <v>118</v>
      </c>
    </row>
    <row r="1329" spans="1:81" x14ac:dyDescent="0.25">
      <c r="A1329" s="23">
        <v>2024</v>
      </c>
      <c r="B1329" s="25">
        <v>1289</v>
      </c>
      <c r="C1329" s="23" t="s">
        <v>87</v>
      </c>
      <c r="D1329" t="s">
        <v>88</v>
      </c>
      <c r="E1329" t="s">
        <v>89</v>
      </c>
      <c r="F1329" t="s">
        <v>90</v>
      </c>
      <c r="G1329" t="s">
        <v>91</v>
      </c>
      <c r="H1329" s="23" t="s">
        <v>92</v>
      </c>
      <c r="I1329" s="23" t="s">
        <v>119</v>
      </c>
      <c r="J1329" t="s">
        <v>9032</v>
      </c>
      <c r="K1329" s="23" t="s">
        <v>95</v>
      </c>
      <c r="L1329" t="s">
        <v>6045</v>
      </c>
      <c r="M1329" s="28" t="s">
        <v>9033</v>
      </c>
      <c r="N1329" s="23"/>
      <c r="O1329" s="23" t="s">
        <v>98</v>
      </c>
      <c r="P1329" s="20" t="s">
        <v>269</v>
      </c>
      <c r="Q1329" s="20" t="s">
        <v>269</v>
      </c>
      <c r="R1329" t="s">
        <v>8455</v>
      </c>
      <c r="S1329" t="s">
        <v>8456</v>
      </c>
      <c r="T1329" t="s">
        <v>9034</v>
      </c>
      <c r="U1329" s="29">
        <v>28490000</v>
      </c>
      <c r="V1329" s="29">
        <v>28490000</v>
      </c>
      <c r="W1329" s="60">
        <v>8140000</v>
      </c>
      <c r="X1329" s="60">
        <v>0</v>
      </c>
      <c r="Y1329" s="23" t="s">
        <v>5132</v>
      </c>
      <c r="Z1329" t="s">
        <v>98</v>
      </c>
      <c r="AA1329" t="s">
        <v>105</v>
      </c>
      <c r="AB1329" s="30">
        <f>+Tabla3[[#This Row],[VALOR DEL CONTRATO
(EN NUMEROS)]]-Tabla3[[#This Row],[VALOR RECURSOS (MADS/FONAM)]]</f>
        <v>0</v>
      </c>
      <c r="AC1329" s="30"/>
      <c r="AD1329" s="30"/>
      <c r="AE1329" s="24">
        <v>123</v>
      </c>
      <c r="AF1329" s="61">
        <v>44960</v>
      </c>
      <c r="AG1329">
        <v>7624</v>
      </c>
      <c r="AH1329" s="53">
        <v>45552</v>
      </c>
      <c r="AI1329" s="24" t="s">
        <v>5133</v>
      </c>
      <c r="AJ1329" t="s">
        <v>5134</v>
      </c>
      <c r="AK1329" s="33" t="s">
        <v>4376</v>
      </c>
      <c r="AL1329" t="s">
        <v>98</v>
      </c>
      <c r="AM1329" s="53">
        <v>45551</v>
      </c>
      <c r="AN1329" s="23" t="s">
        <v>108</v>
      </c>
      <c r="AO1329" s="23" t="s">
        <v>108</v>
      </c>
      <c r="AP1329" t="s">
        <v>109</v>
      </c>
      <c r="AQ1329" t="s">
        <v>1047</v>
      </c>
      <c r="AR1329" t="s">
        <v>1048</v>
      </c>
      <c r="AS1329" t="s">
        <v>269</v>
      </c>
      <c r="AT1329" s="23">
        <v>80111600</v>
      </c>
      <c r="AU1329" s="20" t="s">
        <v>9035</v>
      </c>
      <c r="AV1329" s="23" t="s">
        <v>113</v>
      </c>
      <c r="AW1329" s="20" t="s">
        <v>114</v>
      </c>
      <c r="AX1329" s="53">
        <v>45551</v>
      </c>
      <c r="AY1329" s="23" t="s">
        <v>115</v>
      </c>
      <c r="AZ1329" s="53">
        <v>45551</v>
      </c>
      <c r="BA1329" s="26">
        <v>45552</v>
      </c>
      <c r="BB1329" s="62">
        <v>45656</v>
      </c>
      <c r="BC1329" s="35">
        <f>+Tabla3[[#This Row],[FECHA TERMINACION
(INICIAL)]]-Tabla3[[#This Row],[FECHA INICIO]]</f>
        <v>104</v>
      </c>
      <c r="BD1329" s="65">
        <f>+Tabla3[[#This Row],[PLAZO DE EJECUCIÓN EN DÍAS (INICIAL)]]/30</f>
        <v>3.4666666666666668</v>
      </c>
      <c r="BE1329" t="s">
        <v>9036</v>
      </c>
      <c r="BF1329" s="29">
        <f>+[1]BD_2!E1351</f>
        <v>271333</v>
      </c>
      <c r="BG1329" s="29">
        <f>[1]BD_2!BA1351</f>
        <v>12210000</v>
      </c>
      <c r="BH1329" s="23">
        <f>[1]BD_2!CF1351</f>
        <v>47</v>
      </c>
      <c r="BI1329" s="23">
        <f>+COUNTIF(Tabla3[[#This Row],[VALOR REDUCIDO]:[TOTAL TIEMPO PRORROGADO EN DÍAS
]],"&lt;&gt;0")</f>
        <v>3</v>
      </c>
      <c r="BJ1329" s="23" t="str">
        <f>+[1]BD_2!CG1351</f>
        <v>2 NO</v>
      </c>
      <c r="BK1329" s="26" t="str">
        <f>[1]BD_2!CL1351</f>
        <v>2 NO</v>
      </c>
      <c r="BL1329" s="23" t="s">
        <v>98</v>
      </c>
      <c r="BM1329">
        <f t="shared" si="106"/>
        <v>151</v>
      </c>
      <c r="BN1329" s="36">
        <f t="shared" si="108"/>
        <v>45552</v>
      </c>
      <c r="BO1329" s="26">
        <f t="shared" si="107"/>
        <v>45703</v>
      </c>
      <c r="BP1329" s="37" t="e">
        <f>IF(((#REF!-$BN1329)/($BO1329-$BN1329))&gt;=100%,100%,((#REF!-$BN1329)/($BO1329-$BN1329)))</f>
        <v>#REF!</v>
      </c>
      <c r="BQ1329" s="29">
        <f t="shared" si="109"/>
        <v>40428667</v>
      </c>
      <c r="BR1329" s="23" t="e">
        <f>+IF(BK1329="1 SI","FINALIZADO",IF($BO1329&lt;=#REF!,"FINALIZADO","EJECUCIÓN"))</f>
        <v>#REF!</v>
      </c>
      <c r="BS1329" s="23">
        <v>20078667</v>
      </c>
      <c r="BT1329" s="23">
        <f>+Tabla3[[#This Row],[VALOR TOTAL DE CONTRATO (ANTES DE LIQUIDACIÓN - LIBERACIÓN DE SALDOS)]]-Tabla3[[#This Row],[RECURSO TOTALES DESEMBOLSADOS]]</f>
        <v>20350000</v>
      </c>
      <c r="BU1329" s="66"/>
      <c r="BW1329" s="23" t="s">
        <v>98</v>
      </c>
      <c r="BX1329" s="23" t="str">
        <f t="shared" si="105"/>
        <v>septiembre</v>
      </c>
      <c r="BY1329" s="23" t="s">
        <v>113</v>
      </c>
      <c r="BZ1329" s="23" t="s">
        <v>113</v>
      </c>
      <c r="CA1329" s="23" t="s">
        <v>113</v>
      </c>
      <c r="CB1329" t="s">
        <v>117</v>
      </c>
      <c r="CC1329" t="s">
        <v>118</v>
      </c>
    </row>
    <row r="1330" spans="1:81" x14ac:dyDescent="0.25">
      <c r="A1330" s="23">
        <v>2024</v>
      </c>
      <c r="B1330" s="25">
        <v>1290</v>
      </c>
      <c r="C1330" s="23" t="s">
        <v>87</v>
      </c>
      <c r="D1330" t="s">
        <v>88</v>
      </c>
      <c r="E1330" t="s">
        <v>89</v>
      </c>
      <c r="F1330" t="s">
        <v>90</v>
      </c>
      <c r="G1330" t="s">
        <v>91</v>
      </c>
      <c r="H1330" s="23" t="s">
        <v>92</v>
      </c>
      <c r="I1330" s="23" t="s">
        <v>119</v>
      </c>
      <c r="J1330" t="s">
        <v>9037</v>
      </c>
      <c r="K1330" s="23" t="s">
        <v>95</v>
      </c>
      <c r="L1330" s="20" t="s">
        <v>3662</v>
      </c>
      <c r="M1330" s="28" t="s">
        <v>9038</v>
      </c>
      <c r="N1330" s="23"/>
      <c r="O1330" s="23" t="s">
        <v>98</v>
      </c>
      <c r="P1330" s="20" t="s">
        <v>1931</v>
      </c>
      <c r="Q1330" s="20" t="s">
        <v>1931</v>
      </c>
      <c r="R1330" t="s">
        <v>9039</v>
      </c>
      <c r="S1330" t="s">
        <v>9040</v>
      </c>
      <c r="T1330" t="s">
        <v>9041</v>
      </c>
      <c r="U1330" s="29">
        <v>18750000</v>
      </c>
      <c r="V1330" s="29">
        <v>18750000</v>
      </c>
      <c r="W1330" s="60">
        <v>6250000</v>
      </c>
      <c r="X1330" s="60">
        <v>0</v>
      </c>
      <c r="Y1330" s="23" t="s">
        <v>104</v>
      </c>
      <c r="Z1330" t="s">
        <v>98</v>
      </c>
      <c r="AA1330" t="s">
        <v>105</v>
      </c>
      <c r="AB1330" s="30">
        <f>+Tabla3[[#This Row],[VALOR DEL CONTRATO
(EN NUMEROS)]]-Tabla3[[#This Row],[VALOR RECURSOS (MADS/FONAM)]]</f>
        <v>0</v>
      </c>
      <c r="AC1330" s="30"/>
      <c r="AD1330" s="30"/>
      <c r="AE1330" s="24">
        <v>9524</v>
      </c>
      <c r="AF1330" s="61">
        <v>45306</v>
      </c>
      <c r="AG1330">
        <v>587524</v>
      </c>
      <c r="AH1330" s="53">
        <v>45582</v>
      </c>
      <c r="AI1330" s="24" t="s">
        <v>106</v>
      </c>
      <c r="AJ1330" t="s">
        <v>4940</v>
      </c>
      <c r="AK1330" s="33">
        <v>202300000000279</v>
      </c>
      <c r="AL1330" t="s">
        <v>98</v>
      </c>
      <c r="AM1330" s="53">
        <v>45569</v>
      </c>
      <c r="AN1330" s="23" t="s">
        <v>108</v>
      </c>
      <c r="AO1330" s="23" t="s">
        <v>108</v>
      </c>
      <c r="AP1330" t="s">
        <v>109</v>
      </c>
      <c r="AQ1330" t="s">
        <v>1580</v>
      </c>
      <c r="AR1330" t="s">
        <v>1581</v>
      </c>
      <c r="AS1330" t="s">
        <v>1581</v>
      </c>
      <c r="AT1330" s="23">
        <v>80111600</v>
      </c>
      <c r="AU1330" s="20" t="s">
        <v>9042</v>
      </c>
      <c r="AV1330" s="23" t="s">
        <v>113</v>
      </c>
      <c r="AW1330" s="20" t="s">
        <v>114</v>
      </c>
      <c r="AX1330" s="53">
        <v>45574</v>
      </c>
      <c r="AY1330" s="23" t="s">
        <v>144</v>
      </c>
      <c r="AZ1330" s="53">
        <v>45574</v>
      </c>
      <c r="BA1330" s="26">
        <v>45582</v>
      </c>
      <c r="BB1330" s="62">
        <v>45656</v>
      </c>
      <c r="BC1330" s="35">
        <f>+Tabla3[[#This Row],[FECHA TERMINACION
(INICIAL)]]-Tabla3[[#This Row],[FECHA INICIO]]</f>
        <v>74</v>
      </c>
      <c r="BD1330" s="65">
        <f>+Tabla3[[#This Row],[PLAZO DE EJECUCIÓN EN DÍAS (INICIAL)]]/30</f>
        <v>2.4666666666666668</v>
      </c>
      <c r="BE1330" t="s">
        <v>9043</v>
      </c>
      <c r="BF1330" s="29">
        <f>+[1]BD_2!E1352</f>
        <v>3333333</v>
      </c>
      <c r="BG1330" s="29">
        <f>[1]BD_2!BA1352</f>
        <v>0</v>
      </c>
      <c r="BH1330" s="23">
        <f>[1]BD_2!CF1352</f>
        <v>0</v>
      </c>
      <c r="BI1330" s="23">
        <f>+COUNTIF(Tabla3[[#This Row],[VALOR REDUCIDO]:[TOTAL TIEMPO PRORROGADO EN DÍAS
]],"&lt;&gt;0")</f>
        <v>1</v>
      </c>
      <c r="BJ1330" s="23" t="str">
        <f>+[1]BD_2!CG1352</f>
        <v>2 NO</v>
      </c>
      <c r="BK1330" s="26" t="str">
        <f>[1]BD_2!CL1352</f>
        <v>2 NO</v>
      </c>
      <c r="BL1330" s="23" t="s">
        <v>98</v>
      </c>
      <c r="BM1330">
        <f t="shared" si="106"/>
        <v>74</v>
      </c>
      <c r="BN1330" s="36">
        <f t="shared" si="108"/>
        <v>45582</v>
      </c>
      <c r="BO1330" s="26">
        <f t="shared" si="107"/>
        <v>45656</v>
      </c>
      <c r="BP1330" s="37" t="e">
        <f>IF(((#REF!-$BN1330)/($BO1330-$BN1330))&gt;=100%,100%,((#REF!-$BN1330)/($BO1330-$BN1330)))</f>
        <v>#REF!</v>
      </c>
      <c r="BQ1330" s="29">
        <f t="shared" si="109"/>
        <v>15416667</v>
      </c>
      <c r="BR1330" s="23" t="e">
        <f>+IF(BK1330="1 SI","FINALIZADO",IF($BO1330&lt;=#REF!,"FINALIZADO","EJECUCIÓN"))</f>
        <v>#REF!</v>
      </c>
      <c r="BS1330" s="23">
        <v>15416667</v>
      </c>
      <c r="BT1330" s="23">
        <f>+Tabla3[[#This Row],[VALOR TOTAL DE CONTRATO (ANTES DE LIQUIDACIÓN - LIBERACIÓN DE SALDOS)]]-Tabla3[[#This Row],[RECURSO TOTALES DESEMBOLSADOS]]</f>
        <v>0</v>
      </c>
      <c r="BU1330" s="66"/>
      <c r="BW1330" s="23" t="s">
        <v>98</v>
      </c>
      <c r="BX1330" s="23" t="str">
        <f t="shared" si="105"/>
        <v>octubre</v>
      </c>
      <c r="BY1330" s="23" t="s">
        <v>113</v>
      </c>
      <c r="BZ1330" s="23" t="s">
        <v>113</v>
      </c>
      <c r="CA1330" s="23" t="s">
        <v>113</v>
      </c>
      <c r="CB1330" t="s">
        <v>117</v>
      </c>
      <c r="CC1330" t="s">
        <v>118</v>
      </c>
    </row>
    <row r="1331" spans="1:81" ht="16.5" x14ac:dyDescent="0.35">
      <c r="A1331" s="23">
        <v>2024</v>
      </c>
      <c r="B1331" s="25">
        <v>1292</v>
      </c>
      <c r="C1331" s="23" t="s">
        <v>87</v>
      </c>
      <c r="D1331" t="s">
        <v>88</v>
      </c>
      <c r="E1331" t="s">
        <v>89</v>
      </c>
      <c r="F1331" t="s">
        <v>90</v>
      </c>
      <c r="G1331" t="s">
        <v>91</v>
      </c>
      <c r="H1331" s="23" t="s">
        <v>92</v>
      </c>
      <c r="I1331" s="23" t="s">
        <v>119</v>
      </c>
      <c r="J1331" t="s">
        <v>9044</v>
      </c>
      <c r="K1331" s="23" t="s">
        <v>95</v>
      </c>
      <c r="L1331" s="20" t="s">
        <v>2406</v>
      </c>
      <c r="M1331" s="28" t="s">
        <v>9045</v>
      </c>
      <c r="N1331" s="23"/>
      <c r="O1331" s="23" t="s">
        <v>98</v>
      </c>
      <c r="P1331" s="20" t="s">
        <v>269</v>
      </c>
      <c r="Q1331" s="20" t="s">
        <v>269</v>
      </c>
      <c r="R1331" t="s">
        <v>9046</v>
      </c>
      <c r="S1331" t="s">
        <v>9047</v>
      </c>
      <c r="T1331" t="s">
        <v>9048</v>
      </c>
      <c r="U1331" s="29">
        <v>24500000</v>
      </c>
      <c r="V1331" s="29">
        <v>24500000</v>
      </c>
      <c r="W1331" s="60">
        <v>7000000</v>
      </c>
      <c r="X1331" s="60">
        <v>0</v>
      </c>
      <c r="Y1331" s="23" t="s">
        <v>5132</v>
      </c>
      <c r="Z1331" t="s">
        <v>98</v>
      </c>
      <c r="AA1331" t="s">
        <v>105</v>
      </c>
      <c r="AB1331" s="30">
        <f>+Tabla3[[#This Row],[VALOR DEL CONTRATO
(EN NUMEROS)]]-Tabla3[[#This Row],[VALOR RECURSOS (MADS/FONAM)]]</f>
        <v>0</v>
      </c>
      <c r="AC1331" s="30"/>
      <c r="AD1331" s="30"/>
      <c r="AE1331" s="24">
        <v>123</v>
      </c>
      <c r="AF1331" s="61">
        <v>44960</v>
      </c>
      <c r="AG1331">
        <v>7524</v>
      </c>
      <c r="AH1331" s="53">
        <v>45551</v>
      </c>
      <c r="AI1331" s="24" t="s">
        <v>5133</v>
      </c>
      <c r="AJ1331" t="s">
        <v>5134</v>
      </c>
      <c r="AK1331" s="33" t="s">
        <v>4376</v>
      </c>
      <c r="AL1331" t="s">
        <v>98</v>
      </c>
      <c r="AM1331" s="53">
        <v>45547</v>
      </c>
      <c r="AN1331" s="23" t="s">
        <v>108</v>
      </c>
      <c r="AO1331" s="23" t="s">
        <v>108</v>
      </c>
      <c r="AP1331" t="s">
        <v>109</v>
      </c>
      <c r="AQ1331" t="s">
        <v>1047</v>
      </c>
      <c r="AR1331" t="s">
        <v>1048</v>
      </c>
      <c r="AS1331" t="s">
        <v>269</v>
      </c>
      <c r="AT1331" s="23">
        <v>80111600</v>
      </c>
      <c r="AU1331" s="77" t="s">
        <v>9049</v>
      </c>
      <c r="AV1331" s="23" t="s">
        <v>113</v>
      </c>
      <c r="AW1331" s="20" t="s">
        <v>114</v>
      </c>
      <c r="AX1331" s="53">
        <v>45548</v>
      </c>
      <c r="AY1331" s="23" t="s">
        <v>115</v>
      </c>
      <c r="AZ1331" s="53">
        <v>45548</v>
      </c>
      <c r="BA1331" s="26">
        <v>45551</v>
      </c>
      <c r="BB1331" s="62">
        <v>45656</v>
      </c>
      <c r="BC1331" s="35">
        <f>+Tabla3[[#This Row],[FECHA TERMINACION
(INICIAL)]]-Tabla3[[#This Row],[FECHA INICIO]]</f>
        <v>105</v>
      </c>
      <c r="BD1331" s="65">
        <f>+Tabla3[[#This Row],[PLAZO DE EJECUCIÓN EN DÍAS (INICIAL)]]/30</f>
        <v>3.5</v>
      </c>
      <c r="BE1331" t="s">
        <v>9050</v>
      </c>
      <c r="BF1331" s="29">
        <f>+[1]BD_2!E1354</f>
        <v>0</v>
      </c>
      <c r="BG1331" s="29">
        <f>[1]BD_2!BA1354</f>
        <v>0</v>
      </c>
      <c r="BH1331" s="23">
        <f>[1]BD_2!CF1354</f>
        <v>0</v>
      </c>
      <c r="BI1331" s="23">
        <f>+COUNTIF(Tabla3[[#This Row],[VALOR REDUCIDO]:[TOTAL TIEMPO PRORROGADO EN DÍAS
]],"&lt;&gt;0")</f>
        <v>0</v>
      </c>
      <c r="BJ1331" s="23" t="str">
        <f>+[1]BD_2!CG1354</f>
        <v>2 NO</v>
      </c>
      <c r="BK1331" s="26" t="str">
        <f>[1]BD_2!CL1354</f>
        <v>2 NO</v>
      </c>
      <c r="BL1331" s="23" t="s">
        <v>98</v>
      </c>
      <c r="BM1331">
        <f t="shared" si="106"/>
        <v>105</v>
      </c>
      <c r="BN1331" s="36">
        <f t="shared" si="108"/>
        <v>45551</v>
      </c>
      <c r="BO1331" s="26">
        <f t="shared" si="107"/>
        <v>45656</v>
      </c>
      <c r="BP1331" s="37" t="e">
        <f>IF(((#REF!-$BN1331)/($BO1331-$BN1331))&gt;=100%,100%,((#REF!-$BN1331)/($BO1331-$BN1331)))</f>
        <v>#REF!</v>
      </c>
      <c r="BQ1331" s="29">
        <f t="shared" si="109"/>
        <v>24500000</v>
      </c>
      <c r="BR1331" s="23" t="e">
        <f>+IF(BK1331="1 SI","FINALIZADO",IF($BO1331&lt;=#REF!,"FINALIZADO","EJECUCIÓN"))</f>
        <v>#REF!</v>
      </c>
      <c r="BS1331" s="23">
        <v>24500000</v>
      </c>
      <c r="BT1331" s="23">
        <f>+Tabla3[[#This Row],[VALOR TOTAL DE CONTRATO (ANTES DE LIQUIDACIÓN - LIBERACIÓN DE SALDOS)]]-Tabla3[[#This Row],[RECURSO TOTALES DESEMBOLSADOS]]</f>
        <v>0</v>
      </c>
      <c r="BU1331" s="66"/>
      <c r="BW1331" s="23" t="s">
        <v>98</v>
      </c>
      <c r="BX1331" s="23" t="str">
        <f t="shared" si="105"/>
        <v>septiembre</v>
      </c>
      <c r="BY1331" s="23" t="s">
        <v>113</v>
      </c>
      <c r="BZ1331" s="23" t="s">
        <v>113</v>
      </c>
      <c r="CA1331" s="23" t="s">
        <v>113</v>
      </c>
      <c r="CB1331" t="s">
        <v>117</v>
      </c>
      <c r="CC1331" t="s">
        <v>118</v>
      </c>
    </row>
    <row r="1332" spans="1:81" x14ac:dyDescent="0.25">
      <c r="A1332" s="23">
        <v>2024</v>
      </c>
      <c r="B1332" s="25">
        <v>1293</v>
      </c>
      <c r="C1332" s="23" t="s">
        <v>87</v>
      </c>
      <c r="D1332" t="s">
        <v>88</v>
      </c>
      <c r="E1332" t="s">
        <v>89</v>
      </c>
      <c r="F1332" t="s">
        <v>90</v>
      </c>
      <c r="G1332" t="s">
        <v>91</v>
      </c>
      <c r="H1332" s="23" t="s">
        <v>92</v>
      </c>
      <c r="I1332" s="23" t="s">
        <v>119</v>
      </c>
      <c r="J1332" t="s">
        <v>9051</v>
      </c>
      <c r="K1332" s="23" t="s">
        <v>95</v>
      </c>
      <c r="L1332" s="20" t="s">
        <v>2497</v>
      </c>
      <c r="M1332" s="28" t="s">
        <v>9052</v>
      </c>
      <c r="N1332" s="23"/>
      <c r="O1332" s="23" t="s">
        <v>98</v>
      </c>
      <c r="P1332" s="20" t="s">
        <v>169</v>
      </c>
      <c r="Q1332" s="20" t="s">
        <v>100</v>
      </c>
      <c r="R1332" t="s">
        <v>9053</v>
      </c>
      <c r="S1332" t="s">
        <v>9054</v>
      </c>
      <c r="T1332" s="29" t="s">
        <v>9055</v>
      </c>
      <c r="U1332" s="29">
        <v>13733333</v>
      </c>
      <c r="V1332" s="29">
        <v>13733333</v>
      </c>
      <c r="W1332" s="60">
        <v>4000000</v>
      </c>
      <c r="X1332" s="60">
        <v>0</v>
      </c>
      <c r="Y1332" s="23" t="s">
        <v>104</v>
      </c>
      <c r="Z1332" t="s">
        <v>98</v>
      </c>
      <c r="AA1332" t="s">
        <v>105</v>
      </c>
      <c r="AB1332" s="30">
        <f>+Tabla3[[#This Row],[VALOR DEL CONTRATO
(EN NUMEROS)]]-Tabla3[[#This Row],[VALOR RECURSOS (MADS/FONAM)]]</f>
        <v>0</v>
      </c>
      <c r="AC1332" s="30"/>
      <c r="AD1332" s="30"/>
      <c r="AE1332" s="24">
        <v>3724</v>
      </c>
      <c r="AF1332" s="61">
        <v>45294</v>
      </c>
      <c r="AG1332">
        <v>511224</v>
      </c>
      <c r="AH1332" s="53">
        <v>45553</v>
      </c>
      <c r="AI1332" s="24" t="s">
        <v>106</v>
      </c>
      <c r="AJ1332" t="s">
        <v>173</v>
      </c>
      <c r="AK1332" s="33">
        <v>202300000000289</v>
      </c>
      <c r="AL1332" t="s">
        <v>98</v>
      </c>
      <c r="AM1332" s="53">
        <v>45552</v>
      </c>
      <c r="AN1332" s="23" t="s">
        <v>108</v>
      </c>
      <c r="AO1332" s="23" t="s">
        <v>108</v>
      </c>
      <c r="AP1332" t="s">
        <v>109</v>
      </c>
      <c r="AQ1332" t="s">
        <v>363</v>
      </c>
      <c r="AR1332" t="s">
        <v>364</v>
      </c>
      <c r="AS1332" s="23" t="s">
        <v>100</v>
      </c>
      <c r="AT1332" s="23">
        <v>80111600</v>
      </c>
      <c r="AU1332" s="20" t="s">
        <v>9056</v>
      </c>
      <c r="AV1332" s="23" t="s">
        <v>113</v>
      </c>
      <c r="AW1332" s="20" t="s">
        <v>114</v>
      </c>
      <c r="AX1332" s="53">
        <v>45552</v>
      </c>
      <c r="AY1332" s="23" t="s">
        <v>115</v>
      </c>
      <c r="AZ1332" s="53">
        <v>45552</v>
      </c>
      <c r="BA1332" s="26">
        <v>45553</v>
      </c>
      <c r="BB1332" s="62">
        <v>45656</v>
      </c>
      <c r="BC1332" s="35">
        <f>+Tabla3[[#This Row],[FECHA TERMINACION
(INICIAL)]]-Tabla3[[#This Row],[FECHA INICIO]]</f>
        <v>103</v>
      </c>
      <c r="BD1332" s="65">
        <f>+Tabla3[[#This Row],[PLAZO DE EJECUCIÓN EN DÍAS (INICIAL)]]/30</f>
        <v>3.4333333333333331</v>
      </c>
      <c r="BE1332" t="s">
        <v>9057</v>
      </c>
      <c r="BF1332" s="29">
        <f>+[1]BD_2!E1355</f>
        <v>0</v>
      </c>
      <c r="BG1332" s="29">
        <f>[1]BD_2!BA1355</f>
        <v>0</v>
      </c>
      <c r="BH1332" s="23">
        <f>[1]BD_2!CF1355</f>
        <v>0</v>
      </c>
      <c r="BI1332" s="23">
        <f>+COUNTIF(Tabla3[[#This Row],[VALOR REDUCIDO]:[TOTAL TIEMPO PRORROGADO EN DÍAS
]],"&lt;&gt;0")</f>
        <v>0</v>
      </c>
      <c r="BJ1332" s="23" t="str">
        <f>+[1]BD_2!CG1355</f>
        <v>2 NO</v>
      </c>
      <c r="BK1332" s="26" t="str">
        <f>[1]BD_2!CL1355</f>
        <v>2 NO</v>
      </c>
      <c r="BL1332" s="23" t="s">
        <v>98</v>
      </c>
      <c r="BM1332">
        <f t="shared" si="106"/>
        <v>103</v>
      </c>
      <c r="BN1332" s="36">
        <f t="shared" si="108"/>
        <v>45553</v>
      </c>
      <c r="BO1332" s="26">
        <f t="shared" si="107"/>
        <v>45656</v>
      </c>
      <c r="BP1332" s="37" t="e">
        <f>IF(((#REF!-$BN1332)/($BO1332-$BN1332))&gt;=100%,100%,((#REF!-$BN1332)/($BO1332-$BN1332)))</f>
        <v>#REF!</v>
      </c>
      <c r="BQ1332" s="29">
        <f t="shared" si="109"/>
        <v>13733333</v>
      </c>
      <c r="BR1332" s="23" t="e">
        <f>+IF(BK1332="1 SI","FINALIZADO",IF($BO1332&lt;=#REF!,"FINALIZADO","EJECUCIÓN"))</f>
        <v>#REF!</v>
      </c>
      <c r="BS1332" s="23">
        <v>13733333</v>
      </c>
      <c r="BT1332" s="23">
        <f>+Tabla3[[#This Row],[VALOR TOTAL DE CONTRATO (ANTES DE LIQUIDACIÓN - LIBERACIÓN DE SALDOS)]]-Tabla3[[#This Row],[RECURSO TOTALES DESEMBOLSADOS]]</f>
        <v>0</v>
      </c>
      <c r="BU1332" s="66"/>
      <c r="BW1332" s="23" t="s">
        <v>98</v>
      </c>
      <c r="BX1332" s="23" t="str">
        <f t="shared" si="105"/>
        <v>septiembre</v>
      </c>
      <c r="BY1332" s="23" t="s">
        <v>113</v>
      </c>
      <c r="BZ1332" s="23" t="s">
        <v>113</v>
      </c>
      <c r="CA1332" s="23" t="s">
        <v>113</v>
      </c>
      <c r="CB1332" t="s">
        <v>117</v>
      </c>
      <c r="CC1332" t="s">
        <v>118</v>
      </c>
    </row>
    <row r="1333" spans="1:81" x14ac:dyDescent="0.25">
      <c r="A1333" s="23">
        <v>2024</v>
      </c>
      <c r="B1333" s="25">
        <v>1294</v>
      </c>
      <c r="C1333" s="23" t="s">
        <v>7112</v>
      </c>
      <c r="D1333" t="s">
        <v>88</v>
      </c>
      <c r="E1333" t="s">
        <v>8299</v>
      </c>
      <c r="F1333" t="s">
        <v>90</v>
      </c>
      <c r="G1333" t="s">
        <v>4367</v>
      </c>
      <c r="H1333" s="23" t="s">
        <v>92</v>
      </c>
      <c r="I1333" s="23" t="s">
        <v>105</v>
      </c>
      <c r="J1333" s="76" t="s">
        <v>9058</v>
      </c>
      <c r="K1333" s="23" t="s">
        <v>4369</v>
      </c>
      <c r="L1333" s="20" t="s">
        <v>4370</v>
      </c>
      <c r="N1333" s="23" t="s">
        <v>9059</v>
      </c>
      <c r="O1333" s="23" t="s">
        <v>98</v>
      </c>
      <c r="P1333" s="20" t="s">
        <v>693</v>
      </c>
      <c r="Q1333" s="20" t="s">
        <v>693</v>
      </c>
      <c r="R1333" t="s">
        <v>9060</v>
      </c>
      <c r="S1333" t="s">
        <v>9061</v>
      </c>
      <c r="T1333" t="s">
        <v>9062</v>
      </c>
      <c r="U1333" s="29">
        <v>1268682168</v>
      </c>
      <c r="V1333" s="29">
        <v>888077518</v>
      </c>
      <c r="W1333" s="60">
        <v>0</v>
      </c>
      <c r="X1333" s="60">
        <v>0</v>
      </c>
      <c r="Y1333" s="23" t="s">
        <v>104</v>
      </c>
      <c r="Z1333" t="s">
        <v>113</v>
      </c>
      <c r="AA1333" t="s">
        <v>9063</v>
      </c>
      <c r="AB1333" s="30">
        <f>+Tabla3[[#This Row],[VALOR DEL CONTRATO
(EN NUMEROS)]]-Tabla3[[#This Row],[VALOR RECURSOS (MADS/FONAM)]]</f>
        <v>380604650</v>
      </c>
      <c r="AC1333" s="30" t="s">
        <v>9064</v>
      </c>
      <c r="AD1333" s="64">
        <v>901285046</v>
      </c>
      <c r="AE1333" s="24">
        <v>14124</v>
      </c>
      <c r="AF1333" s="61">
        <v>45369</v>
      </c>
      <c r="AG1333">
        <v>522624</v>
      </c>
      <c r="AH1333" s="53">
        <v>45561</v>
      </c>
      <c r="AI1333" s="24" t="s">
        <v>106</v>
      </c>
      <c r="AJ1333" t="s">
        <v>4087</v>
      </c>
      <c r="AK1333" s="33">
        <v>2020011000255</v>
      </c>
      <c r="AL1333" t="s">
        <v>98</v>
      </c>
      <c r="AM1333" s="53">
        <v>45555</v>
      </c>
      <c r="AN1333" s="23" t="s">
        <v>9065</v>
      </c>
      <c r="AO1333" s="23" t="s">
        <v>9065</v>
      </c>
      <c r="AP1333" t="s">
        <v>109</v>
      </c>
      <c r="AQ1333" t="s">
        <v>698</v>
      </c>
      <c r="AR1333" t="s">
        <v>699</v>
      </c>
      <c r="AS1333" t="s">
        <v>700</v>
      </c>
      <c r="AT1333" s="23">
        <v>77101700</v>
      </c>
      <c r="AU1333" s="40" t="s">
        <v>9066</v>
      </c>
      <c r="AV1333" s="23" t="s">
        <v>113</v>
      </c>
      <c r="AW1333" s="20" t="s">
        <v>114</v>
      </c>
      <c r="AX1333" s="53"/>
      <c r="AY1333" s="23" t="s">
        <v>6418</v>
      </c>
      <c r="AZ1333" s="53"/>
      <c r="BA1333" s="26">
        <v>45573</v>
      </c>
      <c r="BB1333" s="62">
        <v>45657</v>
      </c>
      <c r="BC1333" s="35">
        <f>+Tabla3[[#This Row],[FECHA TERMINACION
(INICIAL)]]-Tabla3[[#This Row],[FECHA INICIO]]</f>
        <v>84</v>
      </c>
      <c r="BD1333" s="65">
        <f>+Tabla3[[#This Row],[PLAZO DE EJECUCIÓN EN DÍAS (INICIAL)]]/30</f>
        <v>2.8</v>
      </c>
      <c r="BE1333" t="s">
        <v>9067</v>
      </c>
      <c r="BF1333" s="29">
        <f>+[1]BD_2!E1356</f>
        <v>0</v>
      </c>
      <c r="BG1333" s="29">
        <f>[1]BD_2!BA1356</f>
        <v>0</v>
      </c>
      <c r="BH1333" s="23">
        <f>[1]BD_2!CF1356</f>
        <v>344</v>
      </c>
      <c r="BI1333" s="23">
        <f>+COUNTIF(Tabla3[[#This Row],[VALOR REDUCIDO]:[TOTAL TIEMPO PRORROGADO EN DÍAS
]],"&lt;&gt;0")</f>
        <v>1</v>
      </c>
      <c r="BJ1333" s="23" t="str">
        <f>+[1]BD_2!CG1356</f>
        <v>1 SI</v>
      </c>
      <c r="BK1333" s="26" t="str">
        <f>[1]BD_2!CL1356</f>
        <v>2 NO</v>
      </c>
      <c r="BL1333" s="23" t="s">
        <v>98</v>
      </c>
      <c r="BM1333">
        <f t="shared" si="106"/>
        <v>428</v>
      </c>
      <c r="BN1333" s="36">
        <f t="shared" si="108"/>
        <v>45573</v>
      </c>
      <c r="BO1333" s="26">
        <f t="shared" si="107"/>
        <v>46001</v>
      </c>
      <c r="BP1333" s="37" t="e">
        <f>IF(((#REF!-$BN1333)/($BO1333-$BN1333))&gt;=100%,100%,((#REF!-$BN1333)/($BO1333-$BN1333)))</f>
        <v>#REF!</v>
      </c>
      <c r="BQ1333" s="60">
        <f t="shared" si="109"/>
        <v>888077518</v>
      </c>
      <c r="BR1333" s="23" t="e">
        <f>+IF(BK1333="1 SI","FINALIZADO",IF($BO1333&lt;=#REF!,"FINALIZADO","EJECUCIÓN"))</f>
        <v>#REF!</v>
      </c>
      <c r="BS1333" s="23">
        <v>266423255</v>
      </c>
      <c r="BT1333" s="23">
        <f>+Tabla3[[#This Row],[VALOR TOTAL DE CONTRATO (ANTES DE LIQUIDACIÓN - LIBERACIÓN DE SALDOS)]]-Tabla3[[#This Row],[RECURSO TOTALES DESEMBOLSADOS]]</f>
        <v>621654263</v>
      </c>
      <c r="BU1333" s="66"/>
      <c r="BW1333" s="23" t="s">
        <v>98</v>
      </c>
      <c r="BX1333" s="23" t="str">
        <f t="shared" si="105"/>
        <v>septiembre</v>
      </c>
      <c r="BY1333" s="23" t="s">
        <v>113</v>
      </c>
      <c r="BZ1333" s="23" t="s">
        <v>113</v>
      </c>
      <c r="CA1333" s="23" t="s">
        <v>113</v>
      </c>
      <c r="CB1333" t="s">
        <v>117</v>
      </c>
      <c r="CC1333" t="s">
        <v>118</v>
      </c>
    </row>
    <row r="1334" spans="1:81" x14ac:dyDescent="0.25">
      <c r="A1334" s="23">
        <v>2024</v>
      </c>
      <c r="B1334" s="25">
        <v>1295</v>
      </c>
      <c r="C1334" s="23" t="s">
        <v>87</v>
      </c>
      <c r="D1334" t="s">
        <v>88</v>
      </c>
      <c r="E1334" t="s">
        <v>89</v>
      </c>
      <c r="F1334" t="s">
        <v>90</v>
      </c>
      <c r="G1334" t="s">
        <v>91</v>
      </c>
      <c r="H1334" s="23" t="s">
        <v>92</v>
      </c>
      <c r="I1334" s="23" t="s">
        <v>93</v>
      </c>
      <c r="J1334" t="s">
        <v>9068</v>
      </c>
      <c r="K1334" s="23" t="s">
        <v>95</v>
      </c>
      <c r="L1334" s="20" t="s">
        <v>121</v>
      </c>
      <c r="M1334" s="28" t="s">
        <v>9069</v>
      </c>
      <c r="N1334" s="23"/>
      <c r="O1334" s="23" t="s">
        <v>98</v>
      </c>
      <c r="P1334" s="20" t="s">
        <v>169</v>
      </c>
      <c r="Q1334" s="20" t="s">
        <v>100</v>
      </c>
      <c r="R1334" t="s">
        <v>9017</v>
      </c>
      <c r="S1334" t="s">
        <v>9018</v>
      </c>
      <c r="T1334" t="s">
        <v>9070</v>
      </c>
      <c r="U1334" s="29">
        <v>11900000</v>
      </c>
      <c r="V1334" s="29">
        <v>11900000</v>
      </c>
      <c r="W1334" s="60">
        <v>3500000</v>
      </c>
      <c r="X1334" s="60">
        <v>0</v>
      </c>
      <c r="Y1334" s="23" t="s">
        <v>104</v>
      </c>
      <c r="Z1334" t="s">
        <v>98</v>
      </c>
      <c r="AA1334" t="s">
        <v>105</v>
      </c>
      <c r="AB1334" s="30">
        <f>+Tabla3[[#This Row],[VALOR DEL CONTRATO
(EN NUMEROS)]]-Tabla3[[#This Row],[VALOR RECURSOS (MADS/FONAM)]]</f>
        <v>0</v>
      </c>
      <c r="AC1334" s="30"/>
      <c r="AD1334" s="30"/>
      <c r="AE1334" s="24">
        <v>3724</v>
      </c>
      <c r="AF1334" s="61">
        <v>45294</v>
      </c>
      <c r="AG1334">
        <v>522924</v>
      </c>
      <c r="AH1334" s="53">
        <v>45558</v>
      </c>
      <c r="AI1334" s="24" t="s">
        <v>106</v>
      </c>
      <c r="AJ1334" t="s">
        <v>173</v>
      </c>
      <c r="AK1334" s="33">
        <v>202300000000289</v>
      </c>
      <c r="AL1334" t="s">
        <v>98</v>
      </c>
      <c r="AM1334" s="53">
        <v>45554</v>
      </c>
      <c r="AN1334" s="23" t="s">
        <v>108</v>
      </c>
      <c r="AO1334" s="23" t="s">
        <v>108</v>
      </c>
      <c r="AP1334" t="s">
        <v>109</v>
      </c>
      <c r="AQ1334" t="s">
        <v>363</v>
      </c>
      <c r="AR1334" t="s">
        <v>364</v>
      </c>
      <c r="AS1334" s="23" t="s">
        <v>100</v>
      </c>
      <c r="AT1334" s="23">
        <v>80111600</v>
      </c>
      <c r="AU1334" s="20" t="s">
        <v>9071</v>
      </c>
      <c r="AV1334" s="23" t="s">
        <v>113</v>
      </c>
      <c r="AW1334" s="20" t="s">
        <v>114</v>
      </c>
      <c r="AX1334" s="53">
        <v>45555</v>
      </c>
      <c r="AY1334" s="23" t="s">
        <v>115</v>
      </c>
      <c r="AZ1334" s="53">
        <v>45555</v>
      </c>
      <c r="BA1334" s="26">
        <v>45558</v>
      </c>
      <c r="BB1334" s="62">
        <v>45656</v>
      </c>
      <c r="BC1334" s="35">
        <f>+Tabla3[[#This Row],[FECHA TERMINACION
(INICIAL)]]-Tabla3[[#This Row],[FECHA INICIO]]</f>
        <v>98</v>
      </c>
      <c r="BD1334" s="65">
        <f>+Tabla3[[#This Row],[PLAZO DE EJECUCIÓN EN DÍAS (INICIAL)]]/30</f>
        <v>3.2666666666666666</v>
      </c>
      <c r="BE1334" t="s">
        <v>9072</v>
      </c>
      <c r="BF1334" s="29">
        <f>+[1]BD_2!E1357</f>
        <v>0</v>
      </c>
      <c r="BG1334" s="29">
        <f>[1]BD_2!BA1357</f>
        <v>0</v>
      </c>
      <c r="BH1334" s="23">
        <f>[1]BD_2!CF1357</f>
        <v>0</v>
      </c>
      <c r="BI1334" s="23">
        <f>+COUNTIF(Tabla3[[#This Row],[VALOR REDUCIDO]:[TOTAL TIEMPO PRORROGADO EN DÍAS
]],"&lt;&gt;0")</f>
        <v>0</v>
      </c>
      <c r="BJ1334" s="23" t="str">
        <f>+[1]BD_2!CG1357</f>
        <v>2 NO</v>
      </c>
      <c r="BK1334" s="26" t="str">
        <f>[1]BD_2!CL1357</f>
        <v>1 SI</v>
      </c>
      <c r="BL1334" s="23" t="s">
        <v>98</v>
      </c>
      <c r="BM1334">
        <f t="shared" si="106"/>
        <v>98</v>
      </c>
      <c r="BN1334" s="36">
        <f t="shared" si="108"/>
        <v>45558</v>
      </c>
      <c r="BO1334" s="26">
        <f t="shared" si="107"/>
        <v>45656</v>
      </c>
      <c r="BP1334" s="37" t="e">
        <f>IF(((#REF!-$BN1334)/($BO1334-$BN1334))&gt;=100%,100%,((#REF!-$BN1334)/($BO1334-$BN1334)))</f>
        <v>#REF!</v>
      </c>
      <c r="BQ1334" s="29">
        <f t="shared" si="109"/>
        <v>11900000</v>
      </c>
      <c r="BR1334" s="23" t="str">
        <f>+IF(BK1334="1 SI","FINALIZADO",IF($BO1334&lt;=#REF!,"FINALIZADO","EJECUCIÓN"))</f>
        <v>FINALIZADO</v>
      </c>
      <c r="BS1334" s="23">
        <v>1400000</v>
      </c>
      <c r="BT1334" s="23">
        <f>+Tabla3[[#This Row],[VALOR TOTAL DE CONTRATO (ANTES DE LIQUIDACIÓN - LIBERACIÓN DE SALDOS)]]-Tabla3[[#This Row],[RECURSO TOTALES DESEMBOLSADOS]]</f>
        <v>10500000</v>
      </c>
      <c r="BU1334" s="66"/>
      <c r="BW1334" s="23" t="s">
        <v>98</v>
      </c>
      <c r="BX1334" s="23" t="str">
        <f t="shared" si="105"/>
        <v>septiembre</v>
      </c>
      <c r="BY1334" s="23" t="s">
        <v>113</v>
      </c>
      <c r="BZ1334" s="23" t="s">
        <v>113</v>
      </c>
      <c r="CA1334" s="23" t="s">
        <v>113</v>
      </c>
      <c r="CB1334" t="s">
        <v>117</v>
      </c>
      <c r="CC1334" t="s">
        <v>118</v>
      </c>
    </row>
    <row r="1335" spans="1:81" x14ac:dyDescent="0.25">
      <c r="A1335" s="23">
        <v>2024</v>
      </c>
      <c r="B1335" s="25">
        <v>1296</v>
      </c>
      <c r="C1335" s="23" t="s">
        <v>87</v>
      </c>
      <c r="D1335" t="s">
        <v>88</v>
      </c>
      <c r="E1335" t="s">
        <v>89</v>
      </c>
      <c r="F1335" t="s">
        <v>90</v>
      </c>
      <c r="G1335" t="s">
        <v>91</v>
      </c>
      <c r="H1335" s="23" t="s">
        <v>92</v>
      </c>
      <c r="I1335" s="23" t="s">
        <v>119</v>
      </c>
      <c r="J1335" t="s">
        <v>414</v>
      </c>
      <c r="K1335" s="23" t="s">
        <v>95</v>
      </c>
      <c r="L1335" s="20" t="s">
        <v>358</v>
      </c>
      <c r="M1335" s="28" t="s">
        <v>9073</v>
      </c>
      <c r="N1335" s="23"/>
      <c r="O1335" s="23" t="s">
        <v>98</v>
      </c>
      <c r="P1335" s="20" t="s">
        <v>169</v>
      </c>
      <c r="Q1335" s="20" t="s">
        <v>100</v>
      </c>
      <c r="R1335" t="s">
        <v>9074</v>
      </c>
      <c r="S1335" t="s">
        <v>9075</v>
      </c>
      <c r="T1335" s="78" t="s">
        <v>9076</v>
      </c>
      <c r="U1335" s="29">
        <v>12000000</v>
      </c>
      <c r="V1335" s="29">
        <v>12000000</v>
      </c>
      <c r="W1335" s="60">
        <v>4000000</v>
      </c>
      <c r="X1335" s="60">
        <v>0</v>
      </c>
      <c r="Y1335" s="23" t="s">
        <v>104</v>
      </c>
      <c r="Z1335" t="s">
        <v>98</v>
      </c>
      <c r="AA1335" t="s">
        <v>105</v>
      </c>
      <c r="AB1335" s="30">
        <f>+Tabla3[[#This Row],[VALOR DEL CONTRATO
(EN NUMEROS)]]-Tabla3[[#This Row],[VALOR RECURSOS (MADS/FONAM)]]</f>
        <v>0</v>
      </c>
      <c r="AC1335" s="30"/>
      <c r="AD1335" s="30"/>
      <c r="AE1335" s="24">
        <v>3724</v>
      </c>
      <c r="AF1335" s="31">
        <v>45294</v>
      </c>
      <c r="AG1335">
        <v>541324</v>
      </c>
      <c r="AH1335" s="26">
        <v>45567</v>
      </c>
      <c r="AI1335" s="24" t="s">
        <v>106</v>
      </c>
      <c r="AJ1335" t="s">
        <v>173</v>
      </c>
      <c r="AK1335" s="33">
        <v>202300000000289</v>
      </c>
      <c r="AL1335" t="s">
        <v>98</v>
      </c>
      <c r="AM1335" s="53">
        <v>45566</v>
      </c>
      <c r="AN1335" s="23" t="s">
        <v>108</v>
      </c>
      <c r="AO1335" s="23" t="s">
        <v>108</v>
      </c>
      <c r="AP1335" t="s">
        <v>109</v>
      </c>
      <c r="AQ1335" t="s">
        <v>363</v>
      </c>
      <c r="AR1335" t="s">
        <v>364</v>
      </c>
      <c r="AS1335" s="23" t="s">
        <v>100</v>
      </c>
      <c r="AT1335" s="23">
        <v>80111600</v>
      </c>
      <c r="AU1335" s="20" t="s">
        <v>9077</v>
      </c>
      <c r="AV1335" s="23" t="s">
        <v>113</v>
      </c>
      <c r="AW1335" s="20" t="s">
        <v>114</v>
      </c>
      <c r="AX1335" s="53">
        <v>45566</v>
      </c>
      <c r="AY1335" s="23" t="s">
        <v>115</v>
      </c>
      <c r="AZ1335" s="53">
        <v>45566</v>
      </c>
      <c r="BA1335" s="26">
        <v>45567</v>
      </c>
      <c r="BB1335" s="62">
        <v>45656</v>
      </c>
      <c r="BC1335" s="35">
        <f>+Tabla3[[#This Row],[FECHA TERMINACION
(INICIAL)]]-Tabla3[[#This Row],[FECHA INICIO]]</f>
        <v>89</v>
      </c>
      <c r="BD1335" s="65">
        <f>+Tabla3[[#This Row],[PLAZO DE EJECUCIÓN EN DÍAS (INICIAL)]]/30</f>
        <v>2.9666666666666668</v>
      </c>
      <c r="BE1335" t="s">
        <v>9078</v>
      </c>
      <c r="BF1335" s="29">
        <f>+[1]BD_2!E1358</f>
        <v>133333</v>
      </c>
      <c r="BG1335" s="29">
        <f>[1]BD_2!BA1358</f>
        <v>0</v>
      </c>
      <c r="BH1335" s="23">
        <f>[1]BD_2!CF1358</f>
        <v>0</v>
      </c>
      <c r="BI1335" s="23">
        <f>+COUNTIF(Tabla3[[#This Row],[VALOR REDUCIDO]:[TOTAL TIEMPO PRORROGADO EN DÍAS
]],"&lt;&gt;0")</f>
        <v>1</v>
      </c>
      <c r="BJ1335" s="23" t="str">
        <f>+[1]BD_2!CG1358</f>
        <v>2 NO</v>
      </c>
      <c r="BK1335" s="26" t="str">
        <f>[1]BD_2!CL1358</f>
        <v>2 NO</v>
      </c>
      <c r="BL1335" s="23" t="s">
        <v>98</v>
      </c>
      <c r="BM1335">
        <f t="shared" si="106"/>
        <v>89</v>
      </c>
      <c r="BN1335" s="36">
        <f t="shared" si="108"/>
        <v>45567</v>
      </c>
      <c r="BO1335" s="26">
        <f t="shared" si="107"/>
        <v>45656</v>
      </c>
      <c r="BP1335" s="37" t="e">
        <f>IF(((#REF!-$BN1335)/($BO1335-$BN1335))&gt;=100%,100%,((#REF!-$BN1335)/($BO1335-$BN1335)))</f>
        <v>#REF!</v>
      </c>
      <c r="BQ1335" s="29">
        <f t="shared" si="109"/>
        <v>11866667</v>
      </c>
      <c r="BR1335" s="23" t="e">
        <f>+IF(BK1335="1 SI","FINALIZADO",IF($BO1335&lt;=#REF!,"FINALIZADO","EJECUCIÓN"))</f>
        <v>#REF!</v>
      </c>
      <c r="BS1335" s="23">
        <v>11866667</v>
      </c>
      <c r="BT1335" s="23">
        <f>+Tabla3[[#This Row],[VALOR TOTAL DE CONTRATO (ANTES DE LIQUIDACIÓN - LIBERACIÓN DE SALDOS)]]-Tabla3[[#This Row],[RECURSO TOTALES DESEMBOLSADOS]]</f>
        <v>0</v>
      </c>
      <c r="BU1335" s="66"/>
      <c r="BW1335" s="23" t="s">
        <v>98</v>
      </c>
      <c r="BX1335" s="23" t="str">
        <f t="shared" si="105"/>
        <v>octubre</v>
      </c>
      <c r="BY1335" s="23" t="s">
        <v>113</v>
      </c>
      <c r="BZ1335" s="23" t="s">
        <v>113</v>
      </c>
      <c r="CA1335" s="23" t="s">
        <v>113</v>
      </c>
      <c r="CB1335" t="s">
        <v>117</v>
      </c>
      <c r="CC1335" t="s">
        <v>118</v>
      </c>
    </row>
    <row r="1336" spans="1:81" x14ac:dyDescent="0.25">
      <c r="A1336" s="23">
        <v>2024</v>
      </c>
      <c r="B1336" s="25">
        <v>1297</v>
      </c>
      <c r="C1336" s="23" t="s">
        <v>87</v>
      </c>
      <c r="D1336" t="s">
        <v>88</v>
      </c>
      <c r="E1336" t="s">
        <v>89</v>
      </c>
      <c r="F1336" t="s">
        <v>90</v>
      </c>
      <c r="G1336" t="s">
        <v>91</v>
      </c>
      <c r="H1336" s="23" t="s">
        <v>92</v>
      </c>
      <c r="I1336" s="23" t="s">
        <v>119</v>
      </c>
      <c r="J1336" t="s">
        <v>395</v>
      </c>
      <c r="K1336" s="23" t="s">
        <v>95</v>
      </c>
      <c r="L1336" t="s">
        <v>2497</v>
      </c>
      <c r="M1336" s="28" t="s">
        <v>9079</v>
      </c>
      <c r="N1336" s="23"/>
      <c r="O1336" s="23" t="s">
        <v>98</v>
      </c>
      <c r="P1336" s="20" t="s">
        <v>169</v>
      </c>
      <c r="Q1336" t="s">
        <v>100</v>
      </c>
      <c r="R1336" t="s">
        <v>9080</v>
      </c>
      <c r="S1336" t="s">
        <v>9081</v>
      </c>
      <c r="T1336" t="s">
        <v>9082</v>
      </c>
      <c r="U1336" s="29">
        <v>14700000</v>
      </c>
      <c r="V1336" s="29">
        <v>14700000</v>
      </c>
      <c r="W1336" s="60">
        <v>4500000</v>
      </c>
      <c r="X1336" s="60">
        <v>0</v>
      </c>
      <c r="Y1336" s="23" t="s">
        <v>104</v>
      </c>
      <c r="Z1336" t="s">
        <v>98</v>
      </c>
      <c r="AA1336" t="s">
        <v>105</v>
      </c>
      <c r="AB1336" s="30">
        <f>+Tabla3[[#This Row],[VALOR DEL CONTRATO
(EN NUMEROS)]]-Tabla3[[#This Row],[VALOR RECURSOS (MADS/FONAM)]]</f>
        <v>0</v>
      </c>
      <c r="AC1336" s="30"/>
      <c r="AD1336" s="30"/>
      <c r="AE1336" s="24">
        <v>3724</v>
      </c>
      <c r="AF1336" s="31">
        <v>45294</v>
      </c>
      <c r="AG1336">
        <v>533424</v>
      </c>
      <c r="AH1336" s="26">
        <v>45561</v>
      </c>
      <c r="AI1336" s="24" t="s">
        <v>106</v>
      </c>
      <c r="AJ1336" t="s">
        <v>173</v>
      </c>
      <c r="AK1336" s="33">
        <v>202300000000289</v>
      </c>
      <c r="AL1336" t="s">
        <v>98</v>
      </c>
      <c r="AM1336" s="53">
        <v>45559</v>
      </c>
      <c r="AN1336" s="23" t="s">
        <v>108</v>
      </c>
      <c r="AO1336" s="23" t="s">
        <v>108</v>
      </c>
      <c r="AP1336" t="s">
        <v>109</v>
      </c>
      <c r="AQ1336" t="s">
        <v>363</v>
      </c>
      <c r="AR1336" t="s">
        <v>364</v>
      </c>
      <c r="AS1336" t="s">
        <v>100</v>
      </c>
      <c r="AT1336" s="23">
        <v>80111600</v>
      </c>
      <c r="AU1336" s="20" t="s">
        <v>9083</v>
      </c>
      <c r="AV1336" s="23" t="s">
        <v>113</v>
      </c>
      <c r="AW1336" s="20" t="s">
        <v>114</v>
      </c>
      <c r="AX1336" s="53">
        <v>45560</v>
      </c>
      <c r="AY1336" s="23" t="s">
        <v>115</v>
      </c>
      <c r="AZ1336" s="53">
        <v>45560</v>
      </c>
      <c r="BA1336" s="26">
        <v>45561</v>
      </c>
      <c r="BB1336" s="62">
        <v>45656</v>
      </c>
      <c r="BC1336" s="35">
        <f>+Tabla3[[#This Row],[FECHA TERMINACION
(INICIAL)]]-Tabla3[[#This Row],[FECHA INICIO]]</f>
        <v>95</v>
      </c>
      <c r="BD1336" s="65">
        <f>+Tabla3[[#This Row],[PLAZO DE EJECUCIÓN EN DÍAS (INICIAL)]]/30</f>
        <v>3.1666666666666665</v>
      </c>
      <c r="BE1336" t="s">
        <v>9084</v>
      </c>
      <c r="BF1336" s="29">
        <f>+[1]BD_2!E1359</f>
        <v>450000</v>
      </c>
      <c r="BG1336" s="29">
        <f>[1]BD_2!BA1359</f>
        <v>0</v>
      </c>
      <c r="BH1336" s="23">
        <f>[1]BD_2!CF1359</f>
        <v>0</v>
      </c>
      <c r="BI1336" s="23">
        <f>+COUNTIF(Tabla3[[#This Row],[VALOR REDUCIDO]:[TOTAL TIEMPO PRORROGADO EN DÍAS
]],"&lt;&gt;0")</f>
        <v>1</v>
      </c>
      <c r="BJ1336" s="23" t="str">
        <f>+[1]BD_2!CG1359</f>
        <v>2 NO</v>
      </c>
      <c r="BK1336" s="26" t="str">
        <f>[1]BD_2!CL1359</f>
        <v>2 NO</v>
      </c>
      <c r="BL1336" s="23" t="s">
        <v>98</v>
      </c>
      <c r="BM1336">
        <f t="shared" si="106"/>
        <v>95</v>
      </c>
      <c r="BN1336" s="36">
        <f t="shared" si="108"/>
        <v>45561</v>
      </c>
      <c r="BO1336" s="26">
        <f t="shared" si="107"/>
        <v>45656</v>
      </c>
      <c r="BP1336" s="37" t="e">
        <f>IF(((#REF!-$BN1336)/($BO1336-$BN1336))&gt;=100%,100%,((#REF!-$BN1336)/($BO1336-$BN1336)))</f>
        <v>#REF!</v>
      </c>
      <c r="BQ1336" s="29">
        <f t="shared" si="109"/>
        <v>14250000</v>
      </c>
      <c r="BR1336" s="23" t="e">
        <f>+IF(BK1336="1 SI","FINALIZADO",IF($BO1336&lt;=#REF!,"FINALIZADO","EJECUCIÓN"))</f>
        <v>#REF!</v>
      </c>
      <c r="BS1336" s="23">
        <v>14250000</v>
      </c>
      <c r="BT1336" s="23">
        <f>+Tabla3[[#This Row],[VALOR TOTAL DE CONTRATO (ANTES DE LIQUIDACIÓN - LIBERACIÓN DE SALDOS)]]-Tabla3[[#This Row],[RECURSO TOTALES DESEMBOLSADOS]]</f>
        <v>0</v>
      </c>
      <c r="BU1336" s="66"/>
      <c r="BW1336" s="23" t="s">
        <v>98</v>
      </c>
      <c r="BX1336" s="23" t="str">
        <f t="shared" si="105"/>
        <v>septiembre</v>
      </c>
      <c r="BY1336" s="23" t="s">
        <v>113</v>
      </c>
      <c r="BZ1336" s="23" t="s">
        <v>113</v>
      </c>
      <c r="CA1336" s="23" t="s">
        <v>113</v>
      </c>
      <c r="CB1336" t="s">
        <v>117</v>
      </c>
      <c r="CC1336" t="s">
        <v>118</v>
      </c>
    </row>
    <row r="1337" spans="1:81" x14ac:dyDescent="0.25">
      <c r="A1337" s="23">
        <v>2024</v>
      </c>
      <c r="B1337" s="25">
        <v>1298</v>
      </c>
      <c r="C1337" s="23" t="s">
        <v>87</v>
      </c>
      <c r="D1337" t="s">
        <v>88</v>
      </c>
      <c r="E1337" t="s">
        <v>89</v>
      </c>
      <c r="F1337" t="s">
        <v>90</v>
      </c>
      <c r="G1337" t="s">
        <v>91</v>
      </c>
      <c r="H1337" s="23" t="s">
        <v>92</v>
      </c>
      <c r="I1337" s="23" t="s">
        <v>119</v>
      </c>
      <c r="J1337" t="s">
        <v>9085</v>
      </c>
      <c r="K1337" s="23" t="s">
        <v>95</v>
      </c>
      <c r="L1337" s="20" t="s">
        <v>494</v>
      </c>
      <c r="M1337" s="28" t="s">
        <v>9086</v>
      </c>
      <c r="N1337" s="23"/>
      <c r="O1337" s="23" t="s">
        <v>98</v>
      </c>
      <c r="P1337" s="20" t="s">
        <v>269</v>
      </c>
      <c r="Q1337" s="20" t="s">
        <v>269</v>
      </c>
      <c r="R1337" t="s">
        <v>9087</v>
      </c>
      <c r="S1337" t="s">
        <v>9088</v>
      </c>
      <c r="T1337" t="s">
        <v>9089</v>
      </c>
      <c r="U1337" s="29">
        <v>23800000</v>
      </c>
      <c r="V1337" s="29">
        <v>23800000</v>
      </c>
      <c r="W1337" s="60">
        <v>7000000</v>
      </c>
      <c r="X1337" s="60">
        <v>0</v>
      </c>
      <c r="Y1337" s="23" t="s">
        <v>5132</v>
      </c>
      <c r="Z1337" t="s">
        <v>98</v>
      </c>
      <c r="AA1337" t="s">
        <v>105</v>
      </c>
      <c r="AB1337" s="30">
        <f>+Tabla3[[#This Row],[VALOR DEL CONTRATO
(EN NUMEROS)]]-Tabla3[[#This Row],[VALOR RECURSOS (MADS/FONAM)]]</f>
        <v>0</v>
      </c>
      <c r="AC1337" s="30"/>
      <c r="AD1337" s="30"/>
      <c r="AE1337" s="24">
        <v>123</v>
      </c>
      <c r="AF1337" s="61">
        <v>44960</v>
      </c>
      <c r="AG1337">
        <v>7924</v>
      </c>
      <c r="AH1337" s="53">
        <v>45558</v>
      </c>
      <c r="AI1337" s="24" t="s">
        <v>5133</v>
      </c>
      <c r="AJ1337" t="s">
        <v>5134</v>
      </c>
      <c r="AK1337" s="33" t="s">
        <v>4376</v>
      </c>
      <c r="AL1337" t="s">
        <v>98</v>
      </c>
      <c r="AM1337" s="53">
        <v>45554</v>
      </c>
      <c r="AN1337" s="23" t="s">
        <v>108</v>
      </c>
      <c r="AO1337" s="23" t="s">
        <v>108</v>
      </c>
      <c r="AP1337" t="s">
        <v>109</v>
      </c>
      <c r="AQ1337" t="s">
        <v>340</v>
      </c>
      <c r="AR1337" t="s">
        <v>341</v>
      </c>
      <c r="AS1337" t="s">
        <v>342</v>
      </c>
      <c r="AT1337" s="23">
        <v>43222600</v>
      </c>
      <c r="AU1337" s="20" t="s">
        <v>9090</v>
      </c>
      <c r="AV1337" s="23" t="s">
        <v>113</v>
      </c>
      <c r="AW1337" s="20" t="s">
        <v>114</v>
      </c>
      <c r="AX1337" s="53">
        <v>45554</v>
      </c>
      <c r="AY1337" s="23" t="s">
        <v>115</v>
      </c>
      <c r="AZ1337" s="53">
        <v>45554</v>
      </c>
      <c r="BA1337" s="26">
        <v>45558</v>
      </c>
      <c r="BB1337" s="62">
        <v>45656</v>
      </c>
      <c r="BC1337" s="35">
        <f>+Tabla3[[#This Row],[FECHA TERMINACION
(INICIAL)]]-Tabla3[[#This Row],[FECHA INICIO]]</f>
        <v>98</v>
      </c>
      <c r="BD1337" s="65">
        <f>+Tabla3[[#This Row],[PLAZO DE EJECUCIÓN EN DÍAS (INICIAL)]]/30</f>
        <v>3.2666666666666666</v>
      </c>
      <c r="BE1337" t="s">
        <v>9091</v>
      </c>
      <c r="BF1337" s="29">
        <f>+[1]BD_2!E1360</f>
        <v>933333</v>
      </c>
      <c r="BG1337" s="29">
        <f>[1]BD_2!BA1360</f>
        <v>11200000</v>
      </c>
      <c r="BH1337" s="23">
        <f>[1]BD_2!CF1360</f>
        <v>50</v>
      </c>
      <c r="BI1337" s="23">
        <f>+COUNTIF(Tabla3[[#This Row],[VALOR REDUCIDO]:[TOTAL TIEMPO PRORROGADO EN DÍAS
]],"&lt;&gt;0")</f>
        <v>3</v>
      </c>
      <c r="BJ1337" s="23" t="str">
        <f>+[1]BD_2!CG1360</f>
        <v>2 NO</v>
      </c>
      <c r="BK1337" s="26" t="str">
        <f>[1]BD_2!CL1360</f>
        <v>2 NO</v>
      </c>
      <c r="BL1337" s="23" t="s">
        <v>98</v>
      </c>
      <c r="BM1337">
        <f t="shared" si="106"/>
        <v>148</v>
      </c>
      <c r="BN1337" s="36">
        <f t="shared" si="108"/>
        <v>45558</v>
      </c>
      <c r="BO1337" s="26">
        <f t="shared" si="107"/>
        <v>45706</v>
      </c>
      <c r="BP1337" s="37" t="e">
        <f>IF(((#REF!-$BN1337)/($BO1337-$BN1337))&gt;=100%,100%,((#REF!-$BN1337)/($BO1337-$BN1337)))</f>
        <v>#REF!</v>
      </c>
      <c r="BQ1337" s="29">
        <f t="shared" si="109"/>
        <v>34066667</v>
      </c>
      <c r="BR1337" s="23" t="e">
        <f>+IF(BK1337="1 SI","FINALIZADO",IF($BO1337&lt;=#REF!,"FINALIZADO","EJECUCIÓN"))</f>
        <v>#REF!</v>
      </c>
      <c r="BS1337" s="23">
        <v>15866667</v>
      </c>
      <c r="BT1337" s="23">
        <f>+Tabla3[[#This Row],[VALOR TOTAL DE CONTRATO (ANTES DE LIQUIDACIÓN - LIBERACIÓN DE SALDOS)]]-Tabla3[[#This Row],[RECURSO TOTALES DESEMBOLSADOS]]</f>
        <v>18200000</v>
      </c>
      <c r="BU1337" s="66"/>
      <c r="BW1337" s="23" t="s">
        <v>98</v>
      </c>
      <c r="BX1337" s="23" t="str">
        <f t="shared" si="105"/>
        <v>septiembre</v>
      </c>
      <c r="BY1337" s="23" t="s">
        <v>113</v>
      </c>
      <c r="BZ1337" s="23" t="s">
        <v>113</v>
      </c>
      <c r="CA1337" s="23" t="s">
        <v>113</v>
      </c>
      <c r="CB1337" t="s">
        <v>117</v>
      </c>
      <c r="CC1337" t="s">
        <v>118</v>
      </c>
    </row>
    <row r="1338" spans="1:81" x14ac:dyDescent="0.25">
      <c r="A1338" s="23">
        <v>2024</v>
      </c>
      <c r="B1338" s="25">
        <v>1299</v>
      </c>
      <c r="C1338" s="23" t="s">
        <v>87</v>
      </c>
      <c r="D1338" t="s">
        <v>88</v>
      </c>
      <c r="E1338" t="s">
        <v>89</v>
      </c>
      <c r="F1338" t="s">
        <v>90</v>
      </c>
      <c r="G1338" t="s">
        <v>91</v>
      </c>
      <c r="H1338" s="23" t="s">
        <v>92</v>
      </c>
      <c r="I1338" s="23" t="s">
        <v>119</v>
      </c>
      <c r="J1338" t="s">
        <v>6229</v>
      </c>
      <c r="K1338" s="23" t="s">
        <v>95</v>
      </c>
      <c r="L1338" s="59" t="s">
        <v>494</v>
      </c>
      <c r="M1338" s="28" t="s">
        <v>6230</v>
      </c>
      <c r="N1338" s="23"/>
      <c r="O1338" s="23" t="s">
        <v>98</v>
      </c>
      <c r="P1338" s="20" t="s">
        <v>269</v>
      </c>
      <c r="Q1338" s="20" t="s">
        <v>269</v>
      </c>
      <c r="R1338" t="s">
        <v>6231</v>
      </c>
      <c r="S1338" t="s">
        <v>9092</v>
      </c>
      <c r="T1338" t="s">
        <v>9093</v>
      </c>
      <c r="U1338" s="29">
        <v>18700000</v>
      </c>
      <c r="V1338" s="29">
        <v>18700000</v>
      </c>
      <c r="W1338" s="60">
        <v>5500000</v>
      </c>
      <c r="X1338" s="60">
        <v>0</v>
      </c>
      <c r="Y1338" s="23" t="s">
        <v>5132</v>
      </c>
      <c r="Z1338" t="s">
        <v>98</v>
      </c>
      <c r="AA1338" t="s">
        <v>105</v>
      </c>
      <c r="AB1338" s="30">
        <f>+Tabla3[[#This Row],[VALOR DEL CONTRATO
(EN NUMEROS)]]-Tabla3[[#This Row],[VALOR RECURSOS (MADS/FONAM)]]</f>
        <v>0</v>
      </c>
      <c r="AC1338" s="30"/>
      <c r="AD1338" s="30"/>
      <c r="AE1338" s="24">
        <v>123</v>
      </c>
      <c r="AF1338" s="61">
        <v>44960</v>
      </c>
      <c r="AG1338">
        <v>7824</v>
      </c>
      <c r="AH1338" s="53">
        <v>45558</v>
      </c>
      <c r="AI1338" s="32" t="s">
        <v>5133</v>
      </c>
      <c r="AJ1338" t="s">
        <v>5134</v>
      </c>
      <c r="AK1338" s="33" t="s">
        <v>4376</v>
      </c>
      <c r="AL1338" t="s">
        <v>98</v>
      </c>
      <c r="AM1338" s="53">
        <v>45554</v>
      </c>
      <c r="AN1338" s="23" t="s">
        <v>108</v>
      </c>
      <c r="AO1338" s="23" t="s">
        <v>108</v>
      </c>
      <c r="AP1338" t="s">
        <v>109</v>
      </c>
      <c r="AQ1338" t="s">
        <v>340</v>
      </c>
      <c r="AR1338" t="s">
        <v>341</v>
      </c>
      <c r="AS1338" t="s">
        <v>342</v>
      </c>
      <c r="AT1338" s="23">
        <v>80111600</v>
      </c>
      <c r="AU1338" s="20" t="s">
        <v>9094</v>
      </c>
      <c r="AV1338" s="23" t="s">
        <v>113</v>
      </c>
      <c r="AW1338" s="20" t="s">
        <v>114</v>
      </c>
      <c r="AX1338" s="53">
        <v>45555</v>
      </c>
      <c r="AY1338" s="23" t="s">
        <v>144</v>
      </c>
      <c r="AZ1338" s="53">
        <v>45555</v>
      </c>
      <c r="BA1338" s="26">
        <v>45558</v>
      </c>
      <c r="BB1338" s="62">
        <v>45656</v>
      </c>
      <c r="BC1338" s="35">
        <f>+Tabla3[[#This Row],[FECHA TERMINACION
(INICIAL)]]-Tabla3[[#This Row],[FECHA INICIO]]</f>
        <v>98</v>
      </c>
      <c r="BD1338" s="65">
        <f>+Tabla3[[#This Row],[PLAZO DE EJECUCIÓN EN DÍAS (INICIAL)]]/30</f>
        <v>3.2666666666666666</v>
      </c>
      <c r="BE1338" t="s">
        <v>9091</v>
      </c>
      <c r="BF1338" s="29">
        <f>+[1]BD_2!E1361</f>
        <v>733333</v>
      </c>
      <c r="BG1338" s="29">
        <f>[1]BD_2!BA1361</f>
        <v>8800000</v>
      </c>
      <c r="BH1338" s="23">
        <f>[1]BD_2!CF1361</f>
        <v>50</v>
      </c>
      <c r="BI1338" s="23">
        <f>+COUNTIF(Tabla3[[#This Row],[VALOR REDUCIDO]:[TOTAL TIEMPO PRORROGADO EN DÍAS
]],"&lt;&gt;0")</f>
        <v>3</v>
      </c>
      <c r="BJ1338" s="23" t="str">
        <f>+[1]BD_2!CG1361</f>
        <v>2 NO</v>
      </c>
      <c r="BK1338" s="26" t="str">
        <f>[1]BD_2!CL1361</f>
        <v>2 NO</v>
      </c>
      <c r="BL1338" s="23" t="s">
        <v>98</v>
      </c>
      <c r="BM1338">
        <f t="shared" si="106"/>
        <v>148</v>
      </c>
      <c r="BN1338" s="36">
        <f t="shared" si="108"/>
        <v>45558</v>
      </c>
      <c r="BO1338" s="26">
        <f t="shared" si="107"/>
        <v>45706</v>
      </c>
      <c r="BP1338" s="37" t="e">
        <f>IF(((#REF!-$BN1338)/($BO1338-$BN1338))&gt;=100%,100%,((#REF!-$BN1338)/($BO1338-$BN1338)))</f>
        <v>#REF!</v>
      </c>
      <c r="BQ1338" s="29">
        <f t="shared" si="109"/>
        <v>26766667</v>
      </c>
      <c r="BR1338" s="23" t="e">
        <f>+IF(BK1338="1 SI","FINALIZADO",IF($BO1338&lt;=#REF!,"FINALIZADO","EJECUCIÓN"))</f>
        <v>#REF!</v>
      </c>
      <c r="BS1338" s="23">
        <v>12446667</v>
      </c>
      <c r="BT1338" s="23">
        <f>+Tabla3[[#This Row],[VALOR TOTAL DE CONTRATO (ANTES DE LIQUIDACIÓN - LIBERACIÓN DE SALDOS)]]-Tabla3[[#This Row],[RECURSO TOTALES DESEMBOLSADOS]]</f>
        <v>14320000</v>
      </c>
      <c r="BU1338" s="66"/>
      <c r="BW1338" s="23" t="s">
        <v>98</v>
      </c>
      <c r="BX1338" s="23" t="str">
        <f t="shared" si="105"/>
        <v>septiembre</v>
      </c>
      <c r="BY1338" s="23" t="s">
        <v>113</v>
      </c>
      <c r="BZ1338" s="23" t="s">
        <v>113</v>
      </c>
      <c r="CA1338" s="23" t="s">
        <v>113</v>
      </c>
      <c r="CB1338" t="s">
        <v>117</v>
      </c>
      <c r="CC1338" t="s">
        <v>118</v>
      </c>
    </row>
    <row r="1339" spans="1:81" x14ac:dyDescent="0.25">
      <c r="A1339" s="23">
        <v>2024</v>
      </c>
      <c r="B1339" s="25">
        <v>1300</v>
      </c>
      <c r="C1339" s="23" t="s">
        <v>87</v>
      </c>
      <c r="D1339" t="s">
        <v>88</v>
      </c>
      <c r="E1339" t="s">
        <v>89</v>
      </c>
      <c r="F1339" t="s">
        <v>90</v>
      </c>
      <c r="G1339" t="s">
        <v>91</v>
      </c>
      <c r="H1339" s="23" t="s">
        <v>92</v>
      </c>
      <c r="I1339" s="23" t="s">
        <v>119</v>
      </c>
      <c r="J1339" t="s">
        <v>5127</v>
      </c>
      <c r="K1339" s="23" t="s">
        <v>95</v>
      </c>
      <c r="L1339" t="s">
        <v>1162</v>
      </c>
      <c r="M1339" s="28" t="s">
        <v>5128</v>
      </c>
      <c r="N1339" s="23"/>
      <c r="O1339" s="23" t="s">
        <v>98</v>
      </c>
      <c r="P1339" s="20" t="s">
        <v>269</v>
      </c>
      <c r="Q1339" s="20" t="s">
        <v>269</v>
      </c>
      <c r="R1339" t="s">
        <v>5129</v>
      </c>
      <c r="S1339" t="s">
        <v>9095</v>
      </c>
      <c r="T1339" t="s">
        <v>9096</v>
      </c>
      <c r="U1339" s="29">
        <v>20400000</v>
      </c>
      <c r="V1339" s="29">
        <v>20400000</v>
      </c>
      <c r="W1339" s="60">
        <v>6000000</v>
      </c>
      <c r="X1339" s="60">
        <v>0</v>
      </c>
      <c r="Y1339" s="23" t="s">
        <v>5132</v>
      </c>
      <c r="Z1339" t="s">
        <v>98</v>
      </c>
      <c r="AA1339" t="s">
        <v>105</v>
      </c>
      <c r="AB1339" s="30">
        <f>+Tabla3[[#This Row],[VALOR DEL CONTRATO
(EN NUMEROS)]]-Tabla3[[#This Row],[VALOR RECURSOS (MADS/FONAM)]]</f>
        <v>0</v>
      </c>
      <c r="AC1339" s="30"/>
      <c r="AD1339" s="30"/>
      <c r="AE1339" s="24">
        <v>123</v>
      </c>
      <c r="AF1339" s="61">
        <v>44960</v>
      </c>
      <c r="AG1339">
        <v>7724</v>
      </c>
      <c r="AH1339" s="53">
        <v>45558</v>
      </c>
      <c r="AI1339" s="32" t="s">
        <v>5133</v>
      </c>
      <c r="AJ1339" t="s">
        <v>5134</v>
      </c>
      <c r="AK1339" s="33" t="s">
        <v>4376</v>
      </c>
      <c r="AL1339" t="s">
        <v>98</v>
      </c>
      <c r="AM1339" s="53">
        <v>45554</v>
      </c>
      <c r="AN1339" s="23" t="s">
        <v>108</v>
      </c>
      <c r="AO1339" s="23" t="s">
        <v>108</v>
      </c>
      <c r="AP1339" t="s">
        <v>109</v>
      </c>
      <c r="AQ1339" t="s">
        <v>340</v>
      </c>
      <c r="AR1339" t="s">
        <v>341</v>
      </c>
      <c r="AS1339" t="s">
        <v>342</v>
      </c>
      <c r="AT1339" s="23">
        <v>80111600</v>
      </c>
      <c r="AU1339" s="20" t="s">
        <v>9097</v>
      </c>
      <c r="AV1339" s="23" t="s">
        <v>113</v>
      </c>
      <c r="AW1339" s="20" t="s">
        <v>114</v>
      </c>
      <c r="AX1339" s="53">
        <v>45555</v>
      </c>
      <c r="AY1339" s="23" t="s">
        <v>144</v>
      </c>
      <c r="AZ1339" s="53">
        <v>45555</v>
      </c>
      <c r="BA1339" s="26">
        <v>45558</v>
      </c>
      <c r="BB1339" s="62">
        <v>45656</v>
      </c>
      <c r="BC1339" s="35">
        <f>+Tabla3[[#This Row],[FECHA TERMINACION
(INICIAL)]]-Tabla3[[#This Row],[FECHA INICIO]]</f>
        <v>98</v>
      </c>
      <c r="BD1339" s="65">
        <f>+Tabla3[[#This Row],[PLAZO DE EJECUCIÓN EN DÍAS (INICIAL)]]/30</f>
        <v>3.2666666666666666</v>
      </c>
      <c r="BE1339" t="s">
        <v>9091</v>
      </c>
      <c r="BF1339" s="29">
        <f>+[1]BD_2!E1362</f>
        <v>800000</v>
      </c>
      <c r="BG1339" s="29">
        <f>[1]BD_2!BA1362</f>
        <v>9600000</v>
      </c>
      <c r="BH1339" s="23">
        <f>[1]BD_2!CF1362</f>
        <v>50</v>
      </c>
      <c r="BI1339" s="23">
        <f>+COUNTIF(Tabla3[[#This Row],[VALOR REDUCIDO]:[TOTAL TIEMPO PRORROGADO EN DÍAS
]],"&lt;&gt;0")</f>
        <v>3</v>
      </c>
      <c r="BJ1339" s="23" t="str">
        <f>+[1]BD_2!CG1362</f>
        <v>2 NO</v>
      </c>
      <c r="BK1339" s="26" t="str">
        <f>[1]BD_2!CL1362</f>
        <v>2 NO</v>
      </c>
      <c r="BL1339" s="23" t="s">
        <v>98</v>
      </c>
      <c r="BM1339">
        <f t="shared" si="106"/>
        <v>148</v>
      </c>
      <c r="BN1339" s="36">
        <f t="shared" si="108"/>
        <v>45558</v>
      </c>
      <c r="BO1339" s="26">
        <f t="shared" si="107"/>
        <v>45706</v>
      </c>
      <c r="BP1339" s="37" t="e">
        <f>IF(((#REF!-$BN1339)/($BO1339-$BN1339))&gt;=100%,100%,((#REF!-$BN1339)/($BO1339-$BN1339)))</f>
        <v>#REF!</v>
      </c>
      <c r="BQ1339" s="29">
        <f t="shared" si="109"/>
        <v>29200000</v>
      </c>
      <c r="BR1339" s="23" t="e">
        <f>+IF(BK1339="1 SI","FINALIZADO",IF($BO1339&lt;=#REF!,"FINALIZADO","EJECUCIÓN"))</f>
        <v>#REF!</v>
      </c>
      <c r="BS1339" s="23">
        <v>13600000</v>
      </c>
      <c r="BT1339" s="23">
        <f>+Tabla3[[#This Row],[VALOR TOTAL DE CONTRATO (ANTES DE LIQUIDACIÓN - LIBERACIÓN DE SALDOS)]]-Tabla3[[#This Row],[RECURSO TOTALES DESEMBOLSADOS]]</f>
        <v>15600000</v>
      </c>
      <c r="BU1339" s="66"/>
      <c r="BW1339" s="23" t="s">
        <v>98</v>
      </c>
      <c r="BX1339" s="23" t="str">
        <f t="shared" si="105"/>
        <v>septiembre</v>
      </c>
      <c r="BY1339" s="23" t="s">
        <v>113</v>
      </c>
      <c r="BZ1339" s="23" t="s">
        <v>113</v>
      </c>
      <c r="CA1339" s="23" t="s">
        <v>113</v>
      </c>
      <c r="CB1339" t="s">
        <v>117</v>
      </c>
      <c r="CC1339" t="s">
        <v>118</v>
      </c>
    </row>
    <row r="1340" spans="1:81" x14ac:dyDescent="0.25">
      <c r="A1340" s="23">
        <v>2024</v>
      </c>
      <c r="B1340" s="25">
        <v>1301</v>
      </c>
      <c r="C1340" s="23" t="s">
        <v>87</v>
      </c>
      <c r="D1340" t="s">
        <v>88</v>
      </c>
      <c r="E1340" t="s">
        <v>89</v>
      </c>
      <c r="F1340" t="s">
        <v>90</v>
      </c>
      <c r="G1340" t="s">
        <v>91</v>
      </c>
      <c r="H1340" s="23" t="s">
        <v>92</v>
      </c>
      <c r="I1340" s="23" t="s">
        <v>119</v>
      </c>
      <c r="J1340" t="s">
        <v>9098</v>
      </c>
      <c r="K1340" s="23" t="s">
        <v>95</v>
      </c>
      <c r="L1340" s="20" t="s">
        <v>121</v>
      </c>
      <c r="M1340" s="28" t="s">
        <v>9099</v>
      </c>
      <c r="N1340" s="23"/>
      <c r="O1340" s="23" t="s">
        <v>98</v>
      </c>
      <c r="P1340" s="20" t="s">
        <v>269</v>
      </c>
      <c r="Q1340" s="20" t="s">
        <v>269</v>
      </c>
      <c r="R1340" t="s">
        <v>7417</v>
      </c>
      <c r="S1340" t="s">
        <v>7418</v>
      </c>
      <c r="T1340" s="29" t="s">
        <v>9100</v>
      </c>
      <c r="U1340" s="29">
        <v>39446667</v>
      </c>
      <c r="V1340" s="29">
        <v>39446667</v>
      </c>
      <c r="W1340" s="60">
        <v>12200000</v>
      </c>
      <c r="X1340" s="60">
        <v>0</v>
      </c>
      <c r="Y1340" s="23" t="s">
        <v>104</v>
      </c>
      <c r="Z1340" t="s">
        <v>98</v>
      </c>
      <c r="AA1340" t="s">
        <v>105</v>
      </c>
      <c r="AB1340" s="30">
        <f>+Tabla3[[#This Row],[VALOR DEL CONTRATO
(EN NUMEROS)]]-Tabla3[[#This Row],[VALOR RECURSOS (MADS/FONAM)]]</f>
        <v>0</v>
      </c>
      <c r="AC1340" s="30"/>
      <c r="AD1340" s="30"/>
      <c r="AE1340" s="24">
        <v>5524</v>
      </c>
      <c r="AF1340" s="61">
        <v>45295</v>
      </c>
      <c r="AG1340">
        <v>530224</v>
      </c>
      <c r="AH1340" s="53">
        <v>45561</v>
      </c>
      <c r="AI1340" s="24" t="s">
        <v>106</v>
      </c>
      <c r="AJ1340" t="s">
        <v>940</v>
      </c>
      <c r="AK1340" s="33">
        <v>202300000000150</v>
      </c>
      <c r="AL1340" t="s">
        <v>98</v>
      </c>
      <c r="AM1340" s="53">
        <v>45560</v>
      </c>
      <c r="AN1340" s="23" t="s">
        <v>108</v>
      </c>
      <c r="AO1340" s="23" t="s">
        <v>108</v>
      </c>
      <c r="AP1340" t="s">
        <v>109</v>
      </c>
      <c r="AQ1340" t="s">
        <v>274</v>
      </c>
      <c r="AR1340" t="s">
        <v>275</v>
      </c>
      <c r="AS1340" t="s">
        <v>269</v>
      </c>
      <c r="AT1340" s="23">
        <v>80111600</v>
      </c>
      <c r="AU1340" s="20" t="s">
        <v>9101</v>
      </c>
      <c r="AV1340" s="23" t="s">
        <v>113</v>
      </c>
      <c r="AW1340" s="20" t="s">
        <v>114</v>
      </c>
      <c r="AX1340" s="53">
        <v>45560</v>
      </c>
      <c r="AY1340" s="23" t="s">
        <v>115</v>
      </c>
      <c r="AZ1340" s="53">
        <v>45560</v>
      </c>
      <c r="BA1340" s="26">
        <v>45561</v>
      </c>
      <c r="BB1340" s="62">
        <v>45656</v>
      </c>
      <c r="BC1340" s="35">
        <f>+Tabla3[[#This Row],[FECHA TERMINACION
(INICIAL)]]-Tabla3[[#This Row],[FECHA INICIO]]</f>
        <v>95</v>
      </c>
      <c r="BD1340" s="65">
        <f>+Tabla3[[#This Row],[PLAZO DE EJECUCIÓN EN DÍAS (INICIAL)]]/30</f>
        <v>3.1666666666666665</v>
      </c>
      <c r="BE1340" t="s">
        <v>9102</v>
      </c>
      <c r="BF1340" s="29">
        <f>+[1]BD_2!E1363</f>
        <v>813334</v>
      </c>
      <c r="BG1340" s="29">
        <f>[1]BD_2!BA1363</f>
        <v>0</v>
      </c>
      <c r="BH1340" s="23">
        <f>[1]BD_2!CF1363</f>
        <v>0</v>
      </c>
      <c r="BI1340" s="23">
        <f>+COUNTIF(Tabla3[[#This Row],[VALOR REDUCIDO]:[TOTAL TIEMPO PRORROGADO EN DÍAS
]],"&lt;&gt;0")</f>
        <v>1</v>
      </c>
      <c r="BJ1340" s="23" t="str">
        <f>+[1]BD_2!CG1363</f>
        <v>2 NO</v>
      </c>
      <c r="BK1340" s="26" t="str">
        <f>[1]BD_2!CL1363</f>
        <v>2 NO</v>
      </c>
      <c r="BL1340" s="23" t="s">
        <v>98</v>
      </c>
      <c r="BM1340">
        <f t="shared" si="106"/>
        <v>95</v>
      </c>
      <c r="BN1340" s="36">
        <f t="shared" si="108"/>
        <v>45561</v>
      </c>
      <c r="BO1340" s="26">
        <f t="shared" si="107"/>
        <v>45656</v>
      </c>
      <c r="BP1340" s="37" t="e">
        <f>IF(((#REF!-$BN1340)/($BO1340-$BN1340))&gt;=100%,100%,((#REF!-$BN1340)/($BO1340-$BN1340)))</f>
        <v>#REF!</v>
      </c>
      <c r="BQ1340" s="29">
        <f t="shared" si="109"/>
        <v>38633333</v>
      </c>
      <c r="BR1340" s="23" t="e">
        <f>+IF(BK1340="1 SI","FINALIZADO",IF($BO1340&lt;=#REF!,"FINALIZADO","EJECUCIÓN"))</f>
        <v>#REF!</v>
      </c>
      <c r="BS1340" s="23">
        <v>38633333</v>
      </c>
      <c r="BT1340" s="23">
        <f>+Tabla3[[#This Row],[VALOR TOTAL DE CONTRATO (ANTES DE LIQUIDACIÓN - LIBERACIÓN DE SALDOS)]]-Tabla3[[#This Row],[RECURSO TOTALES DESEMBOLSADOS]]</f>
        <v>0</v>
      </c>
      <c r="BU1340" s="66"/>
      <c r="BW1340" s="23" t="s">
        <v>98</v>
      </c>
      <c r="BX1340" s="23" t="str">
        <f t="shared" si="105"/>
        <v>septiembre</v>
      </c>
      <c r="BY1340" s="23" t="s">
        <v>113</v>
      </c>
      <c r="BZ1340" s="23" t="s">
        <v>113</v>
      </c>
      <c r="CA1340" s="23" t="s">
        <v>113</v>
      </c>
      <c r="CB1340" t="s">
        <v>117</v>
      </c>
      <c r="CC1340" t="s">
        <v>118</v>
      </c>
    </row>
    <row r="1341" spans="1:81" x14ac:dyDescent="0.25">
      <c r="A1341" s="23">
        <v>2024</v>
      </c>
      <c r="B1341" s="25">
        <v>1302</v>
      </c>
      <c r="C1341" s="23" t="s">
        <v>87</v>
      </c>
      <c r="D1341" t="s">
        <v>88</v>
      </c>
      <c r="E1341" t="s">
        <v>89</v>
      </c>
      <c r="F1341" t="s">
        <v>90</v>
      </c>
      <c r="G1341" t="s">
        <v>91</v>
      </c>
      <c r="H1341" s="23" t="s">
        <v>92</v>
      </c>
      <c r="I1341" s="23" t="s">
        <v>93</v>
      </c>
      <c r="J1341" t="s">
        <v>6684</v>
      </c>
      <c r="K1341" s="23" t="s">
        <v>95</v>
      </c>
      <c r="L1341" s="20" t="s">
        <v>96</v>
      </c>
      <c r="M1341" s="28" t="s">
        <v>9103</v>
      </c>
      <c r="N1341" s="23"/>
      <c r="O1341" s="23" t="s">
        <v>98</v>
      </c>
      <c r="P1341" s="20" t="s">
        <v>169</v>
      </c>
      <c r="Q1341" s="20" t="s">
        <v>100</v>
      </c>
      <c r="R1341" t="s">
        <v>9104</v>
      </c>
      <c r="S1341" t="s">
        <v>9105</v>
      </c>
      <c r="T1341" t="s">
        <v>9106</v>
      </c>
      <c r="U1341" s="29">
        <v>10500000</v>
      </c>
      <c r="V1341" s="29">
        <v>10500000</v>
      </c>
      <c r="W1341" s="60">
        <v>3500000</v>
      </c>
      <c r="X1341" s="60">
        <v>0</v>
      </c>
      <c r="Y1341" s="23" t="s">
        <v>104</v>
      </c>
      <c r="Z1341" t="s">
        <v>98</v>
      </c>
      <c r="AA1341" t="s">
        <v>105</v>
      </c>
      <c r="AB1341" s="30">
        <f>+Tabla3[[#This Row],[VALOR DEL CONTRATO
(EN NUMEROS)]]-Tabla3[[#This Row],[VALOR RECURSOS (MADS/FONAM)]]</f>
        <v>0</v>
      </c>
      <c r="AC1341" s="30"/>
      <c r="AD1341" s="30"/>
      <c r="AE1341" s="24">
        <v>3924</v>
      </c>
      <c r="AF1341" s="61">
        <v>45294</v>
      </c>
      <c r="AG1341">
        <v>527024</v>
      </c>
      <c r="AH1341" s="53">
        <v>45560</v>
      </c>
      <c r="AI1341" s="24" t="s">
        <v>106</v>
      </c>
      <c r="AJ1341" t="s">
        <v>173</v>
      </c>
      <c r="AK1341" s="33">
        <v>202300000000289</v>
      </c>
      <c r="AL1341" t="s">
        <v>98</v>
      </c>
      <c r="AM1341" s="53">
        <v>45559</v>
      </c>
      <c r="AN1341" s="23" t="s">
        <v>108</v>
      </c>
      <c r="AO1341" s="23" t="s">
        <v>108</v>
      </c>
      <c r="AP1341" t="s">
        <v>109</v>
      </c>
      <c r="AQ1341" t="s">
        <v>363</v>
      </c>
      <c r="AR1341" t="s">
        <v>364</v>
      </c>
      <c r="AS1341" t="s">
        <v>100</v>
      </c>
      <c r="AT1341" s="23">
        <v>80111600</v>
      </c>
      <c r="AU1341" s="20" t="s">
        <v>9107</v>
      </c>
      <c r="AV1341" s="23" t="s">
        <v>113</v>
      </c>
      <c r="AW1341" s="20" t="s">
        <v>114</v>
      </c>
      <c r="AX1341" s="53">
        <v>45559</v>
      </c>
      <c r="AY1341" s="23" t="s">
        <v>115</v>
      </c>
      <c r="AZ1341" s="53">
        <v>45559</v>
      </c>
      <c r="BA1341" s="26">
        <v>45560</v>
      </c>
      <c r="BB1341" s="62">
        <v>45650</v>
      </c>
      <c r="BC1341" s="35">
        <f>+Tabla3[[#This Row],[FECHA TERMINACION
(INICIAL)]]-Tabla3[[#This Row],[FECHA INICIO]]</f>
        <v>90</v>
      </c>
      <c r="BD1341" s="65">
        <f>+Tabla3[[#This Row],[PLAZO DE EJECUCIÓN EN DÍAS (INICIAL)]]/30</f>
        <v>3</v>
      </c>
      <c r="BE1341" t="s">
        <v>7269</v>
      </c>
      <c r="BF1341" s="29">
        <f>+[1]BD_2!E1364</f>
        <v>0</v>
      </c>
      <c r="BG1341" s="29">
        <f>[1]BD_2!BA1364</f>
        <v>0</v>
      </c>
      <c r="BH1341" s="23">
        <f>[1]BD_2!CF1364</f>
        <v>0</v>
      </c>
      <c r="BI1341" s="23">
        <f>+COUNTIF(Tabla3[[#This Row],[VALOR REDUCIDO]:[TOTAL TIEMPO PRORROGADO EN DÍAS
]],"&lt;&gt;0")</f>
        <v>0</v>
      </c>
      <c r="BJ1341" s="23" t="str">
        <f>+[1]BD_2!CG1364</f>
        <v>2 NO</v>
      </c>
      <c r="BK1341" s="26" t="str">
        <f>[1]BD_2!CL1364</f>
        <v>2 NO</v>
      </c>
      <c r="BL1341" s="23" t="s">
        <v>98</v>
      </c>
      <c r="BM1341">
        <f t="shared" si="106"/>
        <v>90</v>
      </c>
      <c r="BN1341" s="36">
        <f t="shared" si="108"/>
        <v>45560</v>
      </c>
      <c r="BO1341" s="26">
        <f t="shared" si="107"/>
        <v>45650</v>
      </c>
      <c r="BP1341" s="37" t="e">
        <f>IF(((#REF!-$BN1341)/($BO1341-$BN1341))&gt;=100%,100%,((#REF!-$BN1341)/($BO1341-$BN1341)))</f>
        <v>#REF!</v>
      </c>
      <c r="BQ1341" s="29">
        <f t="shared" si="109"/>
        <v>10500000</v>
      </c>
      <c r="BR1341" s="23" t="e">
        <f>+IF(BK1341="1 SI","FINALIZADO",IF($BO1341&lt;=#REF!,"FINALIZADO","EJECUCIÓN"))</f>
        <v>#REF!</v>
      </c>
      <c r="BS1341" s="23">
        <v>10500000</v>
      </c>
      <c r="BT1341" s="23">
        <f>+Tabla3[[#This Row],[VALOR TOTAL DE CONTRATO (ANTES DE LIQUIDACIÓN - LIBERACIÓN DE SALDOS)]]-Tabla3[[#This Row],[RECURSO TOTALES DESEMBOLSADOS]]</f>
        <v>0</v>
      </c>
      <c r="BU1341" s="66"/>
      <c r="BW1341" s="23" t="s">
        <v>98</v>
      </c>
      <c r="BX1341" s="23" t="str">
        <f t="shared" si="105"/>
        <v>septiembre</v>
      </c>
      <c r="BY1341" s="23" t="s">
        <v>113</v>
      </c>
      <c r="BZ1341" s="23" t="s">
        <v>113</v>
      </c>
      <c r="CA1341" s="23" t="s">
        <v>113</v>
      </c>
      <c r="CB1341" t="s">
        <v>117</v>
      </c>
      <c r="CC1341" t="s">
        <v>118</v>
      </c>
    </row>
    <row r="1342" spans="1:81" x14ac:dyDescent="0.25">
      <c r="A1342" s="23">
        <v>2024</v>
      </c>
      <c r="B1342" s="25">
        <v>1303</v>
      </c>
      <c r="C1342" s="23" t="s">
        <v>87</v>
      </c>
      <c r="D1342" t="s">
        <v>88</v>
      </c>
      <c r="E1342" t="s">
        <v>89</v>
      </c>
      <c r="F1342" t="s">
        <v>90</v>
      </c>
      <c r="G1342" t="s">
        <v>91</v>
      </c>
      <c r="H1342" s="23" t="s">
        <v>92</v>
      </c>
      <c r="I1342" s="23" t="s">
        <v>119</v>
      </c>
      <c r="J1342" t="s">
        <v>9108</v>
      </c>
      <c r="K1342" s="23" t="s">
        <v>95</v>
      </c>
      <c r="L1342" s="20" t="s">
        <v>179</v>
      </c>
      <c r="M1342" s="28" t="s">
        <v>9109</v>
      </c>
      <c r="N1342" s="23"/>
      <c r="O1342" s="23" t="s">
        <v>98</v>
      </c>
      <c r="P1342" s="20" t="s">
        <v>1514</v>
      </c>
      <c r="Q1342" s="20" t="s">
        <v>1514</v>
      </c>
      <c r="R1342" t="s">
        <v>9110</v>
      </c>
      <c r="S1342" t="s">
        <v>9111</v>
      </c>
      <c r="T1342" t="s">
        <v>9112</v>
      </c>
      <c r="U1342" s="29">
        <v>28832000</v>
      </c>
      <c r="V1342" s="29">
        <v>28832000</v>
      </c>
      <c r="W1342" s="60">
        <v>9010000</v>
      </c>
      <c r="X1342" s="60">
        <v>0</v>
      </c>
      <c r="Y1342" s="23" t="s">
        <v>104</v>
      </c>
      <c r="Z1342" t="s">
        <v>98</v>
      </c>
      <c r="AA1342" t="s">
        <v>105</v>
      </c>
      <c r="AB1342" s="30">
        <f>+Tabla3[[#This Row],[VALOR DEL CONTRATO
(EN NUMEROS)]]-Tabla3[[#This Row],[VALOR RECURSOS (MADS/FONAM)]]</f>
        <v>0</v>
      </c>
      <c r="AC1342" s="30"/>
      <c r="AD1342" s="30"/>
      <c r="AE1342" s="24">
        <v>9024</v>
      </c>
      <c r="AF1342" s="61">
        <v>45300</v>
      </c>
      <c r="AG1342">
        <v>533524</v>
      </c>
      <c r="AH1342" s="53">
        <v>45561</v>
      </c>
      <c r="AI1342" s="24" t="s">
        <v>106</v>
      </c>
      <c r="AJ1342" t="s">
        <v>1518</v>
      </c>
      <c r="AK1342" s="33">
        <v>202300000000041</v>
      </c>
      <c r="AL1342" t="s">
        <v>98</v>
      </c>
      <c r="AM1342" s="53">
        <v>45559</v>
      </c>
      <c r="AN1342" s="23" t="s">
        <v>108</v>
      </c>
      <c r="AO1342" s="23" t="s">
        <v>108</v>
      </c>
      <c r="AP1342" t="s">
        <v>109</v>
      </c>
      <c r="AQ1342" t="s">
        <v>1730</v>
      </c>
      <c r="AR1342" t="s">
        <v>1731</v>
      </c>
      <c r="AS1342" t="s">
        <v>1514</v>
      </c>
      <c r="AT1342" s="23">
        <v>80111600</v>
      </c>
      <c r="AU1342" s="20" t="s">
        <v>9113</v>
      </c>
      <c r="AV1342" s="23" t="s">
        <v>113</v>
      </c>
      <c r="AW1342" s="20" t="s">
        <v>114</v>
      </c>
      <c r="AX1342" s="53">
        <v>45559</v>
      </c>
      <c r="AY1342" s="23" t="s">
        <v>115</v>
      </c>
      <c r="AZ1342" s="53">
        <v>45559</v>
      </c>
      <c r="BA1342" s="53">
        <v>45561</v>
      </c>
      <c r="BB1342" s="62">
        <v>45656</v>
      </c>
      <c r="BC1342" s="35">
        <f>+Tabla3[[#This Row],[FECHA TERMINACION
(INICIAL)]]-Tabla3[[#This Row],[FECHA INICIO]]</f>
        <v>95</v>
      </c>
      <c r="BD1342" s="65">
        <f>+Tabla3[[#This Row],[PLAZO DE EJECUCIÓN EN DÍAS (INICIAL)]]/30</f>
        <v>3.1666666666666665</v>
      </c>
      <c r="BE1342" t="s">
        <v>9114</v>
      </c>
      <c r="BF1342" s="29">
        <f>+[1]BD_2!E1365</f>
        <v>300333</v>
      </c>
      <c r="BG1342" s="29">
        <f>[1]BD_2!BA1365</f>
        <v>0</v>
      </c>
      <c r="BH1342" s="23">
        <f>[1]BD_2!CF1365</f>
        <v>0</v>
      </c>
      <c r="BI1342" s="23">
        <f>+COUNTIF(Tabla3[[#This Row],[VALOR REDUCIDO]:[TOTAL TIEMPO PRORROGADO EN DÍAS
]],"&lt;&gt;0")</f>
        <v>1</v>
      </c>
      <c r="BJ1342" s="23" t="str">
        <f>+[1]BD_2!CG1365</f>
        <v>2 NO</v>
      </c>
      <c r="BK1342" s="26" t="str">
        <f>[1]BD_2!CL1365</f>
        <v>2 NO</v>
      </c>
      <c r="BL1342" s="23" t="s">
        <v>98</v>
      </c>
      <c r="BM1342">
        <f t="shared" si="106"/>
        <v>95</v>
      </c>
      <c r="BN1342" s="36">
        <f t="shared" si="108"/>
        <v>45561</v>
      </c>
      <c r="BO1342" s="26">
        <f t="shared" si="107"/>
        <v>45656</v>
      </c>
      <c r="BP1342" s="37" t="e">
        <f>IF(((#REF!-$BN1342)/($BO1342-$BN1342))&gt;=100%,100%,((#REF!-$BN1342)/($BO1342-$BN1342)))</f>
        <v>#REF!</v>
      </c>
      <c r="BQ1342" s="29">
        <f t="shared" si="109"/>
        <v>28531667</v>
      </c>
      <c r="BR1342" s="23" t="e">
        <f>+IF(BK1342="1 SI","FINALIZADO",IF($BO1342&lt;=#REF!,"FINALIZADO","EJECUCIÓN"))</f>
        <v>#REF!</v>
      </c>
      <c r="BS1342" s="23">
        <v>28531667</v>
      </c>
      <c r="BT1342" s="23">
        <f>+Tabla3[[#This Row],[VALOR TOTAL DE CONTRATO (ANTES DE LIQUIDACIÓN - LIBERACIÓN DE SALDOS)]]-Tabla3[[#This Row],[RECURSO TOTALES DESEMBOLSADOS]]</f>
        <v>0</v>
      </c>
      <c r="BU1342" s="66"/>
      <c r="BW1342" s="23" t="s">
        <v>98</v>
      </c>
      <c r="BX1342" s="23" t="str">
        <f t="shared" si="105"/>
        <v>septiembre</v>
      </c>
      <c r="BY1342" s="23" t="s">
        <v>113</v>
      </c>
      <c r="BZ1342" s="23" t="s">
        <v>113</v>
      </c>
      <c r="CA1342" s="23" t="s">
        <v>113</v>
      </c>
      <c r="CB1342" t="s">
        <v>117</v>
      </c>
      <c r="CC1342" t="s">
        <v>118</v>
      </c>
    </row>
    <row r="1343" spans="1:81" x14ac:dyDescent="0.25">
      <c r="A1343" s="23">
        <v>2024</v>
      </c>
      <c r="B1343" s="25">
        <v>1304</v>
      </c>
      <c r="C1343" s="23" t="s">
        <v>87</v>
      </c>
      <c r="D1343" t="s">
        <v>88</v>
      </c>
      <c r="E1343" t="s">
        <v>89</v>
      </c>
      <c r="F1343" t="s">
        <v>90</v>
      </c>
      <c r="G1343" t="s">
        <v>91</v>
      </c>
      <c r="H1343" s="23" t="s">
        <v>92</v>
      </c>
      <c r="I1343" s="23" t="s">
        <v>119</v>
      </c>
      <c r="J1343" t="s">
        <v>9115</v>
      </c>
      <c r="K1343" s="23" t="s">
        <v>95</v>
      </c>
      <c r="L1343" s="20" t="s">
        <v>3670</v>
      </c>
      <c r="M1343" s="28" t="s">
        <v>9116</v>
      </c>
      <c r="N1343" s="23"/>
      <c r="O1343" s="23" t="s">
        <v>98</v>
      </c>
      <c r="P1343" s="20" t="s">
        <v>1931</v>
      </c>
      <c r="Q1343" s="20" t="s">
        <v>1931</v>
      </c>
      <c r="R1343" t="s">
        <v>9117</v>
      </c>
      <c r="S1343" t="s">
        <v>9118</v>
      </c>
      <c r="T1343" t="s">
        <v>9119</v>
      </c>
      <c r="U1343" s="29">
        <v>11478000</v>
      </c>
      <c r="V1343" s="29">
        <v>11478000</v>
      </c>
      <c r="W1343" s="60">
        <v>3826000</v>
      </c>
      <c r="X1343" s="60">
        <v>0</v>
      </c>
      <c r="Y1343" s="23" t="s">
        <v>104</v>
      </c>
      <c r="Z1343" t="s">
        <v>98</v>
      </c>
      <c r="AA1343" t="s">
        <v>105</v>
      </c>
      <c r="AB1343" s="30">
        <f>+Tabla3[[#This Row],[VALOR DEL CONTRATO
(EN NUMEROS)]]-Tabla3[[#This Row],[VALOR RECURSOS (MADS/FONAM)]]</f>
        <v>0</v>
      </c>
      <c r="AC1343" s="30"/>
      <c r="AD1343" s="30"/>
      <c r="AE1343" s="24">
        <v>9624</v>
      </c>
      <c r="AF1343" s="61">
        <v>45306</v>
      </c>
      <c r="AG1343">
        <v>536124</v>
      </c>
      <c r="AH1343" s="53"/>
      <c r="AI1343" s="24" t="s">
        <v>106</v>
      </c>
      <c r="AK1343" s="33">
        <v>202300000000279</v>
      </c>
      <c r="AL1343" t="s">
        <v>98</v>
      </c>
      <c r="AM1343" s="53">
        <v>45560</v>
      </c>
      <c r="AN1343" s="23" t="s">
        <v>108</v>
      </c>
      <c r="AO1343" s="23" t="s">
        <v>108</v>
      </c>
      <c r="AP1343" t="s">
        <v>109</v>
      </c>
      <c r="AQ1343" t="s">
        <v>1580</v>
      </c>
      <c r="AR1343" t="s">
        <v>1581</v>
      </c>
      <c r="AS1343" t="s">
        <v>1581</v>
      </c>
      <c r="AT1343" s="23">
        <v>80111600</v>
      </c>
      <c r="AU1343" s="20" t="s">
        <v>9120</v>
      </c>
      <c r="AV1343" s="23" t="s">
        <v>113</v>
      </c>
      <c r="AW1343" s="20" t="s">
        <v>114</v>
      </c>
      <c r="AX1343" s="53">
        <v>45560</v>
      </c>
      <c r="AY1343" s="23" t="s">
        <v>115</v>
      </c>
      <c r="AZ1343" s="53">
        <v>45560</v>
      </c>
      <c r="BA1343" s="26">
        <v>45565</v>
      </c>
      <c r="BB1343" s="62">
        <v>45655</v>
      </c>
      <c r="BC1343" s="35">
        <f>+Tabla3[[#This Row],[FECHA TERMINACION
(INICIAL)]]-Tabla3[[#This Row],[FECHA INICIO]]</f>
        <v>90</v>
      </c>
      <c r="BD1343" s="65">
        <f>+Tabla3[[#This Row],[PLAZO DE EJECUCIÓN EN DÍAS (INICIAL)]]/30</f>
        <v>3</v>
      </c>
      <c r="BE1343" t="s">
        <v>9121</v>
      </c>
      <c r="BF1343" s="29">
        <f>+[1]BD_2!E1366</f>
        <v>0</v>
      </c>
      <c r="BG1343" s="29">
        <f>[1]BD_2!BA1366</f>
        <v>0</v>
      </c>
      <c r="BH1343" s="23">
        <f>[1]BD_2!CF1366</f>
        <v>0</v>
      </c>
      <c r="BI1343" s="23">
        <f>+COUNTIF(Tabla3[[#This Row],[VALOR REDUCIDO]:[TOTAL TIEMPO PRORROGADO EN DÍAS
]],"&lt;&gt;0")</f>
        <v>0</v>
      </c>
      <c r="BJ1343" s="23" t="str">
        <f>+[1]BD_2!CG1366</f>
        <v>2 NO</v>
      </c>
      <c r="BK1343" s="26" t="str">
        <f>[1]BD_2!CL1366</f>
        <v>2 NO</v>
      </c>
      <c r="BL1343" s="23" t="s">
        <v>98</v>
      </c>
      <c r="BM1343">
        <f t="shared" si="106"/>
        <v>90</v>
      </c>
      <c r="BN1343" s="36">
        <f t="shared" si="108"/>
        <v>45565</v>
      </c>
      <c r="BO1343" s="26">
        <f t="shared" si="107"/>
        <v>45655</v>
      </c>
      <c r="BP1343" s="37" t="e">
        <f>IF(((#REF!-$BN1343)/($BO1343-$BN1343))&gt;=100%,100%,((#REF!-$BN1343)/($BO1343-$BN1343)))</f>
        <v>#REF!</v>
      </c>
      <c r="BQ1343" s="29">
        <f t="shared" si="109"/>
        <v>11478000</v>
      </c>
      <c r="BR1343" s="23" t="e">
        <f>+IF(BK1343="1 SI","FINALIZADO",IF($BO1343&lt;=#REF!,"FINALIZADO","EJECUCIÓN"))</f>
        <v>#REF!</v>
      </c>
      <c r="BS1343" s="23">
        <v>11478000</v>
      </c>
      <c r="BT1343" s="23">
        <f>+Tabla3[[#This Row],[VALOR TOTAL DE CONTRATO (ANTES DE LIQUIDACIÓN - LIBERACIÓN DE SALDOS)]]-Tabla3[[#This Row],[RECURSO TOTALES DESEMBOLSADOS]]</f>
        <v>0</v>
      </c>
      <c r="BU1343" s="66"/>
      <c r="BW1343" s="23" t="s">
        <v>98</v>
      </c>
      <c r="BX1343" s="23" t="str">
        <f t="shared" si="105"/>
        <v>septiembre</v>
      </c>
      <c r="BY1343" s="23" t="s">
        <v>113</v>
      </c>
      <c r="BZ1343" s="23" t="s">
        <v>113</v>
      </c>
      <c r="CA1343" s="23" t="s">
        <v>113</v>
      </c>
      <c r="CB1343" t="s">
        <v>117</v>
      </c>
      <c r="CC1343" t="s">
        <v>118</v>
      </c>
    </row>
    <row r="1344" spans="1:81" x14ac:dyDescent="0.25">
      <c r="A1344" s="23">
        <v>2024</v>
      </c>
      <c r="B1344" s="25">
        <v>1305</v>
      </c>
      <c r="C1344" s="23" t="s">
        <v>87</v>
      </c>
      <c r="D1344" t="s">
        <v>88</v>
      </c>
      <c r="E1344" t="s">
        <v>89</v>
      </c>
      <c r="F1344" t="s">
        <v>90</v>
      </c>
      <c r="G1344" t="s">
        <v>91</v>
      </c>
      <c r="H1344" s="23" t="s">
        <v>92</v>
      </c>
      <c r="I1344" s="23" t="s">
        <v>119</v>
      </c>
      <c r="J1344" t="s">
        <v>9122</v>
      </c>
      <c r="K1344" s="23" t="s">
        <v>95</v>
      </c>
      <c r="L1344" s="20" t="s">
        <v>1102</v>
      </c>
      <c r="M1344" s="28" t="s">
        <v>6237</v>
      </c>
      <c r="N1344" s="23"/>
      <c r="O1344" s="23" t="s">
        <v>98</v>
      </c>
      <c r="P1344" s="20" t="s">
        <v>269</v>
      </c>
      <c r="Q1344" s="20" t="s">
        <v>269</v>
      </c>
      <c r="R1344" t="s">
        <v>6349</v>
      </c>
      <c r="S1344" t="s">
        <v>9123</v>
      </c>
      <c r="T1344" t="s">
        <v>9124</v>
      </c>
      <c r="U1344" s="29">
        <v>20000000</v>
      </c>
      <c r="V1344" s="29">
        <v>20000000</v>
      </c>
      <c r="W1344" s="60">
        <v>6250000</v>
      </c>
      <c r="X1344" s="60">
        <v>0</v>
      </c>
      <c r="Y1344" s="23" t="s">
        <v>5132</v>
      </c>
      <c r="Z1344" t="s">
        <v>98</v>
      </c>
      <c r="AA1344" t="s">
        <v>105</v>
      </c>
      <c r="AB1344" s="30">
        <f>+Tabla3[[#This Row],[VALOR DEL CONTRATO
(EN NUMEROS)]]-Tabla3[[#This Row],[VALOR RECURSOS (MADS/FONAM)]]</f>
        <v>0</v>
      </c>
      <c r="AC1344" s="30"/>
      <c r="AD1344" s="30"/>
      <c r="AE1344" s="24">
        <v>123</v>
      </c>
      <c r="AF1344" s="61">
        <v>44960</v>
      </c>
      <c r="AG1344">
        <v>8024</v>
      </c>
      <c r="AH1344" s="53"/>
      <c r="AI1344" s="24" t="s">
        <v>5133</v>
      </c>
      <c r="AK1344" s="33" t="s">
        <v>4376</v>
      </c>
      <c r="AL1344" t="s">
        <v>98</v>
      </c>
      <c r="AM1344" s="53">
        <v>45560</v>
      </c>
      <c r="AN1344" s="23" t="s">
        <v>108</v>
      </c>
      <c r="AO1344" s="23" t="s">
        <v>108</v>
      </c>
      <c r="AP1344" t="s">
        <v>109</v>
      </c>
      <c r="AQ1344" t="s">
        <v>1047</v>
      </c>
      <c r="AR1344" t="s">
        <v>1048</v>
      </c>
      <c r="AS1344" t="s">
        <v>269</v>
      </c>
      <c r="AT1344" s="23">
        <v>80111600</v>
      </c>
      <c r="AU1344" s="20" t="s">
        <v>9125</v>
      </c>
      <c r="AV1344" s="23" t="s">
        <v>113</v>
      </c>
      <c r="AW1344" s="20" t="s">
        <v>114</v>
      </c>
      <c r="AX1344" s="53">
        <v>45561</v>
      </c>
      <c r="AY1344" s="23" t="s">
        <v>115</v>
      </c>
      <c r="AZ1344" s="53">
        <v>45561</v>
      </c>
      <c r="BA1344" s="26">
        <v>45561</v>
      </c>
      <c r="BB1344" s="62">
        <v>45656</v>
      </c>
      <c r="BC1344" s="35">
        <f>+Tabla3[[#This Row],[FECHA TERMINACION
(INICIAL)]]-Tabla3[[#This Row],[FECHA INICIO]]</f>
        <v>95</v>
      </c>
      <c r="BD1344" s="65">
        <f>+Tabla3[[#This Row],[PLAZO DE EJECUCIÓN EN DÍAS (INICIAL)]]/30</f>
        <v>3.1666666666666665</v>
      </c>
      <c r="BE1344" t="s">
        <v>9126</v>
      </c>
      <c r="BF1344" s="29">
        <f>+[1]BD_2!E1367</f>
        <v>208333</v>
      </c>
      <c r="BG1344" s="29">
        <f>[1]BD_2!BA1367</f>
        <v>9375000</v>
      </c>
      <c r="BH1344" s="23">
        <f>[1]BD_2!CF1367</f>
        <v>47</v>
      </c>
      <c r="BI1344" s="23">
        <f>+COUNTIF(Tabla3[[#This Row],[VALOR REDUCIDO]:[TOTAL TIEMPO PRORROGADO EN DÍAS
]],"&lt;&gt;0")</f>
        <v>3</v>
      </c>
      <c r="BJ1344" s="23" t="str">
        <f>+[1]BD_2!CG1367</f>
        <v>2 NO</v>
      </c>
      <c r="BK1344" s="26" t="str">
        <f>[1]BD_2!CL1367</f>
        <v>2 NO</v>
      </c>
      <c r="BL1344" s="23" t="s">
        <v>98</v>
      </c>
      <c r="BM1344">
        <f t="shared" si="106"/>
        <v>142</v>
      </c>
      <c r="BN1344" s="36">
        <f t="shared" si="108"/>
        <v>45561</v>
      </c>
      <c r="BO1344" s="26">
        <f t="shared" si="107"/>
        <v>45703</v>
      </c>
      <c r="BP1344" s="37" t="e">
        <f>IF(((#REF!-$BN1344)/($BO1344-$BN1344))&gt;=100%,100%,((#REF!-$BN1344)/($BO1344-$BN1344)))</f>
        <v>#REF!</v>
      </c>
      <c r="BQ1344" s="29">
        <f t="shared" si="109"/>
        <v>29166667</v>
      </c>
      <c r="BR1344" s="23" t="e">
        <f>+IF(BK1344="1 SI","FINALIZADO",IF($BO1344&lt;=#REF!,"FINALIZADO","EJECUCIÓN"))</f>
        <v>#REF!</v>
      </c>
      <c r="BS1344" s="23">
        <v>13541667</v>
      </c>
      <c r="BT1344" s="23">
        <f>+Tabla3[[#This Row],[VALOR TOTAL DE CONTRATO (ANTES DE LIQUIDACIÓN - LIBERACIÓN DE SALDOS)]]-Tabla3[[#This Row],[RECURSO TOTALES DESEMBOLSADOS]]</f>
        <v>15625000</v>
      </c>
      <c r="BU1344" s="66"/>
      <c r="BW1344" s="23" t="s">
        <v>98</v>
      </c>
      <c r="BX1344" s="23" t="str">
        <f t="shared" ref="BX1344:BX1407" si="110">TEXT(AM1344,"MMMM")</f>
        <v>septiembre</v>
      </c>
      <c r="BY1344" s="23" t="s">
        <v>113</v>
      </c>
      <c r="BZ1344" s="23" t="s">
        <v>113</v>
      </c>
      <c r="CA1344" s="23" t="s">
        <v>113</v>
      </c>
      <c r="CB1344" t="s">
        <v>117</v>
      </c>
      <c r="CC1344" t="s">
        <v>118</v>
      </c>
    </row>
    <row r="1345" spans="1:81" x14ac:dyDescent="0.25">
      <c r="A1345" s="23">
        <v>2024</v>
      </c>
      <c r="B1345" s="25">
        <v>1306</v>
      </c>
      <c r="C1345" s="23" t="s">
        <v>87</v>
      </c>
      <c r="D1345" t="s">
        <v>88</v>
      </c>
      <c r="E1345" t="s">
        <v>89</v>
      </c>
      <c r="F1345" t="s">
        <v>90</v>
      </c>
      <c r="G1345" t="s">
        <v>91</v>
      </c>
      <c r="H1345" s="23" t="s">
        <v>92</v>
      </c>
      <c r="I1345" s="23" t="s">
        <v>119</v>
      </c>
      <c r="J1345" t="s">
        <v>9127</v>
      </c>
      <c r="K1345" s="23" t="s">
        <v>95</v>
      </c>
      <c r="L1345" s="20" t="s">
        <v>138</v>
      </c>
      <c r="M1345" s="28" t="s">
        <v>9128</v>
      </c>
      <c r="N1345" s="23"/>
      <c r="O1345" s="23" t="s">
        <v>98</v>
      </c>
      <c r="P1345" s="20" t="s">
        <v>100</v>
      </c>
      <c r="Q1345" s="20" t="s">
        <v>100</v>
      </c>
      <c r="R1345" t="s">
        <v>9129</v>
      </c>
      <c r="S1345" t="s">
        <v>9130</v>
      </c>
      <c r="T1345" t="s">
        <v>9131</v>
      </c>
      <c r="U1345" s="29">
        <v>28800000</v>
      </c>
      <c r="V1345" s="29">
        <v>28800000</v>
      </c>
      <c r="W1345" s="60">
        <v>9000000</v>
      </c>
      <c r="X1345" s="60">
        <v>0</v>
      </c>
      <c r="Y1345" s="23" t="s">
        <v>104</v>
      </c>
      <c r="Z1345" t="s">
        <v>98</v>
      </c>
      <c r="AA1345" t="s">
        <v>105</v>
      </c>
      <c r="AB1345" s="30">
        <f>+Tabla3[[#This Row],[VALOR DEL CONTRATO
(EN NUMEROS)]]-Tabla3[[#This Row],[VALOR RECURSOS (MADS/FONAM)]]</f>
        <v>0</v>
      </c>
      <c r="AC1345" s="30"/>
      <c r="AD1345" s="30"/>
      <c r="AE1345" s="24">
        <v>10824</v>
      </c>
      <c r="AF1345" s="61">
        <v>45314</v>
      </c>
      <c r="AG1345">
        <v>536024</v>
      </c>
      <c r="AH1345" s="53">
        <v>45565</v>
      </c>
      <c r="AI1345" s="24" t="s">
        <v>106</v>
      </c>
      <c r="AJ1345" t="s">
        <v>1465</v>
      </c>
      <c r="AK1345" s="33">
        <v>202300000000289</v>
      </c>
      <c r="AL1345" t="s">
        <v>98</v>
      </c>
      <c r="AM1345" s="53">
        <v>45561</v>
      </c>
      <c r="AN1345" s="23" t="s">
        <v>108</v>
      </c>
      <c r="AO1345" s="23" t="s">
        <v>108</v>
      </c>
      <c r="AP1345" t="s">
        <v>109</v>
      </c>
      <c r="AQ1345" t="s">
        <v>1234</v>
      </c>
      <c r="AR1345" t="s">
        <v>1235</v>
      </c>
      <c r="AS1345" t="s">
        <v>1236</v>
      </c>
      <c r="AT1345" s="23">
        <v>80111600</v>
      </c>
      <c r="AU1345" s="20" t="s">
        <v>9132</v>
      </c>
      <c r="AV1345" s="23" t="s">
        <v>113</v>
      </c>
      <c r="AW1345" s="20" t="s">
        <v>114</v>
      </c>
      <c r="AX1345" s="26">
        <v>45561</v>
      </c>
      <c r="AY1345" s="23" t="s">
        <v>115</v>
      </c>
      <c r="AZ1345" s="53">
        <v>45561</v>
      </c>
      <c r="BA1345" s="26">
        <v>45565</v>
      </c>
      <c r="BB1345" s="62">
        <v>45656</v>
      </c>
      <c r="BC1345" s="35">
        <f>+Tabla3[[#This Row],[FECHA TERMINACION
(INICIAL)]]-Tabla3[[#This Row],[FECHA INICIO]]</f>
        <v>91</v>
      </c>
      <c r="BD1345" s="65">
        <f>+Tabla3[[#This Row],[PLAZO DE EJECUCIÓN EN DÍAS (INICIAL)]]/30</f>
        <v>3.0333333333333332</v>
      </c>
      <c r="BE1345" t="s">
        <v>9133</v>
      </c>
      <c r="BF1345" s="29">
        <f>+[1]BD_2!E1368</f>
        <v>1500000</v>
      </c>
      <c r="BG1345" s="29">
        <f>[1]BD_2!BA1368</f>
        <v>0</v>
      </c>
      <c r="BH1345" s="23">
        <f>[1]BD_2!CF1368</f>
        <v>0</v>
      </c>
      <c r="BI1345" s="23">
        <f>+COUNTIF(Tabla3[[#This Row],[VALOR REDUCIDO]:[TOTAL TIEMPO PRORROGADO EN DÍAS
]],"&lt;&gt;0")</f>
        <v>1</v>
      </c>
      <c r="BJ1345" s="23" t="str">
        <f>+[1]BD_2!CG1368</f>
        <v>2 NO</v>
      </c>
      <c r="BK1345" s="26" t="str">
        <f>[1]BD_2!CL1368</f>
        <v>2 NO</v>
      </c>
      <c r="BL1345" s="23" t="s">
        <v>98</v>
      </c>
      <c r="BM1345">
        <f t="shared" si="106"/>
        <v>91</v>
      </c>
      <c r="BN1345" s="36">
        <f t="shared" si="108"/>
        <v>45565</v>
      </c>
      <c r="BO1345" s="26">
        <f t="shared" si="107"/>
        <v>45656</v>
      </c>
      <c r="BP1345" s="37" t="e">
        <f>IF(((#REF!-$BN1345)/($BO1345-$BN1345))&gt;=100%,100%,((#REF!-$BN1345)/($BO1345-$BN1345)))</f>
        <v>#REF!</v>
      </c>
      <c r="BQ1345" s="29">
        <f t="shared" si="109"/>
        <v>27300000</v>
      </c>
      <c r="BR1345" s="23" t="e">
        <f>+IF(BK1345="1 SI","FINALIZADO",IF($BO1345&lt;=#REF!,"FINALIZADO","EJECUCIÓN"))</f>
        <v>#REF!</v>
      </c>
      <c r="BS1345" s="23">
        <v>27300000</v>
      </c>
      <c r="BT1345" s="23">
        <f>+Tabla3[[#This Row],[VALOR TOTAL DE CONTRATO (ANTES DE LIQUIDACIÓN - LIBERACIÓN DE SALDOS)]]-Tabla3[[#This Row],[RECURSO TOTALES DESEMBOLSADOS]]</f>
        <v>0</v>
      </c>
      <c r="BU1345" s="66"/>
      <c r="BW1345" s="23" t="s">
        <v>98</v>
      </c>
      <c r="BX1345" s="23" t="str">
        <f t="shared" si="110"/>
        <v>septiembre</v>
      </c>
      <c r="BY1345" s="23" t="s">
        <v>113</v>
      </c>
      <c r="BZ1345" s="23" t="s">
        <v>113</v>
      </c>
      <c r="CA1345" s="23" t="s">
        <v>113</v>
      </c>
      <c r="CB1345" t="s">
        <v>117</v>
      </c>
      <c r="CC1345" t="s">
        <v>118</v>
      </c>
    </row>
    <row r="1346" spans="1:81" x14ac:dyDescent="0.25">
      <c r="A1346" s="23">
        <v>2024</v>
      </c>
      <c r="B1346" s="25">
        <v>1307</v>
      </c>
      <c r="C1346" s="23" t="s">
        <v>87</v>
      </c>
      <c r="D1346" t="s">
        <v>88</v>
      </c>
      <c r="E1346" t="s">
        <v>89</v>
      </c>
      <c r="F1346" t="s">
        <v>90</v>
      </c>
      <c r="G1346" t="s">
        <v>91</v>
      </c>
      <c r="H1346" s="23" t="s">
        <v>92</v>
      </c>
      <c r="I1346" s="23" t="s">
        <v>93</v>
      </c>
      <c r="J1346" t="s">
        <v>9134</v>
      </c>
      <c r="K1346" s="23" t="s">
        <v>95</v>
      </c>
      <c r="L1346" s="20" t="s">
        <v>96</v>
      </c>
      <c r="M1346" s="28" t="s">
        <v>9135</v>
      </c>
      <c r="N1346" s="23"/>
      <c r="O1346" s="23" t="s">
        <v>98</v>
      </c>
      <c r="P1346" s="20" t="s">
        <v>693</v>
      </c>
      <c r="Q1346" s="20" t="s">
        <v>693</v>
      </c>
      <c r="R1346" t="s">
        <v>9136</v>
      </c>
      <c r="S1346" t="s">
        <v>9137</v>
      </c>
      <c r="T1346" t="s">
        <v>9138</v>
      </c>
      <c r="U1346" s="29">
        <v>9475200</v>
      </c>
      <c r="V1346" s="29">
        <v>9475200</v>
      </c>
      <c r="W1346" s="60">
        <v>3158400</v>
      </c>
      <c r="X1346" s="60">
        <v>0</v>
      </c>
      <c r="Y1346" s="23" t="s">
        <v>104</v>
      </c>
      <c r="Z1346" t="s">
        <v>98</v>
      </c>
      <c r="AA1346" t="s">
        <v>105</v>
      </c>
      <c r="AB1346" s="30">
        <f>+Tabla3[[#This Row],[VALOR DEL CONTRATO
(EN NUMEROS)]]-Tabla3[[#This Row],[VALOR RECURSOS (MADS/FONAM)]]</f>
        <v>0</v>
      </c>
      <c r="AC1346" s="30"/>
      <c r="AD1346" s="30"/>
      <c r="AE1346" s="24">
        <v>2124</v>
      </c>
      <c r="AF1346" s="61">
        <v>45294</v>
      </c>
      <c r="AG1346">
        <v>535924</v>
      </c>
      <c r="AH1346" s="53">
        <v>45565</v>
      </c>
      <c r="AI1346" s="24" t="s">
        <v>106</v>
      </c>
      <c r="AJ1346" t="s">
        <v>1372</v>
      </c>
      <c r="AK1346" s="33">
        <v>202300000000154</v>
      </c>
      <c r="AL1346" t="s">
        <v>98</v>
      </c>
      <c r="AM1346" s="53">
        <v>45562</v>
      </c>
      <c r="AN1346" s="23" t="s">
        <v>5589</v>
      </c>
      <c r="AO1346" s="23" t="s">
        <v>9139</v>
      </c>
      <c r="AP1346" t="s">
        <v>109</v>
      </c>
      <c r="AQ1346" t="s">
        <v>698</v>
      </c>
      <c r="AR1346" t="s">
        <v>699</v>
      </c>
      <c r="AS1346" t="s">
        <v>700</v>
      </c>
      <c r="AT1346" s="23">
        <v>80111600</v>
      </c>
      <c r="AU1346" s="20" t="s">
        <v>9140</v>
      </c>
      <c r="AV1346" s="23" t="s">
        <v>113</v>
      </c>
      <c r="AW1346" s="20" t="s">
        <v>114</v>
      </c>
      <c r="AX1346" s="26">
        <v>45562</v>
      </c>
      <c r="AY1346" s="23" t="s">
        <v>115</v>
      </c>
      <c r="AZ1346" s="26">
        <v>45562</v>
      </c>
      <c r="BA1346" s="26">
        <v>45566</v>
      </c>
      <c r="BB1346" s="62">
        <v>45656</v>
      </c>
      <c r="BC1346" s="35">
        <f>+Tabla3[[#This Row],[FECHA TERMINACION
(INICIAL)]]-Tabla3[[#This Row],[FECHA INICIO]]</f>
        <v>90</v>
      </c>
      <c r="BD1346" s="65">
        <f>+Tabla3[[#This Row],[PLAZO DE EJECUCIÓN EN DÍAS (INICIAL)]]/30</f>
        <v>3</v>
      </c>
      <c r="BE1346" t="s">
        <v>9141</v>
      </c>
      <c r="BF1346" s="29">
        <f>+[1]BD_2!E1369</f>
        <v>0</v>
      </c>
      <c r="BG1346" s="29">
        <f>[1]BD_2!BA1369</f>
        <v>0</v>
      </c>
      <c r="BH1346" s="23">
        <f>[1]BD_2!CF1369</f>
        <v>0</v>
      </c>
      <c r="BI1346" s="23">
        <f>+COUNTIF(Tabla3[[#This Row],[VALOR REDUCIDO]:[TOTAL TIEMPO PRORROGADO EN DÍAS
]],"&lt;&gt;0")</f>
        <v>0</v>
      </c>
      <c r="BJ1346" s="23" t="str">
        <f>+[1]BD_2!CG1369</f>
        <v>2 NO</v>
      </c>
      <c r="BK1346" s="26" t="str">
        <f>[1]BD_2!CL1369</f>
        <v>2 NO</v>
      </c>
      <c r="BL1346" s="23" t="s">
        <v>98</v>
      </c>
      <c r="BM1346">
        <f t="shared" si="106"/>
        <v>90</v>
      </c>
      <c r="BN1346" s="36">
        <f t="shared" si="108"/>
        <v>45566</v>
      </c>
      <c r="BO1346" s="26">
        <f t="shared" si="107"/>
        <v>45656</v>
      </c>
      <c r="BP1346" s="37" t="e">
        <f>IF(((#REF!-$BN1346)/($BO1346-$BN1346))&gt;=100%,100%,((#REF!-$BN1346)/($BO1346-$BN1346)))</f>
        <v>#REF!</v>
      </c>
      <c r="BQ1346" s="29">
        <f t="shared" si="109"/>
        <v>9475200</v>
      </c>
      <c r="BR1346" s="23" t="e">
        <f>+IF(BK1346="1 SI","FINALIZADO",IF($BO1346&lt;=#REF!,"FINALIZADO","EJECUCIÓN"))</f>
        <v>#REF!</v>
      </c>
      <c r="BS1346" s="23">
        <v>9475200</v>
      </c>
      <c r="BT1346" s="23">
        <f>+Tabla3[[#This Row],[VALOR TOTAL DE CONTRATO (ANTES DE LIQUIDACIÓN - LIBERACIÓN DE SALDOS)]]-Tabla3[[#This Row],[RECURSO TOTALES DESEMBOLSADOS]]</f>
        <v>0</v>
      </c>
      <c r="BU1346" s="66"/>
      <c r="BW1346" s="23" t="s">
        <v>98</v>
      </c>
      <c r="BX1346" s="23" t="str">
        <f t="shared" si="110"/>
        <v>septiembre</v>
      </c>
      <c r="BY1346" s="23" t="s">
        <v>113</v>
      </c>
      <c r="BZ1346" s="23" t="s">
        <v>113</v>
      </c>
      <c r="CA1346" s="23" t="s">
        <v>113</v>
      </c>
      <c r="CB1346" t="s">
        <v>117</v>
      </c>
      <c r="CC1346" t="s">
        <v>118</v>
      </c>
    </row>
    <row r="1347" spans="1:81" x14ac:dyDescent="0.25">
      <c r="A1347" s="23">
        <v>2024</v>
      </c>
      <c r="B1347" s="25">
        <v>1308</v>
      </c>
      <c r="C1347" s="23" t="s">
        <v>7112</v>
      </c>
      <c r="D1347" t="s">
        <v>7305</v>
      </c>
      <c r="E1347" t="s">
        <v>89</v>
      </c>
      <c r="F1347" t="s">
        <v>7306</v>
      </c>
      <c r="G1347" t="s">
        <v>8182</v>
      </c>
      <c r="H1347" s="23" t="s">
        <v>9142</v>
      </c>
      <c r="I1347" s="23" t="s">
        <v>105</v>
      </c>
      <c r="J1347" t="s">
        <v>9143</v>
      </c>
      <c r="K1347" s="23" t="s">
        <v>4369</v>
      </c>
      <c r="L1347" s="53" t="s">
        <v>4370</v>
      </c>
      <c r="N1347" s="23" t="s">
        <v>9144</v>
      </c>
      <c r="O1347" s="23" t="s">
        <v>98</v>
      </c>
      <c r="P1347" s="20" t="s">
        <v>335</v>
      </c>
      <c r="Q1347" s="20" t="s">
        <v>335</v>
      </c>
      <c r="R1347" t="s">
        <v>9145</v>
      </c>
      <c r="S1347" t="s">
        <v>9146</v>
      </c>
      <c r="T1347" t="s">
        <v>9147</v>
      </c>
      <c r="U1347" s="29">
        <v>7616000</v>
      </c>
      <c r="V1347" s="29">
        <v>7616000</v>
      </c>
      <c r="W1347" s="60">
        <v>0</v>
      </c>
      <c r="X1347" s="60">
        <v>0</v>
      </c>
      <c r="Y1347" s="23" t="s">
        <v>104</v>
      </c>
      <c r="Z1347" t="s">
        <v>98</v>
      </c>
      <c r="AA1347" t="s">
        <v>105</v>
      </c>
      <c r="AB1347" s="30">
        <f>+Tabla3[[#This Row],[VALOR DEL CONTRATO
(EN NUMEROS)]]-Tabla3[[#This Row],[VALOR RECURSOS (MADS/FONAM)]]</f>
        <v>0</v>
      </c>
      <c r="AC1347" s="30"/>
      <c r="AD1347" s="30"/>
      <c r="AE1347" s="24">
        <v>20024</v>
      </c>
      <c r="AF1347" s="61">
        <v>45538</v>
      </c>
      <c r="AG1347">
        <v>533824</v>
      </c>
      <c r="AH1347" s="53"/>
      <c r="AI1347" s="24" t="s">
        <v>106</v>
      </c>
      <c r="AJ1347" t="s">
        <v>499</v>
      </c>
      <c r="AK1347" s="33">
        <v>202300000000026</v>
      </c>
      <c r="AL1347" t="s">
        <v>98</v>
      </c>
      <c r="AM1347" s="53">
        <v>45562</v>
      </c>
      <c r="AN1347" s="23" t="s">
        <v>108</v>
      </c>
      <c r="AO1347" s="23" t="s">
        <v>108</v>
      </c>
      <c r="AP1347" t="s">
        <v>109</v>
      </c>
      <c r="AQ1347" t="s">
        <v>340</v>
      </c>
      <c r="AR1347" t="s">
        <v>341</v>
      </c>
      <c r="AS1347" t="s">
        <v>342</v>
      </c>
      <c r="AT1347" s="23">
        <v>81111801</v>
      </c>
      <c r="AU1347" s="20" t="s">
        <v>9148</v>
      </c>
      <c r="AV1347" s="23" t="s">
        <v>113</v>
      </c>
      <c r="AW1347" s="20" t="s">
        <v>114</v>
      </c>
      <c r="AX1347" s="53">
        <v>45562</v>
      </c>
      <c r="AY1347" s="23" t="s">
        <v>144</v>
      </c>
      <c r="AZ1347" s="53">
        <v>45562</v>
      </c>
      <c r="BA1347" s="26">
        <v>45567</v>
      </c>
      <c r="BB1347" s="62">
        <v>45652</v>
      </c>
      <c r="BC1347" s="35">
        <f>+Tabla3[[#This Row],[FECHA TERMINACION
(INICIAL)]]-Tabla3[[#This Row],[FECHA INICIO]]</f>
        <v>85</v>
      </c>
      <c r="BD1347" s="65">
        <f>+Tabla3[[#This Row],[PLAZO DE EJECUCIÓN EN DÍAS (INICIAL)]]/30</f>
        <v>2.8333333333333335</v>
      </c>
      <c r="BE1347" t="s">
        <v>9149</v>
      </c>
      <c r="BF1347" s="29">
        <f>+[1]BD_2!E1370</f>
        <v>0</v>
      </c>
      <c r="BG1347" s="29">
        <f>[1]BD_2!BA1370</f>
        <v>0</v>
      </c>
      <c r="BH1347" s="23">
        <f>[1]BD_2!CF1370</f>
        <v>0</v>
      </c>
      <c r="BI1347" s="23">
        <f>+COUNTIF(Tabla3[[#This Row],[VALOR REDUCIDO]:[TOTAL TIEMPO PRORROGADO EN DÍAS
]],"&lt;&gt;0")</f>
        <v>0</v>
      </c>
      <c r="BJ1347" s="23" t="str">
        <f>+[1]BD_2!CG1370</f>
        <v>2 NO</v>
      </c>
      <c r="BK1347" s="26" t="str">
        <f>[1]BD_2!CL1370</f>
        <v>2 NO</v>
      </c>
      <c r="BL1347" s="23" t="s">
        <v>98</v>
      </c>
      <c r="BM1347">
        <f t="shared" si="106"/>
        <v>85</v>
      </c>
      <c r="BN1347" s="36">
        <f t="shared" si="108"/>
        <v>45567</v>
      </c>
      <c r="BO1347" s="26">
        <f t="shared" si="107"/>
        <v>45652</v>
      </c>
      <c r="BP1347" s="37" t="e">
        <f>IF(((#REF!-$BN1347)/($BO1347-$BN1347))&gt;=100%,100%,((#REF!-$BN1347)/($BO1347-$BN1347)))</f>
        <v>#REF!</v>
      </c>
      <c r="BQ1347" s="60">
        <f t="shared" si="109"/>
        <v>7616000</v>
      </c>
      <c r="BR1347" s="23" t="e">
        <f>+IF(BK1347="1 SI","FINALIZADO",IF($BO1347&lt;=#REF!,"FINALIZADO","EJECUCIÓN"))</f>
        <v>#REF!</v>
      </c>
      <c r="BS1347" s="23" t="e">
        <v>#N/A</v>
      </c>
      <c r="BT1347" s="23" t="e">
        <f>+Tabla3[[#This Row],[VALOR TOTAL DE CONTRATO (ANTES DE LIQUIDACIÓN - LIBERACIÓN DE SALDOS)]]-Tabla3[[#This Row],[RECURSO TOTALES DESEMBOLSADOS]]</f>
        <v>#N/A</v>
      </c>
      <c r="BU1347" s="66"/>
      <c r="BW1347" s="23" t="s">
        <v>98</v>
      </c>
      <c r="BX1347" s="23" t="str">
        <f t="shared" si="110"/>
        <v>septiembre</v>
      </c>
      <c r="BY1347" s="23" t="s">
        <v>113</v>
      </c>
      <c r="BZ1347" s="23" t="s">
        <v>113</v>
      </c>
      <c r="CA1347" s="23" t="s">
        <v>113</v>
      </c>
      <c r="CB1347" t="s">
        <v>117</v>
      </c>
      <c r="CC1347" t="s">
        <v>118</v>
      </c>
    </row>
    <row r="1348" spans="1:81" x14ac:dyDescent="0.25">
      <c r="A1348" s="23">
        <v>2024</v>
      </c>
      <c r="B1348" s="25">
        <v>1309</v>
      </c>
      <c r="C1348" s="23" t="s">
        <v>87</v>
      </c>
      <c r="D1348" t="s">
        <v>88</v>
      </c>
      <c r="E1348" t="s">
        <v>89</v>
      </c>
      <c r="F1348" t="s">
        <v>90</v>
      </c>
      <c r="G1348" t="s">
        <v>91</v>
      </c>
      <c r="H1348" s="23" t="s">
        <v>92</v>
      </c>
      <c r="I1348" s="23" t="s">
        <v>119</v>
      </c>
      <c r="J1348" t="s">
        <v>3310</v>
      </c>
      <c r="K1348" s="23" t="s">
        <v>95</v>
      </c>
      <c r="L1348" s="20" t="s">
        <v>1824</v>
      </c>
      <c r="M1348" s="28" t="s">
        <v>9150</v>
      </c>
      <c r="N1348" s="23"/>
      <c r="O1348" s="23" t="s">
        <v>98</v>
      </c>
      <c r="P1348" s="20" t="s">
        <v>304</v>
      </c>
      <c r="Q1348" s="20" t="s">
        <v>304</v>
      </c>
      <c r="R1348" t="s">
        <v>9151</v>
      </c>
      <c r="S1348" t="s">
        <v>9152</v>
      </c>
      <c r="T1348" t="s">
        <v>9153</v>
      </c>
      <c r="U1348" s="60">
        <v>41166667</v>
      </c>
      <c r="V1348" s="60">
        <v>41166667</v>
      </c>
      <c r="W1348" s="60">
        <v>13000000</v>
      </c>
      <c r="X1348" s="60">
        <v>0</v>
      </c>
      <c r="Y1348" s="23" t="s">
        <v>104</v>
      </c>
      <c r="Z1348" t="s">
        <v>98</v>
      </c>
      <c r="AA1348" t="s">
        <v>105</v>
      </c>
      <c r="AB1348" s="30">
        <f>+Tabla3[[#This Row],[VALOR DEL CONTRATO
(EN NUMEROS)]]-Tabla3[[#This Row],[VALOR RECURSOS (MADS/FONAM)]]</f>
        <v>0</v>
      </c>
      <c r="AC1348" s="30"/>
      <c r="AD1348" s="30"/>
      <c r="AE1348" s="24">
        <v>4424</v>
      </c>
      <c r="AF1348" s="61">
        <v>45294</v>
      </c>
      <c r="AG1348" s="23">
        <v>533224</v>
      </c>
      <c r="AH1348" s="53">
        <v>45561</v>
      </c>
      <c r="AI1348" s="32" t="s">
        <v>106</v>
      </c>
      <c r="AJ1348" t="s">
        <v>308</v>
      </c>
      <c r="AK1348" s="33">
        <v>202300000000290</v>
      </c>
      <c r="AL1348" t="s">
        <v>98</v>
      </c>
      <c r="AM1348" s="53">
        <v>45561</v>
      </c>
      <c r="AN1348" s="23" t="s">
        <v>108</v>
      </c>
      <c r="AO1348" s="23" t="s">
        <v>108</v>
      </c>
      <c r="AP1348" t="s">
        <v>109</v>
      </c>
      <c r="AQ1348" t="s">
        <v>309</v>
      </c>
      <c r="AR1348" t="s">
        <v>310</v>
      </c>
      <c r="AS1348" t="s">
        <v>304</v>
      </c>
      <c r="AT1348" s="23">
        <v>80111600</v>
      </c>
      <c r="AU1348" s="20" t="s">
        <v>9154</v>
      </c>
      <c r="AV1348" s="23" t="s">
        <v>98</v>
      </c>
      <c r="AW1348" s="20" t="s">
        <v>476</v>
      </c>
      <c r="AX1348" s="53" t="s">
        <v>105</v>
      </c>
      <c r="AY1348" s="23" t="s">
        <v>477</v>
      </c>
      <c r="AZ1348" s="53">
        <v>45561</v>
      </c>
      <c r="BA1348" s="53">
        <v>45561</v>
      </c>
      <c r="BB1348" s="62">
        <v>45656</v>
      </c>
      <c r="BC1348" s="35">
        <f>+Tabla3[[#This Row],[FECHA TERMINACION
(INICIAL)]]-Tabla3[[#This Row],[FECHA INICIO]]</f>
        <v>95</v>
      </c>
      <c r="BD1348" s="65">
        <f>+Tabla3[[#This Row],[PLAZO DE EJECUCIÓN EN DÍAS (INICIAL)]]/30</f>
        <v>3.1666666666666665</v>
      </c>
      <c r="BE1348" t="s">
        <v>9155</v>
      </c>
      <c r="BF1348" s="29">
        <f>+[1]BD_2!E1371</f>
        <v>0</v>
      </c>
      <c r="BG1348" s="29">
        <f>[1]BD_2!BA1371</f>
        <v>0</v>
      </c>
      <c r="BH1348" s="23">
        <f>[1]BD_2!CF1371</f>
        <v>0</v>
      </c>
      <c r="BI1348" s="23">
        <f>+COUNTIF(Tabla3[[#This Row],[VALOR REDUCIDO]:[TOTAL TIEMPO PRORROGADO EN DÍAS
]],"&lt;&gt;0")</f>
        <v>0</v>
      </c>
      <c r="BJ1348" s="23" t="str">
        <f>+[1]BD_2!CG1371</f>
        <v>2 NO</v>
      </c>
      <c r="BK1348" s="26" t="str">
        <f>[1]BD_2!CL1371</f>
        <v>2 NO</v>
      </c>
      <c r="BL1348" s="23" t="s">
        <v>98</v>
      </c>
      <c r="BM1348">
        <f t="shared" si="106"/>
        <v>95</v>
      </c>
      <c r="BN1348" s="36">
        <f t="shared" si="108"/>
        <v>45561</v>
      </c>
      <c r="BO1348" s="26">
        <f t="shared" si="107"/>
        <v>45656</v>
      </c>
      <c r="BP1348" s="37" t="e">
        <f>IF(((#REF!-$BN1348)/($BO1348-$BN1348))&gt;=100%,100%,((#REF!-$BN1348)/($BO1348-$BN1348)))</f>
        <v>#REF!</v>
      </c>
      <c r="BQ1348" s="29">
        <f t="shared" si="109"/>
        <v>41166667</v>
      </c>
      <c r="BR1348" s="23" t="e">
        <f>+IF(BK1348="1 SI","FINALIZADO",IF($BO1348&lt;=#REF!,"FINALIZADO","EJECUCIÓN"))</f>
        <v>#REF!</v>
      </c>
      <c r="BS1348" s="23">
        <v>41166667</v>
      </c>
      <c r="BT1348" s="23">
        <f>+Tabla3[[#This Row],[VALOR TOTAL DE CONTRATO (ANTES DE LIQUIDACIÓN - LIBERACIÓN DE SALDOS)]]-Tabla3[[#This Row],[RECURSO TOTALES DESEMBOLSADOS]]</f>
        <v>0</v>
      </c>
      <c r="BU1348" s="66"/>
      <c r="BW1348" s="23" t="s">
        <v>98</v>
      </c>
      <c r="BX1348" s="23" t="str">
        <f t="shared" si="110"/>
        <v>septiembre</v>
      </c>
      <c r="BY1348" s="23" t="s">
        <v>113</v>
      </c>
      <c r="BZ1348" s="23" t="s">
        <v>113</v>
      </c>
      <c r="CA1348" s="23" t="s">
        <v>113</v>
      </c>
      <c r="CB1348" t="s">
        <v>117</v>
      </c>
      <c r="CC1348" t="s">
        <v>118</v>
      </c>
    </row>
    <row r="1349" spans="1:81" x14ac:dyDescent="0.25">
      <c r="A1349" s="23">
        <v>2024</v>
      </c>
      <c r="B1349" s="25">
        <v>1310</v>
      </c>
      <c r="C1349" s="23" t="s">
        <v>87</v>
      </c>
      <c r="D1349" t="s">
        <v>88</v>
      </c>
      <c r="E1349" t="s">
        <v>89</v>
      </c>
      <c r="F1349" t="s">
        <v>90</v>
      </c>
      <c r="G1349" t="s">
        <v>91</v>
      </c>
      <c r="H1349" s="23" t="s">
        <v>92</v>
      </c>
      <c r="I1349" s="23" t="s">
        <v>119</v>
      </c>
      <c r="J1349" t="s">
        <v>2678</v>
      </c>
      <c r="K1349" s="23" t="s">
        <v>95</v>
      </c>
      <c r="L1349" s="20" t="s">
        <v>798</v>
      </c>
      <c r="M1349" s="28" t="s">
        <v>9156</v>
      </c>
      <c r="N1349" s="23"/>
      <c r="O1349" s="23" t="s">
        <v>98</v>
      </c>
      <c r="P1349" s="20" t="s">
        <v>304</v>
      </c>
      <c r="Q1349" t="s">
        <v>304</v>
      </c>
      <c r="R1349" t="s">
        <v>9157</v>
      </c>
      <c r="S1349" t="s">
        <v>9158</v>
      </c>
      <c r="T1349" t="s">
        <v>9159</v>
      </c>
      <c r="U1349" s="29">
        <v>22166667</v>
      </c>
      <c r="V1349" s="29">
        <v>22166667</v>
      </c>
      <c r="W1349" s="60">
        <v>7000000</v>
      </c>
      <c r="X1349" s="60">
        <v>0</v>
      </c>
      <c r="Y1349" s="23" t="s">
        <v>104</v>
      </c>
      <c r="Z1349" t="s">
        <v>98</v>
      </c>
      <c r="AA1349" t="s">
        <v>105</v>
      </c>
      <c r="AB1349" s="30">
        <f>+Tabla3[[#This Row],[VALOR DEL CONTRATO
(EN NUMEROS)]]-Tabla3[[#This Row],[VALOR RECURSOS (MADS/FONAM)]]</f>
        <v>0</v>
      </c>
      <c r="AC1349" s="30"/>
      <c r="AD1349" s="30"/>
      <c r="AE1349" s="24">
        <v>4424</v>
      </c>
      <c r="AF1349" s="31">
        <v>45294</v>
      </c>
      <c r="AG1349">
        <v>533324</v>
      </c>
      <c r="AH1349" s="26">
        <v>45561</v>
      </c>
      <c r="AI1349" s="32" t="s">
        <v>106</v>
      </c>
      <c r="AJ1349" t="s">
        <v>308</v>
      </c>
      <c r="AK1349" s="33">
        <v>202300000000290</v>
      </c>
      <c r="AL1349" t="s">
        <v>98</v>
      </c>
      <c r="AM1349" s="53">
        <v>45561</v>
      </c>
      <c r="AN1349" s="23" t="s">
        <v>108</v>
      </c>
      <c r="AO1349" s="23" t="s">
        <v>108</v>
      </c>
      <c r="AP1349" t="s">
        <v>109</v>
      </c>
      <c r="AQ1349" t="s">
        <v>309</v>
      </c>
      <c r="AR1349" t="s">
        <v>310</v>
      </c>
      <c r="AS1349" t="s">
        <v>304</v>
      </c>
      <c r="AT1349" s="23">
        <v>80111600</v>
      </c>
      <c r="AU1349" s="20" t="s">
        <v>9160</v>
      </c>
      <c r="AV1349" s="23" t="s">
        <v>98</v>
      </c>
      <c r="AW1349" s="20" t="s">
        <v>476</v>
      </c>
      <c r="AX1349" s="26" t="s">
        <v>105</v>
      </c>
      <c r="AY1349" s="20" t="s">
        <v>477</v>
      </c>
      <c r="AZ1349" s="53">
        <v>45561</v>
      </c>
      <c r="BA1349" s="53">
        <v>45561</v>
      </c>
      <c r="BB1349" s="62">
        <v>45656</v>
      </c>
      <c r="BC1349" s="35">
        <f>+Tabla3[[#This Row],[FECHA TERMINACION
(INICIAL)]]-Tabla3[[#This Row],[FECHA INICIO]]</f>
        <v>95</v>
      </c>
      <c r="BD1349" s="65">
        <f>+Tabla3[[#This Row],[PLAZO DE EJECUCIÓN EN DÍAS (INICIAL)]]/30</f>
        <v>3.1666666666666665</v>
      </c>
      <c r="BE1349" t="s">
        <v>9155</v>
      </c>
      <c r="BF1349" s="29">
        <f>+[1]BD_2!E1372</f>
        <v>0</v>
      </c>
      <c r="BG1349" s="29">
        <f>[1]BD_2!BA1372</f>
        <v>0</v>
      </c>
      <c r="BH1349" s="23">
        <f>[1]BD_2!CF1372</f>
        <v>0</v>
      </c>
      <c r="BI1349" s="23">
        <f>+COUNTIF(Tabla3[[#This Row],[VALOR REDUCIDO]:[TOTAL TIEMPO PRORROGADO EN DÍAS
]],"&lt;&gt;0")</f>
        <v>0</v>
      </c>
      <c r="BJ1349" s="23" t="str">
        <f>+[1]BD_2!CG1372</f>
        <v>2 NO</v>
      </c>
      <c r="BK1349" s="26" t="str">
        <f>[1]BD_2!CL1372</f>
        <v>2 NO</v>
      </c>
      <c r="BL1349" s="23" t="s">
        <v>98</v>
      </c>
      <c r="BM1349">
        <f t="shared" si="106"/>
        <v>95</v>
      </c>
      <c r="BN1349" s="36">
        <f t="shared" si="108"/>
        <v>45561</v>
      </c>
      <c r="BO1349" s="26">
        <f t="shared" si="107"/>
        <v>45656</v>
      </c>
      <c r="BP1349" s="37" t="e">
        <f>IF(((#REF!-$BN1349)/($BO1349-$BN1349))&gt;=100%,100%,((#REF!-$BN1349)/($BO1349-$BN1349)))</f>
        <v>#REF!</v>
      </c>
      <c r="BQ1349" s="29">
        <f t="shared" si="109"/>
        <v>22166667</v>
      </c>
      <c r="BR1349" s="23" t="e">
        <f>+IF(BK1349="1 SI","FINALIZADO",IF($BO1349&lt;=#REF!,"FINALIZADO","EJECUCIÓN"))</f>
        <v>#REF!</v>
      </c>
      <c r="BS1349" s="23">
        <v>22166667</v>
      </c>
      <c r="BT1349" s="23">
        <f>+Tabla3[[#This Row],[VALOR TOTAL DE CONTRATO (ANTES DE LIQUIDACIÓN - LIBERACIÓN DE SALDOS)]]-Tabla3[[#This Row],[RECURSO TOTALES DESEMBOLSADOS]]</f>
        <v>0</v>
      </c>
      <c r="BU1349" s="66"/>
      <c r="BW1349" s="23" t="s">
        <v>98</v>
      </c>
      <c r="BX1349" s="23" t="str">
        <f t="shared" si="110"/>
        <v>septiembre</v>
      </c>
      <c r="BY1349" s="23" t="s">
        <v>113</v>
      </c>
      <c r="BZ1349" s="23" t="s">
        <v>113</v>
      </c>
      <c r="CA1349" s="23" t="s">
        <v>113</v>
      </c>
      <c r="CB1349" t="s">
        <v>117</v>
      </c>
      <c r="CC1349" t="s">
        <v>118</v>
      </c>
    </row>
    <row r="1350" spans="1:81" x14ac:dyDescent="0.25">
      <c r="A1350" s="23">
        <v>2024</v>
      </c>
      <c r="B1350" s="25">
        <v>1311</v>
      </c>
      <c r="C1350" s="23" t="s">
        <v>87</v>
      </c>
      <c r="D1350" t="s">
        <v>88</v>
      </c>
      <c r="E1350" t="s">
        <v>89</v>
      </c>
      <c r="F1350" t="s">
        <v>90</v>
      </c>
      <c r="G1350" t="s">
        <v>91</v>
      </c>
      <c r="H1350" s="23" t="s">
        <v>92</v>
      </c>
      <c r="I1350" s="23" t="s">
        <v>119</v>
      </c>
      <c r="J1350" t="s">
        <v>9161</v>
      </c>
      <c r="K1350" s="23" t="s">
        <v>95</v>
      </c>
      <c r="L1350" s="20" t="s">
        <v>803</v>
      </c>
      <c r="M1350" s="28" t="s">
        <v>9162</v>
      </c>
      <c r="N1350" s="23"/>
      <c r="O1350" s="23" t="s">
        <v>98</v>
      </c>
      <c r="P1350" s="20" t="s">
        <v>304</v>
      </c>
      <c r="Q1350" s="20" t="s">
        <v>304</v>
      </c>
      <c r="R1350" t="s">
        <v>9163</v>
      </c>
      <c r="S1350" t="s">
        <v>9164</v>
      </c>
      <c r="T1350" t="s">
        <v>9165</v>
      </c>
      <c r="U1350" s="29">
        <v>20533333</v>
      </c>
      <c r="V1350" s="29">
        <v>20533333</v>
      </c>
      <c r="W1350" s="60">
        <v>7000000</v>
      </c>
      <c r="X1350" s="60">
        <v>0</v>
      </c>
      <c r="Y1350" s="23" t="s">
        <v>104</v>
      </c>
      <c r="Z1350" t="s">
        <v>98</v>
      </c>
      <c r="AA1350" t="s">
        <v>105</v>
      </c>
      <c r="AB1350" s="30">
        <f>+Tabla3[[#This Row],[VALOR DEL CONTRATO
(EN NUMEROS)]]-Tabla3[[#This Row],[VALOR RECURSOS (MADS/FONAM)]]</f>
        <v>0</v>
      </c>
      <c r="AC1350" s="30"/>
      <c r="AD1350" s="30"/>
      <c r="AE1350" s="24">
        <v>4424</v>
      </c>
      <c r="AF1350" s="31">
        <v>45294</v>
      </c>
      <c r="AG1350">
        <v>551824</v>
      </c>
      <c r="AH1350" s="26">
        <v>45569</v>
      </c>
      <c r="AI1350" s="32" t="s">
        <v>106</v>
      </c>
      <c r="AJ1350" t="s">
        <v>308</v>
      </c>
      <c r="AK1350" s="33">
        <v>202300000000290</v>
      </c>
      <c r="AL1350" t="s">
        <v>98</v>
      </c>
      <c r="AM1350" s="53">
        <v>45569</v>
      </c>
      <c r="AN1350" s="23" t="s">
        <v>108</v>
      </c>
      <c r="AO1350" s="23" t="s">
        <v>108</v>
      </c>
      <c r="AP1350" t="s">
        <v>109</v>
      </c>
      <c r="AQ1350" t="s">
        <v>309</v>
      </c>
      <c r="AR1350" t="s">
        <v>310</v>
      </c>
      <c r="AS1350" t="s">
        <v>304</v>
      </c>
      <c r="AT1350" s="23">
        <v>80111600</v>
      </c>
      <c r="AU1350" s="20" t="s">
        <v>9166</v>
      </c>
      <c r="AV1350" s="23">
        <v>2</v>
      </c>
      <c r="AW1350" s="20" t="s">
        <v>476</v>
      </c>
      <c r="AX1350" s="26" t="s">
        <v>105</v>
      </c>
      <c r="AY1350" s="20" t="s">
        <v>477</v>
      </c>
      <c r="AZ1350" s="53">
        <v>45569</v>
      </c>
      <c r="BA1350" s="53">
        <v>45569</v>
      </c>
      <c r="BB1350" s="62">
        <v>45656</v>
      </c>
      <c r="BC1350" s="35">
        <f>+Tabla3[[#This Row],[FECHA TERMINACION
(INICIAL)]]-Tabla3[[#This Row],[FECHA INICIO]]</f>
        <v>87</v>
      </c>
      <c r="BD1350" s="65">
        <f>+Tabla3[[#This Row],[PLAZO DE EJECUCIÓN EN DÍAS (INICIAL)]]/30</f>
        <v>2.9</v>
      </c>
      <c r="BE1350" t="s">
        <v>9167</v>
      </c>
      <c r="BF1350" s="29">
        <f>+[1]BD_2!E1373</f>
        <v>233333</v>
      </c>
      <c r="BG1350" s="29">
        <f>[1]BD_2!BA1373</f>
        <v>0</v>
      </c>
      <c r="BH1350" s="23">
        <f>[1]BD_2!CF1373</f>
        <v>0</v>
      </c>
      <c r="BI1350" s="23">
        <f>+COUNTIF(Tabla3[[#This Row],[VALOR REDUCIDO]:[TOTAL TIEMPO PRORROGADO EN DÍAS
]],"&lt;&gt;0")</f>
        <v>1</v>
      </c>
      <c r="BJ1350" s="23" t="str">
        <f>+[1]BD_2!CG1373</f>
        <v>2 NO</v>
      </c>
      <c r="BK1350" s="26" t="str">
        <f>[1]BD_2!CL1373</f>
        <v>2 NO</v>
      </c>
      <c r="BL1350" s="23" t="s">
        <v>98</v>
      </c>
      <c r="BM1350">
        <f t="shared" ref="BM1350:BM1408" si="111">$BO1350-$BN1350</f>
        <v>87</v>
      </c>
      <c r="BN1350" s="36">
        <f t="shared" si="108"/>
        <v>45569</v>
      </c>
      <c r="BO1350" s="26">
        <f t="shared" ref="BO1350:BO1408" si="112">$BB1350+$BH1350</f>
        <v>45656</v>
      </c>
      <c r="BP1350" s="37" t="e">
        <f>IF(((#REF!-$BN1350)/($BO1350-$BN1350))&gt;=100%,100%,((#REF!-$BN1350)/($BO1350-$BN1350)))</f>
        <v>#REF!</v>
      </c>
      <c r="BQ1350" s="29">
        <f t="shared" si="109"/>
        <v>20300000</v>
      </c>
      <c r="BR1350" s="23" t="e">
        <f>+IF(BK1350="1 SI","FINALIZADO",IF($BO1350&lt;=#REF!,"FINALIZADO","EJECUCIÓN"))</f>
        <v>#REF!</v>
      </c>
      <c r="BS1350" s="23">
        <v>20300000</v>
      </c>
      <c r="BT1350" s="23">
        <f>+Tabla3[[#This Row],[VALOR TOTAL DE CONTRATO (ANTES DE LIQUIDACIÓN - LIBERACIÓN DE SALDOS)]]-Tabla3[[#This Row],[RECURSO TOTALES DESEMBOLSADOS]]</f>
        <v>0</v>
      </c>
      <c r="BU1350" s="66"/>
      <c r="BW1350" s="23" t="s">
        <v>98</v>
      </c>
      <c r="BX1350" s="23" t="str">
        <f t="shared" si="110"/>
        <v>octubre</v>
      </c>
      <c r="BY1350" s="23" t="s">
        <v>113</v>
      </c>
      <c r="BZ1350" s="23" t="s">
        <v>113</v>
      </c>
      <c r="CA1350" s="23" t="s">
        <v>113</v>
      </c>
      <c r="CB1350" t="s">
        <v>117</v>
      </c>
      <c r="CC1350" t="s">
        <v>118</v>
      </c>
    </row>
    <row r="1351" spans="1:81" x14ac:dyDescent="0.25">
      <c r="A1351" s="23">
        <v>2024</v>
      </c>
      <c r="B1351" s="25">
        <v>1312</v>
      </c>
      <c r="C1351" s="23" t="s">
        <v>4365</v>
      </c>
      <c r="D1351" t="s">
        <v>88</v>
      </c>
      <c r="E1351" t="s">
        <v>8740</v>
      </c>
      <c r="F1351" t="s">
        <v>6530</v>
      </c>
      <c r="G1351" t="s">
        <v>4367</v>
      </c>
      <c r="H1351" s="23" t="s">
        <v>92</v>
      </c>
      <c r="I1351" s="23" t="s">
        <v>105</v>
      </c>
      <c r="J1351" s="76" t="s">
        <v>9168</v>
      </c>
      <c r="K1351" s="23" t="s">
        <v>4369</v>
      </c>
      <c r="L1351" s="53" t="s">
        <v>4370</v>
      </c>
      <c r="N1351" s="23" t="s">
        <v>9169</v>
      </c>
      <c r="O1351" s="23" t="s">
        <v>98</v>
      </c>
      <c r="P1351" s="20" t="s">
        <v>100</v>
      </c>
      <c r="Q1351" s="20" t="s">
        <v>100</v>
      </c>
      <c r="R1351" t="s">
        <v>9170</v>
      </c>
      <c r="S1351" t="s">
        <v>6534</v>
      </c>
      <c r="T1351" t="s">
        <v>9171</v>
      </c>
      <c r="U1351" s="29">
        <v>0</v>
      </c>
      <c r="V1351" s="29">
        <v>0</v>
      </c>
      <c r="W1351" s="60">
        <v>0</v>
      </c>
      <c r="X1351" s="60">
        <v>0</v>
      </c>
      <c r="Y1351" s="23" t="s">
        <v>104</v>
      </c>
      <c r="Z1351" t="s">
        <v>98</v>
      </c>
      <c r="AA1351" t="s">
        <v>105</v>
      </c>
      <c r="AB1351" s="30">
        <f>+Tabla3[[#This Row],[VALOR DEL CONTRATO
(EN NUMEROS)]]-Tabla3[[#This Row],[VALOR RECURSOS (MADS/FONAM)]]</f>
        <v>0</v>
      </c>
      <c r="AC1351" s="30"/>
      <c r="AD1351" s="30"/>
      <c r="AE1351" s="24" t="s">
        <v>92</v>
      </c>
      <c r="AF1351" s="61" t="s">
        <v>92</v>
      </c>
      <c r="AG1351" t="s">
        <v>92</v>
      </c>
      <c r="AH1351" s="53" t="s">
        <v>92</v>
      </c>
      <c r="AJ1351" t="s">
        <v>92</v>
      </c>
      <c r="AK1351" s="33" t="s">
        <v>4376</v>
      </c>
      <c r="AL1351" t="s">
        <v>98</v>
      </c>
      <c r="AM1351" s="53">
        <v>45565</v>
      </c>
      <c r="AN1351" s="23" t="s">
        <v>108</v>
      </c>
      <c r="AO1351" s="23" t="s">
        <v>108</v>
      </c>
      <c r="AP1351" t="s">
        <v>109</v>
      </c>
      <c r="AQ1351" t="s">
        <v>2079</v>
      </c>
      <c r="AR1351" t="s">
        <v>2080</v>
      </c>
      <c r="AS1351" t="s">
        <v>100</v>
      </c>
      <c r="AT1351" s="23">
        <v>80111600</v>
      </c>
      <c r="AU1351" s="20" t="s">
        <v>9172</v>
      </c>
      <c r="AV1351" s="23" t="s">
        <v>98</v>
      </c>
      <c r="AW1351" s="20" t="s">
        <v>476</v>
      </c>
      <c r="AX1351" s="53" t="s">
        <v>105</v>
      </c>
      <c r="AY1351" s="23" t="s">
        <v>477</v>
      </c>
      <c r="AZ1351" s="53">
        <v>45565</v>
      </c>
      <c r="BA1351" s="53">
        <v>45565</v>
      </c>
      <c r="BB1351" s="62">
        <v>45657</v>
      </c>
      <c r="BC1351" s="35">
        <f>+Tabla3[[#This Row],[FECHA TERMINACION
(INICIAL)]]-Tabla3[[#This Row],[FECHA INICIO]]</f>
        <v>92</v>
      </c>
      <c r="BD1351" s="65">
        <f>+Tabla3[[#This Row],[PLAZO DE EJECUCIÓN EN DÍAS (INICIAL)]]/30</f>
        <v>3.0666666666666669</v>
      </c>
      <c r="BE1351" t="s">
        <v>9173</v>
      </c>
      <c r="BF1351" s="29">
        <f>+[1]BD_2!E1374</f>
        <v>0</v>
      </c>
      <c r="BG1351" s="29">
        <f>[1]BD_2!BA1374</f>
        <v>0</v>
      </c>
      <c r="BH1351" s="23">
        <f>[1]BD_2!CF1374</f>
        <v>0</v>
      </c>
      <c r="BI1351" s="23">
        <f>+COUNTIF(Tabla3[[#This Row],[VALOR REDUCIDO]:[TOTAL TIEMPO PRORROGADO EN DÍAS
]],"&lt;&gt;0")</f>
        <v>0</v>
      </c>
      <c r="BJ1351" s="23" t="str">
        <f>+[1]BD_2!CG1374</f>
        <v>2 NO</v>
      </c>
      <c r="BK1351" s="26" t="str">
        <f>[1]BD_2!CL1374</f>
        <v>2 NO</v>
      </c>
      <c r="BL1351" s="23" t="s">
        <v>98</v>
      </c>
      <c r="BM1351">
        <f t="shared" si="111"/>
        <v>92</v>
      </c>
      <c r="BN1351" s="36">
        <f t="shared" si="108"/>
        <v>45565</v>
      </c>
      <c r="BO1351" s="26">
        <f t="shared" si="112"/>
        <v>45657</v>
      </c>
      <c r="BP1351" s="37" t="e">
        <f>IF(((#REF!-$BN1351)/($BO1351-$BN1351))&gt;=100%,100%,((#REF!-$BN1351)/($BO1351-$BN1351)))</f>
        <v>#REF!</v>
      </c>
      <c r="BQ1351" s="60">
        <f t="shared" si="109"/>
        <v>0</v>
      </c>
      <c r="BR1351" s="23" t="e">
        <f>+IF(BK1351="1 SI","FINALIZADO",IF($BO1351&lt;=#REF!,"FINALIZADO","EJECUCIÓN"))</f>
        <v>#REF!</v>
      </c>
      <c r="BS1351" s="23">
        <v>0</v>
      </c>
      <c r="BT1351" s="23">
        <v>0</v>
      </c>
      <c r="BU1351" s="66"/>
      <c r="BW1351" s="23" t="s">
        <v>98</v>
      </c>
      <c r="BX1351" s="23" t="str">
        <f t="shared" si="110"/>
        <v>septiembre</v>
      </c>
      <c r="BY1351" s="23" t="s">
        <v>113</v>
      </c>
      <c r="BZ1351" s="23" t="s">
        <v>113</v>
      </c>
      <c r="CA1351" s="23" t="s">
        <v>113</v>
      </c>
      <c r="CB1351" t="s">
        <v>117</v>
      </c>
      <c r="CC1351" t="s">
        <v>118</v>
      </c>
    </row>
    <row r="1352" spans="1:81" x14ac:dyDescent="0.25">
      <c r="A1352" s="23">
        <v>2024</v>
      </c>
      <c r="B1352" s="25">
        <v>1313</v>
      </c>
      <c r="C1352" s="23" t="s">
        <v>87</v>
      </c>
      <c r="D1352" t="s">
        <v>88</v>
      </c>
      <c r="E1352" t="s">
        <v>89</v>
      </c>
      <c r="F1352" t="s">
        <v>90</v>
      </c>
      <c r="G1352" t="s">
        <v>91</v>
      </c>
      <c r="H1352" s="23" t="s">
        <v>92</v>
      </c>
      <c r="I1352" s="23" t="s">
        <v>119</v>
      </c>
      <c r="J1352" t="s">
        <v>9174</v>
      </c>
      <c r="K1352" s="23" t="s">
        <v>95</v>
      </c>
      <c r="L1352" s="20" t="s">
        <v>7957</v>
      </c>
      <c r="M1352" s="28" t="s">
        <v>9175</v>
      </c>
      <c r="N1352" s="23"/>
      <c r="O1352" s="23" t="s">
        <v>98</v>
      </c>
      <c r="P1352" s="20" t="s">
        <v>1931</v>
      </c>
      <c r="Q1352" s="20" t="s">
        <v>1931</v>
      </c>
      <c r="R1352" t="s">
        <v>9176</v>
      </c>
      <c r="S1352" t="s">
        <v>9177</v>
      </c>
      <c r="T1352" t="s">
        <v>9178</v>
      </c>
      <c r="U1352" s="29">
        <v>12912000</v>
      </c>
      <c r="V1352" s="29">
        <v>12912000</v>
      </c>
      <c r="W1352" s="29">
        <v>4304000</v>
      </c>
      <c r="X1352" s="60">
        <v>0</v>
      </c>
      <c r="Y1352" s="23" t="s">
        <v>104</v>
      </c>
      <c r="Z1352" t="s">
        <v>98</v>
      </c>
      <c r="AA1352" t="s">
        <v>105</v>
      </c>
      <c r="AB1352" s="30">
        <f>+Tabla3[[#This Row],[VALOR DEL CONTRATO
(EN NUMEROS)]]-Tabla3[[#This Row],[VALOR RECURSOS (MADS/FONAM)]]</f>
        <v>0</v>
      </c>
      <c r="AC1352" s="30"/>
      <c r="AD1352" s="30"/>
      <c r="AE1352" s="24">
        <v>9624</v>
      </c>
      <c r="AF1352" s="61">
        <v>45306</v>
      </c>
      <c r="AG1352">
        <v>555524</v>
      </c>
      <c r="AH1352" s="53">
        <v>45569</v>
      </c>
      <c r="AI1352" s="24" t="s">
        <v>106</v>
      </c>
      <c r="AJ1352" t="s">
        <v>1935</v>
      </c>
      <c r="AK1352" s="33">
        <v>202300000000279</v>
      </c>
      <c r="AL1352" t="s">
        <v>98</v>
      </c>
      <c r="AM1352" s="53">
        <v>45567</v>
      </c>
      <c r="AN1352" s="23" t="s">
        <v>108</v>
      </c>
      <c r="AO1352" s="23" t="s">
        <v>108</v>
      </c>
      <c r="AP1352" t="s">
        <v>109</v>
      </c>
      <c r="AQ1352" t="s">
        <v>1580</v>
      </c>
      <c r="AR1352" t="s">
        <v>1581</v>
      </c>
      <c r="AS1352" t="s">
        <v>1581</v>
      </c>
      <c r="AT1352" s="23">
        <v>80111600</v>
      </c>
      <c r="AU1352" s="20" t="s">
        <v>9179</v>
      </c>
      <c r="AV1352" s="23" t="s">
        <v>113</v>
      </c>
      <c r="AW1352" s="20" t="s">
        <v>114</v>
      </c>
      <c r="AX1352" s="53">
        <v>45567</v>
      </c>
      <c r="AY1352" s="23" t="s">
        <v>144</v>
      </c>
      <c r="AZ1352" s="53">
        <v>45567</v>
      </c>
      <c r="BA1352" s="26">
        <v>45569</v>
      </c>
      <c r="BB1352" s="62">
        <v>45656</v>
      </c>
      <c r="BC1352" s="35">
        <f>+Tabla3[[#This Row],[FECHA TERMINACION
(INICIAL)]]-Tabla3[[#This Row],[FECHA INICIO]]</f>
        <v>87</v>
      </c>
      <c r="BD1352" s="65">
        <f>+Tabla3[[#This Row],[PLAZO DE EJECUCIÓN EN DÍAS (INICIAL)]]/30</f>
        <v>2.9</v>
      </c>
      <c r="BE1352" t="s">
        <v>7269</v>
      </c>
      <c r="BF1352" s="29">
        <f>+[1]BD_2!E1375</f>
        <v>430400</v>
      </c>
      <c r="BG1352" s="29">
        <f>[1]BD_2!BA1375</f>
        <v>0</v>
      </c>
      <c r="BH1352" s="23">
        <f>[1]BD_2!CF1375</f>
        <v>0</v>
      </c>
      <c r="BI1352" s="23">
        <f>+COUNTIF(Tabla3[[#This Row],[VALOR REDUCIDO]:[TOTAL TIEMPO PRORROGADO EN DÍAS
]],"&lt;&gt;0")</f>
        <v>1</v>
      </c>
      <c r="BJ1352" s="23" t="str">
        <f>+[1]BD_2!CG1375</f>
        <v>2 NO</v>
      </c>
      <c r="BK1352" s="26" t="str">
        <f>[1]BD_2!CL1375</f>
        <v>2 NO</v>
      </c>
      <c r="BL1352" s="23" t="s">
        <v>98</v>
      </c>
      <c r="BM1352">
        <f t="shared" si="111"/>
        <v>87</v>
      </c>
      <c r="BN1352" s="36">
        <f t="shared" si="108"/>
        <v>45569</v>
      </c>
      <c r="BO1352" s="26">
        <f t="shared" si="112"/>
        <v>45656</v>
      </c>
      <c r="BP1352" s="37" t="e">
        <f>IF(((#REF!-$BN1352)/($BO1352-$BN1352))&gt;=100%,100%,((#REF!-$BN1352)/($BO1352-$BN1352)))</f>
        <v>#REF!</v>
      </c>
      <c r="BQ1352" s="29">
        <f t="shared" si="109"/>
        <v>12481600</v>
      </c>
      <c r="BR1352" s="23" t="e">
        <f>+IF(BK1352="1 SI","FINALIZADO",IF($BO1352&lt;=#REF!,"FINALIZADO","EJECUCIÓN"))</f>
        <v>#REF!</v>
      </c>
      <c r="BS1352" s="23">
        <v>12481600</v>
      </c>
      <c r="BT1352" s="23">
        <f>+Tabla3[[#This Row],[VALOR TOTAL DE CONTRATO (ANTES DE LIQUIDACIÓN - LIBERACIÓN DE SALDOS)]]-Tabla3[[#This Row],[RECURSO TOTALES DESEMBOLSADOS]]</f>
        <v>0</v>
      </c>
      <c r="BU1352" s="66"/>
      <c r="BW1352" s="23" t="s">
        <v>98</v>
      </c>
      <c r="BX1352" s="23" t="str">
        <f t="shared" si="110"/>
        <v>octubre</v>
      </c>
      <c r="BY1352" s="23" t="s">
        <v>113</v>
      </c>
      <c r="BZ1352" s="23" t="s">
        <v>113</v>
      </c>
      <c r="CA1352" s="23" t="s">
        <v>113</v>
      </c>
      <c r="CB1352" t="s">
        <v>117</v>
      </c>
      <c r="CC1352" t="s">
        <v>118</v>
      </c>
    </row>
    <row r="1353" spans="1:81" x14ac:dyDescent="0.25">
      <c r="A1353" s="23">
        <v>2024</v>
      </c>
      <c r="B1353" s="25">
        <v>1314</v>
      </c>
      <c r="C1353" s="23" t="s">
        <v>87</v>
      </c>
      <c r="D1353" t="s">
        <v>88</v>
      </c>
      <c r="E1353" t="s">
        <v>89</v>
      </c>
      <c r="F1353" t="s">
        <v>90</v>
      </c>
      <c r="G1353" t="s">
        <v>91</v>
      </c>
      <c r="H1353" s="23" t="s">
        <v>92</v>
      </c>
      <c r="I1353" s="23" t="s">
        <v>119</v>
      </c>
      <c r="J1353" t="s">
        <v>9180</v>
      </c>
      <c r="K1353" s="23" t="s">
        <v>95</v>
      </c>
      <c r="L1353" s="20" t="s">
        <v>1824</v>
      </c>
      <c r="M1353" s="28" t="s">
        <v>9181</v>
      </c>
      <c r="N1353" s="23"/>
      <c r="O1353" s="23" t="s">
        <v>98</v>
      </c>
      <c r="P1353" s="20" t="s">
        <v>269</v>
      </c>
      <c r="Q1353" s="20" t="s">
        <v>269</v>
      </c>
      <c r="R1353" t="s">
        <v>1612</v>
      </c>
      <c r="S1353" t="s">
        <v>8905</v>
      </c>
      <c r="T1353" s="29" t="s">
        <v>9182</v>
      </c>
      <c r="U1353" s="29">
        <v>24420000</v>
      </c>
      <c r="V1353" s="29">
        <v>24420000</v>
      </c>
      <c r="W1353" s="60">
        <v>8140000</v>
      </c>
      <c r="X1353" s="60">
        <v>0</v>
      </c>
      <c r="Y1353" s="23" t="s">
        <v>104</v>
      </c>
      <c r="Z1353" t="s">
        <v>98</v>
      </c>
      <c r="AA1353" t="s">
        <v>105</v>
      </c>
      <c r="AB1353" s="30">
        <f>+Tabla3[[#This Row],[VALOR DEL CONTRATO
(EN NUMEROS)]]-Tabla3[[#This Row],[VALOR RECURSOS (MADS/FONAM)]]</f>
        <v>0</v>
      </c>
      <c r="AC1353" s="30"/>
      <c r="AD1353" s="30"/>
      <c r="AE1353" s="24">
        <v>5524</v>
      </c>
      <c r="AF1353" s="61">
        <v>45295</v>
      </c>
      <c r="AG1353">
        <v>547324</v>
      </c>
      <c r="AH1353" s="53">
        <v>45568</v>
      </c>
      <c r="AI1353" s="24" t="s">
        <v>106</v>
      </c>
      <c r="AJ1353" t="s">
        <v>940</v>
      </c>
      <c r="AK1353" s="33">
        <v>202300000000150</v>
      </c>
      <c r="AL1353" t="s">
        <v>98</v>
      </c>
      <c r="AM1353" s="53">
        <v>45565</v>
      </c>
      <c r="AN1353" s="23" t="s">
        <v>108</v>
      </c>
      <c r="AO1353" s="23" t="s">
        <v>108</v>
      </c>
      <c r="AP1353" t="s">
        <v>109</v>
      </c>
      <c r="AQ1353" t="s">
        <v>274</v>
      </c>
      <c r="AR1353" t="s">
        <v>275</v>
      </c>
      <c r="AS1353" s="23" t="s">
        <v>269</v>
      </c>
      <c r="AT1353" s="23">
        <v>80111600</v>
      </c>
      <c r="AU1353" s="20" t="s">
        <v>9183</v>
      </c>
      <c r="AV1353" s="23" t="s">
        <v>113</v>
      </c>
      <c r="AW1353" s="20" t="s">
        <v>114</v>
      </c>
      <c r="AX1353" s="53">
        <v>45567</v>
      </c>
      <c r="AY1353" s="23" t="s">
        <v>115</v>
      </c>
      <c r="AZ1353" s="53">
        <v>45567</v>
      </c>
      <c r="BA1353" s="26">
        <v>45568</v>
      </c>
      <c r="BB1353" s="62">
        <v>45656</v>
      </c>
      <c r="BC1353" s="35">
        <f>+Tabla3[[#This Row],[FECHA TERMINACION
(INICIAL)]]-Tabla3[[#This Row],[FECHA INICIO]]</f>
        <v>88</v>
      </c>
      <c r="BD1353" s="65">
        <f>+Tabla3[[#This Row],[PLAZO DE EJECUCIÓN EN DÍAS (INICIAL)]]/30</f>
        <v>2.9333333333333331</v>
      </c>
      <c r="BE1353" t="s">
        <v>9184</v>
      </c>
      <c r="BF1353" s="29">
        <f>+[1]BD_2!E1376</f>
        <v>542667</v>
      </c>
      <c r="BG1353" s="29">
        <f>[1]BD_2!BA1376</f>
        <v>0</v>
      </c>
      <c r="BH1353" s="23">
        <f>[1]BD_2!CF1376</f>
        <v>0</v>
      </c>
      <c r="BI1353" s="23">
        <f>+COUNTIF(Tabla3[[#This Row],[VALOR REDUCIDO]:[TOTAL TIEMPO PRORROGADO EN DÍAS
]],"&lt;&gt;0")</f>
        <v>1</v>
      </c>
      <c r="BJ1353" s="23" t="str">
        <f>+[1]BD_2!CG1376</f>
        <v>2 NO</v>
      </c>
      <c r="BK1353" s="26" t="str">
        <f>[1]BD_2!CL1376</f>
        <v>2 NO</v>
      </c>
      <c r="BL1353" s="23" t="s">
        <v>98</v>
      </c>
      <c r="BM1353">
        <f t="shared" si="111"/>
        <v>88</v>
      </c>
      <c r="BN1353" s="36">
        <f t="shared" si="108"/>
        <v>45568</v>
      </c>
      <c r="BO1353" s="26">
        <f t="shared" si="112"/>
        <v>45656</v>
      </c>
      <c r="BP1353" s="37" t="e">
        <f>IF(((#REF!-$BN1353)/($BO1353-$BN1353))&gt;=100%,100%,((#REF!-$BN1353)/($BO1353-$BN1353)))</f>
        <v>#REF!</v>
      </c>
      <c r="BQ1353" s="29">
        <f t="shared" si="109"/>
        <v>23877333</v>
      </c>
      <c r="BR1353" s="23" t="e">
        <f>+IF(BK1353="1 SI","FINALIZADO",IF($BO1353&lt;=#REF!,"FINALIZADO","EJECUCIÓN"))</f>
        <v>#REF!</v>
      </c>
      <c r="BS1353" s="23">
        <v>23877333</v>
      </c>
      <c r="BT1353" s="23">
        <f>+Tabla3[[#This Row],[VALOR TOTAL DE CONTRATO (ANTES DE LIQUIDACIÓN - LIBERACIÓN DE SALDOS)]]-Tabla3[[#This Row],[RECURSO TOTALES DESEMBOLSADOS]]</f>
        <v>0</v>
      </c>
      <c r="BU1353" s="66"/>
      <c r="BW1353" s="23" t="s">
        <v>98</v>
      </c>
      <c r="BX1353" s="23" t="str">
        <f t="shared" si="110"/>
        <v>septiembre</v>
      </c>
      <c r="BY1353" s="23" t="s">
        <v>113</v>
      </c>
      <c r="BZ1353" s="23" t="s">
        <v>113</v>
      </c>
      <c r="CA1353" s="23" t="s">
        <v>113</v>
      </c>
      <c r="CB1353" t="s">
        <v>117</v>
      </c>
      <c r="CC1353" t="s">
        <v>118</v>
      </c>
    </row>
    <row r="1354" spans="1:81" x14ac:dyDescent="0.25">
      <c r="A1354" s="23">
        <v>2024</v>
      </c>
      <c r="B1354" s="25">
        <v>1315</v>
      </c>
      <c r="C1354" s="23" t="s">
        <v>87</v>
      </c>
      <c r="D1354" t="s">
        <v>88</v>
      </c>
      <c r="E1354" t="s">
        <v>89</v>
      </c>
      <c r="F1354" t="s">
        <v>90</v>
      </c>
      <c r="G1354" t="s">
        <v>91</v>
      </c>
      <c r="H1354" s="23" t="s">
        <v>92</v>
      </c>
      <c r="I1354" s="23" t="s">
        <v>93</v>
      </c>
      <c r="J1354" t="s">
        <v>9185</v>
      </c>
      <c r="K1354" s="23" t="s">
        <v>95</v>
      </c>
      <c r="L1354" s="20" t="s">
        <v>9186</v>
      </c>
      <c r="M1354" s="28" t="s">
        <v>9187</v>
      </c>
      <c r="N1354" s="23"/>
      <c r="O1354" s="23" t="s">
        <v>98</v>
      </c>
      <c r="P1354" s="20" t="s">
        <v>460</v>
      </c>
      <c r="Q1354" s="20" t="s">
        <v>460</v>
      </c>
      <c r="R1354" t="s">
        <v>9188</v>
      </c>
      <c r="S1354" t="s">
        <v>9189</v>
      </c>
      <c r="T1354" t="s">
        <v>9190</v>
      </c>
      <c r="U1354" s="29">
        <v>14880000</v>
      </c>
      <c r="V1354" s="29">
        <v>14880000</v>
      </c>
      <c r="W1354" s="60">
        <v>4960000</v>
      </c>
      <c r="X1354" s="60">
        <v>0</v>
      </c>
      <c r="Y1354" s="23" t="s">
        <v>104</v>
      </c>
      <c r="Z1354" t="s">
        <v>98</v>
      </c>
      <c r="AA1354" t="s">
        <v>105</v>
      </c>
      <c r="AB1354" s="30">
        <f>+Tabla3[[#This Row],[VALOR DEL CONTRATO
(EN NUMEROS)]]-Tabla3[[#This Row],[VALOR RECURSOS (MADS/FONAM)]]</f>
        <v>0</v>
      </c>
      <c r="AC1354" s="30"/>
      <c r="AD1354" s="30"/>
      <c r="AE1354" s="24">
        <v>4324</v>
      </c>
      <c r="AF1354" s="61">
        <v>45294</v>
      </c>
      <c r="AG1354">
        <v>538024</v>
      </c>
      <c r="AH1354" s="53">
        <v>45566</v>
      </c>
      <c r="AI1354" s="24" t="s">
        <v>106</v>
      </c>
      <c r="AJ1354" t="s">
        <v>464</v>
      </c>
      <c r="AK1354" s="33">
        <v>20230000000026</v>
      </c>
      <c r="AL1354" t="s">
        <v>98</v>
      </c>
      <c r="AM1354" s="53">
        <v>45565</v>
      </c>
      <c r="AN1354" s="23" t="s">
        <v>108</v>
      </c>
      <c r="AO1354" s="23" t="s">
        <v>108</v>
      </c>
      <c r="AP1354" t="s">
        <v>109</v>
      </c>
      <c r="AQ1354" t="s">
        <v>465</v>
      </c>
      <c r="AR1354" t="s">
        <v>466</v>
      </c>
      <c r="AS1354" t="s">
        <v>467</v>
      </c>
      <c r="AT1354" s="23">
        <v>80111600</v>
      </c>
      <c r="AU1354" t="s">
        <v>9191</v>
      </c>
      <c r="AV1354" s="23" t="s">
        <v>113</v>
      </c>
      <c r="AW1354" s="20" t="s">
        <v>114</v>
      </c>
      <c r="AX1354" s="53">
        <v>45565</v>
      </c>
      <c r="AY1354" s="23" t="s">
        <v>115</v>
      </c>
      <c r="AZ1354" s="53">
        <v>45565</v>
      </c>
      <c r="BA1354" s="26">
        <v>45566</v>
      </c>
      <c r="BB1354" s="62">
        <v>45656</v>
      </c>
      <c r="BC1354" s="35">
        <f>+Tabla3[[#This Row],[FECHA TERMINACION
(INICIAL)]]-Tabla3[[#This Row],[FECHA INICIO]]</f>
        <v>90</v>
      </c>
      <c r="BD1354" s="65">
        <f>+Tabla3[[#This Row],[PLAZO DE EJECUCIÓN EN DÍAS (INICIAL)]]/30</f>
        <v>3</v>
      </c>
      <c r="BE1354" t="s">
        <v>7269</v>
      </c>
      <c r="BF1354" s="29">
        <f>+[1]BD_2!E1377</f>
        <v>0</v>
      </c>
      <c r="BG1354" s="29">
        <f>[1]BD_2!BA1377</f>
        <v>0</v>
      </c>
      <c r="BH1354" s="23">
        <f>[1]BD_2!CF1377</f>
        <v>0</v>
      </c>
      <c r="BI1354" s="23">
        <f>+COUNTIF(Tabla3[[#This Row],[VALOR REDUCIDO]:[TOTAL TIEMPO PRORROGADO EN DÍAS
]],"&lt;&gt;0")</f>
        <v>0</v>
      </c>
      <c r="BJ1354" s="23" t="str">
        <f>+[1]BD_2!CG1377</f>
        <v>2 NO</v>
      </c>
      <c r="BK1354" s="26" t="str">
        <f>[1]BD_2!CL1377</f>
        <v>2 NO</v>
      </c>
      <c r="BL1354" s="23" t="s">
        <v>98</v>
      </c>
      <c r="BM1354">
        <f t="shared" si="111"/>
        <v>90</v>
      </c>
      <c r="BN1354" s="36">
        <f t="shared" si="108"/>
        <v>45566</v>
      </c>
      <c r="BO1354" s="26">
        <f t="shared" si="112"/>
        <v>45656</v>
      </c>
      <c r="BP1354" s="37" t="e">
        <f>IF(((#REF!-$BN1354)/($BO1354-$BN1354))&gt;=100%,100%,((#REF!-$BN1354)/($BO1354-$BN1354)))</f>
        <v>#REF!</v>
      </c>
      <c r="BQ1354" s="29">
        <f t="shared" si="109"/>
        <v>14880000</v>
      </c>
      <c r="BR1354" s="23" t="e">
        <f>+IF(BK1354="1 SI","FINALIZADO",IF($BO1354&lt;=#REF!,"FINALIZADO","EJECUCIÓN"))</f>
        <v>#REF!</v>
      </c>
      <c r="BS1354" s="23">
        <v>14880000</v>
      </c>
      <c r="BT1354" s="23">
        <f>+Tabla3[[#This Row],[VALOR TOTAL DE CONTRATO (ANTES DE LIQUIDACIÓN - LIBERACIÓN DE SALDOS)]]-Tabla3[[#This Row],[RECURSO TOTALES DESEMBOLSADOS]]</f>
        <v>0</v>
      </c>
      <c r="BU1354" s="66"/>
      <c r="BW1354" s="23" t="s">
        <v>98</v>
      </c>
      <c r="BX1354" s="23" t="str">
        <f t="shared" si="110"/>
        <v>septiembre</v>
      </c>
      <c r="BY1354" s="23" t="s">
        <v>113</v>
      </c>
      <c r="BZ1354" s="23" t="s">
        <v>113</v>
      </c>
      <c r="CA1354" s="23" t="s">
        <v>113</v>
      </c>
      <c r="CB1354" t="s">
        <v>117</v>
      </c>
      <c r="CC1354" t="s">
        <v>118</v>
      </c>
    </row>
    <row r="1355" spans="1:81" x14ac:dyDescent="0.25">
      <c r="A1355" s="23">
        <v>2024</v>
      </c>
      <c r="B1355" s="25">
        <v>1316</v>
      </c>
      <c r="C1355" s="23" t="s">
        <v>87</v>
      </c>
      <c r="D1355" t="s">
        <v>88</v>
      </c>
      <c r="E1355" t="s">
        <v>89</v>
      </c>
      <c r="F1355" t="s">
        <v>90</v>
      </c>
      <c r="G1355" t="s">
        <v>91</v>
      </c>
      <c r="H1355" s="23" t="s">
        <v>92</v>
      </c>
      <c r="I1355" s="23" t="s">
        <v>119</v>
      </c>
      <c r="J1355" t="s">
        <v>9192</v>
      </c>
      <c r="K1355" s="23" t="s">
        <v>95</v>
      </c>
      <c r="L1355" s="20" t="s">
        <v>1671</v>
      </c>
      <c r="M1355" s="28" t="s">
        <v>9193</v>
      </c>
      <c r="N1355" s="23"/>
      <c r="O1355" s="23" t="s">
        <v>98</v>
      </c>
      <c r="P1355" s="20" t="s">
        <v>460</v>
      </c>
      <c r="Q1355" s="20" t="s">
        <v>460</v>
      </c>
      <c r="R1355" t="s">
        <v>9194</v>
      </c>
      <c r="S1355" t="s">
        <v>9195</v>
      </c>
      <c r="T1355" t="s">
        <v>9196</v>
      </c>
      <c r="U1355" s="29">
        <v>21000000</v>
      </c>
      <c r="V1355" s="29">
        <v>21000000</v>
      </c>
      <c r="W1355" s="60">
        <v>7000000</v>
      </c>
      <c r="X1355" s="60">
        <v>0</v>
      </c>
      <c r="Y1355" s="23" t="s">
        <v>104</v>
      </c>
      <c r="Z1355" t="s">
        <v>98</v>
      </c>
      <c r="AA1355" t="s">
        <v>105</v>
      </c>
      <c r="AB1355" s="30">
        <f>+Tabla3[[#This Row],[VALOR DEL CONTRATO
(EN NUMEROS)]]-Tabla3[[#This Row],[VALOR RECURSOS (MADS/FONAM)]]</f>
        <v>0</v>
      </c>
      <c r="AC1355" s="30"/>
      <c r="AD1355" s="30"/>
      <c r="AE1355" s="24">
        <v>5124</v>
      </c>
      <c r="AF1355" s="61">
        <v>45294</v>
      </c>
      <c r="AG1355">
        <v>538224</v>
      </c>
      <c r="AH1355" s="53">
        <v>45566</v>
      </c>
      <c r="AI1355" s="24" t="s">
        <v>106</v>
      </c>
      <c r="AJ1355" t="s">
        <v>1304</v>
      </c>
      <c r="AK1355" s="33">
        <v>202300000000267</v>
      </c>
      <c r="AL1355" t="s">
        <v>98</v>
      </c>
      <c r="AM1355" s="53">
        <v>45565</v>
      </c>
      <c r="AN1355" s="23" t="s">
        <v>108</v>
      </c>
      <c r="AO1355" s="23" t="s">
        <v>108</v>
      </c>
      <c r="AP1355" t="s">
        <v>109</v>
      </c>
      <c r="AQ1355" t="s">
        <v>465</v>
      </c>
      <c r="AR1355" t="s">
        <v>466</v>
      </c>
      <c r="AS1355" t="s">
        <v>467</v>
      </c>
      <c r="AT1355" s="23">
        <v>80111600</v>
      </c>
      <c r="AU1355" s="20" t="s">
        <v>9197</v>
      </c>
      <c r="AV1355" s="23" t="s">
        <v>113</v>
      </c>
      <c r="AW1355" s="20" t="s">
        <v>114</v>
      </c>
      <c r="AX1355" s="53">
        <v>45565</v>
      </c>
      <c r="AY1355" s="23" t="s">
        <v>115</v>
      </c>
      <c r="AZ1355" s="53">
        <v>45565</v>
      </c>
      <c r="BA1355" s="26">
        <v>45566</v>
      </c>
      <c r="BB1355" s="62">
        <v>45656</v>
      </c>
      <c r="BC1355" s="35">
        <f>+Tabla3[[#This Row],[FECHA TERMINACION
(INICIAL)]]-Tabla3[[#This Row],[FECHA INICIO]]</f>
        <v>90</v>
      </c>
      <c r="BD1355" s="65">
        <f>+Tabla3[[#This Row],[PLAZO DE EJECUCIÓN EN DÍAS (INICIAL)]]/30</f>
        <v>3</v>
      </c>
      <c r="BE1355" t="s">
        <v>9198</v>
      </c>
      <c r="BF1355" s="29">
        <f>+[1]BD_2!E1378</f>
        <v>0</v>
      </c>
      <c r="BG1355" s="29">
        <f>[1]BD_2!BA1378</f>
        <v>0</v>
      </c>
      <c r="BH1355" s="23">
        <f>[1]BD_2!CF1378</f>
        <v>0</v>
      </c>
      <c r="BI1355" s="23">
        <f>+COUNTIF(Tabla3[[#This Row],[VALOR REDUCIDO]:[TOTAL TIEMPO PRORROGADO EN DÍAS
]],"&lt;&gt;0")</f>
        <v>0</v>
      </c>
      <c r="BJ1355" s="23" t="str">
        <f>+[1]BD_2!CG1378</f>
        <v>2 NO</v>
      </c>
      <c r="BK1355" s="26" t="str">
        <f>[1]BD_2!CL1378</f>
        <v>2 NO</v>
      </c>
      <c r="BL1355" s="23" t="s">
        <v>98</v>
      </c>
      <c r="BM1355">
        <f t="shared" si="111"/>
        <v>90</v>
      </c>
      <c r="BN1355" s="36">
        <f t="shared" si="108"/>
        <v>45566</v>
      </c>
      <c r="BO1355" s="26">
        <f t="shared" si="112"/>
        <v>45656</v>
      </c>
      <c r="BP1355" s="37" t="e">
        <f>IF(((#REF!-$BN1355)/($BO1355-$BN1355))&gt;=100%,100%,((#REF!-$BN1355)/($BO1355-$BN1355)))</f>
        <v>#REF!</v>
      </c>
      <c r="BQ1355" s="29">
        <f t="shared" si="109"/>
        <v>21000000</v>
      </c>
      <c r="BR1355" s="23" t="e">
        <f>+IF(BK1355="1 SI","FINALIZADO",IF($BO1355&lt;=#REF!,"FINALIZADO","EJECUCIÓN"))</f>
        <v>#REF!</v>
      </c>
      <c r="BS1355" s="23">
        <v>21000000</v>
      </c>
      <c r="BT1355" s="23">
        <f>+Tabla3[[#This Row],[VALOR TOTAL DE CONTRATO (ANTES DE LIQUIDACIÓN - LIBERACIÓN DE SALDOS)]]-Tabla3[[#This Row],[RECURSO TOTALES DESEMBOLSADOS]]</f>
        <v>0</v>
      </c>
      <c r="BU1355" s="66"/>
      <c r="BW1355" s="23" t="s">
        <v>98</v>
      </c>
      <c r="BX1355" s="23" t="str">
        <f t="shared" si="110"/>
        <v>septiembre</v>
      </c>
      <c r="BY1355" s="23" t="s">
        <v>113</v>
      </c>
      <c r="BZ1355" s="23" t="s">
        <v>113</v>
      </c>
      <c r="CA1355" s="23" t="s">
        <v>113</v>
      </c>
      <c r="CB1355" t="s">
        <v>117</v>
      </c>
      <c r="CC1355" t="s">
        <v>118</v>
      </c>
    </row>
    <row r="1356" spans="1:81" x14ac:dyDescent="0.25">
      <c r="A1356" s="23">
        <v>2024</v>
      </c>
      <c r="B1356" s="25">
        <v>1317</v>
      </c>
      <c r="C1356" s="23" t="s">
        <v>87</v>
      </c>
      <c r="D1356" t="s">
        <v>88</v>
      </c>
      <c r="E1356" t="s">
        <v>89</v>
      </c>
      <c r="F1356" t="s">
        <v>90</v>
      </c>
      <c r="G1356" t="s">
        <v>91</v>
      </c>
      <c r="H1356" s="23" t="s">
        <v>92</v>
      </c>
      <c r="I1356" s="23" t="s">
        <v>119</v>
      </c>
      <c r="J1356" t="s">
        <v>9199</v>
      </c>
      <c r="K1356" s="23" t="s">
        <v>95</v>
      </c>
      <c r="L1356" s="20" t="s">
        <v>9200</v>
      </c>
      <c r="M1356" s="28" t="s">
        <v>9201</v>
      </c>
      <c r="N1356" s="23"/>
      <c r="O1356" s="23" t="s">
        <v>98</v>
      </c>
      <c r="P1356" s="20" t="s">
        <v>460</v>
      </c>
      <c r="Q1356" s="20" t="s">
        <v>460</v>
      </c>
      <c r="R1356" t="s">
        <v>9202</v>
      </c>
      <c r="S1356" t="s">
        <v>9203</v>
      </c>
      <c r="T1356" t="s">
        <v>9204</v>
      </c>
      <c r="U1356" s="29">
        <v>15183000</v>
      </c>
      <c r="V1356" s="29">
        <v>15183000</v>
      </c>
      <c r="W1356" s="60">
        <v>5061000</v>
      </c>
      <c r="X1356" s="60">
        <v>0</v>
      </c>
      <c r="Y1356" s="23" t="s">
        <v>104</v>
      </c>
      <c r="Z1356" t="s">
        <v>98</v>
      </c>
      <c r="AA1356" t="s">
        <v>105</v>
      </c>
      <c r="AB1356" s="30">
        <f>+Tabla3[[#This Row],[VALOR DEL CONTRATO
(EN NUMEROS)]]-Tabla3[[#This Row],[VALOR RECURSOS (MADS/FONAM)]]</f>
        <v>0</v>
      </c>
      <c r="AC1356" s="30"/>
      <c r="AD1356" s="30"/>
      <c r="AE1356" s="24">
        <v>5124</v>
      </c>
      <c r="AF1356" s="61">
        <v>45294</v>
      </c>
      <c r="AG1356">
        <v>538324</v>
      </c>
      <c r="AH1356" s="53">
        <v>45566</v>
      </c>
      <c r="AI1356" s="24" t="s">
        <v>106</v>
      </c>
      <c r="AJ1356" t="s">
        <v>1304</v>
      </c>
      <c r="AK1356" s="33">
        <v>202300000000267</v>
      </c>
      <c r="AL1356" t="s">
        <v>98</v>
      </c>
      <c r="AM1356" s="53">
        <v>45562</v>
      </c>
      <c r="AN1356" s="23" t="s">
        <v>108</v>
      </c>
      <c r="AO1356" s="23" t="s">
        <v>108</v>
      </c>
      <c r="AP1356" t="s">
        <v>109</v>
      </c>
      <c r="AQ1356" t="s">
        <v>465</v>
      </c>
      <c r="AR1356" t="s">
        <v>466</v>
      </c>
      <c r="AS1356" t="s">
        <v>467</v>
      </c>
      <c r="AT1356" s="23">
        <v>80111600</v>
      </c>
      <c r="AU1356" s="20" t="s">
        <v>9205</v>
      </c>
      <c r="AV1356" s="23" t="s">
        <v>113</v>
      </c>
      <c r="AW1356" s="20" t="s">
        <v>114</v>
      </c>
      <c r="AX1356" s="53">
        <v>45562</v>
      </c>
      <c r="AY1356" s="23" t="s">
        <v>115</v>
      </c>
      <c r="AZ1356" s="53">
        <v>45562</v>
      </c>
      <c r="BA1356" s="26">
        <v>45566</v>
      </c>
      <c r="BB1356" s="62">
        <v>45656</v>
      </c>
      <c r="BC1356" s="35">
        <f>+Tabla3[[#This Row],[FECHA TERMINACION
(INICIAL)]]-Tabla3[[#This Row],[FECHA INICIO]]</f>
        <v>90</v>
      </c>
      <c r="BD1356" s="65">
        <f>+Tabla3[[#This Row],[PLAZO DE EJECUCIÓN EN DÍAS (INICIAL)]]/30</f>
        <v>3</v>
      </c>
      <c r="BE1356" t="s">
        <v>9198</v>
      </c>
      <c r="BF1356" s="29">
        <f>+[1]BD_2!E1379</f>
        <v>0</v>
      </c>
      <c r="BG1356" s="29">
        <f>[1]BD_2!BA1379</f>
        <v>0</v>
      </c>
      <c r="BH1356" s="23">
        <f>[1]BD_2!CF1379</f>
        <v>0</v>
      </c>
      <c r="BI1356" s="23">
        <f>+COUNTIF(Tabla3[[#This Row],[VALOR REDUCIDO]:[TOTAL TIEMPO PRORROGADO EN DÍAS
]],"&lt;&gt;0")</f>
        <v>0</v>
      </c>
      <c r="BJ1356" s="23" t="str">
        <f>+[1]BD_2!CG1379</f>
        <v>2 NO</v>
      </c>
      <c r="BK1356" s="26" t="str">
        <f>[1]BD_2!CL1379</f>
        <v>2 NO</v>
      </c>
      <c r="BL1356" s="23" t="s">
        <v>98</v>
      </c>
      <c r="BM1356">
        <f t="shared" si="111"/>
        <v>90</v>
      </c>
      <c r="BN1356" s="36">
        <f t="shared" si="108"/>
        <v>45566</v>
      </c>
      <c r="BO1356" s="26">
        <f t="shared" si="112"/>
        <v>45656</v>
      </c>
      <c r="BP1356" s="37" t="e">
        <f>IF(((#REF!-$BN1356)/($BO1356-$BN1356))&gt;=100%,100%,((#REF!-$BN1356)/($BO1356-$BN1356)))</f>
        <v>#REF!</v>
      </c>
      <c r="BQ1356" s="29">
        <f t="shared" si="109"/>
        <v>15183000</v>
      </c>
      <c r="BR1356" s="23" t="e">
        <f>+IF(BK1356="1 SI","FINALIZADO",IF($BO1356&lt;=#REF!,"FINALIZADO","EJECUCIÓN"))</f>
        <v>#REF!</v>
      </c>
      <c r="BS1356" s="23">
        <v>15183000</v>
      </c>
      <c r="BT1356" s="23">
        <f>+Tabla3[[#This Row],[VALOR TOTAL DE CONTRATO (ANTES DE LIQUIDACIÓN - LIBERACIÓN DE SALDOS)]]-Tabla3[[#This Row],[RECURSO TOTALES DESEMBOLSADOS]]</f>
        <v>0</v>
      </c>
      <c r="BU1356" s="66"/>
      <c r="BW1356" s="23" t="s">
        <v>98</v>
      </c>
      <c r="BX1356" s="23" t="str">
        <f t="shared" si="110"/>
        <v>septiembre</v>
      </c>
      <c r="BY1356" s="23" t="s">
        <v>113</v>
      </c>
      <c r="BZ1356" s="23" t="s">
        <v>113</v>
      </c>
      <c r="CA1356" s="23" t="s">
        <v>113</v>
      </c>
      <c r="CB1356" t="s">
        <v>117</v>
      </c>
      <c r="CC1356" t="s">
        <v>118</v>
      </c>
    </row>
    <row r="1357" spans="1:81" x14ac:dyDescent="0.25">
      <c r="A1357" s="23">
        <v>2024</v>
      </c>
      <c r="B1357" s="25">
        <v>1318</v>
      </c>
      <c r="C1357" s="23" t="s">
        <v>87</v>
      </c>
      <c r="D1357" t="s">
        <v>88</v>
      </c>
      <c r="E1357" t="s">
        <v>89</v>
      </c>
      <c r="F1357" t="s">
        <v>90</v>
      </c>
      <c r="G1357" t="s">
        <v>91</v>
      </c>
      <c r="H1357" s="23" t="s">
        <v>92</v>
      </c>
      <c r="I1357" s="23" t="s">
        <v>119</v>
      </c>
      <c r="J1357" t="s">
        <v>9206</v>
      </c>
      <c r="K1357" s="23" t="s">
        <v>95</v>
      </c>
      <c r="L1357" s="20" t="s">
        <v>3844</v>
      </c>
      <c r="M1357" s="28" t="s">
        <v>9207</v>
      </c>
      <c r="N1357" s="23"/>
      <c r="O1357" s="23" t="s">
        <v>98</v>
      </c>
      <c r="P1357" s="20" t="s">
        <v>460</v>
      </c>
      <c r="Q1357" s="20" t="s">
        <v>460</v>
      </c>
      <c r="R1357" t="s">
        <v>9208</v>
      </c>
      <c r="S1357" t="s">
        <v>9209</v>
      </c>
      <c r="T1357" t="s">
        <v>9210</v>
      </c>
      <c r="U1357" s="29">
        <v>16200000</v>
      </c>
      <c r="V1357" s="29">
        <v>16200000</v>
      </c>
      <c r="W1357" s="60">
        <v>5400000</v>
      </c>
      <c r="X1357" s="60">
        <v>0</v>
      </c>
      <c r="Y1357" s="23" t="s">
        <v>104</v>
      </c>
      <c r="Z1357" t="s">
        <v>98</v>
      </c>
      <c r="AA1357" t="s">
        <v>105</v>
      </c>
      <c r="AB1357" s="30">
        <f>+Tabla3[[#This Row],[VALOR DEL CONTRATO
(EN NUMEROS)]]-Tabla3[[#This Row],[VALOR RECURSOS (MADS/FONAM)]]</f>
        <v>0</v>
      </c>
      <c r="AC1357" s="30"/>
      <c r="AD1357" s="30"/>
      <c r="AE1357" s="24">
        <v>5124</v>
      </c>
      <c r="AF1357" s="61">
        <v>45294</v>
      </c>
      <c r="AG1357">
        <v>538424</v>
      </c>
      <c r="AH1357" s="53">
        <v>45566</v>
      </c>
      <c r="AI1357" s="24" t="s">
        <v>106</v>
      </c>
      <c r="AJ1357" t="s">
        <v>1304</v>
      </c>
      <c r="AK1357" s="33">
        <v>202300000000267</v>
      </c>
      <c r="AL1357" t="s">
        <v>98</v>
      </c>
      <c r="AM1357" s="53">
        <v>45565</v>
      </c>
      <c r="AN1357" s="23" t="s">
        <v>108</v>
      </c>
      <c r="AO1357" s="23" t="s">
        <v>108</v>
      </c>
      <c r="AP1357" t="s">
        <v>109</v>
      </c>
      <c r="AQ1357" t="s">
        <v>465</v>
      </c>
      <c r="AR1357" t="s">
        <v>466</v>
      </c>
      <c r="AS1357" t="s">
        <v>467</v>
      </c>
      <c r="AT1357" s="23">
        <v>80111600</v>
      </c>
      <c r="AU1357" s="20" t="s">
        <v>9211</v>
      </c>
      <c r="AV1357" s="23" t="s">
        <v>113</v>
      </c>
      <c r="AW1357" s="20" t="s">
        <v>114</v>
      </c>
      <c r="AX1357" s="53">
        <v>45565</v>
      </c>
      <c r="AY1357" s="23" t="s">
        <v>115</v>
      </c>
      <c r="AZ1357" s="53">
        <v>45565</v>
      </c>
      <c r="BA1357" s="26">
        <v>45566</v>
      </c>
      <c r="BB1357" s="62">
        <v>45656</v>
      </c>
      <c r="BC1357" s="35">
        <f>+Tabla3[[#This Row],[FECHA TERMINACION
(INICIAL)]]-Tabla3[[#This Row],[FECHA INICIO]]</f>
        <v>90</v>
      </c>
      <c r="BD1357" s="65">
        <f>+Tabla3[[#This Row],[PLAZO DE EJECUCIÓN EN DÍAS (INICIAL)]]/30</f>
        <v>3</v>
      </c>
      <c r="BE1357" t="s">
        <v>7269</v>
      </c>
      <c r="BF1357" s="29">
        <f>+[1]BD_2!E1380</f>
        <v>0</v>
      </c>
      <c r="BG1357" s="29">
        <f>[1]BD_2!BA1380</f>
        <v>0</v>
      </c>
      <c r="BH1357" s="23">
        <f>[1]BD_2!CF1380</f>
        <v>0</v>
      </c>
      <c r="BI1357" s="23">
        <f>+COUNTIF(Tabla3[[#This Row],[VALOR REDUCIDO]:[TOTAL TIEMPO PRORROGADO EN DÍAS
]],"&lt;&gt;0")</f>
        <v>0</v>
      </c>
      <c r="BJ1357" s="23" t="str">
        <f>+[1]BD_2!CG1380</f>
        <v>2 NO</v>
      </c>
      <c r="BK1357" s="26" t="str">
        <f>[1]BD_2!CL1380</f>
        <v>2 NO</v>
      </c>
      <c r="BL1357" s="23" t="s">
        <v>98</v>
      </c>
      <c r="BM1357">
        <f t="shared" si="111"/>
        <v>90</v>
      </c>
      <c r="BN1357" s="36">
        <f t="shared" si="108"/>
        <v>45566</v>
      </c>
      <c r="BO1357" s="26">
        <f t="shared" si="112"/>
        <v>45656</v>
      </c>
      <c r="BP1357" s="37" t="e">
        <f>IF(((#REF!-$BN1357)/($BO1357-$BN1357))&gt;=100%,100%,((#REF!-$BN1357)/($BO1357-$BN1357)))</f>
        <v>#REF!</v>
      </c>
      <c r="BQ1357" s="29">
        <f t="shared" si="109"/>
        <v>16200000</v>
      </c>
      <c r="BR1357" s="23" t="e">
        <f>+IF(BK1357="1 SI","FINALIZADO",IF($BO1357&lt;=#REF!,"FINALIZADO","EJECUCIÓN"))</f>
        <v>#REF!</v>
      </c>
      <c r="BS1357" s="23">
        <v>16200000</v>
      </c>
      <c r="BT1357" s="23">
        <f>+Tabla3[[#This Row],[VALOR TOTAL DE CONTRATO (ANTES DE LIQUIDACIÓN - LIBERACIÓN DE SALDOS)]]-Tabla3[[#This Row],[RECURSO TOTALES DESEMBOLSADOS]]</f>
        <v>0</v>
      </c>
      <c r="BU1357" s="66"/>
      <c r="BW1357" s="23" t="s">
        <v>98</v>
      </c>
      <c r="BX1357" s="23" t="str">
        <f t="shared" si="110"/>
        <v>septiembre</v>
      </c>
      <c r="BY1357" s="23" t="s">
        <v>113</v>
      </c>
      <c r="BZ1357" s="23" t="s">
        <v>113</v>
      </c>
      <c r="CA1357" s="23" t="s">
        <v>113</v>
      </c>
      <c r="CB1357" t="s">
        <v>117</v>
      </c>
      <c r="CC1357" t="s">
        <v>118</v>
      </c>
    </row>
    <row r="1358" spans="1:81" x14ac:dyDescent="0.25">
      <c r="A1358" s="23">
        <v>2024</v>
      </c>
      <c r="B1358" s="25">
        <v>1319</v>
      </c>
      <c r="C1358" s="23" t="s">
        <v>87</v>
      </c>
      <c r="D1358" t="s">
        <v>88</v>
      </c>
      <c r="E1358" t="s">
        <v>89</v>
      </c>
      <c r="F1358" t="s">
        <v>90</v>
      </c>
      <c r="G1358" t="s">
        <v>91</v>
      </c>
      <c r="H1358" s="23" t="s">
        <v>92</v>
      </c>
      <c r="I1358" s="23" t="s">
        <v>119</v>
      </c>
      <c r="J1358" t="s">
        <v>9212</v>
      </c>
      <c r="K1358" s="23" t="s">
        <v>95</v>
      </c>
      <c r="L1358" s="20" t="s">
        <v>2096</v>
      </c>
      <c r="M1358" s="28" t="s">
        <v>9213</v>
      </c>
      <c r="N1358" s="23"/>
      <c r="O1358" s="23" t="s">
        <v>98</v>
      </c>
      <c r="P1358" s="20" t="s">
        <v>269</v>
      </c>
      <c r="Q1358" s="20" t="s">
        <v>269</v>
      </c>
      <c r="R1358" t="s">
        <v>9214</v>
      </c>
      <c r="S1358" t="s">
        <v>9215</v>
      </c>
      <c r="T1358" t="s">
        <v>9216</v>
      </c>
      <c r="U1358" s="29">
        <v>27000000</v>
      </c>
      <c r="V1358" s="29">
        <v>27000000</v>
      </c>
      <c r="W1358" s="60">
        <v>9000000</v>
      </c>
      <c r="X1358" s="60">
        <v>0</v>
      </c>
      <c r="Y1358" s="23" t="s">
        <v>5132</v>
      </c>
      <c r="Z1358" t="s">
        <v>98</v>
      </c>
      <c r="AA1358" t="s">
        <v>105</v>
      </c>
      <c r="AB1358" s="30">
        <f>+Tabla3[[#This Row],[VALOR DEL CONTRATO
(EN NUMEROS)]]-Tabla3[[#This Row],[VALOR RECURSOS (MADS/FONAM)]]</f>
        <v>0</v>
      </c>
      <c r="AC1358" s="30"/>
      <c r="AD1358" s="30"/>
      <c r="AE1358" s="24">
        <v>123</v>
      </c>
      <c r="AF1358" s="61">
        <v>44960</v>
      </c>
      <c r="AG1358">
        <v>8324</v>
      </c>
      <c r="AH1358" s="53">
        <v>45568</v>
      </c>
      <c r="AI1358" s="24" t="s">
        <v>5133</v>
      </c>
      <c r="AJ1358" t="s">
        <v>5134</v>
      </c>
      <c r="AK1358" s="33" t="s">
        <v>4376</v>
      </c>
      <c r="AL1358" t="s">
        <v>98</v>
      </c>
      <c r="AM1358" s="53">
        <v>45566</v>
      </c>
      <c r="AN1358" s="23" t="s">
        <v>108</v>
      </c>
      <c r="AO1358" s="23" t="s">
        <v>108</v>
      </c>
      <c r="AP1358" t="s">
        <v>109</v>
      </c>
      <c r="AQ1358" t="s">
        <v>1047</v>
      </c>
      <c r="AR1358" t="s">
        <v>1048</v>
      </c>
      <c r="AS1358" t="s">
        <v>269</v>
      </c>
      <c r="AT1358" s="23">
        <v>80111600</v>
      </c>
      <c r="AU1358" s="20" t="s">
        <v>9217</v>
      </c>
      <c r="AV1358" s="23" t="s">
        <v>113</v>
      </c>
      <c r="AW1358" s="20" t="s">
        <v>114</v>
      </c>
      <c r="AX1358" s="53">
        <v>45567</v>
      </c>
      <c r="AY1358" s="23" t="s">
        <v>115</v>
      </c>
      <c r="AZ1358" s="53">
        <v>45567</v>
      </c>
      <c r="BA1358" s="53">
        <v>45568</v>
      </c>
      <c r="BB1358" s="62">
        <v>45656</v>
      </c>
      <c r="BC1358" s="35">
        <f>+Tabla3[[#This Row],[FECHA TERMINACION
(INICIAL)]]-Tabla3[[#This Row],[FECHA INICIO]]</f>
        <v>88</v>
      </c>
      <c r="BD1358" s="65">
        <f>+Tabla3[[#This Row],[PLAZO DE EJECUCIÓN EN DÍAS (INICIAL)]]/30</f>
        <v>2.9333333333333331</v>
      </c>
      <c r="BE1358" t="s">
        <v>9218</v>
      </c>
      <c r="BF1358" s="29">
        <f>+[1]BD_2!E1381</f>
        <v>600000</v>
      </c>
      <c r="BG1358" s="29">
        <f>[1]BD_2!BA1381</f>
        <v>13200000</v>
      </c>
      <c r="BH1358" s="23">
        <f>[1]BD_2!CF1381</f>
        <v>46</v>
      </c>
      <c r="BI1358" s="23">
        <f>+COUNTIF(Tabla3[[#This Row],[VALOR REDUCIDO]:[TOTAL TIEMPO PRORROGADO EN DÍAS
]],"&lt;&gt;0")</f>
        <v>3</v>
      </c>
      <c r="BJ1358" s="23" t="str">
        <f>+[1]BD_2!CG1381</f>
        <v>2 NO</v>
      </c>
      <c r="BK1358" s="26" t="str">
        <f>[1]BD_2!CL1381</f>
        <v>2 NO</v>
      </c>
      <c r="BL1358" s="23" t="s">
        <v>98</v>
      </c>
      <c r="BM1358">
        <f t="shared" si="111"/>
        <v>134</v>
      </c>
      <c r="BN1358" s="36">
        <f t="shared" si="108"/>
        <v>45568</v>
      </c>
      <c r="BO1358" s="26">
        <f t="shared" si="112"/>
        <v>45702</v>
      </c>
      <c r="BP1358" s="37" t="e">
        <f>IF(((#REF!-$BN1358)/($BO1358-$BN1358))&gt;=100%,100%,((#REF!-$BN1358)/($BO1358-$BN1358)))</f>
        <v>#REF!</v>
      </c>
      <c r="BQ1358" s="29">
        <f t="shared" si="109"/>
        <v>39600000</v>
      </c>
      <c r="BR1358" s="23" t="e">
        <f>+IF(BK1358="1 SI","FINALIZADO",IF($BO1358&lt;=#REF!,"FINALIZADO","EJECUCIÓN"))</f>
        <v>#REF!</v>
      </c>
      <c r="BS1358" s="23">
        <v>17400000</v>
      </c>
      <c r="BT1358" s="23">
        <f>+Tabla3[[#This Row],[VALOR TOTAL DE CONTRATO (ANTES DE LIQUIDACIÓN - LIBERACIÓN DE SALDOS)]]-Tabla3[[#This Row],[RECURSO TOTALES DESEMBOLSADOS]]</f>
        <v>22200000</v>
      </c>
      <c r="BU1358" s="66"/>
      <c r="BW1358" s="23" t="s">
        <v>98</v>
      </c>
      <c r="BX1358" s="23" t="str">
        <f t="shared" si="110"/>
        <v>octubre</v>
      </c>
      <c r="BY1358" s="23" t="s">
        <v>113</v>
      </c>
      <c r="BZ1358" s="23" t="s">
        <v>113</v>
      </c>
      <c r="CA1358" s="23" t="s">
        <v>113</v>
      </c>
      <c r="CB1358" t="s">
        <v>117</v>
      </c>
      <c r="CC1358" t="s">
        <v>118</v>
      </c>
    </row>
    <row r="1359" spans="1:81" x14ac:dyDescent="0.25">
      <c r="A1359" s="23">
        <v>2024</v>
      </c>
      <c r="B1359" s="25">
        <v>1320</v>
      </c>
      <c r="C1359" s="23" t="s">
        <v>87</v>
      </c>
      <c r="D1359" t="s">
        <v>88</v>
      </c>
      <c r="E1359" t="s">
        <v>89</v>
      </c>
      <c r="F1359" t="s">
        <v>90</v>
      </c>
      <c r="G1359" t="s">
        <v>91</v>
      </c>
      <c r="H1359" s="23" t="s">
        <v>92</v>
      </c>
      <c r="I1359" s="23" t="s">
        <v>119</v>
      </c>
      <c r="J1359" t="s">
        <v>9219</v>
      </c>
      <c r="K1359" s="23" t="s">
        <v>4369</v>
      </c>
      <c r="L1359" s="20" t="s">
        <v>4370</v>
      </c>
      <c r="N1359" s="23" t="s">
        <v>9220</v>
      </c>
      <c r="O1359" s="23" t="s">
        <v>98</v>
      </c>
      <c r="P1359" s="20" t="s">
        <v>2185</v>
      </c>
      <c r="Q1359" s="20" t="s">
        <v>2185</v>
      </c>
      <c r="R1359" t="s">
        <v>9221</v>
      </c>
      <c r="S1359" t="s">
        <v>9222</v>
      </c>
      <c r="T1359" t="s">
        <v>9223</v>
      </c>
      <c r="U1359" s="29">
        <v>110695337</v>
      </c>
      <c r="V1359" s="29">
        <v>110695337</v>
      </c>
      <c r="W1359" s="60">
        <v>0</v>
      </c>
      <c r="X1359" s="60">
        <v>0</v>
      </c>
      <c r="Y1359" s="23" t="s">
        <v>104</v>
      </c>
      <c r="Z1359" t="s">
        <v>98</v>
      </c>
      <c r="AA1359" t="s">
        <v>105</v>
      </c>
      <c r="AB1359" s="30">
        <f>+Tabla3[[#This Row],[VALOR DEL CONTRATO
(EN NUMEROS)]]-Tabla3[[#This Row],[VALOR RECURSOS (MADS/FONAM)]]</f>
        <v>0</v>
      </c>
      <c r="AC1359" s="30"/>
      <c r="AD1359" s="30"/>
      <c r="AE1359" s="24">
        <v>20224</v>
      </c>
      <c r="AF1359" s="61">
        <v>45545</v>
      </c>
      <c r="AG1359">
        <v>549024</v>
      </c>
      <c r="AH1359" s="53">
        <v>45581</v>
      </c>
      <c r="AI1359" s="24" t="s">
        <v>106</v>
      </c>
      <c r="AJ1359" t="s">
        <v>9224</v>
      </c>
      <c r="AK1359" s="33">
        <v>202300000000193</v>
      </c>
      <c r="AL1359" t="s">
        <v>98</v>
      </c>
      <c r="AM1359" s="53">
        <v>45576</v>
      </c>
      <c r="AN1359" s="23" t="s">
        <v>108</v>
      </c>
      <c r="AO1359" s="23" t="s">
        <v>108</v>
      </c>
      <c r="AP1359" t="s">
        <v>109</v>
      </c>
      <c r="AQ1359" t="s">
        <v>2190</v>
      </c>
      <c r="AR1359" t="s">
        <v>2191</v>
      </c>
      <c r="AS1359" t="s">
        <v>2192</v>
      </c>
      <c r="AT1359" s="23">
        <v>93141506</v>
      </c>
      <c r="AU1359" s="20" t="s">
        <v>9225</v>
      </c>
      <c r="AV1359" s="23" t="s">
        <v>113</v>
      </c>
      <c r="AW1359" s="20" t="s">
        <v>114</v>
      </c>
      <c r="AX1359" s="53">
        <v>45581</v>
      </c>
      <c r="AY1359" s="23" t="s">
        <v>6418</v>
      </c>
      <c r="AZ1359" s="53">
        <v>45581</v>
      </c>
      <c r="BA1359" s="26">
        <v>45586</v>
      </c>
      <c r="BB1359" s="62">
        <v>45657</v>
      </c>
      <c r="BC1359" s="35">
        <f>+Tabla3[[#This Row],[FECHA TERMINACION
(INICIAL)]]-Tabla3[[#This Row],[FECHA INICIO]]</f>
        <v>71</v>
      </c>
      <c r="BD1359" s="65">
        <f>+Tabla3[[#This Row],[PLAZO DE EJECUCIÓN EN DÍAS (INICIAL)]]/30</f>
        <v>2.3666666666666667</v>
      </c>
      <c r="BE1359" t="s">
        <v>9226</v>
      </c>
      <c r="BF1359" s="29">
        <f>+[1]BD_2!E1382</f>
        <v>0</v>
      </c>
      <c r="BG1359" s="29">
        <f>[1]BD_2!BA1382</f>
        <v>0</v>
      </c>
      <c r="BH1359" s="23">
        <f>[1]BD_2!CF1382</f>
        <v>0</v>
      </c>
      <c r="BI1359" s="23">
        <f>+COUNTIF(Tabla3[[#This Row],[VALOR REDUCIDO]:[TOTAL TIEMPO PRORROGADO EN DÍAS
]],"&lt;&gt;0")</f>
        <v>0</v>
      </c>
      <c r="BJ1359" s="23" t="str">
        <f>+[1]BD_2!CG1382</f>
        <v>2 NO</v>
      </c>
      <c r="BK1359" s="26" t="str">
        <f>[1]BD_2!CL1382</f>
        <v>2 NO</v>
      </c>
      <c r="BL1359" s="23" t="s">
        <v>98</v>
      </c>
      <c r="BM1359">
        <f t="shared" si="111"/>
        <v>71</v>
      </c>
      <c r="BN1359" s="36">
        <f t="shared" si="108"/>
        <v>45586</v>
      </c>
      <c r="BO1359" s="26">
        <f t="shared" si="112"/>
        <v>45657</v>
      </c>
      <c r="BP1359" s="37" t="e">
        <f>IF(((#REF!-$BN1359)/($BO1359-$BN1359))&gt;=100%,100%,((#REF!-$BN1359)/($BO1359-$BN1359)))</f>
        <v>#REF!</v>
      </c>
      <c r="BQ1359" s="60">
        <f t="shared" si="109"/>
        <v>110695337</v>
      </c>
      <c r="BR1359" s="23" t="e">
        <f>+IF(BK1359="1 SI","FINALIZADO",IF($BO1359&lt;=#REF!,"FINALIZADO","EJECUCIÓN"))</f>
        <v>#REF!</v>
      </c>
      <c r="BS1359" s="23">
        <v>110695337</v>
      </c>
      <c r="BT1359" s="23">
        <f>+Tabla3[[#This Row],[VALOR TOTAL DE CONTRATO (ANTES DE LIQUIDACIÓN - LIBERACIÓN DE SALDOS)]]-Tabla3[[#This Row],[RECURSO TOTALES DESEMBOLSADOS]]</f>
        <v>0</v>
      </c>
      <c r="BU1359" s="66"/>
      <c r="BW1359" s="23" t="s">
        <v>98</v>
      </c>
      <c r="BX1359" s="23" t="str">
        <f t="shared" si="110"/>
        <v>octubre</v>
      </c>
      <c r="BY1359" s="23" t="s">
        <v>113</v>
      </c>
      <c r="BZ1359" s="23" t="s">
        <v>113</v>
      </c>
      <c r="CA1359" s="23" t="s">
        <v>113</v>
      </c>
      <c r="CB1359" t="s">
        <v>117</v>
      </c>
      <c r="CC1359" t="s">
        <v>118</v>
      </c>
    </row>
    <row r="1360" spans="1:81" x14ac:dyDescent="0.25">
      <c r="A1360" s="23">
        <v>2024</v>
      </c>
      <c r="B1360" s="25">
        <v>1321</v>
      </c>
      <c r="C1360" s="23" t="s">
        <v>87</v>
      </c>
      <c r="D1360" t="s">
        <v>88</v>
      </c>
      <c r="E1360" t="s">
        <v>89</v>
      </c>
      <c r="F1360" t="s">
        <v>90</v>
      </c>
      <c r="G1360" t="s">
        <v>91</v>
      </c>
      <c r="H1360" s="23" t="s">
        <v>92</v>
      </c>
      <c r="I1360" s="23" t="s">
        <v>119</v>
      </c>
      <c r="J1360" t="s">
        <v>9227</v>
      </c>
      <c r="K1360" s="23" t="s">
        <v>95</v>
      </c>
      <c r="L1360" s="20" t="s">
        <v>451</v>
      </c>
      <c r="M1360" s="28" t="s">
        <v>9228</v>
      </c>
      <c r="N1360" s="23"/>
      <c r="O1360" s="23" t="s">
        <v>98</v>
      </c>
      <c r="P1360" s="20" t="s">
        <v>3243</v>
      </c>
      <c r="Q1360" s="20" t="s">
        <v>100</v>
      </c>
      <c r="R1360" t="s">
        <v>9229</v>
      </c>
      <c r="S1360" t="s">
        <v>9230</v>
      </c>
      <c r="T1360" t="s">
        <v>9231</v>
      </c>
      <c r="U1360" s="29">
        <v>17400000</v>
      </c>
      <c r="V1360" s="29">
        <v>17400000</v>
      </c>
      <c r="W1360" s="60">
        <v>6000000</v>
      </c>
      <c r="X1360" s="60">
        <v>0</v>
      </c>
      <c r="Y1360" s="23" t="s">
        <v>104</v>
      </c>
      <c r="Z1360" t="s">
        <v>98</v>
      </c>
      <c r="AA1360" t="s">
        <v>105</v>
      </c>
      <c r="AB1360" s="30">
        <f>+Tabla3[[#This Row],[VALOR DEL CONTRATO
(EN NUMEROS)]]-Tabla3[[#This Row],[VALOR RECURSOS (MADS/FONAM)]]</f>
        <v>0</v>
      </c>
      <c r="AC1360" s="30"/>
      <c r="AD1360" s="30"/>
      <c r="AE1360" s="24">
        <v>4124</v>
      </c>
      <c r="AF1360" s="61">
        <v>45294</v>
      </c>
      <c r="AG1360">
        <v>550124</v>
      </c>
      <c r="AH1360" s="53">
        <v>45569</v>
      </c>
      <c r="AI1360" s="24" t="s">
        <v>106</v>
      </c>
      <c r="AJ1360" t="s">
        <v>107</v>
      </c>
      <c r="AK1360" s="33">
        <v>202300000000289</v>
      </c>
      <c r="AL1360" t="s">
        <v>98</v>
      </c>
      <c r="AM1360" s="53">
        <v>45568</v>
      </c>
      <c r="AN1360" s="23" t="s">
        <v>108</v>
      </c>
      <c r="AO1360" s="23" t="s">
        <v>108</v>
      </c>
      <c r="AP1360" t="s">
        <v>109</v>
      </c>
      <c r="AQ1360" t="s">
        <v>3451</v>
      </c>
      <c r="AR1360" t="s">
        <v>7063</v>
      </c>
      <c r="AS1360" t="s">
        <v>100</v>
      </c>
      <c r="AT1360" s="23">
        <v>80111600</v>
      </c>
      <c r="AU1360" s="20" t="s">
        <v>9232</v>
      </c>
      <c r="AV1360" s="23" t="s">
        <v>98</v>
      </c>
      <c r="AW1360" s="20" t="s">
        <v>476</v>
      </c>
      <c r="AX1360" s="53" t="s">
        <v>105</v>
      </c>
      <c r="AY1360" s="23" t="s">
        <v>477</v>
      </c>
      <c r="AZ1360" s="26">
        <v>45569</v>
      </c>
      <c r="BA1360" s="26">
        <v>45569</v>
      </c>
      <c r="BB1360" s="62">
        <v>45657</v>
      </c>
      <c r="BC1360" s="35">
        <f>+Tabla3[[#This Row],[FECHA TERMINACION
(INICIAL)]]-Tabla3[[#This Row],[FECHA INICIO]]</f>
        <v>88</v>
      </c>
      <c r="BD1360" s="65">
        <f>+Tabla3[[#This Row],[PLAZO DE EJECUCIÓN EN DÍAS (INICIAL)]]/30</f>
        <v>2.9333333333333331</v>
      </c>
      <c r="BE1360" t="s">
        <v>9233</v>
      </c>
      <c r="BF1360" s="29">
        <f>+[1]BD_2!E1383</f>
        <v>0</v>
      </c>
      <c r="BG1360" s="29">
        <f>[1]BD_2!BA1383</f>
        <v>0</v>
      </c>
      <c r="BH1360" s="23">
        <f>[1]BD_2!CF1383</f>
        <v>0</v>
      </c>
      <c r="BI1360" s="23">
        <f>+COUNTIF(Tabla3[[#This Row],[VALOR REDUCIDO]:[TOTAL TIEMPO PRORROGADO EN DÍAS
]],"&lt;&gt;0")</f>
        <v>0</v>
      </c>
      <c r="BJ1360" s="23" t="str">
        <f>+[1]BD_2!CG1383</f>
        <v>2 NO</v>
      </c>
      <c r="BK1360" s="26" t="str">
        <f>[1]BD_2!CL1383</f>
        <v>2 NO</v>
      </c>
      <c r="BL1360" s="23" t="s">
        <v>98</v>
      </c>
      <c r="BM1360">
        <f t="shared" si="111"/>
        <v>88</v>
      </c>
      <c r="BN1360" s="36">
        <f t="shared" si="108"/>
        <v>45569</v>
      </c>
      <c r="BO1360" s="26">
        <f t="shared" si="112"/>
        <v>45657</v>
      </c>
      <c r="BP1360" s="37" t="e">
        <f>IF(((#REF!-$BN1360)/($BO1360-$BN1360))&gt;=100%,100%,((#REF!-$BN1360)/($BO1360-$BN1360)))</f>
        <v>#REF!</v>
      </c>
      <c r="BQ1360" s="29">
        <f t="shared" si="109"/>
        <v>17400000</v>
      </c>
      <c r="BR1360" s="23" t="e">
        <f>+IF(BK1360="1 SI","FINALIZADO",IF($BO1360&lt;=#REF!,"FINALIZADO","EJECUCIÓN"))</f>
        <v>#REF!</v>
      </c>
      <c r="BS1360" s="23">
        <v>17400000</v>
      </c>
      <c r="BT1360" s="23">
        <f>+Tabla3[[#This Row],[VALOR TOTAL DE CONTRATO (ANTES DE LIQUIDACIÓN - LIBERACIÓN DE SALDOS)]]-Tabla3[[#This Row],[RECURSO TOTALES DESEMBOLSADOS]]</f>
        <v>0</v>
      </c>
      <c r="BU1360" s="66"/>
      <c r="BW1360" s="23" t="s">
        <v>98</v>
      </c>
      <c r="BX1360" s="23" t="str">
        <f t="shared" si="110"/>
        <v>octubre</v>
      </c>
      <c r="BY1360" s="23" t="s">
        <v>113</v>
      </c>
      <c r="BZ1360" s="23" t="s">
        <v>113</v>
      </c>
      <c r="CA1360" s="23" t="s">
        <v>113</v>
      </c>
      <c r="CB1360" t="s">
        <v>117</v>
      </c>
      <c r="CC1360" t="s">
        <v>118</v>
      </c>
    </row>
    <row r="1361" spans="1:81" x14ac:dyDescent="0.25">
      <c r="A1361" s="23">
        <v>2024</v>
      </c>
      <c r="B1361" s="25">
        <v>1322</v>
      </c>
      <c r="C1361" s="23" t="s">
        <v>87</v>
      </c>
      <c r="D1361" t="s">
        <v>88</v>
      </c>
      <c r="E1361" t="s">
        <v>89</v>
      </c>
      <c r="F1361" t="s">
        <v>90</v>
      </c>
      <c r="G1361" t="s">
        <v>91</v>
      </c>
      <c r="H1361" s="23" t="s">
        <v>92</v>
      </c>
      <c r="I1361" s="23" t="s">
        <v>119</v>
      </c>
      <c r="J1361" t="s">
        <v>9234</v>
      </c>
      <c r="K1361" s="23" t="s">
        <v>95</v>
      </c>
      <c r="L1361" s="20" t="s">
        <v>451</v>
      </c>
      <c r="M1361" s="28" t="s">
        <v>9235</v>
      </c>
      <c r="N1361" s="23"/>
      <c r="O1361" s="23" t="s">
        <v>98</v>
      </c>
      <c r="P1361" s="20" t="s">
        <v>3243</v>
      </c>
      <c r="Q1361" s="20" t="s">
        <v>100</v>
      </c>
      <c r="R1361" t="s">
        <v>9236</v>
      </c>
      <c r="S1361" t="s">
        <v>9237</v>
      </c>
      <c r="T1361" t="s">
        <v>9238</v>
      </c>
      <c r="U1361" s="29">
        <v>18000000</v>
      </c>
      <c r="V1361" s="29">
        <v>18000000</v>
      </c>
      <c r="W1361" s="60">
        <v>6000000</v>
      </c>
      <c r="X1361" s="60">
        <v>0</v>
      </c>
      <c r="Y1361" s="23" t="s">
        <v>104</v>
      </c>
      <c r="Z1361" t="s">
        <v>98</v>
      </c>
      <c r="AA1361" t="s">
        <v>105</v>
      </c>
      <c r="AB1361" s="30">
        <f>+Tabla3[[#This Row],[VALOR DEL CONTRATO
(EN NUMEROS)]]-Tabla3[[#This Row],[VALOR RECURSOS (MADS/FONAM)]]</f>
        <v>0</v>
      </c>
      <c r="AC1361" s="30"/>
      <c r="AD1361" s="30"/>
      <c r="AE1361" s="24">
        <v>10824</v>
      </c>
      <c r="AF1361" s="61">
        <v>45314</v>
      </c>
      <c r="AG1361">
        <v>546324</v>
      </c>
      <c r="AH1361" s="53"/>
      <c r="AI1361" s="24" t="s">
        <v>106</v>
      </c>
      <c r="AJ1361" t="s">
        <v>1465</v>
      </c>
      <c r="AK1361" s="33">
        <v>202300000000289</v>
      </c>
      <c r="AL1361" t="s">
        <v>98</v>
      </c>
      <c r="AM1361" s="53">
        <v>45567</v>
      </c>
      <c r="AN1361" s="23" t="s">
        <v>108</v>
      </c>
      <c r="AO1361" s="23" t="s">
        <v>108</v>
      </c>
      <c r="AP1361" t="s">
        <v>109</v>
      </c>
      <c r="AQ1361" t="s">
        <v>3451</v>
      </c>
      <c r="AR1361" t="s">
        <v>7063</v>
      </c>
      <c r="AS1361" t="s">
        <v>100</v>
      </c>
      <c r="AT1361" s="23">
        <v>80111600</v>
      </c>
      <c r="AU1361" s="20" t="s">
        <v>9239</v>
      </c>
      <c r="AV1361" s="23" t="s">
        <v>98</v>
      </c>
      <c r="AW1361" s="20" t="s">
        <v>476</v>
      </c>
      <c r="AX1361" s="53" t="s">
        <v>105</v>
      </c>
      <c r="AY1361" s="23" t="s">
        <v>477</v>
      </c>
      <c r="AZ1361" s="53">
        <v>45568</v>
      </c>
      <c r="BA1361" s="53">
        <v>45568</v>
      </c>
      <c r="BB1361" s="26">
        <v>45656</v>
      </c>
      <c r="BC1361" s="35">
        <f>+Tabla3[[#This Row],[FECHA TERMINACION
(INICIAL)]]-Tabla3[[#This Row],[FECHA INICIO]]</f>
        <v>88</v>
      </c>
      <c r="BD1361" s="65">
        <f>+Tabla3[[#This Row],[PLAZO DE EJECUCIÓN EN DÍAS (INICIAL)]]/30</f>
        <v>2.9333333333333331</v>
      </c>
      <c r="BE1361" t="s">
        <v>9240</v>
      </c>
      <c r="BF1361" s="29">
        <f>+[1]BD_2!E1384</f>
        <v>400000</v>
      </c>
      <c r="BG1361" s="29">
        <f>[1]BD_2!BA1384</f>
        <v>0</v>
      </c>
      <c r="BH1361" s="23">
        <f>[1]BD_2!CF1384</f>
        <v>0</v>
      </c>
      <c r="BI1361" s="23">
        <f>+COUNTIF(Tabla3[[#This Row],[VALOR REDUCIDO]:[TOTAL TIEMPO PRORROGADO EN DÍAS
]],"&lt;&gt;0")</f>
        <v>1</v>
      </c>
      <c r="BJ1361" s="23" t="str">
        <f>+[1]BD_2!CG1384</f>
        <v>2 NO</v>
      </c>
      <c r="BK1361" s="26" t="str">
        <f>[1]BD_2!CL1384</f>
        <v>1 SI</v>
      </c>
      <c r="BL1361" s="23" t="s">
        <v>98</v>
      </c>
      <c r="BM1361">
        <f t="shared" si="111"/>
        <v>88</v>
      </c>
      <c r="BN1361" s="36">
        <f t="shared" si="108"/>
        <v>45568</v>
      </c>
      <c r="BO1361" s="26">
        <f t="shared" si="112"/>
        <v>45656</v>
      </c>
      <c r="BP1361" s="37" t="e">
        <f>IF(((#REF!-$BN1361)/($BO1361-$BN1361))&gt;=100%,100%,((#REF!-$BN1361)/($BO1361-$BN1361)))</f>
        <v>#REF!</v>
      </c>
      <c r="BQ1361" s="29">
        <f t="shared" si="109"/>
        <v>17600000</v>
      </c>
      <c r="BR1361" s="23" t="str">
        <f>+IF(BK1361="1 SI","FINALIZADO",IF($BO1361&lt;=#REF!,"FINALIZADO","EJECUCIÓN"))</f>
        <v>FINALIZADO</v>
      </c>
      <c r="BS1361" s="23">
        <v>11400000</v>
      </c>
      <c r="BT1361" s="23">
        <f>+Tabla3[[#This Row],[VALOR TOTAL DE CONTRATO (ANTES DE LIQUIDACIÓN - LIBERACIÓN DE SALDOS)]]-Tabla3[[#This Row],[RECURSO TOTALES DESEMBOLSADOS]]</f>
        <v>6200000</v>
      </c>
      <c r="BU1361" s="66"/>
      <c r="BW1361" s="23" t="s">
        <v>98</v>
      </c>
      <c r="BX1361" s="23" t="str">
        <f t="shared" si="110"/>
        <v>octubre</v>
      </c>
      <c r="BY1361" s="23" t="s">
        <v>113</v>
      </c>
      <c r="BZ1361" s="23" t="s">
        <v>113</v>
      </c>
      <c r="CA1361" s="23" t="s">
        <v>113</v>
      </c>
      <c r="CB1361" t="s">
        <v>117</v>
      </c>
      <c r="CC1361" t="s">
        <v>118</v>
      </c>
    </row>
    <row r="1362" spans="1:81" x14ac:dyDescent="0.25">
      <c r="A1362" s="23">
        <v>2024</v>
      </c>
      <c r="B1362" s="25">
        <v>1323</v>
      </c>
      <c r="C1362" s="23" t="s">
        <v>87</v>
      </c>
      <c r="D1362" t="s">
        <v>88</v>
      </c>
      <c r="E1362" t="s">
        <v>89</v>
      </c>
      <c r="F1362" t="s">
        <v>90</v>
      </c>
      <c r="G1362" t="s">
        <v>91</v>
      </c>
      <c r="H1362" s="23" t="s">
        <v>92</v>
      </c>
      <c r="I1362" s="23" t="s">
        <v>119</v>
      </c>
      <c r="J1362" t="s">
        <v>9241</v>
      </c>
      <c r="K1362" s="23" t="s">
        <v>95</v>
      </c>
      <c r="L1362" s="20" t="s">
        <v>7470</v>
      </c>
      <c r="M1362" s="28" t="s">
        <v>9242</v>
      </c>
      <c r="N1362" s="23"/>
      <c r="O1362" s="23" t="s">
        <v>98</v>
      </c>
      <c r="P1362" s="20" t="s">
        <v>269</v>
      </c>
      <c r="Q1362" s="20" t="s">
        <v>269</v>
      </c>
      <c r="R1362" t="s">
        <v>9243</v>
      </c>
      <c r="S1362" t="s">
        <v>9244</v>
      </c>
      <c r="T1362" t="s">
        <v>9245</v>
      </c>
      <c r="U1362" s="29">
        <v>17400000</v>
      </c>
      <c r="V1362" s="29">
        <v>17400000</v>
      </c>
      <c r="W1362" s="60">
        <v>5800000</v>
      </c>
      <c r="X1362" s="60">
        <v>0</v>
      </c>
      <c r="Y1362" s="23" t="s">
        <v>5132</v>
      </c>
      <c r="Z1362" t="s">
        <v>98</v>
      </c>
      <c r="AA1362" t="s">
        <v>105</v>
      </c>
      <c r="AB1362" s="30">
        <f>+Tabla3[[#This Row],[VALOR DEL CONTRATO
(EN NUMEROS)]]-Tabla3[[#This Row],[VALOR RECURSOS (MADS/FONAM)]]</f>
        <v>0</v>
      </c>
      <c r="AC1362" s="30"/>
      <c r="AD1362" s="30"/>
      <c r="AE1362" s="24">
        <v>123</v>
      </c>
      <c r="AF1362" s="61">
        <v>45325</v>
      </c>
      <c r="AG1362">
        <v>8724</v>
      </c>
      <c r="AH1362" s="53">
        <v>45576</v>
      </c>
      <c r="AI1362" s="24" t="s">
        <v>5133</v>
      </c>
      <c r="AJ1362" t="s">
        <v>5134</v>
      </c>
      <c r="AK1362" s="33" t="s">
        <v>4376</v>
      </c>
      <c r="AL1362" t="s">
        <v>98</v>
      </c>
      <c r="AM1362" s="53">
        <v>45569</v>
      </c>
      <c r="AN1362" s="23" t="s">
        <v>108</v>
      </c>
      <c r="AO1362" s="23" t="s">
        <v>108</v>
      </c>
      <c r="AP1362" t="s">
        <v>109</v>
      </c>
      <c r="AQ1362" t="s">
        <v>340</v>
      </c>
      <c r="AR1362" t="s">
        <v>341</v>
      </c>
      <c r="AS1362" t="s">
        <v>342</v>
      </c>
      <c r="AT1362" s="23">
        <v>81111800</v>
      </c>
      <c r="AU1362" s="20" t="s">
        <v>9246</v>
      </c>
      <c r="AV1362" s="23" t="s">
        <v>113</v>
      </c>
      <c r="AW1362" s="20" t="s">
        <v>114</v>
      </c>
      <c r="AX1362" s="53">
        <v>45572</v>
      </c>
      <c r="AY1362" s="23" t="s">
        <v>144</v>
      </c>
      <c r="AZ1362" s="53">
        <v>45572</v>
      </c>
      <c r="BA1362" s="26">
        <v>45576</v>
      </c>
      <c r="BB1362" s="62">
        <v>45656</v>
      </c>
      <c r="BC1362" s="35">
        <f>+Tabla3[[#This Row],[FECHA TERMINACION
(INICIAL)]]-Tabla3[[#This Row],[FECHA INICIO]]</f>
        <v>80</v>
      </c>
      <c r="BD1362" s="65">
        <f>+Tabla3[[#This Row],[PLAZO DE EJECUCIÓN EN DÍAS (INICIAL)]]/30</f>
        <v>2.6666666666666665</v>
      </c>
      <c r="BE1362" t="s">
        <v>9247</v>
      </c>
      <c r="BF1362" s="29">
        <f>+[1]BD_2!E1385</f>
        <v>1933333</v>
      </c>
      <c r="BG1362" s="29">
        <f>[1]BD_2!BA1385</f>
        <v>7733333</v>
      </c>
      <c r="BH1362" s="23">
        <f>[1]BD_2!CF1385</f>
        <v>42</v>
      </c>
      <c r="BI1362" s="23">
        <f>+COUNTIF(Tabla3[[#This Row],[VALOR REDUCIDO]:[TOTAL TIEMPO PRORROGADO EN DÍAS
]],"&lt;&gt;0")</f>
        <v>3</v>
      </c>
      <c r="BJ1362" s="23" t="str">
        <f>+[1]BD_2!CG1385</f>
        <v>2 NO</v>
      </c>
      <c r="BK1362" s="26" t="str">
        <f>[1]BD_2!CL1385</f>
        <v>2 NO</v>
      </c>
      <c r="BL1362" s="23" t="s">
        <v>98</v>
      </c>
      <c r="BM1362">
        <f t="shared" si="111"/>
        <v>122</v>
      </c>
      <c r="BN1362" s="36">
        <f t="shared" si="108"/>
        <v>45576</v>
      </c>
      <c r="BO1362" s="26">
        <f t="shared" si="112"/>
        <v>45698</v>
      </c>
      <c r="BP1362" s="37" t="e">
        <f>IF(((#REF!-$BN1362)/($BO1362-$BN1362))&gt;=100%,100%,((#REF!-$BN1362)/($BO1362-$BN1362)))</f>
        <v>#REF!</v>
      </c>
      <c r="BQ1362" s="29">
        <f t="shared" si="109"/>
        <v>23200000</v>
      </c>
      <c r="BR1362" s="23" t="e">
        <f>+IF(BK1362="1 SI","FINALIZADO",IF($BO1362&lt;=#REF!,"FINALIZADO","EJECUCIÓN"))</f>
        <v>#REF!</v>
      </c>
      <c r="BS1362" s="23">
        <v>9666667</v>
      </c>
      <c r="BT1362" s="23">
        <f>+Tabla3[[#This Row],[VALOR TOTAL DE CONTRATO (ANTES DE LIQUIDACIÓN - LIBERACIÓN DE SALDOS)]]-Tabla3[[#This Row],[RECURSO TOTALES DESEMBOLSADOS]]</f>
        <v>13533333</v>
      </c>
      <c r="BU1362" s="66"/>
      <c r="BW1362" s="23" t="s">
        <v>98</v>
      </c>
      <c r="BX1362" s="23" t="str">
        <f t="shared" si="110"/>
        <v>octubre</v>
      </c>
      <c r="BY1362" s="23" t="s">
        <v>113</v>
      </c>
      <c r="BZ1362" s="23" t="s">
        <v>113</v>
      </c>
      <c r="CA1362" s="23" t="s">
        <v>113</v>
      </c>
      <c r="CB1362" t="s">
        <v>117</v>
      </c>
      <c r="CC1362" t="s">
        <v>118</v>
      </c>
    </row>
    <row r="1363" spans="1:81" x14ac:dyDescent="0.25">
      <c r="A1363" s="23">
        <v>2024</v>
      </c>
      <c r="B1363" s="25">
        <v>1324</v>
      </c>
      <c r="C1363" s="23" t="s">
        <v>87</v>
      </c>
      <c r="D1363" t="s">
        <v>88</v>
      </c>
      <c r="E1363" t="s">
        <v>89</v>
      </c>
      <c r="F1363" t="s">
        <v>90</v>
      </c>
      <c r="G1363" t="s">
        <v>91</v>
      </c>
      <c r="H1363" s="23" t="s">
        <v>92</v>
      </c>
      <c r="I1363" s="23" t="s">
        <v>119</v>
      </c>
      <c r="J1363" t="s">
        <v>9248</v>
      </c>
      <c r="K1363" s="23" t="s">
        <v>95</v>
      </c>
      <c r="L1363" s="20" t="s">
        <v>138</v>
      </c>
      <c r="M1363" s="28" t="s">
        <v>9249</v>
      </c>
      <c r="N1363" s="23"/>
      <c r="O1363" s="23" t="s">
        <v>98</v>
      </c>
      <c r="P1363" s="20" t="s">
        <v>269</v>
      </c>
      <c r="Q1363" s="20" t="s">
        <v>269</v>
      </c>
      <c r="R1363" t="s">
        <v>8455</v>
      </c>
      <c r="S1363" t="s">
        <v>8456</v>
      </c>
      <c r="T1363" t="s">
        <v>9250</v>
      </c>
      <c r="U1363" s="29">
        <v>24420000</v>
      </c>
      <c r="V1363" s="29">
        <v>24420000</v>
      </c>
      <c r="W1363" s="60">
        <v>8140000</v>
      </c>
      <c r="X1363" s="60">
        <v>0</v>
      </c>
      <c r="Y1363" s="23" t="s">
        <v>5132</v>
      </c>
      <c r="Z1363" t="s">
        <v>98</v>
      </c>
      <c r="AA1363" t="s">
        <v>105</v>
      </c>
      <c r="AB1363" s="30">
        <f>+Tabla3[[#This Row],[VALOR DEL CONTRATO
(EN NUMEROS)]]-Tabla3[[#This Row],[VALOR RECURSOS (MADS/FONAM)]]</f>
        <v>0</v>
      </c>
      <c r="AC1363" s="30"/>
      <c r="AD1363" s="30"/>
      <c r="AE1363" s="24">
        <v>123</v>
      </c>
      <c r="AF1363" s="61">
        <v>45325</v>
      </c>
      <c r="AG1363">
        <v>8624</v>
      </c>
      <c r="AH1363" s="53">
        <v>45573</v>
      </c>
      <c r="AI1363" s="24" t="s">
        <v>5133</v>
      </c>
      <c r="AJ1363" t="s">
        <v>5134</v>
      </c>
      <c r="AK1363" s="33" t="s">
        <v>4376</v>
      </c>
      <c r="AL1363" t="s">
        <v>98</v>
      </c>
      <c r="AM1363" s="53">
        <v>45568</v>
      </c>
      <c r="AN1363" s="23" t="s">
        <v>108</v>
      </c>
      <c r="AO1363" s="23" t="s">
        <v>108</v>
      </c>
      <c r="AP1363" t="s">
        <v>109</v>
      </c>
      <c r="AQ1363" t="s">
        <v>1047</v>
      </c>
      <c r="AR1363" t="s">
        <v>1048</v>
      </c>
      <c r="AS1363" t="s">
        <v>269</v>
      </c>
      <c r="AT1363" s="23">
        <v>80111600</v>
      </c>
      <c r="AU1363" s="20" t="s">
        <v>9251</v>
      </c>
      <c r="AV1363" s="23" t="s">
        <v>113</v>
      </c>
      <c r="AW1363" s="20" t="s">
        <v>114</v>
      </c>
      <c r="AX1363" s="53">
        <v>45569</v>
      </c>
      <c r="AY1363" s="23" t="s">
        <v>115</v>
      </c>
      <c r="AZ1363" s="53">
        <v>45569</v>
      </c>
      <c r="BA1363" s="26">
        <v>45573</v>
      </c>
      <c r="BB1363" s="62">
        <v>45656</v>
      </c>
      <c r="BC1363" s="35">
        <f>+Tabla3[[#This Row],[FECHA TERMINACION
(INICIAL)]]-Tabla3[[#This Row],[FECHA INICIO]]</f>
        <v>83</v>
      </c>
      <c r="BD1363" s="65">
        <f>+Tabla3[[#This Row],[PLAZO DE EJECUCIÓN EN DÍAS (INICIAL)]]/30</f>
        <v>2.7666666666666666</v>
      </c>
      <c r="BE1363" t="s">
        <v>9247</v>
      </c>
      <c r="BF1363" s="29">
        <f>+[1]BD_2!E1386</f>
        <v>1899333</v>
      </c>
      <c r="BG1363" s="29">
        <f>[1]BD_2!BA1386</f>
        <v>0</v>
      </c>
      <c r="BH1363" s="23">
        <f>[1]BD_2!CF1386</f>
        <v>0</v>
      </c>
      <c r="BI1363" s="23">
        <f>+COUNTIF(Tabla3[[#This Row],[VALOR REDUCIDO]:[TOTAL TIEMPO PRORROGADO EN DÍAS
]],"&lt;&gt;0")</f>
        <v>1</v>
      </c>
      <c r="BJ1363" s="23" t="str">
        <f>+[1]BD_2!CG1386</f>
        <v>2 NO</v>
      </c>
      <c r="BK1363" s="26" t="str">
        <f>[1]BD_2!CL1386</f>
        <v>2 NO</v>
      </c>
      <c r="BL1363" s="23" t="s">
        <v>98</v>
      </c>
      <c r="BM1363">
        <f t="shared" si="111"/>
        <v>83</v>
      </c>
      <c r="BN1363" s="36">
        <f t="shared" si="108"/>
        <v>45573</v>
      </c>
      <c r="BO1363" s="26">
        <f t="shared" si="112"/>
        <v>45656</v>
      </c>
      <c r="BP1363" s="37" t="e">
        <f>IF(((#REF!-$BN1363)/($BO1363-$BN1363))&gt;=100%,100%,((#REF!-$BN1363)/($BO1363-$BN1363)))</f>
        <v>#REF!</v>
      </c>
      <c r="BQ1363" s="29">
        <f t="shared" si="109"/>
        <v>22520667</v>
      </c>
      <c r="BR1363" s="23" t="e">
        <f>+IF(BK1363="1 SI","FINALIZADO",IF($BO1363&lt;=#REF!,"FINALIZADO","EJECUCIÓN"))</f>
        <v>#REF!</v>
      </c>
      <c r="BS1363" s="23" t="e">
        <f>VLOOKUP(#REF!,[3]Hoja1!$D$2:$E$49,2,FALSE)</f>
        <v>#REF!</v>
      </c>
      <c r="BT1363" s="23" t="e">
        <f>+Tabla3[[#This Row],[VALOR TOTAL DE CONTRATO (ANTES DE LIQUIDACIÓN - LIBERACIÓN DE SALDOS)]]-Tabla3[[#This Row],[RECURSO TOTALES DESEMBOLSADOS]]</f>
        <v>#REF!</v>
      </c>
      <c r="BU1363" s="66"/>
      <c r="BW1363" s="23" t="s">
        <v>98</v>
      </c>
      <c r="BX1363" s="23" t="str">
        <f t="shared" si="110"/>
        <v>octubre</v>
      </c>
      <c r="BY1363" s="23" t="s">
        <v>113</v>
      </c>
      <c r="BZ1363" s="23" t="s">
        <v>113</v>
      </c>
      <c r="CA1363" s="23" t="s">
        <v>113</v>
      </c>
      <c r="CB1363" t="s">
        <v>117</v>
      </c>
      <c r="CC1363" t="s">
        <v>118</v>
      </c>
    </row>
    <row r="1364" spans="1:81" x14ac:dyDescent="0.25">
      <c r="A1364" s="23">
        <v>2024</v>
      </c>
      <c r="B1364" s="25">
        <v>1325</v>
      </c>
      <c r="C1364" s="23" t="s">
        <v>87</v>
      </c>
      <c r="D1364" t="s">
        <v>88</v>
      </c>
      <c r="E1364" t="s">
        <v>89</v>
      </c>
      <c r="F1364" t="s">
        <v>90</v>
      </c>
      <c r="G1364" t="s">
        <v>91</v>
      </c>
      <c r="H1364" s="23" t="s">
        <v>92</v>
      </c>
      <c r="I1364" s="23" t="s">
        <v>93</v>
      </c>
      <c r="J1364" t="s">
        <v>9252</v>
      </c>
      <c r="K1364" s="23" t="s">
        <v>95</v>
      </c>
      <c r="L1364" s="20" t="s">
        <v>96</v>
      </c>
      <c r="M1364" s="28" t="s">
        <v>9253</v>
      </c>
      <c r="N1364" s="23"/>
      <c r="O1364" s="23" t="s">
        <v>98</v>
      </c>
      <c r="P1364" s="20" t="s">
        <v>1514</v>
      </c>
      <c r="Q1364" s="20" t="s">
        <v>1514</v>
      </c>
      <c r="R1364" t="s">
        <v>9254</v>
      </c>
      <c r="S1364" t="s">
        <v>9255</v>
      </c>
      <c r="T1364" t="s">
        <v>9256</v>
      </c>
      <c r="U1364" s="29">
        <v>9562667</v>
      </c>
      <c r="V1364" s="29">
        <v>9562667</v>
      </c>
      <c r="W1364" s="60">
        <v>3260000</v>
      </c>
      <c r="X1364" s="60">
        <v>0</v>
      </c>
      <c r="Y1364" s="23" t="s">
        <v>104</v>
      </c>
      <c r="Z1364" t="s">
        <v>98</v>
      </c>
      <c r="AA1364" t="s">
        <v>105</v>
      </c>
      <c r="AB1364" s="30">
        <f>+Tabla3[[#This Row],[VALOR DEL CONTRATO
(EN NUMEROS)]]-Tabla3[[#This Row],[VALOR RECURSOS (MADS/FONAM)]]</f>
        <v>0</v>
      </c>
      <c r="AC1364" s="30"/>
      <c r="AD1364" s="30"/>
      <c r="AE1364" s="24">
        <v>9064</v>
      </c>
      <c r="AF1364" s="61">
        <v>45300</v>
      </c>
      <c r="AG1364">
        <v>556624</v>
      </c>
      <c r="AH1364" s="53">
        <v>45572</v>
      </c>
      <c r="AI1364" s="24" t="s">
        <v>106</v>
      </c>
      <c r="AJ1364" t="s">
        <v>1518</v>
      </c>
      <c r="AK1364" s="33">
        <v>202300000000041</v>
      </c>
      <c r="AL1364" t="s">
        <v>98</v>
      </c>
      <c r="AM1364" s="53">
        <v>45569</v>
      </c>
      <c r="AN1364" s="23" t="s">
        <v>108</v>
      </c>
      <c r="AO1364" s="23" t="s">
        <v>108</v>
      </c>
      <c r="AP1364" t="s">
        <v>109</v>
      </c>
      <c r="AQ1364" t="s">
        <v>1730</v>
      </c>
      <c r="AR1364" t="s">
        <v>1731</v>
      </c>
      <c r="AS1364" t="s">
        <v>1514</v>
      </c>
      <c r="AT1364" s="23">
        <v>80111600</v>
      </c>
      <c r="AU1364" s="20" t="s">
        <v>9257</v>
      </c>
      <c r="AV1364" s="23" t="s">
        <v>113</v>
      </c>
      <c r="AW1364" s="20" t="s">
        <v>114</v>
      </c>
      <c r="AX1364" s="53">
        <v>45569</v>
      </c>
      <c r="AY1364" s="23" t="s">
        <v>115</v>
      </c>
      <c r="AZ1364" s="53">
        <v>45569</v>
      </c>
      <c r="BA1364" s="26">
        <v>45572</v>
      </c>
      <c r="BB1364" s="62">
        <v>45657</v>
      </c>
      <c r="BC1364" s="35">
        <f>+Tabla3[[#This Row],[FECHA TERMINACION
(INICIAL)]]-Tabla3[[#This Row],[FECHA INICIO]]</f>
        <v>85</v>
      </c>
      <c r="BD1364" s="65">
        <f>+Tabla3[[#This Row],[PLAZO DE EJECUCIÓN EN DÍAS (INICIAL)]]/30</f>
        <v>2.8333333333333335</v>
      </c>
      <c r="BE1364" t="s">
        <v>9258</v>
      </c>
      <c r="BF1364" s="29">
        <f>+[1]BD_2!E1387</f>
        <v>434667</v>
      </c>
      <c r="BG1364" s="29">
        <f>[1]BD_2!BA1387</f>
        <v>0</v>
      </c>
      <c r="BH1364" s="23">
        <f>[1]BD_2!CF1387</f>
        <v>0</v>
      </c>
      <c r="BI1364" s="23">
        <f>+COUNTIF(Tabla3[[#This Row],[VALOR REDUCIDO]:[TOTAL TIEMPO PRORROGADO EN DÍAS
]],"&lt;&gt;0")</f>
        <v>1</v>
      </c>
      <c r="BJ1364" s="23" t="str">
        <f>+[1]BD_2!CG1387</f>
        <v>2 NO</v>
      </c>
      <c r="BK1364" s="26" t="str">
        <f>[1]BD_2!CL1387</f>
        <v>2 NO</v>
      </c>
      <c r="BL1364" s="23" t="s">
        <v>98</v>
      </c>
      <c r="BM1364">
        <f t="shared" si="111"/>
        <v>85</v>
      </c>
      <c r="BN1364" s="36">
        <f t="shared" si="108"/>
        <v>45572</v>
      </c>
      <c r="BO1364" s="26">
        <f t="shared" si="112"/>
        <v>45657</v>
      </c>
      <c r="BP1364" s="37" t="e">
        <f>IF(((#REF!-$BN1364)/($BO1364-$BN1364))&gt;=100%,100%,((#REF!-$BN1364)/($BO1364-$BN1364)))</f>
        <v>#REF!</v>
      </c>
      <c r="BQ1364" s="29">
        <f t="shared" si="109"/>
        <v>9128000</v>
      </c>
      <c r="BR1364" s="23" t="e">
        <f>+IF(BK1364="1 SI","FINALIZADO",IF($BO1364&lt;=#REF!,"FINALIZADO","EJECUCIÓN"))</f>
        <v>#REF!</v>
      </c>
      <c r="BS1364" s="23">
        <v>9128000</v>
      </c>
      <c r="BT1364" s="23">
        <f>+Tabla3[[#This Row],[VALOR TOTAL DE CONTRATO (ANTES DE LIQUIDACIÓN - LIBERACIÓN DE SALDOS)]]-Tabla3[[#This Row],[RECURSO TOTALES DESEMBOLSADOS]]</f>
        <v>0</v>
      </c>
      <c r="BU1364" s="66"/>
      <c r="BW1364" s="23" t="s">
        <v>98</v>
      </c>
      <c r="BX1364" s="23" t="str">
        <f t="shared" si="110"/>
        <v>octubre</v>
      </c>
      <c r="BY1364" s="23" t="s">
        <v>113</v>
      </c>
      <c r="BZ1364" s="23" t="s">
        <v>113</v>
      </c>
      <c r="CA1364" s="23" t="s">
        <v>113</v>
      </c>
      <c r="CB1364" t="s">
        <v>117</v>
      </c>
      <c r="CC1364" t="s">
        <v>118</v>
      </c>
    </row>
    <row r="1365" spans="1:81" x14ac:dyDescent="0.25">
      <c r="A1365" s="23">
        <v>2024</v>
      </c>
      <c r="B1365" s="25">
        <v>1326</v>
      </c>
      <c r="C1365" s="23" t="s">
        <v>87</v>
      </c>
      <c r="D1365" t="s">
        <v>88</v>
      </c>
      <c r="E1365" t="s">
        <v>89</v>
      </c>
      <c r="F1365" t="s">
        <v>90</v>
      </c>
      <c r="G1365" t="s">
        <v>91</v>
      </c>
      <c r="H1365" s="23" t="s">
        <v>92</v>
      </c>
      <c r="I1365" s="23" t="s">
        <v>119</v>
      </c>
      <c r="J1365" t="s">
        <v>9259</v>
      </c>
      <c r="K1365" s="23" t="s">
        <v>95</v>
      </c>
      <c r="L1365" s="20" t="s">
        <v>1162</v>
      </c>
      <c r="M1365" s="28" t="s">
        <v>9260</v>
      </c>
      <c r="N1365" s="23"/>
      <c r="O1365" s="23" t="s">
        <v>98</v>
      </c>
      <c r="P1365" s="20" t="s">
        <v>1514</v>
      </c>
      <c r="Q1365" s="20" t="s">
        <v>1514</v>
      </c>
      <c r="R1365" t="s">
        <v>9261</v>
      </c>
      <c r="S1365" t="s">
        <v>9262</v>
      </c>
      <c r="T1365" t="s">
        <v>9263</v>
      </c>
      <c r="U1365" s="29">
        <v>25333333</v>
      </c>
      <c r="V1365" s="29">
        <v>25333333</v>
      </c>
      <c r="W1365" s="60">
        <v>10000000</v>
      </c>
      <c r="X1365" s="60">
        <v>0</v>
      </c>
      <c r="Y1365" s="23" t="s">
        <v>104</v>
      </c>
      <c r="Z1365" t="s">
        <v>98</v>
      </c>
      <c r="AA1365" t="s">
        <v>105</v>
      </c>
      <c r="AB1365" s="30">
        <f>+Tabla3[[#This Row],[VALOR DEL CONTRATO
(EN NUMEROS)]]-Tabla3[[#This Row],[VALOR RECURSOS (MADS/FONAM)]]</f>
        <v>0</v>
      </c>
      <c r="AC1365" s="30"/>
      <c r="AD1365" s="30"/>
      <c r="AE1365" s="24">
        <v>9064</v>
      </c>
      <c r="AF1365" s="61">
        <v>45300</v>
      </c>
      <c r="AG1365">
        <v>579124</v>
      </c>
      <c r="AH1365" s="53"/>
      <c r="AI1365" s="24" t="s">
        <v>106</v>
      </c>
      <c r="AJ1365" t="s">
        <v>1518</v>
      </c>
      <c r="AK1365" s="33">
        <v>202300000000041</v>
      </c>
      <c r="AL1365" t="s">
        <v>98</v>
      </c>
      <c r="AM1365" s="53">
        <v>45576</v>
      </c>
      <c r="AN1365" s="23" t="s">
        <v>108</v>
      </c>
      <c r="AO1365" s="23" t="s">
        <v>108</v>
      </c>
      <c r="AP1365" t="s">
        <v>109</v>
      </c>
      <c r="AQ1365" t="s">
        <v>340</v>
      </c>
      <c r="AR1365" t="s">
        <v>341</v>
      </c>
      <c r="AS1365" t="s">
        <v>342</v>
      </c>
      <c r="AT1365" s="23">
        <v>81111800</v>
      </c>
      <c r="AU1365" s="20" t="s">
        <v>9264</v>
      </c>
      <c r="AV1365" s="23" t="s">
        <v>113</v>
      </c>
      <c r="AW1365" s="20" t="s">
        <v>114</v>
      </c>
      <c r="AX1365" s="53">
        <v>45580</v>
      </c>
      <c r="AY1365" s="23" t="s">
        <v>115</v>
      </c>
      <c r="AZ1365" s="53">
        <v>45580</v>
      </c>
      <c r="BA1365" s="26">
        <v>45581</v>
      </c>
      <c r="BB1365" s="62">
        <v>45656</v>
      </c>
      <c r="BC1365" s="35">
        <f>+Tabla3[[#This Row],[FECHA TERMINACION
(INICIAL)]]-Tabla3[[#This Row],[FECHA INICIO]]</f>
        <v>75</v>
      </c>
      <c r="BD1365" s="65">
        <f>+Tabla3[[#This Row],[PLAZO DE EJECUCIÓN EN DÍAS (INICIAL)]]/30</f>
        <v>2.5</v>
      </c>
      <c r="BE1365" t="s">
        <v>9265</v>
      </c>
      <c r="BF1365" s="29">
        <f>+[1]BD_2!E1388</f>
        <v>333333</v>
      </c>
      <c r="BG1365" s="29">
        <f>[1]BD_2!BA1388</f>
        <v>0</v>
      </c>
      <c r="BH1365" s="23">
        <f>[1]BD_2!CF1388</f>
        <v>0</v>
      </c>
      <c r="BI1365" s="23">
        <f>+COUNTIF(Tabla3[[#This Row],[VALOR REDUCIDO]:[TOTAL TIEMPO PRORROGADO EN DÍAS
]],"&lt;&gt;0")</f>
        <v>1</v>
      </c>
      <c r="BJ1365" s="23" t="str">
        <f>+[1]BD_2!CG1388</f>
        <v>2 NO</v>
      </c>
      <c r="BK1365" s="26" t="str">
        <f>[1]BD_2!CL1388</f>
        <v>2 NO</v>
      </c>
      <c r="BL1365" s="23" t="s">
        <v>98</v>
      </c>
      <c r="BM1365">
        <f t="shared" si="111"/>
        <v>75</v>
      </c>
      <c r="BN1365" s="36">
        <f t="shared" si="108"/>
        <v>45581</v>
      </c>
      <c r="BO1365" s="26">
        <f t="shared" si="112"/>
        <v>45656</v>
      </c>
      <c r="BP1365" s="37" t="e">
        <f>IF(((#REF!-$BN1365)/($BO1365-$BN1365))&gt;=100%,100%,((#REF!-$BN1365)/($BO1365-$BN1365)))</f>
        <v>#REF!</v>
      </c>
      <c r="BQ1365" s="29">
        <f t="shared" si="109"/>
        <v>25000000</v>
      </c>
      <c r="BR1365" s="23" t="e">
        <f>+IF(BK1365="1 SI","FINALIZADO",IF($BO1365&lt;=#REF!,"FINALIZADO","EJECUCIÓN"))</f>
        <v>#REF!</v>
      </c>
      <c r="BS1365" s="23">
        <v>25000000</v>
      </c>
      <c r="BT1365" s="23">
        <f>+Tabla3[[#This Row],[VALOR TOTAL DE CONTRATO (ANTES DE LIQUIDACIÓN - LIBERACIÓN DE SALDOS)]]-Tabla3[[#This Row],[RECURSO TOTALES DESEMBOLSADOS]]</f>
        <v>0</v>
      </c>
      <c r="BU1365" s="66"/>
      <c r="BW1365" s="23" t="s">
        <v>98</v>
      </c>
      <c r="BX1365" s="23" t="str">
        <f t="shared" si="110"/>
        <v>octubre</v>
      </c>
      <c r="BY1365" s="23" t="s">
        <v>113</v>
      </c>
      <c r="BZ1365" s="23" t="s">
        <v>113</v>
      </c>
      <c r="CA1365" s="23" t="s">
        <v>113</v>
      </c>
      <c r="CB1365" t="s">
        <v>117</v>
      </c>
      <c r="CC1365" t="s">
        <v>118</v>
      </c>
    </row>
    <row r="1366" spans="1:81" x14ac:dyDescent="0.25">
      <c r="A1366" s="23">
        <v>2024</v>
      </c>
      <c r="B1366" s="25">
        <v>1327</v>
      </c>
      <c r="C1366" s="23" t="s">
        <v>87</v>
      </c>
      <c r="D1366" t="s">
        <v>88</v>
      </c>
      <c r="E1366" t="s">
        <v>89</v>
      </c>
      <c r="F1366" t="s">
        <v>90</v>
      </c>
      <c r="G1366" t="s">
        <v>91</v>
      </c>
      <c r="H1366" s="23" t="s">
        <v>92</v>
      </c>
      <c r="I1366" s="23" t="s">
        <v>119</v>
      </c>
      <c r="J1366" t="s">
        <v>9266</v>
      </c>
      <c r="K1366" s="23" t="s">
        <v>95</v>
      </c>
      <c r="L1366" s="20" t="s">
        <v>451</v>
      </c>
      <c r="M1366" s="28" t="s">
        <v>9267</v>
      </c>
      <c r="N1366" s="23"/>
      <c r="O1366" s="23" t="s">
        <v>98</v>
      </c>
      <c r="P1366" s="20" t="s">
        <v>100</v>
      </c>
      <c r="Q1366" s="20" t="s">
        <v>100</v>
      </c>
      <c r="R1366" t="s">
        <v>9268</v>
      </c>
      <c r="S1366" t="s">
        <v>9269</v>
      </c>
      <c r="T1366" t="s">
        <v>9270</v>
      </c>
      <c r="U1366" s="29">
        <v>24000000</v>
      </c>
      <c r="V1366" s="29">
        <v>24000000</v>
      </c>
      <c r="W1366" s="60">
        <v>8000000</v>
      </c>
      <c r="X1366" s="60">
        <v>0</v>
      </c>
      <c r="Y1366" s="23" t="s">
        <v>104</v>
      </c>
      <c r="Z1366" t="s">
        <v>98</v>
      </c>
      <c r="AA1366" t="s">
        <v>105</v>
      </c>
      <c r="AB1366" s="30">
        <f>+Tabla3[[#This Row],[VALOR DEL CONTRATO
(EN NUMEROS)]]-Tabla3[[#This Row],[VALOR RECURSOS (MADS/FONAM)]]</f>
        <v>0</v>
      </c>
      <c r="AC1366" s="30"/>
      <c r="AD1366" s="30"/>
      <c r="AE1366" s="24">
        <v>10824</v>
      </c>
      <c r="AF1366" s="61">
        <v>45314</v>
      </c>
      <c r="AG1366">
        <v>556324</v>
      </c>
      <c r="AH1366" s="53">
        <v>45572</v>
      </c>
      <c r="AI1366" s="24" t="s">
        <v>106</v>
      </c>
      <c r="AJ1366" t="s">
        <v>1465</v>
      </c>
      <c r="AK1366" s="33">
        <v>202300000000289</v>
      </c>
      <c r="AL1366" t="s">
        <v>98</v>
      </c>
      <c r="AM1366" s="53">
        <v>45568</v>
      </c>
      <c r="AN1366" s="23" t="s">
        <v>108</v>
      </c>
      <c r="AO1366" s="23" t="s">
        <v>108</v>
      </c>
      <c r="AP1366" t="s">
        <v>109</v>
      </c>
      <c r="AQ1366" t="s">
        <v>174</v>
      </c>
      <c r="AR1366" t="s">
        <v>175</v>
      </c>
      <c r="AS1366" t="s">
        <v>100</v>
      </c>
      <c r="AT1366" s="23">
        <v>80111600</v>
      </c>
      <c r="AU1366" s="20" t="s">
        <v>9271</v>
      </c>
      <c r="AV1366" s="23" t="s">
        <v>113</v>
      </c>
      <c r="AW1366" s="20" t="s">
        <v>114</v>
      </c>
      <c r="AX1366" s="53">
        <v>45569</v>
      </c>
      <c r="AY1366" s="23" t="s">
        <v>115</v>
      </c>
      <c r="AZ1366" s="53">
        <v>45569</v>
      </c>
      <c r="BA1366" s="62">
        <v>45572</v>
      </c>
      <c r="BB1366" s="62">
        <v>45656</v>
      </c>
      <c r="BC1366" s="35">
        <f>+Tabla3[[#This Row],[FECHA TERMINACION
(INICIAL)]]-Tabla3[[#This Row],[FECHA INICIO]]</f>
        <v>84</v>
      </c>
      <c r="BD1366" s="65">
        <f>+Tabla3[[#This Row],[PLAZO DE EJECUCIÓN EN DÍAS (INICIAL)]]/30</f>
        <v>2.8</v>
      </c>
      <c r="BE1366" t="s">
        <v>9198</v>
      </c>
      <c r="BF1366" s="29">
        <f>+[1]BD_2!E1389</f>
        <v>1600000</v>
      </c>
      <c r="BG1366" s="29">
        <f>[1]BD_2!BA1389</f>
        <v>0</v>
      </c>
      <c r="BH1366" s="23">
        <f>[1]BD_2!CF1389</f>
        <v>0</v>
      </c>
      <c r="BI1366" s="23">
        <f>+COUNTIF(Tabla3[[#This Row],[VALOR REDUCIDO]:[TOTAL TIEMPO PRORROGADO EN DÍAS
]],"&lt;&gt;0")</f>
        <v>1</v>
      </c>
      <c r="BJ1366" s="23" t="str">
        <f>+[1]BD_2!CG1389</f>
        <v>2 NO</v>
      </c>
      <c r="BK1366" s="26" t="str">
        <f>[1]BD_2!CL1389</f>
        <v>2 NO</v>
      </c>
      <c r="BL1366" s="23" t="s">
        <v>98</v>
      </c>
      <c r="BM1366">
        <f t="shared" si="111"/>
        <v>84</v>
      </c>
      <c r="BN1366" s="36">
        <f t="shared" si="108"/>
        <v>45572</v>
      </c>
      <c r="BO1366" s="26">
        <f t="shared" si="112"/>
        <v>45656</v>
      </c>
      <c r="BP1366" s="37" t="e">
        <f>IF(((#REF!-$BN1366)/($BO1366-$BN1366))&gt;=100%,100%,((#REF!-$BN1366)/($BO1366-$BN1366)))</f>
        <v>#REF!</v>
      </c>
      <c r="BQ1366" s="29">
        <f t="shared" si="109"/>
        <v>22400000</v>
      </c>
      <c r="BR1366" s="23" t="e">
        <f>+IF(BK1366="1 SI","FINALIZADO",IF($BO1366&lt;=#REF!,"FINALIZADO","EJECUCIÓN"))</f>
        <v>#REF!</v>
      </c>
      <c r="BS1366" s="23">
        <v>22400000</v>
      </c>
      <c r="BT1366" s="23">
        <f>+Tabla3[[#This Row],[VALOR TOTAL DE CONTRATO (ANTES DE LIQUIDACIÓN - LIBERACIÓN DE SALDOS)]]-Tabla3[[#This Row],[RECURSO TOTALES DESEMBOLSADOS]]</f>
        <v>0</v>
      </c>
      <c r="BU1366" s="66"/>
      <c r="BW1366" s="23" t="s">
        <v>98</v>
      </c>
      <c r="BX1366" s="23" t="str">
        <f t="shared" si="110"/>
        <v>octubre</v>
      </c>
      <c r="BY1366" s="23" t="s">
        <v>113</v>
      </c>
      <c r="BZ1366" s="23" t="s">
        <v>113</v>
      </c>
      <c r="CA1366" s="23" t="s">
        <v>113</v>
      </c>
      <c r="CB1366" t="s">
        <v>117</v>
      </c>
      <c r="CC1366" t="s">
        <v>118</v>
      </c>
    </row>
    <row r="1367" spans="1:81" x14ac:dyDescent="0.25">
      <c r="A1367" s="23">
        <v>2024</v>
      </c>
      <c r="B1367" s="25">
        <v>1328</v>
      </c>
      <c r="C1367" s="23" t="s">
        <v>7112</v>
      </c>
      <c r="D1367" t="s">
        <v>8289</v>
      </c>
      <c r="E1367" t="s">
        <v>8416</v>
      </c>
      <c r="F1367" t="s">
        <v>8417</v>
      </c>
      <c r="G1367" t="s">
        <v>91</v>
      </c>
      <c r="H1367" s="23">
        <v>133973</v>
      </c>
      <c r="I1367" s="23" t="s">
        <v>105</v>
      </c>
      <c r="J1367" t="s">
        <v>9272</v>
      </c>
      <c r="K1367" s="23" t="s">
        <v>4369</v>
      </c>
      <c r="L1367" s="20" t="s">
        <v>4370</v>
      </c>
      <c r="N1367" s="23" t="s">
        <v>9273</v>
      </c>
      <c r="O1367" s="23" t="s">
        <v>98</v>
      </c>
      <c r="P1367" s="20" t="s">
        <v>1183</v>
      </c>
      <c r="Q1367" s="20" t="s">
        <v>562</v>
      </c>
      <c r="R1367" t="s">
        <v>9274</v>
      </c>
      <c r="S1367" t="s">
        <v>6534</v>
      </c>
      <c r="T1367" t="s">
        <v>9275</v>
      </c>
      <c r="U1367" s="29">
        <v>568045573.26999998</v>
      </c>
      <c r="V1367" s="29">
        <v>568045573.26999998</v>
      </c>
      <c r="W1367" s="60">
        <v>0</v>
      </c>
      <c r="X1367" s="60">
        <v>284022786.63999999</v>
      </c>
      <c r="Y1367" s="23" t="s">
        <v>104</v>
      </c>
      <c r="Z1367" t="s">
        <v>98</v>
      </c>
      <c r="AA1367" t="s">
        <v>105</v>
      </c>
      <c r="AB1367" s="30">
        <f>+Tabla3[[#This Row],[VALOR DEL CONTRATO
(EN NUMEROS)]]-Tabla3[[#This Row],[VALOR RECURSOS (MADS/FONAM)]]</f>
        <v>0</v>
      </c>
      <c r="AC1367" s="30"/>
      <c r="AD1367" s="30"/>
      <c r="AE1367" s="24">
        <v>19724</v>
      </c>
      <c r="AF1367" s="61">
        <v>45526</v>
      </c>
      <c r="AG1367" t="s">
        <v>9276</v>
      </c>
      <c r="AH1367" s="53">
        <v>45565</v>
      </c>
      <c r="AI1367" s="24" t="s">
        <v>1819</v>
      </c>
      <c r="AJ1367" t="s">
        <v>9277</v>
      </c>
      <c r="AK1367" s="33" t="s">
        <v>4376</v>
      </c>
      <c r="AL1367" t="s">
        <v>98</v>
      </c>
      <c r="AM1367" s="53">
        <v>45565</v>
      </c>
      <c r="AN1367" s="23" t="s">
        <v>108</v>
      </c>
      <c r="AO1367" s="23" t="s">
        <v>108</v>
      </c>
      <c r="AP1367" t="s">
        <v>109</v>
      </c>
      <c r="AQ1367" t="s">
        <v>4377</v>
      </c>
      <c r="AR1367" t="s">
        <v>4378</v>
      </c>
      <c r="AS1367" t="s">
        <v>562</v>
      </c>
      <c r="AT1367" s="23">
        <v>47131500</v>
      </c>
      <c r="AU1367" s="20" t="s">
        <v>9278</v>
      </c>
      <c r="AV1367" s="23" t="s">
        <v>6886</v>
      </c>
      <c r="AW1367" s="20" t="s">
        <v>114</v>
      </c>
      <c r="AX1367" s="53">
        <v>45565</v>
      </c>
      <c r="AY1367" s="23" t="s">
        <v>6418</v>
      </c>
      <c r="AZ1367" s="53">
        <v>45565</v>
      </c>
      <c r="BA1367" s="26">
        <v>45565</v>
      </c>
      <c r="BB1367" s="62">
        <v>45747</v>
      </c>
      <c r="BC1367" s="35">
        <f>+Tabla3[[#This Row],[FECHA TERMINACION
(INICIAL)]]-Tabla3[[#This Row],[FECHA INICIO]]</f>
        <v>182</v>
      </c>
      <c r="BD1367" s="65">
        <f>+Tabla3[[#This Row],[PLAZO DE EJECUCIÓN EN DÍAS (INICIAL)]]/30</f>
        <v>6.0666666666666664</v>
      </c>
      <c r="BE1367" t="s">
        <v>9279</v>
      </c>
      <c r="BF1367" s="29">
        <f>+[1]BD_2!E1390</f>
        <v>0</v>
      </c>
      <c r="BG1367" s="29">
        <f>[1]BD_2!BA1390</f>
        <v>231168107.33000001</v>
      </c>
      <c r="BH1367" s="23">
        <f>[1]BD_2!CF1390</f>
        <v>0</v>
      </c>
      <c r="BI1367" s="23">
        <f>+COUNTIF(Tabla3[[#This Row],[VALOR REDUCIDO]:[TOTAL TIEMPO PRORROGADO EN DÍAS
]],"&lt;&gt;0")</f>
        <v>1</v>
      </c>
      <c r="BJ1367" s="23" t="str">
        <f>+[1]BD_2!CG1390</f>
        <v>2 NO</v>
      </c>
      <c r="BK1367" s="26" t="str">
        <f>[1]BD_2!CL1390</f>
        <v>2 NO</v>
      </c>
      <c r="BL1367" s="23" t="s">
        <v>98</v>
      </c>
      <c r="BM1367">
        <f t="shared" si="111"/>
        <v>182</v>
      </c>
      <c r="BN1367" s="36">
        <f t="shared" si="108"/>
        <v>45565</v>
      </c>
      <c r="BO1367" s="26">
        <f t="shared" si="112"/>
        <v>45747</v>
      </c>
      <c r="BP1367" s="37" t="e">
        <f>IF(((#REF!-$BN1367)/($BO1367-$BN1367))&gt;=100%,100%,((#REF!-$BN1367)/($BO1367-$BN1367)))</f>
        <v>#REF!</v>
      </c>
      <c r="BQ1367" s="79">
        <f t="shared" si="109"/>
        <v>799213680.60000002</v>
      </c>
      <c r="BR1367" s="23" t="e">
        <f>+IF(BK1367="1 SI","FINALIZADO",IF($BO1367&lt;=#REF!,"FINALIZADO","EJECUCIÓN"))</f>
        <v>#REF!</v>
      </c>
      <c r="BS1367" s="23">
        <v>86672273.969999999</v>
      </c>
      <c r="BT1367" s="23">
        <f>+Tabla3[[#This Row],[VALOR TOTAL DE CONTRATO (ANTES DE LIQUIDACIÓN - LIBERACIÓN DE SALDOS)]]-Tabla3[[#This Row],[RECURSO TOTALES DESEMBOLSADOS]]</f>
        <v>712541406.63</v>
      </c>
      <c r="BU1367" s="66"/>
      <c r="BW1367" s="23" t="s">
        <v>98</v>
      </c>
      <c r="BX1367" s="23" t="str">
        <f t="shared" si="110"/>
        <v>septiembre</v>
      </c>
      <c r="BY1367" s="23" t="s">
        <v>113</v>
      </c>
      <c r="BZ1367" s="23" t="s">
        <v>113</v>
      </c>
      <c r="CA1367" s="23" t="s">
        <v>113</v>
      </c>
      <c r="CB1367" t="s">
        <v>117</v>
      </c>
      <c r="CC1367" t="s">
        <v>118</v>
      </c>
    </row>
    <row r="1368" spans="1:81" x14ac:dyDescent="0.25">
      <c r="A1368" s="23">
        <v>2024</v>
      </c>
      <c r="B1368" s="25">
        <v>1329</v>
      </c>
      <c r="C1368" s="23" t="s">
        <v>87</v>
      </c>
      <c r="D1368" t="s">
        <v>88</v>
      </c>
      <c r="E1368" t="s">
        <v>89</v>
      </c>
      <c r="F1368" t="s">
        <v>90</v>
      </c>
      <c r="G1368" t="s">
        <v>91</v>
      </c>
      <c r="H1368" s="23" t="s">
        <v>92</v>
      </c>
      <c r="I1368" s="23" t="s">
        <v>119</v>
      </c>
      <c r="J1368" t="s">
        <v>1532</v>
      </c>
      <c r="K1368" s="23" t="s">
        <v>95</v>
      </c>
      <c r="L1368" s="20" t="s">
        <v>783</v>
      </c>
      <c r="M1368" s="28" t="s">
        <v>9280</v>
      </c>
      <c r="N1368" s="23"/>
      <c r="O1368" s="23" t="s">
        <v>98</v>
      </c>
      <c r="P1368" s="20" t="s">
        <v>99</v>
      </c>
      <c r="Q1368" s="20" t="s">
        <v>100</v>
      </c>
      <c r="R1368" t="s">
        <v>9281</v>
      </c>
      <c r="S1368" t="s">
        <v>9282</v>
      </c>
      <c r="T1368" t="s">
        <v>9283</v>
      </c>
      <c r="U1368" s="29">
        <v>15000000</v>
      </c>
      <c r="V1368" s="29">
        <v>15000000</v>
      </c>
      <c r="W1368" s="60">
        <v>5000000</v>
      </c>
      <c r="X1368" s="60">
        <v>0</v>
      </c>
      <c r="Y1368" s="23" t="s">
        <v>104</v>
      </c>
      <c r="Z1368" t="s">
        <v>98</v>
      </c>
      <c r="AA1368" t="s">
        <v>105</v>
      </c>
      <c r="AB1368" s="30">
        <f>+Tabla3[[#This Row],[VALOR DEL CONTRATO
(EN NUMEROS)]]-Tabla3[[#This Row],[VALOR RECURSOS (MADS/FONAM)]]</f>
        <v>0</v>
      </c>
      <c r="AC1368" s="30"/>
      <c r="AD1368" s="30"/>
      <c r="AE1368" s="24">
        <v>1524</v>
      </c>
      <c r="AF1368" s="31">
        <v>45294</v>
      </c>
      <c r="AG1368">
        <v>545924</v>
      </c>
      <c r="AH1368" s="53">
        <v>45568</v>
      </c>
      <c r="AI1368" s="32" t="s">
        <v>106</v>
      </c>
      <c r="AJ1368" t="s">
        <v>107</v>
      </c>
      <c r="AK1368" s="33">
        <v>202300000000289</v>
      </c>
      <c r="AL1368" t="s">
        <v>98</v>
      </c>
      <c r="AM1368" s="53">
        <v>45567</v>
      </c>
      <c r="AN1368" s="23" t="s">
        <v>108</v>
      </c>
      <c r="AO1368" s="23" t="s">
        <v>108</v>
      </c>
      <c r="AP1368" t="s">
        <v>109</v>
      </c>
      <c r="AQ1368" t="s">
        <v>110</v>
      </c>
      <c r="AR1368" t="s">
        <v>111</v>
      </c>
      <c r="AS1368" t="s">
        <v>100</v>
      </c>
      <c r="AT1368" s="23">
        <v>80111600</v>
      </c>
      <c r="AU1368" t="s">
        <v>9284</v>
      </c>
      <c r="AV1368" s="23" t="s">
        <v>113</v>
      </c>
      <c r="AW1368" s="20" t="s">
        <v>114</v>
      </c>
      <c r="AX1368" s="53">
        <v>45568</v>
      </c>
      <c r="AY1368" s="23" t="s">
        <v>144</v>
      </c>
      <c r="AZ1368" s="53">
        <v>45568</v>
      </c>
      <c r="BA1368" s="53">
        <v>45568</v>
      </c>
      <c r="BB1368" s="62">
        <v>45656</v>
      </c>
      <c r="BC1368" s="35">
        <f>+Tabla3[[#This Row],[FECHA TERMINACION
(INICIAL)]]-Tabla3[[#This Row],[FECHA INICIO]]</f>
        <v>88</v>
      </c>
      <c r="BD1368" s="65">
        <f>+Tabla3[[#This Row],[PLAZO DE EJECUCIÓN EN DÍAS (INICIAL)]]/30</f>
        <v>2.9333333333333331</v>
      </c>
      <c r="BE1368" t="s">
        <v>9285</v>
      </c>
      <c r="BF1368" s="29">
        <f>+[1]BD_2!E1391</f>
        <v>333333</v>
      </c>
      <c r="BG1368" s="29">
        <f>[1]BD_2!BA1391</f>
        <v>0</v>
      </c>
      <c r="BH1368" s="23">
        <f>[1]BD_2!CF1391</f>
        <v>0</v>
      </c>
      <c r="BI1368" s="23">
        <f>+COUNTIF(Tabla3[[#This Row],[VALOR REDUCIDO]:[TOTAL TIEMPO PRORROGADO EN DÍAS
]],"&lt;&gt;0")</f>
        <v>1</v>
      </c>
      <c r="BJ1368" s="23" t="str">
        <f>+[1]BD_2!CG1391</f>
        <v>2 NO</v>
      </c>
      <c r="BK1368" s="26" t="str">
        <f>[1]BD_2!CL1391</f>
        <v>2 NO</v>
      </c>
      <c r="BL1368" s="23" t="s">
        <v>98</v>
      </c>
      <c r="BM1368">
        <f t="shared" si="111"/>
        <v>88</v>
      </c>
      <c r="BN1368" s="36">
        <f t="shared" si="108"/>
        <v>45568</v>
      </c>
      <c r="BO1368" s="26">
        <f t="shared" si="112"/>
        <v>45656</v>
      </c>
      <c r="BP1368" s="37" t="e">
        <f>IF(((#REF!-$BN1368)/($BO1368-$BN1368))&gt;=100%,100%,((#REF!-$BN1368)/($BO1368-$BN1368)))</f>
        <v>#REF!</v>
      </c>
      <c r="BQ1368" s="29">
        <f t="shared" si="109"/>
        <v>14666667</v>
      </c>
      <c r="BR1368" s="23" t="e">
        <f>+IF(BK1368="1 SI","FINALIZADO",IF($BO1368&lt;=#REF!,"FINALIZADO","EJECUCIÓN"))</f>
        <v>#REF!</v>
      </c>
      <c r="BS1368" s="23">
        <v>14666667</v>
      </c>
      <c r="BT1368" s="23">
        <f>+Tabla3[[#This Row],[VALOR TOTAL DE CONTRATO (ANTES DE LIQUIDACIÓN - LIBERACIÓN DE SALDOS)]]-Tabla3[[#This Row],[RECURSO TOTALES DESEMBOLSADOS]]</f>
        <v>0</v>
      </c>
      <c r="BU1368" s="66"/>
      <c r="BW1368" s="23" t="s">
        <v>98</v>
      </c>
      <c r="BX1368" s="23" t="str">
        <f t="shared" si="110"/>
        <v>octubre</v>
      </c>
      <c r="BY1368" s="23" t="s">
        <v>113</v>
      </c>
      <c r="BZ1368" s="23" t="s">
        <v>113</v>
      </c>
      <c r="CA1368" s="23" t="s">
        <v>113</v>
      </c>
      <c r="CB1368" t="s">
        <v>117</v>
      </c>
      <c r="CC1368" t="s">
        <v>118</v>
      </c>
    </row>
    <row r="1369" spans="1:81" x14ac:dyDescent="0.25">
      <c r="A1369" s="23">
        <v>2024</v>
      </c>
      <c r="B1369" s="25">
        <v>1330</v>
      </c>
      <c r="C1369" s="23" t="s">
        <v>87</v>
      </c>
      <c r="D1369" t="s">
        <v>88</v>
      </c>
      <c r="E1369" t="s">
        <v>89</v>
      </c>
      <c r="F1369" t="s">
        <v>90</v>
      </c>
      <c r="G1369" t="s">
        <v>91</v>
      </c>
      <c r="H1369" s="23" t="s">
        <v>92</v>
      </c>
      <c r="I1369" s="23" t="s">
        <v>119</v>
      </c>
      <c r="J1369" t="s">
        <v>9286</v>
      </c>
      <c r="K1369" s="23" t="s">
        <v>95</v>
      </c>
      <c r="L1369" s="20" t="s">
        <v>3978</v>
      </c>
      <c r="M1369" s="28" t="s">
        <v>9287</v>
      </c>
      <c r="N1369" s="23"/>
      <c r="O1369" s="23" t="s">
        <v>98</v>
      </c>
      <c r="P1369" s="20" t="s">
        <v>1552</v>
      </c>
      <c r="Q1369" s="20" t="s">
        <v>1552</v>
      </c>
      <c r="R1369" t="s">
        <v>5675</v>
      </c>
      <c r="S1369" t="s">
        <v>9288</v>
      </c>
      <c r="T1369" t="s">
        <v>9289</v>
      </c>
      <c r="U1369" s="29">
        <v>31900000</v>
      </c>
      <c r="V1369" s="29">
        <v>31900000</v>
      </c>
      <c r="W1369" s="60">
        <v>11000000</v>
      </c>
      <c r="X1369" s="60">
        <v>0</v>
      </c>
      <c r="Y1369" s="23" t="s">
        <v>104</v>
      </c>
      <c r="Z1369" t="s">
        <v>98</v>
      </c>
      <c r="AA1369" t="s">
        <v>105</v>
      </c>
      <c r="AB1369" s="30">
        <f>+Tabla3[[#This Row],[VALOR DEL CONTRATO
(EN NUMEROS)]]-Tabla3[[#This Row],[VALOR RECURSOS (MADS/FONAM)]]</f>
        <v>0</v>
      </c>
      <c r="AC1369" s="30"/>
      <c r="AD1369" s="30"/>
      <c r="AE1369" s="24">
        <v>7724</v>
      </c>
      <c r="AF1369" s="61">
        <v>45295</v>
      </c>
      <c r="AG1369">
        <v>550924</v>
      </c>
      <c r="AH1369" s="53">
        <v>45569</v>
      </c>
      <c r="AI1369" s="24" t="s">
        <v>106</v>
      </c>
      <c r="AJ1369" t="s">
        <v>697</v>
      </c>
      <c r="AK1369" s="33">
        <v>202300000000154</v>
      </c>
      <c r="AL1369" t="s">
        <v>98</v>
      </c>
      <c r="AM1369" s="53">
        <v>45568</v>
      </c>
      <c r="AN1369" s="23" t="s">
        <v>108</v>
      </c>
      <c r="AO1369" s="23" t="s">
        <v>108</v>
      </c>
      <c r="AP1369" t="s">
        <v>109</v>
      </c>
      <c r="AQ1369" t="s">
        <v>9290</v>
      </c>
      <c r="AR1369" t="s">
        <v>9291</v>
      </c>
      <c r="AS1369" t="s">
        <v>9292</v>
      </c>
      <c r="AT1369" s="23">
        <v>80111600</v>
      </c>
      <c r="AU1369" s="20" t="s">
        <v>9293</v>
      </c>
      <c r="AV1369" s="23" t="s">
        <v>6886</v>
      </c>
      <c r="AW1369" s="20" t="s">
        <v>114</v>
      </c>
      <c r="AX1369" s="53">
        <v>45569</v>
      </c>
      <c r="AY1369" s="23" t="s">
        <v>144</v>
      </c>
      <c r="AZ1369" s="53">
        <v>45569</v>
      </c>
      <c r="BA1369" s="53">
        <v>45569</v>
      </c>
      <c r="BB1369" s="62">
        <v>45656</v>
      </c>
      <c r="BC1369" s="35">
        <f>+Tabla3[[#This Row],[FECHA TERMINACION
(INICIAL)]]-Tabla3[[#This Row],[FECHA INICIO]]</f>
        <v>87</v>
      </c>
      <c r="BD1369" s="65">
        <f>+Tabla3[[#This Row],[PLAZO DE EJECUCIÓN EN DÍAS (INICIAL)]]/30</f>
        <v>2.9</v>
      </c>
      <c r="BE1369" t="s">
        <v>9294</v>
      </c>
      <c r="BF1369" s="29">
        <f>+[1]BD_2!E1392</f>
        <v>0</v>
      </c>
      <c r="BG1369" s="29">
        <f>[1]BD_2!BA1392</f>
        <v>0</v>
      </c>
      <c r="BH1369" s="23">
        <f>[1]BD_2!CF1392</f>
        <v>0</v>
      </c>
      <c r="BI1369" s="23">
        <f>+COUNTIF(Tabla3[[#This Row],[VALOR REDUCIDO]:[TOTAL TIEMPO PRORROGADO EN DÍAS
]],"&lt;&gt;0")</f>
        <v>0</v>
      </c>
      <c r="BJ1369" s="23" t="str">
        <f>+[1]BD_2!CG1392</f>
        <v>2 NO</v>
      </c>
      <c r="BK1369" s="26" t="str">
        <f>[1]BD_2!CL1392</f>
        <v>2 NO</v>
      </c>
      <c r="BL1369" s="23" t="s">
        <v>98</v>
      </c>
      <c r="BM1369">
        <f t="shared" si="111"/>
        <v>87</v>
      </c>
      <c r="BN1369" s="36">
        <f t="shared" si="108"/>
        <v>45569</v>
      </c>
      <c r="BO1369" s="26">
        <f t="shared" si="112"/>
        <v>45656</v>
      </c>
      <c r="BP1369" s="37" t="e">
        <f>IF(((#REF!-$BN1369)/($BO1369-$BN1369))&gt;=100%,100%,((#REF!-$BN1369)/($BO1369-$BN1369)))</f>
        <v>#REF!</v>
      </c>
      <c r="BQ1369" s="29">
        <f t="shared" si="109"/>
        <v>31900000</v>
      </c>
      <c r="BR1369" s="23" t="e">
        <f>+IF(BK1369="1 SI","FINALIZADO",IF($BO1369&lt;=#REF!,"FINALIZADO","EJECUCIÓN"))</f>
        <v>#REF!</v>
      </c>
      <c r="BS1369" s="23">
        <v>31900000</v>
      </c>
      <c r="BT1369" s="23">
        <f>+Tabla3[[#This Row],[VALOR TOTAL DE CONTRATO (ANTES DE LIQUIDACIÓN - LIBERACIÓN DE SALDOS)]]-Tabla3[[#This Row],[RECURSO TOTALES DESEMBOLSADOS]]</f>
        <v>0</v>
      </c>
      <c r="BU1369" s="66"/>
      <c r="BW1369" s="23" t="s">
        <v>98</v>
      </c>
      <c r="BX1369" s="23" t="str">
        <f t="shared" si="110"/>
        <v>octubre</v>
      </c>
      <c r="BY1369" s="23" t="s">
        <v>113</v>
      </c>
      <c r="BZ1369" s="23" t="s">
        <v>113</v>
      </c>
      <c r="CA1369" s="23" t="s">
        <v>113</v>
      </c>
      <c r="CB1369" t="s">
        <v>117</v>
      </c>
      <c r="CC1369" t="s">
        <v>118</v>
      </c>
    </row>
    <row r="1370" spans="1:81" x14ac:dyDescent="0.25">
      <c r="A1370" s="23">
        <v>2024</v>
      </c>
      <c r="B1370" s="25">
        <v>1331</v>
      </c>
      <c r="C1370" s="23" t="s">
        <v>7112</v>
      </c>
      <c r="D1370" t="s">
        <v>8289</v>
      </c>
      <c r="E1370" t="s">
        <v>89</v>
      </c>
      <c r="F1370" t="s">
        <v>8850</v>
      </c>
      <c r="G1370" t="s">
        <v>91</v>
      </c>
      <c r="H1370" s="23" t="s">
        <v>9295</v>
      </c>
      <c r="I1370" s="23" t="s">
        <v>105</v>
      </c>
      <c r="J1370" s="44" t="s">
        <v>9296</v>
      </c>
      <c r="K1370" s="23" t="s">
        <v>4369</v>
      </c>
      <c r="L1370" s="20" t="s">
        <v>4370</v>
      </c>
      <c r="N1370" s="23" t="s">
        <v>9297</v>
      </c>
      <c r="O1370" s="23" t="s">
        <v>98</v>
      </c>
      <c r="P1370" s="20" t="s">
        <v>335</v>
      </c>
      <c r="Q1370" s="20" t="s">
        <v>335</v>
      </c>
      <c r="R1370" t="s">
        <v>9298</v>
      </c>
      <c r="S1370" t="s">
        <v>9299</v>
      </c>
      <c r="T1370" t="s">
        <v>9300</v>
      </c>
      <c r="U1370" s="29">
        <v>143678976</v>
      </c>
      <c r="V1370" s="29">
        <v>143678976</v>
      </c>
      <c r="W1370" s="60">
        <v>0</v>
      </c>
      <c r="X1370" s="60">
        <v>0</v>
      </c>
      <c r="Y1370" s="23" t="s">
        <v>104</v>
      </c>
      <c r="Z1370" t="s">
        <v>98</v>
      </c>
      <c r="AA1370" t="s">
        <v>105</v>
      </c>
      <c r="AB1370" s="30">
        <f>+Tabla3[[#This Row],[VALOR DEL CONTRATO
(EN NUMEROS)]]-Tabla3[[#This Row],[VALOR RECURSOS (MADS/FONAM)]]</f>
        <v>0</v>
      </c>
      <c r="AC1370" s="30"/>
      <c r="AD1370" s="30"/>
      <c r="AE1370" s="24">
        <v>18624</v>
      </c>
      <c r="AF1370" s="61"/>
      <c r="AG1370">
        <v>556224</v>
      </c>
      <c r="AH1370" s="53">
        <v>45572</v>
      </c>
      <c r="AI1370" s="24" t="s">
        <v>106</v>
      </c>
      <c r="AJ1370" t="s">
        <v>499</v>
      </c>
      <c r="AK1370" s="33">
        <v>202300000000026</v>
      </c>
      <c r="AL1370" t="s">
        <v>98</v>
      </c>
      <c r="AM1370" s="53">
        <v>45569</v>
      </c>
      <c r="AN1370" s="23" t="s">
        <v>108</v>
      </c>
      <c r="AO1370" s="23" t="s">
        <v>108</v>
      </c>
      <c r="AP1370" t="s">
        <v>109</v>
      </c>
      <c r="AQ1370" t="s">
        <v>340</v>
      </c>
      <c r="AR1370" t="s">
        <v>341</v>
      </c>
      <c r="AS1370" t="s">
        <v>342</v>
      </c>
      <c r="AT1370" s="23">
        <v>43232300</v>
      </c>
      <c r="AU1370" s="20" t="s">
        <v>9301</v>
      </c>
      <c r="AV1370" s="23" t="s">
        <v>6886</v>
      </c>
      <c r="AW1370" s="20" t="s">
        <v>114</v>
      </c>
      <c r="AX1370" s="53">
        <v>45572</v>
      </c>
      <c r="AY1370" s="23" t="s">
        <v>144</v>
      </c>
      <c r="AZ1370" s="53">
        <v>45572</v>
      </c>
      <c r="BA1370" s="26">
        <v>45574</v>
      </c>
      <c r="BB1370" s="62">
        <v>45642</v>
      </c>
      <c r="BC1370" s="35">
        <f>+Tabla3[[#This Row],[FECHA TERMINACION
(INICIAL)]]-Tabla3[[#This Row],[FECHA INICIO]]</f>
        <v>68</v>
      </c>
      <c r="BD1370" s="65">
        <f>+Tabla3[[#This Row],[PLAZO DE EJECUCIÓN EN DÍAS (INICIAL)]]/30</f>
        <v>2.2666666666666666</v>
      </c>
      <c r="BE1370" t="s">
        <v>9302</v>
      </c>
      <c r="BF1370" s="29">
        <f>+[1]BD_2!E1393</f>
        <v>0</v>
      </c>
      <c r="BG1370" s="29">
        <f>[1]BD_2!BA1393</f>
        <v>0</v>
      </c>
      <c r="BH1370" s="23">
        <f>[1]BD_2!CF1393</f>
        <v>0</v>
      </c>
      <c r="BI1370" s="23">
        <f>+COUNTIF(Tabla3[[#This Row],[VALOR REDUCIDO]:[TOTAL TIEMPO PRORROGADO EN DÍAS
]],"&lt;&gt;0")</f>
        <v>0</v>
      </c>
      <c r="BJ1370" s="23" t="str">
        <f>+[1]BD_2!CG1393</f>
        <v>2 NO</v>
      </c>
      <c r="BK1370" s="26" t="str">
        <f>[1]BD_2!CL1393</f>
        <v>2 NO</v>
      </c>
      <c r="BL1370" s="23" t="s">
        <v>98</v>
      </c>
      <c r="BM1370">
        <f t="shared" si="111"/>
        <v>68</v>
      </c>
      <c r="BN1370" s="36">
        <f t="shared" si="108"/>
        <v>45574</v>
      </c>
      <c r="BO1370" s="26">
        <f t="shared" si="112"/>
        <v>45642</v>
      </c>
      <c r="BP1370" s="37" t="e">
        <f>IF(((#REF!-$BN1370)/($BO1370-$BN1370))&gt;=100%,100%,((#REF!-$BN1370)/($BO1370-$BN1370)))</f>
        <v>#REF!</v>
      </c>
      <c r="BQ1370" s="60">
        <f t="shared" si="109"/>
        <v>143678976</v>
      </c>
      <c r="BR1370" s="23" t="e">
        <f>+IF(BK1370="1 SI","FINALIZADO",IF($BO1370&lt;=#REF!,"FINALIZADO","EJECUCIÓN"))</f>
        <v>#REF!</v>
      </c>
      <c r="BS1370" s="23">
        <v>143678976</v>
      </c>
      <c r="BT1370" s="23">
        <f>+Tabla3[[#This Row],[VALOR TOTAL DE CONTRATO (ANTES DE LIQUIDACIÓN - LIBERACIÓN DE SALDOS)]]-Tabla3[[#This Row],[RECURSO TOTALES DESEMBOLSADOS]]</f>
        <v>0</v>
      </c>
      <c r="BU1370" s="66"/>
      <c r="BW1370" s="23" t="s">
        <v>98</v>
      </c>
      <c r="BX1370" s="23" t="str">
        <f t="shared" si="110"/>
        <v>octubre</v>
      </c>
      <c r="BY1370" s="23" t="s">
        <v>113</v>
      </c>
      <c r="BZ1370" s="23" t="s">
        <v>113</v>
      </c>
      <c r="CA1370" s="23" t="s">
        <v>113</v>
      </c>
      <c r="CB1370" t="s">
        <v>117</v>
      </c>
      <c r="CC1370" t="s">
        <v>118</v>
      </c>
    </row>
    <row r="1371" spans="1:81" x14ac:dyDescent="0.25">
      <c r="A1371" s="23">
        <v>2024</v>
      </c>
      <c r="B1371" s="25">
        <v>1332</v>
      </c>
      <c r="C1371" s="23" t="s">
        <v>4365</v>
      </c>
      <c r="D1371" t="s">
        <v>88</v>
      </c>
      <c r="E1371" t="s">
        <v>6411</v>
      </c>
      <c r="F1371" t="s">
        <v>6530</v>
      </c>
      <c r="G1371" t="s">
        <v>4367</v>
      </c>
      <c r="H1371" s="23" t="s">
        <v>92</v>
      </c>
      <c r="I1371" s="23" t="s">
        <v>105</v>
      </c>
      <c r="J1371" t="s">
        <v>9303</v>
      </c>
      <c r="K1371" s="23" t="s">
        <v>4369</v>
      </c>
      <c r="L1371" s="20" t="s">
        <v>4370</v>
      </c>
      <c r="N1371" s="23" t="s">
        <v>9304</v>
      </c>
      <c r="O1371" s="23" t="s">
        <v>98</v>
      </c>
      <c r="P1371" s="20" t="s">
        <v>1931</v>
      </c>
      <c r="Q1371" s="20" t="s">
        <v>1931</v>
      </c>
      <c r="R1371" t="s">
        <v>9305</v>
      </c>
      <c r="S1371" t="s">
        <v>9306</v>
      </c>
      <c r="T1371" t="s">
        <v>9307</v>
      </c>
      <c r="U1371" s="29">
        <v>388367735</v>
      </c>
      <c r="V1371" s="29">
        <v>351367735</v>
      </c>
      <c r="W1371" s="60">
        <v>0</v>
      </c>
      <c r="X1371" s="60">
        <v>0</v>
      </c>
      <c r="Y1371" s="23" t="s">
        <v>104</v>
      </c>
      <c r="Z1371" t="s">
        <v>113</v>
      </c>
      <c r="AA1371" t="s">
        <v>8884</v>
      </c>
      <c r="AB1371" s="30">
        <f>+Tabla3[[#This Row],[VALOR DEL CONTRATO
(EN NUMEROS)]]-Tabla3[[#This Row],[VALOR RECURSOS (MADS/FONAM)]]</f>
        <v>37000000</v>
      </c>
      <c r="AC1371" s="30"/>
      <c r="AD1371" s="30"/>
      <c r="AE1371" s="24">
        <v>19424</v>
      </c>
      <c r="AF1371" s="61">
        <v>45513</v>
      </c>
      <c r="AG1371">
        <v>559024</v>
      </c>
      <c r="AH1371" s="61">
        <v>45573</v>
      </c>
      <c r="AI1371" s="24" t="s">
        <v>106</v>
      </c>
      <c r="AJ1371" t="s">
        <v>1935</v>
      </c>
      <c r="AK1371" s="33">
        <v>202300000000279</v>
      </c>
      <c r="AL1371" t="s">
        <v>98</v>
      </c>
      <c r="AM1371" s="53">
        <v>45572</v>
      </c>
      <c r="AN1371" s="23" t="s">
        <v>7569</v>
      </c>
      <c r="AO1371" s="23" t="s">
        <v>7569</v>
      </c>
      <c r="AP1371" t="s">
        <v>109</v>
      </c>
      <c r="AQ1371" t="s">
        <v>1580</v>
      </c>
      <c r="AR1371" t="s">
        <v>1581</v>
      </c>
      <c r="AS1371" t="s">
        <v>1581</v>
      </c>
      <c r="AT1371" s="23">
        <v>77101600</v>
      </c>
      <c r="AU1371" s="20" t="s">
        <v>9308</v>
      </c>
      <c r="AV1371" s="23" t="s">
        <v>6886</v>
      </c>
      <c r="AW1371" s="20" t="s">
        <v>114</v>
      </c>
      <c r="AX1371" s="53">
        <v>45572</v>
      </c>
      <c r="AY1371" s="23" t="s">
        <v>6418</v>
      </c>
      <c r="AZ1371" s="53">
        <v>45572</v>
      </c>
      <c r="BA1371" s="26">
        <v>45574</v>
      </c>
      <c r="BB1371" s="62">
        <v>45641</v>
      </c>
      <c r="BC1371" s="35">
        <f>+Tabla3[[#This Row],[FECHA TERMINACION
(INICIAL)]]-Tabla3[[#This Row],[FECHA INICIO]]</f>
        <v>67</v>
      </c>
      <c r="BD1371" s="65">
        <f>+Tabla3[[#This Row],[PLAZO DE EJECUCIÓN EN DÍAS (INICIAL)]]/30</f>
        <v>2.2333333333333334</v>
      </c>
      <c r="BE1371" t="s">
        <v>9309</v>
      </c>
      <c r="BF1371" s="29">
        <f>+[1]BD_2!E1394</f>
        <v>0</v>
      </c>
      <c r="BG1371" s="29">
        <f>[1]BD_2!BA1394</f>
        <v>0</v>
      </c>
      <c r="BH1371" s="23">
        <f>[1]BD_2!CF1394</f>
        <v>0</v>
      </c>
      <c r="BI1371" s="23">
        <f>+COUNTIF(Tabla3[[#This Row],[VALOR REDUCIDO]:[TOTAL TIEMPO PRORROGADO EN DÍAS
]],"&lt;&gt;0")</f>
        <v>0</v>
      </c>
      <c r="BJ1371" s="23" t="str">
        <f>+[1]BD_2!CG1394</f>
        <v>2 NO</v>
      </c>
      <c r="BK1371" s="26" t="str">
        <f>[1]BD_2!CL1394</f>
        <v>2 NO</v>
      </c>
      <c r="BL1371" s="23" t="s">
        <v>98</v>
      </c>
      <c r="BM1371">
        <f t="shared" si="111"/>
        <v>67</v>
      </c>
      <c r="BN1371" s="36">
        <f t="shared" si="108"/>
        <v>45574</v>
      </c>
      <c r="BO1371" s="26">
        <f t="shared" si="112"/>
        <v>45641</v>
      </c>
      <c r="BP1371" s="37" t="e">
        <f>IF(((#REF!-$BN1371)/($BO1371-$BN1371))&gt;=100%,100%,((#REF!-$BN1371)/($BO1371-$BN1371)))</f>
        <v>#REF!</v>
      </c>
      <c r="BQ1371" s="60">
        <f t="shared" si="109"/>
        <v>351367735</v>
      </c>
      <c r="BR1371" s="23" t="e">
        <f>+IF(BK1371="1 SI","FINALIZADO",IF($BO1371&lt;=#REF!,"FINALIZADO","EJECUCIÓN"))</f>
        <v>#REF!</v>
      </c>
      <c r="BS1371" s="23">
        <v>140547094</v>
      </c>
      <c r="BT1371" s="23">
        <f>+Tabla3[[#This Row],[VALOR TOTAL DE CONTRATO (ANTES DE LIQUIDACIÓN - LIBERACIÓN DE SALDOS)]]-Tabla3[[#This Row],[RECURSO TOTALES DESEMBOLSADOS]]</f>
        <v>210820641</v>
      </c>
      <c r="BU1371" s="66"/>
      <c r="BW1371" s="23" t="s">
        <v>98</v>
      </c>
      <c r="BX1371" s="23" t="str">
        <f t="shared" si="110"/>
        <v>octubre</v>
      </c>
      <c r="BY1371" s="23" t="s">
        <v>113</v>
      </c>
      <c r="BZ1371" s="23" t="s">
        <v>113</v>
      </c>
      <c r="CA1371" s="23" t="s">
        <v>113</v>
      </c>
      <c r="CB1371" t="s">
        <v>117</v>
      </c>
      <c r="CC1371" t="s">
        <v>118</v>
      </c>
    </row>
    <row r="1372" spans="1:81" x14ac:dyDescent="0.25">
      <c r="A1372" s="23">
        <v>2024</v>
      </c>
      <c r="B1372" s="25">
        <v>1333</v>
      </c>
      <c r="C1372" s="23" t="s">
        <v>87</v>
      </c>
      <c r="D1372" t="s">
        <v>88</v>
      </c>
      <c r="E1372" t="s">
        <v>89</v>
      </c>
      <c r="F1372" t="s">
        <v>90</v>
      </c>
      <c r="G1372" t="s">
        <v>91</v>
      </c>
      <c r="H1372" s="23" t="s">
        <v>92</v>
      </c>
      <c r="I1372" s="23" t="s">
        <v>119</v>
      </c>
      <c r="J1372" t="s">
        <v>2124</v>
      </c>
      <c r="K1372" s="23" t="s">
        <v>95</v>
      </c>
      <c r="L1372" s="20" t="s">
        <v>138</v>
      </c>
      <c r="M1372" s="28" t="s">
        <v>9310</v>
      </c>
      <c r="N1372" s="23"/>
      <c r="O1372" s="23" t="s">
        <v>98</v>
      </c>
      <c r="P1372" s="20" t="s">
        <v>1263</v>
      </c>
      <c r="Q1372" s="20" t="s">
        <v>100</v>
      </c>
      <c r="R1372" t="s">
        <v>9311</v>
      </c>
      <c r="S1372" t="s">
        <v>9312</v>
      </c>
      <c r="T1372" t="s">
        <v>9313</v>
      </c>
      <c r="U1372" s="29">
        <v>19133333</v>
      </c>
      <c r="V1372" s="29">
        <v>19133333</v>
      </c>
      <c r="W1372" s="60">
        <v>7000000</v>
      </c>
      <c r="X1372" s="60">
        <v>0</v>
      </c>
      <c r="Y1372" s="23" t="s">
        <v>104</v>
      </c>
      <c r="Z1372" t="s">
        <v>98</v>
      </c>
      <c r="AA1372" t="s">
        <v>105</v>
      </c>
      <c r="AB1372" s="30">
        <f>+Tabla3[[#This Row],[VALOR DEL CONTRATO
(EN NUMEROS)]]-Tabla3[[#This Row],[VALOR RECURSOS (MADS/FONAM)]]</f>
        <v>0</v>
      </c>
      <c r="AC1372" s="30"/>
      <c r="AD1372" s="30"/>
      <c r="AE1372" s="24">
        <v>2424</v>
      </c>
      <c r="AF1372" s="31">
        <v>45294</v>
      </c>
      <c r="AG1372">
        <v>560924</v>
      </c>
      <c r="AH1372" s="26">
        <v>45574</v>
      </c>
      <c r="AI1372" s="32" t="s">
        <v>106</v>
      </c>
      <c r="AJ1372" t="s">
        <v>656</v>
      </c>
      <c r="AK1372" s="33">
        <v>202300000000289</v>
      </c>
      <c r="AL1372" t="s">
        <v>98</v>
      </c>
      <c r="AM1372" s="53">
        <v>45573</v>
      </c>
      <c r="AN1372" s="23" t="s">
        <v>108</v>
      </c>
      <c r="AO1372" s="23" t="s">
        <v>108</v>
      </c>
      <c r="AP1372" t="s">
        <v>109</v>
      </c>
      <c r="AQ1372" t="s">
        <v>657</v>
      </c>
      <c r="AR1372" t="s">
        <v>658</v>
      </c>
      <c r="AS1372" t="s">
        <v>100</v>
      </c>
      <c r="AT1372" s="23">
        <v>80111600</v>
      </c>
      <c r="AU1372" s="20" t="s">
        <v>9314</v>
      </c>
      <c r="AV1372" s="23" t="s">
        <v>6886</v>
      </c>
      <c r="AW1372" s="20" t="s">
        <v>114</v>
      </c>
      <c r="AX1372" s="53">
        <v>45574</v>
      </c>
      <c r="AY1372" s="23" t="s">
        <v>115</v>
      </c>
      <c r="AZ1372" s="53">
        <v>45574</v>
      </c>
      <c r="BA1372" s="26">
        <v>45574</v>
      </c>
      <c r="BB1372" s="62">
        <v>45656</v>
      </c>
      <c r="BC1372" s="35">
        <f>+Tabla3[[#This Row],[FECHA TERMINACION
(INICIAL)]]-Tabla3[[#This Row],[FECHA INICIO]]</f>
        <v>82</v>
      </c>
      <c r="BD1372" s="65">
        <f>+Tabla3[[#This Row],[PLAZO DE EJECUCIÓN EN DÍAS (INICIAL)]]/30</f>
        <v>2.7333333333333334</v>
      </c>
      <c r="BE1372" t="s">
        <v>9315</v>
      </c>
      <c r="BF1372" s="29">
        <f>+[1]BD_2!E1395</f>
        <v>0</v>
      </c>
      <c r="BG1372" s="29">
        <f>[1]BD_2!BA1395</f>
        <v>0</v>
      </c>
      <c r="BH1372" s="23">
        <f>[1]BD_2!CF1395</f>
        <v>0</v>
      </c>
      <c r="BI1372" s="23">
        <f>+COUNTIF(Tabla3[[#This Row],[VALOR REDUCIDO]:[TOTAL TIEMPO PRORROGADO EN DÍAS
]],"&lt;&gt;0")</f>
        <v>0</v>
      </c>
      <c r="BJ1372" s="23" t="str">
        <f>+[1]BD_2!CG1395</f>
        <v>2 NO</v>
      </c>
      <c r="BK1372" s="26" t="str">
        <f>[1]BD_2!CL1395</f>
        <v>2 NO</v>
      </c>
      <c r="BL1372" s="23" t="s">
        <v>98</v>
      </c>
      <c r="BM1372">
        <f t="shared" si="111"/>
        <v>82</v>
      </c>
      <c r="BN1372" s="36">
        <f t="shared" si="108"/>
        <v>45574</v>
      </c>
      <c r="BO1372" s="26">
        <f t="shared" si="112"/>
        <v>45656</v>
      </c>
      <c r="BP1372" s="37" t="e">
        <f>IF(((#REF!-$BN1372)/($BO1372-$BN1372))&gt;=100%,100%,((#REF!-$BN1372)/($BO1372-$BN1372)))</f>
        <v>#REF!</v>
      </c>
      <c r="BQ1372" s="29">
        <f t="shared" si="109"/>
        <v>19133333</v>
      </c>
      <c r="BR1372" s="23" t="e">
        <f>+IF(BK1372="1 SI","FINALIZADO",IF($BO1372&lt;=#REF!,"FINALIZADO","EJECUCIÓN"))</f>
        <v>#REF!</v>
      </c>
      <c r="BS1372" s="23">
        <v>19133333</v>
      </c>
      <c r="BT1372" s="23">
        <f>+Tabla3[[#This Row],[VALOR TOTAL DE CONTRATO (ANTES DE LIQUIDACIÓN - LIBERACIÓN DE SALDOS)]]-Tabla3[[#This Row],[RECURSO TOTALES DESEMBOLSADOS]]</f>
        <v>0</v>
      </c>
      <c r="BU1372" s="66"/>
      <c r="BW1372" s="23" t="s">
        <v>98</v>
      </c>
      <c r="BX1372" s="23" t="str">
        <f t="shared" si="110"/>
        <v>octubre</v>
      </c>
      <c r="BY1372" s="23" t="s">
        <v>113</v>
      </c>
      <c r="BZ1372" s="23" t="s">
        <v>113</v>
      </c>
      <c r="CA1372" s="23" t="s">
        <v>113</v>
      </c>
      <c r="CB1372" t="s">
        <v>117</v>
      </c>
      <c r="CC1372" t="s">
        <v>118</v>
      </c>
    </row>
    <row r="1373" spans="1:81" x14ac:dyDescent="0.25">
      <c r="A1373" s="23">
        <v>2024</v>
      </c>
      <c r="B1373" s="25">
        <v>1334</v>
      </c>
      <c r="C1373" s="23" t="s">
        <v>87</v>
      </c>
      <c r="D1373" t="s">
        <v>88</v>
      </c>
      <c r="E1373" t="s">
        <v>89</v>
      </c>
      <c r="F1373" t="s">
        <v>90</v>
      </c>
      <c r="G1373" t="s">
        <v>91</v>
      </c>
      <c r="H1373" s="23" t="s">
        <v>92</v>
      </c>
      <c r="I1373" s="23" t="s">
        <v>119</v>
      </c>
      <c r="J1373" t="s">
        <v>9316</v>
      </c>
      <c r="K1373" s="23" t="s">
        <v>95</v>
      </c>
      <c r="L1373" s="20" t="s">
        <v>929</v>
      </c>
      <c r="M1373" s="28" t="s">
        <v>9317</v>
      </c>
      <c r="N1373" s="23"/>
      <c r="O1373" s="23" t="s">
        <v>98</v>
      </c>
      <c r="P1373" s="20" t="s">
        <v>867</v>
      </c>
      <c r="Q1373" s="20" t="s">
        <v>867</v>
      </c>
      <c r="R1373" t="s">
        <v>9318</v>
      </c>
      <c r="S1373" t="s">
        <v>9319</v>
      </c>
      <c r="T1373" t="s">
        <v>9320</v>
      </c>
      <c r="U1373" s="29">
        <v>24666667</v>
      </c>
      <c r="V1373" s="29">
        <v>24666667</v>
      </c>
      <c r="W1373" s="60">
        <v>10000000</v>
      </c>
      <c r="X1373" s="60">
        <v>0</v>
      </c>
      <c r="Y1373" s="23" t="s">
        <v>104</v>
      </c>
      <c r="Z1373" t="s">
        <v>98</v>
      </c>
      <c r="AA1373" t="s">
        <v>105</v>
      </c>
      <c r="AB1373" s="30">
        <f>+Tabla3[[#This Row],[VALOR DEL CONTRATO
(EN NUMEROS)]]-Tabla3[[#This Row],[VALOR RECURSOS (MADS/FONAM)]]</f>
        <v>0</v>
      </c>
      <c r="AC1373" s="30"/>
      <c r="AD1373" s="30"/>
      <c r="AE1373" s="24">
        <v>5624</v>
      </c>
      <c r="AF1373" s="31">
        <v>45295</v>
      </c>
      <c r="AG1373">
        <v>587324</v>
      </c>
      <c r="AH1373" s="26">
        <v>45582</v>
      </c>
      <c r="AI1373" s="32" t="s">
        <v>106</v>
      </c>
      <c r="AJ1373" t="s">
        <v>9321</v>
      </c>
      <c r="AK1373" s="33">
        <v>202300000000153</v>
      </c>
      <c r="AL1373" t="s">
        <v>98</v>
      </c>
      <c r="AM1373" s="53">
        <v>45581</v>
      </c>
      <c r="AN1373" s="23" t="s">
        <v>108</v>
      </c>
      <c r="AO1373" s="23" t="s">
        <v>108</v>
      </c>
      <c r="AP1373" t="s">
        <v>109</v>
      </c>
      <c r="AQ1373" t="s">
        <v>872</v>
      </c>
      <c r="AR1373" t="s">
        <v>873</v>
      </c>
      <c r="AS1373" t="s">
        <v>874</v>
      </c>
      <c r="AT1373" s="23">
        <v>80111600</v>
      </c>
      <c r="AU1373" s="20" t="s">
        <v>9322</v>
      </c>
      <c r="AV1373" s="23" t="s">
        <v>6886</v>
      </c>
      <c r="AW1373" s="20" t="s">
        <v>114</v>
      </c>
      <c r="AX1373" s="53">
        <v>45581</v>
      </c>
      <c r="AY1373" s="23" t="s">
        <v>115</v>
      </c>
      <c r="AZ1373" s="53">
        <v>45581</v>
      </c>
      <c r="BA1373" s="80">
        <v>45582</v>
      </c>
      <c r="BB1373" s="81">
        <v>45656</v>
      </c>
      <c r="BC1373" s="35">
        <f>+Tabla3[[#This Row],[FECHA TERMINACION
(INICIAL)]]-Tabla3[[#This Row],[FECHA INICIO]]</f>
        <v>74</v>
      </c>
      <c r="BD1373" s="65">
        <f>+Tabla3[[#This Row],[PLAZO DE EJECUCIÓN EN DÍAS (INICIAL)]]/30</f>
        <v>2.4666666666666668</v>
      </c>
      <c r="BE1373" t="s">
        <v>9323</v>
      </c>
      <c r="BF1373" s="29">
        <f>+[1]BD_2!E1396</f>
        <v>0</v>
      </c>
      <c r="BG1373" s="29">
        <f>[1]BD_2!BA1396</f>
        <v>0</v>
      </c>
      <c r="BH1373" s="23">
        <f>[1]BD_2!CF1396</f>
        <v>0</v>
      </c>
      <c r="BI1373" s="23">
        <f>+COUNTIF(Tabla3[[#This Row],[VALOR REDUCIDO]:[TOTAL TIEMPO PRORROGADO EN DÍAS
]],"&lt;&gt;0")</f>
        <v>0</v>
      </c>
      <c r="BJ1373" s="23" t="str">
        <f>+[1]BD_2!CG1396</f>
        <v>2 NO</v>
      </c>
      <c r="BK1373" s="26" t="str">
        <f>[1]BD_2!CL1396</f>
        <v>2 NO</v>
      </c>
      <c r="BL1373" s="23" t="s">
        <v>98</v>
      </c>
      <c r="BM1373">
        <f t="shared" si="111"/>
        <v>74</v>
      </c>
      <c r="BN1373" s="36">
        <f t="shared" si="108"/>
        <v>45582</v>
      </c>
      <c r="BO1373" s="26">
        <f t="shared" si="112"/>
        <v>45656</v>
      </c>
      <c r="BP1373" s="37" t="e">
        <f>IF(((#REF!-$BN1373)/($BO1373-$BN1373))&gt;=100%,100%,((#REF!-$BN1373)/($BO1373-$BN1373)))</f>
        <v>#REF!</v>
      </c>
      <c r="BQ1373" s="29">
        <f t="shared" si="109"/>
        <v>24666667</v>
      </c>
      <c r="BR1373" s="23" t="e">
        <f>+IF(BK1373="1 SI","FINALIZADO",IF($BO1373&lt;=#REF!,"FINALIZADO","EJECUCIÓN"))</f>
        <v>#REF!</v>
      </c>
      <c r="BS1373" s="23">
        <v>24666667</v>
      </c>
      <c r="BT1373" s="23">
        <f>+Tabla3[[#This Row],[VALOR TOTAL DE CONTRATO (ANTES DE LIQUIDACIÓN - LIBERACIÓN DE SALDOS)]]-Tabla3[[#This Row],[RECURSO TOTALES DESEMBOLSADOS]]</f>
        <v>0</v>
      </c>
      <c r="BU1373" s="66"/>
      <c r="BW1373" s="23" t="s">
        <v>98</v>
      </c>
      <c r="BX1373" s="23" t="str">
        <f t="shared" si="110"/>
        <v>octubre</v>
      </c>
      <c r="BY1373" s="23" t="s">
        <v>113</v>
      </c>
      <c r="BZ1373" s="23" t="s">
        <v>113</v>
      </c>
      <c r="CA1373" s="23" t="s">
        <v>113</v>
      </c>
      <c r="CB1373" t="s">
        <v>117</v>
      </c>
      <c r="CC1373" t="s">
        <v>118</v>
      </c>
    </row>
    <row r="1374" spans="1:81" x14ac:dyDescent="0.25">
      <c r="A1374" s="23">
        <v>2024</v>
      </c>
      <c r="B1374" s="25">
        <v>1335</v>
      </c>
      <c r="C1374" s="23" t="s">
        <v>87</v>
      </c>
      <c r="D1374" t="s">
        <v>88</v>
      </c>
      <c r="E1374" t="s">
        <v>89</v>
      </c>
      <c r="F1374" t="s">
        <v>90</v>
      </c>
      <c r="G1374" t="s">
        <v>91</v>
      </c>
      <c r="H1374" s="23" t="s">
        <v>92</v>
      </c>
      <c r="I1374" s="23" t="s">
        <v>119</v>
      </c>
      <c r="J1374" t="s">
        <v>9324</v>
      </c>
      <c r="K1374" s="23" t="s">
        <v>95</v>
      </c>
      <c r="L1374" s="20" t="s">
        <v>2233</v>
      </c>
      <c r="M1374" s="28" t="s">
        <v>9325</v>
      </c>
      <c r="N1374" s="23"/>
      <c r="O1374" s="23" t="s">
        <v>98</v>
      </c>
      <c r="P1374" s="20" t="s">
        <v>538</v>
      </c>
      <c r="Q1374" s="20" t="s">
        <v>538</v>
      </c>
      <c r="R1374" t="s">
        <v>9326</v>
      </c>
      <c r="S1374" t="s">
        <v>9327</v>
      </c>
      <c r="T1374" t="s">
        <v>9328</v>
      </c>
      <c r="U1374" s="29">
        <v>27740000</v>
      </c>
      <c r="V1374" s="29">
        <v>27740000</v>
      </c>
      <c r="W1374" s="60">
        <v>11400000</v>
      </c>
      <c r="X1374" s="60">
        <v>0</v>
      </c>
      <c r="Y1374" s="23" t="s">
        <v>104</v>
      </c>
      <c r="Z1374" t="s">
        <v>98</v>
      </c>
      <c r="AA1374" t="s">
        <v>105</v>
      </c>
      <c r="AB1374" s="30">
        <f>+Tabla3[[#This Row],[VALOR DEL CONTRATO
(EN NUMEROS)]]-Tabla3[[#This Row],[VALOR RECURSOS (MADS/FONAM)]]</f>
        <v>0</v>
      </c>
      <c r="AC1374" s="30"/>
      <c r="AD1374" s="30"/>
      <c r="AE1374" s="24">
        <v>5224</v>
      </c>
      <c r="AF1374" s="61">
        <v>45569</v>
      </c>
      <c r="AG1374">
        <v>595024</v>
      </c>
      <c r="AH1374" s="53">
        <v>45586</v>
      </c>
      <c r="AI1374" s="24" t="s">
        <v>106</v>
      </c>
      <c r="AJ1374" t="s">
        <v>1465</v>
      </c>
      <c r="AK1374" s="33">
        <v>202300000000041</v>
      </c>
      <c r="AL1374" t="s">
        <v>98</v>
      </c>
      <c r="AM1374" s="53">
        <v>45582</v>
      </c>
      <c r="AN1374" s="23" t="s">
        <v>108</v>
      </c>
      <c r="AO1374" s="23" t="s">
        <v>108</v>
      </c>
      <c r="AP1374" t="s">
        <v>109</v>
      </c>
      <c r="AQ1374" t="s">
        <v>6225</v>
      </c>
      <c r="AR1374" t="s">
        <v>6226</v>
      </c>
      <c r="AS1374" t="s">
        <v>538</v>
      </c>
      <c r="AT1374" s="23">
        <v>80111600</v>
      </c>
      <c r="AU1374" s="20" t="s">
        <v>9329</v>
      </c>
      <c r="AV1374" s="23" t="s">
        <v>9330</v>
      </c>
      <c r="AW1374" s="20" t="s">
        <v>476</v>
      </c>
      <c r="AX1374" s="53" t="s">
        <v>105</v>
      </c>
      <c r="AY1374" s="23" t="s">
        <v>477</v>
      </c>
      <c r="AZ1374" s="26">
        <v>45586</v>
      </c>
      <c r="BA1374" s="26">
        <v>45586</v>
      </c>
      <c r="BB1374" s="62">
        <v>45656</v>
      </c>
      <c r="BC1374" s="35">
        <f>+Tabla3[[#This Row],[FECHA TERMINACION
(INICIAL)]]-Tabla3[[#This Row],[FECHA INICIO]]</f>
        <v>70</v>
      </c>
      <c r="BD1374" s="65">
        <f>+Tabla3[[#This Row],[PLAZO DE EJECUCIÓN EN DÍAS (INICIAL)]]/30</f>
        <v>2.3333333333333335</v>
      </c>
      <c r="BE1374" t="s">
        <v>9331</v>
      </c>
      <c r="BF1374" s="29">
        <f>+[1]BD_2!E1397</f>
        <v>1140000</v>
      </c>
      <c r="BG1374" s="29">
        <f>[1]BD_2!BA1397</f>
        <v>0</v>
      </c>
      <c r="BH1374" s="23">
        <f>[1]BD_2!CF1397</f>
        <v>0</v>
      </c>
      <c r="BI1374" s="23">
        <f>+COUNTIF(Tabla3[[#This Row],[VALOR REDUCIDO]:[TOTAL TIEMPO PRORROGADO EN DÍAS
]],"&lt;&gt;0")</f>
        <v>1</v>
      </c>
      <c r="BJ1374" s="23" t="str">
        <f>+[1]BD_2!CG1397</f>
        <v>2 NO</v>
      </c>
      <c r="BK1374" s="26" t="str">
        <f>[1]BD_2!CL1397</f>
        <v>2 NO</v>
      </c>
      <c r="BL1374" s="23" t="s">
        <v>98</v>
      </c>
      <c r="BM1374">
        <f t="shared" si="111"/>
        <v>70</v>
      </c>
      <c r="BN1374" s="36">
        <f t="shared" si="108"/>
        <v>45586</v>
      </c>
      <c r="BO1374" s="26">
        <f t="shared" si="112"/>
        <v>45656</v>
      </c>
      <c r="BP1374" s="37" t="e">
        <f>IF(((#REF!-$BN1374)/($BO1374-$BN1374))&gt;=100%,100%,((#REF!-$BN1374)/($BO1374-$BN1374)))</f>
        <v>#REF!</v>
      </c>
      <c r="BQ1374" s="29">
        <f t="shared" si="109"/>
        <v>26600000</v>
      </c>
      <c r="BR1374" s="23" t="e">
        <f>+IF(BK1374="1 SI","FINALIZADO",IF($BO1374&lt;=#REF!,"FINALIZADO","EJECUCIÓN"))</f>
        <v>#REF!</v>
      </c>
      <c r="BS1374" s="23">
        <v>3800000</v>
      </c>
      <c r="BT1374" s="23">
        <f>+Tabla3[[#This Row],[VALOR TOTAL DE CONTRATO (ANTES DE LIQUIDACIÓN - LIBERACIÓN DE SALDOS)]]-Tabla3[[#This Row],[RECURSO TOTALES DESEMBOLSADOS]]</f>
        <v>22800000</v>
      </c>
      <c r="BU1374" s="66"/>
      <c r="BW1374" s="23" t="s">
        <v>98</v>
      </c>
      <c r="BX1374" s="23" t="str">
        <f t="shared" si="110"/>
        <v>octubre</v>
      </c>
      <c r="BY1374" s="23" t="s">
        <v>113</v>
      </c>
      <c r="BZ1374" s="23" t="s">
        <v>113</v>
      </c>
      <c r="CA1374" s="23" t="s">
        <v>113</v>
      </c>
      <c r="CB1374" t="s">
        <v>117</v>
      </c>
      <c r="CC1374" t="s">
        <v>118</v>
      </c>
    </row>
    <row r="1375" spans="1:81" x14ac:dyDescent="0.25">
      <c r="A1375" s="23">
        <v>2024</v>
      </c>
      <c r="B1375" s="25">
        <v>1336</v>
      </c>
      <c r="C1375" s="23" t="s">
        <v>87</v>
      </c>
      <c r="D1375" t="s">
        <v>88</v>
      </c>
      <c r="E1375" t="s">
        <v>89</v>
      </c>
      <c r="F1375" t="s">
        <v>90</v>
      </c>
      <c r="G1375" t="s">
        <v>91</v>
      </c>
      <c r="H1375" s="23" t="s">
        <v>92</v>
      </c>
      <c r="I1375" s="23" t="s">
        <v>119</v>
      </c>
      <c r="J1375" t="s">
        <v>9332</v>
      </c>
      <c r="K1375" s="23" t="s">
        <v>95</v>
      </c>
      <c r="L1375" s="20" t="s">
        <v>997</v>
      </c>
      <c r="M1375" s="28" t="s">
        <v>9333</v>
      </c>
      <c r="N1375" s="23"/>
      <c r="O1375" s="23" t="s">
        <v>98</v>
      </c>
      <c r="P1375" s="20" t="s">
        <v>1263</v>
      </c>
      <c r="Q1375" s="20" t="s">
        <v>1263</v>
      </c>
      <c r="R1375" t="s">
        <v>9334</v>
      </c>
      <c r="S1375" t="s">
        <v>9335</v>
      </c>
      <c r="T1375" t="s">
        <v>9336</v>
      </c>
      <c r="U1375" s="29">
        <v>24333333</v>
      </c>
      <c r="V1375" s="29">
        <v>24333333</v>
      </c>
      <c r="W1375" s="60">
        <v>10000000</v>
      </c>
      <c r="X1375" s="60">
        <v>0</v>
      </c>
      <c r="Y1375" s="23" t="s">
        <v>104</v>
      </c>
      <c r="Z1375" t="s">
        <v>98</v>
      </c>
      <c r="AA1375" t="s">
        <v>105</v>
      </c>
      <c r="AB1375" s="30">
        <f>+Tabla3[[#This Row],[VALOR DEL CONTRATO
(EN NUMEROS)]]-Tabla3[[#This Row],[VALOR RECURSOS (MADS/FONAM)]]</f>
        <v>0</v>
      </c>
      <c r="AC1375" s="30"/>
      <c r="AD1375" s="30"/>
      <c r="AE1375" s="24">
        <v>2724</v>
      </c>
      <c r="AF1375" s="61">
        <v>45294</v>
      </c>
      <c r="AG1375">
        <v>589924</v>
      </c>
      <c r="AH1375" s="53"/>
      <c r="AI1375" s="24" t="s">
        <v>106</v>
      </c>
      <c r="AJ1375" t="s">
        <v>656</v>
      </c>
      <c r="AK1375" s="33">
        <v>202300000000289</v>
      </c>
      <c r="AL1375" t="s">
        <v>98</v>
      </c>
      <c r="AM1375" s="53">
        <v>45583</v>
      </c>
      <c r="AN1375" s="23" t="s">
        <v>108</v>
      </c>
      <c r="AO1375" s="23" t="s">
        <v>108</v>
      </c>
      <c r="AP1375" t="s">
        <v>109</v>
      </c>
      <c r="AQ1375" t="s">
        <v>657</v>
      </c>
      <c r="AR1375" t="s">
        <v>658</v>
      </c>
      <c r="AS1375" t="s">
        <v>100</v>
      </c>
      <c r="AT1375" s="23">
        <v>80111600</v>
      </c>
      <c r="AU1375" s="20" t="s">
        <v>9337</v>
      </c>
      <c r="AV1375" s="23" t="s">
        <v>6886</v>
      </c>
      <c r="AW1375" s="20" t="s">
        <v>114</v>
      </c>
      <c r="AX1375" s="53">
        <v>45583</v>
      </c>
      <c r="AY1375" s="23" t="s">
        <v>115</v>
      </c>
      <c r="AZ1375" s="53">
        <v>45583</v>
      </c>
      <c r="BA1375" s="26">
        <v>45583</v>
      </c>
      <c r="BB1375" s="62">
        <v>45656</v>
      </c>
      <c r="BC1375" s="35">
        <f>+Tabla3[[#This Row],[FECHA TERMINACION
(INICIAL)]]-Tabla3[[#This Row],[FECHA INICIO]]</f>
        <v>73</v>
      </c>
      <c r="BD1375" s="65">
        <f>+Tabla3[[#This Row],[PLAZO DE EJECUCIÓN EN DÍAS (INICIAL)]]/30</f>
        <v>2.4333333333333331</v>
      </c>
      <c r="BE1375" t="s">
        <v>9338</v>
      </c>
      <c r="BF1375" s="29">
        <f>+[1]BD_2!E1398</f>
        <v>0</v>
      </c>
      <c r="BG1375" s="29">
        <f>[1]BD_2!BA1398</f>
        <v>0</v>
      </c>
      <c r="BH1375" s="23">
        <f>[1]BD_2!CF1398</f>
        <v>0</v>
      </c>
      <c r="BI1375" s="23">
        <f>+COUNTIF(Tabla3[[#This Row],[VALOR REDUCIDO]:[TOTAL TIEMPO PRORROGADO EN DÍAS
]],"&lt;&gt;0")</f>
        <v>0</v>
      </c>
      <c r="BJ1375" s="23" t="str">
        <f>+[1]BD_2!CG1398</f>
        <v>2 NO</v>
      </c>
      <c r="BK1375" s="26" t="str">
        <f>[1]BD_2!CL1398</f>
        <v>2 NO</v>
      </c>
      <c r="BL1375" s="23" t="s">
        <v>98</v>
      </c>
      <c r="BM1375">
        <f t="shared" si="111"/>
        <v>73</v>
      </c>
      <c r="BN1375" s="36">
        <f t="shared" si="108"/>
        <v>45583</v>
      </c>
      <c r="BO1375" s="26">
        <f t="shared" si="112"/>
        <v>45656</v>
      </c>
      <c r="BP1375" s="37" t="e">
        <f>IF(((#REF!-$BN1375)/($BO1375-$BN1375))&gt;=100%,100%,((#REF!-$BN1375)/($BO1375-$BN1375)))</f>
        <v>#REF!</v>
      </c>
      <c r="BQ1375" s="29">
        <f t="shared" si="109"/>
        <v>24333333</v>
      </c>
      <c r="BR1375" s="23" t="e">
        <f>+IF(BK1375="1 SI","FINALIZADO",IF($BO1375&lt;=#REF!,"FINALIZADO","EJECUCIÓN"))</f>
        <v>#REF!</v>
      </c>
      <c r="BS1375" s="23">
        <v>14333333</v>
      </c>
      <c r="BT1375" s="23">
        <f>+Tabla3[[#This Row],[VALOR TOTAL DE CONTRATO (ANTES DE LIQUIDACIÓN - LIBERACIÓN DE SALDOS)]]-Tabla3[[#This Row],[RECURSO TOTALES DESEMBOLSADOS]]</f>
        <v>10000000</v>
      </c>
      <c r="BU1375" s="66"/>
      <c r="BW1375" s="23" t="s">
        <v>98</v>
      </c>
      <c r="BX1375" s="23" t="str">
        <f t="shared" si="110"/>
        <v>octubre</v>
      </c>
      <c r="BY1375" s="23" t="s">
        <v>113</v>
      </c>
      <c r="BZ1375" s="23" t="s">
        <v>113</v>
      </c>
      <c r="CA1375" s="23" t="s">
        <v>113</v>
      </c>
      <c r="CB1375" t="s">
        <v>117</v>
      </c>
      <c r="CC1375" t="s">
        <v>118</v>
      </c>
    </row>
    <row r="1376" spans="1:81" x14ac:dyDescent="0.25">
      <c r="A1376" s="23">
        <v>2024</v>
      </c>
      <c r="B1376" s="25">
        <v>1337</v>
      </c>
      <c r="C1376" s="23" t="s">
        <v>87</v>
      </c>
      <c r="D1376" t="s">
        <v>88</v>
      </c>
      <c r="E1376" t="s">
        <v>89</v>
      </c>
      <c r="F1376" t="s">
        <v>90</v>
      </c>
      <c r="G1376" t="s">
        <v>91</v>
      </c>
      <c r="H1376" s="23" t="s">
        <v>92</v>
      </c>
      <c r="I1376" s="23" t="s">
        <v>119</v>
      </c>
      <c r="J1376" t="s">
        <v>9339</v>
      </c>
      <c r="K1376" s="23" t="s">
        <v>95</v>
      </c>
      <c r="L1376" s="20" t="s">
        <v>494</v>
      </c>
      <c r="M1376" s="28" t="s">
        <v>9340</v>
      </c>
      <c r="N1376" s="23"/>
      <c r="O1376" s="23" t="s">
        <v>98</v>
      </c>
      <c r="P1376" s="20" t="s">
        <v>8367</v>
      </c>
      <c r="Q1376" s="20" t="s">
        <v>8367</v>
      </c>
      <c r="R1376" t="s">
        <v>8372</v>
      </c>
      <c r="S1376" t="s">
        <v>8373</v>
      </c>
      <c r="T1376" t="s">
        <v>9341</v>
      </c>
      <c r="U1376" s="29">
        <v>16800000</v>
      </c>
      <c r="V1376" s="29">
        <v>16800000</v>
      </c>
      <c r="W1376" s="60">
        <v>8000000</v>
      </c>
      <c r="X1376" s="60">
        <v>0</v>
      </c>
      <c r="Y1376" s="23" t="s">
        <v>104</v>
      </c>
      <c r="Z1376" t="s">
        <v>98</v>
      </c>
      <c r="AA1376" t="s">
        <v>105</v>
      </c>
      <c r="AB1376" s="30">
        <f>+Tabla3[[#This Row],[VALOR DEL CONTRATO
(EN NUMEROS)]]-Tabla3[[#This Row],[VALOR RECURSOS (MADS/FONAM)]]</f>
        <v>0</v>
      </c>
      <c r="AC1376" s="30"/>
      <c r="AD1376" s="30"/>
      <c r="AE1376" s="24">
        <v>9024</v>
      </c>
      <c r="AF1376" s="61">
        <v>45300</v>
      </c>
      <c r="AG1376">
        <v>607424</v>
      </c>
      <c r="AH1376" s="53">
        <v>45595</v>
      </c>
      <c r="AI1376" s="24" t="s">
        <v>106</v>
      </c>
      <c r="AJ1376" t="s">
        <v>1974</v>
      </c>
      <c r="AK1376" s="33">
        <v>202300000000041</v>
      </c>
      <c r="AL1376" t="s">
        <v>98</v>
      </c>
      <c r="AM1376" s="53">
        <v>45590</v>
      </c>
      <c r="AN1376" s="23" t="s">
        <v>108</v>
      </c>
      <c r="AO1376" s="23" t="s">
        <v>108</v>
      </c>
      <c r="AP1376" t="s">
        <v>109</v>
      </c>
      <c r="AQ1376" t="s">
        <v>340</v>
      </c>
      <c r="AR1376" t="s">
        <v>341</v>
      </c>
      <c r="AS1376" t="s">
        <v>342</v>
      </c>
      <c r="AT1376" s="23">
        <v>43232300</v>
      </c>
      <c r="AU1376" s="20" t="s">
        <v>9342</v>
      </c>
      <c r="AV1376" s="23" t="s">
        <v>6886</v>
      </c>
      <c r="AW1376" s="20" t="s">
        <v>114</v>
      </c>
      <c r="AX1376" s="53">
        <v>45593</v>
      </c>
      <c r="AY1376" s="23" t="s">
        <v>115</v>
      </c>
      <c r="AZ1376" s="53">
        <v>45593</v>
      </c>
      <c r="BA1376" s="26">
        <v>45595</v>
      </c>
      <c r="BB1376" s="62">
        <v>45656</v>
      </c>
      <c r="BC1376" s="35">
        <f>+Tabla3[[#This Row],[FECHA TERMINACION
(INICIAL)]]-Tabla3[[#This Row],[FECHA INICIO]]</f>
        <v>61</v>
      </c>
      <c r="BD1376" s="65">
        <f>+Tabla3[[#This Row],[PLAZO DE EJECUCIÓN EN DÍAS (INICIAL)]]/30</f>
        <v>2.0333333333333332</v>
      </c>
      <c r="BE1376" t="s">
        <v>9343</v>
      </c>
      <c r="BF1376" s="29">
        <f>+[1]BD_2!E1399</f>
        <v>533333</v>
      </c>
      <c r="BG1376" s="29">
        <f>[1]BD_2!BA1399</f>
        <v>0</v>
      </c>
      <c r="BH1376" s="23">
        <f>[1]BD_2!CF1399</f>
        <v>0</v>
      </c>
      <c r="BI1376" s="23">
        <f>+COUNTIF(Tabla3[[#This Row],[VALOR REDUCIDO]:[TOTAL TIEMPO PRORROGADO EN DÍAS
]],"&lt;&gt;0")</f>
        <v>1</v>
      </c>
      <c r="BJ1376" s="23" t="str">
        <f>+[1]BD_2!CG1399</f>
        <v>2 NO</v>
      </c>
      <c r="BK1376" s="26" t="str">
        <f>[1]BD_2!CL1399</f>
        <v>2 NO</v>
      </c>
      <c r="BL1376" s="23" t="s">
        <v>98</v>
      </c>
      <c r="BM1376">
        <f t="shared" si="111"/>
        <v>61</v>
      </c>
      <c r="BN1376" s="36">
        <f t="shared" si="108"/>
        <v>45595</v>
      </c>
      <c r="BO1376" s="26">
        <f t="shared" si="112"/>
        <v>45656</v>
      </c>
      <c r="BP1376" s="37" t="e">
        <f>IF(((#REF!-$BN1376)/($BO1376-$BN1376))&gt;=100%,100%,((#REF!-$BN1376)/($BO1376-$BN1376)))</f>
        <v>#REF!</v>
      </c>
      <c r="BQ1376" s="29">
        <f t="shared" si="109"/>
        <v>16266667</v>
      </c>
      <c r="BR1376" s="23" t="e">
        <f>+IF(BK1376="1 SI","FINALIZADO",IF($BO1376&lt;=#REF!,"FINALIZADO","EJECUCIÓN"))</f>
        <v>#REF!</v>
      </c>
      <c r="BS1376" s="23">
        <v>16266667</v>
      </c>
      <c r="BT1376" s="23">
        <f>+Tabla3[[#This Row],[VALOR TOTAL DE CONTRATO (ANTES DE LIQUIDACIÓN - LIBERACIÓN DE SALDOS)]]-Tabla3[[#This Row],[RECURSO TOTALES DESEMBOLSADOS]]</f>
        <v>0</v>
      </c>
      <c r="BU1376" s="66"/>
      <c r="BW1376" s="23" t="s">
        <v>98</v>
      </c>
      <c r="BX1376" s="23" t="str">
        <f t="shared" si="110"/>
        <v>octubre</v>
      </c>
      <c r="BY1376" s="23" t="s">
        <v>113</v>
      </c>
      <c r="BZ1376" s="23" t="s">
        <v>113</v>
      </c>
      <c r="CA1376" s="23" t="s">
        <v>113</v>
      </c>
      <c r="CB1376" t="s">
        <v>117</v>
      </c>
      <c r="CC1376" t="s">
        <v>118</v>
      </c>
    </row>
    <row r="1377" spans="1:81" x14ac:dyDescent="0.25">
      <c r="A1377" s="23">
        <v>2024</v>
      </c>
      <c r="B1377" s="25">
        <v>1338</v>
      </c>
      <c r="C1377" s="23" t="s">
        <v>87</v>
      </c>
      <c r="D1377" t="s">
        <v>88</v>
      </c>
      <c r="E1377" t="s">
        <v>89</v>
      </c>
      <c r="F1377" t="s">
        <v>90</v>
      </c>
      <c r="G1377" t="s">
        <v>91</v>
      </c>
      <c r="H1377" s="23" t="s">
        <v>92</v>
      </c>
      <c r="I1377" s="23" t="s">
        <v>93</v>
      </c>
      <c r="J1377" t="s">
        <v>9344</v>
      </c>
      <c r="K1377" s="23" t="s">
        <v>95</v>
      </c>
      <c r="L1377" s="20" t="s">
        <v>9345</v>
      </c>
      <c r="M1377" s="28" t="s">
        <v>9346</v>
      </c>
      <c r="N1377" s="23"/>
      <c r="O1377" s="23" t="s">
        <v>98</v>
      </c>
      <c r="P1377" s="20" t="s">
        <v>169</v>
      </c>
      <c r="Q1377" s="20" t="s">
        <v>100</v>
      </c>
      <c r="R1377" t="s">
        <v>9347</v>
      </c>
      <c r="S1377" t="s">
        <v>9348</v>
      </c>
      <c r="T1377" t="s">
        <v>9349</v>
      </c>
      <c r="U1377" s="29">
        <v>8898933</v>
      </c>
      <c r="V1377" s="29">
        <v>8898933</v>
      </c>
      <c r="W1377" s="60">
        <v>3926000</v>
      </c>
      <c r="X1377" s="60">
        <v>0</v>
      </c>
      <c r="Y1377" s="23" t="s">
        <v>104</v>
      </c>
      <c r="Z1377" t="s">
        <v>98</v>
      </c>
      <c r="AA1377" t="s">
        <v>105</v>
      </c>
      <c r="AB1377" s="30">
        <f>+Tabla3[[#This Row],[VALOR DEL CONTRATO
(EN NUMEROS)]]-Tabla3[[#This Row],[VALOR RECURSOS (MADS/FONAM)]]</f>
        <v>0</v>
      </c>
      <c r="AC1377" s="30"/>
      <c r="AD1377" s="30"/>
      <c r="AE1377" s="24">
        <v>3924</v>
      </c>
      <c r="AF1377" s="61">
        <v>45294</v>
      </c>
      <c r="AG1377">
        <v>602224</v>
      </c>
      <c r="AH1377" s="53">
        <v>45589</v>
      </c>
      <c r="AI1377" s="24" t="s">
        <v>106</v>
      </c>
      <c r="AJ1377" t="s">
        <v>173</v>
      </c>
      <c r="AK1377" s="33">
        <v>202300000000289</v>
      </c>
      <c r="AL1377" t="s">
        <v>98</v>
      </c>
      <c r="AM1377" s="53">
        <v>45587</v>
      </c>
      <c r="AN1377" s="23" t="s">
        <v>108</v>
      </c>
      <c r="AO1377" s="23" t="s">
        <v>108</v>
      </c>
      <c r="AP1377" t="s">
        <v>109</v>
      </c>
      <c r="AQ1377" t="s">
        <v>363</v>
      </c>
      <c r="AR1377" t="s">
        <v>364</v>
      </c>
      <c r="AS1377" t="s">
        <v>100</v>
      </c>
      <c r="AT1377" s="23">
        <v>80111600</v>
      </c>
      <c r="AU1377" s="20" t="s">
        <v>9350</v>
      </c>
      <c r="AV1377" s="23" t="s">
        <v>113</v>
      </c>
      <c r="AW1377" s="20" t="s">
        <v>114</v>
      </c>
      <c r="AX1377" s="53">
        <v>45588</v>
      </c>
      <c r="AY1377" s="23" t="s">
        <v>115</v>
      </c>
      <c r="AZ1377" s="53">
        <v>45588</v>
      </c>
      <c r="BA1377" s="26">
        <v>45589</v>
      </c>
      <c r="BB1377" s="62">
        <v>45656</v>
      </c>
      <c r="BC1377" s="35">
        <f>+Tabla3[[#This Row],[FECHA TERMINACION
(INICIAL)]]-Tabla3[[#This Row],[FECHA INICIO]]</f>
        <v>67</v>
      </c>
      <c r="BD1377" s="65">
        <f>+Tabla3[[#This Row],[PLAZO DE EJECUCIÓN EN DÍAS (INICIAL)]]/30</f>
        <v>2.2333333333333334</v>
      </c>
      <c r="BE1377" t="s">
        <v>9351</v>
      </c>
      <c r="BF1377" s="29">
        <f>+[1]BD_2!E1400</f>
        <v>130866</v>
      </c>
      <c r="BG1377" s="29">
        <f>[1]BD_2!BA1400</f>
        <v>0</v>
      </c>
      <c r="BH1377" s="23">
        <f>[1]BD_2!CF1400</f>
        <v>0</v>
      </c>
      <c r="BI1377" s="23">
        <f>+COUNTIF(Tabla3[[#This Row],[VALOR REDUCIDO]:[TOTAL TIEMPO PRORROGADO EN DÍAS
]],"&lt;&gt;0")</f>
        <v>1</v>
      </c>
      <c r="BJ1377" s="23" t="str">
        <f>+[1]BD_2!CG1400</f>
        <v>2 NO</v>
      </c>
      <c r="BK1377" s="26" t="str">
        <f>[1]BD_2!CL1400</f>
        <v>2 NO</v>
      </c>
      <c r="BL1377" s="23" t="s">
        <v>98</v>
      </c>
      <c r="BM1377">
        <f t="shared" si="111"/>
        <v>67</v>
      </c>
      <c r="BN1377" s="36">
        <f t="shared" si="108"/>
        <v>45589</v>
      </c>
      <c r="BO1377" s="26">
        <f t="shared" si="112"/>
        <v>45656</v>
      </c>
      <c r="BP1377" s="37" t="e">
        <f>IF(((#REF!-$BN1377)/($BO1377-$BN1377))&gt;=100%,100%,((#REF!-$BN1377)/($BO1377-$BN1377)))</f>
        <v>#REF!</v>
      </c>
      <c r="BQ1377" s="29">
        <f t="shared" si="109"/>
        <v>8768067</v>
      </c>
      <c r="BR1377" s="23" t="e">
        <f>+IF(BK1377="1 SI","FINALIZADO",IF($BO1377&lt;=#REF!,"FINALIZADO","EJECUCIÓN"))</f>
        <v>#REF!</v>
      </c>
      <c r="BS1377" s="23">
        <v>8768067</v>
      </c>
      <c r="BT1377" s="23">
        <f>+Tabla3[[#This Row],[VALOR TOTAL DE CONTRATO (ANTES DE LIQUIDACIÓN - LIBERACIÓN DE SALDOS)]]-Tabla3[[#This Row],[RECURSO TOTALES DESEMBOLSADOS]]</f>
        <v>0</v>
      </c>
      <c r="BU1377" s="66"/>
      <c r="BW1377" s="23" t="s">
        <v>98</v>
      </c>
      <c r="BX1377" s="23" t="str">
        <f t="shared" si="110"/>
        <v>octubre</v>
      </c>
      <c r="BY1377" s="23" t="s">
        <v>113</v>
      </c>
      <c r="BZ1377" s="23" t="s">
        <v>113</v>
      </c>
      <c r="CA1377" s="23" t="s">
        <v>113</v>
      </c>
      <c r="CB1377" t="s">
        <v>117</v>
      </c>
      <c r="CC1377" t="s">
        <v>118</v>
      </c>
    </row>
    <row r="1378" spans="1:81" x14ac:dyDescent="0.25">
      <c r="A1378" s="23">
        <v>2024</v>
      </c>
      <c r="B1378" s="25">
        <v>1339</v>
      </c>
      <c r="C1378" s="23" t="s">
        <v>4365</v>
      </c>
      <c r="D1378" t="s">
        <v>88</v>
      </c>
      <c r="E1378" t="s">
        <v>4366</v>
      </c>
      <c r="F1378" t="s">
        <v>7513</v>
      </c>
      <c r="G1378" t="s">
        <v>4367</v>
      </c>
      <c r="H1378" s="23" t="s">
        <v>92</v>
      </c>
      <c r="I1378" s="23" t="s">
        <v>105</v>
      </c>
      <c r="J1378" t="s">
        <v>9352</v>
      </c>
      <c r="K1378" s="23" t="s">
        <v>4369</v>
      </c>
      <c r="L1378" s="53" t="s">
        <v>4370</v>
      </c>
      <c r="N1378" s="23" t="s">
        <v>9353</v>
      </c>
      <c r="O1378" s="23" t="s">
        <v>98</v>
      </c>
      <c r="P1378" s="20" t="s">
        <v>9354</v>
      </c>
      <c r="Q1378" s="20" t="s">
        <v>9354</v>
      </c>
      <c r="R1378" t="s">
        <v>9355</v>
      </c>
      <c r="S1378" t="s">
        <v>6534</v>
      </c>
      <c r="T1378">
        <v>0</v>
      </c>
      <c r="U1378" t="s">
        <v>9356</v>
      </c>
      <c r="V1378" s="29">
        <v>0</v>
      </c>
      <c r="W1378" s="60">
        <v>0</v>
      </c>
      <c r="X1378" s="60">
        <v>0</v>
      </c>
      <c r="Y1378" s="23" t="s">
        <v>104</v>
      </c>
      <c r="Z1378" t="s">
        <v>98</v>
      </c>
      <c r="AA1378" t="s">
        <v>105</v>
      </c>
      <c r="AB1378" s="30" t="e">
        <f>+Tabla3[[#This Row],[VALOR DEL CONTRATO
(EN NUMEROS)]]-Tabla3[[#This Row],[VALOR RECURSOS (MADS/FONAM)]]</f>
        <v>#VALUE!</v>
      </c>
      <c r="AC1378" s="30"/>
      <c r="AD1378" s="30"/>
      <c r="AE1378" s="24" t="s">
        <v>92</v>
      </c>
      <c r="AF1378" s="61" t="s">
        <v>92</v>
      </c>
      <c r="AG1378" t="s">
        <v>92</v>
      </c>
      <c r="AH1378" s="53" t="s">
        <v>92</v>
      </c>
      <c r="AJ1378" t="s">
        <v>92</v>
      </c>
      <c r="AK1378" s="33">
        <v>202300000000267</v>
      </c>
      <c r="AL1378" t="s">
        <v>98</v>
      </c>
      <c r="AM1378" s="53">
        <v>45618</v>
      </c>
      <c r="AN1378" s="23" t="s">
        <v>108</v>
      </c>
      <c r="AO1378" s="23" t="s">
        <v>108</v>
      </c>
      <c r="AP1378" t="s">
        <v>109</v>
      </c>
      <c r="AQ1378" t="s">
        <v>3033</v>
      </c>
      <c r="AR1378" t="s">
        <v>3034</v>
      </c>
      <c r="AS1378" t="s">
        <v>3034</v>
      </c>
      <c r="AT1378" s="23">
        <v>20123000</v>
      </c>
      <c r="AU1378" s="20" t="s">
        <v>9357</v>
      </c>
      <c r="AV1378" s="23" t="s">
        <v>9330</v>
      </c>
      <c r="AW1378" s="20" t="s">
        <v>476</v>
      </c>
      <c r="AX1378" s="53" t="s">
        <v>105</v>
      </c>
      <c r="AY1378" s="23" t="s">
        <v>477</v>
      </c>
      <c r="AZ1378" s="53">
        <v>45618</v>
      </c>
      <c r="BA1378" s="53">
        <v>45618</v>
      </c>
      <c r="BB1378" s="62">
        <v>47847</v>
      </c>
      <c r="BC1378" s="35">
        <f>+Tabla3[[#This Row],[FECHA TERMINACION
(INICIAL)]]-Tabla3[[#This Row],[FECHA INICIO]]</f>
        <v>2229</v>
      </c>
      <c r="BD1378" s="65">
        <f>+Tabla3[[#This Row],[PLAZO DE EJECUCIÓN EN DÍAS (INICIAL)]]/30</f>
        <v>74.3</v>
      </c>
      <c r="BE1378" t="s">
        <v>9358</v>
      </c>
      <c r="BF1378" s="29">
        <f>+[1]BD_2!E1401</f>
        <v>0</v>
      </c>
      <c r="BG1378" s="29">
        <f>[1]BD_2!BA1401</f>
        <v>0</v>
      </c>
      <c r="BH1378" s="23">
        <f>[1]BD_2!CF1401</f>
        <v>0</v>
      </c>
      <c r="BI1378" s="23">
        <f>+COUNTIF(Tabla3[[#This Row],[VALOR REDUCIDO]:[TOTAL TIEMPO PRORROGADO EN DÍAS
]],"&lt;&gt;0")</f>
        <v>0</v>
      </c>
      <c r="BJ1378" s="23" t="str">
        <f>+[1]BD_2!CG1401</f>
        <v>2 NO</v>
      </c>
      <c r="BK1378" s="26" t="str">
        <f>[1]BD_2!CL1401</f>
        <v>2 NO</v>
      </c>
      <c r="BL1378" s="23" t="s">
        <v>98</v>
      </c>
      <c r="BM1378">
        <f t="shared" si="111"/>
        <v>2229</v>
      </c>
      <c r="BN1378" s="36">
        <f t="shared" si="108"/>
        <v>45618</v>
      </c>
      <c r="BO1378" s="26">
        <f t="shared" si="112"/>
        <v>47847</v>
      </c>
      <c r="BP1378" s="37" t="e">
        <f>IF(((#REF!-$BN1378)/($BO1378-$BN1378))&gt;=100%,100%,((#REF!-$BN1378)/($BO1378-$BN1378)))</f>
        <v>#REF!</v>
      </c>
      <c r="BQ1378" s="60">
        <f t="shared" si="109"/>
        <v>0</v>
      </c>
      <c r="BR1378" s="23" t="e">
        <f>+IF(BK1378="1 SI","FINALIZADO",IF($BO1378&lt;=#REF!,"FINALIZADO","EJECUCIÓN"))</f>
        <v>#REF!</v>
      </c>
      <c r="BS1378" s="23" t="e">
        <v>#N/A</v>
      </c>
      <c r="BT1378" s="23" t="e">
        <f>+Tabla3[[#This Row],[VALOR TOTAL DE CONTRATO (ANTES DE LIQUIDACIÓN - LIBERACIÓN DE SALDOS)]]-Tabla3[[#This Row],[RECURSO TOTALES DESEMBOLSADOS]]</f>
        <v>#N/A</v>
      </c>
      <c r="BU1378" s="66"/>
      <c r="BW1378" s="23" t="s">
        <v>98</v>
      </c>
      <c r="BX1378" s="23" t="str">
        <f t="shared" si="110"/>
        <v>noviembre</v>
      </c>
      <c r="BY1378" s="23" t="s">
        <v>113</v>
      </c>
      <c r="BZ1378" s="23" t="s">
        <v>113</v>
      </c>
      <c r="CA1378" s="23" t="s">
        <v>113</v>
      </c>
      <c r="CB1378" t="s">
        <v>117</v>
      </c>
      <c r="CC1378" t="s">
        <v>118</v>
      </c>
    </row>
    <row r="1379" spans="1:81" x14ac:dyDescent="0.25">
      <c r="A1379" s="23">
        <v>2024</v>
      </c>
      <c r="B1379" s="25">
        <v>1340</v>
      </c>
      <c r="C1379" s="23" t="s">
        <v>87</v>
      </c>
      <c r="D1379" t="s">
        <v>88</v>
      </c>
      <c r="E1379" t="s">
        <v>89</v>
      </c>
      <c r="F1379" t="s">
        <v>90</v>
      </c>
      <c r="G1379" t="s">
        <v>91</v>
      </c>
      <c r="H1379" s="23" t="s">
        <v>92</v>
      </c>
      <c r="I1379" s="23" t="s">
        <v>119</v>
      </c>
      <c r="J1379" t="s">
        <v>9359</v>
      </c>
      <c r="K1379" s="23" t="s">
        <v>95</v>
      </c>
      <c r="L1379" s="20" t="s">
        <v>1824</v>
      </c>
      <c r="M1379" s="28" t="s">
        <v>9360</v>
      </c>
      <c r="N1379" s="23"/>
      <c r="O1379" s="23" t="s">
        <v>98</v>
      </c>
      <c r="P1379" s="20" t="s">
        <v>7622</v>
      </c>
      <c r="Q1379" s="20" t="s">
        <v>100</v>
      </c>
      <c r="R1379" t="s">
        <v>9361</v>
      </c>
      <c r="S1379" t="s">
        <v>9362</v>
      </c>
      <c r="T1379" t="s">
        <v>9363</v>
      </c>
      <c r="U1379" s="29">
        <v>10653333</v>
      </c>
      <c r="V1379" s="29">
        <v>10653333</v>
      </c>
      <c r="W1379" s="60">
        <v>4700000</v>
      </c>
      <c r="X1379" s="60">
        <v>0</v>
      </c>
      <c r="Y1379" s="23" t="s">
        <v>104</v>
      </c>
      <c r="Z1379" t="s">
        <v>98</v>
      </c>
      <c r="AA1379" t="s">
        <v>105</v>
      </c>
      <c r="AB1379" s="30">
        <f>+Tabla3[[#This Row],[VALOR DEL CONTRATO
(EN NUMEROS)]]-Tabla3[[#This Row],[VALOR RECURSOS (MADS/FONAM)]]</f>
        <v>0</v>
      </c>
      <c r="AC1379" s="30"/>
      <c r="AD1379" s="30"/>
      <c r="AE1379" s="24">
        <v>4124</v>
      </c>
      <c r="AF1379" s="61">
        <v>45294</v>
      </c>
      <c r="AG1379">
        <v>600324</v>
      </c>
      <c r="AH1379" s="53">
        <v>45588</v>
      </c>
      <c r="AI1379" s="24" t="s">
        <v>106</v>
      </c>
      <c r="AJ1379" t="s">
        <v>107</v>
      </c>
      <c r="AK1379" s="33">
        <v>202300000000289</v>
      </c>
      <c r="AL1379" t="s">
        <v>98</v>
      </c>
      <c r="AM1379" s="53">
        <v>45588</v>
      </c>
      <c r="AN1379" s="23" t="s">
        <v>108</v>
      </c>
      <c r="AO1379" s="23" t="s">
        <v>108</v>
      </c>
      <c r="AP1379" t="s">
        <v>109</v>
      </c>
      <c r="AQ1379" t="s">
        <v>9364</v>
      </c>
      <c r="AR1379" t="s">
        <v>9365</v>
      </c>
      <c r="AS1379" t="s">
        <v>100</v>
      </c>
      <c r="AT1379" s="23">
        <v>80111600</v>
      </c>
      <c r="AU1379" s="20" t="s">
        <v>9366</v>
      </c>
      <c r="AV1379" s="23" t="s">
        <v>9330</v>
      </c>
      <c r="AW1379" s="20" t="s">
        <v>476</v>
      </c>
      <c r="AX1379" s="53" t="s">
        <v>105</v>
      </c>
      <c r="AY1379" s="23" t="s">
        <v>477</v>
      </c>
      <c r="AZ1379" s="53">
        <v>45588</v>
      </c>
      <c r="BA1379" s="53">
        <v>45588</v>
      </c>
      <c r="BB1379" s="62">
        <v>45596</v>
      </c>
      <c r="BC1379" s="35">
        <f>+Tabla3[[#This Row],[FECHA TERMINACION
(INICIAL)]]-Tabla3[[#This Row],[FECHA INICIO]]</f>
        <v>8</v>
      </c>
      <c r="BD1379" s="65">
        <f>+Tabla3[[#This Row],[PLAZO DE EJECUCIÓN EN DÍAS (INICIAL)]]/30</f>
        <v>0.26666666666666666</v>
      </c>
      <c r="BE1379" t="s">
        <v>9367</v>
      </c>
      <c r="BF1379" s="29">
        <f>+[1]BD_2!E1402</f>
        <v>0</v>
      </c>
      <c r="BG1379" s="29">
        <f>[1]BD_2!BA1402</f>
        <v>0</v>
      </c>
      <c r="BH1379" s="23">
        <f>[1]BD_2!CF1402</f>
        <v>0</v>
      </c>
      <c r="BI1379" s="23">
        <f>+COUNTIF(Tabla3[[#This Row],[VALOR REDUCIDO]:[TOTAL TIEMPO PRORROGADO EN DÍAS
]],"&lt;&gt;0")</f>
        <v>0</v>
      </c>
      <c r="BJ1379" s="23" t="str">
        <f>+[1]BD_2!CG1402</f>
        <v>2 NO</v>
      </c>
      <c r="BK1379" s="26" t="str">
        <f>[1]BD_2!CL1402</f>
        <v>2 NO</v>
      </c>
      <c r="BL1379" s="23" t="s">
        <v>98</v>
      </c>
      <c r="BM1379">
        <f t="shared" si="111"/>
        <v>8</v>
      </c>
      <c r="BN1379" s="36">
        <f t="shared" si="108"/>
        <v>45588</v>
      </c>
      <c r="BO1379" s="26">
        <f t="shared" si="112"/>
        <v>45596</v>
      </c>
      <c r="BP1379" s="37" t="e">
        <f>IF(((#REF!-$BN1379)/($BO1379-$BN1379))&gt;=100%,100%,((#REF!-$BN1379)/($BO1379-$BN1379)))</f>
        <v>#REF!</v>
      </c>
      <c r="BQ1379" s="29">
        <f t="shared" si="109"/>
        <v>10653333</v>
      </c>
      <c r="BR1379" s="23" t="e">
        <f>+IF(BK1379="1 SI","FINALIZADO",IF($BO1379&lt;=#REF!,"FINALIZADO","EJECUCIÓN"))</f>
        <v>#REF!</v>
      </c>
      <c r="BS1379" s="23">
        <v>10653333</v>
      </c>
      <c r="BT1379" s="23">
        <f>+Tabla3[[#This Row],[VALOR TOTAL DE CONTRATO (ANTES DE LIQUIDACIÓN - LIBERACIÓN DE SALDOS)]]-Tabla3[[#This Row],[RECURSO TOTALES DESEMBOLSADOS]]</f>
        <v>0</v>
      </c>
      <c r="BU1379" s="66"/>
      <c r="BW1379" s="23" t="s">
        <v>98</v>
      </c>
      <c r="BX1379" s="23" t="str">
        <f t="shared" si="110"/>
        <v>octubre</v>
      </c>
      <c r="BY1379" s="23" t="s">
        <v>113</v>
      </c>
      <c r="BZ1379" s="23" t="s">
        <v>113</v>
      </c>
      <c r="CA1379" s="23" t="s">
        <v>113</v>
      </c>
      <c r="CB1379" t="s">
        <v>117</v>
      </c>
      <c r="CC1379" t="s">
        <v>118</v>
      </c>
    </row>
    <row r="1380" spans="1:81" x14ac:dyDescent="0.25">
      <c r="A1380" s="23">
        <v>2024</v>
      </c>
      <c r="B1380" s="25">
        <v>1341</v>
      </c>
      <c r="C1380" s="23" t="s">
        <v>87</v>
      </c>
      <c r="D1380" t="s">
        <v>88</v>
      </c>
      <c r="E1380" t="s">
        <v>89</v>
      </c>
      <c r="F1380" t="s">
        <v>90</v>
      </c>
      <c r="G1380" t="s">
        <v>91</v>
      </c>
      <c r="H1380" s="23" t="s">
        <v>92</v>
      </c>
      <c r="I1380" s="23" t="s">
        <v>119</v>
      </c>
      <c r="J1380" t="s">
        <v>9368</v>
      </c>
      <c r="K1380" s="23" t="s">
        <v>95</v>
      </c>
      <c r="L1380" s="20" t="s">
        <v>643</v>
      </c>
      <c r="M1380" s="28" t="s">
        <v>9369</v>
      </c>
      <c r="N1380" s="23"/>
      <c r="O1380" s="23" t="s">
        <v>98</v>
      </c>
      <c r="P1380" s="20" t="s">
        <v>100</v>
      </c>
      <c r="Q1380" s="20" t="s">
        <v>100</v>
      </c>
      <c r="R1380" t="s">
        <v>9370</v>
      </c>
      <c r="S1380" t="s">
        <v>9371</v>
      </c>
      <c r="T1380" t="s">
        <v>9372</v>
      </c>
      <c r="U1380" s="29">
        <v>18133333</v>
      </c>
      <c r="V1380" s="29">
        <v>18133333</v>
      </c>
      <c r="W1380" s="60">
        <v>8000000</v>
      </c>
      <c r="X1380" s="60">
        <v>0</v>
      </c>
      <c r="Y1380" s="23" t="s">
        <v>104</v>
      </c>
      <c r="Z1380" t="s">
        <v>98</v>
      </c>
      <c r="AA1380" t="s">
        <v>105</v>
      </c>
      <c r="AB1380" s="30">
        <f>+Tabla3[[#This Row],[VALOR DEL CONTRATO
(EN NUMEROS)]]-Tabla3[[#This Row],[VALOR RECURSOS (MADS/FONAM)]]</f>
        <v>0</v>
      </c>
      <c r="AC1380" s="30"/>
      <c r="AD1380" s="30"/>
      <c r="AE1380" s="24">
        <v>10824</v>
      </c>
      <c r="AF1380" s="61">
        <v>45314</v>
      </c>
      <c r="AG1380">
        <v>602524</v>
      </c>
      <c r="AH1380" s="53">
        <v>45589</v>
      </c>
      <c r="AI1380" s="24" t="s">
        <v>106</v>
      </c>
      <c r="AJ1380" t="s">
        <v>1465</v>
      </c>
      <c r="AK1380" s="33">
        <v>202300000000289</v>
      </c>
      <c r="AL1380" t="s">
        <v>98</v>
      </c>
      <c r="AM1380" s="53">
        <v>45588</v>
      </c>
      <c r="AN1380" s="23" t="s">
        <v>108</v>
      </c>
      <c r="AO1380" s="23" t="s">
        <v>108</v>
      </c>
      <c r="AP1380" t="s">
        <v>109</v>
      </c>
      <c r="AQ1380" t="s">
        <v>174</v>
      </c>
      <c r="AR1380" t="s">
        <v>175</v>
      </c>
      <c r="AS1380" t="s">
        <v>100</v>
      </c>
      <c r="AT1380" s="23">
        <v>80111600</v>
      </c>
      <c r="AU1380" s="20" t="s">
        <v>9373</v>
      </c>
      <c r="AV1380" s="23" t="s">
        <v>6886</v>
      </c>
      <c r="AW1380" s="20" t="s">
        <v>114</v>
      </c>
      <c r="AX1380" s="53">
        <v>45588</v>
      </c>
      <c r="AY1380" s="23" t="s">
        <v>115</v>
      </c>
      <c r="AZ1380" s="53">
        <v>45588</v>
      </c>
      <c r="BA1380" s="26">
        <v>45589</v>
      </c>
      <c r="BB1380" s="62">
        <v>45655</v>
      </c>
      <c r="BC1380" s="35">
        <f>+Tabla3[[#This Row],[FECHA TERMINACION
(INICIAL)]]-Tabla3[[#This Row],[FECHA INICIO]]</f>
        <v>66</v>
      </c>
      <c r="BD1380" s="65">
        <f>+Tabla3[[#This Row],[PLAZO DE EJECUCIÓN EN DÍAS (INICIAL)]]/30</f>
        <v>2.2000000000000002</v>
      </c>
      <c r="BE1380" t="s">
        <v>9374</v>
      </c>
      <c r="BF1380" s="29">
        <f>+[1]BD_2!E1403</f>
        <v>266666</v>
      </c>
      <c r="BG1380" s="29">
        <f>[1]BD_2!BA1403</f>
        <v>0</v>
      </c>
      <c r="BH1380" s="23">
        <f>[1]BD_2!CF1403</f>
        <v>0</v>
      </c>
      <c r="BI1380" s="23">
        <f>+COUNTIF(Tabla3[[#This Row],[VALOR REDUCIDO]:[TOTAL TIEMPO PRORROGADO EN DÍAS
]],"&lt;&gt;0")</f>
        <v>1</v>
      </c>
      <c r="BJ1380" s="23" t="str">
        <f>+[1]BD_2!CG1403</f>
        <v>2 NO</v>
      </c>
      <c r="BK1380" s="26" t="str">
        <f>[1]BD_2!CL1403</f>
        <v>2 NO</v>
      </c>
      <c r="BL1380" s="23" t="s">
        <v>98</v>
      </c>
      <c r="BM1380">
        <f t="shared" si="111"/>
        <v>66</v>
      </c>
      <c r="BN1380" s="36">
        <f t="shared" si="108"/>
        <v>45589</v>
      </c>
      <c r="BO1380" s="26">
        <f t="shared" si="112"/>
        <v>45655</v>
      </c>
      <c r="BP1380" s="37" t="e">
        <f>IF(((#REF!-$BN1380)/($BO1380-$BN1380))&gt;=100%,100%,((#REF!-$BN1380)/($BO1380-$BN1380)))</f>
        <v>#REF!</v>
      </c>
      <c r="BQ1380" s="29">
        <f t="shared" si="109"/>
        <v>17866667</v>
      </c>
      <c r="BR1380" s="23" t="e">
        <f>+IF(BK1380="1 SI","FINALIZADO",IF($BO1380&lt;=#REF!,"FINALIZADO","EJECUCIÓN"))</f>
        <v>#REF!</v>
      </c>
      <c r="BS1380" s="23">
        <v>17866667</v>
      </c>
      <c r="BT1380" s="23">
        <f>+Tabla3[[#This Row],[VALOR TOTAL DE CONTRATO (ANTES DE LIQUIDACIÓN - LIBERACIÓN DE SALDOS)]]-Tabla3[[#This Row],[RECURSO TOTALES DESEMBOLSADOS]]</f>
        <v>0</v>
      </c>
      <c r="BU1380" s="66"/>
      <c r="BW1380" s="23" t="s">
        <v>98</v>
      </c>
      <c r="BX1380" s="23" t="str">
        <f t="shared" si="110"/>
        <v>octubre</v>
      </c>
      <c r="BY1380" s="23" t="s">
        <v>113</v>
      </c>
      <c r="BZ1380" s="23" t="s">
        <v>113</v>
      </c>
      <c r="CA1380" s="23" t="s">
        <v>113</v>
      </c>
      <c r="CB1380" t="s">
        <v>117</v>
      </c>
      <c r="CC1380" t="s">
        <v>118</v>
      </c>
    </row>
    <row r="1381" spans="1:81" x14ac:dyDescent="0.25">
      <c r="A1381" s="23">
        <v>2024</v>
      </c>
      <c r="B1381" s="25">
        <v>1342</v>
      </c>
      <c r="C1381" s="23" t="s">
        <v>7112</v>
      </c>
      <c r="D1381" t="s">
        <v>7305</v>
      </c>
      <c r="E1381" t="s">
        <v>89</v>
      </c>
      <c r="F1381" t="s">
        <v>7306</v>
      </c>
      <c r="G1381" t="s">
        <v>91</v>
      </c>
      <c r="H1381" s="23" t="s">
        <v>9375</v>
      </c>
      <c r="I1381" s="23" t="s">
        <v>105</v>
      </c>
      <c r="J1381" s="44" t="s">
        <v>9376</v>
      </c>
      <c r="K1381" s="23" t="s">
        <v>4369</v>
      </c>
      <c r="L1381" s="20" t="s">
        <v>4370</v>
      </c>
      <c r="N1381" s="23" t="s">
        <v>9377</v>
      </c>
      <c r="O1381" s="23" t="s">
        <v>98</v>
      </c>
      <c r="P1381" s="20" t="s">
        <v>269</v>
      </c>
      <c r="Q1381" s="20" t="s">
        <v>269</v>
      </c>
      <c r="R1381" t="s">
        <v>9378</v>
      </c>
      <c r="T1381" t="s">
        <v>9379</v>
      </c>
      <c r="U1381" s="29">
        <v>17508827</v>
      </c>
      <c r="V1381" s="29">
        <v>17508827</v>
      </c>
      <c r="W1381" s="60">
        <v>0</v>
      </c>
      <c r="X1381" s="60">
        <v>0</v>
      </c>
      <c r="Y1381" s="23" t="s">
        <v>104</v>
      </c>
      <c r="Z1381" t="s">
        <v>98</v>
      </c>
      <c r="AA1381" t="s">
        <v>105</v>
      </c>
      <c r="AB1381" s="30">
        <f>+Tabla3[[#This Row],[VALOR DEL CONTRATO
(EN NUMEROS)]]-Tabla3[[#This Row],[VALOR RECURSOS (MADS/FONAM)]]</f>
        <v>0</v>
      </c>
      <c r="AC1381" s="30"/>
      <c r="AD1381" s="30"/>
      <c r="AE1381" s="24">
        <v>16024</v>
      </c>
      <c r="AF1381" s="61">
        <v>45428</v>
      </c>
      <c r="AG1381">
        <v>600724</v>
      </c>
      <c r="AH1381" s="53">
        <v>45589</v>
      </c>
      <c r="AI1381" s="24" t="s">
        <v>106</v>
      </c>
      <c r="AJ1381" t="s">
        <v>1544</v>
      </c>
      <c r="AK1381" s="33">
        <v>202300000000150</v>
      </c>
      <c r="AL1381" t="s">
        <v>98</v>
      </c>
      <c r="AM1381" s="53">
        <v>45588</v>
      </c>
      <c r="AN1381" s="23" t="s">
        <v>108</v>
      </c>
      <c r="AO1381" s="23" t="s">
        <v>108</v>
      </c>
      <c r="AP1381" t="s">
        <v>109</v>
      </c>
      <c r="AQ1381" t="s">
        <v>1545</v>
      </c>
      <c r="AR1381" t="s">
        <v>1546</v>
      </c>
      <c r="AS1381" t="s">
        <v>269</v>
      </c>
      <c r="AT1381" s="23">
        <v>77101800</v>
      </c>
      <c r="AU1381" s="20" t="s">
        <v>9380</v>
      </c>
      <c r="AV1381" s="23" t="s">
        <v>6886</v>
      </c>
      <c r="AW1381" s="20" t="s">
        <v>114</v>
      </c>
      <c r="AX1381" s="53">
        <v>45589</v>
      </c>
      <c r="AY1381" s="23" t="s">
        <v>6418</v>
      </c>
      <c r="AZ1381" s="53">
        <v>45589</v>
      </c>
      <c r="BA1381" s="26">
        <v>45594</v>
      </c>
      <c r="BB1381" s="62">
        <v>45624</v>
      </c>
      <c r="BC1381" s="35">
        <f>+Tabla3[[#This Row],[FECHA TERMINACION
(INICIAL)]]-Tabla3[[#This Row],[FECHA INICIO]]</f>
        <v>30</v>
      </c>
      <c r="BD1381" s="65">
        <f>+Tabla3[[#This Row],[PLAZO DE EJECUCIÓN EN DÍAS (INICIAL)]]/30</f>
        <v>1</v>
      </c>
      <c r="BE1381" t="s">
        <v>9381</v>
      </c>
      <c r="BF1381" s="29">
        <f>+[1]BD_2!E1404</f>
        <v>0</v>
      </c>
      <c r="BG1381" s="29">
        <f>[1]BD_2!BA1404</f>
        <v>0</v>
      </c>
      <c r="BH1381" s="23">
        <f>[1]BD_2!CF1404</f>
        <v>0</v>
      </c>
      <c r="BI1381" s="23">
        <f>+COUNTIF(Tabla3[[#This Row],[VALOR REDUCIDO]:[TOTAL TIEMPO PRORROGADO EN DÍAS
]],"&lt;&gt;0")</f>
        <v>0</v>
      </c>
      <c r="BJ1381" s="23" t="str">
        <f>+[1]BD_2!CG1404</f>
        <v>2 NO</v>
      </c>
      <c r="BK1381" s="26" t="str">
        <f>[1]BD_2!CL1404</f>
        <v>2 NO</v>
      </c>
      <c r="BL1381" s="23" t="s">
        <v>98</v>
      </c>
      <c r="BM1381">
        <f t="shared" si="111"/>
        <v>30</v>
      </c>
      <c r="BN1381" s="36">
        <f t="shared" si="108"/>
        <v>45594</v>
      </c>
      <c r="BO1381" s="26">
        <f t="shared" si="112"/>
        <v>45624</v>
      </c>
      <c r="BP1381" s="37" t="e">
        <f>IF(((#REF!-$BN1381)/($BO1381-$BN1381))&gt;=100%,100%,((#REF!-$BN1381)/($BO1381-$BN1381)))</f>
        <v>#REF!</v>
      </c>
      <c r="BQ1381" s="60">
        <f t="shared" si="109"/>
        <v>17508827</v>
      </c>
      <c r="BR1381" s="23" t="e">
        <f>+IF(BK1381="1 SI","FINALIZADO",IF($BO1381&lt;=#REF!,"FINALIZADO","EJECUCIÓN"))</f>
        <v>#REF!</v>
      </c>
      <c r="BS1381" s="23" t="e">
        <v>#N/A</v>
      </c>
      <c r="BT1381" s="23" t="e">
        <f>+Tabla3[[#This Row],[VALOR TOTAL DE CONTRATO (ANTES DE LIQUIDACIÓN - LIBERACIÓN DE SALDOS)]]-Tabla3[[#This Row],[RECURSO TOTALES DESEMBOLSADOS]]</f>
        <v>#N/A</v>
      </c>
      <c r="BU1381" s="66"/>
      <c r="BW1381" s="23" t="s">
        <v>98</v>
      </c>
      <c r="BX1381" s="23" t="str">
        <f t="shared" si="110"/>
        <v>octubre</v>
      </c>
      <c r="BY1381" s="23" t="s">
        <v>113</v>
      </c>
      <c r="BZ1381" s="23" t="s">
        <v>113</v>
      </c>
      <c r="CA1381" s="23" t="s">
        <v>113</v>
      </c>
      <c r="CB1381" t="s">
        <v>117</v>
      </c>
      <c r="CC1381" t="s">
        <v>118</v>
      </c>
    </row>
    <row r="1382" spans="1:81" x14ac:dyDescent="0.25">
      <c r="A1382" s="23">
        <v>2024</v>
      </c>
      <c r="B1382" s="25">
        <v>1344</v>
      </c>
      <c r="C1382" s="23" t="s">
        <v>4365</v>
      </c>
      <c r="D1382" t="s">
        <v>88</v>
      </c>
      <c r="E1382" t="s">
        <v>8299</v>
      </c>
      <c r="F1382" t="s">
        <v>90</v>
      </c>
      <c r="G1382" t="s">
        <v>4367</v>
      </c>
      <c r="H1382" s="23" t="s">
        <v>92</v>
      </c>
      <c r="I1382" s="23" t="s">
        <v>105</v>
      </c>
      <c r="J1382" s="76" t="s">
        <v>9382</v>
      </c>
      <c r="K1382" s="23" t="s">
        <v>4369</v>
      </c>
      <c r="L1382" s="20" t="s">
        <v>4370</v>
      </c>
      <c r="N1382" s="23" t="s">
        <v>9383</v>
      </c>
      <c r="O1382" s="23" t="s">
        <v>98</v>
      </c>
      <c r="P1382" s="20" t="s">
        <v>1931</v>
      </c>
      <c r="Q1382" s="20" t="s">
        <v>1931</v>
      </c>
      <c r="R1382" t="s">
        <v>9384</v>
      </c>
      <c r="S1382" t="s">
        <v>9385</v>
      </c>
      <c r="T1382" s="29" t="s">
        <v>9386</v>
      </c>
      <c r="U1382" s="29">
        <v>128571300</v>
      </c>
      <c r="V1382" s="29">
        <v>128571300</v>
      </c>
      <c r="W1382" s="60">
        <v>0</v>
      </c>
      <c r="X1382" s="60">
        <v>0</v>
      </c>
      <c r="Y1382" s="23" t="s">
        <v>104</v>
      </c>
      <c r="Z1382" t="s">
        <v>98</v>
      </c>
      <c r="AA1382" t="s">
        <v>105</v>
      </c>
      <c r="AB1382" s="30">
        <f>+Tabla3[[#This Row],[VALOR DEL CONTRATO
(EN NUMEROS)]]-Tabla3[[#This Row],[VALOR RECURSOS (MADS/FONAM)]]</f>
        <v>0</v>
      </c>
      <c r="AC1382" s="30"/>
      <c r="AD1382" s="30"/>
      <c r="AE1382" s="24">
        <v>20824</v>
      </c>
      <c r="AF1382" s="61">
        <v>45553</v>
      </c>
      <c r="AG1382" s="23">
        <v>604124</v>
      </c>
      <c r="AH1382" s="53">
        <v>45591</v>
      </c>
      <c r="AI1382" s="24" t="s">
        <v>106</v>
      </c>
      <c r="AK1382" s="33">
        <v>202300000000279</v>
      </c>
      <c r="AL1382" t="s">
        <v>98</v>
      </c>
      <c r="AM1382" s="53">
        <v>45590</v>
      </c>
      <c r="AN1382" s="23" t="s">
        <v>108</v>
      </c>
      <c r="AO1382" s="23" t="s">
        <v>108</v>
      </c>
      <c r="AP1382" t="s">
        <v>109</v>
      </c>
      <c r="AQ1382" t="s">
        <v>1580</v>
      </c>
      <c r="AR1382" t="s">
        <v>1581</v>
      </c>
      <c r="AS1382" s="23" t="s">
        <v>1581</v>
      </c>
      <c r="AT1382" s="23">
        <v>93141702</v>
      </c>
      <c r="AU1382" t="s">
        <v>9387</v>
      </c>
      <c r="AV1382" s="23" t="s">
        <v>6886</v>
      </c>
      <c r="AW1382" s="20" t="s">
        <v>114</v>
      </c>
      <c r="AX1382" s="53">
        <v>45590</v>
      </c>
      <c r="AY1382" s="23" t="s">
        <v>6418</v>
      </c>
      <c r="AZ1382" s="53">
        <v>45590</v>
      </c>
      <c r="BA1382" s="26">
        <v>45591</v>
      </c>
      <c r="BB1382" s="62">
        <v>45652</v>
      </c>
      <c r="BC1382" s="35">
        <f>+Tabla3[[#This Row],[FECHA TERMINACION
(INICIAL)]]-Tabla3[[#This Row],[FECHA INICIO]]</f>
        <v>61</v>
      </c>
      <c r="BD1382" s="65">
        <f>+Tabla3[[#This Row],[PLAZO DE EJECUCIÓN EN DÍAS (INICIAL)]]/30</f>
        <v>2.0333333333333332</v>
      </c>
      <c r="BE1382" t="s">
        <v>9388</v>
      </c>
      <c r="BF1382" s="29">
        <f>+[1]BD_2!E1406</f>
        <v>0</v>
      </c>
      <c r="BG1382" s="29">
        <f>[1]BD_2!BA1406</f>
        <v>0</v>
      </c>
      <c r="BH1382" s="23">
        <f>[1]BD_2!CF1406</f>
        <v>0</v>
      </c>
      <c r="BI1382" s="23">
        <f>+COUNTIF(Tabla3[[#This Row],[VALOR REDUCIDO]:[TOTAL TIEMPO PRORROGADO EN DÍAS
]],"&lt;&gt;0")</f>
        <v>0</v>
      </c>
      <c r="BJ1382" s="23" t="str">
        <f>+[1]BD_2!CG1406</f>
        <v>2 NO</v>
      </c>
      <c r="BK1382" s="26" t="str">
        <f>[1]BD_2!CL1406</f>
        <v>2 NO</v>
      </c>
      <c r="BL1382" s="23" t="s">
        <v>98</v>
      </c>
      <c r="BM1382">
        <f t="shared" si="111"/>
        <v>61</v>
      </c>
      <c r="BN1382" s="36">
        <f t="shared" ref="BN1382:BN1408" si="113">$BA1382</f>
        <v>45591</v>
      </c>
      <c r="BO1382" s="26">
        <f t="shared" si="112"/>
        <v>45652</v>
      </c>
      <c r="BP1382" s="37" t="e">
        <f>IF(((#REF!-$BN1382)/($BO1382-$BN1382))&gt;=100%,100%,((#REF!-$BN1382)/($BO1382-$BN1382)))</f>
        <v>#REF!</v>
      </c>
      <c r="BQ1382" s="60">
        <f t="shared" si="109"/>
        <v>128571300</v>
      </c>
      <c r="BR1382" s="23" t="e">
        <f>+IF(BK1382="1 SI","FINALIZADO",IF($BO1382&lt;=#REF!,"FINALIZADO","EJECUCIÓN"))</f>
        <v>#REF!</v>
      </c>
      <c r="BS1382" s="23">
        <v>53999946</v>
      </c>
      <c r="BT1382" s="23">
        <f>+Tabla3[[#This Row],[VALOR TOTAL DE CONTRATO (ANTES DE LIQUIDACIÓN - LIBERACIÓN DE SALDOS)]]-Tabla3[[#This Row],[RECURSO TOTALES DESEMBOLSADOS]]</f>
        <v>74571354</v>
      </c>
      <c r="BU1382" s="66"/>
      <c r="BW1382" s="23" t="s">
        <v>98</v>
      </c>
      <c r="BX1382" s="23" t="str">
        <f t="shared" si="110"/>
        <v>octubre</v>
      </c>
      <c r="BY1382" s="23" t="s">
        <v>113</v>
      </c>
      <c r="BZ1382" s="23" t="s">
        <v>113</v>
      </c>
      <c r="CA1382" s="23" t="s">
        <v>113</v>
      </c>
      <c r="CB1382" t="s">
        <v>117</v>
      </c>
      <c r="CC1382" t="s">
        <v>118</v>
      </c>
    </row>
    <row r="1383" spans="1:81" x14ac:dyDescent="0.25">
      <c r="A1383" s="23">
        <v>2024</v>
      </c>
      <c r="B1383" s="25">
        <v>1345</v>
      </c>
      <c r="C1383" s="23" t="s">
        <v>87</v>
      </c>
      <c r="D1383" t="s">
        <v>88</v>
      </c>
      <c r="E1383" t="s">
        <v>89</v>
      </c>
      <c r="F1383" t="s">
        <v>90</v>
      </c>
      <c r="G1383" t="s">
        <v>91</v>
      </c>
      <c r="H1383" s="23" t="s">
        <v>92</v>
      </c>
      <c r="I1383" s="23" t="s">
        <v>119</v>
      </c>
      <c r="J1383" t="s">
        <v>1656</v>
      </c>
      <c r="K1383" s="23" t="s">
        <v>95</v>
      </c>
      <c r="L1383" s="20" t="s">
        <v>121</v>
      </c>
      <c r="M1383" s="28" t="s">
        <v>9389</v>
      </c>
      <c r="N1383" s="23"/>
      <c r="O1383" s="23" t="s">
        <v>98</v>
      </c>
      <c r="P1383" t="s">
        <v>186</v>
      </c>
      <c r="Q1383" s="20" t="s">
        <v>186</v>
      </c>
      <c r="R1383" t="s">
        <v>9390</v>
      </c>
      <c r="S1383" t="s">
        <v>9391</v>
      </c>
      <c r="T1383" t="s">
        <v>9392</v>
      </c>
      <c r="U1383" s="29">
        <v>12000000</v>
      </c>
      <c r="V1383" s="29">
        <v>12000000</v>
      </c>
      <c r="W1383" s="60">
        <v>6000000</v>
      </c>
      <c r="X1383" s="60">
        <v>0</v>
      </c>
      <c r="Y1383" s="23" t="s">
        <v>104</v>
      </c>
      <c r="Z1383" t="s">
        <v>98</v>
      </c>
      <c r="AA1383" t="s">
        <v>105</v>
      </c>
      <c r="AB1383" s="30">
        <f>+Tabla3[[#This Row],[VALOR DEL CONTRATO
(EN NUMEROS)]]-Tabla3[[#This Row],[VALOR RECURSOS (MADS/FONAM)]]</f>
        <v>0</v>
      </c>
      <c r="AC1383" s="30"/>
      <c r="AD1383" s="30"/>
      <c r="AE1383" s="24">
        <v>3224</v>
      </c>
      <c r="AF1383" s="61">
        <v>45294</v>
      </c>
      <c r="AG1383">
        <v>612824</v>
      </c>
      <c r="AH1383" s="53">
        <v>45597</v>
      </c>
      <c r="AI1383" s="24" t="s">
        <v>106</v>
      </c>
      <c r="AJ1383" t="s">
        <v>1465</v>
      </c>
      <c r="AK1383" s="33">
        <v>202300000000041</v>
      </c>
      <c r="AL1383" t="s">
        <v>98</v>
      </c>
      <c r="AM1383" s="53">
        <v>45596</v>
      </c>
      <c r="AN1383" s="23" t="s">
        <v>108</v>
      </c>
      <c r="AO1383" s="23" t="s">
        <v>108</v>
      </c>
      <c r="AP1383" t="s">
        <v>109</v>
      </c>
      <c r="AQ1383" t="s">
        <v>8237</v>
      </c>
      <c r="AR1383" t="s">
        <v>8238</v>
      </c>
      <c r="AS1383" t="s">
        <v>186</v>
      </c>
      <c r="AT1383" s="23">
        <v>80111600</v>
      </c>
      <c r="AU1383" s="20" t="s">
        <v>9393</v>
      </c>
      <c r="AV1383" s="23" t="s">
        <v>6886</v>
      </c>
      <c r="AW1383" s="20" t="s">
        <v>114</v>
      </c>
      <c r="AX1383" s="26">
        <v>45597</v>
      </c>
      <c r="AY1383" s="23" t="s">
        <v>144</v>
      </c>
      <c r="AZ1383" s="26">
        <v>45597</v>
      </c>
      <c r="BA1383" s="26">
        <v>45597</v>
      </c>
      <c r="BB1383" s="62">
        <v>45656</v>
      </c>
      <c r="BC1383" s="35">
        <f>+Tabla3[[#This Row],[FECHA TERMINACION
(INICIAL)]]-Tabla3[[#This Row],[FECHA INICIO]]</f>
        <v>59</v>
      </c>
      <c r="BD1383" s="65">
        <f>+Tabla3[[#This Row],[PLAZO DE EJECUCIÓN EN DÍAS (INICIAL)]]/30</f>
        <v>1.9666666666666666</v>
      </c>
      <c r="BE1383" t="s">
        <v>9394</v>
      </c>
      <c r="BF1383" s="29">
        <f>+[1]BD_2!E1407</f>
        <v>0</v>
      </c>
      <c r="BG1383" s="29">
        <f>[1]BD_2!BA1407</f>
        <v>0</v>
      </c>
      <c r="BH1383" s="23">
        <f>[1]BD_2!CF1407</f>
        <v>0</v>
      </c>
      <c r="BI1383" s="23">
        <f>+COUNTIF(Tabla3[[#This Row],[VALOR REDUCIDO]:[TOTAL TIEMPO PRORROGADO EN DÍAS
]],"&lt;&gt;0")</f>
        <v>0</v>
      </c>
      <c r="BJ1383" s="23" t="str">
        <f>+[1]BD_2!CG1407</f>
        <v>2 NO</v>
      </c>
      <c r="BK1383" s="26" t="str">
        <f>[1]BD_2!CL1407</f>
        <v>2 NO</v>
      </c>
      <c r="BL1383" s="23" t="s">
        <v>98</v>
      </c>
      <c r="BM1383">
        <f t="shared" si="111"/>
        <v>59</v>
      </c>
      <c r="BN1383" s="36">
        <f t="shared" si="113"/>
        <v>45597</v>
      </c>
      <c r="BO1383" s="26">
        <f t="shared" si="112"/>
        <v>45656</v>
      </c>
      <c r="BP1383" s="37" t="e">
        <f>IF(((#REF!-$BN1383)/($BO1383-$BN1383))&gt;=100%,100%,((#REF!-$BN1383)/($BO1383-$BN1383)))</f>
        <v>#REF!</v>
      </c>
      <c r="BQ1383" s="29">
        <f t="shared" si="109"/>
        <v>12000000</v>
      </c>
      <c r="BR1383" s="23" t="e">
        <f>+IF(BK1383="1 SI","FINALIZADO",IF($BO1383&lt;=#REF!,"FINALIZADO","EJECUCIÓN"))</f>
        <v>#REF!</v>
      </c>
      <c r="BS1383" s="23">
        <v>12000000</v>
      </c>
      <c r="BT1383" s="23">
        <f>+Tabla3[[#This Row],[VALOR TOTAL DE CONTRATO (ANTES DE LIQUIDACIÓN - LIBERACIÓN DE SALDOS)]]-Tabla3[[#This Row],[RECURSO TOTALES DESEMBOLSADOS]]</f>
        <v>0</v>
      </c>
      <c r="BU1383" s="66"/>
      <c r="BW1383" s="23" t="s">
        <v>98</v>
      </c>
      <c r="BX1383" s="23" t="str">
        <f t="shared" si="110"/>
        <v>octubre</v>
      </c>
      <c r="BY1383" s="23" t="s">
        <v>113</v>
      </c>
      <c r="BZ1383" s="23" t="s">
        <v>113</v>
      </c>
      <c r="CA1383" s="23" t="s">
        <v>113</v>
      </c>
      <c r="CB1383" t="s">
        <v>117</v>
      </c>
      <c r="CC1383" t="s">
        <v>118</v>
      </c>
    </row>
    <row r="1384" spans="1:81" x14ac:dyDescent="0.25">
      <c r="A1384" s="23">
        <v>2024</v>
      </c>
      <c r="B1384" s="25">
        <v>1346</v>
      </c>
      <c r="C1384" s="23" t="s">
        <v>87</v>
      </c>
      <c r="D1384" t="s">
        <v>88</v>
      </c>
      <c r="E1384" t="s">
        <v>89</v>
      </c>
      <c r="F1384" t="s">
        <v>90</v>
      </c>
      <c r="G1384" t="s">
        <v>91</v>
      </c>
      <c r="H1384" s="23" t="s">
        <v>92</v>
      </c>
      <c r="I1384" s="23" t="s">
        <v>119</v>
      </c>
      <c r="J1384" t="s">
        <v>9395</v>
      </c>
      <c r="K1384" s="23" t="s">
        <v>95</v>
      </c>
      <c r="L1384" s="20" t="s">
        <v>1585</v>
      </c>
      <c r="M1384" s="28" t="s">
        <v>9396</v>
      </c>
      <c r="N1384" s="23"/>
      <c r="O1384" s="23" t="s">
        <v>98</v>
      </c>
      <c r="P1384" s="20" t="s">
        <v>100</v>
      </c>
      <c r="Q1384" s="20" t="s">
        <v>100</v>
      </c>
      <c r="R1384" t="s">
        <v>9397</v>
      </c>
      <c r="S1384" t="s">
        <v>9398</v>
      </c>
      <c r="T1384" t="s">
        <v>9399</v>
      </c>
      <c r="U1384" s="29">
        <v>12600000</v>
      </c>
      <c r="V1384" s="29">
        <v>12600000</v>
      </c>
      <c r="W1384" s="60">
        <v>6000000</v>
      </c>
      <c r="X1384" s="60">
        <v>0</v>
      </c>
      <c r="Y1384" s="23" t="s">
        <v>104</v>
      </c>
      <c r="Z1384" t="s">
        <v>98</v>
      </c>
      <c r="AA1384" t="s">
        <v>105</v>
      </c>
      <c r="AB1384" s="30">
        <f>+Tabla3[[#This Row],[VALOR DEL CONTRATO
(EN NUMEROS)]]-Tabla3[[#This Row],[VALOR RECURSOS (MADS/FONAM)]]</f>
        <v>0</v>
      </c>
      <c r="AC1384" s="30"/>
      <c r="AD1384" s="30"/>
      <c r="AE1384" s="24">
        <v>1724</v>
      </c>
      <c r="AF1384" s="61">
        <v>45294</v>
      </c>
      <c r="AG1384">
        <v>605224</v>
      </c>
      <c r="AH1384" s="53">
        <v>45593</v>
      </c>
      <c r="AI1384" s="24" t="s">
        <v>106</v>
      </c>
      <c r="AJ1384" t="s">
        <v>107</v>
      </c>
      <c r="AK1384" s="33">
        <v>202300000000289</v>
      </c>
      <c r="AL1384" t="s">
        <v>98</v>
      </c>
      <c r="AM1384" s="53">
        <v>45593</v>
      </c>
      <c r="AN1384" s="23" t="s">
        <v>108</v>
      </c>
      <c r="AO1384" s="23" t="s">
        <v>108</v>
      </c>
      <c r="AP1384" t="s">
        <v>109</v>
      </c>
      <c r="AQ1384" t="s">
        <v>174</v>
      </c>
      <c r="AR1384" t="s">
        <v>175</v>
      </c>
      <c r="AS1384" t="s">
        <v>100</v>
      </c>
      <c r="AT1384" s="23">
        <v>80111600</v>
      </c>
      <c r="AU1384" s="20" t="s">
        <v>9400</v>
      </c>
      <c r="AV1384" s="23" t="s">
        <v>6886</v>
      </c>
      <c r="AW1384" s="20" t="s">
        <v>114</v>
      </c>
      <c r="AX1384" s="53">
        <v>45593</v>
      </c>
      <c r="AY1384" s="23" t="s">
        <v>115</v>
      </c>
      <c r="AZ1384" s="53">
        <v>45593</v>
      </c>
      <c r="BA1384" s="26">
        <v>45593</v>
      </c>
      <c r="BB1384" s="62">
        <v>45656</v>
      </c>
      <c r="BC1384" s="35">
        <f>+Tabla3[[#This Row],[FECHA TERMINACION
(INICIAL)]]-Tabla3[[#This Row],[FECHA INICIO]]</f>
        <v>63</v>
      </c>
      <c r="BD1384" s="65">
        <f>+Tabla3[[#This Row],[PLAZO DE EJECUCIÓN EN DÍAS (INICIAL)]]/30</f>
        <v>2.1</v>
      </c>
      <c r="BE1384" t="s">
        <v>9401</v>
      </c>
      <c r="BF1384" s="29">
        <f>+[1]BD_2!E1408</f>
        <v>0</v>
      </c>
      <c r="BG1384" s="29">
        <f>[1]BD_2!BA1408</f>
        <v>0</v>
      </c>
      <c r="BH1384" s="23">
        <f>[1]BD_2!CF1408</f>
        <v>0</v>
      </c>
      <c r="BI1384" s="23">
        <f>+COUNTIF(Tabla3[[#This Row],[VALOR REDUCIDO]:[TOTAL TIEMPO PRORROGADO EN DÍAS
]],"&lt;&gt;0")</f>
        <v>0</v>
      </c>
      <c r="BJ1384" s="23" t="str">
        <f>+[1]BD_2!CG1408</f>
        <v>2 NO</v>
      </c>
      <c r="BK1384" s="26" t="str">
        <f>[1]BD_2!CL1408</f>
        <v>2 NO</v>
      </c>
      <c r="BL1384" s="23" t="s">
        <v>98</v>
      </c>
      <c r="BM1384">
        <f t="shared" si="111"/>
        <v>63</v>
      </c>
      <c r="BN1384" s="36">
        <f t="shared" si="113"/>
        <v>45593</v>
      </c>
      <c r="BO1384" s="26">
        <f t="shared" si="112"/>
        <v>45656</v>
      </c>
      <c r="BP1384" s="37" t="e">
        <f>IF(((#REF!-$BN1384)/($BO1384-$BN1384))&gt;=100%,100%,((#REF!-$BN1384)/($BO1384-$BN1384)))</f>
        <v>#REF!</v>
      </c>
      <c r="BQ1384" s="29">
        <f t="shared" si="109"/>
        <v>12600000</v>
      </c>
      <c r="BR1384" s="23" t="e">
        <f>+IF(BK1384="1 SI","FINALIZADO",IF($BO1384&lt;=#REF!,"FINALIZADO","EJECUCIÓN"))</f>
        <v>#REF!</v>
      </c>
      <c r="BS1384" s="23">
        <v>12600000</v>
      </c>
      <c r="BT1384" s="23">
        <f>+Tabla3[[#This Row],[VALOR TOTAL DE CONTRATO (ANTES DE LIQUIDACIÓN - LIBERACIÓN DE SALDOS)]]-Tabla3[[#This Row],[RECURSO TOTALES DESEMBOLSADOS]]</f>
        <v>0</v>
      </c>
      <c r="BU1384" s="66"/>
      <c r="BW1384" s="23" t="s">
        <v>98</v>
      </c>
      <c r="BX1384" s="23" t="str">
        <f t="shared" si="110"/>
        <v>octubre</v>
      </c>
      <c r="BY1384" s="23" t="s">
        <v>113</v>
      </c>
      <c r="BZ1384" s="23" t="s">
        <v>113</v>
      </c>
      <c r="CA1384" s="23" t="s">
        <v>113</v>
      </c>
      <c r="CB1384" t="s">
        <v>117</v>
      </c>
      <c r="CC1384" t="s">
        <v>118</v>
      </c>
    </row>
    <row r="1385" spans="1:81" x14ac:dyDescent="0.25">
      <c r="A1385" s="23">
        <v>2024</v>
      </c>
      <c r="B1385" s="25">
        <v>1347</v>
      </c>
      <c r="C1385" s="23" t="s">
        <v>7112</v>
      </c>
      <c r="D1385" t="s">
        <v>7305</v>
      </c>
      <c r="E1385" t="s">
        <v>89</v>
      </c>
      <c r="F1385" t="s">
        <v>7306</v>
      </c>
      <c r="G1385" t="s">
        <v>8182</v>
      </c>
      <c r="H1385" s="23" t="s">
        <v>9402</v>
      </c>
      <c r="I1385" s="23" t="s">
        <v>105</v>
      </c>
      <c r="J1385" s="44" t="s">
        <v>9403</v>
      </c>
      <c r="K1385" s="23" t="s">
        <v>4369</v>
      </c>
      <c r="L1385" s="20" t="s">
        <v>4370</v>
      </c>
      <c r="N1385" s="23" t="s">
        <v>9404</v>
      </c>
      <c r="O1385" s="23" t="s">
        <v>98</v>
      </c>
      <c r="P1385" s="20" t="s">
        <v>1183</v>
      </c>
      <c r="Q1385" s="20" t="s">
        <v>562</v>
      </c>
      <c r="R1385" t="s">
        <v>9405</v>
      </c>
      <c r="S1385" t="s">
        <v>9406</v>
      </c>
      <c r="T1385" t="s">
        <v>9407</v>
      </c>
      <c r="U1385" s="29">
        <v>26358500</v>
      </c>
      <c r="V1385" s="29">
        <v>26358500</v>
      </c>
      <c r="W1385" s="60">
        <v>0</v>
      </c>
      <c r="X1385" s="60">
        <v>0</v>
      </c>
      <c r="Y1385" s="23" t="s">
        <v>104</v>
      </c>
      <c r="Z1385" t="s">
        <v>98</v>
      </c>
      <c r="AA1385" t="s">
        <v>105</v>
      </c>
      <c r="AB1385" s="30">
        <f>+Tabla3[[#This Row],[VALOR DEL CONTRATO
(EN NUMEROS)]]-Tabla3[[#This Row],[VALOR RECURSOS (MADS/FONAM)]]</f>
        <v>0</v>
      </c>
      <c r="AC1385" s="30"/>
      <c r="AD1385" s="30"/>
      <c r="AE1385" s="24">
        <v>19324</v>
      </c>
      <c r="AF1385" s="61">
        <v>45512</v>
      </c>
      <c r="AG1385">
        <v>613624</v>
      </c>
      <c r="AH1385" s="53">
        <v>45597</v>
      </c>
      <c r="AI1385" s="24" t="s">
        <v>1819</v>
      </c>
      <c r="AJ1385" t="s">
        <v>8813</v>
      </c>
      <c r="AK1385" s="33" t="s">
        <v>4376</v>
      </c>
      <c r="AL1385" t="s">
        <v>98</v>
      </c>
      <c r="AM1385" s="53">
        <v>45597</v>
      </c>
      <c r="AN1385" s="23" t="s">
        <v>108</v>
      </c>
      <c r="AO1385" s="23" t="s">
        <v>108</v>
      </c>
      <c r="AP1385" t="s">
        <v>109</v>
      </c>
      <c r="AQ1385" t="s">
        <v>4377</v>
      </c>
      <c r="AR1385" t="s">
        <v>4378</v>
      </c>
      <c r="AS1385" t="s">
        <v>562</v>
      </c>
      <c r="AT1385" s="23">
        <v>72101511</v>
      </c>
      <c r="AU1385" s="20" t="s">
        <v>9408</v>
      </c>
      <c r="AV1385" s="23" t="s">
        <v>6886</v>
      </c>
      <c r="AW1385" s="20" t="s">
        <v>114</v>
      </c>
      <c r="AX1385" s="53">
        <v>45594</v>
      </c>
      <c r="AY1385" s="23" t="s">
        <v>6418</v>
      </c>
      <c r="AZ1385" s="53">
        <v>45594</v>
      </c>
      <c r="BA1385" s="26">
        <v>45614</v>
      </c>
      <c r="BB1385" s="62">
        <v>45657</v>
      </c>
      <c r="BC1385" s="35">
        <f>+Tabla3[[#This Row],[FECHA TERMINACION
(INICIAL)]]-Tabla3[[#This Row],[FECHA INICIO]]</f>
        <v>43</v>
      </c>
      <c r="BD1385" s="65">
        <f>+Tabla3[[#This Row],[PLAZO DE EJECUCIÓN EN DÍAS (INICIAL)]]/30</f>
        <v>1.4333333333333333</v>
      </c>
      <c r="BE1385" t="s">
        <v>9409</v>
      </c>
      <c r="BF1385" s="29">
        <f>+[1]BD_2!E1409</f>
        <v>0</v>
      </c>
      <c r="BG1385" s="29">
        <f>[1]BD_2!BA1409</f>
        <v>0</v>
      </c>
      <c r="BH1385" s="23">
        <f>[1]BD_2!CF1409</f>
        <v>0</v>
      </c>
      <c r="BI1385" s="23">
        <f>+COUNTIF(Tabla3[[#This Row],[VALOR REDUCIDO]:[TOTAL TIEMPO PRORROGADO EN DÍAS
]],"&lt;&gt;0")</f>
        <v>0</v>
      </c>
      <c r="BJ1385" s="23" t="str">
        <f>+[1]BD_2!CG1409</f>
        <v>2 NO</v>
      </c>
      <c r="BK1385" s="26" t="str">
        <f>[1]BD_2!CL1409</f>
        <v>2 NO</v>
      </c>
      <c r="BL1385" s="23" t="s">
        <v>98</v>
      </c>
      <c r="BM1385">
        <f t="shared" si="111"/>
        <v>43</v>
      </c>
      <c r="BN1385" s="36">
        <f t="shared" si="113"/>
        <v>45614</v>
      </c>
      <c r="BO1385" s="26">
        <f t="shared" si="112"/>
        <v>45657</v>
      </c>
      <c r="BP1385" s="37" t="e">
        <f>IF(((#REF!-$BN1385)/($BO1385-$BN1385))&gt;=100%,100%,((#REF!-$BN1385)/($BO1385-$BN1385)))</f>
        <v>#REF!</v>
      </c>
      <c r="BQ1385" s="60">
        <f t="shared" si="109"/>
        <v>26358500</v>
      </c>
      <c r="BR1385" s="23" t="e">
        <f>+IF(BK1385="1 SI","FINALIZADO",IF($BO1385&lt;=#REF!,"FINALIZADO","EJECUCIÓN"))</f>
        <v>#REF!</v>
      </c>
      <c r="BS1385" s="23" t="e">
        <v>#N/A</v>
      </c>
      <c r="BT1385" s="23" t="e">
        <f>+Tabla3[[#This Row],[VALOR TOTAL DE CONTRATO (ANTES DE LIQUIDACIÓN - LIBERACIÓN DE SALDOS)]]-Tabla3[[#This Row],[RECURSO TOTALES DESEMBOLSADOS]]</f>
        <v>#N/A</v>
      </c>
      <c r="BU1385" s="66"/>
      <c r="BW1385" s="23" t="s">
        <v>98</v>
      </c>
      <c r="BX1385" s="23" t="str">
        <f t="shared" si="110"/>
        <v>noviembre</v>
      </c>
      <c r="BY1385" s="23" t="s">
        <v>113</v>
      </c>
      <c r="BZ1385" s="23" t="s">
        <v>113</v>
      </c>
      <c r="CA1385" s="23" t="s">
        <v>113</v>
      </c>
      <c r="CB1385" t="s">
        <v>117</v>
      </c>
      <c r="CC1385" t="s">
        <v>118</v>
      </c>
    </row>
    <row r="1386" spans="1:81" s="46" customFormat="1" x14ac:dyDescent="0.25">
      <c r="A1386" s="23">
        <v>2024</v>
      </c>
      <c r="B1386" s="25">
        <v>1348</v>
      </c>
      <c r="C1386" s="23" t="s">
        <v>87</v>
      </c>
      <c r="D1386" t="s">
        <v>88</v>
      </c>
      <c r="E1386" t="s">
        <v>89</v>
      </c>
      <c r="F1386" t="s">
        <v>90</v>
      </c>
      <c r="G1386" t="s">
        <v>91</v>
      </c>
      <c r="H1386" s="23" t="s">
        <v>92</v>
      </c>
      <c r="I1386" s="23" t="s">
        <v>119</v>
      </c>
      <c r="J1386" t="s">
        <v>9410</v>
      </c>
      <c r="K1386" s="23" t="s">
        <v>95</v>
      </c>
      <c r="L1386" s="20" t="s">
        <v>121</v>
      </c>
      <c r="M1386" s="28" t="s">
        <v>9411</v>
      </c>
      <c r="N1386" s="23"/>
      <c r="O1386" s="23" t="s">
        <v>98</v>
      </c>
      <c r="P1386" s="20" t="s">
        <v>186</v>
      </c>
      <c r="Q1386" s="20" t="s">
        <v>186</v>
      </c>
      <c r="R1386" t="s">
        <v>9412</v>
      </c>
      <c r="S1386" t="s">
        <v>9413</v>
      </c>
      <c r="T1386" t="s">
        <v>9414</v>
      </c>
      <c r="U1386" s="29">
        <v>12000000</v>
      </c>
      <c r="V1386" s="29">
        <v>12000000</v>
      </c>
      <c r="W1386" s="60">
        <v>6000000</v>
      </c>
      <c r="X1386" s="60">
        <v>0</v>
      </c>
      <c r="Y1386" s="23" t="s">
        <v>104</v>
      </c>
      <c r="Z1386" t="s">
        <v>98</v>
      </c>
      <c r="AA1386" t="s">
        <v>105</v>
      </c>
      <c r="AB1386" s="30">
        <f>+Tabla3[[#This Row],[VALOR DEL CONTRATO
(EN NUMEROS)]]-Tabla3[[#This Row],[VALOR RECURSOS (MADS/FONAM)]]</f>
        <v>0</v>
      </c>
      <c r="AC1386" s="30"/>
      <c r="AD1386" s="30"/>
      <c r="AE1386" s="24">
        <v>3224</v>
      </c>
      <c r="AF1386" s="61">
        <v>45294</v>
      </c>
      <c r="AG1386">
        <v>610724</v>
      </c>
      <c r="AH1386" s="53">
        <v>45597</v>
      </c>
      <c r="AI1386" s="24" t="s">
        <v>106</v>
      </c>
      <c r="AJ1386" t="s">
        <v>1465</v>
      </c>
      <c r="AK1386" s="33">
        <v>202300000000041</v>
      </c>
      <c r="AL1386" t="s">
        <v>98</v>
      </c>
      <c r="AM1386" s="53">
        <v>45597</v>
      </c>
      <c r="AN1386" s="23" t="s">
        <v>108</v>
      </c>
      <c r="AO1386" s="23" t="s">
        <v>108</v>
      </c>
      <c r="AP1386" t="s">
        <v>109</v>
      </c>
      <c r="AQ1386" t="s">
        <v>191</v>
      </c>
      <c r="AR1386" t="s">
        <v>192</v>
      </c>
      <c r="AS1386" t="s">
        <v>186</v>
      </c>
      <c r="AT1386" s="23">
        <v>80111600</v>
      </c>
      <c r="AU1386" s="20" t="s">
        <v>9415</v>
      </c>
      <c r="AV1386" s="23" t="s">
        <v>6886</v>
      </c>
      <c r="AW1386" s="20" t="s">
        <v>114</v>
      </c>
      <c r="AX1386" s="53">
        <v>45597</v>
      </c>
      <c r="AY1386" s="23" t="s">
        <v>144</v>
      </c>
      <c r="AZ1386" s="53">
        <v>45597</v>
      </c>
      <c r="BA1386" s="26">
        <v>45597</v>
      </c>
      <c r="BB1386" s="62">
        <v>45656</v>
      </c>
      <c r="BC1386" s="35">
        <f>+Tabla3[[#This Row],[FECHA TERMINACION
(INICIAL)]]-Tabla3[[#This Row],[FECHA INICIO]]</f>
        <v>59</v>
      </c>
      <c r="BD1386" s="65">
        <f>+Tabla3[[#This Row],[PLAZO DE EJECUCIÓN EN DÍAS (INICIAL)]]/30</f>
        <v>1.9666666666666666</v>
      </c>
      <c r="BE1386" t="s">
        <v>8452</v>
      </c>
      <c r="BF1386" s="29">
        <f>+[1]BD_2!E1410</f>
        <v>0</v>
      </c>
      <c r="BG1386" s="29">
        <f>[1]BD_2!BA1410</f>
        <v>0</v>
      </c>
      <c r="BH1386" s="23">
        <f>[1]BD_2!CF1410</f>
        <v>0</v>
      </c>
      <c r="BI1386" s="23">
        <f>+COUNTIF(Tabla3[[#This Row],[VALOR REDUCIDO]:[TOTAL TIEMPO PRORROGADO EN DÍAS
]],"&lt;&gt;0")</f>
        <v>0</v>
      </c>
      <c r="BJ1386" s="23" t="str">
        <f>+[1]BD_2!CG1410</f>
        <v>2 NO</v>
      </c>
      <c r="BK1386" s="26" t="str">
        <f>[1]BD_2!CL1410</f>
        <v>2 NO</v>
      </c>
      <c r="BL1386" s="23" t="s">
        <v>98</v>
      </c>
      <c r="BM1386">
        <f t="shared" si="111"/>
        <v>59</v>
      </c>
      <c r="BN1386" s="36">
        <f t="shared" si="113"/>
        <v>45597</v>
      </c>
      <c r="BO1386" s="26">
        <f t="shared" si="112"/>
        <v>45656</v>
      </c>
      <c r="BP1386" s="37" t="e">
        <f>IF(((#REF!-$BN1386)/($BO1386-$BN1386))&gt;=100%,100%,((#REF!-$BN1386)/($BO1386-$BN1386)))</f>
        <v>#REF!</v>
      </c>
      <c r="BQ1386" s="29">
        <f t="shared" si="109"/>
        <v>12000000</v>
      </c>
      <c r="BR1386" s="23" t="e">
        <f>+IF(BK1386="1 SI","FINALIZADO",IF($BO1386&lt;=#REF!,"FINALIZADO","EJECUCIÓN"))</f>
        <v>#REF!</v>
      </c>
      <c r="BS1386" s="23">
        <v>12000000</v>
      </c>
      <c r="BT1386" s="23">
        <f>+Tabla3[[#This Row],[VALOR TOTAL DE CONTRATO (ANTES DE LIQUIDACIÓN - LIBERACIÓN DE SALDOS)]]-Tabla3[[#This Row],[RECURSO TOTALES DESEMBOLSADOS]]</f>
        <v>0</v>
      </c>
      <c r="BU1386" s="66"/>
      <c r="BV1386" s="38"/>
      <c r="BW1386" s="23" t="s">
        <v>98</v>
      </c>
      <c r="BX1386" s="23" t="str">
        <f t="shared" si="110"/>
        <v>noviembre</v>
      </c>
      <c r="BY1386" s="23" t="s">
        <v>113</v>
      </c>
      <c r="BZ1386" s="23" t="s">
        <v>113</v>
      </c>
      <c r="CA1386" s="23" t="s">
        <v>113</v>
      </c>
      <c r="CB1386" t="s">
        <v>117</v>
      </c>
      <c r="CC1386" t="s">
        <v>118</v>
      </c>
    </row>
    <row r="1387" spans="1:81" x14ac:dyDescent="0.25">
      <c r="A1387" s="23">
        <v>2024</v>
      </c>
      <c r="B1387" s="25">
        <v>1349</v>
      </c>
      <c r="C1387" s="23" t="s">
        <v>7112</v>
      </c>
      <c r="D1387" t="s">
        <v>7305</v>
      </c>
      <c r="E1387" t="s">
        <v>89</v>
      </c>
      <c r="F1387" t="s">
        <v>7306</v>
      </c>
      <c r="G1387" t="s">
        <v>8182</v>
      </c>
      <c r="H1387" s="23" t="s">
        <v>9416</v>
      </c>
      <c r="I1387" s="23" t="s">
        <v>105</v>
      </c>
      <c r="J1387" s="44" t="s">
        <v>9417</v>
      </c>
      <c r="K1387" s="23" t="s">
        <v>4369</v>
      </c>
      <c r="L1387" s="20" t="s">
        <v>4370</v>
      </c>
      <c r="N1387" s="23" t="s">
        <v>9418</v>
      </c>
      <c r="O1387" s="23" t="s">
        <v>98</v>
      </c>
      <c r="P1387" s="20" t="s">
        <v>954</v>
      </c>
      <c r="Q1387" s="20" t="s">
        <v>100</v>
      </c>
      <c r="R1387" t="s">
        <v>9419</v>
      </c>
      <c r="S1387" t="s">
        <v>9420</v>
      </c>
      <c r="T1387" t="s">
        <v>9421</v>
      </c>
      <c r="U1387" s="29">
        <v>13482700</v>
      </c>
      <c r="V1387" s="29">
        <v>13482700</v>
      </c>
      <c r="W1387" s="60">
        <v>0</v>
      </c>
      <c r="X1387" s="60">
        <v>0</v>
      </c>
      <c r="Y1387" s="23" t="s">
        <v>104</v>
      </c>
      <c r="Z1387" t="s">
        <v>98</v>
      </c>
      <c r="AA1387" t="s">
        <v>105</v>
      </c>
      <c r="AB1387" s="30">
        <f>+Tabla3[[#This Row],[VALOR DEL CONTRATO
(EN NUMEROS)]]-Tabla3[[#This Row],[VALOR RECURSOS (MADS/FONAM)]]</f>
        <v>0</v>
      </c>
      <c r="AC1387" s="30"/>
      <c r="AD1387" s="30"/>
      <c r="AE1387" s="24">
        <v>22324</v>
      </c>
      <c r="AF1387" s="61">
        <v>45575</v>
      </c>
      <c r="AG1387">
        <v>613824</v>
      </c>
      <c r="AH1387" s="53">
        <v>45604</v>
      </c>
      <c r="AI1387" s="24" t="s">
        <v>1819</v>
      </c>
      <c r="AJ1387" t="s">
        <v>8813</v>
      </c>
      <c r="AK1387" s="33" t="s">
        <v>4376</v>
      </c>
      <c r="AL1387" t="s">
        <v>98</v>
      </c>
      <c r="AM1387" s="53">
        <v>45597</v>
      </c>
      <c r="AN1387" s="23" t="s">
        <v>108</v>
      </c>
      <c r="AO1387" s="23" t="s">
        <v>108</v>
      </c>
      <c r="AP1387" t="s">
        <v>109</v>
      </c>
      <c r="AQ1387" t="s">
        <v>959</v>
      </c>
      <c r="AR1387" t="s">
        <v>960</v>
      </c>
      <c r="AS1387" t="s">
        <v>100</v>
      </c>
      <c r="AT1387" s="23">
        <v>56101702</v>
      </c>
      <c r="AU1387" s="20" t="s">
        <v>9422</v>
      </c>
      <c r="AV1387" s="23" t="s">
        <v>6886</v>
      </c>
      <c r="AW1387" s="20" t="s">
        <v>114</v>
      </c>
      <c r="AX1387" s="53">
        <v>45601</v>
      </c>
      <c r="AY1387" s="23" t="s">
        <v>144</v>
      </c>
      <c r="AZ1387" s="53">
        <v>45601</v>
      </c>
      <c r="BA1387" s="26">
        <v>45604</v>
      </c>
      <c r="BB1387" s="62">
        <v>45634</v>
      </c>
      <c r="BC1387" s="35">
        <f>+Tabla3[[#This Row],[FECHA TERMINACION
(INICIAL)]]-Tabla3[[#This Row],[FECHA INICIO]]</f>
        <v>30</v>
      </c>
      <c r="BD1387" s="65">
        <f>+Tabla3[[#This Row],[PLAZO DE EJECUCIÓN EN DÍAS (INICIAL)]]/30</f>
        <v>1</v>
      </c>
      <c r="BE1387" t="s">
        <v>9423</v>
      </c>
      <c r="BF1387" s="29">
        <f>+[1]BD_2!E1411</f>
        <v>0</v>
      </c>
      <c r="BG1387" s="29">
        <f>[1]BD_2!BA1411</f>
        <v>0</v>
      </c>
      <c r="BH1387" s="23">
        <f>[1]BD_2!CF1411</f>
        <v>0</v>
      </c>
      <c r="BI1387" s="23">
        <f>+COUNTIF(Tabla3[[#This Row],[VALOR REDUCIDO]:[TOTAL TIEMPO PRORROGADO EN DÍAS
]],"&lt;&gt;0")</f>
        <v>0</v>
      </c>
      <c r="BJ1387" s="23" t="str">
        <f>+[1]BD_2!CG1411</f>
        <v>2 NO</v>
      </c>
      <c r="BK1387" s="26" t="str">
        <f>[1]BD_2!CL1411</f>
        <v>2 NO</v>
      </c>
      <c r="BL1387" s="23" t="s">
        <v>98</v>
      </c>
      <c r="BM1387">
        <f t="shared" si="111"/>
        <v>30</v>
      </c>
      <c r="BN1387" s="36">
        <f t="shared" si="113"/>
        <v>45604</v>
      </c>
      <c r="BO1387" s="26">
        <f t="shared" si="112"/>
        <v>45634</v>
      </c>
      <c r="BP1387" s="37" t="e">
        <f>IF(((#REF!-$BN1387)/($BO1387-$BN1387))&gt;=100%,100%,((#REF!-$BN1387)/($BO1387-$BN1387)))</f>
        <v>#REF!</v>
      </c>
      <c r="BQ1387" s="60">
        <f t="shared" si="109"/>
        <v>13482700</v>
      </c>
      <c r="BR1387" s="23" t="s">
        <v>9424</v>
      </c>
      <c r="BS1387" s="23">
        <v>13482700</v>
      </c>
      <c r="BT1387" s="23">
        <f>+Tabla3[[#This Row],[VALOR TOTAL DE CONTRATO (ANTES DE LIQUIDACIÓN - LIBERACIÓN DE SALDOS)]]-Tabla3[[#This Row],[RECURSO TOTALES DESEMBOLSADOS]]</f>
        <v>0</v>
      </c>
      <c r="BU1387" s="66" t="s">
        <v>9425</v>
      </c>
      <c r="BV1387" s="38">
        <v>45835</v>
      </c>
      <c r="BW1387" s="23" t="s">
        <v>98</v>
      </c>
      <c r="BX1387" s="23" t="str">
        <f t="shared" si="110"/>
        <v>noviembre</v>
      </c>
      <c r="BY1387" s="23" t="s">
        <v>113</v>
      </c>
      <c r="BZ1387" s="23" t="s">
        <v>113</v>
      </c>
      <c r="CA1387" s="23" t="s">
        <v>113</v>
      </c>
      <c r="CB1387" t="s">
        <v>117</v>
      </c>
      <c r="CC1387" t="s">
        <v>118</v>
      </c>
    </row>
    <row r="1388" spans="1:81" x14ac:dyDescent="0.25">
      <c r="A1388" s="23">
        <v>2024</v>
      </c>
      <c r="B1388" s="25">
        <v>1350</v>
      </c>
      <c r="C1388" s="23" t="s">
        <v>7112</v>
      </c>
      <c r="D1388" t="s">
        <v>7305</v>
      </c>
      <c r="E1388" t="s">
        <v>89</v>
      </c>
      <c r="F1388" t="s">
        <v>7306</v>
      </c>
      <c r="G1388" t="s">
        <v>8182</v>
      </c>
      <c r="H1388" s="23" t="s">
        <v>9426</v>
      </c>
      <c r="I1388" s="23" t="s">
        <v>105</v>
      </c>
      <c r="J1388" s="44" t="s">
        <v>9427</v>
      </c>
      <c r="K1388" s="23" t="s">
        <v>4369</v>
      </c>
      <c r="L1388" s="20" t="s">
        <v>4370</v>
      </c>
      <c r="N1388" s="23" t="s">
        <v>9428</v>
      </c>
      <c r="O1388" s="23" t="s">
        <v>98</v>
      </c>
      <c r="P1388" s="20" t="s">
        <v>954</v>
      </c>
      <c r="Q1388" s="20" t="s">
        <v>100</v>
      </c>
      <c r="R1388" t="s">
        <v>9429</v>
      </c>
      <c r="S1388" t="s">
        <v>9430</v>
      </c>
      <c r="T1388" t="s">
        <v>9431</v>
      </c>
      <c r="U1388" s="29">
        <v>10890000</v>
      </c>
      <c r="V1388" s="29">
        <v>10890000</v>
      </c>
      <c r="W1388" s="60">
        <v>0</v>
      </c>
      <c r="X1388" s="60">
        <v>0</v>
      </c>
      <c r="Y1388" s="23" t="s">
        <v>104</v>
      </c>
      <c r="Z1388" t="s">
        <v>98</v>
      </c>
      <c r="AA1388" t="s">
        <v>105</v>
      </c>
      <c r="AB1388" s="30">
        <f>+Tabla3[[#This Row],[VALOR DEL CONTRATO
(EN NUMEROS)]]-Tabla3[[#This Row],[VALOR RECURSOS (MADS/FONAM)]]</f>
        <v>0</v>
      </c>
      <c r="AC1388" s="30"/>
      <c r="AD1388" s="30"/>
      <c r="AE1388" s="24">
        <v>17624</v>
      </c>
      <c r="AF1388" s="61">
        <v>45442</v>
      </c>
      <c r="AG1388">
        <v>609224</v>
      </c>
      <c r="AH1388" s="53">
        <v>45597</v>
      </c>
      <c r="AI1388" s="24" t="s">
        <v>1819</v>
      </c>
      <c r="AJ1388" t="s">
        <v>8649</v>
      </c>
      <c r="AK1388" s="33" t="s">
        <v>4376</v>
      </c>
      <c r="AL1388" t="s">
        <v>98</v>
      </c>
      <c r="AM1388" s="53">
        <v>45596</v>
      </c>
      <c r="AN1388" s="23" t="s">
        <v>108</v>
      </c>
      <c r="AO1388" s="23" t="s">
        <v>108</v>
      </c>
      <c r="AP1388" t="s">
        <v>109</v>
      </c>
      <c r="AQ1388" t="s">
        <v>959</v>
      </c>
      <c r="AR1388" t="s">
        <v>960</v>
      </c>
      <c r="AS1388" t="s">
        <v>100</v>
      </c>
      <c r="AT1388" s="23">
        <v>56101702</v>
      </c>
      <c r="AU1388" s="20" t="s">
        <v>9432</v>
      </c>
      <c r="AV1388" s="23" t="s">
        <v>6886</v>
      </c>
      <c r="AW1388" s="20" t="s">
        <v>114</v>
      </c>
      <c r="AX1388" s="53">
        <v>45596</v>
      </c>
      <c r="AY1388" s="23" t="s">
        <v>115</v>
      </c>
      <c r="AZ1388" s="53">
        <v>45596</v>
      </c>
      <c r="BA1388" s="26">
        <v>45603</v>
      </c>
      <c r="BB1388" s="62">
        <v>45657</v>
      </c>
      <c r="BC1388" s="35">
        <f>+Tabla3[[#This Row],[FECHA TERMINACION
(INICIAL)]]-Tabla3[[#This Row],[FECHA INICIO]]</f>
        <v>54</v>
      </c>
      <c r="BD1388" s="65">
        <f>+Tabla3[[#This Row],[PLAZO DE EJECUCIÓN EN DÍAS (INICIAL)]]/30</f>
        <v>1.8</v>
      </c>
      <c r="BE1388" t="s">
        <v>9433</v>
      </c>
      <c r="BF1388" s="29">
        <f>+[1]BD_2!E1412</f>
        <v>0</v>
      </c>
      <c r="BG1388" s="29">
        <f>[1]BD_2!BA1412</f>
        <v>0</v>
      </c>
      <c r="BH1388" s="23">
        <f>[1]BD_2!CF1412</f>
        <v>0</v>
      </c>
      <c r="BI1388" s="23">
        <f>+COUNTIF(Tabla3[[#This Row],[VALOR REDUCIDO]:[TOTAL TIEMPO PRORROGADO EN DÍAS
]],"&lt;&gt;0")</f>
        <v>0</v>
      </c>
      <c r="BJ1388" s="23" t="str">
        <f>+[1]BD_2!CG1412</f>
        <v>2 NO</v>
      </c>
      <c r="BK1388" s="26" t="str">
        <f>[1]BD_2!CL1412</f>
        <v>2 NO</v>
      </c>
      <c r="BL1388" s="23" t="s">
        <v>98</v>
      </c>
      <c r="BM1388">
        <f t="shared" si="111"/>
        <v>54</v>
      </c>
      <c r="BN1388" s="36">
        <f t="shared" si="113"/>
        <v>45603</v>
      </c>
      <c r="BO1388" s="26">
        <f t="shared" si="112"/>
        <v>45657</v>
      </c>
      <c r="BP1388" s="37" t="e">
        <f>IF(((#REF!-$BN1388)/($BO1388-$BN1388))&gt;=100%,100%,((#REF!-$BN1388)/($BO1388-$BN1388)))</f>
        <v>#REF!</v>
      </c>
      <c r="BQ1388" s="60">
        <f t="shared" ref="BQ1388:BQ1418" si="114">$V1388+$BG1388-$BF1388</f>
        <v>10890000</v>
      </c>
      <c r="BR1388" s="23" t="e">
        <f>+IF(BK1388="1 SI","FINALIZADO",IF($BO1388&lt;=#REF!,"FINALIZADO","EJECUCIÓN"))</f>
        <v>#REF!</v>
      </c>
      <c r="BS1388" s="23" t="e">
        <v>#N/A</v>
      </c>
      <c r="BT1388" s="23" t="e">
        <f>+Tabla3[[#This Row],[VALOR TOTAL DE CONTRATO (ANTES DE LIQUIDACIÓN - LIBERACIÓN DE SALDOS)]]-Tabla3[[#This Row],[RECURSO TOTALES DESEMBOLSADOS]]</f>
        <v>#N/A</v>
      </c>
      <c r="BU1388" s="66"/>
      <c r="BW1388" s="23" t="s">
        <v>98</v>
      </c>
      <c r="BX1388" s="23" t="str">
        <f t="shared" si="110"/>
        <v>octubre</v>
      </c>
      <c r="BY1388" s="23" t="s">
        <v>113</v>
      </c>
      <c r="BZ1388" s="23" t="s">
        <v>113</v>
      </c>
      <c r="CA1388" s="23" t="s">
        <v>113</v>
      </c>
      <c r="CB1388" t="s">
        <v>117</v>
      </c>
      <c r="CC1388" t="s">
        <v>118</v>
      </c>
    </row>
    <row r="1389" spans="1:81" x14ac:dyDescent="0.25">
      <c r="A1389" s="23">
        <v>2024</v>
      </c>
      <c r="B1389" s="25">
        <v>1351</v>
      </c>
      <c r="C1389" s="23" t="s">
        <v>87</v>
      </c>
      <c r="D1389" t="s">
        <v>88</v>
      </c>
      <c r="E1389" t="s">
        <v>89</v>
      </c>
      <c r="F1389" t="s">
        <v>90</v>
      </c>
      <c r="G1389" t="s">
        <v>91</v>
      </c>
      <c r="H1389" s="23" t="s">
        <v>92</v>
      </c>
      <c r="I1389" s="23" t="s">
        <v>119</v>
      </c>
      <c r="J1389" t="s">
        <v>2152</v>
      </c>
      <c r="K1389" s="23" t="s">
        <v>95</v>
      </c>
      <c r="L1389" s="20" t="s">
        <v>2153</v>
      </c>
      <c r="M1389" s="28" t="s">
        <v>9434</v>
      </c>
      <c r="N1389" s="23"/>
      <c r="O1389" s="23" t="s">
        <v>98</v>
      </c>
      <c r="P1389" s="20" t="s">
        <v>2075</v>
      </c>
      <c r="Q1389" s="20" t="s">
        <v>100</v>
      </c>
      <c r="R1389" t="s">
        <v>9435</v>
      </c>
      <c r="T1389" t="s">
        <v>9436</v>
      </c>
      <c r="U1389" s="29">
        <v>10400000</v>
      </c>
      <c r="V1389" s="29">
        <v>10400000</v>
      </c>
      <c r="W1389" s="29">
        <v>5200000</v>
      </c>
      <c r="X1389" s="29">
        <v>0</v>
      </c>
      <c r="Y1389" s="23" t="s">
        <v>104</v>
      </c>
      <c r="Z1389" t="s">
        <v>98</v>
      </c>
      <c r="AA1389" t="s">
        <v>105</v>
      </c>
      <c r="AB1389" s="30"/>
      <c r="AC1389" s="30"/>
      <c r="AD1389" s="30"/>
      <c r="AE1389" s="24">
        <v>4124</v>
      </c>
      <c r="AF1389" s="31">
        <v>45294</v>
      </c>
      <c r="AG1389">
        <v>609824</v>
      </c>
      <c r="AH1389" s="53">
        <v>45597</v>
      </c>
      <c r="AI1389" s="32" t="s">
        <v>106</v>
      </c>
      <c r="AJ1389" t="s">
        <v>107</v>
      </c>
      <c r="AK1389" s="33">
        <v>202300000000289</v>
      </c>
      <c r="AL1389" t="s">
        <v>98</v>
      </c>
      <c r="AM1389" s="53">
        <v>45596</v>
      </c>
      <c r="AN1389" s="23" t="s">
        <v>108</v>
      </c>
      <c r="AO1389" s="23" t="s">
        <v>108</v>
      </c>
      <c r="AP1389" t="s">
        <v>109</v>
      </c>
      <c r="AQ1389" t="s">
        <v>2079</v>
      </c>
      <c r="AR1389" t="s">
        <v>2158</v>
      </c>
      <c r="AS1389" t="s">
        <v>100</v>
      </c>
      <c r="AT1389" s="23">
        <v>80111600</v>
      </c>
      <c r="AU1389" s="20" t="s">
        <v>9437</v>
      </c>
      <c r="AV1389" s="23" t="s">
        <v>98</v>
      </c>
      <c r="AW1389" s="20" t="s">
        <v>476</v>
      </c>
      <c r="AX1389" s="26" t="s">
        <v>105</v>
      </c>
      <c r="AY1389" s="20" t="s">
        <v>477</v>
      </c>
      <c r="AZ1389" s="53">
        <v>45597</v>
      </c>
      <c r="BA1389" s="26">
        <v>45597</v>
      </c>
      <c r="BB1389" s="62">
        <v>45656</v>
      </c>
      <c r="BC1389" s="35">
        <f>+Tabla3[[#This Row],[FECHA TERMINACION
(INICIAL)]]-Tabla3[[#This Row],[FECHA INICIO]]</f>
        <v>59</v>
      </c>
      <c r="BD1389" s="65">
        <f>+Tabla3[[#This Row],[PLAZO DE EJECUCIÓN EN DÍAS (INICIAL)]]/30</f>
        <v>1.9666666666666666</v>
      </c>
      <c r="BE1389" t="s">
        <v>9438</v>
      </c>
      <c r="BF1389" s="29">
        <f>+[1]BD_2!E1413</f>
        <v>0</v>
      </c>
      <c r="BG1389" s="29">
        <f>[1]BD_2!BA1413</f>
        <v>0</v>
      </c>
      <c r="BH1389" s="23">
        <f>[1]BD_2!CF1413</f>
        <v>0</v>
      </c>
      <c r="BI1389" s="23">
        <f>+COUNTIF(Tabla3[[#This Row],[VALOR REDUCIDO]:[TOTAL TIEMPO PRORROGADO EN DÍAS
]],"&lt;&gt;0")</f>
        <v>0</v>
      </c>
      <c r="BJ1389" s="23" t="str">
        <f>+[1]BD_2!CG1413</f>
        <v>2 NO</v>
      </c>
      <c r="BK1389" s="26" t="str">
        <f>[1]BD_2!CL1413</f>
        <v>2 NO</v>
      </c>
      <c r="BL1389" s="23" t="s">
        <v>98</v>
      </c>
      <c r="BM1389">
        <f t="shared" si="111"/>
        <v>59</v>
      </c>
      <c r="BN1389" s="36">
        <f t="shared" si="113"/>
        <v>45597</v>
      </c>
      <c r="BO1389" s="26">
        <f t="shared" si="112"/>
        <v>45656</v>
      </c>
      <c r="BP1389" s="37" t="e">
        <f>IF(((#REF!-$BN1389)/($BO1389-$BN1389))&gt;=100%,100%,((#REF!-$BN1389)/($BO1389-$BN1389)))</f>
        <v>#REF!</v>
      </c>
      <c r="BQ1389" s="29">
        <f t="shared" si="114"/>
        <v>10400000</v>
      </c>
      <c r="BR1389" s="23" t="e">
        <f>+IF(BK1389="1 SI","FINALIZADO",IF($BO1389&lt;=#REF!,"FINALIZADO","EJECUCIÓN"))</f>
        <v>#REF!</v>
      </c>
      <c r="BS1389" s="23">
        <v>10400000</v>
      </c>
      <c r="BT1389" s="23">
        <f>+Tabla3[[#This Row],[VALOR TOTAL DE CONTRATO (ANTES DE LIQUIDACIÓN - LIBERACIÓN DE SALDOS)]]-Tabla3[[#This Row],[RECURSO TOTALES DESEMBOLSADOS]]</f>
        <v>0</v>
      </c>
      <c r="BU1389" s="66"/>
      <c r="BW1389" s="23" t="s">
        <v>98</v>
      </c>
      <c r="BX1389" s="23" t="str">
        <f t="shared" si="110"/>
        <v>octubre</v>
      </c>
      <c r="BY1389" s="23" t="s">
        <v>113</v>
      </c>
      <c r="BZ1389" s="23" t="s">
        <v>113</v>
      </c>
      <c r="CA1389" s="23" t="s">
        <v>113</v>
      </c>
      <c r="CB1389" t="s">
        <v>117</v>
      </c>
      <c r="CC1389" t="s">
        <v>118</v>
      </c>
    </row>
    <row r="1390" spans="1:81" x14ac:dyDescent="0.25">
      <c r="A1390" s="23">
        <v>2024</v>
      </c>
      <c r="B1390" s="25">
        <v>1353</v>
      </c>
      <c r="C1390" s="23" t="s">
        <v>87</v>
      </c>
      <c r="D1390" t="s">
        <v>88</v>
      </c>
      <c r="E1390" t="s">
        <v>89</v>
      </c>
      <c r="F1390" t="s">
        <v>90</v>
      </c>
      <c r="G1390" t="s">
        <v>91</v>
      </c>
      <c r="H1390" s="23" t="s">
        <v>92</v>
      </c>
      <c r="I1390" s="23" t="s">
        <v>119</v>
      </c>
      <c r="J1390" t="s">
        <v>9439</v>
      </c>
      <c r="K1390" s="23" t="s">
        <v>95</v>
      </c>
      <c r="L1390" s="20" t="s">
        <v>2096</v>
      </c>
      <c r="M1390" s="28" t="s">
        <v>9440</v>
      </c>
      <c r="N1390" s="23"/>
      <c r="O1390" s="23" t="s">
        <v>98</v>
      </c>
      <c r="P1390" s="20" t="s">
        <v>1514</v>
      </c>
      <c r="Q1390" s="20" t="s">
        <v>1514</v>
      </c>
      <c r="R1390" t="s">
        <v>9441</v>
      </c>
      <c r="S1390" t="s">
        <v>9442</v>
      </c>
      <c r="T1390" t="s">
        <v>9443</v>
      </c>
      <c r="U1390" s="29">
        <v>15300000</v>
      </c>
      <c r="V1390" s="29">
        <v>15300000</v>
      </c>
      <c r="W1390" s="60">
        <v>8500000</v>
      </c>
      <c r="X1390" s="60">
        <v>0</v>
      </c>
      <c r="Y1390" s="23" t="s">
        <v>104</v>
      </c>
      <c r="Z1390" t="s">
        <v>98</v>
      </c>
      <c r="AA1390" t="s">
        <v>105</v>
      </c>
      <c r="AB1390" s="30">
        <f>+Tabla3[[#This Row],[VALOR DEL CONTRATO
(EN NUMEROS)]]-Tabla3[[#This Row],[VALOR RECURSOS (MADS/FONAM)]]</f>
        <v>0</v>
      </c>
      <c r="AC1390" s="30"/>
      <c r="AD1390" s="30"/>
      <c r="AE1390" s="24">
        <v>9024</v>
      </c>
      <c r="AF1390" s="61">
        <v>45300</v>
      </c>
      <c r="AG1390">
        <v>624724</v>
      </c>
      <c r="AH1390" s="53">
        <v>45603</v>
      </c>
      <c r="AI1390" s="24" t="s">
        <v>106</v>
      </c>
      <c r="AJ1390" t="s">
        <v>1974</v>
      </c>
      <c r="AK1390" s="33">
        <v>202300000000041</v>
      </c>
      <c r="AL1390" t="s">
        <v>98</v>
      </c>
      <c r="AM1390" s="53">
        <v>45602</v>
      </c>
      <c r="AN1390" s="23" t="s">
        <v>108</v>
      </c>
      <c r="AO1390" s="23" t="s">
        <v>108</v>
      </c>
      <c r="AP1390" t="s">
        <v>109</v>
      </c>
      <c r="AQ1390" t="s">
        <v>1903</v>
      </c>
      <c r="AR1390" t="s">
        <v>1731</v>
      </c>
      <c r="AS1390" s="20" t="s">
        <v>1514</v>
      </c>
      <c r="AT1390" s="23">
        <v>80111600</v>
      </c>
      <c r="AU1390" s="20" t="s">
        <v>9444</v>
      </c>
      <c r="AV1390" s="23" t="s">
        <v>9330</v>
      </c>
      <c r="AW1390" s="20" t="s">
        <v>476</v>
      </c>
      <c r="AX1390" s="53" t="s">
        <v>105</v>
      </c>
      <c r="AY1390" s="23" t="s">
        <v>477</v>
      </c>
      <c r="AZ1390" s="53"/>
      <c r="BA1390" s="26">
        <v>45603</v>
      </c>
      <c r="BB1390" s="62">
        <v>45656</v>
      </c>
      <c r="BC1390" s="35">
        <f>+Tabla3[[#This Row],[FECHA TERMINACION
(INICIAL)]]-Tabla3[[#This Row],[FECHA INICIO]]</f>
        <v>53</v>
      </c>
      <c r="BD1390" s="65">
        <f>+Tabla3[[#This Row],[PLAZO DE EJECUCIÓN EN DÍAS (INICIAL)]]/30</f>
        <v>1.7666666666666666</v>
      </c>
      <c r="BE1390" t="s">
        <v>9445</v>
      </c>
      <c r="BF1390" s="29">
        <f>+[1]BD_2!E1415</f>
        <v>0</v>
      </c>
      <c r="BG1390" s="29">
        <f>[1]BD_2!BA1415</f>
        <v>0</v>
      </c>
      <c r="BH1390" s="23">
        <f>[1]BD_2!CF1415</f>
        <v>0</v>
      </c>
      <c r="BI1390" s="23">
        <f>+COUNTIF(Tabla3[[#This Row],[VALOR REDUCIDO]:[TOTAL TIEMPO PRORROGADO EN DÍAS
]],"&lt;&gt;0")</f>
        <v>0</v>
      </c>
      <c r="BJ1390" s="23" t="str">
        <f>+[1]BD_2!CG1415</f>
        <v>2 NO</v>
      </c>
      <c r="BK1390" s="26" t="str">
        <f>[1]BD_2!CL1415</f>
        <v>2 NO</v>
      </c>
      <c r="BL1390" s="23" t="s">
        <v>98</v>
      </c>
      <c r="BM1390">
        <f t="shared" si="111"/>
        <v>53</v>
      </c>
      <c r="BN1390" s="36">
        <f t="shared" si="113"/>
        <v>45603</v>
      </c>
      <c r="BO1390" s="26">
        <f t="shared" si="112"/>
        <v>45656</v>
      </c>
      <c r="BP1390" s="37" t="e">
        <f>IF(((#REF!-$BN1390)/($BO1390-$BN1390))&gt;=100%,100%,((#REF!-$BN1390)/($BO1390-$BN1390)))</f>
        <v>#REF!</v>
      </c>
      <c r="BQ1390" s="29">
        <f t="shared" si="114"/>
        <v>15300000</v>
      </c>
      <c r="BR1390" s="23" t="e">
        <f>+IF(BK1390="1 SI","FINALIZADO",IF($BO1390&lt;=#REF!,"FINALIZADO","EJECUCIÓN"))</f>
        <v>#REF!</v>
      </c>
      <c r="BS1390" s="23">
        <v>15300000</v>
      </c>
      <c r="BT1390" s="23">
        <f>+Tabla3[[#This Row],[VALOR TOTAL DE CONTRATO (ANTES DE LIQUIDACIÓN - LIBERACIÓN DE SALDOS)]]-Tabla3[[#This Row],[RECURSO TOTALES DESEMBOLSADOS]]</f>
        <v>0</v>
      </c>
      <c r="BU1390" s="66"/>
      <c r="BW1390" s="23" t="s">
        <v>98</v>
      </c>
      <c r="BX1390" s="23" t="str">
        <f t="shared" si="110"/>
        <v>noviembre</v>
      </c>
      <c r="BY1390" s="23" t="s">
        <v>113</v>
      </c>
      <c r="BZ1390" s="23" t="s">
        <v>113</v>
      </c>
      <c r="CA1390" s="23" t="s">
        <v>113</v>
      </c>
      <c r="CB1390" t="s">
        <v>117</v>
      </c>
      <c r="CC1390" t="s">
        <v>118</v>
      </c>
    </row>
    <row r="1391" spans="1:81" x14ac:dyDescent="0.25">
      <c r="A1391" s="23">
        <v>2024</v>
      </c>
      <c r="B1391" s="25">
        <v>1354</v>
      </c>
      <c r="C1391" s="23" t="s">
        <v>87</v>
      </c>
      <c r="D1391" t="s">
        <v>88</v>
      </c>
      <c r="E1391" t="s">
        <v>89</v>
      </c>
      <c r="F1391" t="s">
        <v>90</v>
      </c>
      <c r="G1391" t="s">
        <v>91</v>
      </c>
      <c r="H1391" s="23" t="s">
        <v>92</v>
      </c>
      <c r="I1391" s="23" t="s">
        <v>119</v>
      </c>
      <c r="J1391" t="s">
        <v>9446</v>
      </c>
      <c r="K1391" s="23" t="s">
        <v>95</v>
      </c>
      <c r="L1391" s="20" t="s">
        <v>997</v>
      </c>
      <c r="M1391" s="28" t="s">
        <v>9447</v>
      </c>
      <c r="N1391" s="23"/>
      <c r="O1391" s="23" t="s">
        <v>98</v>
      </c>
      <c r="P1391" s="20" t="s">
        <v>1263</v>
      </c>
      <c r="Q1391" s="20" t="s">
        <v>100</v>
      </c>
      <c r="R1391" t="s">
        <v>9448</v>
      </c>
      <c r="S1391" t="s">
        <v>9449</v>
      </c>
      <c r="T1391" t="s">
        <v>6688</v>
      </c>
      <c r="U1391" s="29">
        <v>14000000</v>
      </c>
      <c r="V1391" s="29">
        <v>14000000</v>
      </c>
      <c r="W1391" s="60">
        <v>7000000</v>
      </c>
      <c r="X1391" s="60">
        <v>0</v>
      </c>
      <c r="Y1391" s="23" t="s">
        <v>104</v>
      </c>
      <c r="Z1391" t="s">
        <v>98</v>
      </c>
      <c r="AA1391" t="s">
        <v>105</v>
      </c>
      <c r="AB1391" s="30">
        <f>+Tabla3[[#This Row],[VALOR DEL CONTRATO
(EN NUMEROS)]]-Tabla3[[#This Row],[VALOR RECURSOS (MADS/FONAM)]]</f>
        <v>0</v>
      </c>
      <c r="AC1391" s="30"/>
      <c r="AD1391" s="30"/>
      <c r="AE1391" s="24">
        <v>2724</v>
      </c>
      <c r="AF1391" s="61">
        <v>45294</v>
      </c>
      <c r="AG1391">
        <v>609324</v>
      </c>
      <c r="AH1391" s="53">
        <v>45597</v>
      </c>
      <c r="AI1391" s="24" t="s">
        <v>106</v>
      </c>
      <c r="AJ1391" t="s">
        <v>656</v>
      </c>
      <c r="AK1391" s="33">
        <v>202300000000289</v>
      </c>
      <c r="AL1391" t="s">
        <v>98</v>
      </c>
      <c r="AM1391" s="53">
        <v>45597</v>
      </c>
      <c r="AN1391" s="23" t="s">
        <v>108</v>
      </c>
      <c r="AO1391" s="23" t="s">
        <v>108</v>
      </c>
      <c r="AP1391" t="s">
        <v>109</v>
      </c>
      <c r="AQ1391" t="s">
        <v>657</v>
      </c>
      <c r="AR1391" t="s">
        <v>658</v>
      </c>
      <c r="AS1391" t="s">
        <v>100</v>
      </c>
      <c r="AT1391" s="23">
        <v>80111600</v>
      </c>
      <c r="AU1391" s="20" t="s">
        <v>9450</v>
      </c>
      <c r="AV1391" s="23" t="s">
        <v>6886</v>
      </c>
      <c r="AW1391" s="20" t="s">
        <v>114</v>
      </c>
      <c r="AX1391" s="53">
        <v>45597</v>
      </c>
      <c r="AY1391" s="23" t="s">
        <v>115</v>
      </c>
      <c r="AZ1391" s="53">
        <v>45597</v>
      </c>
      <c r="BA1391" s="53">
        <v>45597</v>
      </c>
      <c r="BB1391" s="62">
        <v>45656</v>
      </c>
      <c r="BC1391" s="35">
        <f>+Tabla3[[#This Row],[FECHA TERMINACION
(INICIAL)]]-Tabla3[[#This Row],[FECHA INICIO]]</f>
        <v>59</v>
      </c>
      <c r="BD1391" s="65">
        <f>+Tabla3[[#This Row],[PLAZO DE EJECUCIÓN EN DÍAS (INICIAL)]]/30</f>
        <v>1.9666666666666666</v>
      </c>
      <c r="BE1391" t="s">
        <v>9451</v>
      </c>
      <c r="BF1391" s="29">
        <f>+[1]BD_2!E1416</f>
        <v>0</v>
      </c>
      <c r="BG1391" s="29">
        <f>[1]BD_2!BA1416</f>
        <v>0</v>
      </c>
      <c r="BH1391" s="23">
        <f>[1]BD_2!CF1416</f>
        <v>0</v>
      </c>
      <c r="BI1391" s="23">
        <f>+COUNTIF(Tabla3[[#This Row],[VALOR REDUCIDO]:[TOTAL TIEMPO PRORROGADO EN DÍAS
]],"&lt;&gt;0")</f>
        <v>0</v>
      </c>
      <c r="BJ1391" s="23" t="str">
        <f>+[1]BD_2!CG1416</f>
        <v>2 NO</v>
      </c>
      <c r="BK1391" s="26" t="str">
        <f>[1]BD_2!CL1416</f>
        <v>2 NO</v>
      </c>
      <c r="BL1391" s="23" t="s">
        <v>98</v>
      </c>
      <c r="BM1391">
        <f t="shared" si="111"/>
        <v>59</v>
      </c>
      <c r="BN1391" s="36">
        <f t="shared" si="113"/>
        <v>45597</v>
      </c>
      <c r="BO1391" s="26">
        <f t="shared" si="112"/>
        <v>45656</v>
      </c>
      <c r="BP1391" s="37" t="e">
        <f>IF(((#REF!-$BN1391)/($BO1391-$BN1391))&gt;=100%,100%,((#REF!-$BN1391)/($BO1391-$BN1391)))</f>
        <v>#REF!</v>
      </c>
      <c r="BQ1391" s="29">
        <f t="shared" si="114"/>
        <v>14000000</v>
      </c>
      <c r="BR1391" s="23" t="e">
        <f>+IF(BK1391="1 SI","FINALIZADO",IF($BO1391&lt;=#REF!,"FINALIZADO","EJECUCIÓN"))</f>
        <v>#REF!</v>
      </c>
      <c r="BS1391" s="23">
        <v>7000000</v>
      </c>
      <c r="BT1391" s="23">
        <f>+Tabla3[[#This Row],[VALOR TOTAL DE CONTRATO (ANTES DE LIQUIDACIÓN - LIBERACIÓN DE SALDOS)]]-Tabla3[[#This Row],[RECURSO TOTALES DESEMBOLSADOS]]</f>
        <v>7000000</v>
      </c>
      <c r="BU1391" s="66"/>
      <c r="BW1391" s="23" t="s">
        <v>98</v>
      </c>
      <c r="BX1391" s="23" t="str">
        <f t="shared" si="110"/>
        <v>noviembre</v>
      </c>
      <c r="BY1391" s="23" t="s">
        <v>113</v>
      </c>
      <c r="BZ1391" s="23" t="s">
        <v>113</v>
      </c>
      <c r="CA1391" s="23" t="s">
        <v>113</v>
      </c>
      <c r="CB1391" t="s">
        <v>117</v>
      </c>
      <c r="CC1391" t="s">
        <v>118</v>
      </c>
    </row>
    <row r="1392" spans="1:81" x14ac:dyDescent="0.25">
      <c r="A1392" s="23">
        <v>2024</v>
      </c>
      <c r="B1392" s="25">
        <v>1356</v>
      </c>
      <c r="C1392" s="23" t="s">
        <v>87</v>
      </c>
      <c r="D1392" t="s">
        <v>88</v>
      </c>
      <c r="E1392" t="s">
        <v>89</v>
      </c>
      <c r="F1392" t="s">
        <v>90</v>
      </c>
      <c r="G1392" t="s">
        <v>91</v>
      </c>
      <c r="H1392" s="23" t="s">
        <v>92</v>
      </c>
      <c r="I1392" s="23" t="s">
        <v>119</v>
      </c>
      <c r="J1392" t="s">
        <v>9452</v>
      </c>
      <c r="K1392" s="23" t="s">
        <v>95</v>
      </c>
      <c r="L1392" s="20" t="s">
        <v>138</v>
      </c>
      <c r="M1392" s="28" t="s">
        <v>9453</v>
      </c>
      <c r="N1392" s="23"/>
      <c r="O1392" s="23" t="s">
        <v>98</v>
      </c>
      <c r="P1392" s="20" t="s">
        <v>269</v>
      </c>
      <c r="Q1392" s="20" t="s">
        <v>269</v>
      </c>
      <c r="R1392" t="s">
        <v>1541</v>
      </c>
      <c r="S1392" t="s">
        <v>1542</v>
      </c>
      <c r="T1392" t="s">
        <v>9454</v>
      </c>
      <c r="U1392" s="29">
        <v>14000000</v>
      </c>
      <c r="V1392" s="29">
        <v>14000000</v>
      </c>
      <c r="W1392" s="60">
        <v>7000000</v>
      </c>
      <c r="X1392" s="60">
        <v>0</v>
      </c>
      <c r="Y1392" s="23" t="s">
        <v>104</v>
      </c>
      <c r="Z1392" t="s">
        <v>98</v>
      </c>
      <c r="AA1392" t="s">
        <v>105</v>
      </c>
      <c r="AB1392" s="30">
        <f>+Tabla3[[#This Row],[VALOR DEL CONTRATO
(EN NUMEROS)]]-Tabla3[[#This Row],[VALOR RECURSOS (MADS/FONAM)]]</f>
        <v>0</v>
      </c>
      <c r="AC1392" s="30"/>
      <c r="AD1392" s="30"/>
      <c r="AE1392" s="24">
        <v>5524</v>
      </c>
      <c r="AF1392" s="61">
        <v>45295</v>
      </c>
      <c r="AG1392">
        <v>618124</v>
      </c>
      <c r="AH1392" s="53">
        <v>45602</v>
      </c>
      <c r="AI1392" s="24" t="s">
        <v>106</v>
      </c>
      <c r="AJ1392" t="s">
        <v>1544</v>
      </c>
      <c r="AK1392" s="33">
        <v>202300000000150</v>
      </c>
      <c r="AL1392" t="s">
        <v>98</v>
      </c>
      <c r="AM1392" s="53">
        <v>45597</v>
      </c>
      <c r="AN1392" s="23" t="s">
        <v>108</v>
      </c>
      <c r="AO1392" s="23" t="s">
        <v>108</v>
      </c>
      <c r="AP1392" t="s">
        <v>109</v>
      </c>
      <c r="AQ1392" t="s">
        <v>1545</v>
      </c>
      <c r="AR1392" t="s">
        <v>1546</v>
      </c>
      <c r="AS1392" t="s">
        <v>269</v>
      </c>
      <c r="AT1392" s="23">
        <v>80111600</v>
      </c>
      <c r="AU1392" s="20" t="s">
        <v>9455</v>
      </c>
      <c r="AV1392" s="23" t="s">
        <v>6886</v>
      </c>
      <c r="AW1392" s="20" t="s">
        <v>114</v>
      </c>
      <c r="AX1392" s="53">
        <v>45597</v>
      </c>
      <c r="AY1392" s="23" t="s">
        <v>115</v>
      </c>
      <c r="AZ1392" s="53">
        <v>45597</v>
      </c>
      <c r="BA1392" s="26">
        <v>45602</v>
      </c>
      <c r="BB1392" s="62">
        <v>45656</v>
      </c>
      <c r="BC1392" s="35">
        <f>+Tabla3[[#This Row],[FECHA TERMINACION
(INICIAL)]]-Tabla3[[#This Row],[FECHA INICIO]]</f>
        <v>54</v>
      </c>
      <c r="BD1392" s="65">
        <f>+Tabla3[[#This Row],[PLAZO DE EJECUCIÓN EN DÍAS (INICIAL)]]/30</f>
        <v>1.8</v>
      </c>
      <c r="BE1392" t="s">
        <v>9456</v>
      </c>
      <c r="BF1392" s="29">
        <f>+[1]BD_2!E1418</f>
        <v>1166667</v>
      </c>
      <c r="BG1392" s="29">
        <f>[1]BD_2!BA1418</f>
        <v>0</v>
      </c>
      <c r="BH1392" s="23">
        <f>[1]BD_2!CF1418</f>
        <v>0</v>
      </c>
      <c r="BI1392" s="23">
        <f>+COUNTIF(Tabla3[[#This Row],[VALOR REDUCIDO]:[TOTAL TIEMPO PRORROGADO EN DÍAS
]],"&lt;&gt;0")</f>
        <v>1</v>
      </c>
      <c r="BJ1392" s="23" t="str">
        <f>+[1]BD_2!CG1418</f>
        <v>2 NO</v>
      </c>
      <c r="BK1392" s="26" t="str">
        <f>[1]BD_2!CL1418</f>
        <v>2 NO</v>
      </c>
      <c r="BL1392" s="23" t="s">
        <v>98</v>
      </c>
      <c r="BM1392">
        <f t="shared" si="111"/>
        <v>54</v>
      </c>
      <c r="BN1392" s="36">
        <f t="shared" si="113"/>
        <v>45602</v>
      </c>
      <c r="BO1392" s="26">
        <f t="shared" si="112"/>
        <v>45656</v>
      </c>
      <c r="BP1392" s="37" t="e">
        <f>IF(((#REF!-$BN1392)/($BO1392-$BN1392))&gt;=100%,100%,((#REF!-$BN1392)/($BO1392-$BN1392)))</f>
        <v>#REF!</v>
      </c>
      <c r="BQ1392" s="29">
        <f t="shared" si="114"/>
        <v>12833333</v>
      </c>
      <c r="BR1392" s="23" t="e">
        <f>+IF(BK1392="1 SI","FINALIZADO",IF($BO1392&lt;=#REF!,"FINALIZADO","EJECUCIÓN"))</f>
        <v>#REF!</v>
      </c>
      <c r="BS1392" s="23" t="e">
        <v>#N/A</v>
      </c>
      <c r="BT1392" s="23" t="e">
        <f>+Tabla3[[#This Row],[VALOR TOTAL DE CONTRATO (ANTES DE LIQUIDACIÓN - LIBERACIÓN DE SALDOS)]]-Tabla3[[#This Row],[RECURSO TOTALES DESEMBOLSADOS]]</f>
        <v>#N/A</v>
      </c>
      <c r="BU1392" s="66"/>
      <c r="BW1392" s="23" t="s">
        <v>98</v>
      </c>
      <c r="BX1392" s="23" t="str">
        <f t="shared" si="110"/>
        <v>noviembre</v>
      </c>
      <c r="BY1392" s="23" t="s">
        <v>113</v>
      </c>
      <c r="BZ1392" s="23" t="s">
        <v>113</v>
      </c>
      <c r="CA1392" s="23" t="s">
        <v>113</v>
      </c>
      <c r="CB1392" t="s">
        <v>117</v>
      </c>
      <c r="CC1392" t="s">
        <v>118</v>
      </c>
    </row>
    <row r="1393" spans="1:81" x14ac:dyDescent="0.25">
      <c r="A1393" s="23">
        <v>2024</v>
      </c>
      <c r="B1393" s="25">
        <v>1357</v>
      </c>
      <c r="C1393" s="23" t="s">
        <v>87</v>
      </c>
      <c r="D1393" t="s">
        <v>88</v>
      </c>
      <c r="E1393" t="s">
        <v>89</v>
      </c>
      <c r="F1393" t="s">
        <v>90</v>
      </c>
      <c r="G1393" t="s">
        <v>91</v>
      </c>
      <c r="H1393" s="23" t="s">
        <v>92</v>
      </c>
      <c r="I1393" s="23" t="s">
        <v>119</v>
      </c>
      <c r="J1393" t="s">
        <v>3749</v>
      </c>
      <c r="K1393" s="23" t="s">
        <v>95</v>
      </c>
      <c r="L1393" s="20" t="s">
        <v>3750</v>
      </c>
      <c r="M1393" s="28" t="s">
        <v>9457</v>
      </c>
      <c r="N1393" s="23"/>
      <c r="O1393" s="23" t="s">
        <v>98</v>
      </c>
      <c r="P1393" s="20" t="s">
        <v>100</v>
      </c>
      <c r="Q1393" s="20" t="s">
        <v>100</v>
      </c>
      <c r="R1393" t="s">
        <v>9397</v>
      </c>
      <c r="S1393" t="s">
        <v>9398</v>
      </c>
      <c r="T1393" t="s">
        <v>9458</v>
      </c>
      <c r="U1393" s="29">
        <v>11000000</v>
      </c>
      <c r="V1393" s="29">
        <v>11000000</v>
      </c>
      <c r="W1393" s="60">
        <v>6000000</v>
      </c>
      <c r="X1393" s="60">
        <v>0</v>
      </c>
      <c r="Y1393" s="23" t="s">
        <v>104</v>
      </c>
      <c r="Z1393" t="s">
        <v>98</v>
      </c>
      <c r="AA1393" t="s">
        <v>105</v>
      </c>
      <c r="AB1393" s="30">
        <f>+Tabla3[[#This Row],[VALOR DEL CONTRATO
(EN NUMEROS)]]-Tabla3[[#This Row],[VALOR RECURSOS (MADS/FONAM)]]</f>
        <v>0</v>
      </c>
      <c r="AC1393" s="30"/>
      <c r="AD1393" s="30"/>
      <c r="AE1393" s="24">
        <v>1724</v>
      </c>
      <c r="AF1393" s="61">
        <v>45294</v>
      </c>
      <c r="AG1393">
        <v>618624</v>
      </c>
      <c r="AH1393" s="53">
        <v>45602</v>
      </c>
      <c r="AI1393" s="24" t="s">
        <v>106</v>
      </c>
      <c r="AJ1393" t="s">
        <v>107</v>
      </c>
      <c r="AK1393" s="33">
        <v>202300000000289</v>
      </c>
      <c r="AL1393" t="s">
        <v>98</v>
      </c>
      <c r="AM1393" s="53">
        <v>45601</v>
      </c>
      <c r="AN1393" s="23" t="s">
        <v>108</v>
      </c>
      <c r="AO1393" s="23" t="s">
        <v>108</v>
      </c>
      <c r="AP1393" t="s">
        <v>109</v>
      </c>
      <c r="AQ1393" t="s">
        <v>174</v>
      </c>
      <c r="AR1393" t="s">
        <v>175</v>
      </c>
      <c r="AS1393" t="s">
        <v>100</v>
      </c>
      <c r="AT1393" s="23">
        <v>80111600</v>
      </c>
      <c r="AU1393" s="20" t="s">
        <v>9459</v>
      </c>
      <c r="AV1393" s="23" t="s">
        <v>6886</v>
      </c>
      <c r="AW1393" s="20" t="s">
        <v>114</v>
      </c>
      <c r="AX1393" s="53">
        <v>45601</v>
      </c>
      <c r="AY1393" s="23" t="s">
        <v>115</v>
      </c>
      <c r="AZ1393" s="53">
        <v>45601</v>
      </c>
      <c r="BA1393" s="26">
        <v>45603</v>
      </c>
      <c r="BB1393" s="62">
        <v>45656</v>
      </c>
      <c r="BC1393" s="35">
        <f>+Tabla3[[#This Row],[FECHA TERMINACION
(INICIAL)]]-Tabla3[[#This Row],[FECHA INICIO]]</f>
        <v>53</v>
      </c>
      <c r="BD1393" s="65">
        <f>+Tabla3[[#This Row],[PLAZO DE EJECUCIÓN EN DÍAS (INICIAL)]]/30</f>
        <v>1.7666666666666666</v>
      </c>
      <c r="BE1393" t="s">
        <v>9460</v>
      </c>
      <c r="BF1393" s="29">
        <f>+[1]BD_2!E1419</f>
        <v>200000</v>
      </c>
      <c r="BG1393" s="29">
        <f>[1]BD_2!BA1419</f>
        <v>0</v>
      </c>
      <c r="BH1393" s="23">
        <f>[1]BD_2!CF1419</f>
        <v>0</v>
      </c>
      <c r="BI1393" s="23">
        <f>+COUNTIF(Tabla3[[#This Row],[VALOR REDUCIDO]:[TOTAL TIEMPO PRORROGADO EN DÍAS
]],"&lt;&gt;0")</f>
        <v>1</v>
      </c>
      <c r="BJ1393" s="23" t="str">
        <f>+[1]BD_2!CG1419</f>
        <v>2 NO</v>
      </c>
      <c r="BK1393" s="26" t="str">
        <f>[1]BD_2!CL1419</f>
        <v>2 NO</v>
      </c>
      <c r="BL1393" s="23" t="s">
        <v>98</v>
      </c>
      <c r="BM1393">
        <f t="shared" si="111"/>
        <v>53</v>
      </c>
      <c r="BN1393" s="36">
        <f t="shared" si="113"/>
        <v>45603</v>
      </c>
      <c r="BO1393" s="26">
        <f t="shared" si="112"/>
        <v>45656</v>
      </c>
      <c r="BP1393" s="37" t="e">
        <f>IF(((#REF!-$BN1393)/($BO1393-$BN1393))&gt;=100%,100%,((#REF!-$BN1393)/($BO1393-$BN1393)))</f>
        <v>#REF!</v>
      </c>
      <c r="BQ1393" s="29">
        <f t="shared" si="114"/>
        <v>10800000</v>
      </c>
      <c r="BR1393" s="23" t="e">
        <f>+IF(BK1393="1 SI","FINALIZADO",IF($BO1393&lt;=#REF!,"FINALIZADO","EJECUCIÓN"))</f>
        <v>#REF!</v>
      </c>
      <c r="BS1393" s="23">
        <v>10800000</v>
      </c>
      <c r="BT1393" s="23">
        <f>+Tabla3[[#This Row],[VALOR TOTAL DE CONTRATO (ANTES DE LIQUIDACIÓN - LIBERACIÓN DE SALDOS)]]-Tabla3[[#This Row],[RECURSO TOTALES DESEMBOLSADOS]]</f>
        <v>0</v>
      </c>
      <c r="BU1393" s="66"/>
      <c r="BW1393" s="23" t="s">
        <v>98</v>
      </c>
      <c r="BX1393" s="23" t="str">
        <f t="shared" si="110"/>
        <v>noviembre</v>
      </c>
      <c r="BY1393" s="23" t="s">
        <v>113</v>
      </c>
      <c r="BZ1393" s="23" t="s">
        <v>113</v>
      </c>
      <c r="CA1393" s="23" t="s">
        <v>113</v>
      </c>
      <c r="CB1393" t="s">
        <v>117</v>
      </c>
      <c r="CC1393" t="s">
        <v>118</v>
      </c>
    </row>
    <row r="1394" spans="1:81" x14ac:dyDescent="0.25">
      <c r="A1394" s="23">
        <v>2024</v>
      </c>
      <c r="B1394" s="25">
        <v>1359</v>
      </c>
      <c r="C1394" s="23" t="s">
        <v>87</v>
      </c>
      <c r="D1394" t="s">
        <v>88</v>
      </c>
      <c r="E1394" t="s">
        <v>89</v>
      </c>
      <c r="F1394" t="s">
        <v>90</v>
      </c>
      <c r="G1394" t="s">
        <v>91</v>
      </c>
      <c r="H1394" s="23" t="s">
        <v>92</v>
      </c>
      <c r="I1394" s="23" t="s">
        <v>93</v>
      </c>
      <c r="J1394" t="s">
        <v>9461</v>
      </c>
      <c r="K1394" s="23" t="s">
        <v>95</v>
      </c>
      <c r="L1394" s="20" t="s">
        <v>121</v>
      </c>
      <c r="M1394" s="28" t="s">
        <v>9462</v>
      </c>
      <c r="N1394" s="23"/>
      <c r="O1394" s="23" t="s">
        <v>98</v>
      </c>
      <c r="P1394" s="20" t="s">
        <v>169</v>
      </c>
      <c r="Q1394" s="20" t="s">
        <v>100</v>
      </c>
      <c r="R1394" t="s">
        <v>9463</v>
      </c>
      <c r="S1394" t="s">
        <v>9464</v>
      </c>
      <c r="T1394" t="s">
        <v>9465</v>
      </c>
      <c r="U1394" s="29">
        <v>5600000</v>
      </c>
      <c r="V1394" s="29">
        <v>5600000</v>
      </c>
      <c r="W1394" s="60">
        <v>3500000</v>
      </c>
      <c r="X1394" s="60">
        <v>0</v>
      </c>
      <c r="Y1394" s="23" t="s">
        <v>104</v>
      </c>
      <c r="Z1394" t="s">
        <v>98</v>
      </c>
      <c r="AA1394" t="s">
        <v>105</v>
      </c>
      <c r="AB1394" s="30">
        <f>+Tabla3[[#This Row],[VALOR DEL CONTRATO
(EN NUMEROS)]]-Tabla3[[#This Row],[VALOR RECURSOS (MADS/FONAM)]]</f>
        <v>0</v>
      </c>
      <c r="AC1394" s="30"/>
      <c r="AD1394" s="30"/>
      <c r="AE1394" s="24">
        <v>3724</v>
      </c>
      <c r="AF1394" s="61">
        <v>45294</v>
      </c>
      <c r="AG1394">
        <v>629024</v>
      </c>
      <c r="AH1394" s="53">
        <v>45609</v>
      </c>
      <c r="AI1394" s="24" t="s">
        <v>106</v>
      </c>
      <c r="AJ1394" t="s">
        <v>173</v>
      </c>
      <c r="AK1394" s="33">
        <v>202300000000289</v>
      </c>
      <c r="AL1394" t="s">
        <v>98</v>
      </c>
      <c r="AM1394" s="53">
        <v>45604</v>
      </c>
      <c r="AN1394" s="23" t="s">
        <v>108</v>
      </c>
      <c r="AO1394" s="23" t="s">
        <v>108</v>
      </c>
      <c r="AP1394" t="s">
        <v>109</v>
      </c>
      <c r="AQ1394" t="s">
        <v>363</v>
      </c>
      <c r="AR1394" t="s">
        <v>364</v>
      </c>
      <c r="AS1394" t="s">
        <v>100</v>
      </c>
      <c r="AT1394" s="23">
        <v>80111600</v>
      </c>
      <c r="AU1394" s="20" t="s">
        <v>9466</v>
      </c>
      <c r="AV1394" s="23" t="s">
        <v>9330</v>
      </c>
      <c r="AW1394" s="20" t="s">
        <v>476</v>
      </c>
      <c r="AX1394" s="53" t="s">
        <v>105</v>
      </c>
      <c r="AY1394" s="23" t="s">
        <v>477</v>
      </c>
      <c r="AZ1394" s="26">
        <v>45609</v>
      </c>
      <c r="BA1394" s="26">
        <v>45609</v>
      </c>
      <c r="BB1394" s="62">
        <v>45656</v>
      </c>
      <c r="BC1394" s="35">
        <f>+Tabla3[[#This Row],[FECHA TERMINACION
(INICIAL)]]-Tabla3[[#This Row],[FECHA INICIO]]</f>
        <v>47</v>
      </c>
      <c r="BD1394" s="65">
        <f>+Tabla3[[#This Row],[PLAZO DE EJECUCIÓN EN DÍAS (INICIAL)]]/30</f>
        <v>1.5666666666666667</v>
      </c>
      <c r="BE1394" t="s">
        <v>9467</v>
      </c>
      <c r="BF1394" s="29">
        <f>+[1]BD_2!E1421</f>
        <v>0</v>
      </c>
      <c r="BG1394" s="29">
        <f>[1]BD_2!BA1421</f>
        <v>0</v>
      </c>
      <c r="BH1394" s="23">
        <f>[1]BD_2!CF1421</f>
        <v>0</v>
      </c>
      <c r="BI1394" s="23">
        <f>+COUNTIF(Tabla3[[#This Row],[VALOR REDUCIDO]:[TOTAL TIEMPO PRORROGADO EN DÍAS
]],"&lt;&gt;0")</f>
        <v>0</v>
      </c>
      <c r="BJ1394" s="23" t="str">
        <f>+[1]BD_2!CG1421</f>
        <v>2 NO</v>
      </c>
      <c r="BK1394" s="26" t="str">
        <f>[1]BD_2!CL1421</f>
        <v>2 NO</v>
      </c>
      <c r="BL1394" s="23" t="s">
        <v>98</v>
      </c>
      <c r="BM1394">
        <f t="shared" si="111"/>
        <v>47</v>
      </c>
      <c r="BN1394" s="36">
        <f t="shared" si="113"/>
        <v>45609</v>
      </c>
      <c r="BO1394" s="26">
        <f t="shared" si="112"/>
        <v>45656</v>
      </c>
      <c r="BP1394" s="37" t="e">
        <f>IF(((#REF!-$BN1394)/($BO1394-$BN1394))&gt;=100%,100%,((#REF!-$BN1394)/($BO1394-$BN1394)))</f>
        <v>#REF!</v>
      </c>
      <c r="BQ1394" s="29">
        <f t="shared" si="114"/>
        <v>5600000</v>
      </c>
      <c r="BR1394" s="23" t="e">
        <f>+IF(BK1394="1 SI","FINALIZADO",IF($BO1394&lt;=#REF!,"FINALIZADO","EJECUCIÓN"))</f>
        <v>#REF!</v>
      </c>
      <c r="BS1394" s="23">
        <v>5600000</v>
      </c>
      <c r="BT1394" s="23">
        <f>+Tabla3[[#This Row],[VALOR TOTAL DE CONTRATO (ANTES DE LIQUIDACIÓN - LIBERACIÓN DE SALDOS)]]-Tabla3[[#This Row],[RECURSO TOTALES DESEMBOLSADOS]]</f>
        <v>0</v>
      </c>
      <c r="BU1394" s="66"/>
      <c r="BW1394" s="23" t="s">
        <v>98</v>
      </c>
      <c r="BX1394" s="23" t="str">
        <f t="shared" si="110"/>
        <v>noviembre</v>
      </c>
      <c r="BY1394" s="23" t="s">
        <v>113</v>
      </c>
      <c r="BZ1394" s="23" t="s">
        <v>113</v>
      </c>
      <c r="CA1394" s="23" t="s">
        <v>113</v>
      </c>
      <c r="CB1394" t="s">
        <v>117</v>
      </c>
      <c r="CC1394" t="s">
        <v>118</v>
      </c>
    </row>
    <row r="1395" spans="1:81" x14ac:dyDescent="0.25">
      <c r="A1395" s="23">
        <v>2024</v>
      </c>
      <c r="B1395" s="25">
        <v>1360</v>
      </c>
      <c r="C1395" s="23" t="s">
        <v>87</v>
      </c>
      <c r="D1395" t="s">
        <v>7305</v>
      </c>
      <c r="E1395" t="s">
        <v>89</v>
      </c>
      <c r="F1395" t="s">
        <v>7306</v>
      </c>
      <c r="G1395" t="s">
        <v>91</v>
      </c>
      <c r="H1395" s="23" t="s">
        <v>9468</v>
      </c>
      <c r="I1395" s="23" t="s">
        <v>105</v>
      </c>
      <c r="J1395" t="s">
        <v>9469</v>
      </c>
      <c r="K1395" s="23" t="s">
        <v>95</v>
      </c>
      <c r="L1395" s="59"/>
      <c r="N1395" s="23" t="s">
        <v>9469</v>
      </c>
      <c r="O1395" s="23" t="s">
        <v>98</v>
      </c>
      <c r="P1395" s="20" t="s">
        <v>1183</v>
      </c>
      <c r="Q1395" s="20" t="s">
        <v>100</v>
      </c>
      <c r="R1395" t="s">
        <v>9470</v>
      </c>
      <c r="S1395" t="s">
        <v>9471</v>
      </c>
      <c r="T1395" t="s">
        <v>9472</v>
      </c>
      <c r="U1395" s="29">
        <v>16422000</v>
      </c>
      <c r="V1395" s="29">
        <v>16422000</v>
      </c>
      <c r="W1395" s="60">
        <v>0</v>
      </c>
      <c r="X1395" s="60">
        <v>0</v>
      </c>
      <c r="Y1395" s="23" t="s">
        <v>104</v>
      </c>
      <c r="Z1395" t="s">
        <v>98</v>
      </c>
      <c r="AA1395" t="s">
        <v>105</v>
      </c>
      <c r="AB1395" s="30">
        <f>+Tabla3[[#This Row],[VALOR DEL CONTRATO
(EN NUMEROS)]]-Tabla3[[#This Row],[VALOR RECURSOS (MADS/FONAM)]]</f>
        <v>0</v>
      </c>
      <c r="AC1395" s="30"/>
      <c r="AD1395" s="30"/>
      <c r="AE1395" s="24">
        <v>21524</v>
      </c>
      <c r="AF1395" s="61">
        <v>45562</v>
      </c>
      <c r="AG1395">
        <v>631424</v>
      </c>
      <c r="AH1395" s="53">
        <v>45610</v>
      </c>
      <c r="AI1395" s="24" t="s">
        <v>1819</v>
      </c>
      <c r="AJ1395" t="s">
        <v>9473</v>
      </c>
      <c r="AK1395" s="33" t="s">
        <v>4376</v>
      </c>
      <c r="AL1395" t="s">
        <v>98</v>
      </c>
      <c r="AM1395" s="53">
        <v>45610</v>
      </c>
      <c r="AN1395" s="23" t="s">
        <v>108</v>
      </c>
      <c r="AO1395" s="23" t="s">
        <v>108</v>
      </c>
      <c r="AP1395" t="s">
        <v>109</v>
      </c>
      <c r="AQ1395" t="s">
        <v>4377</v>
      </c>
      <c r="AR1395" t="s">
        <v>4378</v>
      </c>
      <c r="AS1395" t="s">
        <v>562</v>
      </c>
      <c r="AT1395" s="23">
        <v>70151500</v>
      </c>
      <c r="AU1395" s="20" t="s">
        <v>9474</v>
      </c>
      <c r="AV1395" s="23" t="s">
        <v>6886</v>
      </c>
      <c r="AW1395" s="20" t="s">
        <v>114</v>
      </c>
      <c r="AX1395" s="53">
        <v>45614</v>
      </c>
      <c r="AY1395" s="23" t="s">
        <v>6418</v>
      </c>
      <c r="AZ1395" s="53">
        <v>45614</v>
      </c>
      <c r="BA1395" s="26">
        <v>45618</v>
      </c>
      <c r="BB1395" s="62">
        <v>45657</v>
      </c>
      <c r="BC1395" s="35">
        <f>+Tabla3[[#This Row],[FECHA TERMINACION
(INICIAL)]]-Tabla3[[#This Row],[FECHA INICIO]]</f>
        <v>39</v>
      </c>
      <c r="BD1395" s="65">
        <f>+Tabla3[[#This Row],[PLAZO DE EJECUCIÓN EN DÍAS (INICIAL)]]/30</f>
        <v>1.3</v>
      </c>
      <c r="BE1395" t="s">
        <v>9475</v>
      </c>
      <c r="BF1395" s="29">
        <f>+[1]BD_2!E1422</f>
        <v>0</v>
      </c>
      <c r="BG1395" s="29">
        <f>[1]BD_2!BA1422</f>
        <v>2755371</v>
      </c>
      <c r="BH1395" s="23">
        <f>[1]BD_2!CF1422</f>
        <v>0</v>
      </c>
      <c r="BI1395" s="23">
        <f>+COUNTIF(Tabla3[[#This Row],[VALOR REDUCIDO]:[TOTAL TIEMPO PRORROGADO EN DÍAS
]],"&lt;&gt;0")</f>
        <v>1</v>
      </c>
      <c r="BJ1395" s="23" t="str">
        <f>+[1]BD_2!CG1422</f>
        <v>2 NO</v>
      </c>
      <c r="BK1395" s="26" t="str">
        <f>[1]BD_2!CL1422</f>
        <v>2 NO</v>
      </c>
      <c r="BL1395" s="23" t="s">
        <v>98</v>
      </c>
      <c r="BM1395">
        <f t="shared" si="111"/>
        <v>39</v>
      </c>
      <c r="BN1395" s="36">
        <f t="shared" si="113"/>
        <v>45618</v>
      </c>
      <c r="BO1395" s="26">
        <f t="shared" si="112"/>
        <v>45657</v>
      </c>
      <c r="BP1395" s="37" t="e">
        <f>IF(((#REF!-$BN1395)/($BO1395-$BN1395))&gt;=100%,100%,((#REF!-$BN1395)/($BO1395-$BN1395)))</f>
        <v>#REF!</v>
      </c>
      <c r="BQ1395" s="60">
        <f t="shared" si="114"/>
        <v>19177371</v>
      </c>
      <c r="BR1395" s="23" t="e">
        <f>+IF(BK1395="1 SI","FINALIZADO",IF($BO1395&lt;=#REF!,"FINALIZADO","EJECUCIÓN"))</f>
        <v>#REF!</v>
      </c>
      <c r="BS1395" s="23" t="e">
        <v>#N/A</v>
      </c>
      <c r="BT1395" s="23" t="e">
        <f>+Tabla3[[#This Row],[VALOR TOTAL DE CONTRATO (ANTES DE LIQUIDACIÓN - LIBERACIÓN DE SALDOS)]]-Tabla3[[#This Row],[RECURSO TOTALES DESEMBOLSADOS]]</f>
        <v>#N/A</v>
      </c>
      <c r="BU1395" s="66"/>
      <c r="BW1395" s="23" t="s">
        <v>98</v>
      </c>
      <c r="BX1395" s="23" t="str">
        <f t="shared" si="110"/>
        <v>noviembre</v>
      </c>
      <c r="BY1395" s="23" t="s">
        <v>113</v>
      </c>
      <c r="BZ1395" s="23" t="s">
        <v>113</v>
      </c>
      <c r="CA1395" s="23" t="s">
        <v>113</v>
      </c>
      <c r="CB1395" t="s">
        <v>117</v>
      </c>
      <c r="CC1395" t="s">
        <v>118</v>
      </c>
    </row>
    <row r="1396" spans="1:81" x14ac:dyDescent="0.25">
      <c r="A1396" s="23">
        <v>2024</v>
      </c>
      <c r="B1396" s="25">
        <v>1361</v>
      </c>
      <c r="C1396" s="23" t="s">
        <v>7112</v>
      </c>
      <c r="D1396" t="s">
        <v>7305</v>
      </c>
      <c r="E1396" t="s">
        <v>89</v>
      </c>
      <c r="F1396" t="s">
        <v>7306</v>
      </c>
      <c r="G1396" t="s">
        <v>91</v>
      </c>
      <c r="H1396" s="23" t="s">
        <v>9476</v>
      </c>
      <c r="I1396" s="23" t="s">
        <v>105</v>
      </c>
      <c r="J1396" s="44" t="s">
        <v>9477</v>
      </c>
      <c r="K1396" s="23" t="s">
        <v>4369</v>
      </c>
      <c r="L1396" s="59"/>
      <c r="N1396" s="23" t="s">
        <v>9478</v>
      </c>
      <c r="O1396" s="23" t="s">
        <v>98</v>
      </c>
      <c r="P1396" s="20" t="s">
        <v>1183</v>
      </c>
      <c r="Q1396" s="20" t="s">
        <v>100</v>
      </c>
      <c r="R1396" t="s">
        <v>9479</v>
      </c>
      <c r="S1396" t="s">
        <v>9480</v>
      </c>
      <c r="T1396" t="s">
        <v>9481</v>
      </c>
      <c r="U1396" s="29">
        <v>14838110</v>
      </c>
      <c r="V1396" s="29">
        <v>14838110</v>
      </c>
      <c r="W1396" s="60">
        <v>0</v>
      </c>
      <c r="X1396" s="60">
        <v>0</v>
      </c>
      <c r="Y1396" s="23" t="s">
        <v>104</v>
      </c>
      <c r="Z1396" t="s">
        <v>98</v>
      </c>
      <c r="AA1396" t="s">
        <v>105</v>
      </c>
      <c r="AB1396" s="30">
        <f>+Tabla3[[#This Row],[VALOR DEL CONTRATO
(EN NUMEROS)]]-Tabla3[[#This Row],[VALOR RECURSOS (MADS/FONAM)]]</f>
        <v>0</v>
      </c>
      <c r="AC1396" s="30"/>
      <c r="AD1396" s="30"/>
      <c r="AE1396" s="24">
        <v>21624</v>
      </c>
      <c r="AF1396" s="61">
        <v>45562</v>
      </c>
      <c r="AG1396">
        <v>631524</v>
      </c>
      <c r="AH1396" s="53">
        <v>45610</v>
      </c>
      <c r="AI1396" s="24" t="s">
        <v>1819</v>
      </c>
      <c r="AJ1396" t="s">
        <v>9473</v>
      </c>
      <c r="AK1396" s="33" t="s">
        <v>4376</v>
      </c>
      <c r="AL1396" t="s">
        <v>98</v>
      </c>
      <c r="AM1396" s="53">
        <v>45610</v>
      </c>
      <c r="AN1396" s="23" t="s">
        <v>108</v>
      </c>
      <c r="AO1396" s="23" t="s">
        <v>108</v>
      </c>
      <c r="AP1396" t="s">
        <v>109</v>
      </c>
      <c r="AQ1396" t="s">
        <v>4377</v>
      </c>
      <c r="AR1396" t="s">
        <v>4378</v>
      </c>
      <c r="AS1396" t="s">
        <v>562</v>
      </c>
      <c r="AT1396" s="23">
        <v>72151500</v>
      </c>
      <c r="AU1396" s="20" t="s">
        <v>9482</v>
      </c>
      <c r="AV1396" s="23" t="s">
        <v>6886</v>
      </c>
      <c r="AW1396" s="20" t="s">
        <v>114</v>
      </c>
      <c r="AX1396" s="53">
        <v>45611</v>
      </c>
      <c r="AY1396" s="23" t="s">
        <v>6418</v>
      </c>
      <c r="AZ1396" s="53">
        <v>45611</v>
      </c>
      <c r="BA1396" s="26">
        <v>45624</v>
      </c>
      <c r="BB1396" s="62">
        <v>45656</v>
      </c>
      <c r="BC1396" s="35">
        <f>+Tabla3[[#This Row],[FECHA TERMINACION
(INICIAL)]]-Tabla3[[#This Row],[FECHA INICIO]]</f>
        <v>32</v>
      </c>
      <c r="BD1396" s="65">
        <f>+Tabla3[[#This Row],[PLAZO DE EJECUCIÓN EN DÍAS (INICIAL)]]/30</f>
        <v>1.0666666666666667</v>
      </c>
      <c r="BE1396" t="s">
        <v>9483</v>
      </c>
      <c r="BF1396" s="29">
        <f>+[1]BD_2!E1423</f>
        <v>0</v>
      </c>
      <c r="BG1396" s="29">
        <f>[1]BD_2!BA1423</f>
        <v>0</v>
      </c>
      <c r="BH1396" s="23">
        <f>[1]BD_2!CF1423</f>
        <v>0</v>
      </c>
      <c r="BI1396" s="23">
        <f>+COUNTIF(Tabla3[[#This Row],[VALOR REDUCIDO]:[TOTAL TIEMPO PRORROGADO EN DÍAS
]],"&lt;&gt;0")</f>
        <v>0</v>
      </c>
      <c r="BJ1396" s="23" t="str">
        <f>+[1]BD_2!CG1423</f>
        <v>2 NO</v>
      </c>
      <c r="BK1396" s="26" t="str">
        <f>[1]BD_2!CL1423</f>
        <v>2 NO</v>
      </c>
      <c r="BL1396" s="23" t="s">
        <v>98</v>
      </c>
      <c r="BM1396">
        <f t="shared" si="111"/>
        <v>32</v>
      </c>
      <c r="BN1396" s="36">
        <f t="shared" si="113"/>
        <v>45624</v>
      </c>
      <c r="BO1396" s="26">
        <f t="shared" si="112"/>
        <v>45656</v>
      </c>
      <c r="BP1396" s="37" t="e">
        <f>IF(((#REF!-$BN1396)/($BO1396-$BN1396))&gt;=100%,100%,((#REF!-$BN1396)/($BO1396-$BN1396)))</f>
        <v>#REF!</v>
      </c>
      <c r="BQ1396" s="60">
        <f t="shared" si="114"/>
        <v>14838110</v>
      </c>
      <c r="BR1396" s="23" t="e">
        <f>+IF(BK1396="1 SI","FINALIZADO",IF($BO1396&lt;=#REF!,"FINALIZADO","EJECUCIÓN"))</f>
        <v>#REF!</v>
      </c>
      <c r="BS1396" s="23">
        <v>14838110</v>
      </c>
      <c r="BT1396" s="23">
        <f>+Tabla3[[#This Row],[VALOR TOTAL DE CONTRATO (ANTES DE LIQUIDACIÓN - LIBERACIÓN DE SALDOS)]]-Tabla3[[#This Row],[RECURSO TOTALES DESEMBOLSADOS]]</f>
        <v>0</v>
      </c>
      <c r="BU1396" s="66"/>
      <c r="BW1396" s="23" t="s">
        <v>98</v>
      </c>
      <c r="BX1396" s="23" t="str">
        <f t="shared" si="110"/>
        <v>noviembre</v>
      </c>
      <c r="BY1396" s="23" t="s">
        <v>113</v>
      </c>
      <c r="BZ1396" s="23" t="s">
        <v>113</v>
      </c>
      <c r="CA1396" s="23" t="s">
        <v>113</v>
      </c>
      <c r="CB1396" t="s">
        <v>117</v>
      </c>
      <c r="CC1396" t="s">
        <v>118</v>
      </c>
    </row>
    <row r="1397" spans="1:81" x14ac:dyDescent="0.25">
      <c r="A1397" s="23">
        <v>2024</v>
      </c>
      <c r="B1397" s="25">
        <v>1362</v>
      </c>
      <c r="C1397" s="23" t="s">
        <v>87</v>
      </c>
      <c r="D1397" t="s">
        <v>88</v>
      </c>
      <c r="E1397" t="s">
        <v>89</v>
      </c>
      <c r="F1397" t="s">
        <v>90</v>
      </c>
      <c r="G1397" t="s">
        <v>91</v>
      </c>
      <c r="H1397" s="23" t="s">
        <v>92</v>
      </c>
      <c r="I1397" s="23" t="s">
        <v>119</v>
      </c>
      <c r="J1397" t="s">
        <v>9484</v>
      </c>
      <c r="K1397" s="23" t="s">
        <v>95</v>
      </c>
      <c r="L1397" s="20" t="s">
        <v>9485</v>
      </c>
      <c r="M1397" s="28" t="s">
        <v>9486</v>
      </c>
      <c r="N1397" s="23"/>
      <c r="O1397" s="23" t="s">
        <v>98</v>
      </c>
      <c r="P1397" s="20" t="s">
        <v>1263</v>
      </c>
      <c r="Q1397" s="20" t="s">
        <v>100</v>
      </c>
      <c r="R1397" t="s">
        <v>9487</v>
      </c>
      <c r="S1397" t="s">
        <v>9488</v>
      </c>
      <c r="T1397" t="s">
        <v>9489</v>
      </c>
      <c r="U1397" s="29">
        <v>7000000</v>
      </c>
      <c r="V1397" s="29">
        <v>7000000</v>
      </c>
      <c r="W1397" s="29">
        <v>7000000</v>
      </c>
      <c r="X1397" s="60">
        <v>0</v>
      </c>
      <c r="Y1397" s="23" t="s">
        <v>104</v>
      </c>
      <c r="Z1397" t="s">
        <v>98</v>
      </c>
      <c r="AA1397" t="s">
        <v>105</v>
      </c>
      <c r="AB1397" s="30">
        <f>+Tabla3[[#This Row],[VALOR DEL CONTRATO
(EN NUMEROS)]]-Tabla3[[#This Row],[VALOR RECURSOS (MADS/FONAM)]]</f>
        <v>0</v>
      </c>
      <c r="AC1397" s="30"/>
      <c r="AD1397" s="30"/>
      <c r="AE1397" s="24">
        <v>2724</v>
      </c>
      <c r="AF1397" s="61">
        <v>45294</v>
      </c>
      <c r="AG1397"/>
      <c r="AH1397" s="53"/>
      <c r="AI1397" s="24" t="s">
        <v>106</v>
      </c>
      <c r="AJ1397" t="s">
        <v>656</v>
      </c>
      <c r="AK1397" s="33">
        <v>202300000000289</v>
      </c>
      <c r="AL1397" t="s">
        <v>98</v>
      </c>
      <c r="AM1397" s="53">
        <v>45624</v>
      </c>
      <c r="AN1397" s="23" t="s">
        <v>108</v>
      </c>
      <c r="AO1397" s="23" t="s">
        <v>108</v>
      </c>
      <c r="AP1397" t="s">
        <v>109</v>
      </c>
      <c r="AQ1397" t="s">
        <v>174</v>
      </c>
      <c r="AR1397" t="s">
        <v>175</v>
      </c>
      <c r="AS1397" t="s">
        <v>100</v>
      </c>
      <c r="AT1397" s="23">
        <v>80111600</v>
      </c>
      <c r="AU1397" s="20" t="s">
        <v>9490</v>
      </c>
      <c r="AV1397" s="23" t="s">
        <v>9330</v>
      </c>
      <c r="AW1397" s="20" t="s">
        <v>476</v>
      </c>
      <c r="AX1397" s="53" t="s">
        <v>105</v>
      </c>
      <c r="AY1397" s="23" t="s">
        <v>477</v>
      </c>
      <c r="AZ1397" s="53">
        <v>45625</v>
      </c>
      <c r="BA1397" s="53">
        <v>45625</v>
      </c>
      <c r="BB1397" s="62">
        <v>45654</v>
      </c>
      <c r="BC1397" s="35">
        <f>+Tabla3[[#This Row],[FECHA TERMINACION
(INICIAL)]]-Tabla3[[#This Row],[FECHA INICIO]]</f>
        <v>29</v>
      </c>
      <c r="BD1397" s="65">
        <f>+Tabla3[[#This Row],[PLAZO DE EJECUCIÓN EN DÍAS (INICIAL)]]/30</f>
        <v>0.96666666666666667</v>
      </c>
      <c r="BE1397" t="s">
        <v>9491</v>
      </c>
      <c r="BF1397" s="29">
        <f>+[1]BD_2!E1424</f>
        <v>0</v>
      </c>
      <c r="BG1397" s="29">
        <f>[1]BD_2!BA1424</f>
        <v>0</v>
      </c>
      <c r="BH1397" s="23">
        <f>[1]BD_2!CF1424</f>
        <v>0</v>
      </c>
      <c r="BI1397" s="23">
        <f>+COUNTIF(Tabla3[[#This Row],[VALOR REDUCIDO]:[TOTAL TIEMPO PRORROGADO EN DÍAS
]],"&lt;&gt;0")</f>
        <v>0</v>
      </c>
      <c r="BJ1397" s="23" t="str">
        <f>+[1]BD_2!CG1424</f>
        <v>2 NO</v>
      </c>
      <c r="BK1397" s="26" t="str">
        <f>[1]BD_2!CL1424</f>
        <v>2 NO</v>
      </c>
      <c r="BL1397" s="23" t="s">
        <v>98</v>
      </c>
      <c r="BM1397">
        <f t="shared" si="111"/>
        <v>29</v>
      </c>
      <c r="BN1397" s="36">
        <f t="shared" si="113"/>
        <v>45625</v>
      </c>
      <c r="BO1397" s="26">
        <f t="shared" si="112"/>
        <v>45654</v>
      </c>
      <c r="BP1397" s="37" t="e">
        <f>IF(((#REF!-$BN1397)/($BO1397-$BN1397))&gt;=100%,100%,((#REF!-$BN1397)/($BO1397-$BN1397)))</f>
        <v>#REF!</v>
      </c>
      <c r="BQ1397" s="29">
        <f t="shared" si="114"/>
        <v>7000000</v>
      </c>
      <c r="BR1397" s="23" t="e">
        <f>+IF(BK1397="1 SI","FINALIZADO",IF($BO1397&lt;=#REF!,"FINALIZADO","EJECUCIÓN"))</f>
        <v>#REF!</v>
      </c>
      <c r="BS1397" s="23">
        <v>7000000</v>
      </c>
      <c r="BT1397" s="23">
        <f>+Tabla3[[#This Row],[VALOR TOTAL DE CONTRATO (ANTES DE LIQUIDACIÓN - LIBERACIÓN DE SALDOS)]]-Tabla3[[#This Row],[RECURSO TOTALES DESEMBOLSADOS]]</f>
        <v>0</v>
      </c>
      <c r="BU1397" s="66"/>
      <c r="BW1397" s="23" t="s">
        <v>98</v>
      </c>
      <c r="BX1397" s="23" t="str">
        <f t="shared" si="110"/>
        <v>noviembre</v>
      </c>
      <c r="BY1397" s="23" t="s">
        <v>113</v>
      </c>
      <c r="BZ1397" s="23" t="s">
        <v>113</v>
      </c>
      <c r="CA1397" s="23" t="s">
        <v>113</v>
      </c>
      <c r="CB1397" t="s">
        <v>117</v>
      </c>
      <c r="CC1397" t="s">
        <v>118</v>
      </c>
    </row>
    <row r="1398" spans="1:81" x14ac:dyDescent="0.25">
      <c r="A1398" s="23">
        <v>2024</v>
      </c>
      <c r="B1398" s="25">
        <v>1363</v>
      </c>
      <c r="C1398" s="23" t="s">
        <v>87</v>
      </c>
      <c r="D1398" t="s">
        <v>88</v>
      </c>
      <c r="E1398" t="s">
        <v>89</v>
      </c>
      <c r="F1398" t="s">
        <v>90</v>
      </c>
      <c r="G1398" t="s">
        <v>91</v>
      </c>
      <c r="H1398" s="23" t="s">
        <v>92</v>
      </c>
      <c r="I1398" s="23" t="s">
        <v>119</v>
      </c>
      <c r="J1398" t="s">
        <v>9492</v>
      </c>
      <c r="K1398" s="23" t="s">
        <v>95</v>
      </c>
      <c r="L1398" s="20" t="s">
        <v>358</v>
      </c>
      <c r="M1398" s="28" t="s">
        <v>9493</v>
      </c>
      <c r="N1398" s="23"/>
      <c r="O1398" s="23" t="s">
        <v>98</v>
      </c>
      <c r="P1398" s="20" t="s">
        <v>169</v>
      </c>
      <c r="Q1398" s="20" t="s">
        <v>100</v>
      </c>
      <c r="R1398" t="s">
        <v>9494</v>
      </c>
      <c r="S1398" t="s">
        <v>9495</v>
      </c>
      <c r="T1398" s="29" t="s">
        <v>9496</v>
      </c>
      <c r="U1398" s="29">
        <v>4666667</v>
      </c>
      <c r="V1398" s="29">
        <v>4666667</v>
      </c>
      <c r="W1398" s="29">
        <v>3500000</v>
      </c>
      <c r="X1398" s="60">
        <v>0</v>
      </c>
      <c r="Y1398" s="23" t="s">
        <v>104</v>
      </c>
      <c r="Z1398" t="s">
        <v>98</v>
      </c>
      <c r="AA1398" t="s">
        <v>105</v>
      </c>
      <c r="AB1398" s="30">
        <f>+Tabla3[[#This Row],[VALOR DEL CONTRATO
(EN NUMEROS)]]-Tabla3[[#This Row],[VALOR RECURSOS (MADS/FONAM)]]</f>
        <v>0</v>
      </c>
      <c r="AC1398" s="30"/>
      <c r="AD1398" s="30"/>
      <c r="AE1398" s="24">
        <v>3724</v>
      </c>
      <c r="AF1398" s="61">
        <v>45294</v>
      </c>
      <c r="AG1398">
        <v>640824</v>
      </c>
      <c r="AH1398" s="53">
        <v>45617</v>
      </c>
      <c r="AI1398" s="24" t="s">
        <v>106</v>
      </c>
      <c r="AJ1398" t="s">
        <v>173</v>
      </c>
      <c r="AK1398" s="33">
        <v>202300000000289</v>
      </c>
      <c r="AL1398" t="s">
        <v>98</v>
      </c>
      <c r="AM1398" s="53">
        <v>45616</v>
      </c>
      <c r="AN1398" s="23" t="s">
        <v>108</v>
      </c>
      <c r="AO1398" s="23" t="s">
        <v>108</v>
      </c>
      <c r="AP1398" t="s">
        <v>109</v>
      </c>
      <c r="AQ1398" t="s">
        <v>959</v>
      </c>
      <c r="AR1398" t="s">
        <v>960</v>
      </c>
      <c r="AS1398" t="s">
        <v>100</v>
      </c>
      <c r="AT1398" s="23">
        <v>80111600</v>
      </c>
      <c r="AU1398" s="20" t="s">
        <v>9497</v>
      </c>
      <c r="AV1398" s="23" t="s">
        <v>9330</v>
      </c>
      <c r="AW1398" s="20" t="s">
        <v>476</v>
      </c>
      <c r="AX1398" s="53" t="s">
        <v>105</v>
      </c>
      <c r="AY1398" s="23" t="s">
        <v>477</v>
      </c>
      <c r="AZ1398" s="53">
        <v>45617</v>
      </c>
      <c r="BA1398" s="53">
        <v>45617</v>
      </c>
      <c r="BB1398" s="62">
        <v>45656</v>
      </c>
      <c r="BC1398" s="35">
        <f>+Tabla3[[#This Row],[FECHA TERMINACION
(INICIAL)]]-Tabla3[[#This Row],[FECHA INICIO]]</f>
        <v>39</v>
      </c>
      <c r="BD1398" s="65">
        <f>+Tabla3[[#This Row],[PLAZO DE EJECUCIÓN EN DÍAS (INICIAL)]]/30</f>
        <v>1.3</v>
      </c>
      <c r="BE1398" t="s">
        <v>9498</v>
      </c>
      <c r="BF1398" s="29">
        <f>+[1]BD_2!E1425</f>
        <v>0</v>
      </c>
      <c r="BG1398" s="29">
        <f>[1]BD_2!BA1425</f>
        <v>0</v>
      </c>
      <c r="BH1398" s="23">
        <f>[1]BD_2!CF1425</f>
        <v>0</v>
      </c>
      <c r="BI1398" s="23">
        <f>+COUNTIF(Tabla3[[#This Row],[VALOR REDUCIDO]:[TOTAL TIEMPO PRORROGADO EN DÍAS
]],"&lt;&gt;0")</f>
        <v>0</v>
      </c>
      <c r="BJ1398" s="23" t="str">
        <f>+[1]BD_2!CG1425</f>
        <v>2 NO</v>
      </c>
      <c r="BK1398" s="26" t="str">
        <f>[1]BD_2!CL1425</f>
        <v>2 NO</v>
      </c>
      <c r="BL1398" s="23" t="s">
        <v>98</v>
      </c>
      <c r="BM1398">
        <f t="shared" si="111"/>
        <v>39</v>
      </c>
      <c r="BN1398" s="36">
        <f t="shared" si="113"/>
        <v>45617</v>
      </c>
      <c r="BO1398" s="26">
        <f t="shared" si="112"/>
        <v>45656</v>
      </c>
      <c r="BP1398" s="37" t="e">
        <f>IF(((#REF!-$BN1398)/($BO1398-$BN1398))&gt;=100%,100%,((#REF!-$BN1398)/($BO1398-$BN1398)))</f>
        <v>#REF!</v>
      </c>
      <c r="BQ1398" s="29">
        <f t="shared" si="114"/>
        <v>4666667</v>
      </c>
      <c r="BR1398" s="23" t="e">
        <f>+IF(BK1398="1 SI","FINALIZADO",IF($BO1398&lt;=#REF!,"FINALIZADO","EJECUCIÓN"))</f>
        <v>#REF!</v>
      </c>
      <c r="BS1398" s="23">
        <v>4666667</v>
      </c>
      <c r="BT1398" s="23">
        <f>+Tabla3[[#This Row],[VALOR TOTAL DE CONTRATO (ANTES DE LIQUIDACIÓN - LIBERACIÓN DE SALDOS)]]-Tabla3[[#This Row],[RECURSO TOTALES DESEMBOLSADOS]]</f>
        <v>0</v>
      </c>
      <c r="BU1398" s="66"/>
      <c r="BW1398" s="23" t="s">
        <v>98</v>
      </c>
      <c r="BX1398" s="23" t="str">
        <f t="shared" si="110"/>
        <v>noviembre</v>
      </c>
      <c r="BY1398" s="23" t="s">
        <v>113</v>
      </c>
      <c r="BZ1398" s="23" t="s">
        <v>113</v>
      </c>
      <c r="CA1398" s="23" t="s">
        <v>113</v>
      </c>
      <c r="CB1398" t="s">
        <v>117</v>
      </c>
      <c r="CC1398" t="s">
        <v>118</v>
      </c>
    </row>
    <row r="1399" spans="1:81" x14ac:dyDescent="0.25">
      <c r="A1399" s="23">
        <v>2024</v>
      </c>
      <c r="B1399" s="25">
        <v>1364</v>
      </c>
      <c r="C1399" s="23" t="s">
        <v>87</v>
      </c>
      <c r="D1399" t="s">
        <v>88</v>
      </c>
      <c r="E1399" t="s">
        <v>89</v>
      </c>
      <c r="F1399" t="s">
        <v>90</v>
      </c>
      <c r="G1399" t="s">
        <v>91</v>
      </c>
      <c r="H1399" s="23" t="s">
        <v>92</v>
      </c>
      <c r="I1399" s="23" t="s">
        <v>119</v>
      </c>
      <c r="J1399" t="s">
        <v>9499</v>
      </c>
      <c r="K1399" s="23" t="s">
        <v>95</v>
      </c>
      <c r="L1399" s="20" t="s">
        <v>121</v>
      </c>
      <c r="M1399" s="28" t="s">
        <v>9500</v>
      </c>
      <c r="N1399" s="23"/>
      <c r="O1399" s="23" t="s">
        <v>98</v>
      </c>
      <c r="P1399" s="20" t="s">
        <v>169</v>
      </c>
      <c r="Q1399" s="20" t="s">
        <v>100</v>
      </c>
      <c r="R1399" t="s">
        <v>9501</v>
      </c>
      <c r="S1399" t="s">
        <v>9502</v>
      </c>
      <c r="T1399" t="s">
        <v>9503</v>
      </c>
      <c r="U1399" s="29">
        <v>5333333</v>
      </c>
      <c r="V1399" s="29">
        <v>5333333</v>
      </c>
      <c r="W1399" s="60">
        <v>4000000</v>
      </c>
      <c r="X1399" s="60">
        <v>0</v>
      </c>
      <c r="Y1399" s="23" t="s">
        <v>104</v>
      </c>
      <c r="Z1399" t="s">
        <v>98</v>
      </c>
      <c r="AA1399" t="s">
        <v>105</v>
      </c>
      <c r="AB1399" s="30">
        <f>+Tabla3[[#This Row],[VALOR DEL CONTRATO
(EN NUMEROS)]]-Tabla3[[#This Row],[VALOR RECURSOS (MADS/FONAM)]]</f>
        <v>0</v>
      </c>
      <c r="AC1399" s="30"/>
      <c r="AD1399" s="30"/>
      <c r="AE1399" s="24">
        <v>3724</v>
      </c>
      <c r="AF1399" s="61">
        <v>45294</v>
      </c>
      <c r="AG1399">
        <v>640924</v>
      </c>
      <c r="AH1399" s="53">
        <v>45617</v>
      </c>
      <c r="AI1399" s="24" t="s">
        <v>106</v>
      </c>
      <c r="AJ1399" t="s">
        <v>173</v>
      </c>
      <c r="AK1399" s="33">
        <v>202300000000289</v>
      </c>
      <c r="AL1399" t="s">
        <v>98</v>
      </c>
      <c r="AM1399" s="53">
        <v>45616</v>
      </c>
      <c r="AN1399" s="23" t="s">
        <v>108</v>
      </c>
      <c r="AO1399" s="23" t="s">
        <v>108</v>
      </c>
      <c r="AP1399" t="s">
        <v>109</v>
      </c>
      <c r="AQ1399" t="s">
        <v>959</v>
      </c>
      <c r="AR1399" t="s">
        <v>960</v>
      </c>
      <c r="AS1399" t="s">
        <v>100</v>
      </c>
      <c r="AT1399" s="23">
        <v>80111600</v>
      </c>
      <c r="AU1399" s="20" t="s">
        <v>9504</v>
      </c>
      <c r="AV1399" s="23" t="s">
        <v>9330</v>
      </c>
      <c r="AW1399" s="20" t="s">
        <v>476</v>
      </c>
      <c r="AX1399" s="53" t="s">
        <v>105</v>
      </c>
      <c r="AY1399" s="23" t="s">
        <v>477</v>
      </c>
      <c r="AZ1399" s="53">
        <v>45617</v>
      </c>
      <c r="BA1399" s="53">
        <v>45617</v>
      </c>
      <c r="BB1399" s="62">
        <v>45656</v>
      </c>
      <c r="BC1399" s="35">
        <f>+Tabla3[[#This Row],[FECHA TERMINACION
(INICIAL)]]-Tabla3[[#This Row],[FECHA INICIO]]</f>
        <v>39</v>
      </c>
      <c r="BD1399" s="65">
        <f>+Tabla3[[#This Row],[PLAZO DE EJECUCIÓN EN DÍAS (INICIAL)]]/30</f>
        <v>1.3</v>
      </c>
      <c r="BE1399" t="s">
        <v>9498</v>
      </c>
      <c r="BF1399" s="29">
        <f>+[1]BD_2!E1426</f>
        <v>0</v>
      </c>
      <c r="BG1399" s="29">
        <f>[1]BD_2!BA1426</f>
        <v>0</v>
      </c>
      <c r="BH1399" s="23">
        <f>[1]BD_2!CF1426</f>
        <v>0</v>
      </c>
      <c r="BI1399" s="23">
        <f>+COUNTIF(Tabla3[[#This Row],[VALOR REDUCIDO]:[TOTAL TIEMPO PRORROGADO EN DÍAS
]],"&lt;&gt;0")</f>
        <v>0</v>
      </c>
      <c r="BJ1399" s="23" t="str">
        <f>+[1]BD_2!CG1426</f>
        <v>2 NO</v>
      </c>
      <c r="BK1399" s="26" t="str">
        <f>[1]BD_2!CL1426</f>
        <v>2 NO</v>
      </c>
      <c r="BL1399" s="23" t="s">
        <v>98</v>
      </c>
      <c r="BM1399">
        <f t="shared" si="111"/>
        <v>39</v>
      </c>
      <c r="BN1399" s="36">
        <f t="shared" si="113"/>
        <v>45617</v>
      </c>
      <c r="BO1399" s="26">
        <f t="shared" si="112"/>
        <v>45656</v>
      </c>
      <c r="BP1399" s="37" t="e">
        <f>IF(((#REF!-$BN1399)/($BO1399-$BN1399))&gt;=100%,100%,((#REF!-$BN1399)/($BO1399-$BN1399)))</f>
        <v>#REF!</v>
      </c>
      <c r="BQ1399" s="29">
        <f t="shared" si="114"/>
        <v>5333333</v>
      </c>
      <c r="BR1399" s="23" t="e">
        <f>+IF(BK1399="1 SI","FINALIZADO",IF($BO1399&lt;=#REF!,"FINALIZADO","EJECUCIÓN"))</f>
        <v>#REF!</v>
      </c>
      <c r="BS1399" s="23">
        <v>5333333</v>
      </c>
      <c r="BT1399" s="23">
        <f>+Tabla3[[#This Row],[VALOR TOTAL DE CONTRATO (ANTES DE LIQUIDACIÓN - LIBERACIÓN DE SALDOS)]]-Tabla3[[#This Row],[RECURSO TOTALES DESEMBOLSADOS]]</f>
        <v>0</v>
      </c>
      <c r="BU1399" s="66"/>
      <c r="BW1399" s="23" t="s">
        <v>98</v>
      </c>
      <c r="BX1399" s="23" t="str">
        <f t="shared" si="110"/>
        <v>noviembre</v>
      </c>
      <c r="BY1399" s="23" t="s">
        <v>113</v>
      </c>
      <c r="BZ1399" s="23" t="s">
        <v>113</v>
      </c>
      <c r="CA1399" s="23" t="s">
        <v>113</v>
      </c>
      <c r="CB1399" t="s">
        <v>117</v>
      </c>
      <c r="CC1399" t="s">
        <v>118</v>
      </c>
    </row>
    <row r="1400" spans="1:81" x14ac:dyDescent="0.25">
      <c r="A1400" s="23">
        <v>2024</v>
      </c>
      <c r="B1400" s="25">
        <v>1365</v>
      </c>
      <c r="C1400" s="23" t="s">
        <v>87</v>
      </c>
      <c r="D1400" t="s">
        <v>88</v>
      </c>
      <c r="E1400" t="s">
        <v>89</v>
      </c>
      <c r="F1400" t="s">
        <v>90</v>
      </c>
      <c r="G1400" t="s">
        <v>91</v>
      </c>
      <c r="H1400" s="23" t="s">
        <v>92</v>
      </c>
      <c r="I1400" s="23" t="s">
        <v>119</v>
      </c>
      <c r="J1400" t="s">
        <v>9505</v>
      </c>
      <c r="K1400" s="23" t="s">
        <v>95</v>
      </c>
      <c r="L1400" s="20" t="s">
        <v>1824</v>
      </c>
      <c r="M1400" s="28" t="s">
        <v>9506</v>
      </c>
      <c r="N1400" s="23"/>
      <c r="O1400" s="23" t="s">
        <v>98</v>
      </c>
      <c r="P1400" s="20" t="s">
        <v>1263</v>
      </c>
      <c r="Q1400" s="20" t="s">
        <v>100</v>
      </c>
      <c r="R1400" t="s">
        <v>9507</v>
      </c>
      <c r="S1400" t="s">
        <v>9508</v>
      </c>
      <c r="T1400" t="s">
        <v>9509</v>
      </c>
      <c r="U1400" s="29">
        <v>6233333</v>
      </c>
      <c r="V1400" s="29">
        <v>6233333</v>
      </c>
      <c r="W1400" s="60">
        <v>5500000</v>
      </c>
      <c r="X1400" s="60">
        <v>0</v>
      </c>
      <c r="Y1400" s="23" t="s">
        <v>104</v>
      </c>
      <c r="Z1400" t="s">
        <v>98</v>
      </c>
      <c r="AA1400" t="s">
        <v>105</v>
      </c>
      <c r="AB1400" s="30">
        <f>+Tabla3[[#This Row],[VALOR DEL CONTRATO
(EN NUMEROS)]]-Tabla3[[#This Row],[VALOR RECURSOS (MADS/FONAM)]]</f>
        <v>0</v>
      </c>
      <c r="AC1400" s="30"/>
      <c r="AD1400" s="30"/>
      <c r="AE1400" s="24">
        <v>2724</v>
      </c>
      <c r="AF1400" s="61">
        <v>45294</v>
      </c>
      <c r="AG1400">
        <v>645424</v>
      </c>
      <c r="AH1400" s="53">
        <v>45624</v>
      </c>
      <c r="AI1400" s="24" t="s">
        <v>106</v>
      </c>
      <c r="AJ1400" t="s">
        <v>656</v>
      </c>
      <c r="AK1400" s="33">
        <v>202300000000289</v>
      </c>
      <c r="AL1400" t="s">
        <v>98</v>
      </c>
      <c r="AM1400" s="53">
        <v>45623</v>
      </c>
      <c r="AN1400" s="23" t="s">
        <v>108</v>
      </c>
      <c r="AO1400" s="23" t="s">
        <v>108</v>
      </c>
      <c r="AP1400" t="s">
        <v>109</v>
      </c>
      <c r="AQ1400" t="s">
        <v>657</v>
      </c>
      <c r="AR1400" t="s">
        <v>658</v>
      </c>
      <c r="AS1400" t="s">
        <v>100</v>
      </c>
      <c r="AT1400" s="23">
        <v>80111600</v>
      </c>
      <c r="AU1400" s="20" t="s">
        <v>9510</v>
      </c>
      <c r="AV1400" s="23" t="s">
        <v>9330</v>
      </c>
      <c r="AW1400" s="20" t="s">
        <v>476</v>
      </c>
      <c r="AX1400" s="53" t="s">
        <v>105</v>
      </c>
      <c r="AY1400" s="23" t="s">
        <v>477</v>
      </c>
      <c r="AZ1400" s="26">
        <v>45624</v>
      </c>
      <c r="BA1400" s="26">
        <v>45624</v>
      </c>
      <c r="BB1400" s="62">
        <v>45656</v>
      </c>
      <c r="BC1400" s="35">
        <f>+Tabla3[[#This Row],[FECHA TERMINACION
(INICIAL)]]-Tabla3[[#This Row],[FECHA INICIO]]</f>
        <v>32</v>
      </c>
      <c r="BD1400" s="65">
        <f>+Tabla3[[#This Row],[PLAZO DE EJECUCIÓN EN DÍAS (INICIAL)]]/30</f>
        <v>1.0666666666666667</v>
      </c>
      <c r="BE1400" t="s">
        <v>9511</v>
      </c>
      <c r="BF1400" s="29">
        <f>+[1]BD_2!E1427</f>
        <v>183333</v>
      </c>
      <c r="BG1400" s="29">
        <f>[1]BD_2!BA1427</f>
        <v>0</v>
      </c>
      <c r="BH1400" s="23">
        <f>[1]BD_2!CF1427</f>
        <v>0</v>
      </c>
      <c r="BI1400" s="23">
        <f>+COUNTIF(Tabla3[[#This Row],[VALOR REDUCIDO]:[TOTAL TIEMPO PRORROGADO EN DÍAS
]],"&lt;&gt;0")</f>
        <v>1</v>
      </c>
      <c r="BJ1400" s="23" t="str">
        <f>+[1]BD_2!CG1427</f>
        <v>2 NO</v>
      </c>
      <c r="BK1400" s="26" t="str">
        <f>[1]BD_2!CL1427</f>
        <v>2 NO</v>
      </c>
      <c r="BL1400" s="23" t="s">
        <v>98</v>
      </c>
      <c r="BM1400">
        <f t="shared" si="111"/>
        <v>32</v>
      </c>
      <c r="BN1400" s="36">
        <f t="shared" si="113"/>
        <v>45624</v>
      </c>
      <c r="BO1400" s="26">
        <f t="shared" si="112"/>
        <v>45656</v>
      </c>
      <c r="BP1400" s="37" t="e">
        <f>IF(((#REF!-$BN1400)/($BO1400-$BN1400))&gt;=100%,100%,((#REF!-$BN1400)/($BO1400-$BN1400)))</f>
        <v>#REF!</v>
      </c>
      <c r="BQ1400" s="29">
        <f t="shared" si="114"/>
        <v>6050000</v>
      </c>
      <c r="BR1400" s="23" t="e">
        <f>+IF(BK1400="1 SI","FINALIZADO",IF($BO1400&lt;=#REF!,"FINALIZADO","EJECUCIÓN"))</f>
        <v>#REF!</v>
      </c>
      <c r="BS1400" s="23">
        <v>550000</v>
      </c>
      <c r="BT1400" s="23">
        <f>+Tabla3[[#This Row],[VALOR TOTAL DE CONTRATO (ANTES DE LIQUIDACIÓN - LIBERACIÓN DE SALDOS)]]-Tabla3[[#This Row],[RECURSO TOTALES DESEMBOLSADOS]]</f>
        <v>5500000</v>
      </c>
      <c r="BU1400" s="66"/>
      <c r="BW1400" s="23" t="s">
        <v>98</v>
      </c>
      <c r="BX1400" s="23" t="str">
        <f t="shared" si="110"/>
        <v>noviembre</v>
      </c>
      <c r="BY1400" s="23" t="s">
        <v>113</v>
      </c>
      <c r="BZ1400" s="23" t="s">
        <v>113</v>
      </c>
      <c r="CA1400" s="23" t="s">
        <v>113</v>
      </c>
      <c r="CB1400" t="s">
        <v>117</v>
      </c>
      <c r="CC1400" t="s">
        <v>118</v>
      </c>
    </row>
    <row r="1401" spans="1:81" x14ac:dyDescent="0.25">
      <c r="A1401" s="23">
        <v>2024</v>
      </c>
      <c r="B1401" s="25">
        <v>1366</v>
      </c>
      <c r="C1401" s="23" t="s">
        <v>7112</v>
      </c>
      <c r="D1401" t="s">
        <v>88</v>
      </c>
      <c r="E1401" t="s">
        <v>89</v>
      </c>
      <c r="F1401" t="s">
        <v>7113</v>
      </c>
      <c r="G1401" t="s">
        <v>91</v>
      </c>
      <c r="H1401" s="23" t="s">
        <v>92</v>
      </c>
      <c r="I1401" s="23" t="s">
        <v>105</v>
      </c>
      <c r="J1401" s="44" t="s">
        <v>9512</v>
      </c>
      <c r="K1401" s="23" t="s">
        <v>4369</v>
      </c>
      <c r="L1401" s="20" t="s">
        <v>4370</v>
      </c>
      <c r="N1401" s="23" t="s">
        <v>9513</v>
      </c>
      <c r="O1401" s="23" t="s">
        <v>98</v>
      </c>
      <c r="P1401" s="20" t="s">
        <v>269</v>
      </c>
      <c r="Q1401" s="20" t="s">
        <v>269</v>
      </c>
      <c r="R1401" t="s">
        <v>9514</v>
      </c>
      <c r="S1401" t="s">
        <v>9515</v>
      </c>
      <c r="T1401" t="s">
        <v>9516</v>
      </c>
      <c r="U1401" s="29">
        <v>9564030</v>
      </c>
      <c r="V1401" s="29">
        <v>9564030</v>
      </c>
      <c r="W1401" s="60">
        <v>0</v>
      </c>
      <c r="X1401" s="60">
        <v>0</v>
      </c>
      <c r="Y1401" s="23" t="s">
        <v>104</v>
      </c>
      <c r="Z1401" t="s">
        <v>98</v>
      </c>
      <c r="AA1401" t="s">
        <v>105</v>
      </c>
      <c r="AB1401" s="30">
        <f>+Tabla3[[#This Row],[VALOR DEL CONTRATO
(EN NUMEROS)]]-Tabla3[[#This Row],[VALOR RECURSOS (MADS/FONAM)]]</f>
        <v>0</v>
      </c>
      <c r="AC1401" s="30"/>
      <c r="AD1401" s="30"/>
      <c r="AE1401" s="24">
        <v>16124</v>
      </c>
      <c r="AF1401" s="61">
        <v>45428</v>
      </c>
      <c r="AG1401">
        <v>642524</v>
      </c>
      <c r="AH1401" s="53">
        <v>45618</v>
      </c>
      <c r="AI1401" s="24" t="s">
        <v>106</v>
      </c>
      <c r="AJ1401" t="s">
        <v>1544</v>
      </c>
      <c r="AK1401" s="33">
        <v>202300000000150</v>
      </c>
      <c r="AL1401" t="s">
        <v>98</v>
      </c>
      <c r="AM1401" s="53">
        <v>45618</v>
      </c>
      <c r="AN1401" s="23" t="s">
        <v>108</v>
      </c>
      <c r="AO1401" s="23" t="s">
        <v>108</v>
      </c>
      <c r="AP1401" t="s">
        <v>109</v>
      </c>
      <c r="AQ1401" t="s">
        <v>1545</v>
      </c>
      <c r="AR1401" t="s">
        <v>1546</v>
      </c>
      <c r="AS1401" t="s">
        <v>269</v>
      </c>
      <c r="AT1401" s="23">
        <v>80101504</v>
      </c>
      <c r="AU1401" s="20" t="s">
        <v>9517</v>
      </c>
      <c r="AV1401" s="23" t="s">
        <v>6886</v>
      </c>
      <c r="AW1401" s="20" t="s">
        <v>114</v>
      </c>
      <c r="AX1401" s="53">
        <v>45621</v>
      </c>
      <c r="AY1401" s="23" t="s">
        <v>6418</v>
      </c>
      <c r="AZ1401" s="53">
        <v>45621</v>
      </c>
      <c r="BA1401" s="26">
        <v>45621</v>
      </c>
      <c r="BB1401" s="62">
        <v>45650</v>
      </c>
      <c r="BC1401" s="35">
        <f>+Tabla3[[#This Row],[FECHA TERMINACION
(INICIAL)]]-Tabla3[[#This Row],[FECHA INICIO]]</f>
        <v>29</v>
      </c>
      <c r="BD1401" s="65">
        <f>+Tabla3[[#This Row],[PLAZO DE EJECUCIÓN EN DÍAS (INICIAL)]]/30</f>
        <v>0.96666666666666667</v>
      </c>
      <c r="BE1401" t="s">
        <v>9518</v>
      </c>
      <c r="BF1401" s="29">
        <f>+[1]BD_2!E1428</f>
        <v>0</v>
      </c>
      <c r="BG1401" s="29">
        <f>[1]BD_2!BA1428</f>
        <v>0</v>
      </c>
      <c r="BH1401" s="23">
        <f>[1]BD_2!CF1428</f>
        <v>0</v>
      </c>
      <c r="BI1401" s="23">
        <f>+COUNTIF(Tabla3[[#This Row],[VALOR REDUCIDO]:[TOTAL TIEMPO PRORROGADO EN DÍAS
]],"&lt;&gt;0")</f>
        <v>0</v>
      </c>
      <c r="BJ1401" s="23" t="str">
        <f>+[1]BD_2!CG1428</f>
        <v>2 NO</v>
      </c>
      <c r="BK1401" s="26" t="str">
        <f>[1]BD_2!CL1428</f>
        <v>2 NO</v>
      </c>
      <c r="BL1401" s="23" t="s">
        <v>98</v>
      </c>
      <c r="BM1401">
        <f t="shared" si="111"/>
        <v>29</v>
      </c>
      <c r="BN1401" s="36">
        <f t="shared" si="113"/>
        <v>45621</v>
      </c>
      <c r="BO1401" s="26">
        <f t="shared" si="112"/>
        <v>45650</v>
      </c>
      <c r="BP1401" s="37" t="e">
        <f>IF(((#REF!-$BN1401)/($BO1401-$BN1401))&gt;=100%,100%,((#REF!-$BN1401)/($BO1401-$BN1401)))</f>
        <v>#REF!</v>
      </c>
      <c r="BQ1401" s="60">
        <f t="shared" si="114"/>
        <v>9564030</v>
      </c>
      <c r="BR1401" s="23" t="e">
        <f>+IF(BK1401="1 SI","FINALIZADO",IF($BO1401&lt;=#REF!,"FINALIZADO","EJECUCIÓN"))</f>
        <v>#REF!</v>
      </c>
      <c r="BS1401" s="23" t="e">
        <v>#N/A</v>
      </c>
      <c r="BT1401" s="23" t="e">
        <f>+Tabla3[[#This Row],[VALOR TOTAL DE CONTRATO (ANTES DE LIQUIDACIÓN - LIBERACIÓN DE SALDOS)]]-Tabla3[[#This Row],[RECURSO TOTALES DESEMBOLSADOS]]</f>
        <v>#N/A</v>
      </c>
      <c r="BU1401" s="66"/>
      <c r="BW1401" s="23" t="s">
        <v>98</v>
      </c>
      <c r="BX1401" s="23" t="str">
        <f t="shared" si="110"/>
        <v>noviembre</v>
      </c>
      <c r="BY1401" s="23" t="s">
        <v>113</v>
      </c>
      <c r="BZ1401" s="23" t="s">
        <v>113</v>
      </c>
      <c r="CA1401" s="23" t="s">
        <v>113</v>
      </c>
      <c r="CB1401" t="s">
        <v>117</v>
      </c>
      <c r="CC1401" t="s">
        <v>118</v>
      </c>
    </row>
    <row r="1402" spans="1:81" x14ac:dyDescent="0.25">
      <c r="A1402" s="23">
        <v>2024</v>
      </c>
      <c r="B1402" s="25">
        <v>1367</v>
      </c>
      <c r="C1402" s="23" t="s">
        <v>87</v>
      </c>
      <c r="D1402" t="s">
        <v>88</v>
      </c>
      <c r="E1402" t="s">
        <v>89</v>
      </c>
      <c r="F1402" t="s">
        <v>90</v>
      </c>
      <c r="G1402" t="s">
        <v>91</v>
      </c>
      <c r="H1402" s="23" t="s">
        <v>92</v>
      </c>
      <c r="I1402" s="23" t="s">
        <v>93</v>
      </c>
      <c r="J1402" t="s">
        <v>9519</v>
      </c>
      <c r="K1402" s="23" t="s">
        <v>95</v>
      </c>
      <c r="L1402" s="20" t="s">
        <v>96</v>
      </c>
      <c r="M1402" s="28" t="s">
        <v>9520</v>
      </c>
      <c r="N1402" s="23"/>
      <c r="O1402" s="23" t="s">
        <v>98</v>
      </c>
      <c r="P1402" s="20" t="s">
        <v>693</v>
      </c>
      <c r="Q1402" s="20" t="s">
        <v>693</v>
      </c>
      <c r="R1402" t="s">
        <v>9521</v>
      </c>
      <c r="S1402" t="s">
        <v>9522</v>
      </c>
      <c r="T1402" t="s">
        <v>9523</v>
      </c>
      <c r="U1402" s="29">
        <v>4258333</v>
      </c>
      <c r="V1402" s="29">
        <v>4258333</v>
      </c>
      <c r="W1402" s="60">
        <v>3650000</v>
      </c>
      <c r="X1402" s="60">
        <v>0</v>
      </c>
      <c r="Y1402" s="23" t="s">
        <v>104</v>
      </c>
      <c r="Z1402" t="s">
        <v>98</v>
      </c>
      <c r="AA1402" t="s">
        <v>105</v>
      </c>
      <c r="AB1402" s="30">
        <f>+Tabla3[[#This Row],[VALOR DEL CONTRATO
(EN NUMEROS)]]-Tabla3[[#This Row],[VALOR RECURSOS (MADS/FONAM)]]</f>
        <v>0</v>
      </c>
      <c r="AC1402" s="30"/>
      <c r="AD1402" s="30"/>
      <c r="AE1402" s="24">
        <v>3524</v>
      </c>
      <c r="AF1402" s="61">
        <v>45294</v>
      </c>
      <c r="AG1402">
        <v>645324</v>
      </c>
      <c r="AH1402" s="53">
        <v>45624</v>
      </c>
      <c r="AI1402" s="24" t="s">
        <v>106</v>
      </c>
      <c r="AJ1402" t="s">
        <v>697</v>
      </c>
      <c r="AK1402" s="33">
        <v>202300000000154</v>
      </c>
      <c r="AL1402" t="s">
        <v>98</v>
      </c>
      <c r="AM1402" s="53">
        <v>45621</v>
      </c>
      <c r="AN1402" s="23" t="s">
        <v>7257</v>
      </c>
      <c r="AO1402" s="23" t="s">
        <v>7257</v>
      </c>
      <c r="AP1402" t="s">
        <v>109</v>
      </c>
      <c r="AQ1402" t="s">
        <v>698</v>
      </c>
      <c r="AR1402" t="s">
        <v>699</v>
      </c>
      <c r="AS1402" t="s">
        <v>700</v>
      </c>
      <c r="AT1402" s="23">
        <v>80111600</v>
      </c>
      <c r="AU1402" t="s">
        <v>9524</v>
      </c>
      <c r="AV1402" s="23" t="s">
        <v>6886</v>
      </c>
      <c r="AW1402" s="20" t="s">
        <v>114</v>
      </c>
      <c r="AX1402" s="53">
        <v>45622</v>
      </c>
      <c r="AY1402" s="23" t="s">
        <v>115</v>
      </c>
      <c r="AZ1402" s="53">
        <v>45622</v>
      </c>
      <c r="BA1402" s="26">
        <v>45624</v>
      </c>
      <c r="BB1402" s="62">
        <v>45656</v>
      </c>
      <c r="BC1402" s="35">
        <f>+Tabla3[[#This Row],[FECHA TERMINACION
(INICIAL)]]-Tabla3[[#This Row],[FECHA INICIO]]</f>
        <v>32</v>
      </c>
      <c r="BD1402" s="65">
        <f>+Tabla3[[#This Row],[PLAZO DE EJECUCIÓN EN DÍAS (INICIAL)]]/30</f>
        <v>1.0666666666666667</v>
      </c>
      <c r="BE1402" t="s">
        <v>9525</v>
      </c>
      <c r="BF1402" s="29">
        <f>+[1]BD_2!E1429</f>
        <v>243333</v>
      </c>
      <c r="BG1402" s="29">
        <f>[1]BD_2!BA1429</f>
        <v>0</v>
      </c>
      <c r="BH1402" s="23">
        <f>[1]BD_2!CF1429</f>
        <v>0</v>
      </c>
      <c r="BI1402" s="23">
        <f>+COUNTIF(Tabla3[[#This Row],[VALOR REDUCIDO]:[TOTAL TIEMPO PRORROGADO EN DÍAS
]],"&lt;&gt;0")</f>
        <v>1</v>
      </c>
      <c r="BJ1402" s="23" t="str">
        <f>+[1]BD_2!CG1429</f>
        <v>2 NO</v>
      </c>
      <c r="BK1402" s="26" t="str">
        <f>[1]BD_2!CL1429</f>
        <v>2 NO</v>
      </c>
      <c r="BL1402" s="23" t="s">
        <v>98</v>
      </c>
      <c r="BM1402">
        <f t="shared" si="111"/>
        <v>32</v>
      </c>
      <c r="BN1402" s="36">
        <f t="shared" si="113"/>
        <v>45624</v>
      </c>
      <c r="BO1402" s="26">
        <f t="shared" si="112"/>
        <v>45656</v>
      </c>
      <c r="BP1402" s="37" t="e">
        <f>IF(((#REF!-$BN1402)/($BO1402-$BN1402))&gt;=100%,100%,((#REF!-$BN1402)/($BO1402-$BN1402)))</f>
        <v>#REF!</v>
      </c>
      <c r="BQ1402" s="29">
        <f t="shared" si="114"/>
        <v>4015000</v>
      </c>
      <c r="BR1402" s="23" t="e">
        <f>+IF(BK1402="1 SI","FINALIZADO",IF($BO1402&lt;=#REF!,"FINALIZADO","EJECUCIÓN"))</f>
        <v>#REF!</v>
      </c>
      <c r="BS1402" s="23">
        <v>4015000</v>
      </c>
      <c r="BT1402" s="23">
        <f>+Tabla3[[#This Row],[VALOR TOTAL DE CONTRATO (ANTES DE LIQUIDACIÓN - LIBERACIÓN DE SALDOS)]]-Tabla3[[#This Row],[RECURSO TOTALES DESEMBOLSADOS]]</f>
        <v>0</v>
      </c>
      <c r="BU1402" s="66"/>
      <c r="BW1402" s="23" t="s">
        <v>98</v>
      </c>
      <c r="BX1402" s="23" t="str">
        <f t="shared" si="110"/>
        <v>noviembre</v>
      </c>
      <c r="BY1402" s="23" t="s">
        <v>113</v>
      </c>
      <c r="BZ1402" s="23" t="s">
        <v>113</v>
      </c>
      <c r="CA1402" s="23" t="s">
        <v>113</v>
      </c>
      <c r="CB1402" t="s">
        <v>117</v>
      </c>
      <c r="CC1402" t="s">
        <v>118</v>
      </c>
    </row>
    <row r="1403" spans="1:81" x14ac:dyDescent="0.25">
      <c r="A1403" s="23">
        <v>2024</v>
      </c>
      <c r="B1403" s="25">
        <v>1369</v>
      </c>
      <c r="C1403" s="23" t="s">
        <v>7112</v>
      </c>
      <c r="D1403" t="s">
        <v>7305</v>
      </c>
      <c r="E1403" t="s">
        <v>89</v>
      </c>
      <c r="F1403" t="s">
        <v>7306</v>
      </c>
      <c r="G1403" t="s">
        <v>91</v>
      </c>
      <c r="H1403" s="23" t="s">
        <v>9526</v>
      </c>
      <c r="I1403" s="23" t="s">
        <v>105</v>
      </c>
      <c r="J1403" s="44" t="s">
        <v>9527</v>
      </c>
      <c r="K1403" s="23" t="s">
        <v>4369</v>
      </c>
      <c r="L1403" s="59" t="s">
        <v>4370</v>
      </c>
      <c r="N1403" t="s">
        <v>9528</v>
      </c>
      <c r="O1403" s="23" t="s">
        <v>98</v>
      </c>
      <c r="P1403" s="20" t="s">
        <v>1183</v>
      </c>
      <c r="Q1403" s="20" t="s">
        <v>100</v>
      </c>
      <c r="R1403" t="s">
        <v>9529</v>
      </c>
      <c r="S1403" t="s">
        <v>9530</v>
      </c>
      <c r="T1403" t="s">
        <v>9531</v>
      </c>
      <c r="U1403" s="29">
        <v>1748586</v>
      </c>
      <c r="V1403" s="29">
        <v>1748586</v>
      </c>
      <c r="W1403" s="60">
        <v>0</v>
      </c>
      <c r="X1403" s="60">
        <v>0</v>
      </c>
      <c r="Y1403" s="23" t="s">
        <v>104</v>
      </c>
      <c r="Z1403" t="s">
        <v>98</v>
      </c>
      <c r="AA1403" t="s">
        <v>105</v>
      </c>
      <c r="AB1403" s="30">
        <f>+Tabla3[[#This Row],[VALOR DEL CONTRATO
(EN NUMEROS)]]-Tabla3[[#This Row],[VALOR RECURSOS (MADS/FONAM)]]</f>
        <v>0</v>
      </c>
      <c r="AC1403" s="30"/>
      <c r="AD1403" s="30"/>
      <c r="AE1403" s="24">
        <v>22724</v>
      </c>
      <c r="AF1403" s="61"/>
      <c r="AG1403"/>
      <c r="AH1403" s="53"/>
      <c r="AK1403" s="33"/>
      <c r="AL1403" t="s">
        <v>98</v>
      </c>
      <c r="AM1403" s="53">
        <v>45631</v>
      </c>
      <c r="AN1403" s="23" t="s">
        <v>108</v>
      </c>
      <c r="AO1403" s="23" t="s">
        <v>108</v>
      </c>
      <c r="AP1403" t="s">
        <v>109</v>
      </c>
      <c r="AQ1403" t="s">
        <v>4377</v>
      </c>
      <c r="AR1403" t="s">
        <v>4378</v>
      </c>
      <c r="AS1403" t="s">
        <v>562</v>
      </c>
      <c r="AT1403" s="23">
        <v>46191601</v>
      </c>
      <c r="AU1403" s="20" t="s">
        <v>9532</v>
      </c>
      <c r="AV1403" s="23" t="s">
        <v>6886</v>
      </c>
      <c r="AW1403" s="20" t="s">
        <v>114</v>
      </c>
      <c r="AX1403" s="53">
        <v>45643</v>
      </c>
      <c r="AY1403" s="23" t="s">
        <v>8191</v>
      </c>
      <c r="AZ1403" s="26">
        <v>45643</v>
      </c>
      <c r="BA1403" s="26">
        <v>45643</v>
      </c>
      <c r="BB1403" s="62">
        <v>45656</v>
      </c>
      <c r="BC1403" s="35">
        <f>+Tabla3[[#This Row],[FECHA TERMINACION
(INICIAL)]]-Tabla3[[#This Row],[FECHA INICIO]]</f>
        <v>13</v>
      </c>
      <c r="BD1403" s="65">
        <f>+Tabla3[[#This Row],[PLAZO DE EJECUCIÓN EN DÍAS (INICIAL)]]/30</f>
        <v>0.43333333333333335</v>
      </c>
      <c r="BE1403" t="s">
        <v>9483</v>
      </c>
      <c r="BF1403" s="29">
        <f>+[1]BD_2!E1431</f>
        <v>0</v>
      </c>
      <c r="BG1403" s="29">
        <f>[1]BD_2!BA1431</f>
        <v>0</v>
      </c>
      <c r="BH1403" s="23">
        <f>[1]BD_2!CF1431</f>
        <v>0</v>
      </c>
      <c r="BI1403" s="23">
        <f>+COUNTIF(Tabla3[[#This Row],[VALOR REDUCIDO]:[TOTAL TIEMPO PRORROGADO EN DÍAS
]],"&lt;&gt;0")</f>
        <v>0</v>
      </c>
      <c r="BJ1403" s="23" t="str">
        <f>+[1]BD_2!CG1431</f>
        <v>2 NO</v>
      </c>
      <c r="BK1403" s="26" t="str">
        <f>[1]BD_2!CL1431</f>
        <v>2 NO</v>
      </c>
      <c r="BL1403" s="23" t="s">
        <v>98</v>
      </c>
      <c r="BM1403">
        <f t="shared" si="111"/>
        <v>13</v>
      </c>
      <c r="BN1403" s="36">
        <f t="shared" si="113"/>
        <v>45643</v>
      </c>
      <c r="BO1403" s="26">
        <f t="shared" si="112"/>
        <v>45656</v>
      </c>
      <c r="BP1403" s="37" t="e">
        <f>IF(((#REF!-$BN1403)/($BO1403-$BN1403))&gt;=100%,100%,((#REF!-$BN1403)/($BO1403-$BN1403)))</f>
        <v>#REF!</v>
      </c>
      <c r="BQ1403" s="60">
        <f t="shared" si="114"/>
        <v>1748586</v>
      </c>
      <c r="BR1403" s="23" t="e">
        <f>+IF(BK1403="1 SI","FINALIZADO",IF($BO1403&lt;=#REF!,"FINALIZADO","EJECUCIÓN"))</f>
        <v>#REF!</v>
      </c>
      <c r="BS1403" s="23" t="e">
        <v>#N/A</v>
      </c>
      <c r="BT1403" s="23" t="e">
        <f>+Tabla3[[#This Row],[VALOR TOTAL DE CONTRATO (ANTES DE LIQUIDACIÓN - LIBERACIÓN DE SALDOS)]]-Tabla3[[#This Row],[RECURSO TOTALES DESEMBOLSADOS]]</f>
        <v>#N/A</v>
      </c>
      <c r="BU1403" s="66"/>
      <c r="BW1403" s="23" t="s">
        <v>98</v>
      </c>
      <c r="BX1403" s="23" t="str">
        <f t="shared" si="110"/>
        <v>diciembre</v>
      </c>
      <c r="BY1403" s="23" t="s">
        <v>113</v>
      </c>
      <c r="BZ1403" s="23" t="s">
        <v>113</v>
      </c>
      <c r="CA1403" s="23" t="s">
        <v>113</v>
      </c>
      <c r="CB1403" t="s">
        <v>117</v>
      </c>
      <c r="CC1403" t="s">
        <v>118</v>
      </c>
    </row>
    <row r="1404" spans="1:81" x14ac:dyDescent="0.25">
      <c r="A1404" s="23">
        <v>2024</v>
      </c>
      <c r="B1404" s="25">
        <v>1370</v>
      </c>
      <c r="C1404" s="23" t="s">
        <v>4365</v>
      </c>
      <c r="D1404" t="s">
        <v>88</v>
      </c>
      <c r="E1404" t="s">
        <v>4366</v>
      </c>
      <c r="F1404" t="s">
        <v>6530</v>
      </c>
      <c r="G1404" t="s">
        <v>4367</v>
      </c>
      <c r="H1404" s="23" t="s">
        <v>92</v>
      </c>
      <c r="I1404" s="23" t="s">
        <v>105</v>
      </c>
      <c r="J1404" s="76" t="s">
        <v>9533</v>
      </c>
      <c r="K1404" s="23" t="s">
        <v>4369</v>
      </c>
      <c r="L1404" s="53" t="s">
        <v>4370</v>
      </c>
      <c r="N1404" s="23" t="s">
        <v>9534</v>
      </c>
      <c r="O1404" s="23" t="s">
        <v>98</v>
      </c>
      <c r="P1404" s="20" t="s">
        <v>867</v>
      </c>
      <c r="Q1404" s="20" t="s">
        <v>867</v>
      </c>
      <c r="R1404" t="s">
        <v>9535</v>
      </c>
      <c r="S1404" t="s">
        <v>9536</v>
      </c>
      <c r="T1404" t="s">
        <v>9537</v>
      </c>
      <c r="U1404" s="29">
        <v>168743564</v>
      </c>
      <c r="V1404" s="29">
        <v>120775000</v>
      </c>
      <c r="W1404" s="60">
        <v>0</v>
      </c>
      <c r="X1404" s="60">
        <v>0</v>
      </c>
      <c r="Y1404" s="23" t="s">
        <v>104</v>
      </c>
      <c r="Z1404" t="s">
        <v>98</v>
      </c>
      <c r="AA1404" t="s">
        <v>8884</v>
      </c>
      <c r="AB1404" s="30">
        <f>+Tabla3[[#This Row],[VALOR DEL CONTRATO
(EN NUMEROS)]]-Tabla3[[#This Row],[VALOR RECURSOS (MADS/FONAM)]]</f>
        <v>47968564</v>
      </c>
      <c r="AC1404" s="30"/>
      <c r="AD1404" s="30"/>
      <c r="AE1404" s="24">
        <v>20324</v>
      </c>
      <c r="AF1404" s="61">
        <v>45545</v>
      </c>
      <c r="AG1404"/>
      <c r="AH1404" s="53"/>
      <c r="AI1404" s="24" t="s">
        <v>106</v>
      </c>
      <c r="AJ1404" t="s">
        <v>986</v>
      </c>
      <c r="AK1404" s="33">
        <v>202300000000153</v>
      </c>
      <c r="AL1404" t="s">
        <v>98</v>
      </c>
      <c r="AM1404" s="53">
        <v>45638</v>
      </c>
      <c r="AN1404" s="23" t="s">
        <v>108</v>
      </c>
      <c r="AO1404" s="23" t="s">
        <v>108</v>
      </c>
      <c r="AP1404" t="s">
        <v>109</v>
      </c>
      <c r="AQ1404" t="s">
        <v>872</v>
      </c>
      <c r="AR1404" t="s">
        <v>873</v>
      </c>
      <c r="AS1404" t="s">
        <v>874</v>
      </c>
      <c r="AT1404" s="23">
        <v>80111600</v>
      </c>
      <c r="AU1404" s="41" t="s">
        <v>9538</v>
      </c>
      <c r="AV1404" s="23" t="s">
        <v>9330</v>
      </c>
      <c r="AW1404" s="20" t="s">
        <v>476</v>
      </c>
      <c r="AX1404" s="53" t="s">
        <v>105</v>
      </c>
      <c r="AY1404" s="23" t="s">
        <v>477</v>
      </c>
      <c r="AZ1404" s="26">
        <v>45639</v>
      </c>
      <c r="BA1404" s="26">
        <v>45639</v>
      </c>
      <c r="BB1404" s="62">
        <v>45657</v>
      </c>
      <c r="BC1404" s="35">
        <f>+Tabla3[[#This Row],[FECHA TERMINACION
(INICIAL)]]-Tabla3[[#This Row],[FECHA INICIO]]</f>
        <v>18</v>
      </c>
      <c r="BD1404" s="65">
        <f>+Tabla3[[#This Row],[PLAZO DE EJECUCIÓN EN DÍAS (INICIAL)]]/30</f>
        <v>0.6</v>
      </c>
      <c r="BE1404" t="s">
        <v>9539</v>
      </c>
      <c r="BF1404" s="29">
        <f>+[1]BD_2!E1432</f>
        <v>0</v>
      </c>
      <c r="BG1404" s="29">
        <f>[1]BD_2!BA1432</f>
        <v>0</v>
      </c>
      <c r="BH1404" s="23">
        <f>[1]BD_2!CF1432</f>
        <v>0</v>
      </c>
      <c r="BI1404" s="23">
        <f>+COUNTIF(Tabla3[[#This Row],[VALOR REDUCIDO]:[TOTAL TIEMPO PRORROGADO EN DÍAS
]],"&lt;&gt;0")</f>
        <v>0</v>
      </c>
      <c r="BJ1404" s="23" t="str">
        <f>+[1]BD_2!CG1432</f>
        <v>2 NO</v>
      </c>
      <c r="BK1404" s="26" t="str">
        <f>[1]BD_2!CL1432</f>
        <v>2 NO</v>
      </c>
      <c r="BL1404" s="23" t="s">
        <v>98</v>
      </c>
      <c r="BM1404">
        <f t="shared" si="111"/>
        <v>18</v>
      </c>
      <c r="BN1404" s="36">
        <f t="shared" si="113"/>
        <v>45639</v>
      </c>
      <c r="BO1404" s="26">
        <f t="shared" si="112"/>
        <v>45657</v>
      </c>
      <c r="BP1404" s="37" t="e">
        <f>IF(((#REF!-$BN1404)/($BO1404-$BN1404))&gt;=100%,100%,((#REF!-$BN1404)/($BO1404-$BN1404)))</f>
        <v>#REF!</v>
      </c>
      <c r="BQ1404" s="60">
        <f t="shared" si="114"/>
        <v>120775000</v>
      </c>
      <c r="BR1404" s="23" t="e">
        <f>+IF(BK1404="1 SI","FINALIZADO",IF($BO1404&lt;=#REF!,"FINALIZADO","EJECUCIÓN"))</f>
        <v>#REF!</v>
      </c>
      <c r="BS1404" s="23" t="e">
        <v>#N/A</v>
      </c>
      <c r="BT1404" s="23" t="e">
        <f>+Tabla3[[#This Row],[VALOR TOTAL DE CONTRATO (ANTES DE LIQUIDACIÓN - LIBERACIÓN DE SALDOS)]]-Tabla3[[#This Row],[RECURSO TOTALES DESEMBOLSADOS]]</f>
        <v>#N/A</v>
      </c>
      <c r="BU1404" s="66"/>
      <c r="BW1404" s="23" t="s">
        <v>98</v>
      </c>
      <c r="BX1404" s="23" t="str">
        <f t="shared" si="110"/>
        <v>diciembre</v>
      </c>
      <c r="BY1404" s="23" t="s">
        <v>113</v>
      </c>
      <c r="BZ1404" s="23" t="s">
        <v>113</v>
      </c>
      <c r="CA1404" s="23" t="s">
        <v>113</v>
      </c>
      <c r="CB1404" t="s">
        <v>117</v>
      </c>
      <c r="CC1404" t="s">
        <v>118</v>
      </c>
    </row>
    <row r="1405" spans="1:81" x14ac:dyDescent="0.25">
      <c r="A1405" s="23">
        <v>2024</v>
      </c>
      <c r="B1405" s="25">
        <v>1371</v>
      </c>
      <c r="C1405" s="23" t="s">
        <v>4365</v>
      </c>
      <c r="D1405" t="s">
        <v>88</v>
      </c>
      <c r="E1405" t="s">
        <v>4366</v>
      </c>
      <c r="F1405" t="s">
        <v>6530</v>
      </c>
      <c r="G1405" t="s">
        <v>4367</v>
      </c>
      <c r="H1405" s="23" t="s">
        <v>92</v>
      </c>
      <c r="I1405" s="23" t="s">
        <v>105</v>
      </c>
      <c r="J1405" t="s">
        <v>9540</v>
      </c>
      <c r="K1405" s="23" t="s">
        <v>4369</v>
      </c>
      <c r="L1405" s="53" t="s">
        <v>4370</v>
      </c>
      <c r="N1405" s="23" t="s">
        <v>9353</v>
      </c>
      <c r="O1405" s="23" t="s">
        <v>98</v>
      </c>
      <c r="P1405" s="20" t="s">
        <v>460</v>
      </c>
      <c r="Q1405" s="20" t="s">
        <v>460</v>
      </c>
      <c r="R1405" t="s">
        <v>9541</v>
      </c>
      <c r="S1405" t="s">
        <v>6534</v>
      </c>
      <c r="T1405" s="82" t="s">
        <v>9542</v>
      </c>
      <c r="U1405" s="29">
        <v>34389157224</v>
      </c>
      <c r="V1405" s="29">
        <v>0</v>
      </c>
      <c r="W1405" s="60">
        <v>0</v>
      </c>
      <c r="X1405" s="60">
        <v>0</v>
      </c>
      <c r="Y1405" s="23"/>
      <c r="Z1405" t="s">
        <v>113</v>
      </c>
      <c r="AA1405" t="s">
        <v>9063</v>
      </c>
      <c r="AB1405" s="30">
        <f>+Tabla3[[#This Row],[VALOR DEL CONTRATO
(EN NUMEROS)]]-Tabla3[[#This Row],[VALOR RECURSOS (MADS/FONAM)]]</f>
        <v>34389157224</v>
      </c>
      <c r="AC1405" s="30"/>
      <c r="AD1405" s="30"/>
      <c r="AE1405" s="24">
        <v>107524</v>
      </c>
      <c r="AF1405" s="61">
        <v>45624</v>
      </c>
      <c r="AG1405"/>
      <c r="AH1405" s="53"/>
      <c r="AI1405" s="24" t="s">
        <v>1819</v>
      </c>
      <c r="AK1405" s="33"/>
      <c r="AL1405" t="s">
        <v>98</v>
      </c>
      <c r="AM1405" s="53">
        <v>45653</v>
      </c>
      <c r="AN1405" s="23" t="s">
        <v>9543</v>
      </c>
      <c r="AO1405" s="23" t="s">
        <v>9543</v>
      </c>
      <c r="AP1405" t="s">
        <v>109</v>
      </c>
      <c r="AQ1405" t="s">
        <v>3033</v>
      </c>
      <c r="AR1405" t="s">
        <v>9544</v>
      </c>
      <c r="AS1405" t="s">
        <v>3034</v>
      </c>
      <c r="AT1405" s="23">
        <v>70141500</v>
      </c>
      <c r="AU1405" s="20" t="s">
        <v>9545</v>
      </c>
      <c r="AV1405" s="23" t="s">
        <v>9330</v>
      </c>
      <c r="AW1405" s="20" t="s">
        <v>476</v>
      </c>
      <c r="AX1405" s="53" t="s">
        <v>105</v>
      </c>
      <c r="AY1405" s="23" t="s">
        <v>477</v>
      </c>
      <c r="AZ1405" s="53">
        <v>45653</v>
      </c>
      <c r="BA1405" s="53">
        <v>45653</v>
      </c>
      <c r="BB1405" s="62">
        <v>46503</v>
      </c>
      <c r="BC1405" s="35">
        <f>+Tabla3[[#This Row],[FECHA TERMINACION
(INICIAL)]]-Tabla3[[#This Row],[FECHA INICIO]]</f>
        <v>850</v>
      </c>
      <c r="BD1405" s="65">
        <f>+Tabla3[[#This Row],[PLAZO DE EJECUCIÓN EN DÍAS (INICIAL)]]/30</f>
        <v>28.333333333333332</v>
      </c>
      <c r="BE1405" t="s">
        <v>9546</v>
      </c>
      <c r="BF1405" s="29">
        <f>+[1]BD_2!E1433</f>
        <v>0</v>
      </c>
      <c r="BG1405" s="29">
        <f>[1]BD_2!BA1433</f>
        <v>0</v>
      </c>
      <c r="BH1405" s="23">
        <f>[1]BD_2!CF1433</f>
        <v>0</v>
      </c>
      <c r="BI1405" s="23">
        <f>+COUNTIF(Tabla3[[#This Row],[VALOR REDUCIDO]:[TOTAL TIEMPO PRORROGADO EN DÍAS
]],"&lt;&gt;0")</f>
        <v>0</v>
      </c>
      <c r="BJ1405" s="23" t="str">
        <f>+[1]BD_2!CG1433</f>
        <v>2 NO</v>
      </c>
      <c r="BK1405" s="26" t="str">
        <f>[1]BD_2!CL1433</f>
        <v>2 NO</v>
      </c>
      <c r="BL1405" s="23" t="s">
        <v>98</v>
      </c>
      <c r="BM1405">
        <f t="shared" si="111"/>
        <v>850</v>
      </c>
      <c r="BN1405" s="36">
        <f t="shared" si="113"/>
        <v>45653</v>
      </c>
      <c r="BO1405" s="26">
        <f t="shared" si="112"/>
        <v>46503</v>
      </c>
      <c r="BP1405" s="37" t="e">
        <f>IF(((#REF!-$BN1405)/($BO1405-$BN1405))&gt;=100%,100%,((#REF!-$BN1405)/($BO1405-$BN1405)))</f>
        <v>#REF!</v>
      </c>
      <c r="BQ1405" s="60">
        <f t="shared" si="114"/>
        <v>0</v>
      </c>
      <c r="BR1405" s="23" t="e">
        <f>+IF(BK1405="1 SI","FINALIZADO",IF($BO1405&lt;=#REF!,"FINALIZADO","EJECUCIÓN"))</f>
        <v>#REF!</v>
      </c>
      <c r="BS1405" s="23" t="e">
        <v>#N/A</v>
      </c>
      <c r="BT1405" s="23" t="e">
        <f>+Tabla3[[#This Row],[VALOR TOTAL DE CONTRATO (ANTES DE LIQUIDACIÓN - LIBERACIÓN DE SALDOS)]]-Tabla3[[#This Row],[RECURSO TOTALES DESEMBOLSADOS]]</f>
        <v>#N/A</v>
      </c>
      <c r="BU1405" s="66"/>
      <c r="BW1405" s="23" t="s">
        <v>98</v>
      </c>
      <c r="BX1405" s="23" t="str">
        <f t="shared" si="110"/>
        <v>diciembre</v>
      </c>
      <c r="BY1405" s="23" t="s">
        <v>113</v>
      </c>
      <c r="BZ1405" s="23" t="s">
        <v>113</v>
      </c>
      <c r="CA1405" s="23" t="s">
        <v>113</v>
      </c>
      <c r="CB1405" t="s">
        <v>117</v>
      </c>
      <c r="CC1405" t="s">
        <v>118</v>
      </c>
    </row>
    <row r="1406" spans="1:81" x14ac:dyDescent="0.25">
      <c r="A1406" s="23">
        <v>2024</v>
      </c>
      <c r="B1406" s="25">
        <v>1372</v>
      </c>
      <c r="C1406" s="23" t="s">
        <v>4365</v>
      </c>
      <c r="D1406" t="s">
        <v>88</v>
      </c>
      <c r="E1406" t="s">
        <v>4366</v>
      </c>
      <c r="F1406" t="s">
        <v>6530</v>
      </c>
      <c r="G1406" t="s">
        <v>4367</v>
      </c>
      <c r="H1406" s="23" t="s">
        <v>92</v>
      </c>
      <c r="I1406" s="23" t="s">
        <v>105</v>
      </c>
      <c r="J1406" t="s">
        <v>9540</v>
      </c>
      <c r="K1406" s="23" t="s">
        <v>4369</v>
      </c>
      <c r="L1406" s="53" t="s">
        <v>4370</v>
      </c>
      <c r="N1406" s="23" t="s">
        <v>9353</v>
      </c>
      <c r="O1406" s="23" t="s">
        <v>98</v>
      </c>
      <c r="P1406" s="20" t="s">
        <v>460</v>
      </c>
      <c r="Q1406" s="20" t="s">
        <v>460</v>
      </c>
      <c r="R1406" t="s">
        <v>9541</v>
      </c>
      <c r="S1406" t="s">
        <v>6534</v>
      </c>
      <c r="T1406" t="s">
        <v>9547</v>
      </c>
      <c r="U1406" s="29">
        <v>36250842776</v>
      </c>
      <c r="V1406" s="29">
        <v>0</v>
      </c>
      <c r="W1406" s="60">
        <v>0</v>
      </c>
      <c r="X1406" s="60">
        <v>0</v>
      </c>
      <c r="Y1406" s="23"/>
      <c r="Z1406" t="s">
        <v>113</v>
      </c>
      <c r="AA1406" t="s">
        <v>9063</v>
      </c>
      <c r="AB1406" s="30">
        <f>+Tabla3[[#This Row],[VALOR DEL CONTRATO
(EN NUMEROS)]]-Tabla3[[#This Row],[VALOR RECURSOS (MADS/FONAM)]]</f>
        <v>36250842776</v>
      </c>
      <c r="AC1406" s="30"/>
      <c r="AD1406" s="30"/>
      <c r="AE1406" s="24">
        <v>107024</v>
      </c>
      <c r="AF1406" s="61">
        <v>45615</v>
      </c>
      <c r="AH1406" s="53"/>
      <c r="AI1406" s="24" t="s">
        <v>1819</v>
      </c>
      <c r="AK1406" s="33"/>
      <c r="AL1406" t="s">
        <v>98</v>
      </c>
      <c r="AM1406" s="53">
        <v>45653</v>
      </c>
      <c r="AN1406" s="23" t="s">
        <v>108</v>
      </c>
      <c r="AO1406" s="23" t="s">
        <v>108</v>
      </c>
      <c r="AP1406" t="s">
        <v>109</v>
      </c>
      <c r="AQ1406" t="s">
        <v>3033</v>
      </c>
      <c r="AR1406" t="s">
        <v>9544</v>
      </c>
      <c r="AS1406" t="s">
        <v>3034</v>
      </c>
      <c r="AT1406" s="23">
        <v>70141500</v>
      </c>
      <c r="AU1406" s="20" t="s">
        <v>9548</v>
      </c>
      <c r="AV1406" s="23" t="s">
        <v>9330</v>
      </c>
      <c r="AW1406" s="20" t="s">
        <v>476</v>
      </c>
      <c r="AX1406" s="53" t="s">
        <v>105</v>
      </c>
      <c r="AY1406" s="23" t="s">
        <v>477</v>
      </c>
      <c r="AZ1406" s="53">
        <v>45653</v>
      </c>
      <c r="BA1406" s="53">
        <v>45653</v>
      </c>
      <c r="BB1406" s="62">
        <v>46747</v>
      </c>
      <c r="BC1406" s="35">
        <f>+Tabla3[[#This Row],[FECHA TERMINACION
(INICIAL)]]-Tabla3[[#This Row],[FECHA INICIO]]</f>
        <v>1094</v>
      </c>
      <c r="BD1406" s="65">
        <f>+Tabla3[[#This Row],[PLAZO DE EJECUCIÓN EN DÍAS (INICIAL)]]/30</f>
        <v>36.466666666666669</v>
      </c>
      <c r="BE1406" t="s">
        <v>9549</v>
      </c>
      <c r="BF1406" s="29">
        <f>+[1]BD_2!E1434</f>
        <v>0</v>
      </c>
      <c r="BG1406" s="29">
        <f>[1]BD_2!BA1434</f>
        <v>0</v>
      </c>
      <c r="BH1406" s="23">
        <f>[1]BD_2!CF1434</f>
        <v>0</v>
      </c>
      <c r="BI1406" s="23">
        <f>+COUNTIF(Tabla3[[#This Row],[VALOR REDUCIDO]:[TOTAL TIEMPO PRORROGADO EN DÍAS
]],"&lt;&gt;0")</f>
        <v>0</v>
      </c>
      <c r="BJ1406" s="23" t="str">
        <f>+[1]BD_2!CG1434</f>
        <v>2 NO</v>
      </c>
      <c r="BK1406" s="26" t="str">
        <f>[1]BD_2!CL1434</f>
        <v>2 NO</v>
      </c>
      <c r="BL1406" s="23" t="s">
        <v>98</v>
      </c>
      <c r="BM1406">
        <f t="shared" si="111"/>
        <v>1094</v>
      </c>
      <c r="BN1406" s="36">
        <f t="shared" si="113"/>
        <v>45653</v>
      </c>
      <c r="BO1406" s="26">
        <f t="shared" si="112"/>
        <v>46747</v>
      </c>
      <c r="BP1406" s="37" t="e">
        <f>IF(((#REF!-$BN1406)/($BO1406-$BN1406))&gt;=100%,100%,((#REF!-$BN1406)/($BO1406-$BN1406)))</f>
        <v>#REF!</v>
      </c>
      <c r="BQ1406" s="60">
        <f t="shared" si="114"/>
        <v>0</v>
      </c>
      <c r="BR1406" s="23" t="e">
        <f>+IF(BK1406="1 SI","FINALIZADO",IF($BO1406&lt;=#REF!,"FINALIZADO","EJECUCIÓN"))</f>
        <v>#REF!</v>
      </c>
      <c r="BS1406" s="23" t="e">
        <v>#N/A</v>
      </c>
      <c r="BT1406" s="23" t="e">
        <f>+Tabla3[[#This Row],[VALOR TOTAL DE CONTRATO (ANTES DE LIQUIDACIÓN - LIBERACIÓN DE SALDOS)]]-Tabla3[[#This Row],[RECURSO TOTALES DESEMBOLSADOS]]</f>
        <v>#N/A</v>
      </c>
      <c r="BU1406" s="66"/>
      <c r="BX1406" s="23" t="str">
        <f t="shared" si="110"/>
        <v>diciembre</v>
      </c>
      <c r="BY1406" s="23"/>
      <c r="BZ1406" s="23"/>
      <c r="CA1406" s="23"/>
    </row>
    <row r="1407" spans="1:81" x14ac:dyDescent="0.25">
      <c r="A1407" s="23">
        <v>2024</v>
      </c>
      <c r="B1407" s="25">
        <v>1373</v>
      </c>
      <c r="C1407" s="23" t="s">
        <v>4365</v>
      </c>
      <c r="D1407" t="s">
        <v>88</v>
      </c>
      <c r="E1407" t="s">
        <v>4366</v>
      </c>
      <c r="F1407" t="s">
        <v>7513</v>
      </c>
      <c r="G1407" t="s">
        <v>4367</v>
      </c>
      <c r="H1407" s="23" t="s">
        <v>92</v>
      </c>
      <c r="I1407" s="23" t="s">
        <v>105</v>
      </c>
      <c r="J1407" t="s">
        <v>9550</v>
      </c>
      <c r="K1407" s="23" t="s">
        <v>4369</v>
      </c>
      <c r="L1407" s="20" t="s">
        <v>4370</v>
      </c>
      <c r="N1407" s="23" t="s">
        <v>9551</v>
      </c>
      <c r="O1407" s="23" t="s">
        <v>98</v>
      </c>
      <c r="P1407" s="20" t="s">
        <v>335</v>
      </c>
      <c r="Q1407" s="20" t="s">
        <v>335</v>
      </c>
      <c r="R1407" t="s">
        <v>9552</v>
      </c>
      <c r="S1407" t="s">
        <v>9553</v>
      </c>
      <c r="T1407" t="s">
        <v>9554</v>
      </c>
      <c r="U1407" s="29">
        <v>31517543</v>
      </c>
      <c r="V1407" s="29">
        <v>31517543</v>
      </c>
      <c r="W1407" s="60">
        <v>0</v>
      </c>
      <c r="X1407" s="60">
        <v>30006725</v>
      </c>
      <c r="Y1407" s="23" t="s">
        <v>104</v>
      </c>
      <c r="Z1407" t="s">
        <v>98</v>
      </c>
      <c r="AA1407" t="s">
        <v>105</v>
      </c>
      <c r="AB1407" s="30">
        <f>+Tabla3[[#This Row],[VALOR DEL CONTRATO
(EN NUMEROS)]]-Tabla3[[#This Row],[VALOR RECURSOS (MADS/FONAM)]]</f>
        <v>0</v>
      </c>
      <c r="AC1407" s="30"/>
      <c r="AD1407" s="30"/>
      <c r="AE1407" s="24" t="s">
        <v>9555</v>
      </c>
      <c r="AF1407" s="61" t="s">
        <v>9556</v>
      </c>
      <c r="AG1407">
        <v>664124</v>
      </c>
      <c r="AH1407" s="53">
        <v>46010</v>
      </c>
      <c r="AI1407" s="24" t="s">
        <v>1819</v>
      </c>
      <c r="AJ1407" t="s">
        <v>9557</v>
      </c>
      <c r="AK1407" s="33" t="s">
        <v>4376</v>
      </c>
      <c r="AL1407" t="s">
        <v>98</v>
      </c>
      <c r="AM1407" s="53">
        <v>45644</v>
      </c>
      <c r="AN1407" s="23" t="s">
        <v>108</v>
      </c>
      <c r="AO1407" s="23" t="s">
        <v>108</v>
      </c>
      <c r="AP1407" t="s">
        <v>109</v>
      </c>
      <c r="AQ1407" t="s">
        <v>340</v>
      </c>
      <c r="AR1407" t="s">
        <v>341</v>
      </c>
      <c r="AS1407" t="s">
        <v>342</v>
      </c>
      <c r="AT1407" s="23">
        <v>43232300</v>
      </c>
      <c r="AU1407" s="20" t="s">
        <v>9558</v>
      </c>
      <c r="AV1407" s="23" t="s">
        <v>6886</v>
      </c>
      <c r="AW1407" s="20" t="s">
        <v>114</v>
      </c>
      <c r="AX1407" s="53">
        <v>45644</v>
      </c>
      <c r="AY1407" s="23" t="s">
        <v>144</v>
      </c>
      <c r="AZ1407" s="53">
        <v>45644</v>
      </c>
      <c r="BA1407" s="26">
        <v>45647</v>
      </c>
      <c r="BB1407" s="62">
        <v>45838</v>
      </c>
      <c r="BC1407" s="35">
        <f>+Tabla3[[#This Row],[FECHA TERMINACION
(INICIAL)]]-Tabla3[[#This Row],[FECHA INICIO]]</f>
        <v>191</v>
      </c>
      <c r="BD1407" s="65">
        <f>+Tabla3[[#This Row],[PLAZO DE EJECUCIÓN EN DÍAS (INICIAL)]]/30</f>
        <v>6.3666666666666663</v>
      </c>
      <c r="BE1407" t="s">
        <v>9559</v>
      </c>
      <c r="BF1407" s="29">
        <f>+[1]BD_2!E1435</f>
        <v>165009.66000000015</v>
      </c>
      <c r="BG1407" s="29">
        <f>[1]BD_2!BA1435</f>
        <v>0</v>
      </c>
      <c r="BH1407" s="23">
        <f>[1]BD_2!CF1435</f>
        <v>92</v>
      </c>
      <c r="BI1407" s="23">
        <f>+COUNTIF(Tabla3[[#This Row],[VALOR REDUCIDO]:[TOTAL TIEMPO PRORROGADO EN DÍAS
]],"&lt;&gt;0")</f>
        <v>2</v>
      </c>
      <c r="BJ1407" s="23" t="str">
        <f>+[1]BD_2!CG1435</f>
        <v>2 NO</v>
      </c>
      <c r="BK1407" s="26" t="str">
        <f>[1]BD_2!CL1435</f>
        <v>2 NO</v>
      </c>
      <c r="BL1407" s="23" t="s">
        <v>98</v>
      </c>
      <c r="BM1407">
        <f t="shared" si="111"/>
        <v>283</v>
      </c>
      <c r="BN1407" s="36">
        <f t="shared" si="113"/>
        <v>45647</v>
      </c>
      <c r="BO1407" s="26">
        <f t="shared" si="112"/>
        <v>45930</v>
      </c>
      <c r="BP1407" s="37" t="e">
        <f>IF(((#REF!-$BN1407)/($BO1407-$BN1407))&gt;=100%,100%,((#REF!-$BN1407)/($BO1407-$BN1407)))</f>
        <v>#REF!</v>
      </c>
      <c r="BQ1407" s="60">
        <f t="shared" si="114"/>
        <v>31352533.34</v>
      </c>
      <c r="BR1407" s="23" t="e">
        <f>+IF(BK1407="1 SI","FINALIZADO",IF($BO1407&lt;=#REF!,"FINALIZADO","EJECUCIÓN"))</f>
        <v>#REF!</v>
      </c>
      <c r="BS1407" s="23">
        <v>5679505.0699999984</v>
      </c>
      <c r="BT1407" s="23">
        <f>+Tabla3[[#This Row],[VALOR TOTAL DE CONTRATO (ANTES DE LIQUIDACIÓN - LIBERACIÓN DE SALDOS)]]-Tabla3[[#This Row],[RECURSO TOTALES DESEMBOLSADOS]]</f>
        <v>25673028.270000003</v>
      </c>
      <c r="BU1407" s="66"/>
      <c r="BW1407" s="23" t="s">
        <v>98</v>
      </c>
      <c r="BX1407" s="23" t="str">
        <f t="shared" si="110"/>
        <v>diciembre</v>
      </c>
      <c r="BY1407" s="23" t="s">
        <v>113</v>
      </c>
      <c r="BZ1407" s="23" t="s">
        <v>113</v>
      </c>
      <c r="CA1407" s="23" t="s">
        <v>113</v>
      </c>
      <c r="CB1407" t="s">
        <v>117</v>
      </c>
      <c r="CC1407" t="s">
        <v>118</v>
      </c>
    </row>
    <row r="1408" spans="1:81" x14ac:dyDescent="0.25">
      <c r="A1408" s="23">
        <v>2024</v>
      </c>
      <c r="B1408" s="25">
        <v>1374</v>
      </c>
      <c r="C1408" s="23" t="s">
        <v>4365</v>
      </c>
      <c r="D1408" t="s">
        <v>88</v>
      </c>
      <c r="E1408" t="s">
        <v>6411</v>
      </c>
      <c r="F1408" t="s">
        <v>7513</v>
      </c>
      <c r="G1408" t="s">
        <v>4367</v>
      </c>
      <c r="H1408" s="23" t="s">
        <v>92</v>
      </c>
      <c r="I1408" s="23" t="s">
        <v>105</v>
      </c>
      <c r="J1408" t="s">
        <v>9560</v>
      </c>
      <c r="K1408" s="23" t="s">
        <v>4369</v>
      </c>
      <c r="L1408" s="20" t="s">
        <v>4370</v>
      </c>
      <c r="N1408" s="23" t="s">
        <v>9561</v>
      </c>
      <c r="O1408" s="23" t="s">
        <v>98</v>
      </c>
      <c r="P1408" s="20" t="s">
        <v>460</v>
      </c>
      <c r="Q1408" s="20" t="s">
        <v>460</v>
      </c>
      <c r="R1408" t="s">
        <v>9562</v>
      </c>
      <c r="S1408" t="s">
        <v>6534</v>
      </c>
      <c r="T1408" t="s">
        <v>9563</v>
      </c>
      <c r="U1408" s="29">
        <v>10320071740</v>
      </c>
      <c r="W1408" s="60">
        <v>0</v>
      </c>
      <c r="X1408" s="60">
        <v>0</v>
      </c>
      <c r="Y1408" s="23"/>
      <c r="Z1408" t="s">
        <v>113</v>
      </c>
      <c r="AA1408" t="s">
        <v>9063</v>
      </c>
      <c r="AB1408" s="30">
        <f>+Tabla3[[#This Row],[VALOR DEL CONTRATO
(EN NUMEROS)]]-Tabla3[[#This Row],[VALOR RECURSOS (MADS/FONAM)]]</f>
        <v>10320071740</v>
      </c>
      <c r="AC1408" s="30"/>
      <c r="AD1408" s="30"/>
      <c r="AE1408" s="24" t="s">
        <v>92</v>
      </c>
      <c r="AF1408" s="61" t="s">
        <v>92</v>
      </c>
      <c r="AG1408" t="s">
        <v>92</v>
      </c>
      <c r="AH1408" s="53" t="s">
        <v>92</v>
      </c>
      <c r="AJ1408" t="s">
        <v>92</v>
      </c>
      <c r="AK1408" s="33">
        <v>20240214000148</v>
      </c>
      <c r="AL1408" t="s">
        <v>98</v>
      </c>
      <c r="AM1408" s="53">
        <v>45636</v>
      </c>
      <c r="AN1408" s="23" t="s">
        <v>9564</v>
      </c>
      <c r="AO1408" s="23" t="s">
        <v>5353</v>
      </c>
      <c r="AP1408" t="s">
        <v>109</v>
      </c>
      <c r="AQ1408" t="s">
        <v>465</v>
      </c>
      <c r="AR1408" t="s">
        <v>466</v>
      </c>
      <c r="AS1408" t="s">
        <v>467</v>
      </c>
      <c r="AU1408" s="41" t="s">
        <v>9565</v>
      </c>
      <c r="AV1408" s="23" t="s">
        <v>9330</v>
      </c>
      <c r="AW1408" s="20" t="s">
        <v>476</v>
      </c>
      <c r="AX1408" s="53" t="s">
        <v>105</v>
      </c>
      <c r="AY1408" s="23" t="s">
        <v>477</v>
      </c>
      <c r="AZ1408" s="53">
        <v>45636</v>
      </c>
      <c r="BA1408" s="53">
        <v>45636</v>
      </c>
      <c r="BB1408" s="26">
        <v>46730</v>
      </c>
      <c r="BC1408" s="35">
        <f>+Tabla3[[#This Row],[FECHA TERMINACION
(INICIAL)]]-Tabla3[[#This Row],[FECHA INICIO]]</f>
        <v>1094</v>
      </c>
      <c r="BD1408" s="65">
        <f>+Tabla3[[#This Row],[PLAZO DE EJECUCIÓN EN DÍAS (INICIAL)]]/30</f>
        <v>36.466666666666669</v>
      </c>
      <c r="BE1408" t="s">
        <v>9566</v>
      </c>
      <c r="BF1408" s="29">
        <f>+[1]BD_2!E1436</f>
        <v>0</v>
      </c>
      <c r="BG1408" s="29">
        <f>[1]BD_2!BA1436</f>
        <v>0</v>
      </c>
      <c r="BH1408" s="23">
        <f>[1]BD_2!CF1436</f>
        <v>0</v>
      </c>
      <c r="BI1408" s="23">
        <f>+COUNTIF(Tabla3[[#This Row],[VALOR REDUCIDO]:[TOTAL TIEMPO PRORROGADO EN DÍAS
]],"&lt;&gt;0")</f>
        <v>0</v>
      </c>
      <c r="BJ1408" s="23" t="str">
        <f>+[1]BD_2!CG1436</f>
        <v>2 NO</v>
      </c>
      <c r="BK1408" s="26" t="str">
        <f>[1]BD_2!CL1436</f>
        <v>2 NO</v>
      </c>
      <c r="BL1408" s="23" t="s">
        <v>98</v>
      </c>
      <c r="BM1408">
        <f t="shared" si="111"/>
        <v>1094</v>
      </c>
      <c r="BN1408" s="36">
        <f t="shared" si="113"/>
        <v>45636</v>
      </c>
      <c r="BO1408" s="26">
        <f t="shared" si="112"/>
        <v>46730</v>
      </c>
      <c r="BP1408" s="37" t="e">
        <f>IF(((#REF!-$BN1408)/($BO1408-$BN1408))&gt;=100%,100%,((#REF!-$BN1408)/($BO1408-$BN1408)))</f>
        <v>#REF!</v>
      </c>
      <c r="BQ1408" s="60">
        <f t="shared" si="114"/>
        <v>0</v>
      </c>
      <c r="BR1408" s="23" t="e">
        <f>+IF(BK1408="1 SI","FINALIZADO",IF($BO1408&lt;=#REF!,"FINALIZADO","EJECUCIÓN"))</f>
        <v>#REF!</v>
      </c>
      <c r="BS1408" s="23" t="e">
        <v>#N/A</v>
      </c>
      <c r="BT1408" s="23" t="e">
        <f>+Tabla3[[#This Row],[VALOR TOTAL DE CONTRATO (ANTES DE LIQUIDACIÓN - LIBERACIÓN DE SALDOS)]]-Tabla3[[#This Row],[RECURSO TOTALES DESEMBOLSADOS]]</f>
        <v>#N/A</v>
      </c>
      <c r="BU1408" s="66"/>
      <c r="BW1408" s="23" t="s">
        <v>98</v>
      </c>
      <c r="BX1408" s="23" t="str">
        <f t="shared" ref="BX1408:BX1418" si="115">TEXT(AM1408,"MMMM")</f>
        <v>diciembre</v>
      </c>
      <c r="BY1408" s="23" t="s">
        <v>113</v>
      </c>
      <c r="BZ1408" s="23" t="s">
        <v>113</v>
      </c>
      <c r="CA1408" s="23" t="s">
        <v>113</v>
      </c>
      <c r="CB1408" t="s">
        <v>117</v>
      </c>
      <c r="CC1408" t="s">
        <v>118</v>
      </c>
    </row>
    <row r="1409" spans="1:81" x14ac:dyDescent="0.25">
      <c r="A1409" s="23">
        <v>2024</v>
      </c>
      <c r="B1409" s="25">
        <v>1375</v>
      </c>
      <c r="C1409" s="23" t="s">
        <v>4365</v>
      </c>
      <c r="D1409" t="s">
        <v>88</v>
      </c>
      <c r="E1409" t="s">
        <v>6411</v>
      </c>
      <c r="F1409" t="s">
        <v>7513</v>
      </c>
      <c r="G1409" t="s">
        <v>4367</v>
      </c>
      <c r="H1409" s="23" t="s">
        <v>92</v>
      </c>
      <c r="I1409" s="23" t="s">
        <v>105</v>
      </c>
      <c r="J1409" t="s">
        <v>9560</v>
      </c>
      <c r="K1409" s="23" t="s">
        <v>4369</v>
      </c>
      <c r="L1409" s="20" t="s">
        <v>4370</v>
      </c>
      <c r="N1409" s="23" t="s">
        <v>9561</v>
      </c>
      <c r="O1409" s="23" t="s">
        <v>98</v>
      </c>
      <c r="P1409" s="20" t="s">
        <v>460</v>
      </c>
      <c r="Q1409" s="20" t="s">
        <v>460</v>
      </c>
      <c r="R1409" t="s">
        <v>9567</v>
      </c>
      <c r="S1409" t="s">
        <v>6534</v>
      </c>
      <c r="U1409" s="29">
        <v>10320071740</v>
      </c>
      <c r="W1409" s="60">
        <v>0</v>
      </c>
      <c r="X1409" s="60">
        <v>0</v>
      </c>
      <c r="Y1409" s="23"/>
      <c r="Z1409" t="s">
        <v>113</v>
      </c>
      <c r="AA1409" t="s">
        <v>9063</v>
      </c>
      <c r="AB1409" s="30">
        <f>+Tabla3[[#This Row],[VALOR DEL CONTRATO
(EN NUMEROS)]]-Tabla3[[#This Row],[VALOR RECURSOS (MADS/FONAM)]]</f>
        <v>10320071740</v>
      </c>
      <c r="AC1409" s="30"/>
      <c r="AD1409" s="30"/>
      <c r="AE1409" s="24" t="s">
        <v>92</v>
      </c>
      <c r="AF1409" s="61" t="s">
        <v>92</v>
      </c>
      <c r="AG1409" t="s">
        <v>92</v>
      </c>
      <c r="AH1409" s="53" t="s">
        <v>92</v>
      </c>
      <c r="AJ1409" t="s">
        <v>92</v>
      </c>
      <c r="AK1409" s="33">
        <v>20240214000150</v>
      </c>
      <c r="AL1409" t="s">
        <v>98</v>
      </c>
      <c r="AM1409" s="53">
        <v>45636</v>
      </c>
      <c r="AN1409" s="23" t="s">
        <v>9564</v>
      </c>
      <c r="AO1409" s="23" t="s">
        <v>5353</v>
      </c>
      <c r="AP1409" t="s">
        <v>109</v>
      </c>
      <c r="AQ1409" t="s">
        <v>465</v>
      </c>
      <c r="AR1409" t="s">
        <v>466</v>
      </c>
      <c r="AS1409" t="s">
        <v>467</v>
      </c>
      <c r="AU1409" s="20" t="s">
        <v>9568</v>
      </c>
      <c r="AV1409" s="23" t="s">
        <v>9330</v>
      </c>
      <c r="AW1409" s="20" t="s">
        <v>476</v>
      </c>
      <c r="AX1409" s="53" t="s">
        <v>105</v>
      </c>
      <c r="AY1409" s="23" t="s">
        <v>477</v>
      </c>
      <c r="AZ1409" s="53">
        <v>45636</v>
      </c>
      <c r="BA1409" s="53">
        <v>45636</v>
      </c>
      <c r="BB1409" s="26">
        <v>46730</v>
      </c>
      <c r="BC1409" s="35">
        <f>+Tabla3[[#This Row],[FECHA TERMINACION
(INICIAL)]]-Tabla3[[#This Row],[FECHA INICIO]]</f>
        <v>1094</v>
      </c>
      <c r="BD1409" s="65">
        <f>+Tabla3[[#This Row],[PLAZO DE EJECUCIÓN EN DÍAS (INICIAL)]]/30</f>
        <v>36.466666666666669</v>
      </c>
      <c r="BE1409" t="s">
        <v>9566</v>
      </c>
      <c r="BF1409" s="29">
        <f>+[1]BD_2!E1437</f>
        <v>0</v>
      </c>
      <c r="BG1409" s="29">
        <f>[1]BD_2!BA1437</f>
        <v>0</v>
      </c>
      <c r="BH1409" s="23">
        <f>[1]BD_2!CF1437</f>
        <v>0</v>
      </c>
      <c r="BI1409" s="23">
        <f>+COUNTIF(Tabla3[[#This Row],[VALOR REDUCIDO]:[TOTAL TIEMPO PRORROGADO EN DÍAS
]],"&lt;&gt;0")</f>
        <v>0</v>
      </c>
      <c r="BJ1409" s="23" t="str">
        <f>+[1]BD_2!CG1437</f>
        <v>2 NO</v>
      </c>
      <c r="BK1409" s="26" t="str">
        <f>[1]BD_2!CL1437</f>
        <v>2 NO</v>
      </c>
      <c r="BL1409" s="23" t="s">
        <v>98</v>
      </c>
      <c r="BM1409">
        <f>$BO1409-$BN1409</f>
        <v>1094</v>
      </c>
      <c r="BN1409" s="36">
        <f>$BA1409</f>
        <v>45636</v>
      </c>
      <c r="BO1409" s="26">
        <f>$BB1409+$BH1409</f>
        <v>46730</v>
      </c>
      <c r="BP1409" s="37" t="e">
        <f>IF(((#REF!-$BN1409)/($BO1409-$BN1409))&gt;=100%,100%,((#REF!-$BN1409)/($BO1409-$BN1409)))</f>
        <v>#REF!</v>
      </c>
      <c r="BQ1409" s="60">
        <f t="shared" si="114"/>
        <v>0</v>
      </c>
      <c r="BR1409" s="23" t="e">
        <f>+IF(BK1409="1 SI","FINALIZADO",IF($BO1409&lt;=#REF!,"FINALIZADO","EJECUCIÓN"))</f>
        <v>#REF!</v>
      </c>
      <c r="BS1409" s="23" t="e">
        <v>#N/A</v>
      </c>
      <c r="BT1409" s="23" t="e">
        <f>+Tabla3[[#This Row],[VALOR TOTAL DE CONTRATO (ANTES DE LIQUIDACIÓN - LIBERACIÓN DE SALDOS)]]-Tabla3[[#This Row],[RECURSO TOTALES DESEMBOLSADOS]]</f>
        <v>#N/A</v>
      </c>
      <c r="BU1409" s="66"/>
      <c r="BW1409" s="23" t="s">
        <v>98</v>
      </c>
      <c r="BX1409" s="23" t="str">
        <f t="shared" si="115"/>
        <v>diciembre</v>
      </c>
      <c r="BY1409" s="23" t="s">
        <v>113</v>
      </c>
      <c r="BZ1409" s="23" t="s">
        <v>113</v>
      </c>
      <c r="CA1409" s="23" t="s">
        <v>113</v>
      </c>
      <c r="CB1409" t="s">
        <v>117</v>
      </c>
      <c r="CC1409" t="s">
        <v>118</v>
      </c>
    </row>
    <row r="1410" spans="1:81" x14ac:dyDescent="0.25">
      <c r="A1410" s="23">
        <v>2024</v>
      </c>
      <c r="B1410" s="25">
        <v>1376</v>
      </c>
      <c r="C1410" s="23" t="s">
        <v>7112</v>
      </c>
      <c r="D1410" t="s">
        <v>88</v>
      </c>
      <c r="E1410" t="s">
        <v>89</v>
      </c>
      <c r="F1410" t="s">
        <v>7113</v>
      </c>
      <c r="G1410" t="s">
        <v>91</v>
      </c>
      <c r="H1410" s="23" t="s">
        <v>92</v>
      </c>
      <c r="I1410" s="23" t="s">
        <v>105</v>
      </c>
      <c r="J1410" s="44" t="s">
        <v>9569</v>
      </c>
      <c r="K1410" s="23" t="s">
        <v>4369</v>
      </c>
      <c r="L1410" s="20" t="s">
        <v>4370</v>
      </c>
      <c r="N1410" s="23" t="s">
        <v>9570</v>
      </c>
      <c r="O1410" s="23" t="s">
        <v>98</v>
      </c>
      <c r="P1410" s="20" t="s">
        <v>335</v>
      </c>
      <c r="Q1410" s="20" t="s">
        <v>335</v>
      </c>
      <c r="R1410" t="s">
        <v>9571</v>
      </c>
      <c r="S1410" t="s">
        <v>9572</v>
      </c>
      <c r="T1410" t="s">
        <v>9573</v>
      </c>
      <c r="U1410" s="29">
        <v>309423214.43000001</v>
      </c>
      <c r="V1410" s="29">
        <v>309423214.43000001</v>
      </c>
      <c r="W1410" s="60">
        <v>0</v>
      </c>
      <c r="X1410" s="60">
        <v>0</v>
      </c>
      <c r="Y1410" s="23" t="s">
        <v>104</v>
      </c>
      <c r="Z1410" t="s">
        <v>98</v>
      </c>
      <c r="AA1410" t="s">
        <v>105</v>
      </c>
      <c r="AB1410" s="30">
        <f>+Tabla3[[#This Row],[VALOR DEL CONTRATO
(EN NUMEROS)]]-Tabla3[[#This Row],[VALOR RECURSOS (MADS/FONAM)]]</f>
        <v>0</v>
      </c>
      <c r="AC1410" s="30"/>
      <c r="AD1410" s="30"/>
      <c r="AE1410" s="24">
        <v>22824</v>
      </c>
      <c r="AF1410" s="62">
        <v>45603</v>
      </c>
      <c r="AH1410" s="53"/>
      <c r="AI1410" s="24" t="s">
        <v>106</v>
      </c>
      <c r="AJ1410" t="s">
        <v>9574</v>
      </c>
      <c r="AK1410" s="33">
        <v>202300000000026</v>
      </c>
      <c r="AL1410" t="s">
        <v>98</v>
      </c>
      <c r="AM1410" s="53">
        <v>45646</v>
      </c>
      <c r="AN1410" s="23" t="s">
        <v>108</v>
      </c>
      <c r="AO1410" s="23" t="s">
        <v>108</v>
      </c>
      <c r="AP1410" t="s">
        <v>109</v>
      </c>
      <c r="AQ1410" t="s">
        <v>340</v>
      </c>
      <c r="AR1410" t="s">
        <v>341</v>
      </c>
      <c r="AS1410" t="s">
        <v>342</v>
      </c>
      <c r="AT1410" s="23">
        <v>81112202</v>
      </c>
      <c r="AU1410" s="20" t="s">
        <v>9575</v>
      </c>
      <c r="AV1410" s="23" t="s">
        <v>6886</v>
      </c>
      <c r="AW1410" s="20" t="s">
        <v>114</v>
      </c>
      <c r="AX1410" s="53">
        <v>45646</v>
      </c>
      <c r="AY1410" s="23" t="s">
        <v>8191</v>
      </c>
      <c r="AZ1410" s="53">
        <v>45646</v>
      </c>
      <c r="BA1410" s="26">
        <v>45650</v>
      </c>
      <c r="BB1410" s="62">
        <v>45656</v>
      </c>
      <c r="BC1410" s="35">
        <f>+Tabla3[[#This Row],[FECHA TERMINACION
(INICIAL)]]-Tabla3[[#This Row],[FECHA INICIO]]</f>
        <v>6</v>
      </c>
      <c r="BD1410" s="65">
        <f>+Tabla3[[#This Row],[PLAZO DE EJECUCIÓN EN DÍAS (INICIAL)]]/30</f>
        <v>0.2</v>
      </c>
      <c r="BE1410" t="s">
        <v>9576</v>
      </c>
      <c r="BF1410" s="29">
        <f>+[1]BD_2!E1438</f>
        <v>0</v>
      </c>
      <c r="BG1410" s="29">
        <f>[1]BD_2!BA1438</f>
        <v>0</v>
      </c>
      <c r="BH1410" s="23">
        <f>[1]BD_2!CF1438</f>
        <v>0</v>
      </c>
      <c r="BI1410" s="23">
        <f>+COUNTIF(Tabla3[[#This Row],[VALOR REDUCIDO]:[TOTAL TIEMPO PRORROGADO EN DÍAS
]],"&lt;&gt;0")</f>
        <v>0</v>
      </c>
      <c r="BJ1410" s="23" t="str">
        <f>+[1]BD_2!CG1438</f>
        <v>2 NO</v>
      </c>
      <c r="BK1410" s="26" t="str">
        <f>[1]BD_2!CL1438</f>
        <v>2 NO</v>
      </c>
      <c r="BL1410" s="23" t="s">
        <v>98</v>
      </c>
      <c r="BM1410">
        <f t="shared" ref="BM1410:BM1416" si="116">$BO1410-$BN1410</f>
        <v>6</v>
      </c>
      <c r="BN1410" s="36">
        <f t="shared" ref="BN1410:BN1416" si="117">$BA1410</f>
        <v>45650</v>
      </c>
      <c r="BO1410" s="26">
        <f t="shared" ref="BO1410:BO1416" si="118">$BB1410+$BH1410</f>
        <v>45656</v>
      </c>
      <c r="BP1410" s="37" t="e">
        <f>IF(((#REF!-$BN1410)/($BO1410-$BN1410))&gt;=100%,100%,((#REF!-$BN1410)/($BO1410-$BN1410)))</f>
        <v>#REF!</v>
      </c>
      <c r="BQ1410" s="60">
        <f t="shared" si="114"/>
        <v>309423214.43000001</v>
      </c>
      <c r="BR1410" s="23" t="e">
        <f>+IF(BK1410="1 SI","FINALIZADO",IF($BO1410&lt;=#REF!,"FINALIZADO","EJECUCIÓN"))</f>
        <v>#REF!</v>
      </c>
      <c r="BS1410" s="23" t="e">
        <v>#N/A</v>
      </c>
      <c r="BT1410" s="23" t="e">
        <f>+Tabla3[[#This Row],[VALOR TOTAL DE CONTRATO (ANTES DE LIQUIDACIÓN - LIBERACIÓN DE SALDOS)]]-Tabla3[[#This Row],[RECURSO TOTALES DESEMBOLSADOS]]</f>
        <v>#N/A</v>
      </c>
      <c r="BU1410" s="66"/>
      <c r="BW1410" s="23" t="s">
        <v>98</v>
      </c>
      <c r="BX1410" s="23" t="str">
        <f t="shared" si="115"/>
        <v>diciembre</v>
      </c>
      <c r="BY1410" s="23" t="s">
        <v>113</v>
      </c>
      <c r="BZ1410" s="23" t="s">
        <v>113</v>
      </c>
      <c r="CA1410" s="23" t="s">
        <v>113</v>
      </c>
      <c r="CB1410" t="s">
        <v>117</v>
      </c>
      <c r="CC1410" t="s">
        <v>118</v>
      </c>
    </row>
    <row r="1411" spans="1:81" x14ac:dyDescent="0.25">
      <c r="A1411" s="23">
        <v>2024</v>
      </c>
      <c r="B1411" s="25">
        <v>1377</v>
      </c>
      <c r="C1411" s="23" t="s">
        <v>4365</v>
      </c>
      <c r="D1411" t="s">
        <v>88</v>
      </c>
      <c r="E1411" t="s">
        <v>6411</v>
      </c>
      <c r="F1411" t="s">
        <v>6530</v>
      </c>
      <c r="G1411" t="s">
        <v>4367</v>
      </c>
      <c r="H1411" s="23" t="s">
        <v>92</v>
      </c>
      <c r="I1411" s="23" t="s">
        <v>105</v>
      </c>
      <c r="J1411" t="s">
        <v>9577</v>
      </c>
      <c r="K1411" s="23" t="s">
        <v>4369</v>
      </c>
      <c r="L1411" s="20" t="s">
        <v>4370</v>
      </c>
      <c r="N1411" s="23" t="s">
        <v>9578</v>
      </c>
      <c r="O1411" s="23" t="s">
        <v>98</v>
      </c>
      <c r="P1411" s="20" t="s">
        <v>693</v>
      </c>
      <c r="Q1411" s="20" t="s">
        <v>693</v>
      </c>
      <c r="R1411" t="s">
        <v>9579</v>
      </c>
      <c r="S1411" t="s">
        <v>6534</v>
      </c>
      <c r="T1411" t="s">
        <v>9580</v>
      </c>
      <c r="U1411" s="29">
        <v>200000000</v>
      </c>
      <c r="V1411" s="29">
        <v>0</v>
      </c>
      <c r="W1411" s="60">
        <v>0</v>
      </c>
      <c r="X1411" s="60">
        <v>0</v>
      </c>
      <c r="Y1411" s="23"/>
      <c r="Z1411" t="s">
        <v>98</v>
      </c>
      <c r="AA1411" t="s">
        <v>8884</v>
      </c>
      <c r="AB1411" s="30">
        <f>+Tabla3[[#This Row],[VALOR DEL CONTRATO
(EN NUMEROS)]]-Tabla3[[#This Row],[VALOR RECURSOS (MADS/FONAM)]]</f>
        <v>200000000</v>
      </c>
      <c r="AC1411" s="30"/>
      <c r="AD1411" s="30"/>
      <c r="AE1411" s="24"/>
      <c r="AF1411" s="61"/>
      <c r="AG1411"/>
      <c r="AH1411" s="53"/>
      <c r="AK1411" s="33"/>
      <c r="AL1411" t="s">
        <v>98</v>
      </c>
      <c r="AM1411" s="53">
        <v>45653</v>
      </c>
      <c r="AN1411" s="23" t="s">
        <v>108</v>
      </c>
      <c r="AO1411" s="23" t="s">
        <v>108</v>
      </c>
      <c r="AP1411" t="s">
        <v>109</v>
      </c>
      <c r="AQ1411" t="s">
        <v>698</v>
      </c>
      <c r="AR1411" t="s">
        <v>699</v>
      </c>
      <c r="AS1411" t="s">
        <v>700</v>
      </c>
      <c r="AU1411" s="20" t="s">
        <v>9581</v>
      </c>
      <c r="AV1411" s="23" t="s">
        <v>9330</v>
      </c>
      <c r="AW1411" s="20" t="s">
        <v>476</v>
      </c>
      <c r="AX1411" s="53" t="s">
        <v>105</v>
      </c>
      <c r="AY1411" s="23" t="s">
        <v>477</v>
      </c>
      <c r="AZ1411" s="53">
        <v>45653</v>
      </c>
      <c r="BA1411" s="53">
        <v>45653</v>
      </c>
      <c r="BB1411" s="26">
        <v>46387</v>
      </c>
      <c r="BC1411" s="35">
        <f>+Tabla3[[#This Row],[FECHA TERMINACION
(INICIAL)]]-Tabla3[[#This Row],[FECHA INICIO]]</f>
        <v>734</v>
      </c>
      <c r="BD1411" s="65">
        <f>+Tabla3[[#This Row],[PLAZO DE EJECUCIÓN EN DÍAS (INICIAL)]]/30</f>
        <v>24.466666666666665</v>
      </c>
      <c r="BE1411" t="s">
        <v>9582</v>
      </c>
      <c r="BF1411" s="29">
        <f>+[1]BD_2!E1439</f>
        <v>0</v>
      </c>
      <c r="BG1411" s="29">
        <f>[1]BD_2!BA1439</f>
        <v>0</v>
      </c>
      <c r="BH1411" s="23">
        <f>[1]BD_2!CF1439</f>
        <v>0</v>
      </c>
      <c r="BI1411" s="23">
        <f>+COUNTIF(Tabla3[[#This Row],[VALOR REDUCIDO]:[TOTAL TIEMPO PRORROGADO EN DÍAS
]],"&lt;&gt;0")</f>
        <v>0</v>
      </c>
      <c r="BJ1411" s="23" t="str">
        <f>+[1]BD_2!CG1439</f>
        <v>2 NO</v>
      </c>
      <c r="BK1411" s="26" t="str">
        <f>[1]BD_2!CL1439</f>
        <v>2 NO</v>
      </c>
      <c r="BL1411" s="23" t="s">
        <v>98</v>
      </c>
      <c r="BM1411">
        <f t="shared" si="116"/>
        <v>734</v>
      </c>
      <c r="BN1411" s="36">
        <f t="shared" si="117"/>
        <v>45653</v>
      </c>
      <c r="BO1411" s="26">
        <f t="shared" si="118"/>
        <v>46387</v>
      </c>
      <c r="BP1411" s="37" t="e">
        <f>IF(((#REF!-$BN1411)/($BO1411-$BN1411))&gt;=100%,100%,((#REF!-$BN1411)/($BO1411-$BN1411)))</f>
        <v>#REF!</v>
      </c>
      <c r="BQ1411" s="60">
        <f t="shared" si="114"/>
        <v>0</v>
      </c>
      <c r="BR1411" s="23" t="e">
        <f>+IF(BK1411="1 SI","FINALIZADO",IF($BO1411&lt;=#REF!,"FINALIZADO","EJECUCIÓN"))</f>
        <v>#REF!</v>
      </c>
      <c r="BS1411" s="23" t="e">
        <v>#N/A</v>
      </c>
      <c r="BT1411" s="23" t="e">
        <f>+Tabla3[[#This Row],[VALOR TOTAL DE CONTRATO (ANTES DE LIQUIDACIÓN - LIBERACIÓN DE SALDOS)]]-Tabla3[[#This Row],[RECURSO TOTALES DESEMBOLSADOS]]</f>
        <v>#N/A</v>
      </c>
      <c r="BU1411" s="66"/>
      <c r="BW1411" s="23" t="s">
        <v>98</v>
      </c>
      <c r="BX1411" s="23" t="str">
        <f t="shared" si="115"/>
        <v>diciembre</v>
      </c>
      <c r="BY1411" s="23" t="s">
        <v>113</v>
      </c>
      <c r="BZ1411" s="23" t="s">
        <v>113</v>
      </c>
      <c r="CA1411" s="23" t="s">
        <v>113</v>
      </c>
      <c r="CB1411" t="s">
        <v>117</v>
      </c>
      <c r="CC1411" t="s">
        <v>118</v>
      </c>
    </row>
    <row r="1412" spans="1:81" x14ac:dyDescent="0.25">
      <c r="A1412" s="23">
        <v>2024</v>
      </c>
      <c r="B1412" s="25">
        <v>1378</v>
      </c>
      <c r="C1412" s="23" t="s">
        <v>7112</v>
      </c>
      <c r="D1412" t="s">
        <v>7305</v>
      </c>
      <c r="E1412" t="s">
        <v>89</v>
      </c>
      <c r="F1412" t="s">
        <v>7306</v>
      </c>
      <c r="G1412" t="s">
        <v>8182</v>
      </c>
      <c r="H1412" s="23" t="s">
        <v>9583</v>
      </c>
      <c r="I1412" s="23" t="s">
        <v>105</v>
      </c>
      <c r="J1412" s="44" t="s">
        <v>9584</v>
      </c>
      <c r="K1412" s="23" t="s">
        <v>4369</v>
      </c>
      <c r="L1412" s="20" t="s">
        <v>4370</v>
      </c>
      <c r="N1412" s="23" t="s">
        <v>9585</v>
      </c>
      <c r="O1412" s="23" t="s">
        <v>98</v>
      </c>
      <c r="P1412" s="20" t="s">
        <v>1183</v>
      </c>
      <c r="Q1412" s="20" t="s">
        <v>100</v>
      </c>
      <c r="R1412" t="s">
        <v>9586</v>
      </c>
      <c r="S1412" t="s">
        <v>9587</v>
      </c>
      <c r="T1412" t="s">
        <v>9588</v>
      </c>
      <c r="U1412" s="29">
        <v>40000000</v>
      </c>
      <c r="V1412" s="29">
        <v>40000000</v>
      </c>
      <c r="W1412" s="60">
        <v>0</v>
      </c>
      <c r="X1412" s="60">
        <v>0</v>
      </c>
      <c r="Y1412" s="23" t="s">
        <v>104</v>
      </c>
      <c r="Z1412" t="s">
        <v>98</v>
      </c>
      <c r="AA1412" t="s">
        <v>105</v>
      </c>
      <c r="AB1412" s="30">
        <f>+Tabla3[[#This Row],[VALOR DEL CONTRATO
(EN NUMEROS)]]-Tabla3[[#This Row],[VALOR RECURSOS (MADS/FONAM)]]</f>
        <v>0</v>
      </c>
      <c r="AC1412" s="30"/>
      <c r="AD1412" s="30"/>
      <c r="AE1412" s="24">
        <v>21724</v>
      </c>
      <c r="AF1412" s="61">
        <v>45562</v>
      </c>
      <c r="AG1412">
        <v>667524</v>
      </c>
      <c r="AH1412" s="53"/>
      <c r="AI1412" s="24" t="s">
        <v>1819</v>
      </c>
      <c r="AJ1412" t="s">
        <v>9589</v>
      </c>
      <c r="AK1412" s="33" t="s">
        <v>4376</v>
      </c>
      <c r="AL1412" t="s">
        <v>98</v>
      </c>
      <c r="AM1412" s="53">
        <v>45650</v>
      </c>
      <c r="AN1412" s="23" t="s">
        <v>108</v>
      </c>
      <c r="AO1412" s="23" t="s">
        <v>108</v>
      </c>
      <c r="AP1412" t="s">
        <v>109</v>
      </c>
      <c r="AQ1412" t="s">
        <v>4377</v>
      </c>
      <c r="AR1412" t="s">
        <v>4378</v>
      </c>
      <c r="AS1412" t="s">
        <v>562</v>
      </c>
      <c r="AT1412" s="23">
        <v>44103100</v>
      </c>
      <c r="AU1412" s="20" t="s">
        <v>9590</v>
      </c>
      <c r="AV1412" s="23" t="s">
        <v>6886</v>
      </c>
      <c r="AW1412" s="20" t="s">
        <v>114</v>
      </c>
      <c r="AX1412" s="53">
        <v>45652</v>
      </c>
      <c r="AY1412" s="23" t="s">
        <v>8191</v>
      </c>
      <c r="AZ1412" s="53">
        <v>45652</v>
      </c>
      <c r="BA1412" s="53">
        <v>45653</v>
      </c>
      <c r="BB1412" s="26">
        <v>45657</v>
      </c>
      <c r="BC1412" s="35">
        <f>+Tabla3[[#This Row],[FECHA TERMINACION
(INICIAL)]]-Tabla3[[#This Row],[FECHA INICIO]]</f>
        <v>4</v>
      </c>
      <c r="BD1412" s="65">
        <f>+Tabla3[[#This Row],[PLAZO DE EJECUCIÓN EN DÍAS (INICIAL)]]/30</f>
        <v>0.13333333333333333</v>
      </c>
      <c r="BE1412" t="s">
        <v>9591</v>
      </c>
      <c r="BF1412" s="29">
        <f>+[1]BD_2!E1440</f>
        <v>0</v>
      </c>
      <c r="BG1412" s="29">
        <f>[1]BD_2!BA1440</f>
        <v>0</v>
      </c>
      <c r="BH1412" s="23">
        <f>[1]BD_2!CF1440</f>
        <v>0</v>
      </c>
      <c r="BI1412" s="23">
        <f>+COUNTIF(Tabla3[[#This Row],[VALOR REDUCIDO]:[TOTAL TIEMPO PRORROGADO EN DÍAS
]],"&lt;&gt;0")</f>
        <v>0</v>
      </c>
      <c r="BJ1412" s="23" t="str">
        <f>+[1]BD_2!CG1440</f>
        <v>2 NO</v>
      </c>
      <c r="BK1412" s="26" t="str">
        <f>[1]BD_2!CL1440</f>
        <v>2 NO</v>
      </c>
      <c r="BL1412" s="23" t="s">
        <v>98</v>
      </c>
      <c r="BM1412">
        <f t="shared" si="116"/>
        <v>4</v>
      </c>
      <c r="BN1412" s="36">
        <f t="shared" si="117"/>
        <v>45653</v>
      </c>
      <c r="BO1412" s="26">
        <f t="shared" si="118"/>
        <v>45657</v>
      </c>
      <c r="BP1412" s="37" t="e">
        <f>IF(((#REF!-$BN1412)/($BO1412-$BN1412))&gt;=100%,100%,((#REF!-$BN1412)/($BO1412-$BN1412)))</f>
        <v>#REF!</v>
      </c>
      <c r="BQ1412" s="60">
        <f t="shared" si="114"/>
        <v>40000000</v>
      </c>
      <c r="BR1412" s="23" t="e">
        <f>+IF(BK1412="1 SI","FINALIZADO",IF($BO1412&lt;=#REF!,"FINALIZADO","EJECUCIÓN"))</f>
        <v>#REF!</v>
      </c>
      <c r="BS1412" s="23" t="e">
        <v>#N/A</v>
      </c>
      <c r="BT1412" s="23" t="e">
        <f>+Tabla3[[#This Row],[VALOR TOTAL DE CONTRATO (ANTES DE LIQUIDACIÓN - LIBERACIÓN DE SALDOS)]]-Tabla3[[#This Row],[RECURSO TOTALES DESEMBOLSADOS]]</f>
        <v>#N/A</v>
      </c>
      <c r="BU1412" s="66"/>
      <c r="BW1412" s="23" t="s">
        <v>98</v>
      </c>
      <c r="BX1412" s="23" t="str">
        <f t="shared" si="115"/>
        <v>diciembre</v>
      </c>
      <c r="BY1412" s="23" t="s">
        <v>113</v>
      </c>
      <c r="BZ1412" s="23" t="s">
        <v>113</v>
      </c>
      <c r="CA1412" s="23" t="s">
        <v>113</v>
      </c>
      <c r="CB1412" t="s">
        <v>117</v>
      </c>
      <c r="CC1412" t="s">
        <v>118</v>
      </c>
    </row>
    <row r="1413" spans="1:81" x14ac:dyDescent="0.25">
      <c r="A1413" s="23">
        <v>2024</v>
      </c>
      <c r="B1413" s="25">
        <v>1379</v>
      </c>
      <c r="C1413" s="23" t="s">
        <v>7112</v>
      </c>
      <c r="D1413" t="s">
        <v>8289</v>
      </c>
      <c r="E1413" t="s">
        <v>89</v>
      </c>
      <c r="F1413" t="s">
        <v>8850</v>
      </c>
      <c r="G1413" t="s">
        <v>8182</v>
      </c>
      <c r="H1413" s="23" t="s">
        <v>9592</v>
      </c>
      <c r="I1413" s="23" t="s">
        <v>105</v>
      </c>
      <c r="J1413" t="s">
        <v>9593</v>
      </c>
      <c r="K1413" s="23" t="s">
        <v>4369</v>
      </c>
      <c r="L1413" s="20" t="s">
        <v>4370</v>
      </c>
      <c r="N1413" s="23" t="s">
        <v>9594</v>
      </c>
      <c r="O1413" s="23" t="s">
        <v>98</v>
      </c>
      <c r="P1413" s="20" t="s">
        <v>335</v>
      </c>
      <c r="Q1413" s="20" t="s">
        <v>335</v>
      </c>
      <c r="R1413" t="s">
        <v>9595</v>
      </c>
      <c r="S1413" t="s">
        <v>9596</v>
      </c>
      <c r="T1413" t="s">
        <v>9597</v>
      </c>
      <c r="U1413" s="29">
        <v>3654146465</v>
      </c>
      <c r="V1413" s="29">
        <v>3654146465</v>
      </c>
      <c r="W1413" s="60">
        <v>0</v>
      </c>
      <c r="X1413" s="60">
        <v>0</v>
      </c>
      <c r="Y1413" s="23" t="s">
        <v>5132</v>
      </c>
      <c r="Z1413" t="s">
        <v>98</v>
      </c>
      <c r="AA1413" t="s">
        <v>105</v>
      </c>
      <c r="AB1413" s="30">
        <f>+Tabla3[[#This Row],[VALOR DEL CONTRATO
(EN NUMEROS)]]-Tabla3[[#This Row],[VALOR RECURSOS (MADS/FONAM)]]</f>
        <v>0</v>
      </c>
      <c r="AC1413" s="30"/>
      <c r="AD1413" s="30"/>
      <c r="AE1413" s="24" t="s">
        <v>9598</v>
      </c>
      <c r="AF1413" s="61" t="s">
        <v>9599</v>
      </c>
      <c r="AG1413" t="s">
        <v>9600</v>
      </c>
      <c r="AH1413" s="53"/>
      <c r="AI1413" s="24" t="s">
        <v>9601</v>
      </c>
      <c r="AJ1413" t="s">
        <v>9602</v>
      </c>
      <c r="AK1413" s="33">
        <v>202300000000026</v>
      </c>
      <c r="AL1413" t="s">
        <v>98</v>
      </c>
      <c r="AM1413" s="53">
        <v>45652</v>
      </c>
      <c r="AN1413" s="23" t="s">
        <v>108</v>
      </c>
      <c r="AO1413" s="23" t="s">
        <v>108</v>
      </c>
      <c r="AP1413" t="s">
        <v>109</v>
      </c>
      <c r="AQ1413" t="s">
        <v>340</v>
      </c>
      <c r="AR1413" t="s">
        <v>341</v>
      </c>
      <c r="AS1413" t="s">
        <v>342</v>
      </c>
      <c r="AT1413" s="23">
        <v>43233500</v>
      </c>
      <c r="AU1413" s="20" t="s">
        <v>9603</v>
      </c>
      <c r="AV1413" s="23" t="s">
        <v>6886</v>
      </c>
      <c r="AW1413" s="20" t="s">
        <v>114</v>
      </c>
      <c r="AX1413" s="53">
        <v>45652</v>
      </c>
      <c r="AY1413" s="23" t="s">
        <v>144</v>
      </c>
      <c r="AZ1413" s="53">
        <v>45652</v>
      </c>
      <c r="BA1413" s="53">
        <v>45653</v>
      </c>
      <c r="BB1413" s="26">
        <v>45657</v>
      </c>
      <c r="BC1413" s="35">
        <f>+Tabla3[[#This Row],[FECHA TERMINACION
(INICIAL)]]-Tabla3[[#This Row],[FECHA INICIO]]</f>
        <v>4</v>
      </c>
      <c r="BD1413" s="65">
        <f>+Tabla3[[#This Row],[PLAZO DE EJECUCIÓN EN DÍAS (INICIAL)]]/30</f>
        <v>0.13333333333333333</v>
      </c>
      <c r="BE1413" t="s">
        <v>9604</v>
      </c>
      <c r="BF1413" s="29">
        <f>+[1]BD_2!E1441</f>
        <v>0</v>
      </c>
      <c r="BG1413" s="29">
        <f>[1]BD_2!BA1441</f>
        <v>0</v>
      </c>
      <c r="BH1413" s="23">
        <f>[1]BD_2!CF1441</f>
        <v>46</v>
      </c>
      <c r="BI1413" s="23">
        <f>+COUNTIF(Tabla3[[#This Row],[VALOR REDUCIDO]:[TOTAL TIEMPO PRORROGADO EN DÍAS
]],"&lt;&gt;0")</f>
        <v>1</v>
      </c>
      <c r="BJ1413" s="23" t="str">
        <f>+[1]BD_2!CG1441</f>
        <v>2 NO</v>
      </c>
      <c r="BK1413" s="26" t="str">
        <f>[1]BD_2!CL1441</f>
        <v>2 NO</v>
      </c>
      <c r="BL1413" s="23" t="s">
        <v>98</v>
      </c>
      <c r="BM1413">
        <f t="shared" si="116"/>
        <v>50</v>
      </c>
      <c r="BN1413" s="36">
        <f t="shared" si="117"/>
        <v>45653</v>
      </c>
      <c r="BO1413" s="26">
        <f t="shared" si="118"/>
        <v>45703</v>
      </c>
      <c r="BP1413" s="37" t="e">
        <f>IF(((#REF!-$BN1413)/($BO1413-$BN1413))&gt;=100%,100%,((#REF!-$BN1413)/($BO1413-$BN1413)))</f>
        <v>#REF!</v>
      </c>
      <c r="BQ1413" s="60">
        <f t="shared" si="114"/>
        <v>3654146465</v>
      </c>
      <c r="BR1413" s="23" t="e">
        <f>+IF(BK1413="1 SI","FINALIZADO",IF($BO1413&lt;=#REF!,"FINALIZADO","EJECUCIÓN"))</f>
        <v>#REF!</v>
      </c>
      <c r="BS1413" s="23" t="e">
        <f>VLOOKUP(#REF!,[3]Hoja1!$D$2:$E$49,2,FALSE)</f>
        <v>#REF!</v>
      </c>
      <c r="BT1413" s="23" t="e">
        <f>+Tabla3[[#This Row],[VALOR TOTAL DE CONTRATO (ANTES DE LIQUIDACIÓN - LIBERACIÓN DE SALDOS)]]-Tabla3[[#This Row],[RECURSO TOTALES DESEMBOLSADOS]]</f>
        <v>#REF!</v>
      </c>
      <c r="BU1413" s="66"/>
      <c r="BW1413" s="23" t="s">
        <v>98</v>
      </c>
      <c r="BX1413" s="23" t="str">
        <f t="shared" si="115"/>
        <v>diciembre</v>
      </c>
      <c r="BY1413" s="23" t="s">
        <v>113</v>
      </c>
      <c r="BZ1413" s="23" t="s">
        <v>113</v>
      </c>
      <c r="CA1413" s="23" t="s">
        <v>113</v>
      </c>
      <c r="CB1413" t="s">
        <v>117</v>
      </c>
      <c r="CC1413" t="s">
        <v>118</v>
      </c>
    </row>
    <row r="1414" spans="1:81" x14ac:dyDescent="0.25">
      <c r="A1414" s="23">
        <v>2024</v>
      </c>
      <c r="B1414" s="25">
        <v>1380</v>
      </c>
      <c r="C1414" s="23" t="s">
        <v>7112</v>
      </c>
      <c r="D1414" t="s">
        <v>8289</v>
      </c>
      <c r="E1414" t="s">
        <v>8416</v>
      </c>
      <c r="F1414" t="s">
        <v>8417</v>
      </c>
      <c r="G1414" t="s">
        <v>8182</v>
      </c>
      <c r="H1414" s="23">
        <v>140109</v>
      </c>
      <c r="I1414" s="23" t="s">
        <v>105</v>
      </c>
      <c r="J1414" t="s">
        <v>9605</v>
      </c>
      <c r="K1414" s="23" t="s">
        <v>4369</v>
      </c>
      <c r="L1414" s="20" t="s">
        <v>4370</v>
      </c>
      <c r="N1414" s="23" t="s">
        <v>9606</v>
      </c>
      <c r="O1414" s="23" t="s">
        <v>98</v>
      </c>
      <c r="P1414" s="20" t="s">
        <v>335</v>
      </c>
      <c r="Q1414" s="20" t="s">
        <v>335</v>
      </c>
      <c r="R1414" t="s">
        <v>9607</v>
      </c>
      <c r="S1414" t="s">
        <v>6534</v>
      </c>
      <c r="T1414"/>
      <c r="U1414" s="29">
        <v>691746921.03999996</v>
      </c>
      <c r="V1414" s="29">
        <v>691746921.03999996</v>
      </c>
      <c r="W1414" s="60">
        <v>0</v>
      </c>
      <c r="X1414" s="60">
        <v>0</v>
      </c>
      <c r="Y1414" s="23" t="s">
        <v>104</v>
      </c>
      <c r="Z1414" t="s">
        <v>98</v>
      </c>
      <c r="AA1414" t="s">
        <v>105</v>
      </c>
      <c r="AB1414" s="30">
        <f>+Tabla3[[#This Row],[VALOR DEL CONTRATO
(EN NUMEROS)]]-Tabla3[[#This Row],[VALOR RECURSOS (MADS/FONAM)]]</f>
        <v>0</v>
      </c>
      <c r="AC1414" s="30"/>
      <c r="AD1414" s="30"/>
      <c r="AE1414" s="24">
        <v>23424</v>
      </c>
      <c r="AF1414" s="61">
        <v>45628</v>
      </c>
      <c r="AG1414">
        <v>667424</v>
      </c>
      <c r="AH1414" s="53">
        <v>45650</v>
      </c>
      <c r="AI1414" s="24" t="s">
        <v>106</v>
      </c>
      <c r="AJ1414" t="s">
        <v>1304</v>
      </c>
      <c r="AK1414" s="33"/>
      <c r="AL1414" t="s">
        <v>98</v>
      </c>
      <c r="AM1414" s="53">
        <v>45650</v>
      </c>
      <c r="AN1414" s="23" t="s">
        <v>108</v>
      </c>
      <c r="AO1414" s="23" t="s">
        <v>108</v>
      </c>
      <c r="AP1414" t="s">
        <v>109</v>
      </c>
      <c r="AQ1414" t="s">
        <v>340</v>
      </c>
      <c r="AR1414" t="s">
        <v>341</v>
      </c>
      <c r="AS1414" t="s">
        <v>342</v>
      </c>
      <c r="AT1414" s="23">
        <v>80111800</v>
      </c>
      <c r="AU1414" s="20" t="s">
        <v>9608</v>
      </c>
      <c r="AV1414" s="23" t="s">
        <v>6886</v>
      </c>
      <c r="AW1414" s="20" t="s">
        <v>114</v>
      </c>
      <c r="AX1414" s="53">
        <v>45652</v>
      </c>
      <c r="AY1414" s="23" t="s">
        <v>8191</v>
      </c>
      <c r="AZ1414" s="53">
        <v>45652</v>
      </c>
      <c r="BA1414" s="53">
        <v>45652</v>
      </c>
      <c r="BB1414" s="62">
        <v>45657</v>
      </c>
      <c r="BC1414" s="35">
        <f>+Tabla3[[#This Row],[FECHA TERMINACION
(INICIAL)]]-Tabla3[[#This Row],[FECHA INICIO]]</f>
        <v>5</v>
      </c>
      <c r="BD1414" s="65">
        <f>+Tabla3[[#This Row],[PLAZO DE EJECUCIÓN EN DÍAS (INICIAL)]]/30</f>
        <v>0.16666666666666666</v>
      </c>
      <c r="BE1414" t="s">
        <v>9609</v>
      </c>
      <c r="BF1414" s="29">
        <f>+[1]BD_2!E1442</f>
        <v>0</v>
      </c>
      <c r="BG1414" s="29">
        <f>[1]BD_2!BA1442</f>
        <v>0</v>
      </c>
      <c r="BH1414" s="23">
        <f>[1]BD_2!CF1442</f>
        <v>0</v>
      </c>
      <c r="BI1414" s="23">
        <f>+COUNTIF(Tabla3[[#This Row],[VALOR REDUCIDO]:[TOTAL TIEMPO PRORROGADO EN DÍAS
]],"&lt;&gt;0")</f>
        <v>0</v>
      </c>
      <c r="BJ1414" s="23" t="str">
        <f>+[1]BD_2!CG1442</f>
        <v>2 NO</v>
      </c>
      <c r="BK1414" s="26" t="str">
        <f>[1]BD_2!CL1442</f>
        <v>2 NO</v>
      </c>
      <c r="BL1414" s="23" t="s">
        <v>98</v>
      </c>
      <c r="BM1414">
        <f t="shared" si="116"/>
        <v>5</v>
      </c>
      <c r="BN1414" s="36">
        <f t="shared" si="117"/>
        <v>45652</v>
      </c>
      <c r="BO1414" s="26">
        <f t="shared" si="118"/>
        <v>45657</v>
      </c>
      <c r="BP1414" s="37" t="e">
        <f>IF(((#REF!-$BN1414)/($BO1414-$BN1414))&gt;=100%,100%,((#REF!-$BN1414)/($BO1414-$BN1414)))</f>
        <v>#REF!</v>
      </c>
      <c r="BQ1414" s="60">
        <f t="shared" si="114"/>
        <v>691746921.03999996</v>
      </c>
      <c r="BR1414" s="23" t="e">
        <f>+IF(BK1414="1 SI","FINALIZADO",IF($BO1414&lt;=#REF!,"FINALIZADO","EJECUCIÓN"))</f>
        <v>#REF!</v>
      </c>
      <c r="BS1414" s="23" t="e">
        <v>#N/A</v>
      </c>
      <c r="BT1414" s="23" t="e">
        <f>+Tabla3[[#This Row],[VALOR TOTAL DE CONTRATO (ANTES DE LIQUIDACIÓN - LIBERACIÓN DE SALDOS)]]-Tabla3[[#This Row],[RECURSO TOTALES DESEMBOLSADOS]]</f>
        <v>#N/A</v>
      </c>
      <c r="BU1414" s="66"/>
      <c r="BW1414" s="23" t="s">
        <v>98</v>
      </c>
      <c r="BX1414" s="23" t="str">
        <f t="shared" si="115"/>
        <v>diciembre</v>
      </c>
      <c r="BY1414" s="23" t="s">
        <v>113</v>
      </c>
      <c r="BZ1414" s="23" t="s">
        <v>113</v>
      </c>
      <c r="CA1414" s="23" t="s">
        <v>113</v>
      </c>
      <c r="CB1414" t="s">
        <v>117</v>
      </c>
      <c r="CC1414" t="s">
        <v>118</v>
      </c>
    </row>
    <row r="1415" spans="1:81" x14ac:dyDescent="0.25">
      <c r="A1415" s="23">
        <v>2024</v>
      </c>
      <c r="B1415" s="25">
        <v>1381</v>
      </c>
      <c r="C1415" s="23" t="s">
        <v>4365</v>
      </c>
      <c r="D1415" t="s">
        <v>88</v>
      </c>
      <c r="E1415" t="s">
        <v>6411</v>
      </c>
      <c r="F1415" t="s">
        <v>6530</v>
      </c>
      <c r="G1415" t="s">
        <v>4367</v>
      </c>
      <c r="H1415" s="23" t="s">
        <v>92</v>
      </c>
      <c r="I1415" s="23" t="s">
        <v>105</v>
      </c>
      <c r="J1415" t="s">
        <v>9610</v>
      </c>
      <c r="K1415" s="23" t="s">
        <v>4369</v>
      </c>
      <c r="L1415" s="20" t="s">
        <v>4370</v>
      </c>
      <c r="N1415" s="23" t="s">
        <v>9611</v>
      </c>
      <c r="O1415" s="23" t="s">
        <v>98</v>
      </c>
      <c r="P1415" s="20" t="s">
        <v>460</v>
      </c>
      <c r="Q1415" s="20" t="s">
        <v>460</v>
      </c>
      <c r="R1415" t="s">
        <v>9612</v>
      </c>
      <c r="S1415" t="s">
        <v>9613</v>
      </c>
      <c r="T1415" t="s">
        <v>9614</v>
      </c>
      <c r="U1415" s="29">
        <v>43850498416</v>
      </c>
      <c r="V1415" s="29">
        <v>0</v>
      </c>
      <c r="W1415" s="60">
        <v>0</v>
      </c>
      <c r="X1415" s="60">
        <v>0</v>
      </c>
      <c r="Y1415" s="23"/>
      <c r="Z1415" t="s">
        <v>113</v>
      </c>
      <c r="AA1415" t="s">
        <v>9063</v>
      </c>
      <c r="AB1415" s="30">
        <f>+Tabla3[[#This Row],[VALOR DEL CONTRATO
(EN NUMEROS)]]-Tabla3[[#This Row],[VALOR RECURSOS (MADS/FONAM)]]</f>
        <v>43850498416</v>
      </c>
      <c r="AC1415" s="30"/>
      <c r="AD1415" s="30"/>
      <c r="AF1415" s="61"/>
      <c r="AH1415" s="53"/>
      <c r="AK1415" s="33">
        <v>202300000000267</v>
      </c>
      <c r="AL1415" t="s">
        <v>98</v>
      </c>
      <c r="AM1415" s="53">
        <v>45652</v>
      </c>
      <c r="AN1415" s="23" t="s">
        <v>108</v>
      </c>
      <c r="AO1415" s="23" t="s">
        <v>108</v>
      </c>
      <c r="AP1415" t="s">
        <v>109</v>
      </c>
      <c r="AQ1415" t="s">
        <v>3033</v>
      </c>
      <c r="AR1415" t="s">
        <v>9544</v>
      </c>
      <c r="AS1415" s="23" t="s">
        <v>3034</v>
      </c>
      <c r="AT1415" s="23">
        <v>90131500</v>
      </c>
      <c r="AU1415" s="20" t="s">
        <v>9615</v>
      </c>
      <c r="AV1415" s="23" t="s">
        <v>9330</v>
      </c>
      <c r="AW1415" s="20" t="s">
        <v>476</v>
      </c>
      <c r="AX1415" s="53" t="s">
        <v>105</v>
      </c>
      <c r="AY1415" s="23" t="s">
        <v>477</v>
      </c>
      <c r="AZ1415" s="53">
        <v>45652</v>
      </c>
      <c r="BA1415" s="53">
        <v>45652</v>
      </c>
      <c r="BB1415" s="62">
        <v>46259</v>
      </c>
      <c r="BC1415" s="35">
        <f>+Tabla3[[#This Row],[FECHA TERMINACION
(INICIAL)]]-Tabla3[[#This Row],[FECHA INICIO]]</f>
        <v>607</v>
      </c>
      <c r="BD1415" s="65">
        <f>+Tabla3[[#This Row],[PLAZO DE EJECUCIÓN EN DÍAS (INICIAL)]]/30</f>
        <v>20.233333333333334</v>
      </c>
      <c r="BE1415" t="s">
        <v>9616</v>
      </c>
      <c r="BF1415" s="29">
        <f>+[1]BD_2!E1443</f>
        <v>0</v>
      </c>
      <c r="BG1415" s="29">
        <f>[1]BD_2!BA1443</f>
        <v>0</v>
      </c>
      <c r="BH1415" s="23">
        <f>[1]BD_2!CF1443</f>
        <v>0</v>
      </c>
      <c r="BI1415" s="23">
        <f>+COUNTIF(Tabla3[[#This Row],[VALOR REDUCIDO]:[TOTAL TIEMPO PRORROGADO EN DÍAS
]],"&lt;&gt;0")</f>
        <v>0</v>
      </c>
      <c r="BJ1415" s="23" t="str">
        <f>+[1]BD_2!CG1443</f>
        <v>2 NO</v>
      </c>
      <c r="BK1415" s="26" t="str">
        <f>[1]BD_2!CL1443</f>
        <v>2 NO</v>
      </c>
      <c r="BL1415" s="23" t="s">
        <v>98</v>
      </c>
      <c r="BM1415">
        <f t="shared" si="116"/>
        <v>607</v>
      </c>
      <c r="BN1415" s="36">
        <f t="shared" si="117"/>
        <v>45652</v>
      </c>
      <c r="BO1415" s="26">
        <f t="shared" si="118"/>
        <v>46259</v>
      </c>
      <c r="BP1415" s="37" t="e">
        <f>IF(((#REF!-$BN1415)/($BO1415-$BN1415))&gt;=100%,100%,((#REF!-$BN1415)/($BO1415-$BN1415)))</f>
        <v>#REF!</v>
      </c>
      <c r="BQ1415" s="60">
        <f t="shared" si="114"/>
        <v>0</v>
      </c>
      <c r="BR1415" s="23" t="e">
        <f>+IF(BK1415="1 SI","FINALIZADO",IF($BO1415&lt;=#REF!,"FINALIZADO","EJECUCIÓN"))</f>
        <v>#REF!</v>
      </c>
      <c r="BS1415" s="23" t="e">
        <v>#N/A</v>
      </c>
      <c r="BT1415" s="23" t="e">
        <f>+Tabla3[[#This Row],[VALOR TOTAL DE CONTRATO (ANTES DE LIQUIDACIÓN - LIBERACIÓN DE SALDOS)]]-Tabla3[[#This Row],[RECURSO TOTALES DESEMBOLSADOS]]</f>
        <v>#N/A</v>
      </c>
      <c r="BU1415" s="66"/>
      <c r="BX1415" s="23" t="str">
        <f t="shared" si="115"/>
        <v>diciembre</v>
      </c>
      <c r="BY1415" s="23"/>
      <c r="BZ1415" s="23"/>
      <c r="CA1415" s="23"/>
    </row>
    <row r="1416" spans="1:81" x14ac:dyDescent="0.25">
      <c r="A1416" s="23">
        <v>2024</v>
      </c>
      <c r="B1416" s="25">
        <v>1382</v>
      </c>
      <c r="C1416" s="23" t="s">
        <v>7112</v>
      </c>
      <c r="D1416" t="s">
        <v>7305</v>
      </c>
      <c r="E1416" t="s">
        <v>89</v>
      </c>
      <c r="F1416" t="s">
        <v>7306</v>
      </c>
      <c r="G1416" t="s">
        <v>8182</v>
      </c>
      <c r="H1416" s="23" t="s">
        <v>9617</v>
      </c>
      <c r="I1416" s="23" t="s">
        <v>105</v>
      </c>
      <c r="J1416" t="s">
        <v>9618</v>
      </c>
      <c r="K1416" s="23" t="s">
        <v>4369</v>
      </c>
      <c r="L1416" s="20" t="s">
        <v>4370</v>
      </c>
      <c r="N1416" s="23" t="s">
        <v>9619</v>
      </c>
      <c r="O1416" s="23" t="s">
        <v>98</v>
      </c>
      <c r="P1416" s="20" t="s">
        <v>335</v>
      </c>
      <c r="Q1416" s="20" t="s">
        <v>335</v>
      </c>
      <c r="R1416" t="s">
        <v>9620</v>
      </c>
      <c r="S1416" t="s">
        <v>9621</v>
      </c>
      <c r="T1416" t="s">
        <v>9622</v>
      </c>
      <c r="U1416" s="29">
        <v>36680000</v>
      </c>
      <c r="V1416" s="29">
        <v>36680000</v>
      </c>
      <c r="W1416" s="60">
        <v>0</v>
      </c>
      <c r="X1416" s="60">
        <v>0</v>
      </c>
      <c r="Y1416" s="23" t="s">
        <v>104</v>
      </c>
      <c r="Z1416" t="s">
        <v>98</v>
      </c>
      <c r="AA1416" t="s">
        <v>105</v>
      </c>
      <c r="AB1416" s="30">
        <f>+Tabla3[[#This Row],[VALOR DEL CONTRATO
(EN NUMEROS)]]-Tabla3[[#This Row],[VALOR RECURSOS (MADS/FONAM)]]</f>
        <v>0</v>
      </c>
      <c r="AC1416" s="30"/>
      <c r="AD1416" s="30"/>
      <c r="AE1416" s="24">
        <v>23524</v>
      </c>
      <c r="AF1416" s="61">
        <v>45628</v>
      </c>
      <c r="AG1416"/>
      <c r="AH1416" s="53"/>
      <c r="AI1416" s="24" t="s">
        <v>106</v>
      </c>
      <c r="AK1416" s="33">
        <v>202300000000026</v>
      </c>
      <c r="AL1416" t="s">
        <v>98</v>
      </c>
      <c r="AM1416" s="53">
        <v>45653</v>
      </c>
      <c r="AN1416" s="23" t="s">
        <v>108</v>
      </c>
      <c r="AO1416" s="23" t="s">
        <v>108</v>
      </c>
      <c r="AP1416" t="s">
        <v>109</v>
      </c>
      <c r="AQ1416" t="s">
        <v>340</v>
      </c>
      <c r="AR1416" t="s">
        <v>341</v>
      </c>
      <c r="AS1416" t="s">
        <v>342</v>
      </c>
      <c r="AT1416" s="23">
        <v>81112500</v>
      </c>
      <c r="AU1416" s="20" t="s">
        <v>9623</v>
      </c>
      <c r="AV1416" s="23" t="s">
        <v>6886</v>
      </c>
      <c r="AW1416" s="20" t="s">
        <v>114</v>
      </c>
      <c r="AX1416" s="53">
        <v>45653</v>
      </c>
      <c r="AY1416" s="23" t="s">
        <v>144</v>
      </c>
      <c r="AZ1416" s="53">
        <v>45653</v>
      </c>
      <c r="BA1416" s="53">
        <v>45653</v>
      </c>
      <c r="BB1416" s="62">
        <v>45657</v>
      </c>
      <c r="BC1416" s="35">
        <f>+Tabla3[[#This Row],[FECHA TERMINACION
(INICIAL)]]-Tabla3[[#This Row],[FECHA INICIO]]</f>
        <v>4</v>
      </c>
      <c r="BD1416" s="65">
        <f>+Tabla3[[#This Row],[PLAZO DE EJECUCIÓN EN DÍAS (INICIAL)]]/30</f>
        <v>0.13333333333333333</v>
      </c>
      <c r="BE1416" t="s">
        <v>9624</v>
      </c>
      <c r="BF1416" s="29">
        <f>+[1]BD_2!E1444</f>
        <v>0</v>
      </c>
      <c r="BG1416" s="29">
        <f>[1]BD_2!BA1444</f>
        <v>0</v>
      </c>
      <c r="BH1416" s="23">
        <f>[1]BD_2!CF1444</f>
        <v>0</v>
      </c>
      <c r="BI1416" s="23">
        <f>+COUNTIF(Tabla3[[#This Row],[VALOR REDUCIDO]:[TOTAL TIEMPO PRORROGADO EN DÍAS
]],"&lt;&gt;0")</f>
        <v>0</v>
      </c>
      <c r="BJ1416" s="23" t="str">
        <f>+[1]BD_2!CG1444</f>
        <v>2 NO</v>
      </c>
      <c r="BK1416" s="26" t="str">
        <f>[1]BD_2!CL1444</f>
        <v>2 NO</v>
      </c>
      <c r="BL1416" s="23" t="s">
        <v>98</v>
      </c>
      <c r="BM1416">
        <f t="shared" si="116"/>
        <v>4</v>
      </c>
      <c r="BN1416" s="36">
        <f t="shared" si="117"/>
        <v>45653</v>
      </c>
      <c r="BO1416" s="26">
        <f t="shared" si="118"/>
        <v>45657</v>
      </c>
      <c r="BP1416" s="37" t="e">
        <f>IF(((#REF!-$BN1416)/($BO1416-$BN1416))&gt;=100%,100%,((#REF!-$BN1416)/($BO1416-$BN1416)))</f>
        <v>#REF!</v>
      </c>
      <c r="BQ1416" s="60">
        <f t="shared" si="114"/>
        <v>36680000</v>
      </c>
      <c r="BR1416" s="23" t="e">
        <f>+IF(BK1416="1 SI","FINALIZADO",IF($BO1416&lt;=#REF!,"FINALIZADO","EJECUCIÓN"))</f>
        <v>#REF!</v>
      </c>
      <c r="BS1416" s="23" t="e">
        <v>#N/A</v>
      </c>
      <c r="BT1416" s="23" t="e">
        <f>+Tabla3[[#This Row],[VALOR TOTAL DE CONTRATO (ANTES DE LIQUIDACIÓN - LIBERACIÓN DE SALDOS)]]-Tabla3[[#This Row],[RECURSO TOTALES DESEMBOLSADOS]]</f>
        <v>#N/A</v>
      </c>
      <c r="BU1416" s="66"/>
      <c r="BW1416" s="23" t="s">
        <v>98</v>
      </c>
      <c r="BX1416" s="23" t="str">
        <f t="shared" si="115"/>
        <v>diciembre</v>
      </c>
      <c r="BY1416" s="23" t="s">
        <v>113</v>
      </c>
      <c r="BZ1416" s="23" t="s">
        <v>113</v>
      </c>
      <c r="CA1416" s="23" t="s">
        <v>113</v>
      </c>
      <c r="CB1416" t="s">
        <v>117</v>
      </c>
      <c r="CC1416" t="s">
        <v>118</v>
      </c>
    </row>
    <row r="1417" spans="1:81" x14ac:dyDescent="0.25">
      <c r="A1417" s="23">
        <v>2024</v>
      </c>
      <c r="B1417" s="25">
        <v>1384</v>
      </c>
      <c r="C1417" s="23" t="s">
        <v>7112</v>
      </c>
      <c r="D1417" t="s">
        <v>8289</v>
      </c>
      <c r="E1417" t="s">
        <v>8416</v>
      </c>
      <c r="F1417" t="s">
        <v>8417</v>
      </c>
      <c r="G1417" t="s">
        <v>8182</v>
      </c>
      <c r="H1417" s="23">
        <v>140376</v>
      </c>
      <c r="I1417" s="23" t="s">
        <v>105</v>
      </c>
      <c r="J1417" t="s">
        <v>9625</v>
      </c>
      <c r="K1417" s="23" t="s">
        <v>4369</v>
      </c>
      <c r="L1417" s="20" t="s">
        <v>4370</v>
      </c>
      <c r="N1417" s="23"/>
      <c r="O1417" s="23" t="s">
        <v>98</v>
      </c>
      <c r="P1417" s="20" t="s">
        <v>1183</v>
      </c>
      <c r="Q1417" s="20" t="s">
        <v>100</v>
      </c>
      <c r="R1417" t="s">
        <v>9626</v>
      </c>
      <c r="S1417" t="s">
        <v>9627</v>
      </c>
      <c r="T1417"/>
      <c r="U1417" s="29">
        <v>167383774</v>
      </c>
      <c r="V1417" s="29">
        <v>167383774</v>
      </c>
      <c r="W1417" s="60">
        <v>0</v>
      </c>
      <c r="X1417" s="60">
        <v>0</v>
      </c>
      <c r="Y1417" s="23" t="s">
        <v>104</v>
      </c>
      <c r="Z1417" t="s">
        <v>98</v>
      </c>
      <c r="AA1417" t="s">
        <v>105</v>
      </c>
      <c r="AB1417" s="30">
        <f>+Tabla3[[#This Row],[VALOR DEL CONTRATO
(EN NUMEROS)]]-Tabla3[[#This Row],[VALOR RECURSOS (MADS/FONAM)]]</f>
        <v>0</v>
      </c>
      <c r="AC1417" s="30"/>
      <c r="AD1417" s="30"/>
      <c r="AE1417" s="24">
        <v>22924</v>
      </c>
      <c r="AF1417" s="61">
        <v>45610</v>
      </c>
      <c r="AG1417"/>
      <c r="AH1417" s="53"/>
      <c r="AI1417" s="24" t="s">
        <v>1819</v>
      </c>
      <c r="AJ1417" t="s">
        <v>9628</v>
      </c>
      <c r="AK1417" s="33" t="s">
        <v>4376</v>
      </c>
      <c r="AL1417" t="s">
        <v>98</v>
      </c>
      <c r="AM1417" s="53">
        <v>45653</v>
      </c>
      <c r="AN1417" s="23" t="s">
        <v>108</v>
      </c>
      <c r="AO1417" s="23" t="s">
        <v>108</v>
      </c>
      <c r="AP1417" t="s">
        <v>109</v>
      </c>
      <c r="AQ1417" t="s">
        <v>4377</v>
      </c>
      <c r="AR1417" t="s">
        <v>4378</v>
      </c>
      <c r="AS1417" t="s">
        <v>562</v>
      </c>
      <c r="AT1417" s="23">
        <v>25101500</v>
      </c>
      <c r="AU1417" s="20" t="s">
        <v>9629</v>
      </c>
      <c r="AV1417" s="23" t="s">
        <v>6886</v>
      </c>
      <c r="AW1417" s="20" t="s">
        <v>114</v>
      </c>
      <c r="AX1417" s="53"/>
      <c r="AY1417" s="23" t="s">
        <v>8191</v>
      </c>
      <c r="AZ1417" s="53"/>
      <c r="BA1417" s="53">
        <v>45653</v>
      </c>
      <c r="BB1417" s="62">
        <v>45657</v>
      </c>
      <c r="BC1417" s="35">
        <f>+Tabla3[[#This Row],[FECHA TERMINACION
(INICIAL)]]-Tabla3[[#This Row],[FECHA INICIO]]</f>
        <v>4</v>
      </c>
      <c r="BD1417" s="65">
        <f>+Tabla3[[#This Row],[PLAZO DE EJECUCIÓN EN DÍAS (INICIAL)]]/30</f>
        <v>0.13333333333333333</v>
      </c>
      <c r="BF1417" s="29">
        <f>+[1]BD_2!E1445</f>
        <v>0</v>
      </c>
      <c r="BG1417" s="29">
        <f>[1]BD_2!BA1445</f>
        <v>0</v>
      </c>
      <c r="BH1417" s="23">
        <f>[1]BD_2!CF1445</f>
        <v>0</v>
      </c>
      <c r="BI1417" s="23">
        <f>+COUNTIF(Tabla3[[#This Row],[VALOR REDUCIDO]:[TOTAL TIEMPO PRORROGADO EN DÍAS
]],"&lt;&gt;0")</f>
        <v>0</v>
      </c>
      <c r="BJ1417" s="23" t="str">
        <f>+[1]BD_2!CG1445</f>
        <v>2 NO</v>
      </c>
      <c r="BK1417" s="26" t="str">
        <f>[1]BD_2!CL1445</f>
        <v>2 NO</v>
      </c>
      <c r="BL1417" s="23" t="s">
        <v>98</v>
      </c>
      <c r="BM1417">
        <f>$BO1417-$BN1417</f>
        <v>4</v>
      </c>
      <c r="BN1417" s="36">
        <f>$BA1417</f>
        <v>45653</v>
      </c>
      <c r="BO1417" s="26">
        <f>$BB1417+$BH1417</f>
        <v>45657</v>
      </c>
      <c r="BP1417" s="37" t="e">
        <f>IF(((#REF!-$BN1417)/($BO1417-$BN1417))&gt;=100%,100%,((#REF!-$BN1417)/($BO1417-$BN1417)))</f>
        <v>#REF!</v>
      </c>
      <c r="BQ1417" s="60">
        <f t="shared" si="114"/>
        <v>167383774</v>
      </c>
      <c r="BR1417" s="23" t="e">
        <f>+IF(BK1417="1 SI","FINALIZADO",IF($BO1417&lt;=#REF!,"FINALIZADO","EJECUCIÓN"))</f>
        <v>#REF!</v>
      </c>
      <c r="BS1417" s="23" t="e">
        <v>#N/A</v>
      </c>
      <c r="BT1417" s="23" t="e">
        <f>+Tabla3[[#This Row],[VALOR TOTAL DE CONTRATO (ANTES DE LIQUIDACIÓN - LIBERACIÓN DE SALDOS)]]-Tabla3[[#This Row],[RECURSO TOTALES DESEMBOLSADOS]]</f>
        <v>#N/A</v>
      </c>
      <c r="BU1417" s="66"/>
      <c r="BX1417" s="23" t="str">
        <f t="shared" si="115"/>
        <v>diciembre</v>
      </c>
      <c r="BY1417" s="23"/>
      <c r="BZ1417" s="23"/>
      <c r="CA1417" s="23"/>
    </row>
    <row r="1418" spans="1:81" s="44" customFormat="1" x14ac:dyDescent="0.25">
      <c r="A1418" s="43">
        <v>2024</v>
      </c>
      <c r="B1418" s="72" t="s">
        <v>9630</v>
      </c>
      <c r="C1418" s="43" t="s">
        <v>4365</v>
      </c>
      <c r="D1418" s="44" t="s">
        <v>88</v>
      </c>
      <c r="E1418" s="44" t="s">
        <v>8740</v>
      </c>
      <c r="F1418" s="44" t="s">
        <v>6530</v>
      </c>
      <c r="G1418" s="44" t="s">
        <v>4367</v>
      </c>
      <c r="H1418" s="43" t="s">
        <v>9631</v>
      </c>
      <c r="I1418" s="43" t="s">
        <v>105</v>
      </c>
      <c r="J1418" s="44" t="s">
        <v>9632</v>
      </c>
      <c r="K1418" s="43" t="s">
        <v>4369</v>
      </c>
      <c r="L1418" s="85" t="s">
        <v>4370</v>
      </c>
      <c r="M1418" s="86"/>
      <c r="N1418" s="43" t="s">
        <v>9633</v>
      </c>
      <c r="O1418" s="43" t="s">
        <v>98</v>
      </c>
      <c r="P1418" s="85" t="s">
        <v>867</v>
      </c>
      <c r="Q1418" s="85" t="s">
        <v>867</v>
      </c>
      <c r="R1418" s="44" t="s">
        <v>9634</v>
      </c>
      <c r="S1418" s="44" t="s">
        <v>6534</v>
      </c>
      <c r="T1418" t="s">
        <v>9635</v>
      </c>
      <c r="U1418" s="87" t="s">
        <v>9636</v>
      </c>
      <c r="V1418" s="87"/>
      <c r="W1418" s="88">
        <v>0</v>
      </c>
      <c r="X1418" s="88">
        <v>0</v>
      </c>
      <c r="Y1418" s="43"/>
      <c r="Z1418" s="44" t="s">
        <v>113</v>
      </c>
      <c r="AA1418" s="44" t="s">
        <v>9063</v>
      </c>
      <c r="AB1418" s="89">
        <v>500000</v>
      </c>
      <c r="AC1418" s="89"/>
      <c r="AD1418" s="89"/>
      <c r="AE1418" s="90" t="s">
        <v>92</v>
      </c>
      <c r="AF1418" s="91" t="s">
        <v>92</v>
      </c>
      <c r="AG1418" s="92" t="s">
        <v>92</v>
      </c>
      <c r="AH1418" s="84" t="s">
        <v>92</v>
      </c>
      <c r="AI1418" s="83"/>
      <c r="AJ1418" s="44" t="s">
        <v>92</v>
      </c>
      <c r="AK1418" s="93" t="s">
        <v>4376</v>
      </c>
      <c r="AL1418" s="44" t="s">
        <v>98</v>
      </c>
      <c r="AM1418" s="84">
        <v>45578</v>
      </c>
      <c r="AN1418" s="43"/>
      <c r="AO1418" s="43"/>
      <c r="AS1418" s="43"/>
      <c r="AT1418" s="43"/>
      <c r="AU1418" s="85" t="s">
        <v>9637</v>
      </c>
      <c r="AV1418" s="43" t="s">
        <v>9330</v>
      </c>
      <c r="AW1418" s="85" t="s">
        <v>476</v>
      </c>
      <c r="AX1418" s="84" t="s">
        <v>105</v>
      </c>
      <c r="AY1418" s="43" t="s">
        <v>477</v>
      </c>
      <c r="AZ1418" s="92">
        <v>45578</v>
      </c>
      <c r="BA1418" s="92">
        <v>45578</v>
      </c>
      <c r="BB1418" s="90">
        <v>45942</v>
      </c>
      <c r="BC1418" s="94">
        <f>+Tabla3[[#This Row],[FECHA TERMINACION
(INICIAL)]]-Tabla3[[#This Row],[FECHA INICIO]]</f>
        <v>364</v>
      </c>
      <c r="BD1418" s="95">
        <f>+Tabla3[[#This Row],[PLAZO DE EJECUCIÓN EN DÍAS (INICIAL)]]/30</f>
        <v>12.133333333333333</v>
      </c>
      <c r="BE1418" s="44" t="s">
        <v>9638</v>
      </c>
      <c r="BF1418" s="29">
        <f>+[1]BD_2!E1445</f>
        <v>0</v>
      </c>
      <c r="BG1418" s="29">
        <f>[1]BD_2!BA1445</f>
        <v>0</v>
      </c>
      <c r="BH1418" s="23">
        <f>[1]BD_2!CF1445</f>
        <v>0</v>
      </c>
      <c r="BI1418" s="23">
        <f>+COUNTIF(Tabla3[[#This Row],[VALOR REDUCIDO]:[TOTAL TIEMPO PRORROGADO EN DÍAS
]],"&lt;&gt;0")</f>
        <v>0</v>
      </c>
      <c r="BJ1418" s="23" t="str">
        <f>+[1]BD_2!CG1445</f>
        <v>2 NO</v>
      </c>
      <c r="BK1418" s="26" t="str">
        <f>[1]BD_2!CL1445</f>
        <v>2 NO</v>
      </c>
      <c r="BL1418" s="43" t="s">
        <v>98</v>
      </c>
      <c r="BM1418" s="44">
        <f>$BO1418-$BN1418</f>
        <v>364</v>
      </c>
      <c r="BN1418" s="96">
        <f>$BA1418</f>
        <v>45578</v>
      </c>
      <c r="BO1418" s="92">
        <f>$BB1418+$BH1418</f>
        <v>45942</v>
      </c>
      <c r="BP1418" s="97" t="e">
        <f>IF(((#REF!-$BN1418)/($BO1418-$BN1418))&gt;=100%,100%,((#REF!-$BN1418)/($BO1418-$BN1418)))</f>
        <v>#REF!</v>
      </c>
      <c r="BQ1418" s="88">
        <f t="shared" si="114"/>
        <v>0</v>
      </c>
      <c r="BR1418" s="43" t="e">
        <f>+IF(BK1418="1 SI","FINALIZADO",IF($BO1418&lt;=#REF!,"FINALIZADO","EJECUCIÓN"))</f>
        <v>#REF!</v>
      </c>
      <c r="BS1418" s="43" t="e">
        <v>#N/A</v>
      </c>
      <c r="BT1418" s="43" t="e">
        <f>+Tabla3[[#This Row],[VALOR TOTAL DE CONTRATO (ANTES DE LIQUIDACIÓN - LIBERACIÓN DE SALDOS)]]-Tabla3[[#This Row],[RECURSO TOTALES DESEMBOLSADOS]]</f>
        <v>#N/A</v>
      </c>
      <c r="BU1418" s="98"/>
      <c r="BV1418" s="99"/>
      <c r="BW1418" s="23" t="s">
        <v>98</v>
      </c>
      <c r="BX1418" s="23" t="str">
        <f t="shared" si="115"/>
        <v>octubre</v>
      </c>
      <c r="BY1418" s="23" t="s">
        <v>113</v>
      </c>
      <c r="BZ1418" s="23" t="s">
        <v>113</v>
      </c>
      <c r="CA1418" s="23" t="s">
        <v>113</v>
      </c>
      <c r="CB1418" t="s">
        <v>117</v>
      </c>
      <c r="CC1418" t="s">
        <v>118</v>
      </c>
    </row>
    <row r="1419" spans="1:81" x14ac:dyDescent="0.25">
      <c r="B1419" s="25"/>
      <c r="C1419" s="23"/>
      <c r="I1419" s="23"/>
      <c r="J1419"/>
      <c r="N1419" s="23"/>
      <c r="P1419" s="20"/>
      <c r="T1419"/>
      <c r="W1419" s="60"/>
      <c r="X1419" s="60"/>
      <c r="Y1419" s="23"/>
      <c r="AB1419" s="30"/>
      <c r="AC1419" s="30"/>
      <c r="AD1419" s="30"/>
      <c r="AE1419" s="24"/>
      <c r="AF1419" s="31"/>
      <c r="AG1419"/>
      <c r="AH1419" s="26"/>
      <c r="AM1419" s="26"/>
      <c r="AO1419" s="23"/>
      <c r="AS1419"/>
      <c r="AU1419" s="20"/>
      <c r="AV1419" s="23"/>
      <c r="AW1419" s="20"/>
      <c r="AX1419" s="26"/>
      <c r="AZ1419" s="26"/>
      <c r="BA1419" s="23"/>
      <c r="BB1419" s="62"/>
      <c r="BC1419" s="35"/>
      <c r="BD1419" s="65"/>
      <c r="BF1419" s="29"/>
      <c r="BG1419" s="60"/>
      <c r="BK1419" s="26"/>
      <c r="BL1419" s="23"/>
      <c r="BN1419" s="36"/>
      <c r="BO1419" s="26"/>
      <c r="BP1419" s="37"/>
      <c r="BQ1419" s="60"/>
      <c r="BU1419" s="66"/>
      <c r="BY1419" s="23"/>
      <c r="BZ1419" s="23"/>
      <c r="CA1419" s="23"/>
    </row>
    <row r="1420" spans="1:81" x14ac:dyDescent="0.25">
      <c r="AE1420" s="24"/>
      <c r="AF1420" s="31"/>
      <c r="AG1420"/>
      <c r="AU1420" s="20"/>
      <c r="BC1420" s="35"/>
    </row>
    <row r="1421" spans="1:81" x14ac:dyDescent="0.25">
      <c r="AE1421" s="23"/>
      <c r="AF1421" s="31"/>
      <c r="AG1421"/>
      <c r="AU1421" s="20"/>
      <c r="BC1421" s="35"/>
    </row>
    <row r="1422" spans="1:81" x14ac:dyDescent="0.25">
      <c r="AE1422" s="23"/>
      <c r="AF1422" s="31"/>
      <c r="AG1422"/>
      <c r="BC1422" s="35"/>
    </row>
    <row r="1423" spans="1:81" x14ac:dyDescent="0.25">
      <c r="AE1423" s="23"/>
      <c r="AG1423"/>
      <c r="BC1423" s="35"/>
    </row>
    <row r="1424" spans="1:81" x14ac:dyDescent="0.25">
      <c r="AE1424" s="24"/>
      <c r="AG1424"/>
      <c r="BC1424" s="35"/>
    </row>
    <row r="1425" spans="10:55" x14ac:dyDescent="0.25">
      <c r="AE1425" s="24"/>
      <c r="AG1425"/>
      <c r="BC1425" s="35"/>
    </row>
    <row r="1426" spans="10:55" x14ac:dyDescent="0.25">
      <c r="AE1426" s="24"/>
      <c r="AG1426"/>
      <c r="BC1426" s="35"/>
    </row>
    <row r="1427" spans="10:55" x14ac:dyDescent="0.25">
      <c r="AE1427" s="24"/>
      <c r="AG1427"/>
      <c r="BC1427" s="35"/>
    </row>
    <row r="1428" spans="10:55" x14ac:dyDescent="0.25">
      <c r="AE1428" s="24"/>
      <c r="AG1428"/>
      <c r="AQ1428" s="101"/>
      <c r="AR1428" s="101"/>
      <c r="AS1428" s="102"/>
      <c r="BC1428" s="35"/>
    </row>
    <row r="1429" spans="10:55" x14ac:dyDescent="0.25">
      <c r="J1429" s="20"/>
      <c r="AE1429" s="24"/>
      <c r="AG1429"/>
      <c r="AS1429"/>
      <c r="BC1429" s="35"/>
    </row>
    <row r="1430" spans="10:55" x14ac:dyDescent="0.25">
      <c r="J1430" s="20"/>
      <c r="AE1430" s="24"/>
      <c r="AG1430"/>
      <c r="AS1430"/>
      <c r="BC1430" s="35"/>
    </row>
    <row r="1431" spans="10:55" x14ac:dyDescent="0.25">
      <c r="J1431" s="20"/>
      <c r="AE1431" s="24"/>
      <c r="AG1431"/>
      <c r="AS1431"/>
    </row>
    <row r="1432" spans="10:55" x14ac:dyDescent="0.25">
      <c r="J1432" s="20"/>
      <c r="AE1432" s="24"/>
      <c r="AG1432"/>
      <c r="AS1432"/>
    </row>
    <row r="1433" spans="10:55" x14ac:dyDescent="0.25">
      <c r="J1433" s="20"/>
      <c r="AE1433" s="24"/>
      <c r="AG1433"/>
      <c r="AS1433"/>
    </row>
    <row r="1434" spans="10:55" x14ac:dyDescent="0.25">
      <c r="J1434" s="20"/>
      <c r="AE1434" s="24"/>
      <c r="AG1434"/>
      <c r="AS1434"/>
    </row>
    <row r="1435" spans="10:55" x14ac:dyDescent="0.25">
      <c r="J1435" s="20"/>
      <c r="AE1435" s="24"/>
      <c r="AG1435"/>
      <c r="AS1435"/>
    </row>
    <row r="1436" spans="10:55" x14ac:dyDescent="0.25">
      <c r="J1436" s="20"/>
      <c r="AE1436" s="24"/>
      <c r="AG1436"/>
      <c r="AS1436"/>
    </row>
    <row r="1437" spans="10:55" x14ac:dyDescent="0.25">
      <c r="J1437" s="20"/>
      <c r="AE1437" s="24"/>
      <c r="AG1437"/>
      <c r="AS1437"/>
    </row>
    <row r="1438" spans="10:55" x14ac:dyDescent="0.25">
      <c r="J1438" s="20"/>
      <c r="AE1438" s="24"/>
      <c r="AG1438"/>
      <c r="AS1438"/>
    </row>
    <row r="1439" spans="10:55" x14ac:dyDescent="0.25">
      <c r="J1439" s="20"/>
      <c r="AE1439" s="24"/>
      <c r="AG1439"/>
      <c r="AS1439"/>
    </row>
    <row r="1440" spans="10:55" x14ac:dyDescent="0.25">
      <c r="J1440" s="20"/>
      <c r="AE1440" s="24"/>
      <c r="AG1440"/>
      <c r="AS1440"/>
    </row>
    <row r="1441" spans="10:45" x14ac:dyDescent="0.25">
      <c r="J1441" s="20"/>
      <c r="AE1441" s="24"/>
      <c r="AS1441"/>
    </row>
    <row r="1442" spans="10:45" x14ac:dyDescent="0.25">
      <c r="J1442" s="20"/>
      <c r="AE1442" s="24"/>
      <c r="AS1442"/>
    </row>
    <row r="1443" spans="10:45" x14ac:dyDescent="0.25">
      <c r="J1443" s="20"/>
      <c r="AE1443" s="24"/>
      <c r="AS1443"/>
    </row>
    <row r="1444" spans="10:45" x14ac:dyDescent="0.25">
      <c r="J1444" s="20"/>
      <c r="AE1444" s="24"/>
      <c r="AS1444"/>
    </row>
    <row r="1445" spans="10:45" x14ac:dyDescent="0.25">
      <c r="J1445" s="20"/>
      <c r="AE1445" s="24"/>
      <c r="AS1445"/>
    </row>
    <row r="1446" spans="10:45" x14ac:dyDescent="0.25">
      <c r="J1446" s="20"/>
      <c r="AE1446" s="24"/>
      <c r="AS1446"/>
    </row>
    <row r="1447" spans="10:45" x14ac:dyDescent="0.25">
      <c r="J1447" s="20"/>
      <c r="AE1447" s="24"/>
      <c r="AS1447"/>
    </row>
    <row r="1448" spans="10:45" x14ac:dyDescent="0.25">
      <c r="J1448" s="20"/>
      <c r="AE1448" s="24"/>
      <c r="AS1448"/>
    </row>
    <row r="1449" spans="10:45" x14ac:dyDescent="0.25">
      <c r="J1449" s="20"/>
      <c r="AE1449" s="24"/>
      <c r="AS1449"/>
    </row>
    <row r="1450" spans="10:45" x14ac:dyDescent="0.25">
      <c r="J1450" s="20"/>
      <c r="AE1450" s="24"/>
      <c r="AS1450"/>
    </row>
    <row r="1451" spans="10:45" x14ac:dyDescent="0.25">
      <c r="J1451" s="20"/>
      <c r="AE1451" s="24"/>
      <c r="AS1451" s="20"/>
    </row>
    <row r="1452" spans="10:45" x14ac:dyDescent="0.25">
      <c r="J1452" s="20"/>
      <c r="AE1452" s="24"/>
      <c r="AS1452"/>
    </row>
    <row r="1453" spans="10:45" x14ac:dyDescent="0.25">
      <c r="J1453" s="20"/>
      <c r="AE1453" s="24"/>
      <c r="AS1453"/>
    </row>
    <row r="1454" spans="10:45" x14ac:dyDescent="0.25">
      <c r="J1454" s="20"/>
      <c r="AE1454" s="24"/>
      <c r="AS1454"/>
    </row>
    <row r="1455" spans="10:45" x14ac:dyDescent="0.25">
      <c r="J1455" s="20"/>
      <c r="AE1455" s="24"/>
      <c r="AS1455"/>
    </row>
    <row r="1456" spans="10:45" x14ac:dyDescent="0.25">
      <c r="J1456" s="20"/>
      <c r="AE1456" s="24"/>
      <c r="AS1456"/>
    </row>
    <row r="1457" spans="10:45" x14ac:dyDescent="0.25">
      <c r="J1457" s="20"/>
      <c r="AE1457" s="24"/>
      <c r="AS1457"/>
    </row>
    <row r="1458" spans="10:45" x14ac:dyDescent="0.25">
      <c r="J1458" s="20"/>
      <c r="AE1458" s="24"/>
      <c r="AS1458"/>
    </row>
    <row r="1459" spans="10:45" x14ac:dyDescent="0.25">
      <c r="J1459" s="20"/>
      <c r="AE1459" s="24"/>
      <c r="AS1459"/>
    </row>
    <row r="1460" spans="10:45" x14ac:dyDescent="0.25">
      <c r="J1460" s="20"/>
      <c r="AE1460" s="24"/>
      <c r="AS1460"/>
    </row>
    <row r="1461" spans="10:45" x14ac:dyDescent="0.25">
      <c r="J1461" s="20"/>
      <c r="AE1461" s="24"/>
      <c r="AS1461"/>
    </row>
    <row r="1462" spans="10:45" x14ac:dyDescent="0.25">
      <c r="J1462" s="20"/>
      <c r="AE1462" s="24"/>
      <c r="AS1462"/>
    </row>
    <row r="1463" spans="10:45" x14ac:dyDescent="0.25">
      <c r="J1463" s="20"/>
      <c r="AE1463" s="24"/>
      <c r="AS1463"/>
    </row>
    <row r="1464" spans="10:45" x14ac:dyDescent="0.25">
      <c r="J1464" s="20"/>
      <c r="AE1464" s="24"/>
      <c r="AS1464"/>
    </row>
    <row r="1465" spans="10:45" x14ac:dyDescent="0.25">
      <c r="J1465" s="20"/>
      <c r="AE1465" s="24"/>
      <c r="AS1465"/>
    </row>
    <row r="1466" spans="10:45" x14ac:dyDescent="0.25">
      <c r="J1466" s="20"/>
      <c r="AE1466" s="24"/>
      <c r="AS1466"/>
    </row>
    <row r="1467" spans="10:45" x14ac:dyDescent="0.25">
      <c r="J1467" s="20"/>
      <c r="AE1467" s="24"/>
      <c r="AS1467"/>
    </row>
    <row r="1468" spans="10:45" x14ac:dyDescent="0.25">
      <c r="J1468" s="20"/>
      <c r="AE1468" s="24"/>
      <c r="AS1468"/>
    </row>
    <row r="1469" spans="10:45" x14ac:dyDescent="0.25">
      <c r="J1469" s="20"/>
      <c r="AE1469" s="24"/>
      <c r="AS1469"/>
    </row>
    <row r="1470" spans="10:45" x14ac:dyDescent="0.25">
      <c r="J1470" s="20"/>
      <c r="AE1470" s="24"/>
      <c r="AS1470" s="20"/>
    </row>
    <row r="1471" spans="10:45" x14ac:dyDescent="0.25">
      <c r="J1471" s="20"/>
      <c r="AS1471" s="20"/>
    </row>
    <row r="1472" spans="10:45" x14ac:dyDescent="0.25">
      <c r="J1472" s="20"/>
      <c r="AS1472"/>
    </row>
    <row r="1473" spans="10:45" x14ac:dyDescent="0.25">
      <c r="J1473" s="20"/>
      <c r="AS1473"/>
    </row>
    <row r="1474" spans="10:45" x14ac:dyDescent="0.25">
      <c r="J1474" s="20"/>
      <c r="AS1474"/>
    </row>
    <row r="1475" spans="10:45" x14ac:dyDescent="0.25">
      <c r="J1475" s="20"/>
      <c r="AS1475"/>
    </row>
    <row r="1476" spans="10:45" x14ac:dyDescent="0.25">
      <c r="J1476" s="20"/>
      <c r="AQ1476" s="103"/>
      <c r="AS1476" s="20"/>
    </row>
    <row r="1477" spans="10:45" x14ac:dyDescent="0.25">
      <c r="J1477" s="20"/>
      <c r="AS1477"/>
    </row>
    <row r="1478" spans="10:45" x14ac:dyDescent="0.25">
      <c r="J1478" s="20"/>
      <c r="AS1478"/>
    </row>
    <row r="1479" spans="10:45" x14ac:dyDescent="0.25">
      <c r="J1479" s="20"/>
    </row>
    <row r="1480" spans="10:45" x14ac:dyDescent="0.25">
      <c r="J1480" s="20"/>
      <c r="AS1480" s="20"/>
    </row>
    <row r="1481" spans="10:45" x14ac:dyDescent="0.25">
      <c r="J1481" s="20"/>
      <c r="AS1481" s="20"/>
    </row>
    <row r="1482" spans="10:45" x14ac:dyDescent="0.25">
      <c r="J1482" s="20"/>
      <c r="AS1482"/>
    </row>
    <row r="1483" spans="10:45" x14ac:dyDescent="0.25">
      <c r="J1483" s="20"/>
      <c r="AS1483" s="20"/>
    </row>
    <row r="1484" spans="10:45" x14ac:dyDescent="0.25">
      <c r="J1484" s="20"/>
    </row>
    <row r="1485" spans="10:45" x14ac:dyDescent="0.25">
      <c r="J1485" s="20"/>
      <c r="AS1485"/>
    </row>
    <row r="1486" spans="10:45" x14ac:dyDescent="0.25">
      <c r="J1486" s="20"/>
      <c r="AS1486" s="20"/>
    </row>
    <row r="1487" spans="10:45" x14ac:dyDescent="0.25">
      <c r="J1487" s="20"/>
    </row>
    <row r="1488" spans="10:45" x14ac:dyDescent="0.25">
      <c r="J1488" s="20"/>
      <c r="AS1488"/>
    </row>
    <row r="1489" spans="10:45" x14ac:dyDescent="0.25">
      <c r="J1489" s="20"/>
      <c r="AQ1489" s="28"/>
      <c r="AS1489"/>
    </row>
    <row r="1490" spans="10:45" x14ac:dyDescent="0.25">
      <c r="J1490" s="20"/>
      <c r="AS1490"/>
    </row>
    <row r="1491" spans="10:45" x14ac:dyDescent="0.25">
      <c r="J1491" s="20"/>
    </row>
    <row r="1492" spans="10:45" x14ac:dyDescent="0.25">
      <c r="J1492" s="20"/>
    </row>
    <row r="1493" spans="10:45" x14ac:dyDescent="0.25">
      <c r="J1493" s="20"/>
      <c r="AS1493"/>
    </row>
    <row r="1494" spans="10:45" x14ac:dyDescent="0.25">
      <c r="J1494" s="20"/>
      <c r="AQ1494" s="28"/>
      <c r="AS1494"/>
    </row>
    <row r="1495" spans="10:45" x14ac:dyDescent="0.25">
      <c r="J1495" s="20"/>
      <c r="AS1495"/>
    </row>
    <row r="1496" spans="10:45" x14ac:dyDescent="0.25">
      <c r="J1496" s="20"/>
      <c r="AS1496"/>
    </row>
    <row r="1497" spans="10:45" x14ac:dyDescent="0.25">
      <c r="J1497" s="20"/>
      <c r="AS1497"/>
    </row>
    <row r="1498" spans="10:45" x14ac:dyDescent="0.25">
      <c r="J1498" s="20"/>
    </row>
    <row r="1499" spans="10:45" x14ac:dyDescent="0.25">
      <c r="J1499" s="20"/>
      <c r="AQ1499" s="23"/>
      <c r="AR1499" s="20"/>
      <c r="AS1499" s="20"/>
    </row>
    <row r="1500" spans="10:45" x14ac:dyDescent="0.25">
      <c r="J1500" s="20"/>
      <c r="AS1500" s="20"/>
    </row>
    <row r="1501" spans="10:45" x14ac:dyDescent="0.25">
      <c r="J1501" s="20"/>
    </row>
    <row r="1502" spans="10:45" x14ac:dyDescent="0.25">
      <c r="J1502" s="20"/>
      <c r="AS1502"/>
    </row>
    <row r="1503" spans="10:45" x14ac:dyDescent="0.25">
      <c r="J1503" s="20"/>
      <c r="AS1503" s="20"/>
    </row>
    <row r="1504" spans="10:45" x14ac:dyDescent="0.25">
      <c r="J1504" s="20"/>
      <c r="AS1504" s="20"/>
    </row>
    <row r="1505" spans="10:45" x14ac:dyDescent="0.25">
      <c r="J1505" s="20"/>
    </row>
    <row r="1506" spans="10:45" x14ac:dyDescent="0.25">
      <c r="J1506" s="20"/>
      <c r="AS1506"/>
    </row>
    <row r="1507" spans="10:45" x14ac:dyDescent="0.25">
      <c r="J1507" s="20"/>
      <c r="AS1507"/>
    </row>
    <row r="1508" spans="10:45" x14ac:dyDescent="0.25">
      <c r="J1508" s="20"/>
      <c r="AS1508"/>
    </row>
    <row r="1509" spans="10:45" x14ac:dyDescent="0.25">
      <c r="J1509" s="20"/>
      <c r="AS1509"/>
    </row>
    <row r="1510" spans="10:45" x14ac:dyDescent="0.25">
      <c r="J1510" s="20"/>
    </row>
    <row r="1511" spans="10:45" x14ac:dyDescent="0.25">
      <c r="J1511" s="20"/>
    </row>
    <row r="1512" spans="10:45" x14ac:dyDescent="0.25">
      <c r="J1512" s="20"/>
    </row>
    <row r="1513" spans="10:45" x14ac:dyDescent="0.25">
      <c r="J1513" s="20"/>
    </row>
    <row r="1514" spans="10:45" x14ac:dyDescent="0.25">
      <c r="J1514" s="20"/>
      <c r="AS1514"/>
    </row>
    <row r="1515" spans="10:45" x14ac:dyDescent="0.25">
      <c r="J1515" s="20"/>
      <c r="AS1515"/>
    </row>
    <row r="1516" spans="10:45" x14ac:dyDescent="0.25">
      <c r="J1516" s="20"/>
      <c r="AS1516"/>
    </row>
    <row r="1517" spans="10:45" x14ac:dyDescent="0.25">
      <c r="J1517" s="20"/>
      <c r="AS1517"/>
    </row>
    <row r="1518" spans="10:45" x14ac:dyDescent="0.25">
      <c r="J1518" s="20"/>
      <c r="AS1518"/>
    </row>
    <row r="1519" spans="10:45" x14ac:dyDescent="0.25">
      <c r="J1519" s="20"/>
      <c r="AS1519"/>
    </row>
    <row r="1520" spans="10:45" x14ac:dyDescent="0.25">
      <c r="J1520" s="20"/>
      <c r="AS1520"/>
    </row>
    <row r="1521" spans="10:45" x14ac:dyDescent="0.25">
      <c r="J1521" s="20"/>
      <c r="AS1521"/>
    </row>
    <row r="1522" spans="10:45" x14ac:dyDescent="0.25">
      <c r="J1522" s="20"/>
      <c r="AS1522"/>
    </row>
    <row r="1523" spans="10:45" x14ac:dyDescent="0.25">
      <c r="J1523" s="20"/>
      <c r="AS1523"/>
    </row>
    <row r="1524" spans="10:45" x14ac:dyDescent="0.25">
      <c r="J1524" s="20"/>
      <c r="AS1524"/>
    </row>
    <row r="1525" spans="10:45" x14ac:dyDescent="0.25">
      <c r="J1525" s="20"/>
      <c r="AS1525"/>
    </row>
    <row r="1526" spans="10:45" x14ac:dyDescent="0.25">
      <c r="J1526" s="20"/>
      <c r="AS1526"/>
    </row>
    <row r="1527" spans="10:45" x14ac:dyDescent="0.25">
      <c r="J1527" s="20"/>
      <c r="AQ1527" s="23"/>
      <c r="AS1527"/>
    </row>
    <row r="1528" spans="10:45" x14ac:dyDescent="0.25">
      <c r="J1528" s="20"/>
      <c r="AS1528"/>
    </row>
    <row r="1529" spans="10:45" x14ac:dyDescent="0.25">
      <c r="J1529" s="20"/>
      <c r="AS1529"/>
    </row>
    <row r="1530" spans="10:45" x14ac:dyDescent="0.25">
      <c r="J1530" s="20"/>
    </row>
    <row r="1531" spans="10:45" x14ac:dyDescent="0.25">
      <c r="J1531" s="20"/>
    </row>
    <row r="1532" spans="10:45" x14ac:dyDescent="0.25">
      <c r="J1532" s="20"/>
    </row>
    <row r="1533" spans="10:45" x14ac:dyDescent="0.25">
      <c r="J1533" s="20"/>
    </row>
    <row r="1534" spans="10:45" x14ac:dyDescent="0.25">
      <c r="J1534" s="20"/>
    </row>
    <row r="1535" spans="10:45" x14ac:dyDescent="0.25">
      <c r="J1535" s="20"/>
    </row>
    <row r="1536" spans="10:45" x14ac:dyDescent="0.25">
      <c r="J1536" s="20"/>
    </row>
    <row r="1537" spans="10:10" x14ac:dyDescent="0.25">
      <c r="J1537" s="20"/>
    </row>
    <row r="1538" spans="10:10" x14ac:dyDescent="0.25">
      <c r="J1538" s="20"/>
    </row>
    <row r="1539" spans="10:10" x14ac:dyDescent="0.25">
      <c r="J1539" s="20"/>
    </row>
    <row r="1540" spans="10:10" x14ac:dyDescent="0.25">
      <c r="J1540" s="20"/>
    </row>
    <row r="1541" spans="10:10" x14ac:dyDescent="0.25">
      <c r="J1541" s="20"/>
    </row>
    <row r="1542" spans="10:10" x14ac:dyDescent="0.25">
      <c r="J1542" s="20"/>
    </row>
    <row r="1543" spans="10:10" x14ac:dyDescent="0.25">
      <c r="J1543" s="20"/>
    </row>
    <row r="1544" spans="10:10" x14ac:dyDescent="0.25">
      <c r="J1544" s="20"/>
    </row>
    <row r="1545" spans="10:10" x14ac:dyDescent="0.25">
      <c r="J1545" s="20"/>
    </row>
    <row r="1546" spans="10:10" x14ac:dyDescent="0.25">
      <c r="J1546" s="20"/>
    </row>
    <row r="1547" spans="10:10" x14ac:dyDescent="0.25">
      <c r="J1547" s="20"/>
    </row>
    <row r="1548" spans="10:10" x14ac:dyDescent="0.25">
      <c r="J1548" s="20"/>
    </row>
    <row r="1549" spans="10:10" x14ac:dyDescent="0.25">
      <c r="J1549" s="20"/>
    </row>
    <row r="1550" spans="10:10" x14ac:dyDescent="0.25">
      <c r="J1550" s="20"/>
    </row>
    <row r="1551" spans="10:10" x14ac:dyDescent="0.25">
      <c r="J1551" s="20"/>
    </row>
    <row r="1552" spans="10:10" x14ac:dyDescent="0.25">
      <c r="J1552" s="20"/>
    </row>
    <row r="1553" spans="10:10" x14ac:dyDescent="0.25">
      <c r="J1553" s="20"/>
    </row>
    <row r="1554" spans="10:10" x14ac:dyDescent="0.25">
      <c r="J1554" s="20"/>
    </row>
    <row r="1555" spans="10:10" x14ac:dyDescent="0.25">
      <c r="J1555" s="20"/>
    </row>
    <row r="1556" spans="10:10" x14ac:dyDescent="0.25">
      <c r="J1556" s="20"/>
    </row>
    <row r="1557" spans="10:10" x14ac:dyDescent="0.25">
      <c r="J1557" s="20"/>
    </row>
    <row r="1558" spans="10:10" x14ac:dyDescent="0.25">
      <c r="J1558" s="20"/>
    </row>
    <row r="1559" spans="10:10" x14ac:dyDescent="0.25">
      <c r="J1559" s="20"/>
    </row>
    <row r="1560" spans="10:10" x14ac:dyDescent="0.25">
      <c r="J1560" s="20"/>
    </row>
    <row r="1561" spans="10:10" x14ac:dyDescent="0.25">
      <c r="J1561" s="20"/>
    </row>
    <row r="1562" spans="10:10" x14ac:dyDescent="0.25">
      <c r="J1562" s="20"/>
    </row>
    <row r="1563" spans="10:10" x14ac:dyDescent="0.25">
      <c r="J1563" s="20"/>
    </row>
    <row r="1564" spans="10:10" x14ac:dyDescent="0.25">
      <c r="J1564" s="20"/>
    </row>
    <row r="1565" spans="10:10" x14ac:dyDescent="0.25">
      <c r="J1565" s="20"/>
    </row>
    <row r="1566" spans="10:10" x14ac:dyDescent="0.25">
      <c r="J1566" s="20"/>
    </row>
    <row r="1567" spans="10:10" x14ac:dyDescent="0.25">
      <c r="J1567" s="20"/>
    </row>
    <row r="1568" spans="10:10" x14ac:dyDescent="0.25">
      <c r="J1568" s="20"/>
    </row>
    <row r="1569" spans="10:10" x14ac:dyDescent="0.25">
      <c r="J1569" s="20"/>
    </row>
    <row r="1570" spans="10:10" x14ac:dyDescent="0.25">
      <c r="J1570" s="20"/>
    </row>
    <row r="1571" spans="10:10" x14ac:dyDescent="0.25">
      <c r="J1571" s="20"/>
    </row>
    <row r="1572" spans="10:10" x14ac:dyDescent="0.25">
      <c r="J1572" s="20"/>
    </row>
    <row r="1573" spans="10:10" x14ac:dyDescent="0.25">
      <c r="J1573" s="20"/>
    </row>
    <row r="1574" spans="10:10" x14ac:dyDescent="0.25">
      <c r="J1574" s="20"/>
    </row>
    <row r="1575" spans="10:10" x14ac:dyDescent="0.25">
      <c r="J1575" s="20"/>
    </row>
    <row r="1576" spans="10:10" x14ac:dyDescent="0.25">
      <c r="J1576" s="20"/>
    </row>
    <row r="1577" spans="10:10" x14ac:dyDescent="0.25">
      <c r="J1577" s="20"/>
    </row>
    <row r="1578" spans="10:10" x14ac:dyDescent="0.25">
      <c r="J1578" s="20"/>
    </row>
    <row r="1579" spans="10:10" x14ac:dyDescent="0.25">
      <c r="J1579" s="20"/>
    </row>
    <row r="1580" spans="10:10" x14ac:dyDescent="0.25">
      <c r="J1580" s="20"/>
    </row>
    <row r="1581" spans="10:10" x14ac:dyDescent="0.25">
      <c r="J1581" s="20"/>
    </row>
    <row r="1582" spans="10:10" x14ac:dyDescent="0.25">
      <c r="J1582" s="20"/>
    </row>
    <row r="1583" spans="10:10" x14ac:dyDescent="0.25">
      <c r="J1583" s="20"/>
    </row>
    <row r="1584" spans="10:10" x14ac:dyDescent="0.25">
      <c r="J1584" s="20"/>
    </row>
    <row r="1585" spans="10:10" x14ac:dyDescent="0.25">
      <c r="J1585" s="20"/>
    </row>
    <row r="1586" spans="10:10" x14ac:dyDescent="0.25">
      <c r="J1586" s="20"/>
    </row>
    <row r="1587" spans="10:10" x14ac:dyDescent="0.25">
      <c r="J1587" s="20"/>
    </row>
    <row r="1588" spans="10:10" x14ac:dyDescent="0.25">
      <c r="J1588" s="20"/>
    </row>
    <row r="1589" spans="10:10" x14ac:dyDescent="0.25">
      <c r="J1589" s="20"/>
    </row>
    <row r="1590" spans="10:10" x14ac:dyDescent="0.25">
      <c r="J1590" s="20"/>
    </row>
    <row r="1591" spans="10:10" x14ac:dyDescent="0.25">
      <c r="J1591" s="20"/>
    </row>
    <row r="1592" spans="10:10" x14ac:dyDescent="0.25">
      <c r="J1592" s="20"/>
    </row>
    <row r="1593" spans="10:10" x14ac:dyDescent="0.25">
      <c r="J1593" s="20"/>
    </row>
    <row r="1594" spans="10:10" x14ac:dyDescent="0.25">
      <c r="J1594" s="20"/>
    </row>
    <row r="1595" spans="10:10" x14ac:dyDescent="0.25">
      <c r="J1595" s="20"/>
    </row>
    <row r="1596" spans="10:10" x14ac:dyDescent="0.25">
      <c r="J1596" s="20"/>
    </row>
    <row r="1597" spans="10:10" x14ac:dyDescent="0.25">
      <c r="J1597" s="20"/>
    </row>
    <row r="1598" spans="10:10" x14ac:dyDescent="0.25">
      <c r="J1598" s="20"/>
    </row>
    <row r="1599" spans="10:10" x14ac:dyDescent="0.25">
      <c r="J1599" s="20"/>
    </row>
    <row r="1600" spans="10:10" x14ac:dyDescent="0.25">
      <c r="J1600" s="20"/>
    </row>
    <row r="1601" spans="10:10" x14ac:dyDescent="0.25">
      <c r="J1601" s="20"/>
    </row>
    <row r="1602" spans="10:10" x14ac:dyDescent="0.25">
      <c r="J1602" s="20"/>
    </row>
    <row r="1603" spans="10:10" x14ac:dyDescent="0.25">
      <c r="J1603" s="20"/>
    </row>
    <row r="1604" spans="10:10" x14ac:dyDescent="0.25">
      <c r="J1604" s="20"/>
    </row>
    <row r="1605" spans="10:10" x14ac:dyDescent="0.25">
      <c r="J1605" s="20"/>
    </row>
    <row r="1606" spans="10:10" x14ac:dyDescent="0.25">
      <c r="J1606" s="20"/>
    </row>
    <row r="1607" spans="10:10" x14ac:dyDescent="0.25">
      <c r="J1607" s="20"/>
    </row>
    <row r="1608" spans="10:10" x14ac:dyDescent="0.25">
      <c r="J1608" s="20"/>
    </row>
    <row r="1609" spans="10:10" x14ac:dyDescent="0.25">
      <c r="J1609"/>
    </row>
    <row r="1610" spans="10:10" x14ac:dyDescent="0.25">
      <c r="J1610" s="20"/>
    </row>
    <row r="1611" spans="10:10" x14ac:dyDescent="0.25">
      <c r="J1611" s="20"/>
    </row>
    <row r="1612" spans="10:10" x14ac:dyDescent="0.25">
      <c r="J1612" s="20"/>
    </row>
    <row r="1613" spans="10:10" x14ac:dyDescent="0.25">
      <c r="J1613" s="20"/>
    </row>
    <row r="1614" spans="10:10" x14ac:dyDescent="0.25">
      <c r="J1614" s="20"/>
    </row>
    <row r="1615" spans="10:10" x14ac:dyDescent="0.25">
      <c r="J1615" s="20"/>
    </row>
    <row r="1616" spans="10:10" x14ac:dyDescent="0.25">
      <c r="J1616" s="20"/>
    </row>
    <row r="1617" spans="10:10" x14ac:dyDescent="0.25">
      <c r="J1617" s="20"/>
    </row>
    <row r="1618" spans="10:10" x14ac:dyDescent="0.25">
      <c r="J1618" s="20"/>
    </row>
    <row r="1619" spans="10:10" x14ac:dyDescent="0.25">
      <c r="J1619"/>
    </row>
    <row r="1620" spans="10:10" x14ac:dyDescent="0.25">
      <c r="J1620" s="20"/>
    </row>
  </sheetData>
  <dataConsolidate link="1"/>
  <mergeCells count="11">
    <mergeCell ref="H2:N2"/>
    <mergeCell ref="B2:G2"/>
    <mergeCell ref="BE2:BJ2"/>
    <mergeCell ref="BK2:BL2"/>
    <mergeCell ref="BM2:BQ2"/>
    <mergeCell ref="BR2:BV2"/>
    <mergeCell ref="O2:S2"/>
    <mergeCell ref="T2:AL2"/>
    <mergeCell ref="AM2:AS2"/>
    <mergeCell ref="AV2:AY2"/>
    <mergeCell ref="AZ2:BD2"/>
  </mergeCells>
  <conditionalFormatting sqref="A2">
    <cfRule type="containsText" dxfId="147" priority="10" operator="containsText" text="AÑO">
      <formula>NOT(ISERROR(SEARCH("AÑO",A2)))</formula>
    </cfRule>
  </conditionalFormatting>
  <conditionalFormatting sqref="B2:G2">
    <cfRule type="containsText" dxfId="146" priority="9" operator="containsText" text="TIPO DE CONTRATO Y/O CONVENIO">
      <formula>NOT(ISERROR(SEARCH("TIPO DE CONTRATO Y/O CONVENIO",B2)))</formula>
    </cfRule>
  </conditionalFormatting>
  <conditionalFormatting sqref="J398:J415 J70:J77 J79:J93 J213:J281 J283:J314 J316:J328 J330:J338 J340:J342 J344:J396 J95:J210 J24:J68 J4:J22">
    <cfRule type="duplicateValues" dxfId="145" priority="18"/>
  </conditionalFormatting>
  <conditionalFormatting sqref="J572">
    <cfRule type="duplicateValues" dxfId="144" priority="2"/>
    <cfRule type="duplicateValues" dxfId="143" priority="3"/>
  </conditionalFormatting>
  <conditionalFormatting sqref="J1194">
    <cfRule type="duplicateValues" dxfId="142" priority="1"/>
  </conditionalFormatting>
  <dataValidations count="9">
    <dataValidation type="list" allowBlank="1" showInputMessage="1" showErrorMessage="1" sqref="G572 G844 G779 G1276 G1279:G1280 G1298:G1299 G1289 G213:G328 G1401 G1403:G1418 G1302:G1392 G929:G1045 G330:G415 G4:G210 G1121:G1260 G1048:G1119" xr:uid="{0626CDA2-9C79-4B54-B640-8F5AFBE42A0A}">
      <formula1>CLASE_DE_CONTRATO</formula1>
    </dataValidation>
    <dataValidation type="list" allowBlank="1" showInputMessage="1" showErrorMessage="1" sqref="AQ178 AP4:AP1418" xr:uid="{F4884372-EB0E-4AB6-984E-85394757C021}">
      <formula1>TIPO_DE_SEGUIMIENTO</formula1>
    </dataValidation>
    <dataValidation type="list" allowBlank="1" showInputMessage="1" showErrorMessage="1" sqref="AY4:AY1418" xr:uid="{9C16A84B-12B4-4C7C-91DD-BBB6FEDA5FFA}">
      <formula1>RIESGOS_ASEGURADOS</formula1>
    </dataValidation>
    <dataValidation type="list" allowBlank="1" showInputMessage="1" showErrorMessage="1" sqref="Y4:Y1418" xr:uid="{899FE296-E121-40A6-AAB5-C33F725CC057}">
      <formula1>RECURSO__MADS_FONAM</formula1>
    </dataValidation>
    <dataValidation type="list" allowBlank="1" showInputMessage="1" showErrorMessage="1" sqref="AA4:AA1418" xr:uid="{1B59914D-5196-48EC-8DF7-964EFD40A0D1}">
      <formula1>TIPO_DE_RECURSOS_DE_OTRA_ENTIDAD</formula1>
    </dataValidation>
    <dataValidation type="list" allowBlank="1" showInputMessage="1" showErrorMessage="1" sqref="AI4:AI1418" xr:uid="{70D0B958-14C1-4E74-8EBF-DA8191092E3E}">
      <formula1>AFECTACIÓN_DEL_RECURSO</formula1>
    </dataValidation>
    <dataValidation type="list" allowBlank="1" showInputMessage="1" showErrorMessage="1" sqref="D4:D1418" xr:uid="{5417F220-688E-4598-AB72-0312195D7839}">
      <formula1>MODALIDAD_DE_SELECCIÓN</formula1>
    </dataValidation>
    <dataValidation type="list" allowBlank="1" showInputMessage="1" showErrorMessage="1" sqref="AW3:AW1418" xr:uid="{564D2081-FF26-41A2-A18C-0F884A7A7E88}">
      <formula1>CLASE_DE_GARANTÍA</formula1>
    </dataValidation>
    <dataValidation type="list" allowBlank="1" showInputMessage="1" showErrorMessage="1" sqref="BJ4:BL1418 BW4:BW1418 Z4:Z1418 AL4:AL1418 O4:O1418 BY4:CA1418" xr:uid="{699CEEEA-2417-472C-906E-64205DF0B5EE}">
      <formula1>TIENE_RUP</formula1>
    </dataValidation>
  </dataValidations>
  <hyperlinks>
    <hyperlink ref="AU23" r:id="rId1" xr:uid="{747A9816-775A-442C-B132-0C0A5B2D7742}"/>
    <hyperlink ref="AU223" r:id="rId2" xr:uid="{983E6E79-573A-4CAB-BB0A-E96C82D76EA6}"/>
    <hyperlink ref="AU588" r:id="rId3" xr:uid="{3FE31DF7-3FF6-4534-8BBF-A26E580EA828}"/>
    <hyperlink ref="AU946" r:id="rId4" xr:uid="{A3B1972F-F316-457E-9E91-CB6FDF5D946E}"/>
    <hyperlink ref="M196" r:id="rId5" xr:uid="{4619F841-352D-4F94-ABB5-4CE079F1F5AF}"/>
    <hyperlink ref="AU1218" r:id="rId6" xr:uid="{02F0A7BE-27C3-4B83-B89A-B0E3572AD922}"/>
    <hyperlink ref="AU1308" r:id="rId7" xr:uid="{B0A2D4C8-61DC-4B45-A655-6DB8712511D7}"/>
    <hyperlink ref="AU1317" r:id="rId8" xr:uid="{D685C06E-C691-416F-9296-DA6DFCC8DC7F}"/>
    <hyperlink ref="AU1318" r:id="rId9" xr:uid="{13AD5BD6-00CC-42FE-BF2E-2F48740EFCE8}"/>
    <hyperlink ref="AU1333" r:id="rId10" xr:uid="{B60A330F-2498-4842-8275-EA541138BFC4}"/>
    <hyperlink ref="AU1404" r:id="rId11" xr:uid="{06226BBE-1F7E-4B23-B86E-B051DE47F57A}"/>
    <hyperlink ref="AU1408" r:id="rId12" xr:uid="{B27099F8-4912-4F07-8950-61DFCF1A5CFB}"/>
    <hyperlink ref="AU608" r:id="rId13" xr:uid="{83BF8971-AD68-442C-95D3-A993B21EB3A0}"/>
    <hyperlink ref="AU1199" r:id="rId14" xr:uid="{9C173B9A-E63F-4B29-8D3E-F5DC01E1772A}"/>
  </hyperlinks>
  <pageMargins left="0.39370078740157483" right="0.39370078740157483" top="0.39370078740157483" bottom="0.39370078740157483" header="0" footer="0"/>
  <pageSetup paperSize="5" scale="75" fitToWidth="3" orientation="landscape" r:id="rId15"/>
  <colBreaks count="1" manualBreakCount="1">
    <brk id="10" min="226" max="1398" man="1"/>
  </colBreaks>
  <drawing r:id="rId16"/>
  <legacyDrawing r:id="rId17"/>
  <tableParts count="1">
    <tablePart r:id="rId1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BD</vt:lpstr>
      <vt:lpstr>BD!Área_de_extracción</vt:lpstr>
      <vt:lpstr>BD!Criterios</vt:lpstr>
      <vt:lpstr>BD!tblMainTable_trRowMiddle_tdCell1_tblForm_trGridRow_tdCell1_grdResultList_tdCUDOrderACtionCol_lnkViewContract_0</vt:lpstr>
      <vt:lpstr>BD!Títulos_a_imprimir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dc:creator>
  <cp:lastModifiedBy>Usuario</cp:lastModifiedBy>
  <dcterms:created xsi:type="dcterms:W3CDTF">2025-09-10T23:42:40Z</dcterms:created>
  <dcterms:modified xsi:type="dcterms:W3CDTF">2025-09-26T14:02:09Z</dcterms:modified>
</cp:coreProperties>
</file>